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filterPrivacy="1"/>
  <xr:revisionPtr revIDLastSave="0" documentId="13_ncr:1_{F1BCCF35-90F1-4367-B4F3-2F2F10F7564A}" xr6:coauthVersionLast="36" xr6:coauthVersionMax="36" xr10:uidLastSave="{00000000-0000-0000-0000-000000000000}"/>
  <bookViews>
    <workbookView xWindow="0" yWindow="0" windowWidth="19200" windowHeight="8205" xr2:uid="{00000000-000D-0000-FFFF-FFFF00000000}"/>
  </bookViews>
  <sheets>
    <sheet name="地域密着型通所介護" sheetId="5" r:id="rId1"/>
    <sheet name="①自己点検シート" sheetId="2" r:id="rId2"/>
    <sheet name="②勤務形態一覧表（1枚版）" sheetId="10" r:id="rId3"/>
    <sheet name="②勤務形態一覧表（100名）" sheetId="11" r:id="rId4"/>
    <sheet name="【記載例】地密通所" sheetId="8" r:id="rId5"/>
    <sheet name="【記載例】シフト記号表（勤務時間帯）" sheetId="9" r:id="rId6"/>
    <sheet name="シフト記号表（勤務時間帯）" sheetId="12" r:id="rId7"/>
    <sheet name="記入方法" sheetId="13" r:id="rId8"/>
    <sheet name="プルダウン・リスト" sheetId="14" r:id="rId9"/>
    <sheet name="④利用者の状況" sheetId="6" r:id="rId10"/>
  </sheets>
  <externalReferences>
    <externalReference r:id="rId11"/>
  </externalReferences>
  <definedNames>
    <definedName name="【記載例】シフト記号" localSheetId="5">'【記載例】シフト記号表（勤務時間帯）'!$C$6:$C$35</definedName>
    <definedName name="【記載例】シフト記号" localSheetId="4">'【記載例】シフト記号表（勤務時間帯）'!$C$6:$C$35</definedName>
    <definedName name="【記載例】シフト記号" localSheetId="3">'【記載例】シフト記号表（勤務時間帯）'!$C$6:$C$35</definedName>
    <definedName name="【記載例】シフト記号" localSheetId="2">'【記載例】シフト記号表（勤務時間帯）'!$C$6:$C$35</definedName>
    <definedName name="【記載例】シフト記号" localSheetId="6">'シフト記号表（勤務時間帯）'!$C$6:$C$35</definedName>
    <definedName name="【記載例】シフト記号" localSheetId="8">'【記載例】シフト記号表（勤務時間帯）'!$C$6:$C$35</definedName>
    <definedName name="【記載例】シフト記号" localSheetId="7">'【記載例】シフト記号表（勤務時間帯）'!$C$6:$C$35</definedName>
    <definedName name="【記載例】シフト記号">'[1]【記載例】シフト記号表（勤務時間帯）'!$C$6:$C$35</definedName>
    <definedName name="_xlnm.Print_Area" localSheetId="4">【記載例】地密通所!$A$1:$BF$72</definedName>
    <definedName name="_xlnm.Print_Area" localSheetId="1">①自己点検シート!$A$1:$H$449</definedName>
    <definedName name="_xlnm.Print_Area" localSheetId="3">'②勤務形態一覧表（100名）'!$A$1:$BF$333</definedName>
    <definedName name="_xlnm.Print_Area" localSheetId="2">'②勤務形態一覧表（1枚版）'!$A$1:$BF$72</definedName>
    <definedName name="_xlnm.Print_Area" localSheetId="7">記入方法!$B$1:$P$84</definedName>
    <definedName name="_xlnm.Print_Titles" localSheetId="1">①自己点検シート!$4:$5</definedName>
    <definedName name="_xlnm.Print_Titles" localSheetId="3">'②勤務形態一覧表（100名）'!$1:$21</definedName>
    <definedName name="_xlnm.Print_Titles" localSheetId="2">'②勤務形態一覧表（1枚版）'!$1:$21</definedName>
    <definedName name="シフト記号表" localSheetId="5">'シフト記号表（勤務時間帯）'!$C$6:$C$35</definedName>
    <definedName name="シフト記号表" localSheetId="4">'シフト記号表（勤務時間帯）'!$C$6:$C$35</definedName>
    <definedName name="シフト記号表" localSheetId="3">'シフト記号表（勤務時間帯）'!$C$6:$C$35</definedName>
    <definedName name="シフト記号表" localSheetId="2">'シフト記号表（勤務時間帯）'!$C$6:$C$35</definedName>
    <definedName name="シフト記号表" localSheetId="6">'シフト記号表（勤務時間帯）'!$C$6:$C$35</definedName>
    <definedName name="シフト記号表" localSheetId="8">'シフト記号表（勤務時間帯）'!$C$6:$C$35</definedName>
    <definedName name="シフト記号表" localSheetId="7">'シフト記号表（勤務時間帯）'!$C$6:$C$35</definedName>
    <definedName name="シフト記号表">#REF!</definedName>
    <definedName name="介護職員">プルダウン・リスト!$F$13:$F$25</definedName>
    <definedName name="看護職員">プルダウン・リスト!$E$13:$E$25</definedName>
    <definedName name="管理者">プルダウン・リスト!$C$13:$C$25</definedName>
    <definedName name="機能訓練指導員">プルダウン・リスト!$G$13:$G$25</definedName>
    <definedName name="職種" localSheetId="5">プルダウン・リスト!$C$12:$L$12</definedName>
    <definedName name="職種" localSheetId="4">プルダウン・リスト!$C$12:$L$12</definedName>
    <definedName name="職種" localSheetId="3">プルダウン・リスト!$C$12:$L$12</definedName>
    <definedName name="職種" localSheetId="2">プルダウン・リスト!$C$12:$L$12</definedName>
    <definedName name="職種" localSheetId="6">プルダウン・リスト!$C$12:$L$12</definedName>
    <definedName name="職種" localSheetId="8">プルダウン・リスト!$C$12:$L$12</definedName>
    <definedName name="職種" localSheetId="7">プルダウン・リスト!$C$12:$L$12</definedName>
    <definedName name="職種">[1]プルダウン・リスト!$C$12:$L$12</definedName>
    <definedName name="生活相談員">プルダウン・リスト!$D$13:$D$25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12" l="1"/>
  <c r="Q6" i="12"/>
  <c r="S6" i="12"/>
  <c r="U6" i="12"/>
  <c r="K7" i="12"/>
  <c r="Q7" i="12"/>
  <c r="S7" i="12"/>
  <c r="U7" i="12"/>
  <c r="K8" i="12"/>
  <c r="Q8" i="12"/>
  <c r="S8" i="12"/>
  <c r="U8" i="12"/>
  <c r="K9" i="12"/>
  <c r="Q9" i="12"/>
  <c r="S9" i="12"/>
  <c r="U9" i="12"/>
  <c r="K10" i="12"/>
  <c r="Q10" i="12"/>
  <c r="S10" i="12"/>
  <c r="U10" i="12"/>
  <c r="K11" i="12"/>
  <c r="Q11" i="12"/>
  <c r="S11" i="12"/>
  <c r="U11" i="12"/>
  <c r="K12" i="12"/>
  <c r="Q12" i="12"/>
  <c r="S12" i="12"/>
  <c r="U12" i="12"/>
  <c r="K13" i="12"/>
  <c r="Q13" i="12"/>
  <c r="S13" i="12"/>
  <c r="U13" i="12"/>
  <c r="K14" i="12"/>
  <c r="Q14" i="12"/>
  <c r="S14" i="12"/>
  <c r="U14" i="12"/>
  <c r="K15" i="12"/>
  <c r="Q15" i="12"/>
  <c r="S15" i="12"/>
  <c r="U15" i="12"/>
  <c r="K16" i="12"/>
  <c r="Q16" i="12"/>
  <c r="S16" i="12"/>
  <c r="U16" i="12"/>
  <c r="K17" i="12"/>
  <c r="Q17" i="12"/>
  <c r="S17" i="12"/>
  <c r="U17" i="12"/>
  <c r="K18" i="12"/>
  <c r="Q18" i="12"/>
  <c r="S18" i="12"/>
  <c r="U18" i="12"/>
  <c r="K19" i="12"/>
  <c r="Q19" i="12"/>
  <c r="S19" i="12"/>
  <c r="U19" i="12"/>
  <c r="K20" i="12"/>
  <c r="Q20" i="12"/>
  <c r="S20" i="12"/>
  <c r="U20" i="12"/>
  <c r="K21" i="12"/>
  <c r="Q21" i="12"/>
  <c r="S21" i="12"/>
  <c r="U21" i="12"/>
  <c r="K22" i="12"/>
  <c r="Q22" i="12"/>
  <c r="S22" i="12"/>
  <c r="U22" i="12"/>
  <c r="K23" i="12"/>
  <c r="Q23" i="12"/>
  <c r="S23" i="12"/>
  <c r="U23" i="12"/>
  <c r="K24" i="12"/>
  <c r="Q24" i="12"/>
  <c r="S24" i="12"/>
  <c r="U24" i="12"/>
  <c r="K25" i="12"/>
  <c r="Q25" i="12"/>
  <c r="S25" i="12"/>
  <c r="U25" i="12"/>
  <c r="AC2" i="11"/>
  <c r="BB8" i="11" s="1"/>
  <c r="BC14" i="11"/>
  <c r="AX17" i="11"/>
  <c r="AU19" i="11"/>
  <c r="AV19" i="11"/>
  <c r="AW19" i="11"/>
  <c r="AW20" i="11" s="1"/>
  <c r="AW21" i="11" s="1"/>
  <c r="S20" i="11"/>
  <c r="S21" i="11" s="1"/>
  <c r="T20" i="11"/>
  <c r="V20" i="11"/>
  <c r="V21" i="11" s="1"/>
  <c r="W20" i="11"/>
  <c r="W21" i="11" s="1"/>
  <c r="X20" i="11"/>
  <c r="Z20" i="11"/>
  <c r="Z21" i="11" s="1"/>
  <c r="AA20" i="11"/>
  <c r="AA21" i="11" s="1"/>
  <c r="AB20" i="11"/>
  <c r="AD20" i="11"/>
  <c r="AD21" i="11" s="1"/>
  <c r="AE20" i="11"/>
  <c r="AE21" i="11" s="1"/>
  <c r="AF20" i="11"/>
  <c r="AH20" i="11"/>
  <c r="AH21" i="11" s="1"/>
  <c r="AI20" i="11"/>
  <c r="AI21" i="11" s="1"/>
  <c r="AJ20" i="11"/>
  <c r="AL20" i="11"/>
  <c r="AL21" i="11" s="1"/>
  <c r="AM20" i="11"/>
  <c r="AM21" i="11" s="1"/>
  <c r="AN20" i="11"/>
  <c r="AP20" i="11"/>
  <c r="AP21" i="11" s="1"/>
  <c r="AQ20" i="11"/>
  <c r="AQ21" i="11" s="1"/>
  <c r="AR20" i="11"/>
  <c r="AT20" i="11"/>
  <c r="AT21" i="11" s="1"/>
  <c r="AU20" i="11"/>
  <c r="AU21" i="11" s="1"/>
  <c r="AV20" i="11"/>
  <c r="T21" i="11"/>
  <c r="X21" i="11"/>
  <c r="AB21" i="11"/>
  <c r="AF21" i="11"/>
  <c r="AJ21" i="11"/>
  <c r="AN21" i="11"/>
  <c r="AR21" i="11"/>
  <c r="AV21"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F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B25"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F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B28"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F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B31"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F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B34"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F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B37"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F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B40"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F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B43"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F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B46"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F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B49"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F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B52"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F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B55"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F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B58"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F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B61"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F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B64"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F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B67"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F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B70"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F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B73"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F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B76"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AS77" i="11"/>
  <c r="AT77" i="11"/>
  <c r="AU77" i="11"/>
  <c r="AV77" i="11"/>
  <c r="AW77" i="11"/>
  <c r="F78" i="11"/>
  <c r="S78" i="11"/>
  <c r="T78" i="11"/>
  <c r="U78" i="11"/>
  <c r="V78" i="11"/>
  <c r="W78" i="11"/>
  <c r="X78" i="11"/>
  <c r="Y78" i="11"/>
  <c r="Z78" i="11"/>
  <c r="AA78" i="11"/>
  <c r="AB78" i="11"/>
  <c r="AC78" i="11"/>
  <c r="AD78" i="11"/>
  <c r="AE78" i="11"/>
  <c r="AF78" i="11"/>
  <c r="AG78" i="11"/>
  <c r="AH78" i="11"/>
  <c r="AI78" i="11"/>
  <c r="AJ78" i="11"/>
  <c r="AK78" i="11"/>
  <c r="AL78" i="11"/>
  <c r="AM78" i="11"/>
  <c r="AN78" i="11"/>
  <c r="AO78" i="11"/>
  <c r="AP78" i="11"/>
  <c r="AQ78" i="11"/>
  <c r="AR78" i="11"/>
  <c r="AS78" i="11"/>
  <c r="AT78" i="11"/>
  <c r="AU78" i="11"/>
  <c r="AV78" i="11"/>
  <c r="AW78" i="11"/>
  <c r="B79" i="11"/>
  <c r="S80" i="11"/>
  <c r="T80" i="11"/>
  <c r="U80" i="11"/>
  <c r="V80" i="11"/>
  <c r="W80" i="11"/>
  <c r="X80" i="11"/>
  <c r="Y80" i="11"/>
  <c r="Z80" i="11"/>
  <c r="AA80" i="11"/>
  <c r="AB80" i="11"/>
  <c r="AC80" i="11"/>
  <c r="AD80" i="11"/>
  <c r="AE80" i="11"/>
  <c r="AF80" i="11"/>
  <c r="AG80" i="11"/>
  <c r="AH80" i="11"/>
  <c r="AI80" i="11"/>
  <c r="AJ80" i="11"/>
  <c r="AK80" i="11"/>
  <c r="AL80" i="11"/>
  <c r="AM80" i="11"/>
  <c r="AN80" i="11"/>
  <c r="AO80" i="11"/>
  <c r="AP80" i="11"/>
  <c r="AQ80" i="11"/>
  <c r="AR80" i="11"/>
  <c r="AS80" i="11"/>
  <c r="AT80" i="11"/>
  <c r="AU80" i="11"/>
  <c r="AV80" i="11"/>
  <c r="AW80" i="11"/>
  <c r="F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B82"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AV83" i="11"/>
  <c r="AW83" i="11"/>
  <c r="F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B85"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AV86" i="11"/>
  <c r="AW86" i="11"/>
  <c r="F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B88"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F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B91"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F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B94"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F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B97"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F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B100"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F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AS102" i="11"/>
  <c r="AT102" i="11"/>
  <c r="AU102" i="11"/>
  <c r="AV102" i="11"/>
  <c r="AW102" i="11"/>
  <c r="B103"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F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B106" i="11"/>
  <c r="S107" i="11"/>
  <c r="T107" i="11"/>
  <c r="U107" i="11"/>
  <c r="V107" i="11"/>
  <c r="W107" i="11"/>
  <c r="X107" i="11"/>
  <c r="Y107" i="11"/>
  <c r="Z107" i="11"/>
  <c r="AA107" i="11"/>
  <c r="AB107" i="11"/>
  <c r="AC107" i="11"/>
  <c r="AD107" i="11"/>
  <c r="AE107" i="11"/>
  <c r="AF107" i="11"/>
  <c r="AG107" i="11"/>
  <c r="AH107" i="11"/>
  <c r="AI107" i="11"/>
  <c r="AJ107" i="11"/>
  <c r="AK107" i="11"/>
  <c r="AL107" i="11"/>
  <c r="AM107" i="11"/>
  <c r="AN107" i="11"/>
  <c r="AO107" i="11"/>
  <c r="AP107" i="11"/>
  <c r="AQ107" i="11"/>
  <c r="AR107" i="11"/>
  <c r="AS107" i="11"/>
  <c r="AT107" i="11"/>
  <c r="AU107" i="11"/>
  <c r="AV107" i="11"/>
  <c r="AW107" i="11"/>
  <c r="F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B109"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AS110" i="11"/>
  <c r="AT110" i="11"/>
  <c r="AU110" i="11"/>
  <c r="AV110" i="11"/>
  <c r="AW110" i="11"/>
  <c r="F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B112"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F114" i="11"/>
  <c r="S114" i="11"/>
  <c r="T114" i="11"/>
  <c r="U114" i="11"/>
  <c r="V114" i="11"/>
  <c r="W114" i="11"/>
  <c r="X114" i="11"/>
  <c r="Y114" i="11"/>
  <c r="Z114" i="11"/>
  <c r="AA114" i="11"/>
  <c r="AB114" i="11"/>
  <c r="AC114" i="11"/>
  <c r="AD114" i="11"/>
  <c r="AE114" i="11"/>
  <c r="AF114" i="11"/>
  <c r="AG114" i="11"/>
  <c r="AH114" i="11"/>
  <c r="AI114" i="11"/>
  <c r="AJ114" i="11"/>
  <c r="AK114" i="11"/>
  <c r="AL114" i="11"/>
  <c r="AM114" i="11"/>
  <c r="AN114" i="11"/>
  <c r="AO114" i="11"/>
  <c r="AP114" i="11"/>
  <c r="AQ114" i="11"/>
  <c r="AR114" i="11"/>
  <c r="AS114" i="11"/>
  <c r="AT114" i="11"/>
  <c r="AU114" i="11"/>
  <c r="AV114" i="11"/>
  <c r="AW114" i="11"/>
  <c r="B115" i="11"/>
  <c r="S116" i="11"/>
  <c r="T116" i="11"/>
  <c r="U116" i="11"/>
  <c r="V116" i="11"/>
  <c r="W116" i="11"/>
  <c r="X116" i="11"/>
  <c r="Y116" i="11"/>
  <c r="Z116" i="11"/>
  <c r="AA116" i="11"/>
  <c r="AB116" i="11"/>
  <c r="AC116" i="11"/>
  <c r="AD116" i="11"/>
  <c r="AE116" i="11"/>
  <c r="AF116" i="11"/>
  <c r="AG116" i="11"/>
  <c r="AH116" i="11"/>
  <c r="AI116" i="11"/>
  <c r="AJ116" i="11"/>
  <c r="AK116" i="11"/>
  <c r="AL116" i="11"/>
  <c r="AM116" i="11"/>
  <c r="AN116" i="11"/>
  <c r="AO116" i="11"/>
  <c r="AP116" i="11"/>
  <c r="AQ116" i="11"/>
  <c r="AR116" i="11"/>
  <c r="AS116" i="11"/>
  <c r="AT116" i="11"/>
  <c r="AU116" i="11"/>
  <c r="AV116" i="11"/>
  <c r="AW116" i="11"/>
  <c r="F117" i="11"/>
  <c r="S117" i="11"/>
  <c r="T117" i="11"/>
  <c r="U117" i="11"/>
  <c r="V117" i="11"/>
  <c r="W117" i="11"/>
  <c r="X117" i="11"/>
  <c r="Y117" i="11"/>
  <c r="Z117" i="11"/>
  <c r="AA117" i="11"/>
  <c r="AB117" i="11"/>
  <c r="AC117" i="11"/>
  <c r="AD117" i="11"/>
  <c r="AE117" i="11"/>
  <c r="AF117" i="11"/>
  <c r="AG117" i="11"/>
  <c r="AH117" i="11"/>
  <c r="AI117" i="11"/>
  <c r="AJ117" i="11"/>
  <c r="AK117" i="11"/>
  <c r="AL117" i="11"/>
  <c r="AM117" i="11"/>
  <c r="AN117" i="11"/>
  <c r="AO117" i="11"/>
  <c r="AP117" i="11"/>
  <c r="AQ117" i="11"/>
  <c r="AR117" i="11"/>
  <c r="AS117" i="11"/>
  <c r="AT117" i="11"/>
  <c r="AU117" i="11"/>
  <c r="AV117" i="11"/>
  <c r="AW117" i="11"/>
  <c r="B118"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F120" i="11"/>
  <c r="S120" i="11"/>
  <c r="T120" i="11"/>
  <c r="U120" i="11"/>
  <c r="V120" i="11"/>
  <c r="W120" i="11"/>
  <c r="X120" i="11"/>
  <c r="Y120" i="11"/>
  <c r="Z120" i="11"/>
  <c r="AA120" i="11"/>
  <c r="AB120" i="11"/>
  <c r="AC120" i="11"/>
  <c r="AD120" i="11"/>
  <c r="AE120" i="11"/>
  <c r="AF120" i="11"/>
  <c r="AG120" i="11"/>
  <c r="AH120" i="11"/>
  <c r="AI120" i="11"/>
  <c r="AJ120" i="11"/>
  <c r="AK120" i="11"/>
  <c r="AL120" i="11"/>
  <c r="AM120" i="11"/>
  <c r="AN120" i="11"/>
  <c r="AO120" i="11"/>
  <c r="AP120" i="11"/>
  <c r="AQ120" i="11"/>
  <c r="AR120" i="11"/>
  <c r="AS120" i="11"/>
  <c r="AT120" i="11"/>
  <c r="AU120" i="11"/>
  <c r="AV120" i="11"/>
  <c r="AW120" i="11"/>
  <c r="B121" i="11"/>
  <c r="S122" i="11"/>
  <c r="T122" i="11"/>
  <c r="U122" i="11"/>
  <c r="V122" i="11"/>
  <c r="W122" i="11"/>
  <c r="X122" i="11"/>
  <c r="Y122" i="11"/>
  <c r="Z122" i="11"/>
  <c r="AA122" i="11"/>
  <c r="AB122" i="11"/>
  <c r="AC122" i="11"/>
  <c r="AD122" i="11"/>
  <c r="AE122" i="11"/>
  <c r="AF122" i="11"/>
  <c r="AG122" i="11"/>
  <c r="AH122" i="11"/>
  <c r="AI122" i="11"/>
  <c r="AJ122" i="11"/>
  <c r="AK122" i="11"/>
  <c r="AL122" i="11"/>
  <c r="AM122" i="11"/>
  <c r="AN122" i="11"/>
  <c r="AO122" i="11"/>
  <c r="AP122" i="11"/>
  <c r="AQ122" i="11"/>
  <c r="AR122" i="11"/>
  <c r="AS122" i="11"/>
  <c r="AT122" i="11"/>
  <c r="AU122" i="11"/>
  <c r="AV122" i="11"/>
  <c r="AW122" i="11"/>
  <c r="F123" i="11"/>
  <c r="S123" i="11"/>
  <c r="T123" i="11"/>
  <c r="U123" i="11"/>
  <c r="V123" i="11"/>
  <c r="W123" i="11"/>
  <c r="X123" i="11"/>
  <c r="Y123" i="11"/>
  <c r="Z123" i="11"/>
  <c r="AA123" i="11"/>
  <c r="AB123" i="11"/>
  <c r="AC123" i="11"/>
  <c r="AD123" i="11"/>
  <c r="AE123" i="11"/>
  <c r="AF123" i="11"/>
  <c r="AG123" i="11"/>
  <c r="AH123" i="11"/>
  <c r="AI123" i="11"/>
  <c r="AJ123" i="11"/>
  <c r="AK123" i="11"/>
  <c r="AL123" i="11"/>
  <c r="AM123" i="11"/>
  <c r="AN123" i="11"/>
  <c r="AO123" i="11"/>
  <c r="AP123" i="11"/>
  <c r="AQ123" i="11"/>
  <c r="AR123" i="11"/>
  <c r="AS123" i="11"/>
  <c r="AT123" i="11"/>
  <c r="AU123" i="11"/>
  <c r="AV123" i="11"/>
  <c r="AW123" i="11"/>
  <c r="B124" i="11"/>
  <c r="S125" i="11"/>
  <c r="T125" i="11"/>
  <c r="U125" i="11"/>
  <c r="V125" i="11"/>
  <c r="W125" i="11"/>
  <c r="X125" i="11"/>
  <c r="Y125" i="11"/>
  <c r="Z125" i="11"/>
  <c r="AA125" i="11"/>
  <c r="AB125" i="11"/>
  <c r="AC125" i="11"/>
  <c r="AD125" i="11"/>
  <c r="AE125" i="11"/>
  <c r="AF125" i="11"/>
  <c r="AG125" i="11"/>
  <c r="AH125" i="11"/>
  <c r="AI125" i="11"/>
  <c r="AJ125" i="11"/>
  <c r="AK125" i="11"/>
  <c r="AL125" i="11"/>
  <c r="AM125" i="11"/>
  <c r="AN125" i="11"/>
  <c r="AO125" i="11"/>
  <c r="AP125" i="11"/>
  <c r="AQ125" i="11"/>
  <c r="AR125" i="11"/>
  <c r="AS125" i="11"/>
  <c r="AT125" i="11"/>
  <c r="AU125" i="11"/>
  <c r="AV125" i="11"/>
  <c r="AW125" i="11"/>
  <c r="F126" i="11"/>
  <c r="S126" i="11"/>
  <c r="T126" i="11"/>
  <c r="U126" i="11"/>
  <c r="V126" i="11"/>
  <c r="W126" i="11"/>
  <c r="X126" i="11"/>
  <c r="Y126" i="11"/>
  <c r="Z126" i="11"/>
  <c r="AA126" i="11"/>
  <c r="AB126" i="11"/>
  <c r="AC126" i="11"/>
  <c r="AD126" i="11"/>
  <c r="AE126" i="11"/>
  <c r="AF126" i="11"/>
  <c r="AG126" i="11"/>
  <c r="AH126" i="11"/>
  <c r="AI126" i="11"/>
  <c r="AJ126" i="11"/>
  <c r="AK126" i="11"/>
  <c r="AL126" i="11"/>
  <c r="AM126" i="11"/>
  <c r="AN126" i="11"/>
  <c r="AO126" i="11"/>
  <c r="AP126" i="11"/>
  <c r="AQ126" i="11"/>
  <c r="AR126" i="11"/>
  <c r="AS126" i="11"/>
  <c r="AT126" i="11"/>
  <c r="AU126" i="11"/>
  <c r="AV126" i="11"/>
  <c r="AW126" i="11"/>
  <c r="B127" i="11"/>
  <c r="S128" i="11"/>
  <c r="T128" i="11"/>
  <c r="U128" i="11"/>
  <c r="V128" i="11"/>
  <c r="W128" i="11"/>
  <c r="X128" i="11"/>
  <c r="Y128" i="11"/>
  <c r="Z128" i="11"/>
  <c r="AA128" i="11"/>
  <c r="AB128" i="11"/>
  <c r="AC128" i="11"/>
  <c r="AD128" i="11"/>
  <c r="AE128" i="11"/>
  <c r="AF128" i="11"/>
  <c r="AG128" i="11"/>
  <c r="AH128" i="11"/>
  <c r="AI128" i="11"/>
  <c r="AJ128" i="11"/>
  <c r="AK128" i="11"/>
  <c r="AL128" i="11"/>
  <c r="AM128" i="11"/>
  <c r="AN128" i="11"/>
  <c r="AO128" i="11"/>
  <c r="AP128" i="11"/>
  <c r="AQ128" i="11"/>
  <c r="AR128" i="11"/>
  <c r="AS128" i="11"/>
  <c r="AT128" i="11"/>
  <c r="AU128" i="11"/>
  <c r="AV128" i="11"/>
  <c r="AW128" i="11"/>
  <c r="F129" i="11"/>
  <c r="S129" i="11"/>
  <c r="T129" i="11"/>
  <c r="U129" i="11"/>
  <c r="V129" i="11"/>
  <c r="W129" i="11"/>
  <c r="X129" i="11"/>
  <c r="Y129" i="11"/>
  <c r="Z129" i="11"/>
  <c r="AA129" i="11"/>
  <c r="AB129" i="11"/>
  <c r="AC129" i="11"/>
  <c r="AD129" i="11"/>
  <c r="AE129" i="11"/>
  <c r="AF129" i="11"/>
  <c r="AG129" i="11"/>
  <c r="AH129" i="11"/>
  <c r="AI129" i="11"/>
  <c r="AJ129" i="11"/>
  <c r="AK129" i="11"/>
  <c r="AL129" i="11"/>
  <c r="AM129" i="11"/>
  <c r="AN129" i="11"/>
  <c r="AO129" i="11"/>
  <c r="AP129" i="11"/>
  <c r="AQ129" i="11"/>
  <c r="AR129" i="11"/>
  <c r="AS129" i="11"/>
  <c r="AT129" i="11"/>
  <c r="AU129" i="11"/>
  <c r="AV129" i="11"/>
  <c r="AW129" i="11"/>
  <c r="B130" i="11"/>
  <c r="S131" i="11"/>
  <c r="T131" i="11"/>
  <c r="U131" i="11"/>
  <c r="V131" i="11"/>
  <c r="W131" i="11"/>
  <c r="X131" i="11"/>
  <c r="Y131" i="11"/>
  <c r="Z131" i="11"/>
  <c r="AA131" i="11"/>
  <c r="AB131" i="11"/>
  <c r="AC131" i="11"/>
  <c r="AD131" i="11"/>
  <c r="AE131" i="11"/>
  <c r="AF131" i="11"/>
  <c r="AG131" i="11"/>
  <c r="AH131" i="11"/>
  <c r="AI131" i="11"/>
  <c r="AJ131" i="11"/>
  <c r="AK131" i="11"/>
  <c r="AL131" i="11"/>
  <c r="AM131" i="11"/>
  <c r="AN131" i="11"/>
  <c r="AO131" i="11"/>
  <c r="AP131" i="11"/>
  <c r="AQ131" i="11"/>
  <c r="AR131" i="11"/>
  <c r="AS131" i="11"/>
  <c r="AT131" i="11"/>
  <c r="AU131" i="11"/>
  <c r="AV131" i="11"/>
  <c r="AW131" i="11"/>
  <c r="F132" i="11"/>
  <c r="S132" i="11"/>
  <c r="T132" i="11"/>
  <c r="U132" i="11"/>
  <c r="V132" i="11"/>
  <c r="W132" i="11"/>
  <c r="X132" i="11"/>
  <c r="Y132" i="11"/>
  <c r="Z132" i="11"/>
  <c r="AA132" i="11"/>
  <c r="AB132" i="11"/>
  <c r="AC132" i="11"/>
  <c r="AD132" i="11"/>
  <c r="AE132" i="11"/>
  <c r="AF132" i="11"/>
  <c r="AG132" i="11"/>
  <c r="AH132" i="11"/>
  <c r="AI132" i="11"/>
  <c r="AJ132" i="11"/>
  <c r="AK132" i="11"/>
  <c r="AL132" i="11"/>
  <c r="AM132" i="11"/>
  <c r="AN132" i="11"/>
  <c r="AO132" i="11"/>
  <c r="AP132" i="11"/>
  <c r="AQ132" i="11"/>
  <c r="AR132" i="11"/>
  <c r="AS132" i="11"/>
  <c r="AT132" i="11"/>
  <c r="AU132" i="11"/>
  <c r="AV132" i="11"/>
  <c r="AW132" i="11"/>
  <c r="B133" i="11"/>
  <c r="S134" i="11"/>
  <c r="T134" i="11"/>
  <c r="U134" i="11"/>
  <c r="V134" i="11"/>
  <c r="W134" i="11"/>
  <c r="X134" i="11"/>
  <c r="Y134" i="11"/>
  <c r="Z134" i="11"/>
  <c r="AA134" i="11"/>
  <c r="AB134" i="11"/>
  <c r="AC134" i="11"/>
  <c r="AD134" i="11"/>
  <c r="AE134" i="11"/>
  <c r="AF134" i="11"/>
  <c r="AG134" i="11"/>
  <c r="AH134" i="11"/>
  <c r="AI134" i="11"/>
  <c r="AJ134" i="11"/>
  <c r="AK134" i="11"/>
  <c r="AL134" i="11"/>
  <c r="AM134" i="11"/>
  <c r="AN134" i="11"/>
  <c r="AO134" i="11"/>
  <c r="AP134" i="11"/>
  <c r="AQ134" i="11"/>
  <c r="AR134" i="11"/>
  <c r="AS134" i="11"/>
  <c r="AT134" i="11"/>
  <c r="AU134" i="11"/>
  <c r="AV134" i="11"/>
  <c r="AW134" i="11"/>
  <c r="F135" i="11"/>
  <c r="S135" i="11"/>
  <c r="T135" i="11"/>
  <c r="U135" i="11"/>
  <c r="V135" i="11"/>
  <c r="W135" i="11"/>
  <c r="X135" i="11"/>
  <c r="Y135" i="11"/>
  <c r="Z135" i="11"/>
  <c r="AA135" i="11"/>
  <c r="AB135" i="11"/>
  <c r="AC135" i="11"/>
  <c r="AD135" i="11"/>
  <c r="AE135" i="11"/>
  <c r="AF135" i="11"/>
  <c r="AG135" i="11"/>
  <c r="AH135" i="11"/>
  <c r="AI135" i="11"/>
  <c r="AJ135" i="11"/>
  <c r="AK135" i="11"/>
  <c r="AL135" i="11"/>
  <c r="AM135" i="11"/>
  <c r="AN135" i="11"/>
  <c r="AO135" i="11"/>
  <c r="AP135" i="11"/>
  <c r="AQ135" i="11"/>
  <c r="AR135" i="11"/>
  <c r="AS135" i="11"/>
  <c r="AT135" i="11"/>
  <c r="AU135" i="11"/>
  <c r="AV135" i="11"/>
  <c r="AW135" i="11"/>
  <c r="B136" i="11"/>
  <c r="S137" i="11"/>
  <c r="T137" i="11"/>
  <c r="U137" i="11"/>
  <c r="V137" i="11"/>
  <c r="W137" i="11"/>
  <c r="X137" i="11"/>
  <c r="Y137" i="11"/>
  <c r="Z137" i="11"/>
  <c r="AA137" i="11"/>
  <c r="AB137" i="11"/>
  <c r="AC137" i="11"/>
  <c r="AD137" i="11"/>
  <c r="AE137" i="11"/>
  <c r="AF137" i="11"/>
  <c r="AG137" i="11"/>
  <c r="AH137" i="11"/>
  <c r="AI137" i="11"/>
  <c r="AJ137" i="11"/>
  <c r="AK137" i="11"/>
  <c r="AL137" i="11"/>
  <c r="AM137" i="11"/>
  <c r="AN137" i="11"/>
  <c r="AO137" i="11"/>
  <c r="AP137" i="11"/>
  <c r="AQ137" i="11"/>
  <c r="AR137" i="11"/>
  <c r="AS137" i="11"/>
  <c r="AT137" i="11"/>
  <c r="AU137" i="11"/>
  <c r="AV137" i="11"/>
  <c r="AW137" i="11"/>
  <c r="F138" i="11"/>
  <c r="S138" i="11"/>
  <c r="T138" i="11"/>
  <c r="U138" i="11"/>
  <c r="V138" i="11"/>
  <c r="W138" i="11"/>
  <c r="X138" i="11"/>
  <c r="Y138" i="11"/>
  <c r="Z138" i="11"/>
  <c r="AA138" i="11"/>
  <c r="AB138" i="11"/>
  <c r="AC138" i="11"/>
  <c r="AD138" i="11"/>
  <c r="AE138" i="11"/>
  <c r="AF138" i="11"/>
  <c r="AG138" i="11"/>
  <c r="AH138" i="11"/>
  <c r="AI138" i="11"/>
  <c r="AJ138" i="11"/>
  <c r="AK138" i="11"/>
  <c r="AL138" i="11"/>
  <c r="AM138" i="11"/>
  <c r="AN138" i="11"/>
  <c r="AO138" i="11"/>
  <c r="AP138" i="11"/>
  <c r="AQ138" i="11"/>
  <c r="AR138" i="11"/>
  <c r="AS138" i="11"/>
  <c r="AT138" i="11"/>
  <c r="AU138" i="11"/>
  <c r="AV138" i="11"/>
  <c r="AW138" i="11"/>
  <c r="B139"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AP140" i="11"/>
  <c r="AQ140" i="11"/>
  <c r="AR140" i="11"/>
  <c r="AS140" i="11"/>
  <c r="AT140" i="11"/>
  <c r="AU140" i="11"/>
  <c r="AV140" i="11"/>
  <c r="AW140" i="11"/>
  <c r="F141" i="11"/>
  <c r="S141" i="11"/>
  <c r="T141" i="11"/>
  <c r="U141" i="11"/>
  <c r="V141" i="11"/>
  <c r="W141" i="11"/>
  <c r="X141" i="11"/>
  <c r="Y141" i="11"/>
  <c r="Z141" i="11"/>
  <c r="AA141" i="11"/>
  <c r="AB141" i="11"/>
  <c r="AC141" i="11"/>
  <c r="AD141" i="11"/>
  <c r="AE141" i="11"/>
  <c r="AF141" i="11"/>
  <c r="AG141" i="11"/>
  <c r="AH141" i="11"/>
  <c r="AI141" i="11"/>
  <c r="AJ141" i="11"/>
  <c r="AK141" i="11"/>
  <c r="AL141" i="11"/>
  <c r="AM141" i="11"/>
  <c r="AN141" i="11"/>
  <c r="AO141" i="11"/>
  <c r="AP141" i="11"/>
  <c r="AQ141" i="11"/>
  <c r="AR141" i="11"/>
  <c r="AS141" i="11"/>
  <c r="AT141" i="11"/>
  <c r="AU141" i="11"/>
  <c r="AV141" i="11"/>
  <c r="AW141" i="11"/>
  <c r="B142" i="11"/>
  <c r="S143" i="11"/>
  <c r="T143" i="11"/>
  <c r="U143" i="11"/>
  <c r="V143" i="11"/>
  <c r="W143" i="11"/>
  <c r="X143" i="11"/>
  <c r="Y143" i="11"/>
  <c r="Z143" i="11"/>
  <c r="AA143" i="11"/>
  <c r="AB143" i="11"/>
  <c r="AC143" i="11"/>
  <c r="AD143" i="11"/>
  <c r="AE143" i="11"/>
  <c r="AF143" i="11"/>
  <c r="AG143" i="11"/>
  <c r="AH143" i="11"/>
  <c r="AI143" i="11"/>
  <c r="AJ143" i="11"/>
  <c r="AK143" i="11"/>
  <c r="AL143" i="11"/>
  <c r="AM143" i="11"/>
  <c r="AN143" i="11"/>
  <c r="AO143" i="11"/>
  <c r="AP143" i="11"/>
  <c r="AQ143" i="11"/>
  <c r="AR143" i="11"/>
  <c r="AS143" i="11"/>
  <c r="AT143" i="11"/>
  <c r="AU143" i="11"/>
  <c r="AV143" i="11"/>
  <c r="AW143" i="11"/>
  <c r="F144" i="11"/>
  <c r="S144" i="11"/>
  <c r="T144" i="11"/>
  <c r="U144" i="11"/>
  <c r="V144" i="11"/>
  <c r="W144" i="11"/>
  <c r="X144" i="11"/>
  <c r="Y144" i="11"/>
  <c r="Z144" i="11"/>
  <c r="AA144" i="11"/>
  <c r="AB144" i="11"/>
  <c r="AC144" i="11"/>
  <c r="AD144" i="11"/>
  <c r="AE144" i="11"/>
  <c r="AF144" i="11"/>
  <c r="AG144" i="11"/>
  <c r="AH144" i="11"/>
  <c r="AI144" i="11"/>
  <c r="AJ144" i="11"/>
  <c r="AK144" i="11"/>
  <c r="AL144" i="11"/>
  <c r="AM144" i="11"/>
  <c r="AN144" i="11"/>
  <c r="AO144" i="11"/>
  <c r="AP144" i="11"/>
  <c r="AQ144" i="11"/>
  <c r="AR144" i="11"/>
  <c r="AS144" i="11"/>
  <c r="AT144" i="11"/>
  <c r="AU144" i="11"/>
  <c r="AV144" i="11"/>
  <c r="AW144" i="11"/>
  <c r="B145" i="11"/>
  <c r="S146" i="11"/>
  <c r="T146" i="11"/>
  <c r="U146" i="11"/>
  <c r="V146" i="11"/>
  <c r="W146" i="11"/>
  <c r="X146" i="11"/>
  <c r="Y146" i="11"/>
  <c r="Z146" i="11"/>
  <c r="AA146" i="11"/>
  <c r="AB146" i="11"/>
  <c r="AC146" i="11"/>
  <c r="AD146" i="11"/>
  <c r="AE146" i="11"/>
  <c r="AF146" i="11"/>
  <c r="AG146" i="11"/>
  <c r="AH146" i="11"/>
  <c r="AI146" i="11"/>
  <c r="AJ146" i="11"/>
  <c r="AK146" i="11"/>
  <c r="AL146" i="11"/>
  <c r="AM146" i="11"/>
  <c r="AN146" i="11"/>
  <c r="AO146" i="11"/>
  <c r="AP146" i="11"/>
  <c r="AQ146" i="11"/>
  <c r="AR146" i="11"/>
  <c r="AS146" i="11"/>
  <c r="AT146" i="11"/>
  <c r="AU146" i="11"/>
  <c r="AV146" i="11"/>
  <c r="AW146" i="11"/>
  <c r="F147" i="11"/>
  <c r="S147" i="11"/>
  <c r="T147" i="11"/>
  <c r="U147" i="11"/>
  <c r="V147" i="11"/>
  <c r="W147" i="11"/>
  <c r="X147" i="11"/>
  <c r="Y147" i="11"/>
  <c r="Z147" i="11"/>
  <c r="AA147" i="11"/>
  <c r="AB147" i="11"/>
  <c r="AC147" i="11"/>
  <c r="AD147" i="11"/>
  <c r="AE147" i="11"/>
  <c r="AF147" i="11"/>
  <c r="AG147" i="11"/>
  <c r="AH147" i="11"/>
  <c r="AI147" i="11"/>
  <c r="AJ147" i="11"/>
  <c r="AK147" i="11"/>
  <c r="AL147" i="11"/>
  <c r="AM147" i="11"/>
  <c r="AN147" i="11"/>
  <c r="AO147" i="11"/>
  <c r="AP147" i="11"/>
  <c r="AQ147" i="11"/>
  <c r="AR147" i="11"/>
  <c r="AS147" i="11"/>
  <c r="AT147" i="11"/>
  <c r="AU147" i="11"/>
  <c r="AV147" i="11"/>
  <c r="AW147" i="11"/>
  <c r="B148" i="11"/>
  <c r="S149" i="11"/>
  <c r="T149" i="11"/>
  <c r="U149" i="11"/>
  <c r="V149" i="11"/>
  <c r="W149" i="11"/>
  <c r="X149" i="11"/>
  <c r="Y149" i="11"/>
  <c r="Z149" i="11"/>
  <c r="AA149" i="11"/>
  <c r="AB149" i="11"/>
  <c r="AC149" i="11"/>
  <c r="AD149" i="11"/>
  <c r="AE149" i="11"/>
  <c r="AF149" i="11"/>
  <c r="AG149" i="11"/>
  <c r="AH149" i="11"/>
  <c r="AI149" i="11"/>
  <c r="AJ149" i="11"/>
  <c r="AK149" i="11"/>
  <c r="AL149" i="11"/>
  <c r="AM149" i="11"/>
  <c r="AN149" i="11"/>
  <c r="AO149" i="11"/>
  <c r="AP149" i="11"/>
  <c r="AQ149" i="11"/>
  <c r="AR149" i="11"/>
  <c r="AS149" i="11"/>
  <c r="AT149" i="11"/>
  <c r="AU149" i="11"/>
  <c r="AV149" i="11"/>
  <c r="AW149" i="11"/>
  <c r="F150" i="11"/>
  <c r="S150" i="11"/>
  <c r="T150" i="11"/>
  <c r="U150" i="11"/>
  <c r="V150" i="11"/>
  <c r="W150" i="11"/>
  <c r="X150" i="11"/>
  <c r="Y150" i="11"/>
  <c r="Z150" i="11"/>
  <c r="AA150" i="11"/>
  <c r="AB150" i="11"/>
  <c r="AC150" i="11"/>
  <c r="AD150" i="11"/>
  <c r="AE150" i="11"/>
  <c r="AF150" i="11"/>
  <c r="AG150" i="11"/>
  <c r="AH150" i="11"/>
  <c r="AI150" i="11"/>
  <c r="AJ150" i="11"/>
  <c r="AK150" i="11"/>
  <c r="AL150" i="11"/>
  <c r="AM150" i="11"/>
  <c r="AN150" i="11"/>
  <c r="AO150" i="11"/>
  <c r="AP150" i="11"/>
  <c r="AQ150" i="11"/>
  <c r="AR150" i="11"/>
  <c r="AS150" i="11"/>
  <c r="AT150" i="11"/>
  <c r="AU150" i="11"/>
  <c r="AV150" i="11"/>
  <c r="AW150" i="11"/>
  <c r="B151" i="11"/>
  <c r="S152" i="11"/>
  <c r="T152" i="11"/>
  <c r="U152" i="11"/>
  <c r="V152" i="11"/>
  <c r="W152" i="11"/>
  <c r="X152" i="11"/>
  <c r="Y152" i="11"/>
  <c r="Z152" i="11"/>
  <c r="AA152" i="11"/>
  <c r="AB152" i="11"/>
  <c r="AC152" i="11"/>
  <c r="AD152" i="11"/>
  <c r="AE152" i="11"/>
  <c r="AF152" i="11"/>
  <c r="AG152" i="11"/>
  <c r="AH152" i="11"/>
  <c r="AI152" i="11"/>
  <c r="AJ152" i="11"/>
  <c r="AK152" i="11"/>
  <c r="AL152" i="11"/>
  <c r="AM152" i="11"/>
  <c r="AN152" i="11"/>
  <c r="AO152" i="11"/>
  <c r="AP152" i="11"/>
  <c r="AQ152" i="11"/>
  <c r="AR152" i="11"/>
  <c r="AS152" i="11"/>
  <c r="AT152" i="11"/>
  <c r="AU152" i="11"/>
  <c r="AV152" i="11"/>
  <c r="AW152" i="11"/>
  <c r="F153" i="11"/>
  <c r="S153" i="11"/>
  <c r="T153" i="11"/>
  <c r="U153" i="11"/>
  <c r="V153" i="11"/>
  <c r="W153" i="11"/>
  <c r="X153" i="11"/>
  <c r="Y153" i="11"/>
  <c r="Z153" i="11"/>
  <c r="AA153" i="11"/>
  <c r="AB153" i="11"/>
  <c r="AC153" i="11"/>
  <c r="AD153" i="11"/>
  <c r="AE153" i="11"/>
  <c r="AF153" i="11"/>
  <c r="AG153" i="11"/>
  <c r="AH153" i="11"/>
  <c r="AI153" i="11"/>
  <c r="AJ153" i="11"/>
  <c r="AK153" i="11"/>
  <c r="AL153" i="11"/>
  <c r="AM153" i="11"/>
  <c r="AN153" i="11"/>
  <c r="AO153" i="11"/>
  <c r="AP153" i="11"/>
  <c r="AQ153" i="11"/>
  <c r="AR153" i="11"/>
  <c r="AS153" i="11"/>
  <c r="AT153" i="11"/>
  <c r="AU153" i="11"/>
  <c r="AV153" i="11"/>
  <c r="AW153" i="11"/>
  <c r="B154" i="11"/>
  <c r="S155" i="11"/>
  <c r="T155" i="11"/>
  <c r="U155" i="11"/>
  <c r="V155" i="11"/>
  <c r="W155" i="11"/>
  <c r="X155" i="11"/>
  <c r="Y155" i="11"/>
  <c r="Z155" i="11"/>
  <c r="AA155" i="11"/>
  <c r="AB155" i="11"/>
  <c r="AC155" i="11"/>
  <c r="AD155" i="11"/>
  <c r="AE155" i="11"/>
  <c r="AF155" i="11"/>
  <c r="AG155" i="11"/>
  <c r="AH155" i="11"/>
  <c r="AI155" i="11"/>
  <c r="AJ155" i="11"/>
  <c r="AK155" i="11"/>
  <c r="AL155" i="11"/>
  <c r="AM155" i="11"/>
  <c r="AN155" i="11"/>
  <c r="AO155" i="11"/>
  <c r="AP155" i="11"/>
  <c r="AQ155" i="11"/>
  <c r="AR155" i="11"/>
  <c r="AS155" i="11"/>
  <c r="AT155" i="11"/>
  <c r="AU155" i="11"/>
  <c r="AV155" i="11"/>
  <c r="AW155" i="11"/>
  <c r="F156" i="11"/>
  <c r="S156" i="11"/>
  <c r="T156" i="11"/>
  <c r="U156" i="11"/>
  <c r="V156" i="11"/>
  <c r="W156" i="11"/>
  <c r="X156" i="11"/>
  <c r="Y156" i="11"/>
  <c r="Z156" i="11"/>
  <c r="AA156" i="11"/>
  <c r="AB156" i="11"/>
  <c r="AC156" i="11"/>
  <c r="AD156" i="11"/>
  <c r="AE156" i="11"/>
  <c r="AF156" i="11"/>
  <c r="AG156" i="11"/>
  <c r="AH156" i="11"/>
  <c r="AI156" i="11"/>
  <c r="AJ156" i="11"/>
  <c r="AK156" i="11"/>
  <c r="AL156" i="11"/>
  <c r="AM156" i="11"/>
  <c r="AN156" i="11"/>
  <c r="AO156" i="11"/>
  <c r="AP156" i="11"/>
  <c r="AQ156" i="11"/>
  <c r="AR156" i="11"/>
  <c r="AS156" i="11"/>
  <c r="AT156" i="11"/>
  <c r="AU156" i="11"/>
  <c r="AV156" i="11"/>
  <c r="AW156" i="11"/>
  <c r="B157" i="11"/>
  <c r="S158" i="11"/>
  <c r="T158" i="11"/>
  <c r="U158" i="11"/>
  <c r="V158" i="11"/>
  <c r="W158" i="11"/>
  <c r="X158" i="11"/>
  <c r="Y158" i="11"/>
  <c r="Z158" i="11"/>
  <c r="AA158" i="11"/>
  <c r="AB158" i="11"/>
  <c r="AC158" i="11"/>
  <c r="AD158" i="11"/>
  <c r="AE158" i="11"/>
  <c r="AF158" i="11"/>
  <c r="AG158" i="11"/>
  <c r="AH158" i="11"/>
  <c r="AI158" i="11"/>
  <c r="AJ158" i="11"/>
  <c r="AK158" i="11"/>
  <c r="AL158" i="11"/>
  <c r="AM158" i="11"/>
  <c r="AN158" i="11"/>
  <c r="AO158" i="11"/>
  <c r="AP158" i="11"/>
  <c r="AQ158" i="11"/>
  <c r="AR158" i="11"/>
  <c r="AS158" i="11"/>
  <c r="AT158" i="11"/>
  <c r="AU158" i="11"/>
  <c r="AV158" i="11"/>
  <c r="AW158" i="11"/>
  <c r="F159" i="11"/>
  <c r="S159" i="11"/>
  <c r="T159" i="11"/>
  <c r="U159" i="11"/>
  <c r="V159" i="11"/>
  <c r="W159" i="11"/>
  <c r="X159" i="11"/>
  <c r="Y159" i="11"/>
  <c r="Z159" i="11"/>
  <c r="AA159" i="11"/>
  <c r="AB159" i="11"/>
  <c r="AC159" i="11"/>
  <c r="AD159" i="11"/>
  <c r="AE159" i="11"/>
  <c r="AF159" i="11"/>
  <c r="AG159" i="11"/>
  <c r="AH159" i="11"/>
  <c r="AI159" i="11"/>
  <c r="AJ159" i="11"/>
  <c r="AK159" i="11"/>
  <c r="AL159" i="11"/>
  <c r="AM159" i="11"/>
  <c r="AN159" i="11"/>
  <c r="AO159" i="11"/>
  <c r="AP159" i="11"/>
  <c r="AQ159" i="11"/>
  <c r="AR159" i="11"/>
  <c r="AS159" i="11"/>
  <c r="AT159" i="11"/>
  <c r="AU159" i="11"/>
  <c r="AV159" i="11"/>
  <c r="AW159" i="11"/>
  <c r="B160" i="11"/>
  <c r="S161" i="11"/>
  <c r="T161" i="11"/>
  <c r="U161" i="11"/>
  <c r="V161" i="11"/>
  <c r="W161" i="11"/>
  <c r="X161" i="11"/>
  <c r="Y161" i="11"/>
  <c r="Z161" i="11"/>
  <c r="AA161" i="11"/>
  <c r="AB161" i="11"/>
  <c r="AC161" i="11"/>
  <c r="AD161" i="11"/>
  <c r="AE161" i="11"/>
  <c r="AF161" i="11"/>
  <c r="AG161" i="11"/>
  <c r="AH161" i="11"/>
  <c r="AI161" i="11"/>
  <c r="AJ161" i="11"/>
  <c r="AK161" i="11"/>
  <c r="AL161" i="11"/>
  <c r="AM161" i="11"/>
  <c r="AN161" i="11"/>
  <c r="AO161" i="11"/>
  <c r="AP161" i="11"/>
  <c r="AQ161" i="11"/>
  <c r="AR161" i="11"/>
  <c r="AS161" i="11"/>
  <c r="AT161" i="11"/>
  <c r="AU161" i="11"/>
  <c r="AV161" i="11"/>
  <c r="AW161" i="11"/>
  <c r="F162" i="11"/>
  <c r="S162" i="11"/>
  <c r="T162" i="11"/>
  <c r="U162" i="11"/>
  <c r="V162" i="11"/>
  <c r="W162" i="11"/>
  <c r="X162" i="11"/>
  <c r="Y162" i="11"/>
  <c r="Z162" i="11"/>
  <c r="AA162" i="11"/>
  <c r="AB162" i="11"/>
  <c r="AC162" i="11"/>
  <c r="AD162" i="11"/>
  <c r="AE162" i="11"/>
  <c r="AF162" i="11"/>
  <c r="AG162" i="11"/>
  <c r="AH162" i="11"/>
  <c r="AI162" i="11"/>
  <c r="AJ162" i="11"/>
  <c r="AK162" i="11"/>
  <c r="AL162" i="11"/>
  <c r="AM162" i="11"/>
  <c r="AN162" i="11"/>
  <c r="AO162" i="11"/>
  <c r="AP162" i="11"/>
  <c r="AQ162" i="11"/>
  <c r="AR162" i="11"/>
  <c r="AS162" i="11"/>
  <c r="AT162" i="11"/>
  <c r="AU162" i="11"/>
  <c r="AV162" i="11"/>
  <c r="AW162" i="11"/>
  <c r="B163" i="11"/>
  <c r="S164" i="11"/>
  <c r="T164" i="11"/>
  <c r="U164" i="11"/>
  <c r="V164" i="11"/>
  <c r="W164" i="11"/>
  <c r="X164" i="11"/>
  <c r="Y164" i="11"/>
  <c r="Z164" i="11"/>
  <c r="AA164" i="11"/>
  <c r="AB164" i="11"/>
  <c r="AC164" i="11"/>
  <c r="AD164" i="11"/>
  <c r="AE164" i="11"/>
  <c r="AF164" i="11"/>
  <c r="AG164" i="11"/>
  <c r="AH164" i="11"/>
  <c r="AI164" i="11"/>
  <c r="AJ164" i="11"/>
  <c r="AK164" i="11"/>
  <c r="AL164" i="11"/>
  <c r="AM164" i="11"/>
  <c r="AN164" i="11"/>
  <c r="AO164" i="11"/>
  <c r="AP164" i="11"/>
  <c r="AQ164" i="11"/>
  <c r="AR164" i="11"/>
  <c r="AS164" i="11"/>
  <c r="AT164" i="11"/>
  <c r="AU164" i="11"/>
  <c r="AV164" i="11"/>
  <c r="AW164" i="11"/>
  <c r="F165" i="11"/>
  <c r="S165" i="11"/>
  <c r="T165" i="11"/>
  <c r="U165" i="11"/>
  <c r="V165" i="11"/>
  <c r="W165" i="11"/>
  <c r="X165" i="11"/>
  <c r="Y165" i="11"/>
  <c r="Z165" i="11"/>
  <c r="AA165" i="11"/>
  <c r="AB165" i="11"/>
  <c r="AC165" i="11"/>
  <c r="AD165" i="11"/>
  <c r="AE165" i="11"/>
  <c r="AF165" i="11"/>
  <c r="AG165" i="11"/>
  <c r="AH165" i="11"/>
  <c r="AI165" i="11"/>
  <c r="AJ165" i="11"/>
  <c r="AK165" i="11"/>
  <c r="AL165" i="11"/>
  <c r="AM165" i="11"/>
  <c r="AN165" i="11"/>
  <c r="AO165" i="11"/>
  <c r="AP165" i="11"/>
  <c r="AQ165" i="11"/>
  <c r="AR165" i="11"/>
  <c r="AS165" i="11"/>
  <c r="AT165" i="11"/>
  <c r="AU165" i="11"/>
  <c r="AV165" i="11"/>
  <c r="AW165" i="11"/>
  <c r="B166" i="11"/>
  <c r="S167" i="11"/>
  <c r="T167" i="11"/>
  <c r="U167" i="11"/>
  <c r="V167" i="11"/>
  <c r="W167" i="11"/>
  <c r="X167" i="11"/>
  <c r="Y167" i="11"/>
  <c r="Z167" i="11"/>
  <c r="AA167" i="11"/>
  <c r="AB167" i="11"/>
  <c r="AC167" i="11"/>
  <c r="AD167" i="11"/>
  <c r="AE167" i="11"/>
  <c r="AF167" i="11"/>
  <c r="AG167" i="11"/>
  <c r="AH167" i="11"/>
  <c r="AI167" i="11"/>
  <c r="AJ167" i="11"/>
  <c r="AK167" i="11"/>
  <c r="AL167" i="11"/>
  <c r="AM167" i="11"/>
  <c r="AN167" i="11"/>
  <c r="AO167" i="11"/>
  <c r="AP167" i="11"/>
  <c r="AQ167" i="11"/>
  <c r="AR167" i="11"/>
  <c r="AS167" i="11"/>
  <c r="AT167" i="11"/>
  <c r="AU167" i="11"/>
  <c r="AV167" i="11"/>
  <c r="AW167" i="11"/>
  <c r="F168" i="11"/>
  <c r="S168" i="11"/>
  <c r="T168" i="11"/>
  <c r="U168" i="11"/>
  <c r="V168" i="11"/>
  <c r="W168" i="11"/>
  <c r="X168" i="11"/>
  <c r="Y168" i="11"/>
  <c r="Z168" i="11"/>
  <c r="AA168" i="11"/>
  <c r="AB168" i="11"/>
  <c r="AC168" i="11"/>
  <c r="AD168" i="11"/>
  <c r="AE168" i="11"/>
  <c r="AF168" i="11"/>
  <c r="AG168" i="11"/>
  <c r="AH168" i="11"/>
  <c r="AI168" i="11"/>
  <c r="AJ168" i="11"/>
  <c r="AK168" i="11"/>
  <c r="AL168" i="11"/>
  <c r="AM168" i="11"/>
  <c r="AN168" i="11"/>
  <c r="AO168" i="11"/>
  <c r="AP168" i="11"/>
  <c r="AQ168" i="11"/>
  <c r="AR168" i="11"/>
  <c r="AS168" i="11"/>
  <c r="AT168" i="11"/>
  <c r="AU168" i="11"/>
  <c r="AV168" i="11"/>
  <c r="AW168" i="11"/>
  <c r="B169" i="11"/>
  <c r="S170" i="11"/>
  <c r="T170" i="11"/>
  <c r="U170" i="11"/>
  <c r="AX170" i="11" s="1"/>
  <c r="AZ170" i="11" s="1"/>
  <c r="V170" i="11"/>
  <c r="W170" i="11"/>
  <c r="X170" i="11"/>
  <c r="Y170" i="11"/>
  <c r="Z170" i="11"/>
  <c r="AA170" i="11"/>
  <c r="AB170" i="11"/>
  <c r="AC170" i="11"/>
  <c r="AD170" i="11"/>
  <c r="AE170" i="11"/>
  <c r="AF170" i="11"/>
  <c r="AG170" i="11"/>
  <c r="AH170" i="11"/>
  <c r="AI170" i="11"/>
  <c r="AJ170" i="11"/>
  <c r="AK170" i="11"/>
  <c r="AL170" i="11"/>
  <c r="AM170" i="11"/>
  <c r="AN170" i="11"/>
  <c r="AO170" i="11"/>
  <c r="AP170" i="11"/>
  <c r="AQ170" i="11"/>
  <c r="AR170" i="11"/>
  <c r="AS170" i="11"/>
  <c r="AT170" i="11"/>
  <c r="AU170" i="11"/>
  <c r="AV170" i="11"/>
  <c r="AW170" i="11"/>
  <c r="F171" i="11"/>
  <c r="S171" i="11"/>
  <c r="T171" i="11"/>
  <c r="U171" i="11"/>
  <c r="V171" i="11"/>
  <c r="W171" i="11"/>
  <c r="X171" i="11"/>
  <c r="Y171" i="11"/>
  <c r="Z171" i="11"/>
  <c r="AA171" i="11"/>
  <c r="AB171" i="11"/>
  <c r="AC171" i="11"/>
  <c r="AD171" i="11"/>
  <c r="AE171" i="11"/>
  <c r="AF171" i="11"/>
  <c r="AG171" i="11"/>
  <c r="AH171" i="11"/>
  <c r="AI171" i="11"/>
  <c r="AJ171" i="11"/>
  <c r="AK171" i="11"/>
  <c r="AL171" i="11"/>
  <c r="AM171" i="11"/>
  <c r="AN171" i="11"/>
  <c r="AO171" i="11"/>
  <c r="AP171" i="11"/>
  <c r="AQ171" i="11"/>
  <c r="AR171" i="11"/>
  <c r="AS171" i="11"/>
  <c r="AT171" i="11"/>
  <c r="AU171" i="11"/>
  <c r="AV171" i="11"/>
  <c r="AW171" i="11"/>
  <c r="B172" i="11"/>
  <c r="S173" i="11"/>
  <c r="T173" i="11"/>
  <c r="U173" i="11"/>
  <c r="V173" i="11"/>
  <c r="W173" i="11"/>
  <c r="X173" i="11"/>
  <c r="Y173" i="11"/>
  <c r="Z173" i="11"/>
  <c r="AA173" i="11"/>
  <c r="AB173" i="11"/>
  <c r="AC173" i="11"/>
  <c r="AD173" i="11"/>
  <c r="AE173" i="11"/>
  <c r="AF173" i="11"/>
  <c r="AG173" i="11"/>
  <c r="AH173" i="11"/>
  <c r="AI173" i="11"/>
  <c r="AJ173" i="11"/>
  <c r="AK173" i="11"/>
  <c r="AL173" i="11"/>
  <c r="AM173" i="11"/>
  <c r="AN173" i="11"/>
  <c r="AO173" i="11"/>
  <c r="AP173" i="11"/>
  <c r="AQ173" i="11"/>
  <c r="AR173" i="11"/>
  <c r="AS173" i="11"/>
  <c r="AT173" i="11"/>
  <c r="AU173" i="11"/>
  <c r="AV173" i="11"/>
  <c r="AW173" i="11"/>
  <c r="F174" i="11"/>
  <c r="S174" i="11"/>
  <c r="T174" i="11"/>
  <c r="U174" i="11"/>
  <c r="V174" i="11"/>
  <c r="W174" i="11"/>
  <c r="X174" i="11"/>
  <c r="Y174" i="11"/>
  <c r="Z174" i="11"/>
  <c r="AA174" i="11"/>
  <c r="AB174" i="11"/>
  <c r="AC174" i="11"/>
  <c r="AD174" i="11"/>
  <c r="AE174" i="11"/>
  <c r="AF174" i="11"/>
  <c r="AG174" i="11"/>
  <c r="AH174" i="11"/>
  <c r="AI174" i="11"/>
  <c r="AJ174" i="11"/>
  <c r="AK174" i="11"/>
  <c r="AL174" i="11"/>
  <c r="AM174" i="11"/>
  <c r="AN174" i="11"/>
  <c r="AO174" i="11"/>
  <c r="AP174" i="11"/>
  <c r="AQ174" i="11"/>
  <c r="AR174" i="11"/>
  <c r="AS174" i="11"/>
  <c r="AT174" i="11"/>
  <c r="AU174" i="11"/>
  <c r="AV174" i="11"/>
  <c r="AW174" i="11"/>
  <c r="B175" i="11"/>
  <c r="S176" i="11"/>
  <c r="AX176" i="11" s="1"/>
  <c r="AZ176" i="11" s="1"/>
  <c r="T176" i="11"/>
  <c r="U176" i="11"/>
  <c r="V176" i="11"/>
  <c r="W176" i="11"/>
  <c r="X176" i="11"/>
  <c r="Y176" i="11"/>
  <c r="Z176" i="11"/>
  <c r="AA176" i="11"/>
  <c r="AB176" i="11"/>
  <c r="AC176" i="11"/>
  <c r="AD176" i="11"/>
  <c r="AE176" i="11"/>
  <c r="AF176" i="11"/>
  <c r="AG176" i="11"/>
  <c r="AH176" i="11"/>
  <c r="AI176" i="11"/>
  <c r="AJ176" i="11"/>
  <c r="AK176" i="11"/>
  <c r="AL176" i="11"/>
  <c r="AM176" i="11"/>
  <c r="AN176" i="11"/>
  <c r="AO176" i="11"/>
  <c r="AP176" i="11"/>
  <c r="AQ176" i="11"/>
  <c r="AR176" i="11"/>
  <c r="AS176" i="11"/>
  <c r="AT176" i="11"/>
  <c r="AU176" i="11"/>
  <c r="AV176" i="11"/>
  <c r="AW176" i="11"/>
  <c r="F177" i="11"/>
  <c r="S177" i="11"/>
  <c r="T177" i="11"/>
  <c r="U177" i="11"/>
  <c r="V177" i="11"/>
  <c r="W177" i="11"/>
  <c r="X177" i="11"/>
  <c r="Y177" i="11"/>
  <c r="Z177" i="11"/>
  <c r="AA177" i="11"/>
  <c r="AB177" i="11"/>
  <c r="AC177" i="11"/>
  <c r="AD177" i="11"/>
  <c r="AE177" i="11"/>
  <c r="AF177" i="11"/>
  <c r="AG177" i="11"/>
  <c r="AH177" i="11"/>
  <c r="AI177" i="11"/>
  <c r="AJ177" i="11"/>
  <c r="AK177" i="11"/>
  <c r="AL177" i="11"/>
  <c r="AM177" i="11"/>
  <c r="AN177" i="11"/>
  <c r="AO177" i="11"/>
  <c r="AP177" i="11"/>
  <c r="AQ177" i="11"/>
  <c r="AR177" i="11"/>
  <c r="AS177" i="11"/>
  <c r="AT177" i="11"/>
  <c r="AU177" i="11"/>
  <c r="AV177" i="11"/>
  <c r="AW177" i="11"/>
  <c r="B178" i="11"/>
  <c r="S179" i="11"/>
  <c r="T179" i="11"/>
  <c r="U179" i="11"/>
  <c r="V179" i="11"/>
  <c r="W179" i="11"/>
  <c r="X179" i="11"/>
  <c r="Y179" i="11"/>
  <c r="Z179" i="11"/>
  <c r="AA179" i="11"/>
  <c r="AB179" i="11"/>
  <c r="AC179" i="11"/>
  <c r="AD179" i="11"/>
  <c r="AE179" i="11"/>
  <c r="AF179" i="11"/>
  <c r="AG179" i="11"/>
  <c r="AH179" i="11"/>
  <c r="AI179" i="11"/>
  <c r="AJ179" i="11"/>
  <c r="AK179" i="11"/>
  <c r="AL179" i="11"/>
  <c r="AM179" i="11"/>
  <c r="AN179" i="11"/>
  <c r="AO179" i="11"/>
  <c r="AP179" i="11"/>
  <c r="AQ179" i="11"/>
  <c r="AR179" i="11"/>
  <c r="AS179" i="11"/>
  <c r="AT179" i="11"/>
  <c r="AU179" i="11"/>
  <c r="AV179" i="11"/>
  <c r="AW179" i="11"/>
  <c r="F180" i="11"/>
  <c r="S180" i="11"/>
  <c r="T180" i="11"/>
  <c r="U180" i="11"/>
  <c r="V180" i="11"/>
  <c r="W180" i="11"/>
  <c r="X180" i="11"/>
  <c r="Y180" i="11"/>
  <c r="Z180" i="11"/>
  <c r="AA180" i="11"/>
  <c r="AB180" i="11"/>
  <c r="AC180" i="11"/>
  <c r="AD180" i="11"/>
  <c r="AE180" i="11"/>
  <c r="AF180" i="11"/>
  <c r="AG180" i="11"/>
  <c r="AH180" i="11"/>
  <c r="AI180" i="11"/>
  <c r="AJ180" i="11"/>
  <c r="AK180" i="11"/>
  <c r="AL180" i="11"/>
  <c r="AM180" i="11"/>
  <c r="AN180" i="11"/>
  <c r="AO180" i="11"/>
  <c r="AP180" i="11"/>
  <c r="AQ180" i="11"/>
  <c r="AR180" i="11"/>
  <c r="AS180" i="11"/>
  <c r="AT180" i="11"/>
  <c r="AU180" i="11"/>
  <c r="AV180" i="11"/>
  <c r="AW180" i="11"/>
  <c r="B181" i="11"/>
  <c r="S182" i="11"/>
  <c r="AX182" i="11" s="1"/>
  <c r="AZ182" i="11" s="1"/>
  <c r="T182" i="11"/>
  <c r="U182" i="11"/>
  <c r="V182" i="11"/>
  <c r="W182" i="11"/>
  <c r="X182" i="11"/>
  <c r="Y182" i="11"/>
  <c r="Z182" i="11"/>
  <c r="AA182" i="11"/>
  <c r="AB182" i="11"/>
  <c r="AC182" i="11"/>
  <c r="AD182" i="11"/>
  <c r="AE182" i="11"/>
  <c r="AF182" i="11"/>
  <c r="AG182" i="11"/>
  <c r="AH182" i="11"/>
  <c r="AI182" i="11"/>
  <c r="AJ182" i="11"/>
  <c r="AK182" i="11"/>
  <c r="AL182" i="11"/>
  <c r="AM182" i="11"/>
  <c r="AN182" i="11"/>
  <c r="AO182" i="11"/>
  <c r="AP182" i="11"/>
  <c r="AQ182" i="11"/>
  <c r="AR182" i="11"/>
  <c r="AS182" i="11"/>
  <c r="AT182" i="11"/>
  <c r="AU182" i="11"/>
  <c r="AV182" i="11"/>
  <c r="AW182" i="11"/>
  <c r="F183" i="11"/>
  <c r="S183" i="11"/>
  <c r="T183" i="11"/>
  <c r="U183" i="11"/>
  <c r="V183" i="11"/>
  <c r="W183" i="11"/>
  <c r="X183" i="11"/>
  <c r="Y183" i="11"/>
  <c r="Z183" i="11"/>
  <c r="AA183" i="11"/>
  <c r="AB183" i="11"/>
  <c r="AC183" i="11"/>
  <c r="AD183" i="11"/>
  <c r="AE183" i="11"/>
  <c r="AF183" i="11"/>
  <c r="AG183" i="11"/>
  <c r="AH183" i="11"/>
  <c r="AI183" i="11"/>
  <c r="AJ183" i="11"/>
  <c r="AK183" i="11"/>
  <c r="AL183" i="11"/>
  <c r="AM183" i="11"/>
  <c r="AN183" i="11"/>
  <c r="AO183" i="11"/>
  <c r="AP183" i="11"/>
  <c r="AQ183" i="11"/>
  <c r="AR183" i="11"/>
  <c r="AS183" i="11"/>
  <c r="AT183" i="11"/>
  <c r="AU183" i="11"/>
  <c r="AV183" i="11"/>
  <c r="AW183" i="11"/>
  <c r="B184" i="11"/>
  <c r="S185" i="11"/>
  <c r="T185" i="11"/>
  <c r="U185" i="11"/>
  <c r="V185" i="11"/>
  <c r="W185" i="11"/>
  <c r="X185" i="11"/>
  <c r="Y185" i="11"/>
  <c r="Z185" i="11"/>
  <c r="AA185" i="11"/>
  <c r="AB185" i="11"/>
  <c r="AC185" i="11"/>
  <c r="AD185" i="11"/>
  <c r="AE185" i="11"/>
  <c r="AF185" i="11"/>
  <c r="AG185" i="11"/>
  <c r="AH185" i="11"/>
  <c r="AI185" i="11"/>
  <c r="AJ185" i="11"/>
  <c r="AK185" i="11"/>
  <c r="AL185" i="11"/>
  <c r="AM185" i="11"/>
  <c r="AN185" i="11"/>
  <c r="AO185" i="11"/>
  <c r="AP185" i="11"/>
  <c r="AQ185" i="11"/>
  <c r="AR185" i="11"/>
  <c r="AS185" i="11"/>
  <c r="AT185" i="11"/>
  <c r="AU185" i="11"/>
  <c r="AV185" i="11"/>
  <c r="AW185" i="11"/>
  <c r="F186" i="11"/>
  <c r="S186" i="11"/>
  <c r="T186" i="11"/>
  <c r="U186" i="11"/>
  <c r="V186" i="11"/>
  <c r="W186" i="11"/>
  <c r="X186" i="11"/>
  <c r="Y186" i="11"/>
  <c r="Z186" i="11"/>
  <c r="AA186" i="11"/>
  <c r="AB186" i="11"/>
  <c r="AC186" i="11"/>
  <c r="AD186" i="11"/>
  <c r="AE186" i="11"/>
  <c r="AF186" i="11"/>
  <c r="AG186" i="11"/>
  <c r="AH186" i="11"/>
  <c r="AI186" i="11"/>
  <c r="AJ186" i="11"/>
  <c r="AK186" i="11"/>
  <c r="AL186" i="11"/>
  <c r="AM186" i="11"/>
  <c r="AN186" i="11"/>
  <c r="AO186" i="11"/>
  <c r="AP186" i="11"/>
  <c r="AQ186" i="11"/>
  <c r="AR186" i="11"/>
  <c r="AS186" i="11"/>
  <c r="AT186" i="11"/>
  <c r="AU186" i="11"/>
  <c r="AV186" i="11"/>
  <c r="AW186" i="11"/>
  <c r="B187" i="11"/>
  <c r="B190" i="11" s="1"/>
  <c r="B193" i="11" s="1"/>
  <c r="B196" i="11" s="1"/>
  <c r="B199" i="11" s="1"/>
  <c r="B202" i="11" s="1"/>
  <c r="B205" i="11" s="1"/>
  <c r="B208" i="11" s="1"/>
  <c r="B211" i="11" s="1"/>
  <c r="B214" i="11" s="1"/>
  <c r="B217" i="11" s="1"/>
  <c r="S188" i="11"/>
  <c r="T188" i="11"/>
  <c r="U188" i="11"/>
  <c r="V188" i="11"/>
  <c r="W188" i="11"/>
  <c r="X188" i="11"/>
  <c r="Y188" i="11"/>
  <c r="Z188" i="11"/>
  <c r="AA188" i="11"/>
  <c r="AB188" i="11"/>
  <c r="AC188" i="11"/>
  <c r="AD188" i="11"/>
  <c r="AE188" i="11"/>
  <c r="AF188" i="11"/>
  <c r="AG188" i="11"/>
  <c r="AH188" i="11"/>
  <c r="AI188" i="11"/>
  <c r="AJ188" i="11"/>
  <c r="AK188" i="11"/>
  <c r="AL188" i="11"/>
  <c r="AM188" i="11"/>
  <c r="AN188" i="11"/>
  <c r="AO188" i="11"/>
  <c r="AP188" i="11"/>
  <c r="AQ188" i="11"/>
  <c r="AR188" i="11"/>
  <c r="AS188" i="11"/>
  <c r="AT188" i="11"/>
  <c r="AU188" i="11"/>
  <c r="AV188" i="11"/>
  <c r="AW188" i="11"/>
  <c r="AX188" i="11"/>
  <c r="AZ188" i="11" s="1"/>
  <c r="F189" i="11"/>
  <c r="S189" i="11"/>
  <c r="T189" i="11"/>
  <c r="U189" i="11"/>
  <c r="V189" i="11"/>
  <c r="W189" i="11"/>
  <c r="X189" i="11"/>
  <c r="Y189" i="11"/>
  <c r="Z189" i="11"/>
  <c r="AA189" i="11"/>
  <c r="AB189" i="11"/>
  <c r="AC189" i="11"/>
  <c r="AD189" i="11"/>
  <c r="AE189" i="11"/>
  <c r="AF189" i="11"/>
  <c r="AG189" i="11"/>
  <c r="AH189" i="11"/>
  <c r="AI189" i="11"/>
  <c r="AJ189" i="11"/>
  <c r="AK189" i="11"/>
  <c r="AL189" i="11"/>
  <c r="AM189" i="11"/>
  <c r="AN189" i="11"/>
  <c r="AO189" i="11"/>
  <c r="AP189" i="11"/>
  <c r="AQ189" i="11"/>
  <c r="AR189" i="11"/>
  <c r="AS189" i="11"/>
  <c r="AT189" i="11"/>
  <c r="AU189" i="11"/>
  <c r="AV189" i="11"/>
  <c r="AW189" i="11"/>
  <c r="S191" i="11"/>
  <c r="T191" i="11"/>
  <c r="U191" i="11"/>
  <c r="V191" i="11"/>
  <c r="W191" i="11"/>
  <c r="X191" i="11"/>
  <c r="Y191" i="11"/>
  <c r="Z191" i="11"/>
  <c r="AA191" i="11"/>
  <c r="AB191" i="11"/>
  <c r="AC191" i="11"/>
  <c r="AD191" i="11"/>
  <c r="AE191" i="11"/>
  <c r="AF191" i="11"/>
  <c r="AG191" i="11"/>
  <c r="AH191" i="11"/>
  <c r="AI191" i="11"/>
  <c r="AJ191" i="11"/>
  <c r="AK191" i="11"/>
  <c r="AL191" i="11"/>
  <c r="AM191" i="11"/>
  <c r="AN191" i="11"/>
  <c r="AO191" i="11"/>
  <c r="AP191" i="11"/>
  <c r="AQ191" i="11"/>
  <c r="AR191" i="11"/>
  <c r="AS191" i="11"/>
  <c r="AT191" i="11"/>
  <c r="AU191" i="11"/>
  <c r="AV191" i="11"/>
  <c r="AW191" i="11"/>
  <c r="F192" i="11"/>
  <c r="S192" i="11"/>
  <c r="T192" i="11"/>
  <c r="U192" i="11"/>
  <c r="V192" i="11"/>
  <c r="W192" i="11"/>
  <c r="X192" i="11"/>
  <c r="Y192" i="11"/>
  <c r="Z192" i="11"/>
  <c r="AA192" i="11"/>
  <c r="AB192" i="11"/>
  <c r="AC192" i="11"/>
  <c r="AD192" i="11"/>
  <c r="AE192" i="11"/>
  <c r="AF192" i="11"/>
  <c r="AG192" i="11"/>
  <c r="AH192" i="11"/>
  <c r="AI192" i="11"/>
  <c r="AJ192" i="11"/>
  <c r="AK192" i="11"/>
  <c r="AL192" i="11"/>
  <c r="AM192" i="11"/>
  <c r="AN192" i="11"/>
  <c r="AO192" i="11"/>
  <c r="AP192" i="11"/>
  <c r="AQ192" i="11"/>
  <c r="AR192" i="11"/>
  <c r="AS192" i="11"/>
  <c r="AT192" i="11"/>
  <c r="AU192" i="11"/>
  <c r="AV192" i="11"/>
  <c r="AW192" i="11"/>
  <c r="S194" i="11"/>
  <c r="AX194" i="11" s="1"/>
  <c r="AZ194" i="11" s="1"/>
  <c r="T194" i="11"/>
  <c r="U194" i="11"/>
  <c r="V194" i="11"/>
  <c r="W194" i="11"/>
  <c r="X194" i="11"/>
  <c r="Y194" i="11"/>
  <c r="Z194" i="11"/>
  <c r="AA194" i="11"/>
  <c r="AB194" i="11"/>
  <c r="AC194" i="11"/>
  <c r="AD194" i="11"/>
  <c r="AE194" i="11"/>
  <c r="AF194" i="11"/>
  <c r="AG194" i="11"/>
  <c r="AH194" i="11"/>
  <c r="AI194" i="11"/>
  <c r="AJ194" i="11"/>
  <c r="AK194" i="11"/>
  <c r="AL194" i="11"/>
  <c r="AM194" i="11"/>
  <c r="AN194" i="11"/>
  <c r="AO194" i="11"/>
  <c r="AP194" i="11"/>
  <c r="AQ194" i="11"/>
  <c r="AR194" i="11"/>
  <c r="AS194" i="11"/>
  <c r="AT194" i="11"/>
  <c r="AU194" i="11"/>
  <c r="AV194" i="11"/>
  <c r="AW194" i="11"/>
  <c r="F195" i="11"/>
  <c r="S195" i="11"/>
  <c r="T195" i="11"/>
  <c r="U195" i="11"/>
  <c r="V195" i="11"/>
  <c r="W195" i="11"/>
  <c r="X195" i="11"/>
  <c r="Y195" i="11"/>
  <c r="Z195" i="11"/>
  <c r="AA195" i="11"/>
  <c r="AB195" i="11"/>
  <c r="AC195" i="11"/>
  <c r="AD195" i="11"/>
  <c r="AE195" i="11"/>
  <c r="AF195" i="11"/>
  <c r="AG195" i="11"/>
  <c r="AH195" i="11"/>
  <c r="AI195" i="11"/>
  <c r="AJ195" i="11"/>
  <c r="AK195" i="11"/>
  <c r="AL195" i="11"/>
  <c r="AM195" i="11"/>
  <c r="AN195" i="11"/>
  <c r="AO195" i="11"/>
  <c r="AP195" i="11"/>
  <c r="AQ195" i="11"/>
  <c r="AR195" i="11"/>
  <c r="AS195" i="11"/>
  <c r="AT195" i="11"/>
  <c r="AU195" i="11"/>
  <c r="AV195" i="11"/>
  <c r="AW195" i="11"/>
  <c r="S197" i="11"/>
  <c r="T197" i="11"/>
  <c r="U197" i="11"/>
  <c r="V197" i="11"/>
  <c r="W197" i="11"/>
  <c r="X197" i="11"/>
  <c r="Y197" i="11"/>
  <c r="Z197" i="11"/>
  <c r="AA197" i="11"/>
  <c r="AB197" i="11"/>
  <c r="AC197" i="11"/>
  <c r="AD197" i="11"/>
  <c r="AE197" i="11"/>
  <c r="AF197" i="11"/>
  <c r="AG197" i="11"/>
  <c r="AH197" i="11"/>
  <c r="AI197" i="11"/>
  <c r="AJ197" i="11"/>
  <c r="AK197" i="11"/>
  <c r="AL197" i="11"/>
  <c r="AM197" i="11"/>
  <c r="AN197" i="11"/>
  <c r="AO197" i="11"/>
  <c r="AP197" i="11"/>
  <c r="AQ197" i="11"/>
  <c r="AR197" i="11"/>
  <c r="AS197" i="11"/>
  <c r="AT197" i="11"/>
  <c r="AU197" i="11"/>
  <c r="AV197" i="11"/>
  <c r="AW197" i="11"/>
  <c r="F198" i="11"/>
  <c r="S198" i="11"/>
  <c r="T198" i="11"/>
  <c r="U198" i="11"/>
  <c r="V198" i="11"/>
  <c r="W198" i="11"/>
  <c r="X198" i="11"/>
  <c r="Y198" i="11"/>
  <c r="Z198" i="11"/>
  <c r="AA198" i="11"/>
  <c r="AB198" i="11"/>
  <c r="AC198" i="11"/>
  <c r="AD198" i="11"/>
  <c r="AE198" i="11"/>
  <c r="AF198" i="11"/>
  <c r="AG198" i="11"/>
  <c r="AH198" i="11"/>
  <c r="AI198" i="11"/>
  <c r="AJ198" i="11"/>
  <c r="AK198" i="11"/>
  <c r="AL198" i="11"/>
  <c r="AM198" i="11"/>
  <c r="AN198" i="11"/>
  <c r="AO198" i="11"/>
  <c r="AP198" i="11"/>
  <c r="AQ198" i="11"/>
  <c r="AR198" i="11"/>
  <c r="AS198" i="11"/>
  <c r="AT198" i="11"/>
  <c r="AU198" i="11"/>
  <c r="AV198" i="11"/>
  <c r="AW198" i="11"/>
  <c r="S200" i="11"/>
  <c r="AX200" i="11" s="1"/>
  <c r="AZ200" i="11" s="1"/>
  <c r="T200" i="11"/>
  <c r="U200" i="11"/>
  <c r="V200" i="11"/>
  <c r="W200" i="11"/>
  <c r="X200" i="11"/>
  <c r="Y200" i="11"/>
  <c r="Z200" i="11"/>
  <c r="AA200" i="11"/>
  <c r="AB200" i="11"/>
  <c r="AC200" i="11"/>
  <c r="AD200" i="11"/>
  <c r="AE200" i="11"/>
  <c r="AF200" i="11"/>
  <c r="AG200" i="11"/>
  <c r="AH200" i="11"/>
  <c r="AI200" i="11"/>
  <c r="AJ200" i="11"/>
  <c r="AK200" i="11"/>
  <c r="AL200" i="11"/>
  <c r="AM200" i="11"/>
  <c r="AN200" i="11"/>
  <c r="AO200" i="11"/>
  <c r="AP200" i="11"/>
  <c r="AQ200" i="11"/>
  <c r="AR200" i="11"/>
  <c r="AS200" i="11"/>
  <c r="AT200" i="11"/>
  <c r="AU200" i="11"/>
  <c r="AV200" i="11"/>
  <c r="AW200" i="11"/>
  <c r="F201" i="11"/>
  <c r="S201" i="11"/>
  <c r="T201" i="11"/>
  <c r="U201" i="11"/>
  <c r="V201" i="11"/>
  <c r="W201" i="11"/>
  <c r="X201" i="11"/>
  <c r="Y201" i="11"/>
  <c r="Z201" i="11"/>
  <c r="AA201" i="11"/>
  <c r="AB201" i="11"/>
  <c r="AC201" i="11"/>
  <c r="AD201" i="11"/>
  <c r="AE201" i="11"/>
  <c r="AF201" i="11"/>
  <c r="AG201" i="11"/>
  <c r="AH201" i="11"/>
  <c r="AI201" i="11"/>
  <c r="AJ201" i="11"/>
  <c r="AK201" i="11"/>
  <c r="AL201" i="11"/>
  <c r="AM201" i="11"/>
  <c r="AN201" i="11"/>
  <c r="AO201" i="11"/>
  <c r="AP201" i="11"/>
  <c r="AQ201" i="11"/>
  <c r="AR201" i="11"/>
  <c r="AS201" i="11"/>
  <c r="AT201" i="11"/>
  <c r="AU201" i="11"/>
  <c r="AV201" i="11"/>
  <c r="AW201" i="11"/>
  <c r="S203" i="11"/>
  <c r="T203" i="11"/>
  <c r="U203" i="11"/>
  <c r="V203" i="11"/>
  <c r="W203" i="11"/>
  <c r="X203" i="11"/>
  <c r="Y203" i="11"/>
  <c r="Z203" i="11"/>
  <c r="AA203" i="11"/>
  <c r="AB203" i="11"/>
  <c r="AC203" i="11"/>
  <c r="AD203" i="11"/>
  <c r="AE203" i="11"/>
  <c r="AF203" i="11"/>
  <c r="AG203" i="11"/>
  <c r="AH203" i="11"/>
  <c r="AI203" i="11"/>
  <c r="AJ203" i="11"/>
  <c r="AK203" i="11"/>
  <c r="AL203" i="11"/>
  <c r="AM203" i="11"/>
  <c r="AN203" i="11"/>
  <c r="AO203" i="11"/>
  <c r="AP203" i="11"/>
  <c r="AQ203" i="11"/>
  <c r="AR203" i="11"/>
  <c r="AS203" i="11"/>
  <c r="AT203" i="11"/>
  <c r="AU203" i="11"/>
  <c r="AV203" i="11"/>
  <c r="AW203" i="11"/>
  <c r="F204" i="11"/>
  <c r="S204" i="11"/>
  <c r="T204" i="11"/>
  <c r="U204" i="11"/>
  <c r="V204" i="11"/>
  <c r="W204" i="11"/>
  <c r="X204" i="11"/>
  <c r="Y204" i="11"/>
  <c r="Z204" i="11"/>
  <c r="AA204" i="11"/>
  <c r="AB204" i="11"/>
  <c r="AC204" i="11"/>
  <c r="AD204" i="11"/>
  <c r="AE204" i="11"/>
  <c r="AF204" i="11"/>
  <c r="AG204" i="11"/>
  <c r="AH204" i="11"/>
  <c r="AI204" i="11"/>
  <c r="AJ204" i="11"/>
  <c r="AK204" i="11"/>
  <c r="AL204" i="11"/>
  <c r="AM204" i="11"/>
  <c r="AN204" i="11"/>
  <c r="AO204" i="11"/>
  <c r="AP204" i="11"/>
  <c r="AQ204" i="11"/>
  <c r="AR204" i="11"/>
  <c r="AS204" i="11"/>
  <c r="AT204" i="11"/>
  <c r="AU204" i="11"/>
  <c r="AV204" i="11"/>
  <c r="AW204" i="11"/>
  <c r="S206" i="11"/>
  <c r="T206" i="11"/>
  <c r="U206" i="11"/>
  <c r="AX206" i="11" s="1"/>
  <c r="AZ206" i="11" s="1"/>
  <c r="V206" i="11"/>
  <c r="W206" i="11"/>
  <c r="X206" i="11"/>
  <c r="Y206" i="11"/>
  <c r="Z206" i="11"/>
  <c r="AA206" i="11"/>
  <c r="AB206" i="11"/>
  <c r="AC206" i="11"/>
  <c r="AD206" i="11"/>
  <c r="AE206" i="11"/>
  <c r="AF206" i="11"/>
  <c r="AG206" i="11"/>
  <c r="AH206" i="11"/>
  <c r="AI206" i="11"/>
  <c r="AJ206" i="11"/>
  <c r="AK206" i="11"/>
  <c r="AL206" i="11"/>
  <c r="AM206" i="11"/>
  <c r="AN206" i="11"/>
  <c r="AO206" i="11"/>
  <c r="AP206" i="11"/>
  <c r="AQ206" i="11"/>
  <c r="AR206" i="11"/>
  <c r="AS206" i="11"/>
  <c r="AT206" i="11"/>
  <c r="AU206" i="11"/>
  <c r="AV206" i="11"/>
  <c r="AW206" i="11"/>
  <c r="F207" i="11"/>
  <c r="S207" i="11"/>
  <c r="T207" i="11"/>
  <c r="U207" i="11"/>
  <c r="V207" i="11"/>
  <c r="W207" i="11"/>
  <c r="X207" i="11"/>
  <c r="Y207" i="11"/>
  <c r="Z207" i="11"/>
  <c r="AA207" i="11"/>
  <c r="AB207" i="11"/>
  <c r="AC207" i="11"/>
  <c r="AD207" i="11"/>
  <c r="AE207" i="11"/>
  <c r="AF207" i="11"/>
  <c r="AG207" i="11"/>
  <c r="AH207" i="11"/>
  <c r="AI207" i="11"/>
  <c r="AJ207" i="11"/>
  <c r="AK207" i="11"/>
  <c r="AL207" i="11"/>
  <c r="AM207" i="11"/>
  <c r="AN207" i="11"/>
  <c r="AO207" i="11"/>
  <c r="AP207" i="11"/>
  <c r="AQ207" i="11"/>
  <c r="AR207" i="11"/>
  <c r="AS207" i="11"/>
  <c r="AT207" i="11"/>
  <c r="AU207" i="11"/>
  <c r="AV207" i="11"/>
  <c r="AW207" i="11"/>
  <c r="S209" i="11"/>
  <c r="T209" i="11"/>
  <c r="U209" i="11"/>
  <c r="V209" i="11"/>
  <c r="W209" i="11"/>
  <c r="X209" i="11"/>
  <c r="Y209" i="11"/>
  <c r="Z209" i="11"/>
  <c r="AA209" i="11"/>
  <c r="AB209" i="11"/>
  <c r="AC209" i="11"/>
  <c r="AD209" i="11"/>
  <c r="AE209" i="11"/>
  <c r="AF209" i="11"/>
  <c r="AG209" i="11"/>
  <c r="AH209" i="11"/>
  <c r="AI209" i="11"/>
  <c r="AJ209" i="11"/>
  <c r="AK209" i="11"/>
  <c r="AL209" i="11"/>
  <c r="AM209" i="11"/>
  <c r="AN209" i="11"/>
  <c r="AO209" i="11"/>
  <c r="AP209" i="11"/>
  <c r="AQ209" i="11"/>
  <c r="AR209" i="11"/>
  <c r="AS209" i="11"/>
  <c r="AT209" i="11"/>
  <c r="AU209" i="11"/>
  <c r="AV209" i="11"/>
  <c r="AW209" i="11"/>
  <c r="F210" i="11"/>
  <c r="S210" i="11"/>
  <c r="T210" i="11"/>
  <c r="U210" i="11"/>
  <c r="V210" i="11"/>
  <c r="W210" i="11"/>
  <c r="X210" i="11"/>
  <c r="Y210" i="11"/>
  <c r="Z210" i="11"/>
  <c r="AA210" i="11"/>
  <c r="AB210" i="11"/>
  <c r="AC210" i="11"/>
  <c r="AD210" i="11"/>
  <c r="AE210" i="11"/>
  <c r="AF210" i="11"/>
  <c r="AG210" i="11"/>
  <c r="AH210" i="11"/>
  <c r="AI210" i="11"/>
  <c r="AJ210" i="11"/>
  <c r="AK210" i="11"/>
  <c r="AL210" i="11"/>
  <c r="AM210" i="11"/>
  <c r="AN210" i="11"/>
  <c r="AO210" i="11"/>
  <c r="AP210" i="11"/>
  <c r="AQ210" i="11"/>
  <c r="AR210" i="11"/>
  <c r="AS210" i="11"/>
  <c r="AT210" i="11"/>
  <c r="AU210" i="11"/>
  <c r="AV210" i="11"/>
  <c r="AW210" i="11"/>
  <c r="S212" i="11"/>
  <c r="T212" i="11"/>
  <c r="U212" i="11"/>
  <c r="V212" i="11"/>
  <c r="W212" i="11"/>
  <c r="X212" i="11"/>
  <c r="Y212" i="11"/>
  <c r="Z212" i="11"/>
  <c r="AA212" i="11"/>
  <c r="AB212" i="11"/>
  <c r="AC212" i="11"/>
  <c r="AD212" i="11"/>
  <c r="AE212" i="11"/>
  <c r="AF212" i="11"/>
  <c r="AG212" i="11"/>
  <c r="AH212" i="11"/>
  <c r="AI212" i="11"/>
  <c r="AJ212" i="11"/>
  <c r="AK212" i="11"/>
  <c r="AL212" i="11"/>
  <c r="AM212" i="11"/>
  <c r="AN212" i="11"/>
  <c r="AO212" i="11"/>
  <c r="AP212" i="11"/>
  <c r="AQ212" i="11"/>
  <c r="AR212" i="11"/>
  <c r="AS212" i="11"/>
  <c r="AT212" i="11"/>
  <c r="AU212" i="11"/>
  <c r="AV212" i="11"/>
  <c r="AW212" i="11"/>
  <c r="AX212" i="11"/>
  <c r="AZ212" i="11" s="1"/>
  <c r="F213" i="11"/>
  <c r="S213" i="11"/>
  <c r="T213" i="11"/>
  <c r="U213" i="11"/>
  <c r="AX213" i="11" s="1"/>
  <c r="AZ213" i="11" s="1"/>
  <c r="V213" i="11"/>
  <c r="W213" i="11"/>
  <c r="X213" i="11"/>
  <c r="Y213" i="11"/>
  <c r="Z213" i="11"/>
  <c r="AA213" i="11"/>
  <c r="AB213" i="11"/>
  <c r="AC213" i="11"/>
  <c r="AD213" i="11"/>
  <c r="AE213" i="11"/>
  <c r="AF213" i="11"/>
  <c r="AG213" i="11"/>
  <c r="AH213" i="11"/>
  <c r="AI213" i="11"/>
  <c r="AJ213" i="11"/>
  <c r="AK213" i="11"/>
  <c r="AL213" i="11"/>
  <c r="AM213" i="11"/>
  <c r="AN213" i="11"/>
  <c r="AO213" i="11"/>
  <c r="AP213" i="11"/>
  <c r="AQ213" i="11"/>
  <c r="AR213" i="11"/>
  <c r="AS213" i="11"/>
  <c r="AT213" i="11"/>
  <c r="AU213" i="11"/>
  <c r="AV213" i="11"/>
  <c r="AW213" i="11"/>
  <c r="S215" i="11"/>
  <c r="T215" i="11"/>
  <c r="U215" i="11"/>
  <c r="V215" i="11"/>
  <c r="W215" i="11"/>
  <c r="X215" i="11"/>
  <c r="Y215" i="11"/>
  <c r="Z215" i="11"/>
  <c r="AA215" i="11"/>
  <c r="AB215" i="11"/>
  <c r="AC215" i="11"/>
  <c r="AD215" i="11"/>
  <c r="AE215" i="11"/>
  <c r="AF215" i="11"/>
  <c r="AG215" i="11"/>
  <c r="AH215" i="11"/>
  <c r="AI215" i="11"/>
  <c r="AJ215" i="11"/>
  <c r="AK215" i="11"/>
  <c r="AL215" i="11"/>
  <c r="AM215" i="11"/>
  <c r="AN215" i="11"/>
  <c r="AO215" i="11"/>
  <c r="AP215" i="11"/>
  <c r="AQ215" i="11"/>
  <c r="AR215" i="11"/>
  <c r="AS215" i="11"/>
  <c r="AT215" i="11"/>
  <c r="AU215" i="11"/>
  <c r="AV215" i="11"/>
  <c r="AW215" i="11"/>
  <c r="F216" i="11"/>
  <c r="S216" i="11"/>
  <c r="T216" i="11"/>
  <c r="U216" i="11"/>
  <c r="V216" i="11"/>
  <c r="W216" i="11"/>
  <c r="X216" i="11"/>
  <c r="Y216" i="11"/>
  <c r="Z216" i="11"/>
  <c r="AA216" i="11"/>
  <c r="AB216" i="11"/>
  <c r="AC216" i="11"/>
  <c r="AD216" i="11"/>
  <c r="AE216" i="11"/>
  <c r="AF216" i="11"/>
  <c r="AG216" i="11"/>
  <c r="AH216" i="11"/>
  <c r="AI216" i="11"/>
  <c r="AJ216" i="11"/>
  <c r="AK216" i="11"/>
  <c r="AL216" i="11"/>
  <c r="AM216" i="11"/>
  <c r="AN216" i="11"/>
  <c r="AO216" i="11"/>
  <c r="AP216" i="11"/>
  <c r="AQ216" i="11"/>
  <c r="AR216" i="11"/>
  <c r="AS216" i="11"/>
  <c r="AT216" i="11"/>
  <c r="AU216" i="11"/>
  <c r="AV216" i="11"/>
  <c r="AW216" i="11"/>
  <c r="S218" i="11"/>
  <c r="T218" i="11"/>
  <c r="U218" i="11"/>
  <c r="V218" i="11"/>
  <c r="W218" i="11"/>
  <c r="X218" i="11"/>
  <c r="Y218" i="11"/>
  <c r="Z218" i="11"/>
  <c r="AA218" i="11"/>
  <c r="AB218" i="11"/>
  <c r="AC218" i="11"/>
  <c r="AD218" i="11"/>
  <c r="AE218" i="11"/>
  <c r="AF218" i="11"/>
  <c r="AG218" i="11"/>
  <c r="AH218" i="11"/>
  <c r="AI218" i="11"/>
  <c r="AJ218" i="11"/>
  <c r="AK218" i="11"/>
  <c r="AL218" i="11"/>
  <c r="AM218" i="11"/>
  <c r="AN218" i="11"/>
  <c r="AO218" i="11"/>
  <c r="AP218" i="11"/>
  <c r="AQ218" i="11"/>
  <c r="AR218" i="11"/>
  <c r="AS218" i="11"/>
  <c r="AT218" i="11"/>
  <c r="AU218" i="11"/>
  <c r="AV218" i="11"/>
  <c r="AW218" i="11"/>
  <c r="F219" i="11"/>
  <c r="S219" i="11"/>
  <c r="T219" i="11"/>
  <c r="U219" i="11"/>
  <c r="V219" i="11"/>
  <c r="W219" i="11"/>
  <c r="X219" i="11"/>
  <c r="Y219" i="11"/>
  <c r="Z219" i="11"/>
  <c r="AA219" i="11"/>
  <c r="AB219" i="11"/>
  <c r="AC219" i="11"/>
  <c r="AD219" i="11"/>
  <c r="AE219" i="11"/>
  <c r="AF219" i="11"/>
  <c r="AG219" i="11"/>
  <c r="AH219" i="11"/>
  <c r="AI219" i="11"/>
  <c r="AJ219" i="11"/>
  <c r="AK219" i="11"/>
  <c r="AL219" i="11"/>
  <c r="AM219" i="11"/>
  <c r="AN219" i="11"/>
  <c r="AO219" i="11"/>
  <c r="AP219" i="11"/>
  <c r="AQ219" i="11"/>
  <c r="AR219" i="11"/>
  <c r="AS219" i="11"/>
  <c r="AT219" i="11"/>
  <c r="AU219" i="11"/>
  <c r="AV219" i="11"/>
  <c r="AW219" i="11"/>
  <c r="B220" i="11"/>
  <c r="B223" i="11" s="1"/>
  <c r="B226" i="11" s="1"/>
  <c r="B229" i="11" s="1"/>
  <c r="B232" i="11" s="1"/>
  <c r="B235" i="11" s="1"/>
  <c r="B238" i="11" s="1"/>
  <c r="B241" i="11" s="1"/>
  <c r="B244" i="11" s="1"/>
  <c r="B247" i="11" s="1"/>
  <c r="B250" i="11" s="1"/>
  <c r="B253" i="11" s="1"/>
  <c r="B256" i="11" s="1"/>
  <c r="B259" i="11" s="1"/>
  <c r="B262" i="11" s="1"/>
  <c r="B265" i="11" s="1"/>
  <c r="B268" i="11" s="1"/>
  <c r="B271" i="11" s="1"/>
  <c r="B274" i="11" s="1"/>
  <c r="B277" i="11" s="1"/>
  <c r="B280" i="11" s="1"/>
  <c r="S221" i="11"/>
  <c r="T221" i="11"/>
  <c r="U221" i="11"/>
  <c r="V221" i="11"/>
  <c r="W221" i="11"/>
  <c r="X221" i="11"/>
  <c r="Y221" i="11"/>
  <c r="Z221" i="11"/>
  <c r="AA221" i="11"/>
  <c r="AB221" i="11"/>
  <c r="AC221" i="11"/>
  <c r="AD221" i="11"/>
  <c r="AE221" i="11"/>
  <c r="AF221" i="11"/>
  <c r="AG221" i="11"/>
  <c r="AH221" i="11"/>
  <c r="AI221" i="11"/>
  <c r="AJ221" i="11"/>
  <c r="AK221" i="11"/>
  <c r="AL221" i="11"/>
  <c r="AM221" i="11"/>
  <c r="AN221" i="11"/>
  <c r="AO221" i="11"/>
  <c r="AP221" i="11"/>
  <c r="AQ221" i="11"/>
  <c r="AR221" i="11"/>
  <c r="AS221" i="11"/>
  <c r="AT221" i="11"/>
  <c r="AU221" i="11"/>
  <c r="AV221" i="11"/>
  <c r="AW221" i="11"/>
  <c r="AX221" i="11"/>
  <c r="AZ221" i="11" s="1"/>
  <c r="F222" i="11"/>
  <c r="S222" i="11"/>
  <c r="T222" i="11"/>
  <c r="U222" i="11"/>
  <c r="V222" i="11"/>
  <c r="W222" i="11"/>
  <c r="X222" i="11"/>
  <c r="Y222" i="11"/>
  <c r="Z222" i="11"/>
  <c r="AA222" i="11"/>
  <c r="AB222" i="11"/>
  <c r="AC222" i="11"/>
  <c r="AD222" i="11"/>
  <c r="AE222" i="11"/>
  <c r="AF222" i="11"/>
  <c r="AG222" i="11"/>
  <c r="AH222" i="11"/>
  <c r="AI222" i="11"/>
  <c r="AJ222" i="11"/>
  <c r="AK222" i="11"/>
  <c r="AL222" i="11"/>
  <c r="AM222" i="11"/>
  <c r="AN222" i="11"/>
  <c r="AO222" i="11"/>
  <c r="AP222" i="11"/>
  <c r="AQ222" i="11"/>
  <c r="AR222" i="11"/>
  <c r="AS222" i="11"/>
  <c r="AT222" i="11"/>
  <c r="AU222" i="11"/>
  <c r="AV222" i="11"/>
  <c r="AW222" i="11"/>
  <c r="S224" i="11"/>
  <c r="T224" i="11"/>
  <c r="U224" i="11"/>
  <c r="V224" i="11"/>
  <c r="W224" i="11"/>
  <c r="X224" i="11"/>
  <c r="Y224" i="11"/>
  <c r="Z224" i="11"/>
  <c r="AA224" i="11"/>
  <c r="AB224" i="11"/>
  <c r="AC224" i="11"/>
  <c r="AD224" i="11"/>
  <c r="AE224" i="11"/>
  <c r="AF224" i="11"/>
  <c r="AG224" i="11"/>
  <c r="AH224" i="11"/>
  <c r="AI224" i="11"/>
  <c r="AJ224" i="11"/>
  <c r="AK224" i="11"/>
  <c r="AL224" i="11"/>
  <c r="AM224" i="11"/>
  <c r="AN224" i="11"/>
  <c r="AO224" i="11"/>
  <c r="AP224" i="11"/>
  <c r="AQ224" i="11"/>
  <c r="AR224" i="11"/>
  <c r="AS224" i="11"/>
  <c r="AT224" i="11"/>
  <c r="AU224" i="11"/>
  <c r="AV224" i="11"/>
  <c r="AW224" i="11"/>
  <c r="AX224" i="11"/>
  <c r="AZ224" i="11" s="1"/>
  <c r="F225" i="11"/>
  <c r="S225" i="11"/>
  <c r="T225" i="11"/>
  <c r="U225" i="11"/>
  <c r="AX225" i="11" s="1"/>
  <c r="AZ225" i="11" s="1"/>
  <c r="V225" i="11"/>
  <c r="W225" i="11"/>
  <c r="X225" i="11"/>
  <c r="Y225" i="11"/>
  <c r="Z225" i="11"/>
  <c r="AA225" i="11"/>
  <c r="AB225" i="11"/>
  <c r="AC225" i="11"/>
  <c r="AD225" i="11"/>
  <c r="AE225" i="11"/>
  <c r="AF225" i="11"/>
  <c r="AG225" i="11"/>
  <c r="AH225" i="11"/>
  <c r="AI225" i="11"/>
  <c r="AJ225" i="11"/>
  <c r="AK225" i="11"/>
  <c r="AL225" i="11"/>
  <c r="AM225" i="11"/>
  <c r="AN225" i="11"/>
  <c r="AO225" i="11"/>
  <c r="AP225" i="11"/>
  <c r="AQ225" i="11"/>
  <c r="AR225" i="11"/>
  <c r="AS225" i="11"/>
  <c r="AT225" i="11"/>
  <c r="AU225" i="11"/>
  <c r="AV225" i="11"/>
  <c r="AW225" i="11"/>
  <c r="S227" i="11"/>
  <c r="T227" i="11"/>
  <c r="U227" i="11"/>
  <c r="V227" i="11"/>
  <c r="W227" i="11"/>
  <c r="X227" i="11"/>
  <c r="Y227" i="11"/>
  <c r="Z227" i="11"/>
  <c r="AA227" i="11"/>
  <c r="AB227" i="11"/>
  <c r="AC227" i="11"/>
  <c r="AD227" i="11"/>
  <c r="AE227" i="11"/>
  <c r="AF227" i="11"/>
  <c r="AG227" i="11"/>
  <c r="AH227" i="11"/>
  <c r="AI227" i="11"/>
  <c r="AJ227" i="11"/>
  <c r="AK227" i="11"/>
  <c r="AL227" i="11"/>
  <c r="AM227" i="11"/>
  <c r="AN227" i="11"/>
  <c r="AO227" i="11"/>
  <c r="AP227" i="11"/>
  <c r="AQ227" i="11"/>
  <c r="AR227" i="11"/>
  <c r="AS227" i="11"/>
  <c r="AT227" i="11"/>
  <c r="AU227" i="11"/>
  <c r="AV227" i="11"/>
  <c r="AW227" i="11"/>
  <c r="F228" i="11"/>
  <c r="S228" i="11"/>
  <c r="T228" i="11"/>
  <c r="U228" i="11"/>
  <c r="V228" i="11"/>
  <c r="W228" i="11"/>
  <c r="X228" i="11"/>
  <c r="Y228" i="11"/>
  <c r="Z228" i="11"/>
  <c r="AA228" i="11"/>
  <c r="AB228" i="11"/>
  <c r="AC228" i="11"/>
  <c r="AD228" i="11"/>
  <c r="AE228" i="11"/>
  <c r="AF228" i="11"/>
  <c r="AG228" i="11"/>
  <c r="AH228" i="11"/>
  <c r="AI228" i="11"/>
  <c r="AJ228" i="11"/>
  <c r="AK228" i="11"/>
  <c r="AL228" i="11"/>
  <c r="AM228" i="11"/>
  <c r="AN228" i="11"/>
  <c r="AO228" i="11"/>
  <c r="AP228" i="11"/>
  <c r="AQ228" i="11"/>
  <c r="AR228" i="11"/>
  <c r="AS228" i="11"/>
  <c r="AT228" i="11"/>
  <c r="AU228" i="11"/>
  <c r="AV228" i="11"/>
  <c r="AW228" i="11"/>
  <c r="S230" i="11"/>
  <c r="T230" i="11"/>
  <c r="U230" i="11"/>
  <c r="V230" i="11"/>
  <c r="W230" i="11"/>
  <c r="X230" i="11"/>
  <c r="Y230" i="11"/>
  <c r="Z230" i="11"/>
  <c r="AA230" i="11"/>
  <c r="AB230" i="11"/>
  <c r="AC230" i="11"/>
  <c r="AD230" i="11"/>
  <c r="AE230" i="11"/>
  <c r="AF230" i="11"/>
  <c r="AG230" i="11"/>
  <c r="AH230" i="11"/>
  <c r="AI230" i="11"/>
  <c r="AJ230" i="11"/>
  <c r="AK230" i="11"/>
  <c r="AL230" i="11"/>
  <c r="AM230" i="11"/>
  <c r="AN230" i="11"/>
  <c r="AO230" i="11"/>
  <c r="AP230" i="11"/>
  <c r="AQ230" i="11"/>
  <c r="AR230" i="11"/>
  <c r="AS230" i="11"/>
  <c r="AT230" i="11"/>
  <c r="AU230" i="11"/>
  <c r="AV230" i="11"/>
  <c r="AW230" i="11"/>
  <c r="F231" i="11"/>
  <c r="S231" i="11"/>
  <c r="T231" i="11"/>
  <c r="U231" i="11"/>
  <c r="V231" i="11"/>
  <c r="W231" i="11"/>
  <c r="X231" i="11"/>
  <c r="Y231" i="11"/>
  <c r="Z231" i="11"/>
  <c r="AA231" i="11"/>
  <c r="AB231" i="11"/>
  <c r="AC231" i="11"/>
  <c r="AD231" i="11"/>
  <c r="AE231" i="11"/>
  <c r="AF231" i="11"/>
  <c r="AG231" i="11"/>
  <c r="AH231" i="11"/>
  <c r="AI231" i="11"/>
  <c r="AJ231" i="11"/>
  <c r="AK231" i="11"/>
  <c r="AL231" i="11"/>
  <c r="AM231" i="11"/>
  <c r="AN231" i="11"/>
  <c r="AO231" i="11"/>
  <c r="AP231" i="11"/>
  <c r="AQ231" i="11"/>
  <c r="AR231" i="11"/>
  <c r="AS231" i="11"/>
  <c r="AT231" i="11"/>
  <c r="AU231" i="11"/>
  <c r="AV231" i="11"/>
  <c r="AW231" i="11"/>
  <c r="S233" i="11"/>
  <c r="T233" i="11"/>
  <c r="U233" i="11"/>
  <c r="V233" i="11"/>
  <c r="W233" i="11"/>
  <c r="X233" i="11"/>
  <c r="Y233" i="11"/>
  <c r="Z233" i="11"/>
  <c r="AA233" i="11"/>
  <c r="AB233" i="11"/>
  <c r="AC233" i="11"/>
  <c r="AD233" i="11"/>
  <c r="AE233" i="11"/>
  <c r="AF233" i="11"/>
  <c r="AG233" i="11"/>
  <c r="AH233" i="11"/>
  <c r="AI233" i="11"/>
  <c r="AJ233" i="11"/>
  <c r="AK233" i="11"/>
  <c r="AL233" i="11"/>
  <c r="AM233" i="11"/>
  <c r="AN233" i="11"/>
  <c r="AO233" i="11"/>
  <c r="AP233" i="11"/>
  <c r="AQ233" i="11"/>
  <c r="AR233" i="11"/>
  <c r="AS233" i="11"/>
  <c r="AT233" i="11"/>
  <c r="AU233" i="11"/>
  <c r="AV233" i="11"/>
  <c r="AW233" i="11"/>
  <c r="F234" i="11"/>
  <c r="S234" i="11"/>
  <c r="T234" i="11"/>
  <c r="U234" i="11"/>
  <c r="V234" i="11"/>
  <c r="W234" i="11"/>
  <c r="X234" i="11"/>
  <c r="Y234" i="11"/>
  <c r="Z234" i="11"/>
  <c r="AA234" i="11"/>
  <c r="AB234" i="11"/>
  <c r="AC234" i="11"/>
  <c r="AD234" i="11"/>
  <c r="AE234" i="11"/>
  <c r="AF234" i="11"/>
  <c r="AG234" i="11"/>
  <c r="AH234" i="11"/>
  <c r="AI234" i="11"/>
  <c r="AJ234" i="11"/>
  <c r="AK234" i="11"/>
  <c r="AL234" i="11"/>
  <c r="AM234" i="11"/>
  <c r="AN234" i="11"/>
  <c r="AO234" i="11"/>
  <c r="AP234" i="11"/>
  <c r="AQ234" i="11"/>
  <c r="AR234" i="11"/>
  <c r="AS234" i="11"/>
  <c r="AT234" i="11"/>
  <c r="AU234" i="11"/>
  <c r="AV234" i="11"/>
  <c r="AW234" i="11"/>
  <c r="S236" i="11"/>
  <c r="T236" i="11"/>
  <c r="U236" i="11"/>
  <c r="V236" i="11"/>
  <c r="W236" i="11"/>
  <c r="X236" i="11"/>
  <c r="Y236" i="11"/>
  <c r="Z236" i="11"/>
  <c r="AA236" i="11"/>
  <c r="AB236" i="11"/>
  <c r="AC236" i="11"/>
  <c r="AD236" i="11"/>
  <c r="AE236" i="11"/>
  <c r="AF236" i="11"/>
  <c r="AG236" i="11"/>
  <c r="AH236" i="11"/>
  <c r="AI236" i="11"/>
  <c r="AJ236" i="11"/>
  <c r="AK236" i="11"/>
  <c r="AL236" i="11"/>
  <c r="AM236" i="11"/>
  <c r="AN236" i="11"/>
  <c r="AO236" i="11"/>
  <c r="AP236" i="11"/>
  <c r="AQ236" i="11"/>
  <c r="AR236" i="11"/>
  <c r="AS236" i="11"/>
  <c r="AT236" i="11"/>
  <c r="AU236" i="11"/>
  <c r="AV236" i="11"/>
  <c r="AW236" i="11"/>
  <c r="F237" i="11"/>
  <c r="S237" i="11"/>
  <c r="T237" i="11"/>
  <c r="U237" i="11"/>
  <c r="V237" i="11"/>
  <c r="W237" i="11"/>
  <c r="X237" i="11"/>
  <c r="Y237" i="11"/>
  <c r="Z237" i="11"/>
  <c r="AA237" i="11"/>
  <c r="AB237" i="11"/>
  <c r="AC237" i="11"/>
  <c r="AD237" i="11"/>
  <c r="AE237" i="11"/>
  <c r="AF237" i="11"/>
  <c r="AG237" i="11"/>
  <c r="AH237" i="11"/>
  <c r="AI237" i="11"/>
  <c r="AJ237" i="11"/>
  <c r="AK237" i="11"/>
  <c r="AL237" i="11"/>
  <c r="AM237" i="11"/>
  <c r="AN237" i="11"/>
  <c r="AO237" i="11"/>
  <c r="AP237" i="11"/>
  <c r="AQ237" i="11"/>
  <c r="AR237" i="11"/>
  <c r="AS237" i="11"/>
  <c r="AT237" i="11"/>
  <c r="AU237" i="11"/>
  <c r="AV237" i="11"/>
  <c r="AW237" i="11"/>
  <c r="S239" i="11"/>
  <c r="T239" i="11"/>
  <c r="U239" i="11"/>
  <c r="V239" i="11"/>
  <c r="W239" i="11"/>
  <c r="X239" i="11"/>
  <c r="Y239" i="11"/>
  <c r="Z239" i="11"/>
  <c r="AA239" i="11"/>
  <c r="AB239" i="11"/>
  <c r="AC239" i="11"/>
  <c r="AD239" i="11"/>
  <c r="AE239" i="11"/>
  <c r="AF239" i="11"/>
  <c r="AG239" i="11"/>
  <c r="AH239" i="11"/>
  <c r="AI239" i="11"/>
  <c r="AJ239" i="11"/>
  <c r="AK239" i="11"/>
  <c r="AL239" i="11"/>
  <c r="AM239" i="11"/>
  <c r="AN239" i="11"/>
  <c r="AO239" i="11"/>
  <c r="AP239" i="11"/>
  <c r="AQ239" i="11"/>
  <c r="AR239" i="11"/>
  <c r="AS239" i="11"/>
  <c r="AT239" i="11"/>
  <c r="AU239" i="11"/>
  <c r="AV239" i="11"/>
  <c r="AW239" i="11"/>
  <c r="F240" i="11"/>
  <c r="S240" i="11"/>
  <c r="T240" i="11"/>
  <c r="U240" i="11"/>
  <c r="V240" i="11"/>
  <c r="W240" i="11"/>
  <c r="X240" i="11"/>
  <c r="Y240" i="11"/>
  <c r="Z240" i="11"/>
  <c r="AA240" i="11"/>
  <c r="AB240" i="11"/>
  <c r="AC240" i="11"/>
  <c r="AD240" i="11"/>
  <c r="AE240" i="11"/>
  <c r="AF240" i="11"/>
  <c r="AG240" i="11"/>
  <c r="AH240" i="11"/>
  <c r="AI240" i="11"/>
  <c r="AJ240" i="11"/>
  <c r="AK240" i="11"/>
  <c r="AL240" i="11"/>
  <c r="AM240" i="11"/>
  <c r="AN240" i="11"/>
  <c r="AO240" i="11"/>
  <c r="AP240" i="11"/>
  <c r="AQ240" i="11"/>
  <c r="AR240" i="11"/>
  <c r="AS240" i="11"/>
  <c r="AT240" i="11"/>
  <c r="AU240" i="11"/>
  <c r="AV240" i="11"/>
  <c r="AW240" i="11"/>
  <c r="S242" i="11"/>
  <c r="T242" i="11"/>
  <c r="U242" i="11"/>
  <c r="V242" i="11"/>
  <c r="W242" i="11"/>
  <c r="X242" i="11"/>
  <c r="Y242" i="11"/>
  <c r="Z242" i="11"/>
  <c r="AA242" i="11"/>
  <c r="AB242" i="11"/>
  <c r="AC242" i="11"/>
  <c r="AD242" i="11"/>
  <c r="AE242" i="11"/>
  <c r="AF242" i="11"/>
  <c r="AG242" i="11"/>
  <c r="AH242" i="11"/>
  <c r="AI242" i="11"/>
  <c r="AJ242" i="11"/>
  <c r="AK242" i="11"/>
  <c r="AL242" i="11"/>
  <c r="AM242" i="11"/>
  <c r="AN242" i="11"/>
  <c r="AO242" i="11"/>
  <c r="AP242" i="11"/>
  <c r="AQ242" i="11"/>
  <c r="AR242" i="11"/>
  <c r="AS242" i="11"/>
  <c r="AT242" i="11"/>
  <c r="AU242" i="11"/>
  <c r="AV242" i="11"/>
  <c r="AW242" i="11"/>
  <c r="F243" i="11"/>
  <c r="S243" i="11"/>
  <c r="T243" i="11"/>
  <c r="U243" i="11"/>
  <c r="V243" i="11"/>
  <c r="W243" i="11"/>
  <c r="X243" i="11"/>
  <c r="Y243" i="11"/>
  <c r="Z243" i="11"/>
  <c r="AA243" i="11"/>
  <c r="AB243" i="11"/>
  <c r="AC243" i="11"/>
  <c r="AD243" i="11"/>
  <c r="AE243" i="11"/>
  <c r="AF243" i="11"/>
  <c r="AG243" i="11"/>
  <c r="AH243" i="11"/>
  <c r="AI243" i="11"/>
  <c r="AJ243" i="11"/>
  <c r="AK243" i="11"/>
  <c r="AL243" i="11"/>
  <c r="AM243" i="11"/>
  <c r="AN243" i="11"/>
  <c r="AO243" i="11"/>
  <c r="AP243" i="11"/>
  <c r="AQ243" i="11"/>
  <c r="AR243" i="11"/>
  <c r="AS243" i="11"/>
  <c r="AT243" i="11"/>
  <c r="AU243" i="11"/>
  <c r="AV243" i="11"/>
  <c r="AW243" i="11"/>
  <c r="S245" i="11"/>
  <c r="T245" i="11"/>
  <c r="U245" i="11"/>
  <c r="V245" i="11"/>
  <c r="W245" i="11"/>
  <c r="X245" i="11"/>
  <c r="Y245" i="11"/>
  <c r="Z245" i="11"/>
  <c r="AA245" i="11"/>
  <c r="AB245" i="11"/>
  <c r="AC245" i="11"/>
  <c r="AD245" i="11"/>
  <c r="AE245" i="11"/>
  <c r="AF245" i="11"/>
  <c r="AG245" i="11"/>
  <c r="AH245" i="11"/>
  <c r="AI245" i="11"/>
  <c r="AJ245" i="11"/>
  <c r="AK245" i="11"/>
  <c r="AL245" i="11"/>
  <c r="AM245" i="11"/>
  <c r="AN245" i="11"/>
  <c r="AO245" i="11"/>
  <c r="AP245" i="11"/>
  <c r="AQ245" i="11"/>
  <c r="AR245" i="11"/>
  <c r="AS245" i="11"/>
  <c r="AT245" i="11"/>
  <c r="AU245" i="11"/>
  <c r="AV245" i="11"/>
  <c r="AW245" i="11"/>
  <c r="F246" i="11"/>
  <c r="S246" i="11"/>
  <c r="T246" i="11"/>
  <c r="U246" i="11"/>
  <c r="V246" i="11"/>
  <c r="W246" i="11"/>
  <c r="X246" i="11"/>
  <c r="Y246" i="11"/>
  <c r="Z246" i="11"/>
  <c r="AA246" i="11"/>
  <c r="AB246" i="11"/>
  <c r="AC246" i="11"/>
  <c r="AD246" i="11"/>
  <c r="AE246" i="11"/>
  <c r="AF246" i="11"/>
  <c r="AG246" i="11"/>
  <c r="AH246" i="11"/>
  <c r="AI246" i="11"/>
  <c r="AJ246" i="11"/>
  <c r="AK246" i="11"/>
  <c r="AL246" i="11"/>
  <c r="AM246" i="11"/>
  <c r="AN246" i="11"/>
  <c r="AO246" i="11"/>
  <c r="AP246" i="11"/>
  <c r="AQ246" i="11"/>
  <c r="AR246" i="11"/>
  <c r="AS246" i="11"/>
  <c r="AT246" i="11"/>
  <c r="AU246" i="11"/>
  <c r="AV246" i="11"/>
  <c r="AW246" i="11"/>
  <c r="S248" i="11"/>
  <c r="T248" i="11"/>
  <c r="U248" i="11"/>
  <c r="V248" i="11"/>
  <c r="W248" i="11"/>
  <c r="X248" i="11"/>
  <c r="Y248" i="11"/>
  <c r="Z248" i="11"/>
  <c r="AA248" i="11"/>
  <c r="AB248" i="11"/>
  <c r="AC248" i="11"/>
  <c r="AD248" i="11"/>
  <c r="AE248" i="11"/>
  <c r="AF248" i="11"/>
  <c r="AG248" i="11"/>
  <c r="AH248" i="11"/>
  <c r="AI248" i="11"/>
  <c r="AJ248" i="11"/>
  <c r="AK248" i="11"/>
  <c r="AL248" i="11"/>
  <c r="AM248" i="11"/>
  <c r="AN248" i="11"/>
  <c r="AO248" i="11"/>
  <c r="AP248" i="11"/>
  <c r="AQ248" i="11"/>
  <c r="AR248" i="11"/>
  <c r="AS248" i="11"/>
  <c r="AT248" i="11"/>
  <c r="AU248" i="11"/>
  <c r="AV248" i="11"/>
  <c r="AW248" i="11"/>
  <c r="F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AP249" i="11"/>
  <c r="AQ249" i="11"/>
  <c r="AR249" i="11"/>
  <c r="AS249" i="11"/>
  <c r="AT249" i="11"/>
  <c r="AU249" i="11"/>
  <c r="AV249" i="11"/>
  <c r="AW249" i="11"/>
  <c r="S251" i="11"/>
  <c r="T251" i="11"/>
  <c r="U251" i="11"/>
  <c r="V251" i="11"/>
  <c r="W251" i="11"/>
  <c r="X251" i="11"/>
  <c r="Y251" i="11"/>
  <c r="Z251" i="11"/>
  <c r="AA251" i="11"/>
  <c r="AB251" i="11"/>
  <c r="AC251" i="11"/>
  <c r="AD251" i="11"/>
  <c r="AE251" i="11"/>
  <c r="AF251" i="11"/>
  <c r="AG251" i="11"/>
  <c r="AH251" i="11"/>
  <c r="AI251" i="11"/>
  <c r="AJ251" i="11"/>
  <c r="AK251" i="11"/>
  <c r="AL251" i="11"/>
  <c r="AM251" i="11"/>
  <c r="AN251" i="11"/>
  <c r="AO251" i="11"/>
  <c r="AP251" i="11"/>
  <c r="AQ251" i="11"/>
  <c r="AR251" i="11"/>
  <c r="AS251" i="11"/>
  <c r="AT251" i="11"/>
  <c r="AU251" i="11"/>
  <c r="AV251" i="11"/>
  <c r="AW251" i="11"/>
  <c r="F252" i="11"/>
  <c r="S252" i="11"/>
  <c r="T252" i="11"/>
  <c r="U252" i="11"/>
  <c r="V252" i="11"/>
  <c r="W252" i="11"/>
  <c r="X252" i="11"/>
  <c r="Y252" i="11"/>
  <c r="Z252" i="11"/>
  <c r="AA252" i="11"/>
  <c r="AB252" i="11"/>
  <c r="AC252" i="11"/>
  <c r="AD252" i="11"/>
  <c r="AE252" i="11"/>
  <c r="AF252" i="11"/>
  <c r="AG252" i="11"/>
  <c r="AH252" i="11"/>
  <c r="AI252" i="11"/>
  <c r="AJ252" i="11"/>
  <c r="AK252" i="11"/>
  <c r="AL252" i="11"/>
  <c r="AM252" i="11"/>
  <c r="AN252" i="11"/>
  <c r="AO252" i="11"/>
  <c r="AP252" i="11"/>
  <c r="AQ252" i="11"/>
  <c r="AR252" i="11"/>
  <c r="AS252" i="11"/>
  <c r="AT252" i="11"/>
  <c r="AU252" i="11"/>
  <c r="AV252" i="11"/>
  <c r="AW252" i="11"/>
  <c r="S254" i="11"/>
  <c r="T254" i="11"/>
  <c r="U254" i="11"/>
  <c r="V254" i="11"/>
  <c r="W254" i="11"/>
  <c r="X254" i="11"/>
  <c r="Y254" i="11"/>
  <c r="Z254" i="11"/>
  <c r="AA254" i="11"/>
  <c r="AB254" i="11"/>
  <c r="AC254" i="11"/>
  <c r="AD254" i="11"/>
  <c r="AE254" i="11"/>
  <c r="AF254" i="11"/>
  <c r="AG254" i="11"/>
  <c r="AH254" i="11"/>
  <c r="AI254" i="11"/>
  <c r="AJ254" i="11"/>
  <c r="AK254" i="11"/>
  <c r="AL254" i="11"/>
  <c r="AM254" i="11"/>
  <c r="AN254" i="11"/>
  <c r="AO254" i="11"/>
  <c r="AP254" i="11"/>
  <c r="AQ254" i="11"/>
  <c r="AR254" i="11"/>
  <c r="AS254" i="11"/>
  <c r="AT254" i="11"/>
  <c r="AU254" i="11"/>
  <c r="AV254" i="11"/>
  <c r="AW254" i="11"/>
  <c r="F255" i="11"/>
  <c r="S255" i="11"/>
  <c r="T255" i="11"/>
  <c r="U255" i="11"/>
  <c r="V255" i="11"/>
  <c r="W255" i="11"/>
  <c r="X255" i="11"/>
  <c r="Y255" i="11"/>
  <c r="Z255" i="11"/>
  <c r="AA255" i="11"/>
  <c r="AB255" i="11"/>
  <c r="AC255" i="11"/>
  <c r="AD255" i="11"/>
  <c r="AE255" i="11"/>
  <c r="AF255" i="11"/>
  <c r="AG255" i="11"/>
  <c r="AH255" i="11"/>
  <c r="AI255" i="11"/>
  <c r="AJ255" i="11"/>
  <c r="AK255" i="11"/>
  <c r="AL255" i="11"/>
  <c r="AM255" i="11"/>
  <c r="AN255" i="11"/>
  <c r="AO255" i="11"/>
  <c r="AP255" i="11"/>
  <c r="AQ255" i="11"/>
  <c r="AR255" i="11"/>
  <c r="AS255" i="11"/>
  <c r="AT255" i="11"/>
  <c r="AU255" i="11"/>
  <c r="AV255" i="11"/>
  <c r="AW255" i="11"/>
  <c r="S257" i="11"/>
  <c r="T257" i="11"/>
  <c r="U257" i="11"/>
  <c r="V257" i="11"/>
  <c r="W257" i="11"/>
  <c r="X257" i="11"/>
  <c r="Y257" i="11"/>
  <c r="Z257" i="11"/>
  <c r="AA257" i="11"/>
  <c r="AB257" i="11"/>
  <c r="AC257" i="11"/>
  <c r="AD257" i="11"/>
  <c r="AE257" i="11"/>
  <c r="AF257" i="11"/>
  <c r="AG257" i="11"/>
  <c r="AH257" i="11"/>
  <c r="AI257" i="11"/>
  <c r="AJ257" i="11"/>
  <c r="AK257" i="11"/>
  <c r="AL257" i="11"/>
  <c r="AM257" i="11"/>
  <c r="AN257" i="11"/>
  <c r="AO257" i="11"/>
  <c r="AP257" i="11"/>
  <c r="AQ257" i="11"/>
  <c r="AR257" i="11"/>
  <c r="AS257" i="11"/>
  <c r="AT257" i="11"/>
  <c r="AU257" i="11"/>
  <c r="AV257" i="11"/>
  <c r="AW257" i="11"/>
  <c r="F258" i="11"/>
  <c r="S258" i="11"/>
  <c r="T258" i="11"/>
  <c r="U258" i="11"/>
  <c r="V258" i="11"/>
  <c r="W258" i="11"/>
  <c r="X258" i="11"/>
  <c r="Y258" i="11"/>
  <c r="Z258" i="11"/>
  <c r="AA258" i="11"/>
  <c r="AB258" i="11"/>
  <c r="AC258" i="11"/>
  <c r="AD258" i="11"/>
  <c r="AE258" i="11"/>
  <c r="AF258" i="11"/>
  <c r="AG258" i="11"/>
  <c r="AH258" i="11"/>
  <c r="AI258" i="11"/>
  <c r="AJ258" i="11"/>
  <c r="AK258" i="11"/>
  <c r="AL258" i="11"/>
  <c r="AM258" i="11"/>
  <c r="AN258" i="11"/>
  <c r="AO258" i="11"/>
  <c r="AP258" i="11"/>
  <c r="AQ258" i="11"/>
  <c r="AR258" i="11"/>
  <c r="AS258" i="11"/>
  <c r="AT258" i="11"/>
  <c r="AU258" i="11"/>
  <c r="AV258" i="11"/>
  <c r="AW258" i="11"/>
  <c r="S260" i="11"/>
  <c r="T260" i="11"/>
  <c r="U260" i="11"/>
  <c r="V260" i="11"/>
  <c r="W260" i="11"/>
  <c r="X260" i="11"/>
  <c r="Y260" i="11"/>
  <c r="Z260" i="11"/>
  <c r="AA260" i="11"/>
  <c r="AB260" i="11"/>
  <c r="AC260" i="11"/>
  <c r="AD260" i="11"/>
  <c r="AE260" i="11"/>
  <c r="AF260" i="11"/>
  <c r="AG260" i="11"/>
  <c r="AH260" i="11"/>
  <c r="AI260" i="11"/>
  <c r="AJ260" i="11"/>
  <c r="AK260" i="11"/>
  <c r="AL260" i="11"/>
  <c r="AM260" i="11"/>
  <c r="AN260" i="11"/>
  <c r="AO260" i="11"/>
  <c r="AP260" i="11"/>
  <c r="AQ260" i="11"/>
  <c r="AR260" i="11"/>
  <c r="AS260" i="11"/>
  <c r="AT260" i="11"/>
  <c r="AU260" i="11"/>
  <c r="AV260" i="11"/>
  <c r="AW260" i="11"/>
  <c r="F261" i="11"/>
  <c r="S261" i="11"/>
  <c r="T261" i="11"/>
  <c r="U261" i="11"/>
  <c r="V261" i="11"/>
  <c r="W261" i="11"/>
  <c r="X261" i="11"/>
  <c r="Y261" i="11"/>
  <c r="Z261" i="11"/>
  <c r="AA261" i="11"/>
  <c r="AB261" i="11"/>
  <c r="AC261" i="11"/>
  <c r="AD261" i="11"/>
  <c r="AE261" i="11"/>
  <c r="AF261" i="11"/>
  <c r="AG261" i="11"/>
  <c r="AH261" i="11"/>
  <c r="AI261" i="11"/>
  <c r="AJ261" i="11"/>
  <c r="AK261" i="11"/>
  <c r="AL261" i="11"/>
  <c r="AM261" i="11"/>
  <c r="AN261" i="11"/>
  <c r="AO261" i="11"/>
  <c r="AP261" i="11"/>
  <c r="AQ261" i="11"/>
  <c r="AR261" i="11"/>
  <c r="AS261" i="11"/>
  <c r="AT261" i="11"/>
  <c r="AU261" i="11"/>
  <c r="AV261" i="11"/>
  <c r="AW261" i="11"/>
  <c r="S263" i="11"/>
  <c r="T263" i="11"/>
  <c r="U263" i="11"/>
  <c r="V263" i="11"/>
  <c r="W263" i="11"/>
  <c r="X263" i="11"/>
  <c r="Y263" i="11"/>
  <c r="Z263" i="11"/>
  <c r="AA263" i="11"/>
  <c r="AB263" i="11"/>
  <c r="AC263" i="11"/>
  <c r="AD263" i="11"/>
  <c r="AE263" i="11"/>
  <c r="AF263" i="11"/>
  <c r="AG263" i="11"/>
  <c r="AH263" i="11"/>
  <c r="AI263" i="11"/>
  <c r="AJ263" i="11"/>
  <c r="AK263" i="11"/>
  <c r="AL263" i="11"/>
  <c r="AM263" i="11"/>
  <c r="AN263" i="11"/>
  <c r="AO263" i="11"/>
  <c r="AP263" i="11"/>
  <c r="AQ263" i="11"/>
  <c r="AR263" i="11"/>
  <c r="AS263" i="11"/>
  <c r="AT263" i="11"/>
  <c r="AU263" i="11"/>
  <c r="AV263" i="11"/>
  <c r="AW263" i="11"/>
  <c r="F264" i="11"/>
  <c r="S264" i="11"/>
  <c r="T264" i="11"/>
  <c r="U264" i="11"/>
  <c r="V264" i="11"/>
  <c r="W264" i="11"/>
  <c r="X264" i="11"/>
  <c r="Y264" i="11"/>
  <c r="Z264" i="11"/>
  <c r="AA264" i="11"/>
  <c r="AB264" i="11"/>
  <c r="AC264" i="11"/>
  <c r="AD264" i="11"/>
  <c r="AE264" i="11"/>
  <c r="AF264" i="11"/>
  <c r="AG264" i="11"/>
  <c r="AH264" i="11"/>
  <c r="AI264" i="11"/>
  <c r="AJ264" i="11"/>
  <c r="AK264" i="11"/>
  <c r="AL264" i="11"/>
  <c r="AM264" i="11"/>
  <c r="AN264" i="11"/>
  <c r="AO264" i="11"/>
  <c r="AP264" i="11"/>
  <c r="AQ264" i="11"/>
  <c r="AR264" i="11"/>
  <c r="AS264" i="11"/>
  <c r="AT264" i="11"/>
  <c r="AU264" i="11"/>
  <c r="AV264" i="11"/>
  <c r="AW264" i="11"/>
  <c r="S266" i="11"/>
  <c r="T266" i="11"/>
  <c r="U266" i="11"/>
  <c r="V266" i="11"/>
  <c r="W266" i="11"/>
  <c r="X266" i="11"/>
  <c r="Y266" i="11"/>
  <c r="Z266" i="11"/>
  <c r="AA266" i="11"/>
  <c r="AB266" i="11"/>
  <c r="AC266" i="11"/>
  <c r="AD266" i="11"/>
  <c r="AE266" i="11"/>
  <c r="AF266" i="11"/>
  <c r="AG266" i="11"/>
  <c r="AH266" i="11"/>
  <c r="AI266" i="11"/>
  <c r="AJ266" i="11"/>
  <c r="AK266" i="11"/>
  <c r="AL266" i="11"/>
  <c r="AM266" i="11"/>
  <c r="AN266" i="11"/>
  <c r="AO266" i="11"/>
  <c r="AP266" i="11"/>
  <c r="AQ266" i="11"/>
  <c r="AR266" i="11"/>
  <c r="AS266" i="11"/>
  <c r="AT266" i="11"/>
  <c r="AU266" i="11"/>
  <c r="AV266" i="11"/>
  <c r="AW266" i="11"/>
  <c r="F267" i="11"/>
  <c r="S267" i="11"/>
  <c r="T267" i="11"/>
  <c r="U267" i="11"/>
  <c r="V267" i="11"/>
  <c r="W267" i="11"/>
  <c r="X267" i="11"/>
  <c r="Y267" i="11"/>
  <c r="Z267" i="11"/>
  <c r="AA267" i="11"/>
  <c r="AB267" i="11"/>
  <c r="AC267" i="11"/>
  <c r="AD267" i="11"/>
  <c r="AE267" i="11"/>
  <c r="AF267" i="11"/>
  <c r="AG267" i="11"/>
  <c r="AH267" i="11"/>
  <c r="AI267" i="11"/>
  <c r="AJ267" i="11"/>
  <c r="AK267" i="11"/>
  <c r="AL267" i="11"/>
  <c r="AM267" i="11"/>
  <c r="AN267" i="11"/>
  <c r="AO267" i="11"/>
  <c r="AP267" i="11"/>
  <c r="AQ267" i="11"/>
  <c r="AR267" i="11"/>
  <c r="AS267" i="11"/>
  <c r="AT267" i="11"/>
  <c r="AU267" i="11"/>
  <c r="AV267" i="11"/>
  <c r="AW267" i="11"/>
  <c r="S269" i="11"/>
  <c r="T269" i="11"/>
  <c r="U269" i="11"/>
  <c r="V269" i="11"/>
  <c r="W269" i="11"/>
  <c r="X269" i="11"/>
  <c r="Y269" i="11"/>
  <c r="Z269" i="11"/>
  <c r="AA269" i="11"/>
  <c r="AB269" i="11"/>
  <c r="AC269" i="11"/>
  <c r="AD269" i="11"/>
  <c r="AE269" i="11"/>
  <c r="AF269" i="11"/>
  <c r="AG269" i="11"/>
  <c r="AH269" i="11"/>
  <c r="AI269" i="11"/>
  <c r="AJ269" i="11"/>
  <c r="AK269" i="11"/>
  <c r="AL269" i="11"/>
  <c r="AM269" i="11"/>
  <c r="AN269" i="11"/>
  <c r="AO269" i="11"/>
  <c r="AP269" i="11"/>
  <c r="AQ269" i="11"/>
  <c r="AR269" i="11"/>
  <c r="AS269" i="11"/>
  <c r="AT269" i="11"/>
  <c r="AU269" i="11"/>
  <c r="AV269" i="11"/>
  <c r="AW269" i="11"/>
  <c r="F270" i="11"/>
  <c r="S270" i="11"/>
  <c r="T270" i="11"/>
  <c r="U270" i="11"/>
  <c r="V270" i="11"/>
  <c r="W270" i="11"/>
  <c r="X270" i="11"/>
  <c r="Y270" i="11"/>
  <c r="Z270" i="11"/>
  <c r="AA270" i="11"/>
  <c r="AB270" i="11"/>
  <c r="AC270" i="11"/>
  <c r="AD270" i="11"/>
  <c r="AE270" i="11"/>
  <c r="AF270" i="11"/>
  <c r="AG270" i="11"/>
  <c r="AH270" i="11"/>
  <c r="AI270" i="11"/>
  <c r="AJ270" i="11"/>
  <c r="AK270" i="11"/>
  <c r="AL270" i="11"/>
  <c r="AM270" i="11"/>
  <c r="AN270" i="11"/>
  <c r="AO270" i="11"/>
  <c r="AP270" i="11"/>
  <c r="AQ270" i="11"/>
  <c r="AR270" i="11"/>
  <c r="AS270" i="11"/>
  <c r="AT270" i="11"/>
  <c r="AU270" i="11"/>
  <c r="AV270" i="11"/>
  <c r="AW270" i="11"/>
  <c r="S272" i="11"/>
  <c r="T272" i="11"/>
  <c r="U272" i="11"/>
  <c r="V272" i="11"/>
  <c r="W272" i="11"/>
  <c r="X272" i="11"/>
  <c r="Y272" i="11"/>
  <c r="Z272" i="11"/>
  <c r="AA272" i="11"/>
  <c r="AB272" i="11"/>
  <c r="AC272" i="11"/>
  <c r="AD272" i="11"/>
  <c r="AE272" i="11"/>
  <c r="AF272" i="11"/>
  <c r="AG272" i="11"/>
  <c r="AH272" i="11"/>
  <c r="AI272" i="11"/>
  <c r="AJ272" i="11"/>
  <c r="AK272" i="11"/>
  <c r="AL272" i="11"/>
  <c r="AM272" i="11"/>
  <c r="AN272" i="11"/>
  <c r="AO272" i="11"/>
  <c r="AP272" i="11"/>
  <c r="AQ272" i="11"/>
  <c r="AR272" i="11"/>
  <c r="AS272" i="11"/>
  <c r="AT272" i="11"/>
  <c r="AU272" i="11"/>
  <c r="AV272" i="11"/>
  <c r="AW272" i="11"/>
  <c r="F273" i="11"/>
  <c r="S273" i="11"/>
  <c r="T273" i="11"/>
  <c r="U273" i="11"/>
  <c r="V273" i="11"/>
  <c r="W273" i="11"/>
  <c r="X273" i="11"/>
  <c r="Y273" i="11"/>
  <c r="Z273" i="11"/>
  <c r="AA273" i="11"/>
  <c r="AB273" i="11"/>
  <c r="AC273" i="11"/>
  <c r="AD273" i="11"/>
  <c r="AE273" i="11"/>
  <c r="AF273" i="11"/>
  <c r="AG273" i="11"/>
  <c r="AH273" i="11"/>
  <c r="AI273" i="11"/>
  <c r="AJ273" i="11"/>
  <c r="AK273" i="11"/>
  <c r="AL273" i="11"/>
  <c r="AM273" i="11"/>
  <c r="AN273" i="11"/>
  <c r="AO273" i="11"/>
  <c r="AP273" i="11"/>
  <c r="AQ273" i="11"/>
  <c r="AR273" i="11"/>
  <c r="AS273" i="11"/>
  <c r="AT273" i="11"/>
  <c r="AU273" i="11"/>
  <c r="AV273" i="11"/>
  <c r="AW273" i="11"/>
  <c r="S275" i="11"/>
  <c r="T275" i="11"/>
  <c r="U275" i="11"/>
  <c r="V275" i="11"/>
  <c r="W275" i="11"/>
  <c r="X275" i="11"/>
  <c r="Y275" i="11"/>
  <c r="Z275" i="11"/>
  <c r="AA275" i="11"/>
  <c r="AB275" i="11"/>
  <c r="AC275" i="11"/>
  <c r="AD275" i="11"/>
  <c r="AE275" i="11"/>
  <c r="AF275" i="11"/>
  <c r="AG275" i="11"/>
  <c r="AH275" i="11"/>
  <c r="AI275" i="11"/>
  <c r="AJ275" i="11"/>
  <c r="AK275" i="11"/>
  <c r="AL275" i="11"/>
  <c r="AM275" i="11"/>
  <c r="AN275" i="11"/>
  <c r="AO275" i="11"/>
  <c r="AP275" i="11"/>
  <c r="AQ275" i="11"/>
  <c r="AR275" i="11"/>
  <c r="AS275" i="11"/>
  <c r="AT275" i="11"/>
  <c r="AU275" i="11"/>
  <c r="AV275" i="11"/>
  <c r="AW275" i="11"/>
  <c r="F276" i="11"/>
  <c r="S276" i="11"/>
  <c r="T276" i="11"/>
  <c r="U276" i="11"/>
  <c r="V276" i="11"/>
  <c r="W276" i="11"/>
  <c r="X276" i="11"/>
  <c r="Y276" i="11"/>
  <c r="Z276" i="11"/>
  <c r="AA276" i="11"/>
  <c r="AB276" i="11"/>
  <c r="AC276" i="11"/>
  <c r="AD276" i="11"/>
  <c r="AE276" i="11"/>
  <c r="AF276" i="11"/>
  <c r="AG276" i="11"/>
  <c r="AH276" i="11"/>
  <c r="AI276" i="11"/>
  <c r="AJ276" i="11"/>
  <c r="AK276" i="11"/>
  <c r="AL276" i="11"/>
  <c r="AM276" i="11"/>
  <c r="AN276" i="11"/>
  <c r="AO276" i="11"/>
  <c r="AP276" i="11"/>
  <c r="AQ276" i="11"/>
  <c r="AR276" i="11"/>
  <c r="AS276" i="11"/>
  <c r="AT276" i="11"/>
  <c r="AU276" i="11"/>
  <c r="AV276" i="11"/>
  <c r="AW276" i="11"/>
  <c r="S278" i="11"/>
  <c r="T278" i="11"/>
  <c r="U278" i="11"/>
  <c r="V278" i="11"/>
  <c r="W278" i="11"/>
  <c r="X278" i="11"/>
  <c r="Y278" i="11"/>
  <c r="Z278" i="11"/>
  <c r="AA278" i="11"/>
  <c r="AB278" i="11"/>
  <c r="AC278" i="11"/>
  <c r="AD278" i="11"/>
  <c r="AE278" i="11"/>
  <c r="AF278" i="11"/>
  <c r="AG278" i="11"/>
  <c r="AH278" i="11"/>
  <c r="AI278" i="11"/>
  <c r="AJ278" i="11"/>
  <c r="AK278" i="11"/>
  <c r="AL278" i="11"/>
  <c r="AM278" i="11"/>
  <c r="AN278" i="11"/>
  <c r="AO278" i="11"/>
  <c r="AP278" i="11"/>
  <c r="AQ278" i="11"/>
  <c r="AR278" i="11"/>
  <c r="AS278" i="11"/>
  <c r="AT278" i="11"/>
  <c r="AU278" i="11"/>
  <c r="AV278" i="11"/>
  <c r="AW278" i="11"/>
  <c r="F279" i="11"/>
  <c r="S279" i="11"/>
  <c r="T279" i="11"/>
  <c r="U279" i="11"/>
  <c r="V279" i="11"/>
  <c r="W279" i="11"/>
  <c r="X279" i="11"/>
  <c r="Y279" i="11"/>
  <c r="Z279" i="11"/>
  <c r="AA279" i="11"/>
  <c r="AB279" i="11"/>
  <c r="AC279" i="11"/>
  <c r="AD279" i="11"/>
  <c r="AE279" i="11"/>
  <c r="AF279" i="11"/>
  <c r="AG279" i="11"/>
  <c r="AH279" i="11"/>
  <c r="AI279" i="11"/>
  <c r="AJ279" i="11"/>
  <c r="AK279" i="11"/>
  <c r="AL279" i="11"/>
  <c r="AM279" i="11"/>
  <c r="AN279" i="11"/>
  <c r="AO279" i="11"/>
  <c r="AP279" i="11"/>
  <c r="AQ279" i="11"/>
  <c r="AR279" i="11"/>
  <c r="AS279" i="11"/>
  <c r="AT279" i="11"/>
  <c r="AU279" i="11"/>
  <c r="AV279" i="11"/>
  <c r="AW279" i="11"/>
  <c r="AX279" i="11"/>
  <c r="AZ279" i="11" s="1"/>
  <c r="S281" i="11"/>
  <c r="T281" i="11"/>
  <c r="U281" i="11"/>
  <c r="V281" i="11"/>
  <c r="W281" i="11"/>
  <c r="X281" i="11"/>
  <c r="Y281" i="11"/>
  <c r="Z281" i="11"/>
  <c r="AA281" i="11"/>
  <c r="AB281" i="11"/>
  <c r="AC281" i="11"/>
  <c r="AD281" i="11"/>
  <c r="AE281" i="11"/>
  <c r="AF281" i="11"/>
  <c r="AG281" i="11"/>
  <c r="AH281" i="11"/>
  <c r="AI281" i="11"/>
  <c r="AJ281" i="11"/>
  <c r="AK281" i="11"/>
  <c r="AL281" i="11"/>
  <c r="AM281" i="11"/>
  <c r="AN281" i="11"/>
  <c r="AO281" i="11"/>
  <c r="AP281" i="11"/>
  <c r="AQ281" i="11"/>
  <c r="AR281" i="11"/>
  <c r="AS281" i="11"/>
  <c r="AT281" i="11"/>
  <c r="AU281" i="11"/>
  <c r="AV281" i="11"/>
  <c r="AW281" i="11"/>
  <c r="F282" i="11"/>
  <c r="S282" i="11"/>
  <c r="T282" i="11"/>
  <c r="U282" i="11"/>
  <c r="V282" i="11"/>
  <c r="W282" i="11"/>
  <c r="X282" i="11"/>
  <c r="Y282" i="11"/>
  <c r="Z282" i="11"/>
  <c r="AA282" i="11"/>
  <c r="AB282" i="11"/>
  <c r="AC282" i="11"/>
  <c r="AD282" i="11"/>
  <c r="AE282" i="11"/>
  <c r="AF282" i="11"/>
  <c r="AG282" i="11"/>
  <c r="AH282" i="11"/>
  <c r="AI282" i="11"/>
  <c r="AJ282" i="11"/>
  <c r="AK282" i="11"/>
  <c r="AL282" i="11"/>
  <c r="AM282" i="11"/>
  <c r="AN282" i="11"/>
  <c r="AO282" i="11"/>
  <c r="AP282" i="11"/>
  <c r="AQ282" i="11"/>
  <c r="AR282" i="11"/>
  <c r="AS282" i="11"/>
  <c r="AT282" i="11"/>
  <c r="AU282" i="11"/>
  <c r="AV282" i="11"/>
  <c r="AW282" i="11"/>
  <c r="B283" i="11"/>
  <c r="B286" i="11" s="1"/>
  <c r="B289" i="11" s="1"/>
  <c r="B292" i="11" s="1"/>
  <c r="B295" i="11" s="1"/>
  <c r="B298" i="11" s="1"/>
  <c r="B301" i="11" s="1"/>
  <c r="B304" i="11" s="1"/>
  <c r="B307" i="11" s="1"/>
  <c r="B310" i="11" s="1"/>
  <c r="B313" i="11" s="1"/>
  <c r="B316" i="11" s="1"/>
  <c r="B319" i="11" s="1"/>
  <c r="S284" i="11"/>
  <c r="T284" i="11"/>
  <c r="U284" i="11"/>
  <c r="V284" i="11"/>
  <c r="W284" i="11"/>
  <c r="X284" i="11"/>
  <c r="Y284" i="11"/>
  <c r="Z284" i="11"/>
  <c r="AA284" i="11"/>
  <c r="AB284" i="11"/>
  <c r="AC284" i="11"/>
  <c r="AD284" i="11"/>
  <c r="AE284" i="11"/>
  <c r="AF284" i="11"/>
  <c r="AG284" i="11"/>
  <c r="AH284" i="11"/>
  <c r="AI284" i="11"/>
  <c r="AJ284" i="11"/>
  <c r="AK284" i="11"/>
  <c r="AL284" i="11"/>
  <c r="AM284" i="11"/>
  <c r="AN284" i="11"/>
  <c r="AO284" i="11"/>
  <c r="AP284" i="11"/>
  <c r="AQ284" i="11"/>
  <c r="AR284" i="11"/>
  <c r="AS284" i="11"/>
  <c r="AT284" i="11"/>
  <c r="AU284" i="11"/>
  <c r="AV284" i="11"/>
  <c r="AW284" i="11"/>
  <c r="AX284" i="11"/>
  <c r="AZ284" i="11" s="1"/>
  <c r="F285" i="11"/>
  <c r="S285" i="11"/>
  <c r="T285" i="11"/>
  <c r="U285" i="11"/>
  <c r="V285" i="11"/>
  <c r="W285" i="11"/>
  <c r="X285" i="11"/>
  <c r="Y285" i="11"/>
  <c r="Z285" i="11"/>
  <c r="AA285" i="11"/>
  <c r="AB285" i="11"/>
  <c r="AC285" i="11"/>
  <c r="AD285" i="11"/>
  <c r="AE285" i="11"/>
  <c r="AF285" i="11"/>
  <c r="AG285" i="11"/>
  <c r="AH285" i="11"/>
  <c r="AI285" i="11"/>
  <c r="AJ285" i="11"/>
  <c r="AK285" i="11"/>
  <c r="AL285" i="11"/>
  <c r="AM285" i="11"/>
  <c r="AN285" i="11"/>
  <c r="AO285" i="11"/>
  <c r="AP285" i="11"/>
  <c r="AQ285" i="11"/>
  <c r="AR285" i="11"/>
  <c r="AS285" i="11"/>
  <c r="AT285" i="11"/>
  <c r="AU285" i="11"/>
  <c r="AV285" i="11"/>
  <c r="AW285" i="11"/>
  <c r="S287" i="11"/>
  <c r="T287" i="11"/>
  <c r="U287" i="11"/>
  <c r="V287" i="11"/>
  <c r="W287" i="11"/>
  <c r="X287" i="11"/>
  <c r="Y287" i="11"/>
  <c r="Z287" i="11"/>
  <c r="AA287" i="11"/>
  <c r="AB287" i="11"/>
  <c r="AC287" i="11"/>
  <c r="AD287" i="11"/>
  <c r="AE287" i="11"/>
  <c r="AF287" i="11"/>
  <c r="AG287" i="11"/>
  <c r="AH287" i="11"/>
  <c r="AI287" i="11"/>
  <c r="AJ287" i="11"/>
  <c r="AK287" i="11"/>
  <c r="AL287" i="11"/>
  <c r="AM287" i="11"/>
  <c r="AN287" i="11"/>
  <c r="AO287" i="11"/>
  <c r="AP287" i="11"/>
  <c r="AQ287" i="11"/>
  <c r="AR287" i="11"/>
  <c r="AS287" i="11"/>
  <c r="AT287" i="11"/>
  <c r="AU287" i="11"/>
  <c r="AV287" i="11"/>
  <c r="AW287" i="11"/>
  <c r="F288" i="11"/>
  <c r="S288" i="11"/>
  <c r="T288" i="11"/>
  <c r="U288" i="11"/>
  <c r="V288" i="11"/>
  <c r="W288" i="11"/>
  <c r="X288" i="11"/>
  <c r="Y288" i="11"/>
  <c r="Z288" i="11"/>
  <c r="AA288" i="11"/>
  <c r="AB288" i="11"/>
  <c r="AC288" i="11"/>
  <c r="AD288" i="11"/>
  <c r="AE288" i="11"/>
  <c r="AF288" i="11"/>
  <c r="AG288" i="11"/>
  <c r="AH288" i="11"/>
  <c r="AI288" i="11"/>
  <c r="AJ288" i="11"/>
  <c r="AK288" i="11"/>
  <c r="AL288" i="11"/>
  <c r="AM288" i="11"/>
  <c r="AN288" i="11"/>
  <c r="AO288" i="11"/>
  <c r="AP288" i="11"/>
  <c r="AQ288" i="11"/>
  <c r="AR288" i="11"/>
  <c r="AS288" i="11"/>
  <c r="AT288" i="11"/>
  <c r="AU288" i="11"/>
  <c r="AV288" i="11"/>
  <c r="AW288" i="11"/>
  <c r="AX288" i="11"/>
  <c r="AZ288" i="11" s="1"/>
  <c r="S290" i="11"/>
  <c r="T290" i="11"/>
  <c r="U290" i="11"/>
  <c r="V290" i="11"/>
  <c r="W290" i="11"/>
  <c r="X290" i="11"/>
  <c r="Y290" i="11"/>
  <c r="Z290" i="11"/>
  <c r="AA290" i="11"/>
  <c r="AB290" i="11"/>
  <c r="AC290" i="11"/>
  <c r="AD290" i="11"/>
  <c r="AE290" i="11"/>
  <c r="AF290" i="11"/>
  <c r="AG290" i="11"/>
  <c r="AH290" i="11"/>
  <c r="AI290" i="11"/>
  <c r="AJ290" i="11"/>
  <c r="AK290" i="11"/>
  <c r="AL290" i="11"/>
  <c r="AM290" i="11"/>
  <c r="AN290" i="11"/>
  <c r="AO290" i="11"/>
  <c r="AP290" i="11"/>
  <c r="AQ290" i="11"/>
  <c r="AR290" i="11"/>
  <c r="AS290" i="11"/>
  <c r="AT290" i="11"/>
  <c r="AU290" i="11"/>
  <c r="AV290" i="11"/>
  <c r="AW290" i="11"/>
  <c r="F291" i="11"/>
  <c r="S291" i="11"/>
  <c r="T291" i="11"/>
  <c r="U291" i="11"/>
  <c r="V291" i="11"/>
  <c r="W291" i="11"/>
  <c r="X291" i="11"/>
  <c r="Y291" i="11"/>
  <c r="Z291" i="11"/>
  <c r="AA291" i="11"/>
  <c r="AB291" i="11"/>
  <c r="AC291" i="11"/>
  <c r="AD291" i="11"/>
  <c r="AE291" i="11"/>
  <c r="AF291" i="11"/>
  <c r="AG291" i="11"/>
  <c r="AH291" i="11"/>
  <c r="AI291" i="11"/>
  <c r="AJ291" i="11"/>
  <c r="AK291" i="11"/>
  <c r="AL291" i="11"/>
  <c r="AM291" i="11"/>
  <c r="AN291" i="11"/>
  <c r="AO291" i="11"/>
  <c r="AP291" i="11"/>
  <c r="AQ291" i="11"/>
  <c r="AR291" i="11"/>
  <c r="AS291" i="11"/>
  <c r="AT291" i="11"/>
  <c r="AU291" i="11"/>
  <c r="AV291" i="11"/>
  <c r="AW291" i="11"/>
  <c r="S293" i="11"/>
  <c r="T293" i="11"/>
  <c r="U293" i="11"/>
  <c r="V293" i="11"/>
  <c r="W293" i="11"/>
  <c r="X293" i="11"/>
  <c r="Y293" i="11"/>
  <c r="Z293" i="11"/>
  <c r="AA293" i="11"/>
  <c r="AB293" i="11"/>
  <c r="AC293" i="11"/>
  <c r="AD293" i="11"/>
  <c r="AE293" i="11"/>
  <c r="AF293" i="11"/>
  <c r="AG293" i="11"/>
  <c r="AH293" i="11"/>
  <c r="AI293" i="11"/>
  <c r="AJ293" i="11"/>
  <c r="AK293" i="11"/>
  <c r="AL293" i="11"/>
  <c r="AM293" i="11"/>
  <c r="AN293" i="11"/>
  <c r="AO293" i="11"/>
  <c r="AP293" i="11"/>
  <c r="AQ293" i="11"/>
  <c r="AR293" i="11"/>
  <c r="AS293" i="11"/>
  <c r="AT293" i="11"/>
  <c r="AU293" i="11"/>
  <c r="AV293" i="11"/>
  <c r="AW293" i="11"/>
  <c r="F294" i="11"/>
  <c r="S294" i="11"/>
  <c r="T294" i="11"/>
  <c r="U294" i="11"/>
  <c r="V294" i="11"/>
  <c r="W294" i="11"/>
  <c r="X294" i="11"/>
  <c r="Y294" i="11"/>
  <c r="Z294" i="11"/>
  <c r="AA294" i="11"/>
  <c r="AB294" i="11"/>
  <c r="AC294" i="11"/>
  <c r="AD294" i="11"/>
  <c r="AE294" i="11"/>
  <c r="AF294" i="11"/>
  <c r="AG294" i="11"/>
  <c r="AH294" i="11"/>
  <c r="AI294" i="11"/>
  <c r="AJ294" i="11"/>
  <c r="AK294" i="11"/>
  <c r="AL294" i="11"/>
  <c r="AM294" i="11"/>
  <c r="AN294" i="11"/>
  <c r="AO294" i="11"/>
  <c r="AP294" i="11"/>
  <c r="AQ294" i="11"/>
  <c r="AR294" i="11"/>
  <c r="AS294" i="11"/>
  <c r="AT294" i="11"/>
  <c r="AU294" i="11"/>
  <c r="AV294" i="11"/>
  <c r="AW294" i="11"/>
  <c r="S296" i="11"/>
  <c r="AX296" i="11" s="1"/>
  <c r="AZ296" i="11" s="1"/>
  <c r="T296" i="11"/>
  <c r="U296" i="11"/>
  <c r="V296" i="11"/>
  <c r="W296" i="11"/>
  <c r="X296" i="11"/>
  <c r="Y296" i="11"/>
  <c r="Z296" i="11"/>
  <c r="AA296" i="11"/>
  <c r="AB296" i="11"/>
  <c r="AC296" i="11"/>
  <c r="AD296" i="11"/>
  <c r="AE296" i="11"/>
  <c r="AF296" i="11"/>
  <c r="AG296" i="11"/>
  <c r="AH296" i="11"/>
  <c r="AI296" i="11"/>
  <c r="AJ296" i="11"/>
  <c r="AK296" i="11"/>
  <c r="AL296" i="11"/>
  <c r="AM296" i="11"/>
  <c r="AN296" i="11"/>
  <c r="AO296" i="11"/>
  <c r="AP296" i="11"/>
  <c r="AQ296" i="11"/>
  <c r="AR296" i="11"/>
  <c r="AS296" i="11"/>
  <c r="AT296" i="11"/>
  <c r="AU296" i="11"/>
  <c r="AV296" i="11"/>
  <c r="AW296" i="11"/>
  <c r="F297" i="11"/>
  <c r="S297" i="11"/>
  <c r="T297" i="11"/>
  <c r="U297" i="11"/>
  <c r="V297" i="11"/>
  <c r="W297" i="11"/>
  <c r="X297" i="11"/>
  <c r="Y297" i="11"/>
  <c r="Z297" i="11"/>
  <c r="AA297" i="11"/>
  <c r="AB297" i="11"/>
  <c r="AC297" i="11"/>
  <c r="AD297" i="11"/>
  <c r="AE297" i="11"/>
  <c r="AF297" i="11"/>
  <c r="AG297" i="11"/>
  <c r="AH297" i="11"/>
  <c r="AI297" i="11"/>
  <c r="AJ297" i="11"/>
  <c r="AK297" i="11"/>
  <c r="AL297" i="11"/>
  <c r="AM297" i="11"/>
  <c r="AN297" i="11"/>
  <c r="AO297" i="11"/>
  <c r="AP297" i="11"/>
  <c r="AQ297" i="11"/>
  <c r="AR297" i="11"/>
  <c r="AS297" i="11"/>
  <c r="AT297" i="11"/>
  <c r="AU297" i="11"/>
  <c r="AV297" i="11"/>
  <c r="AW297" i="11"/>
  <c r="S299" i="11"/>
  <c r="T299" i="11"/>
  <c r="U299" i="11"/>
  <c r="V299" i="11"/>
  <c r="W299" i="11"/>
  <c r="X299" i="11"/>
  <c r="Y299" i="11"/>
  <c r="Z299" i="11"/>
  <c r="AA299" i="11"/>
  <c r="AB299" i="11"/>
  <c r="AC299" i="11"/>
  <c r="AD299" i="11"/>
  <c r="AE299" i="11"/>
  <c r="AF299" i="11"/>
  <c r="AG299" i="11"/>
  <c r="AH299" i="11"/>
  <c r="AI299" i="11"/>
  <c r="AJ299" i="11"/>
  <c r="AK299" i="11"/>
  <c r="AL299" i="11"/>
  <c r="AM299" i="11"/>
  <c r="AN299" i="11"/>
  <c r="AO299" i="11"/>
  <c r="AP299" i="11"/>
  <c r="AQ299" i="11"/>
  <c r="AR299" i="11"/>
  <c r="AS299" i="11"/>
  <c r="AT299" i="11"/>
  <c r="AU299" i="11"/>
  <c r="AV299" i="11"/>
  <c r="AW299" i="11"/>
  <c r="F300" i="11"/>
  <c r="V323" i="11" s="1"/>
  <c r="S300" i="11"/>
  <c r="T300" i="11"/>
  <c r="AX300" i="11" s="1"/>
  <c r="AZ300" i="11" s="1"/>
  <c r="U300" i="11"/>
  <c r="V300" i="11"/>
  <c r="W300" i="11"/>
  <c r="X300" i="11"/>
  <c r="Y300" i="11"/>
  <c r="Z300" i="11"/>
  <c r="AA300" i="11"/>
  <c r="AB300" i="11"/>
  <c r="AC300" i="11"/>
  <c r="AD300" i="11"/>
  <c r="AE300" i="11"/>
  <c r="AF300" i="11"/>
  <c r="AG300" i="11"/>
  <c r="AH300" i="11"/>
  <c r="AI300" i="11"/>
  <c r="AJ300" i="11"/>
  <c r="AK300" i="11"/>
  <c r="AL300" i="11"/>
  <c r="AM300" i="11"/>
  <c r="AN300" i="11"/>
  <c r="AO300" i="11"/>
  <c r="AP300" i="11"/>
  <c r="AQ300" i="11"/>
  <c r="AR300" i="11"/>
  <c r="AS300" i="11"/>
  <c r="AT300" i="11"/>
  <c r="AU300" i="11"/>
  <c r="AV300" i="11"/>
  <c r="AW300" i="11"/>
  <c r="S302" i="11"/>
  <c r="T302" i="11"/>
  <c r="U302" i="11"/>
  <c r="V302" i="11"/>
  <c r="W302" i="11"/>
  <c r="X302" i="11"/>
  <c r="Y302" i="11"/>
  <c r="Z302" i="11"/>
  <c r="AA302" i="11"/>
  <c r="AB302" i="11"/>
  <c r="AC302" i="11"/>
  <c r="AD302" i="11"/>
  <c r="AE302" i="11"/>
  <c r="AF302" i="11"/>
  <c r="AG302" i="11"/>
  <c r="AH302" i="11"/>
  <c r="AI302" i="11"/>
  <c r="AJ302" i="11"/>
  <c r="AK302" i="11"/>
  <c r="AL302" i="11"/>
  <c r="AM302" i="11"/>
  <c r="AN302" i="11"/>
  <c r="AO302" i="11"/>
  <c r="AP302" i="11"/>
  <c r="AQ302" i="11"/>
  <c r="AR302" i="11"/>
  <c r="AS302" i="11"/>
  <c r="AT302" i="11"/>
  <c r="AU302" i="11"/>
  <c r="AV302" i="11"/>
  <c r="AW302" i="11"/>
  <c r="F303" i="11"/>
  <c r="S303" i="11"/>
  <c r="T303" i="11"/>
  <c r="U303" i="11"/>
  <c r="V303" i="11"/>
  <c r="W303" i="11"/>
  <c r="X303" i="11"/>
  <c r="Y303" i="11"/>
  <c r="Z303" i="11"/>
  <c r="AA303" i="11"/>
  <c r="AB303" i="11"/>
  <c r="AC303" i="11"/>
  <c r="AD303" i="11"/>
  <c r="AE303" i="11"/>
  <c r="AF303" i="11"/>
  <c r="AG303" i="11"/>
  <c r="AH303" i="11"/>
  <c r="AI303" i="11"/>
  <c r="AJ303" i="11"/>
  <c r="AK303" i="11"/>
  <c r="AL303" i="11"/>
  <c r="AM303" i="11"/>
  <c r="AN303" i="11"/>
  <c r="AO303" i="11"/>
  <c r="AP303" i="11"/>
  <c r="AQ303" i="11"/>
  <c r="AR303" i="11"/>
  <c r="AS303" i="11"/>
  <c r="AT303" i="11"/>
  <c r="AU303" i="11"/>
  <c r="AV303" i="11"/>
  <c r="AW303" i="11"/>
  <c r="S305" i="11"/>
  <c r="T305" i="11"/>
  <c r="U305" i="11"/>
  <c r="V305" i="11"/>
  <c r="W305" i="11"/>
  <c r="X305" i="11"/>
  <c r="Y305" i="11"/>
  <c r="Z305" i="11"/>
  <c r="AA305" i="11"/>
  <c r="AB305" i="11"/>
  <c r="AC305" i="11"/>
  <c r="AD305" i="11"/>
  <c r="AE305" i="11"/>
  <c r="AF305" i="11"/>
  <c r="AG305" i="11"/>
  <c r="AH305" i="11"/>
  <c r="AI305" i="11"/>
  <c r="AJ305" i="11"/>
  <c r="AK305" i="11"/>
  <c r="AL305" i="11"/>
  <c r="AM305" i="11"/>
  <c r="AN305" i="11"/>
  <c r="AO305" i="11"/>
  <c r="AP305" i="11"/>
  <c r="AQ305" i="11"/>
  <c r="AR305" i="11"/>
  <c r="AS305" i="11"/>
  <c r="AT305" i="11"/>
  <c r="AU305" i="11"/>
  <c r="AV305" i="11"/>
  <c r="AW305" i="11"/>
  <c r="F306" i="11"/>
  <c r="S306" i="11"/>
  <c r="T306" i="11"/>
  <c r="U306" i="11"/>
  <c r="V306" i="11"/>
  <c r="W306" i="11"/>
  <c r="X306" i="11"/>
  <c r="Y306" i="11"/>
  <c r="Z306" i="11"/>
  <c r="AA306" i="11"/>
  <c r="AB306" i="11"/>
  <c r="AC306" i="11"/>
  <c r="AD306" i="11"/>
  <c r="AE306" i="11"/>
  <c r="AF306" i="11"/>
  <c r="AG306" i="11"/>
  <c r="AH306" i="11"/>
  <c r="AI306" i="11"/>
  <c r="AJ306" i="11"/>
  <c r="AK306" i="11"/>
  <c r="AL306" i="11"/>
  <c r="AM306" i="11"/>
  <c r="AN306" i="11"/>
  <c r="AO306" i="11"/>
  <c r="AP306" i="11"/>
  <c r="AQ306" i="11"/>
  <c r="AR306" i="11"/>
  <c r="AS306" i="11"/>
  <c r="AT306" i="11"/>
  <c r="AU306" i="11"/>
  <c r="AV306" i="11"/>
  <c r="AW306" i="11"/>
  <c r="S308" i="11"/>
  <c r="T308" i="11"/>
  <c r="U308" i="11"/>
  <c r="V308" i="11"/>
  <c r="W308" i="11"/>
  <c r="X308" i="11"/>
  <c r="Y308" i="11"/>
  <c r="Z308" i="11"/>
  <c r="AA308" i="11"/>
  <c r="AB308" i="11"/>
  <c r="AC308" i="11"/>
  <c r="AD308" i="11"/>
  <c r="AE308" i="11"/>
  <c r="AF308" i="11"/>
  <c r="AG308" i="11"/>
  <c r="AH308" i="11"/>
  <c r="AI308" i="11"/>
  <c r="AJ308" i="11"/>
  <c r="AK308" i="11"/>
  <c r="AL308" i="11"/>
  <c r="AM308" i="11"/>
  <c r="AN308" i="11"/>
  <c r="AO308" i="11"/>
  <c r="AP308" i="11"/>
  <c r="AQ308" i="11"/>
  <c r="AR308" i="11"/>
  <c r="AS308" i="11"/>
  <c r="AT308" i="11"/>
  <c r="AU308" i="11"/>
  <c r="AV308" i="11"/>
  <c r="AW308" i="11"/>
  <c r="AX308" i="11"/>
  <c r="AZ308" i="11" s="1"/>
  <c r="F309" i="11"/>
  <c r="S309" i="11"/>
  <c r="T309" i="11"/>
  <c r="U309" i="11"/>
  <c r="V309" i="11"/>
  <c r="W309" i="11"/>
  <c r="X309" i="11"/>
  <c r="Y309" i="11"/>
  <c r="Z309" i="11"/>
  <c r="AA309" i="11"/>
  <c r="AB309" i="11"/>
  <c r="AC309" i="11"/>
  <c r="AD309" i="11"/>
  <c r="AE309" i="11"/>
  <c r="AF309" i="11"/>
  <c r="AG309" i="11"/>
  <c r="AH309" i="11"/>
  <c r="AI309" i="11"/>
  <c r="AJ309" i="11"/>
  <c r="AK309" i="11"/>
  <c r="AL309" i="11"/>
  <c r="AM309" i="11"/>
  <c r="AN309" i="11"/>
  <c r="AO309" i="11"/>
  <c r="AP309" i="11"/>
  <c r="AQ309" i="11"/>
  <c r="AR309" i="11"/>
  <c r="AS309" i="11"/>
  <c r="AT309" i="11"/>
  <c r="AU309" i="11"/>
  <c r="AV309" i="11"/>
  <c r="AW309" i="11"/>
  <c r="S311" i="11"/>
  <c r="T311" i="11"/>
  <c r="U311" i="11"/>
  <c r="V311" i="11"/>
  <c r="W311" i="11"/>
  <c r="X311" i="11"/>
  <c r="Y311" i="11"/>
  <c r="Z311" i="11"/>
  <c r="AA311" i="11"/>
  <c r="AB311" i="11"/>
  <c r="AC311" i="11"/>
  <c r="AD311" i="11"/>
  <c r="AE311" i="11"/>
  <c r="AF311" i="11"/>
  <c r="AG311" i="11"/>
  <c r="AH311" i="11"/>
  <c r="AI311" i="11"/>
  <c r="AJ311" i="11"/>
  <c r="AK311" i="11"/>
  <c r="AL311" i="11"/>
  <c r="AM311" i="11"/>
  <c r="AN311" i="11"/>
  <c r="AO311" i="11"/>
  <c r="AP311" i="11"/>
  <c r="AQ311" i="11"/>
  <c r="AR311" i="11"/>
  <c r="AS311" i="11"/>
  <c r="AT311" i="11"/>
  <c r="AU311" i="11"/>
  <c r="AV311" i="11"/>
  <c r="AW311" i="11"/>
  <c r="F312" i="11"/>
  <c r="AH323" i="11" s="1"/>
  <c r="S312" i="11"/>
  <c r="T312" i="11"/>
  <c r="U312" i="11"/>
  <c r="V312" i="11"/>
  <c r="W312" i="11"/>
  <c r="X312" i="11"/>
  <c r="Y312" i="11"/>
  <c r="Z312" i="11"/>
  <c r="AA312" i="11"/>
  <c r="AB312" i="11"/>
  <c r="AC312" i="11"/>
  <c r="AD312" i="11"/>
  <c r="AE312" i="11"/>
  <c r="AF312" i="11"/>
  <c r="AG312" i="11"/>
  <c r="AH312" i="11"/>
  <c r="AI312" i="11"/>
  <c r="AJ312" i="11"/>
  <c r="AK312" i="11"/>
  <c r="AL312" i="11"/>
  <c r="AM312" i="11"/>
  <c r="AN312" i="11"/>
  <c r="AO312" i="11"/>
  <c r="AP312" i="11"/>
  <c r="AQ312" i="11"/>
  <c r="AR312" i="11"/>
  <c r="AS312" i="11"/>
  <c r="AT312" i="11"/>
  <c r="AU312" i="11"/>
  <c r="AV312" i="11"/>
  <c r="AW312" i="11"/>
  <c r="AX312" i="11"/>
  <c r="AZ312" i="11" s="1"/>
  <c r="S314" i="11"/>
  <c r="T314" i="11"/>
  <c r="U314" i="11"/>
  <c r="V314" i="11"/>
  <c r="W314" i="11"/>
  <c r="X314" i="11"/>
  <c r="Y314" i="11"/>
  <c r="Z314" i="11"/>
  <c r="AA314" i="11"/>
  <c r="AB314" i="11"/>
  <c r="AC314" i="11"/>
  <c r="AD314" i="11"/>
  <c r="AE314" i="11"/>
  <c r="AF314" i="11"/>
  <c r="AG314" i="11"/>
  <c r="AH314" i="11"/>
  <c r="AI314" i="11"/>
  <c r="AJ314" i="11"/>
  <c r="AK314" i="11"/>
  <c r="AL314" i="11"/>
  <c r="AM314" i="11"/>
  <c r="AN314" i="11"/>
  <c r="AO314" i="11"/>
  <c r="AP314" i="11"/>
  <c r="AQ314" i="11"/>
  <c r="AR314" i="11"/>
  <c r="AS314" i="11"/>
  <c r="AT314" i="11"/>
  <c r="AU314" i="11"/>
  <c r="AV314" i="11"/>
  <c r="AW314" i="11"/>
  <c r="F315" i="11"/>
  <c r="S315" i="11"/>
  <c r="T315" i="11"/>
  <c r="U315" i="11"/>
  <c r="V315" i="11"/>
  <c r="W315" i="11"/>
  <c r="X315" i="11"/>
  <c r="Y315" i="11"/>
  <c r="Z315" i="11"/>
  <c r="AA315" i="11"/>
  <c r="AB315" i="11"/>
  <c r="AC315" i="11"/>
  <c r="AD315" i="11"/>
  <c r="AE315" i="11"/>
  <c r="AF315" i="11"/>
  <c r="AG315" i="11"/>
  <c r="AH315" i="11"/>
  <c r="AI315" i="11"/>
  <c r="AJ315" i="11"/>
  <c r="AK315" i="11"/>
  <c r="AL315" i="11"/>
  <c r="AM315" i="11"/>
  <c r="AN315" i="11"/>
  <c r="AO315" i="11"/>
  <c r="AP315" i="11"/>
  <c r="AQ315" i="11"/>
  <c r="AR315" i="11"/>
  <c r="AS315" i="11"/>
  <c r="AT315" i="11"/>
  <c r="AU315" i="11"/>
  <c r="AV315" i="11"/>
  <c r="AW315" i="11"/>
  <c r="S317" i="11"/>
  <c r="T317" i="11"/>
  <c r="U317" i="11"/>
  <c r="V317" i="11"/>
  <c r="W317" i="11"/>
  <c r="X317" i="11"/>
  <c r="Y317" i="11"/>
  <c r="Z317" i="11"/>
  <c r="AA317" i="11"/>
  <c r="AB317" i="11"/>
  <c r="AC317" i="11"/>
  <c r="AD317" i="11"/>
  <c r="AE317" i="11"/>
  <c r="AF317" i="11"/>
  <c r="AG317" i="11"/>
  <c r="AH317" i="11"/>
  <c r="AI317" i="11"/>
  <c r="AJ317" i="11"/>
  <c r="AK317" i="11"/>
  <c r="AL317" i="11"/>
  <c r="AM317" i="11"/>
  <c r="AN317" i="11"/>
  <c r="AO317" i="11"/>
  <c r="AP317" i="11"/>
  <c r="AQ317" i="11"/>
  <c r="AR317" i="11"/>
  <c r="AS317" i="11"/>
  <c r="AT317" i="11"/>
  <c r="AU317" i="11"/>
  <c r="AV317" i="11"/>
  <c r="AW317" i="11"/>
  <c r="F318" i="11"/>
  <c r="S318" i="11"/>
  <c r="T318" i="11"/>
  <c r="U318" i="11"/>
  <c r="V318" i="11"/>
  <c r="W318" i="11"/>
  <c r="X318" i="11"/>
  <c r="Y318" i="11"/>
  <c r="Z318" i="11"/>
  <c r="AA318" i="11"/>
  <c r="AB318" i="11"/>
  <c r="AC318" i="11"/>
  <c r="AD318" i="11"/>
  <c r="AE318" i="11"/>
  <c r="AF318" i="11"/>
  <c r="AG318" i="11"/>
  <c r="AH318" i="11"/>
  <c r="AI318" i="11"/>
  <c r="AJ318" i="11"/>
  <c r="AK318" i="11"/>
  <c r="AL318" i="11"/>
  <c r="AM318" i="11"/>
  <c r="AN318" i="11"/>
  <c r="AO318" i="11"/>
  <c r="AP318" i="11"/>
  <c r="AQ318" i="11"/>
  <c r="AR318" i="11"/>
  <c r="AS318" i="11"/>
  <c r="AT318" i="11"/>
  <c r="AU318" i="11"/>
  <c r="AV318" i="11"/>
  <c r="AW318" i="11"/>
  <c r="S320" i="11"/>
  <c r="T320" i="11"/>
  <c r="AX320" i="11" s="1"/>
  <c r="AZ320" i="11" s="1"/>
  <c r="U320" i="11"/>
  <c r="V320" i="11"/>
  <c r="W320" i="11"/>
  <c r="X320" i="11"/>
  <c r="Y320" i="11"/>
  <c r="Z320" i="11"/>
  <c r="AA320" i="11"/>
  <c r="AB320" i="11"/>
  <c r="AC320" i="11"/>
  <c r="AD320" i="11"/>
  <c r="AE320" i="11"/>
  <c r="AF320" i="11"/>
  <c r="AG320" i="11"/>
  <c r="AH320" i="11"/>
  <c r="AI320" i="11"/>
  <c r="AJ320" i="11"/>
  <c r="AK320" i="11"/>
  <c r="AL320" i="11"/>
  <c r="AM320" i="11"/>
  <c r="AN320" i="11"/>
  <c r="AO320" i="11"/>
  <c r="AP320" i="11"/>
  <c r="AQ320" i="11"/>
  <c r="AR320" i="11"/>
  <c r="AS320" i="11"/>
  <c r="AT320" i="11"/>
  <c r="AU320" i="11"/>
  <c r="AV320" i="11"/>
  <c r="AW320" i="11"/>
  <c r="F321" i="11"/>
  <c r="S321" i="11"/>
  <c r="T321" i="11"/>
  <c r="U321" i="11"/>
  <c r="V321" i="11"/>
  <c r="W321" i="11"/>
  <c r="X321" i="11"/>
  <c r="Y321" i="11"/>
  <c r="Z321" i="11"/>
  <c r="AA321" i="11"/>
  <c r="AB321" i="11"/>
  <c r="AC321" i="11"/>
  <c r="AD321" i="11"/>
  <c r="AE321" i="11"/>
  <c r="AF321" i="11"/>
  <c r="AG321" i="11"/>
  <c r="AH321" i="11"/>
  <c r="AI321" i="11"/>
  <c r="AJ321" i="11"/>
  <c r="AK321" i="11"/>
  <c r="AL321" i="11"/>
  <c r="AM321" i="11"/>
  <c r="AN321" i="11"/>
  <c r="AO321" i="11"/>
  <c r="AP321" i="11"/>
  <c r="AQ321" i="11"/>
  <c r="AR321" i="11"/>
  <c r="AS321" i="11"/>
  <c r="AT321" i="11"/>
  <c r="AU321" i="11"/>
  <c r="AV321" i="11"/>
  <c r="AW321" i="11"/>
  <c r="T323" i="11"/>
  <c r="X323" i="11"/>
  <c r="AB323" i="11"/>
  <c r="AE323" i="11"/>
  <c r="AF323" i="11"/>
  <c r="AI323" i="11"/>
  <c r="AJ323" i="11"/>
  <c r="AL323" i="11"/>
  <c r="AM323" i="11"/>
  <c r="AN323" i="11"/>
  <c r="AO323" i="11"/>
  <c r="AP323" i="11"/>
  <c r="AQ323" i="11"/>
  <c r="AR323" i="11"/>
  <c r="AS323" i="11"/>
  <c r="AT323" i="11"/>
  <c r="AU323" i="11"/>
  <c r="AV323" i="11"/>
  <c r="AW323" i="11"/>
  <c r="AX323" i="11"/>
  <c r="AZ323" i="11" s="1"/>
  <c r="S324" i="11"/>
  <c r="T324" i="11"/>
  <c r="U324" i="11"/>
  <c r="V324" i="11"/>
  <c r="W324" i="11"/>
  <c r="X324" i="11"/>
  <c r="Y324" i="11"/>
  <c r="Z324" i="11"/>
  <c r="AA324" i="11"/>
  <c r="AB324" i="11"/>
  <c r="AC324" i="11"/>
  <c r="AD324" i="11"/>
  <c r="AE324" i="11"/>
  <c r="AF324" i="11"/>
  <c r="AG324" i="11"/>
  <c r="AH324" i="11"/>
  <c r="AI324" i="11"/>
  <c r="AJ324" i="11"/>
  <c r="AK324" i="11"/>
  <c r="AL324" i="11"/>
  <c r="AM324" i="11"/>
  <c r="AN324" i="11"/>
  <c r="AO324" i="11"/>
  <c r="AP324" i="11"/>
  <c r="AQ324" i="11"/>
  <c r="AR324" i="11"/>
  <c r="AS324" i="11"/>
  <c r="AT324" i="11"/>
  <c r="AU324" i="11"/>
  <c r="AV324" i="11"/>
  <c r="AW324" i="11"/>
  <c r="AX324" i="11"/>
  <c r="AZ324" i="11"/>
  <c r="S325" i="11"/>
  <c r="T325" i="11"/>
  <c r="U325" i="11"/>
  <c r="V325" i="11"/>
  <c r="W325" i="11"/>
  <c r="X325" i="11"/>
  <c r="Y325" i="11"/>
  <c r="Z325" i="11"/>
  <c r="AA325" i="11"/>
  <c r="AB325" i="11"/>
  <c r="AC325" i="11"/>
  <c r="AD325" i="11"/>
  <c r="AE325" i="11"/>
  <c r="AF325" i="11"/>
  <c r="AG325" i="11"/>
  <c r="AH325" i="11"/>
  <c r="AI325" i="11"/>
  <c r="AJ325" i="11"/>
  <c r="AK325" i="11"/>
  <c r="AL325" i="11"/>
  <c r="AM325" i="11"/>
  <c r="AN325" i="11"/>
  <c r="AO325" i="11"/>
  <c r="AP325" i="11"/>
  <c r="AQ325" i="11"/>
  <c r="AR325" i="11"/>
  <c r="AS325" i="11"/>
  <c r="AT325" i="11"/>
  <c r="AU325" i="11"/>
  <c r="AV325" i="11"/>
  <c r="AW325" i="11"/>
  <c r="AX325" i="11"/>
  <c r="AZ325" i="11" s="1"/>
  <c r="S328" i="11"/>
  <c r="T328" i="11"/>
  <c r="U328" i="11"/>
  <c r="V328" i="11"/>
  <c r="W328" i="11"/>
  <c r="X328" i="11"/>
  <c r="Y328" i="11"/>
  <c r="Z328" i="11"/>
  <c r="AA328" i="11"/>
  <c r="AB328" i="11"/>
  <c r="AC328" i="11"/>
  <c r="AD328" i="11"/>
  <c r="AE328" i="11"/>
  <c r="AF328" i="11"/>
  <c r="AG328" i="11"/>
  <c r="AH328" i="11"/>
  <c r="AI328" i="11"/>
  <c r="AJ328" i="11"/>
  <c r="AK328" i="11"/>
  <c r="AL328" i="11"/>
  <c r="AM328" i="11"/>
  <c r="AN328" i="11"/>
  <c r="AO328" i="11"/>
  <c r="AP328" i="11"/>
  <c r="AQ328" i="11"/>
  <c r="AR328" i="11"/>
  <c r="AS328" i="11"/>
  <c r="AT328" i="11"/>
  <c r="AU328" i="11"/>
  <c r="AV328" i="11"/>
  <c r="AW328" i="11"/>
  <c r="S329" i="11"/>
  <c r="T329" i="11"/>
  <c r="U329" i="11"/>
  <c r="V329" i="11"/>
  <c r="W329" i="11"/>
  <c r="X329" i="11"/>
  <c r="Y329" i="11"/>
  <c r="Z329" i="11"/>
  <c r="AA329" i="11"/>
  <c r="AB329" i="11"/>
  <c r="AC329" i="11"/>
  <c r="AD329" i="11"/>
  <c r="AE329" i="11"/>
  <c r="AF329" i="11"/>
  <c r="AG329" i="11"/>
  <c r="AH329" i="11"/>
  <c r="AI329" i="11"/>
  <c r="AJ329" i="11"/>
  <c r="AK329" i="11"/>
  <c r="AL329" i="11"/>
  <c r="AM329" i="11"/>
  <c r="AN329" i="11"/>
  <c r="AO329" i="11"/>
  <c r="AP329" i="11"/>
  <c r="AQ329" i="11"/>
  <c r="AR329" i="11"/>
  <c r="AS329" i="11"/>
  <c r="AT329" i="11"/>
  <c r="AU329" i="11"/>
  <c r="AV329" i="11"/>
  <c r="AW329" i="11"/>
  <c r="S330" i="11"/>
  <c r="T330" i="11"/>
  <c r="U330" i="11"/>
  <c r="V330" i="11"/>
  <c r="W330" i="11"/>
  <c r="X330" i="11"/>
  <c r="Y330" i="11"/>
  <c r="Z330" i="11"/>
  <c r="AA330" i="11"/>
  <c r="AB330" i="11"/>
  <c r="AC330" i="11"/>
  <c r="AD330" i="11"/>
  <c r="AE330" i="11"/>
  <c r="AF330" i="11"/>
  <c r="AG330" i="11"/>
  <c r="AH330" i="11"/>
  <c r="AI330" i="11"/>
  <c r="AJ330" i="11"/>
  <c r="AK330" i="11"/>
  <c r="AL330" i="11"/>
  <c r="AM330" i="11"/>
  <c r="AN330" i="11"/>
  <c r="AO330" i="11"/>
  <c r="AP330" i="11"/>
  <c r="AQ330" i="11"/>
  <c r="AR330" i="11"/>
  <c r="AS330" i="11"/>
  <c r="AT330" i="11"/>
  <c r="AU330" i="11"/>
  <c r="AV330" i="11"/>
  <c r="AW330" i="11"/>
  <c r="S331" i="11"/>
  <c r="T331" i="11"/>
  <c r="U331" i="11"/>
  <c r="V331" i="11"/>
  <c r="W331" i="11"/>
  <c r="X331" i="11"/>
  <c r="Y331" i="11"/>
  <c r="Z331" i="11"/>
  <c r="AA331" i="11"/>
  <c r="AB331" i="11"/>
  <c r="AC331" i="11"/>
  <c r="AD331" i="11"/>
  <c r="AE331" i="11"/>
  <c r="AF331" i="11"/>
  <c r="AG331" i="11"/>
  <c r="AH331" i="11"/>
  <c r="AI331" i="11"/>
  <c r="AJ331" i="11"/>
  <c r="AK331" i="11"/>
  <c r="AL331" i="11"/>
  <c r="AM331" i="11"/>
  <c r="AN331" i="11"/>
  <c r="AO331" i="11"/>
  <c r="AP331" i="11"/>
  <c r="AQ331" i="11"/>
  <c r="AR331" i="11"/>
  <c r="AS331" i="11"/>
  <c r="AT331" i="11"/>
  <c r="AU331" i="11"/>
  <c r="AV331" i="11"/>
  <c r="AW331" i="11"/>
  <c r="S332" i="11"/>
  <c r="T332" i="11"/>
  <c r="U332" i="11"/>
  <c r="V332" i="11"/>
  <c r="W332" i="11"/>
  <c r="X332" i="11"/>
  <c r="Y332" i="11"/>
  <c r="Z332" i="11"/>
  <c r="AA332" i="11"/>
  <c r="AB332" i="11"/>
  <c r="AC332" i="11"/>
  <c r="AD332" i="11"/>
  <c r="AE332" i="11"/>
  <c r="AF332" i="11"/>
  <c r="AG332" i="11"/>
  <c r="AH332" i="11"/>
  <c r="AI332" i="11"/>
  <c r="AJ332" i="11"/>
  <c r="AK332" i="11"/>
  <c r="AL332" i="11"/>
  <c r="AM332" i="11"/>
  <c r="AN332" i="11"/>
  <c r="AO332" i="11"/>
  <c r="AP332" i="11"/>
  <c r="AQ332" i="11"/>
  <c r="AR332" i="11"/>
  <c r="AS332" i="11"/>
  <c r="AT332" i="11"/>
  <c r="AU332" i="11"/>
  <c r="AV332" i="11"/>
  <c r="AW332" i="11"/>
  <c r="S333" i="11"/>
  <c r="T333" i="11"/>
  <c r="U333" i="11"/>
  <c r="V333" i="11"/>
  <c r="W333" i="11"/>
  <c r="X333" i="11"/>
  <c r="Y333" i="11"/>
  <c r="Z333" i="11"/>
  <c r="AA333" i="11"/>
  <c r="AB333" i="11"/>
  <c r="AC333" i="11"/>
  <c r="AD333" i="11"/>
  <c r="AE333" i="11"/>
  <c r="AF333" i="11"/>
  <c r="AG333" i="11"/>
  <c r="AH333" i="11"/>
  <c r="AI333" i="11"/>
  <c r="AJ333" i="11"/>
  <c r="AK333" i="11"/>
  <c r="AL333" i="11"/>
  <c r="AM333" i="11"/>
  <c r="AN333" i="11"/>
  <c r="AO333" i="11"/>
  <c r="AP333" i="11"/>
  <c r="AQ333" i="11"/>
  <c r="AR333" i="11"/>
  <c r="AS333" i="11"/>
  <c r="AT333" i="11"/>
  <c r="AU333" i="11"/>
  <c r="AV333" i="11"/>
  <c r="AW333" i="11"/>
  <c r="AC2" i="10"/>
  <c r="BB8" i="10"/>
  <c r="BC14" i="10"/>
  <c r="AX17" i="10"/>
  <c r="AU19" i="10"/>
  <c r="AV19" i="10"/>
  <c r="AW19" i="10"/>
  <c r="S20" i="10"/>
  <c r="S21" i="10" s="1"/>
  <c r="T20" i="10"/>
  <c r="U20" i="10"/>
  <c r="V20" i="10"/>
  <c r="W20" i="10"/>
  <c r="W21" i="10" s="1"/>
  <c r="X20" i="10"/>
  <c r="Y20" i="10"/>
  <c r="Z20" i="10"/>
  <c r="AA20" i="10"/>
  <c r="AA21" i="10" s="1"/>
  <c r="AB20" i="10"/>
  <c r="AC20" i="10"/>
  <c r="AD20" i="10"/>
  <c r="AE20" i="10"/>
  <c r="AE21" i="10" s="1"/>
  <c r="AF20" i="10"/>
  <c r="AG20" i="10"/>
  <c r="AH20" i="10"/>
  <c r="AI20" i="10"/>
  <c r="AI21" i="10" s="1"/>
  <c r="AJ20" i="10"/>
  <c r="AK20" i="10"/>
  <c r="AL20" i="10"/>
  <c r="AM20" i="10"/>
  <c r="AM21" i="10" s="1"/>
  <c r="AN20" i="10"/>
  <c r="AO20" i="10"/>
  <c r="AP20" i="10"/>
  <c r="AQ20" i="10"/>
  <c r="AQ21" i="10" s="1"/>
  <c r="AR20" i="10"/>
  <c r="AS20" i="10"/>
  <c r="AT20" i="10"/>
  <c r="AU20" i="10"/>
  <c r="AU21" i="10" s="1"/>
  <c r="AV20" i="10"/>
  <c r="AW20" i="10"/>
  <c r="T21" i="10"/>
  <c r="U21" i="10"/>
  <c r="V21" i="10"/>
  <c r="X21" i="10"/>
  <c r="Y21" i="10"/>
  <c r="Z21" i="10"/>
  <c r="AB21" i="10"/>
  <c r="AC21" i="10"/>
  <c r="AD21" i="10"/>
  <c r="AF21" i="10"/>
  <c r="AG21" i="10"/>
  <c r="AH21" i="10"/>
  <c r="AJ21" i="10"/>
  <c r="AK21" i="10"/>
  <c r="AL21" i="10"/>
  <c r="AN21" i="10"/>
  <c r="AO21" i="10"/>
  <c r="AP21" i="10"/>
  <c r="AR21" i="10"/>
  <c r="AS21" i="10"/>
  <c r="AT21" i="10"/>
  <c r="AV21" i="10"/>
  <c r="AW21"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F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B25"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F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B28"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F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B31"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F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B34"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F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B37"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F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B40"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F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B43"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F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B46"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F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B49"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F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B52"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F54" i="10"/>
  <c r="S54" i="10"/>
  <c r="T54" i="10"/>
  <c r="U54" i="10"/>
  <c r="V54" i="10"/>
  <c r="W54" i="10"/>
  <c r="X54" i="10"/>
  <c r="Y54" i="10"/>
  <c r="Z54" i="10"/>
  <c r="AA54" i="10"/>
  <c r="AB54" i="10"/>
  <c r="AC54" i="10"/>
  <c r="AD54" i="10"/>
  <c r="AE54" i="10"/>
  <c r="AF54" i="10"/>
  <c r="AG54" i="10"/>
  <c r="AH54" i="10"/>
  <c r="AI54" i="10"/>
  <c r="AJ54" i="10"/>
  <c r="AK54" i="10"/>
  <c r="AL54" i="10"/>
  <c r="AM54" i="10"/>
  <c r="AN54" i="10"/>
  <c r="AO54" i="10"/>
  <c r="AP54" i="10"/>
  <c r="AQ54" i="10"/>
  <c r="AR54" i="10"/>
  <c r="AS54" i="10"/>
  <c r="AT54" i="10"/>
  <c r="AU54" i="10"/>
  <c r="AV54" i="10"/>
  <c r="AW54" i="10"/>
  <c r="B55" i="10"/>
  <c r="S56" i="10"/>
  <c r="T56" i="10"/>
  <c r="U56" i="10"/>
  <c r="V56" i="10"/>
  <c r="W56" i="10"/>
  <c r="X56" i="10"/>
  <c r="Y56" i="10"/>
  <c r="Z56" i="10"/>
  <c r="AA56" i="10"/>
  <c r="AB56" i="10"/>
  <c r="AC56" i="10"/>
  <c r="AD56" i="10"/>
  <c r="AE56" i="10"/>
  <c r="AF56" i="10"/>
  <c r="AG56" i="10"/>
  <c r="AH56" i="10"/>
  <c r="AI56" i="10"/>
  <c r="AJ56" i="10"/>
  <c r="AK56" i="10"/>
  <c r="AL56" i="10"/>
  <c r="AM56" i="10"/>
  <c r="AN56" i="10"/>
  <c r="AO56" i="10"/>
  <c r="AP56" i="10"/>
  <c r="AQ56" i="10"/>
  <c r="AR56" i="10"/>
  <c r="AS56" i="10"/>
  <c r="AT56" i="10"/>
  <c r="AU56" i="10"/>
  <c r="AV56" i="10"/>
  <c r="AW56" i="10"/>
  <c r="F57" i="10"/>
  <c r="S57" i="10"/>
  <c r="T57" i="10"/>
  <c r="U57" i="10"/>
  <c r="V57" i="10"/>
  <c r="W57" i="10"/>
  <c r="X57" i="10"/>
  <c r="Y57" i="10"/>
  <c r="Z57" i="10"/>
  <c r="AA57" i="10"/>
  <c r="AB57" i="10"/>
  <c r="AC57" i="10"/>
  <c r="AD57" i="10"/>
  <c r="AE57" i="10"/>
  <c r="AF57" i="10"/>
  <c r="AG57" i="10"/>
  <c r="AH57" i="10"/>
  <c r="AI57" i="10"/>
  <c r="AJ57" i="10"/>
  <c r="AK57" i="10"/>
  <c r="AL57" i="10"/>
  <c r="AM57" i="10"/>
  <c r="AN57" i="10"/>
  <c r="AO57" i="10"/>
  <c r="AP57" i="10"/>
  <c r="AQ57" i="10"/>
  <c r="AR57" i="10"/>
  <c r="AS57" i="10"/>
  <c r="AT57" i="10"/>
  <c r="AU57" i="10"/>
  <c r="AV57" i="10"/>
  <c r="AW57" i="10"/>
  <c r="B58" i="10"/>
  <c r="S59" i="10"/>
  <c r="T59" i="10"/>
  <c r="U59" i="10"/>
  <c r="V59" i="10"/>
  <c r="W59" i="10"/>
  <c r="X59" i="10"/>
  <c r="Y59" i="10"/>
  <c r="Z59" i="10"/>
  <c r="AA59" i="10"/>
  <c r="AB59" i="10"/>
  <c r="AC59" i="10"/>
  <c r="AD59" i="10"/>
  <c r="AE59" i="10"/>
  <c r="AF59" i="10"/>
  <c r="AG59" i="10"/>
  <c r="AH59" i="10"/>
  <c r="AI59" i="10"/>
  <c r="AJ59" i="10"/>
  <c r="AK59" i="10"/>
  <c r="AL59" i="10"/>
  <c r="AM59" i="10"/>
  <c r="AN59" i="10"/>
  <c r="AO59" i="10"/>
  <c r="AP59" i="10"/>
  <c r="AQ59" i="10"/>
  <c r="AR59" i="10"/>
  <c r="AS59" i="10"/>
  <c r="AT59" i="10"/>
  <c r="AU59" i="10"/>
  <c r="AV59" i="10"/>
  <c r="AW59" i="10"/>
  <c r="F60" i="10"/>
  <c r="S60" i="10"/>
  <c r="T60" i="10"/>
  <c r="U60" i="10"/>
  <c r="V60" i="10"/>
  <c r="W60" i="10"/>
  <c r="X60" i="10"/>
  <c r="Y60" i="10"/>
  <c r="Z60" i="10"/>
  <c r="AA60" i="10"/>
  <c r="AB60" i="10"/>
  <c r="AC60" i="10"/>
  <c r="AD60" i="10"/>
  <c r="AE60" i="10"/>
  <c r="AF60" i="10"/>
  <c r="AG60" i="10"/>
  <c r="AH60" i="10"/>
  <c r="AI60" i="10"/>
  <c r="AJ60" i="10"/>
  <c r="AK60" i="10"/>
  <c r="AL60" i="10"/>
  <c r="AM60" i="10"/>
  <c r="AN60" i="10"/>
  <c r="AO60" i="10"/>
  <c r="AP60" i="10"/>
  <c r="AQ60" i="10"/>
  <c r="AR60" i="10"/>
  <c r="AS60" i="10"/>
  <c r="AT60" i="10"/>
  <c r="AU60" i="10"/>
  <c r="AV60" i="10"/>
  <c r="AW60"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AT62" i="10"/>
  <c r="AU62" i="10"/>
  <c r="AV62" i="10"/>
  <c r="AW62" i="10"/>
  <c r="AX62" i="10"/>
  <c r="AZ62" i="10" s="1"/>
  <c r="S63" i="10"/>
  <c r="T63" i="10"/>
  <c r="U63" i="10"/>
  <c r="V63" i="10"/>
  <c r="W63" i="10"/>
  <c r="X63" i="10"/>
  <c r="Y63" i="10"/>
  <c r="Z63" i="10"/>
  <c r="AA63" i="10"/>
  <c r="AB63" i="10"/>
  <c r="AC63" i="10"/>
  <c r="AD63" i="10"/>
  <c r="AE63" i="10"/>
  <c r="AF63" i="10"/>
  <c r="AG63" i="10"/>
  <c r="AH63" i="10"/>
  <c r="AI63" i="10"/>
  <c r="AJ63" i="10"/>
  <c r="AK63" i="10"/>
  <c r="AL63" i="10"/>
  <c r="AM63" i="10"/>
  <c r="AN63" i="10"/>
  <c r="AO63" i="10"/>
  <c r="AP63" i="10"/>
  <c r="AQ63" i="10"/>
  <c r="AR63" i="10"/>
  <c r="AS63" i="10"/>
  <c r="AT63" i="10"/>
  <c r="AU63" i="10"/>
  <c r="AV63" i="10"/>
  <c r="AW63" i="10"/>
  <c r="AX63" i="10"/>
  <c r="AZ63" i="10" s="1"/>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Z64" i="10" s="1"/>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Q67" i="10"/>
  <c r="AR67" i="10"/>
  <c r="AS67" i="10"/>
  <c r="AT67" i="10"/>
  <c r="AU67" i="10"/>
  <c r="AV67" i="10"/>
  <c r="AW67" i="10"/>
  <c r="S68" i="10"/>
  <c r="T68" i="10"/>
  <c r="U68" i="10"/>
  <c r="V68" i="10"/>
  <c r="W68" i="10"/>
  <c r="X68" i="10"/>
  <c r="Y68" i="10"/>
  <c r="Z68" i="10"/>
  <c r="AA68" i="10"/>
  <c r="AB68" i="10"/>
  <c r="AC68" i="10"/>
  <c r="AD68" i="10"/>
  <c r="AE68" i="10"/>
  <c r="AF68" i="10"/>
  <c r="AG68" i="10"/>
  <c r="AH68" i="10"/>
  <c r="AI68" i="10"/>
  <c r="AJ68" i="10"/>
  <c r="AK68" i="10"/>
  <c r="AL68" i="10"/>
  <c r="AM68" i="10"/>
  <c r="AN68" i="10"/>
  <c r="AO68" i="10"/>
  <c r="AP68" i="10"/>
  <c r="AQ68" i="10"/>
  <c r="AR68" i="10"/>
  <c r="AS68" i="10"/>
  <c r="AT68" i="10"/>
  <c r="AU68" i="10"/>
  <c r="AV68" i="10"/>
  <c r="AW68" i="10"/>
  <c r="S69" i="10"/>
  <c r="T69" i="10"/>
  <c r="U69" i="10"/>
  <c r="V69" i="10"/>
  <c r="W69" i="10"/>
  <c r="X69" i="10"/>
  <c r="Y69" i="10"/>
  <c r="Z69" i="10"/>
  <c r="AA69" i="10"/>
  <c r="AB69" i="10"/>
  <c r="AC69" i="10"/>
  <c r="AD69" i="10"/>
  <c r="AE69" i="10"/>
  <c r="AF69" i="10"/>
  <c r="AG69" i="10"/>
  <c r="AH69" i="10"/>
  <c r="AI69" i="10"/>
  <c r="AJ69" i="10"/>
  <c r="AK69" i="10"/>
  <c r="AL69" i="10"/>
  <c r="AM69" i="10"/>
  <c r="AN69" i="10"/>
  <c r="AO69" i="10"/>
  <c r="AP69" i="10"/>
  <c r="AQ69" i="10"/>
  <c r="AR69" i="10"/>
  <c r="AS69" i="10"/>
  <c r="AT69" i="10"/>
  <c r="AU69" i="10"/>
  <c r="AV69" i="10"/>
  <c r="AW69" i="10"/>
  <c r="S70" i="10"/>
  <c r="T70" i="10"/>
  <c r="U70" i="10"/>
  <c r="V70" i="10"/>
  <c r="W70" i="10"/>
  <c r="X70" i="10"/>
  <c r="Y70" i="10"/>
  <c r="Z70" i="10"/>
  <c r="AA70" i="10"/>
  <c r="AB70" i="10"/>
  <c r="AC70" i="10"/>
  <c r="AD70" i="10"/>
  <c r="AE70" i="10"/>
  <c r="AF70" i="10"/>
  <c r="AG70" i="10"/>
  <c r="AH70" i="10"/>
  <c r="AI70" i="10"/>
  <c r="AJ70" i="10"/>
  <c r="AK70" i="10"/>
  <c r="AL70" i="10"/>
  <c r="AM70" i="10"/>
  <c r="AN70" i="10"/>
  <c r="AO70" i="10"/>
  <c r="AP70" i="10"/>
  <c r="AQ70" i="10"/>
  <c r="AR70" i="10"/>
  <c r="AS70" i="10"/>
  <c r="AT70" i="10"/>
  <c r="AU70" i="10"/>
  <c r="AV70" i="10"/>
  <c r="AW70" i="10"/>
  <c r="S71" i="10"/>
  <c r="T71" i="10"/>
  <c r="U71" i="10"/>
  <c r="V71" i="10"/>
  <c r="W71" i="10"/>
  <c r="X71" i="10"/>
  <c r="Y71" i="10"/>
  <c r="Z71" i="10"/>
  <c r="AA71" i="10"/>
  <c r="AB71" i="10"/>
  <c r="AC71" i="10"/>
  <c r="AD71" i="10"/>
  <c r="AE71" i="10"/>
  <c r="AF71" i="10"/>
  <c r="AG71" i="10"/>
  <c r="AH71" i="10"/>
  <c r="AI71" i="10"/>
  <c r="AJ71" i="10"/>
  <c r="AK71" i="10"/>
  <c r="AL71" i="10"/>
  <c r="AM71" i="10"/>
  <c r="AN71" i="10"/>
  <c r="AO71" i="10"/>
  <c r="AP71" i="10"/>
  <c r="AQ71" i="10"/>
  <c r="AR71" i="10"/>
  <c r="AS71" i="10"/>
  <c r="AT71" i="10"/>
  <c r="AU71" i="10"/>
  <c r="AV71" i="10"/>
  <c r="AW71"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AT72" i="10"/>
  <c r="AU72" i="10"/>
  <c r="AV72" i="10"/>
  <c r="AW72" i="10"/>
  <c r="K6" i="9"/>
  <c r="Q6" i="9"/>
  <c r="S6" i="9"/>
  <c r="U6" i="9"/>
  <c r="T24" i="8" s="1"/>
  <c r="K7" i="9"/>
  <c r="Q7" i="9"/>
  <c r="S7" i="9"/>
  <c r="U7" i="9"/>
  <c r="K8" i="9"/>
  <c r="Q8" i="9"/>
  <c r="S8" i="9"/>
  <c r="U8" i="9"/>
  <c r="K9" i="9"/>
  <c r="Q9" i="9"/>
  <c r="S9" i="9"/>
  <c r="U9" i="9"/>
  <c r="K10" i="9"/>
  <c r="Q10" i="9"/>
  <c r="S10" i="9"/>
  <c r="U10" i="9"/>
  <c r="K11" i="9"/>
  <c r="Q11" i="9"/>
  <c r="S11" i="9"/>
  <c r="U11" i="9"/>
  <c r="K12" i="9"/>
  <c r="Q12" i="9"/>
  <c r="S12" i="9"/>
  <c r="U12" i="9"/>
  <c r="K13" i="9"/>
  <c r="Q13" i="9"/>
  <c r="S13" i="9"/>
  <c r="U13" i="9"/>
  <c r="K14" i="9"/>
  <c r="Q14" i="9"/>
  <c r="S14" i="9"/>
  <c r="U14" i="9"/>
  <c r="K15" i="9"/>
  <c r="Q15" i="9"/>
  <c r="S15" i="9"/>
  <c r="U15" i="9"/>
  <c r="K16" i="9"/>
  <c r="Q16" i="9"/>
  <c r="S16" i="9"/>
  <c r="U16" i="9"/>
  <c r="K17" i="9"/>
  <c r="Q17" i="9"/>
  <c r="S17" i="9"/>
  <c r="U17" i="9"/>
  <c r="K18" i="9"/>
  <c r="Q18" i="9"/>
  <c r="S18" i="9"/>
  <c r="U18" i="9"/>
  <c r="K19" i="9"/>
  <c r="Q19" i="9"/>
  <c r="S19" i="9"/>
  <c r="U19" i="9"/>
  <c r="K20" i="9"/>
  <c r="Q20" i="9"/>
  <c r="S20" i="9"/>
  <c r="U20" i="9"/>
  <c r="K21" i="9"/>
  <c r="Q21" i="9"/>
  <c r="S21" i="9"/>
  <c r="U21" i="9"/>
  <c r="K22" i="9"/>
  <c r="Q22" i="9"/>
  <c r="S22" i="9"/>
  <c r="U22" i="9"/>
  <c r="K23" i="9"/>
  <c r="Q23" i="9"/>
  <c r="S23" i="9"/>
  <c r="U23" i="9"/>
  <c r="K24" i="9"/>
  <c r="Q24" i="9"/>
  <c r="S24" i="9"/>
  <c r="U24" i="9"/>
  <c r="K25" i="9"/>
  <c r="Q25" i="9"/>
  <c r="S25" i="9"/>
  <c r="U25" i="9"/>
  <c r="AC2" i="8"/>
  <c r="BB8" i="8" s="1"/>
  <c r="BC14" i="8"/>
  <c r="AX17" i="8"/>
  <c r="AU19" i="8"/>
  <c r="AU20" i="8" s="1"/>
  <c r="AU21" i="8" s="1"/>
  <c r="AV19" i="8"/>
  <c r="AV20" i="8" s="1"/>
  <c r="AV21" i="8" s="1"/>
  <c r="AW19" i="8"/>
  <c r="T20" i="8"/>
  <c r="T21" i="8" s="1"/>
  <c r="U20" i="8"/>
  <c r="U21" i="8" s="1"/>
  <c r="V20" i="8"/>
  <c r="X20" i="8"/>
  <c r="X21" i="8" s="1"/>
  <c r="Y20" i="8"/>
  <c r="Y21" i="8" s="1"/>
  <c r="Z20" i="8"/>
  <c r="AB20" i="8"/>
  <c r="AB21" i="8" s="1"/>
  <c r="AC20" i="8"/>
  <c r="AC21" i="8" s="1"/>
  <c r="AD20" i="8"/>
  <c r="AF20" i="8"/>
  <c r="AF21" i="8" s="1"/>
  <c r="AG20" i="8"/>
  <c r="AG21" i="8" s="1"/>
  <c r="AH20" i="8"/>
  <c r="AJ20" i="8"/>
  <c r="AJ21" i="8" s="1"/>
  <c r="AK20" i="8"/>
  <c r="AK21" i="8" s="1"/>
  <c r="AL20" i="8"/>
  <c r="AN20" i="8"/>
  <c r="AN21" i="8" s="1"/>
  <c r="AO20" i="8"/>
  <c r="AO21" i="8" s="1"/>
  <c r="AP20" i="8"/>
  <c r="AR20" i="8"/>
  <c r="AR21" i="8" s="1"/>
  <c r="AS20" i="8"/>
  <c r="AS21" i="8" s="1"/>
  <c r="AT20" i="8"/>
  <c r="AW20" i="8"/>
  <c r="AW21" i="8" s="1"/>
  <c r="V21" i="8"/>
  <c r="Z21" i="8"/>
  <c r="AD21" i="8"/>
  <c r="AH21" i="8"/>
  <c r="AL21" i="8"/>
  <c r="AP21" i="8"/>
  <c r="AT21"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F24" i="8"/>
  <c r="S24" i="8"/>
  <c r="U24" i="8"/>
  <c r="W24" i="8"/>
  <c r="X24" i="8"/>
  <c r="AA24" i="8"/>
  <c r="AB24" i="8"/>
  <c r="AE24" i="8"/>
  <c r="AI24" i="8"/>
  <c r="AL24" i="8"/>
  <c r="AM24" i="8"/>
  <c r="AP24" i="8"/>
  <c r="AQ24" i="8"/>
  <c r="AS24" i="8"/>
  <c r="AU24" i="8"/>
  <c r="AV24" i="8"/>
  <c r="AW24" i="8"/>
  <c r="B25"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F27" i="8"/>
  <c r="S27" i="8"/>
  <c r="V27" i="8"/>
  <c r="V62" i="8" s="1"/>
  <c r="Y27" i="8"/>
  <c r="Z27" i="8"/>
  <c r="AD27" i="8"/>
  <c r="AD62" i="8" s="1"/>
  <c r="AF27" i="8"/>
  <c r="AG27" i="8"/>
  <c r="AH27" i="8"/>
  <c r="AH62" i="8" s="1"/>
  <c r="AL27" i="8"/>
  <c r="AL62" i="8" s="1"/>
  <c r="AM27" i="8"/>
  <c r="AN27" i="8"/>
  <c r="AP27" i="8"/>
  <c r="AP68" i="8" s="1"/>
  <c r="AT27" i="8"/>
  <c r="AU27" i="8"/>
  <c r="AV27" i="8"/>
  <c r="AW27" i="8"/>
  <c r="B28"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F30" i="8"/>
  <c r="T30" i="8"/>
  <c r="U30" i="8"/>
  <c r="V30" i="8"/>
  <c r="W30" i="8"/>
  <c r="X30" i="8"/>
  <c r="Y30" i="8"/>
  <c r="Y62" i="8" s="1"/>
  <c r="AA30" i="8"/>
  <c r="AB30" i="8"/>
  <c r="AC30" i="8"/>
  <c r="AD30" i="8"/>
  <c r="AE30" i="8"/>
  <c r="AG30" i="8"/>
  <c r="AG62" i="8" s="1"/>
  <c r="AH30" i="8"/>
  <c r="AI30" i="8"/>
  <c r="AJ30" i="8"/>
  <c r="AK30" i="8"/>
  <c r="AL30" i="8"/>
  <c r="AO30" i="8"/>
  <c r="AP30" i="8"/>
  <c r="AQ30" i="8"/>
  <c r="AR30" i="8"/>
  <c r="AS30" i="8"/>
  <c r="AU30" i="8"/>
  <c r="AV30" i="8"/>
  <c r="AW30" i="8"/>
  <c r="AW62" i="8" s="1"/>
  <c r="B31"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F33" i="8"/>
  <c r="S33" i="8"/>
  <c r="AX33" i="8" s="1"/>
  <c r="AZ33" i="8" s="1"/>
  <c r="T33" i="8"/>
  <c r="U33" i="8"/>
  <c r="V33" i="8"/>
  <c r="W33" i="8"/>
  <c r="X33" i="8"/>
  <c r="X63" i="8" s="1"/>
  <c r="Y33" i="8"/>
  <c r="Z33" i="8"/>
  <c r="AA33" i="8"/>
  <c r="AB33" i="8"/>
  <c r="AB63" i="8" s="1"/>
  <c r="AC33" i="8"/>
  <c r="AD33" i="8"/>
  <c r="AE33" i="8"/>
  <c r="AF33" i="8"/>
  <c r="AF63" i="8" s="1"/>
  <c r="AG33" i="8"/>
  <c r="AH33" i="8"/>
  <c r="AI33" i="8"/>
  <c r="AJ33" i="8"/>
  <c r="AK33" i="8"/>
  <c r="AL33" i="8"/>
  <c r="AM33" i="8"/>
  <c r="AN33" i="8"/>
  <c r="AN63" i="8" s="1"/>
  <c r="AO33" i="8"/>
  <c r="AP33" i="8"/>
  <c r="AQ33" i="8"/>
  <c r="AR33" i="8"/>
  <c r="AR63" i="8" s="1"/>
  <c r="AS33" i="8"/>
  <c r="AT33" i="8"/>
  <c r="AU33" i="8"/>
  <c r="AV33" i="8"/>
  <c r="AV63" i="8" s="1"/>
  <c r="AW33" i="8"/>
  <c r="B34"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F36" i="8"/>
  <c r="S36" i="8"/>
  <c r="AX36" i="8" s="1"/>
  <c r="AZ36" i="8" s="1"/>
  <c r="T36" i="8"/>
  <c r="U36" i="8"/>
  <c r="V36" i="8"/>
  <c r="W36" i="8"/>
  <c r="W63" i="8" s="1"/>
  <c r="X36" i="8"/>
  <c r="Y36" i="8"/>
  <c r="Z36" i="8"/>
  <c r="AA36" i="8"/>
  <c r="AA63" i="8" s="1"/>
  <c r="AB36" i="8"/>
  <c r="AC36" i="8"/>
  <c r="AD36" i="8"/>
  <c r="AE36" i="8"/>
  <c r="AE69" i="8" s="1"/>
  <c r="AF36" i="8"/>
  <c r="AG36" i="8"/>
  <c r="AH36" i="8"/>
  <c r="AI36" i="8"/>
  <c r="AI63" i="8" s="1"/>
  <c r="AJ36" i="8"/>
  <c r="AK36" i="8"/>
  <c r="AL36" i="8"/>
  <c r="AM36" i="8"/>
  <c r="AM63" i="8" s="1"/>
  <c r="AN36" i="8"/>
  <c r="AO36" i="8"/>
  <c r="AP36" i="8"/>
  <c r="AQ36" i="8"/>
  <c r="AQ63" i="8" s="1"/>
  <c r="AR36" i="8"/>
  <c r="AS36" i="8"/>
  <c r="AT36" i="8"/>
  <c r="AU36" i="8"/>
  <c r="AU69" i="8" s="1"/>
  <c r="AV36" i="8"/>
  <c r="AW36" i="8"/>
  <c r="B37"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F39" i="8"/>
  <c r="S39" i="8"/>
  <c r="V39" i="8"/>
  <c r="W39" i="8"/>
  <c r="Y39" i="8"/>
  <c r="Z39" i="8"/>
  <c r="AC39" i="8"/>
  <c r="AD39" i="8"/>
  <c r="AF39" i="8"/>
  <c r="AG39" i="8"/>
  <c r="AH39" i="8"/>
  <c r="AJ39" i="8"/>
  <c r="AK39" i="8"/>
  <c r="AL39" i="8"/>
  <c r="AM39" i="8"/>
  <c r="AN39" i="8"/>
  <c r="AP39" i="8"/>
  <c r="AQ39" i="8"/>
  <c r="AR39" i="8"/>
  <c r="AT39" i="8"/>
  <c r="AU39" i="8"/>
  <c r="AV39" i="8"/>
  <c r="AW39" i="8"/>
  <c r="B40"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F42" i="8"/>
  <c r="S42" i="8"/>
  <c r="T42" i="8"/>
  <c r="U42" i="8"/>
  <c r="V42" i="8"/>
  <c r="W42" i="8"/>
  <c r="X42" i="8"/>
  <c r="Y42" i="8"/>
  <c r="Z42" i="8"/>
  <c r="AA42" i="8"/>
  <c r="AB42" i="8"/>
  <c r="AC42" i="8"/>
  <c r="AD42" i="8"/>
  <c r="AE42" i="8"/>
  <c r="AG42" i="8"/>
  <c r="AH42" i="8"/>
  <c r="AI42" i="8"/>
  <c r="AJ42" i="8"/>
  <c r="AK42" i="8"/>
  <c r="AL42" i="8"/>
  <c r="AN42" i="8"/>
  <c r="AO42" i="8"/>
  <c r="AP42" i="8"/>
  <c r="AQ42" i="8"/>
  <c r="AR42" i="8"/>
  <c r="AS42" i="8"/>
  <c r="AU42" i="8"/>
  <c r="AV42" i="8"/>
  <c r="AW42" i="8"/>
  <c r="AW64" i="8" s="1"/>
  <c r="B43"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F45" i="8"/>
  <c r="AU62" i="8" s="1"/>
  <c r="T45" i="8"/>
  <c r="X45" i="8"/>
  <c r="AA45" i="8"/>
  <c r="AB45" i="8"/>
  <c r="AE45" i="8"/>
  <c r="AF45" i="8"/>
  <c r="AH45" i="8"/>
  <c r="AJ45" i="8"/>
  <c r="AL45" i="8"/>
  <c r="AN45" i="8"/>
  <c r="AO45" i="8"/>
  <c r="AR45" i="8"/>
  <c r="AS45" i="8"/>
  <c r="AU45" i="8"/>
  <c r="AV45" i="8"/>
  <c r="AV64" i="8" s="1"/>
  <c r="AW45" i="8"/>
  <c r="B46"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F48" i="8"/>
  <c r="V63" i="8" s="1"/>
  <c r="S48" i="8"/>
  <c r="U48" i="8"/>
  <c r="W48" i="8"/>
  <c r="Y48" i="8"/>
  <c r="AA48" i="8"/>
  <c r="AB48" i="8"/>
  <c r="AE48" i="8"/>
  <c r="AF48" i="8"/>
  <c r="AI48" i="8"/>
  <c r="AM48" i="8"/>
  <c r="AP48" i="8"/>
  <c r="AQ48" i="8"/>
  <c r="AT48" i="8"/>
  <c r="AU48" i="8"/>
  <c r="AU64" i="8" s="1"/>
  <c r="AV48" i="8"/>
  <c r="AW48" i="8"/>
  <c r="B49"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F51" i="8"/>
  <c r="Z63" i="8" s="1"/>
  <c r="S51" i="8"/>
  <c r="T51" i="8"/>
  <c r="U51" i="8"/>
  <c r="V51" i="8"/>
  <c r="W51" i="8"/>
  <c r="X51" i="8"/>
  <c r="Y51" i="8"/>
  <c r="Z51" i="8"/>
  <c r="AA51" i="8"/>
  <c r="AB51" i="8"/>
  <c r="AC51" i="8"/>
  <c r="AD51" i="8"/>
  <c r="AE51" i="8"/>
  <c r="AF51" i="8"/>
  <c r="AG51" i="8"/>
  <c r="AH51" i="8"/>
  <c r="AI51" i="8"/>
  <c r="AJ51" i="8"/>
  <c r="AK51" i="8"/>
  <c r="AL51" i="8"/>
  <c r="AM51" i="8"/>
  <c r="AN51" i="8"/>
  <c r="AO51" i="8"/>
  <c r="AP51" i="8"/>
  <c r="AX51" i="8" s="1"/>
  <c r="AZ51" i="8" s="1"/>
  <c r="AQ51" i="8"/>
  <c r="AR51" i="8"/>
  <c r="AS51" i="8"/>
  <c r="AT51" i="8"/>
  <c r="AU51" i="8"/>
  <c r="AV51" i="8"/>
  <c r="AW51" i="8"/>
  <c r="B52"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F54" i="8"/>
  <c r="AL63" i="8" s="1"/>
  <c r="S54" i="8"/>
  <c r="T54" i="8"/>
  <c r="AX54" i="8" s="1"/>
  <c r="AZ54" i="8" s="1"/>
  <c r="U54" i="8"/>
  <c r="U71" i="8" s="1"/>
  <c r="V54" i="8"/>
  <c r="W54" i="8"/>
  <c r="X54" i="8"/>
  <c r="Y54" i="8"/>
  <c r="Y71" i="8" s="1"/>
  <c r="Z54" i="8"/>
  <c r="AA54" i="8"/>
  <c r="AB54" i="8"/>
  <c r="AC54" i="8"/>
  <c r="AC71" i="8" s="1"/>
  <c r="AD54" i="8"/>
  <c r="AE54" i="8"/>
  <c r="AF54" i="8"/>
  <c r="AG54" i="8"/>
  <c r="AG71" i="8" s="1"/>
  <c r="AH54" i="8"/>
  <c r="AI54" i="8"/>
  <c r="AJ54" i="8"/>
  <c r="AK54" i="8"/>
  <c r="AK71" i="8" s="1"/>
  <c r="AL54" i="8"/>
  <c r="AM54" i="8"/>
  <c r="AN54" i="8"/>
  <c r="AO54" i="8"/>
  <c r="AO71" i="8" s="1"/>
  <c r="AP54" i="8"/>
  <c r="AQ54" i="8"/>
  <c r="AR54" i="8"/>
  <c r="AS54" i="8"/>
  <c r="AS71" i="8" s="1"/>
  <c r="AT54" i="8"/>
  <c r="AU54" i="8"/>
  <c r="AV54" i="8"/>
  <c r="AW54" i="8"/>
  <c r="AW71" i="8" s="1"/>
  <c r="B55"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F57" i="8"/>
  <c r="S57" i="8"/>
  <c r="AX57" i="8" s="1"/>
  <c r="AZ57" i="8" s="1"/>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B58"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F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P62" i="8"/>
  <c r="AV62" i="8"/>
  <c r="T63" i="8"/>
  <c r="U63" i="8"/>
  <c r="Y63" i="8"/>
  <c r="AC63" i="8"/>
  <c r="AE63" i="8"/>
  <c r="AG63" i="8"/>
  <c r="AJ63" i="8"/>
  <c r="AK63" i="8"/>
  <c r="AO63" i="8"/>
  <c r="AS63" i="8"/>
  <c r="AU63" i="8"/>
  <c r="AW63"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U68" i="8"/>
  <c r="AV68" i="8"/>
  <c r="T69" i="8"/>
  <c r="U69" i="8"/>
  <c r="V69" i="8"/>
  <c r="X69" i="8"/>
  <c r="Y69" i="8"/>
  <c r="Z69" i="8"/>
  <c r="AB69" i="8"/>
  <c r="AC69" i="8"/>
  <c r="AD69" i="8"/>
  <c r="AF69" i="8"/>
  <c r="AG69" i="8"/>
  <c r="AH69" i="8"/>
  <c r="AJ69" i="8"/>
  <c r="AK69" i="8"/>
  <c r="AL69" i="8"/>
  <c r="AN69" i="8"/>
  <c r="AO69" i="8"/>
  <c r="AP69" i="8"/>
  <c r="AR69" i="8"/>
  <c r="AS69" i="8"/>
  <c r="AT69" i="8"/>
  <c r="AV69" i="8"/>
  <c r="AW69" i="8"/>
  <c r="AW70" i="8"/>
  <c r="S71" i="8"/>
  <c r="T71" i="8"/>
  <c r="V71" i="8"/>
  <c r="W71" i="8"/>
  <c r="X71" i="8"/>
  <c r="Z71" i="8"/>
  <c r="AA71" i="8"/>
  <c r="AB71" i="8"/>
  <c r="AD71" i="8"/>
  <c r="AE71" i="8"/>
  <c r="AF71" i="8"/>
  <c r="AH71" i="8"/>
  <c r="AI71" i="8"/>
  <c r="AJ71" i="8"/>
  <c r="AL71" i="8"/>
  <c r="AM71" i="8"/>
  <c r="AN71" i="8"/>
  <c r="AP71" i="8"/>
  <c r="AQ71" i="8"/>
  <c r="AR71" i="8"/>
  <c r="AT71" i="8"/>
  <c r="AU71" i="8"/>
  <c r="AV71"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60" i="10" l="1"/>
  <c r="AZ60" i="10" s="1"/>
  <c r="AX59" i="10"/>
  <c r="AZ59" i="10" s="1"/>
  <c r="AX57" i="10"/>
  <c r="AZ57" i="10" s="1"/>
  <c r="AX56" i="10"/>
  <c r="AZ56" i="10" s="1"/>
  <c r="AX54" i="10"/>
  <c r="AZ54" i="10" s="1"/>
  <c r="AX53" i="10"/>
  <c r="AZ53" i="10" s="1"/>
  <c r="AX51" i="10"/>
  <c r="AZ51" i="10" s="1"/>
  <c r="AX50" i="10"/>
  <c r="AZ50" i="10" s="1"/>
  <c r="AX48" i="10"/>
  <c r="AZ48" i="10" s="1"/>
  <c r="AX47" i="10"/>
  <c r="AZ47" i="10" s="1"/>
  <c r="AX45" i="10"/>
  <c r="AZ45" i="10" s="1"/>
  <c r="AX44" i="10"/>
  <c r="AZ44" i="10" s="1"/>
  <c r="AX42" i="10"/>
  <c r="AZ42" i="10" s="1"/>
  <c r="AX41" i="10"/>
  <c r="AZ41" i="10" s="1"/>
  <c r="AX39" i="10"/>
  <c r="AZ39" i="10" s="1"/>
  <c r="AX38" i="10"/>
  <c r="AZ38" i="10" s="1"/>
  <c r="AX36" i="10"/>
  <c r="AZ36" i="10" s="1"/>
  <c r="AX35" i="10"/>
  <c r="AZ35" i="10" s="1"/>
  <c r="AX33" i="10"/>
  <c r="AZ33" i="10" s="1"/>
  <c r="AX32" i="10"/>
  <c r="AZ32" i="10" s="1"/>
  <c r="AX30" i="10"/>
  <c r="AZ30" i="10" s="1"/>
  <c r="AX27" i="10"/>
  <c r="AZ27" i="10" s="1"/>
  <c r="AX24" i="10"/>
  <c r="AZ24" i="10" s="1"/>
  <c r="AX321" i="11"/>
  <c r="AZ321" i="11" s="1"/>
  <c r="AX305" i="11"/>
  <c r="AZ305" i="11" s="1"/>
  <c r="AX302" i="11"/>
  <c r="AZ302" i="11" s="1"/>
  <c r="AX299" i="11"/>
  <c r="AZ299" i="11" s="1"/>
  <c r="AX297" i="11"/>
  <c r="AZ297" i="11" s="1"/>
  <c r="AX236" i="11"/>
  <c r="AZ236" i="11" s="1"/>
  <c r="AX209" i="11"/>
  <c r="AZ209" i="11" s="1"/>
  <c r="AX167" i="11"/>
  <c r="AZ167" i="11" s="1"/>
  <c r="AX306" i="11"/>
  <c r="AZ306" i="11" s="1"/>
  <c r="AX303" i="11"/>
  <c r="AZ303" i="11" s="1"/>
  <c r="AX281" i="11"/>
  <c r="AZ281" i="11" s="1"/>
  <c r="AX239" i="11"/>
  <c r="AZ239" i="11" s="1"/>
  <c r="AX222" i="11"/>
  <c r="AZ222" i="11" s="1"/>
  <c r="AX215" i="11"/>
  <c r="AZ215" i="11" s="1"/>
  <c r="AX191" i="11"/>
  <c r="AZ191" i="11" s="1"/>
  <c r="AX185" i="11"/>
  <c r="AZ185" i="11" s="1"/>
  <c r="AX134" i="11"/>
  <c r="AZ134" i="11" s="1"/>
  <c r="AX125" i="11"/>
  <c r="AZ125" i="11" s="1"/>
  <c r="AX122" i="11"/>
  <c r="AZ122" i="11" s="1"/>
  <c r="AX113" i="11"/>
  <c r="AZ113" i="11" s="1"/>
  <c r="AX110" i="11"/>
  <c r="AZ110" i="11" s="1"/>
  <c r="AX101" i="11"/>
  <c r="AZ101" i="11" s="1"/>
  <c r="AX98" i="11"/>
  <c r="AZ98" i="11" s="1"/>
  <c r="AX89" i="11"/>
  <c r="AZ89" i="11" s="1"/>
  <c r="AX86" i="11"/>
  <c r="AZ86" i="11" s="1"/>
  <c r="AX77" i="11"/>
  <c r="AZ77" i="11" s="1"/>
  <c r="AX65" i="11"/>
  <c r="AZ65" i="11" s="1"/>
  <c r="AX53" i="11"/>
  <c r="AZ53" i="11" s="1"/>
  <c r="AX41" i="11"/>
  <c r="AZ41" i="11" s="1"/>
  <c r="AX29" i="11"/>
  <c r="AZ29" i="11" s="1"/>
  <c r="AX29" i="10"/>
  <c r="AZ29" i="10" s="1"/>
  <c r="AX26" i="10"/>
  <c r="AZ26" i="10" s="1"/>
  <c r="AX23" i="10"/>
  <c r="AZ23" i="10" s="1"/>
  <c r="AX317" i="11"/>
  <c r="AZ317" i="11" s="1"/>
  <c r="AX314" i="11"/>
  <c r="AZ314" i="11" s="1"/>
  <c r="AX311" i="11"/>
  <c r="AZ311" i="11" s="1"/>
  <c r="AX309" i="11"/>
  <c r="AZ309" i="11" s="1"/>
  <c r="AX293" i="11"/>
  <c r="AZ293" i="11" s="1"/>
  <c r="AX290" i="11"/>
  <c r="AZ290" i="11" s="1"/>
  <c r="AX287" i="11"/>
  <c r="AZ287" i="11" s="1"/>
  <c r="AX285" i="11"/>
  <c r="AZ285" i="11" s="1"/>
  <c r="AX282" i="11"/>
  <c r="AZ282" i="11" s="1"/>
  <c r="AX276" i="11"/>
  <c r="AZ276" i="11" s="1"/>
  <c r="AX230" i="11"/>
  <c r="AZ230" i="11" s="1"/>
  <c r="AX197" i="11"/>
  <c r="AZ197" i="11" s="1"/>
  <c r="AX179" i="11"/>
  <c r="AZ179" i="11" s="1"/>
  <c r="AX318" i="11"/>
  <c r="AZ318" i="11" s="1"/>
  <c r="AX315" i="11"/>
  <c r="AZ315" i="11" s="1"/>
  <c r="AX294" i="11"/>
  <c r="AZ294" i="11" s="1"/>
  <c r="AX291" i="11"/>
  <c r="AZ291" i="11" s="1"/>
  <c r="AX233" i="11"/>
  <c r="AZ233" i="11" s="1"/>
  <c r="AX203" i="11"/>
  <c r="AZ203" i="11" s="1"/>
  <c r="AX173" i="11"/>
  <c r="AZ173" i="11" s="1"/>
  <c r="AK323" i="11"/>
  <c r="AG323" i="11"/>
  <c r="AC323" i="11"/>
  <c r="Y323" i="11"/>
  <c r="U323" i="11"/>
  <c r="AX275" i="11"/>
  <c r="AZ275" i="11" s="1"/>
  <c r="AX272" i="11"/>
  <c r="AZ272" i="11" s="1"/>
  <c r="AX269" i="11"/>
  <c r="AZ269" i="11" s="1"/>
  <c r="AX266" i="11"/>
  <c r="AZ266" i="11" s="1"/>
  <c r="AX263" i="11"/>
  <c r="AZ263" i="11" s="1"/>
  <c r="AX260" i="11"/>
  <c r="AZ260" i="11" s="1"/>
  <c r="AX257" i="11"/>
  <c r="AZ257" i="11" s="1"/>
  <c r="AX254" i="11"/>
  <c r="AZ254" i="11" s="1"/>
  <c r="AX251" i="11"/>
  <c r="AZ251" i="11" s="1"/>
  <c r="AX248" i="11"/>
  <c r="AZ248" i="11" s="1"/>
  <c r="AX245" i="11"/>
  <c r="AZ245" i="11" s="1"/>
  <c r="AX242" i="11"/>
  <c r="AZ242" i="11" s="1"/>
  <c r="AX227" i="11"/>
  <c r="AZ227" i="11" s="1"/>
  <c r="AX273" i="11"/>
  <c r="AZ273" i="11" s="1"/>
  <c r="AX270" i="11"/>
  <c r="AZ270" i="11" s="1"/>
  <c r="AX267" i="11"/>
  <c r="AZ267" i="11" s="1"/>
  <c r="AX264" i="11"/>
  <c r="AZ264" i="11" s="1"/>
  <c r="AX261" i="11"/>
  <c r="AZ261" i="11" s="1"/>
  <c r="AX258" i="11"/>
  <c r="AZ258" i="11" s="1"/>
  <c r="AX255" i="11"/>
  <c r="AZ255" i="11" s="1"/>
  <c r="AX252" i="11"/>
  <c r="AZ252" i="11" s="1"/>
  <c r="AX249" i="11"/>
  <c r="AZ249" i="11" s="1"/>
  <c r="AX246" i="11"/>
  <c r="AZ246" i="11" s="1"/>
  <c r="AX243" i="11"/>
  <c r="AZ243" i="11" s="1"/>
  <c r="AX240" i="11"/>
  <c r="AZ240" i="11" s="1"/>
  <c r="AX237" i="11"/>
  <c r="AZ237" i="11" s="1"/>
  <c r="AX234" i="11"/>
  <c r="AZ234" i="11" s="1"/>
  <c r="AX231" i="11"/>
  <c r="AZ231" i="11" s="1"/>
  <c r="AX228" i="11"/>
  <c r="AZ228" i="11" s="1"/>
  <c r="AX218" i="11"/>
  <c r="AZ218" i="11" s="1"/>
  <c r="AA323" i="11"/>
  <c r="W323" i="11"/>
  <c r="S323" i="11"/>
  <c r="AX219" i="11"/>
  <c r="AZ219" i="11" s="1"/>
  <c r="AX216" i="11"/>
  <c r="AZ216" i="11" s="1"/>
  <c r="AD323" i="11"/>
  <c r="Z323" i="11"/>
  <c r="AX278" i="11"/>
  <c r="AZ278" i="11" s="1"/>
  <c r="AX162" i="11"/>
  <c r="AZ162" i="11" s="1"/>
  <c r="AX155" i="11"/>
  <c r="AZ155" i="11" s="1"/>
  <c r="AX150" i="11"/>
  <c r="AZ150" i="11" s="1"/>
  <c r="AX143" i="11"/>
  <c r="AZ143" i="11" s="1"/>
  <c r="AX138" i="11"/>
  <c r="AZ138" i="11" s="1"/>
  <c r="AX126" i="11"/>
  <c r="AZ126" i="11" s="1"/>
  <c r="AX114" i="11"/>
  <c r="AZ114" i="11" s="1"/>
  <c r="AX102" i="11"/>
  <c r="AZ102" i="11" s="1"/>
  <c r="AX90" i="11"/>
  <c r="AZ90" i="11" s="1"/>
  <c r="AX78" i="11"/>
  <c r="AZ78" i="11" s="1"/>
  <c r="AX74" i="11"/>
  <c r="AZ74" i="11" s="1"/>
  <c r="AX66" i="11"/>
  <c r="AZ66" i="11" s="1"/>
  <c r="AX62" i="11"/>
  <c r="AZ62" i="11" s="1"/>
  <c r="AX54" i="11"/>
  <c r="AZ54" i="11" s="1"/>
  <c r="AX50" i="11"/>
  <c r="AZ50" i="11" s="1"/>
  <c r="AX42" i="11"/>
  <c r="AZ42" i="11" s="1"/>
  <c r="AX38" i="11"/>
  <c r="AZ38" i="11" s="1"/>
  <c r="AX30" i="11"/>
  <c r="AZ30" i="11" s="1"/>
  <c r="AX26" i="11"/>
  <c r="AZ26" i="11" s="1"/>
  <c r="AX210" i="11"/>
  <c r="AZ210" i="11" s="1"/>
  <c r="AX204" i="11"/>
  <c r="AZ204" i="11" s="1"/>
  <c r="AX198" i="11"/>
  <c r="AZ198" i="11" s="1"/>
  <c r="AX192" i="11"/>
  <c r="AZ192" i="11" s="1"/>
  <c r="AX186" i="11"/>
  <c r="AZ186" i="11" s="1"/>
  <c r="AX180" i="11"/>
  <c r="AZ180" i="11" s="1"/>
  <c r="AX174" i="11"/>
  <c r="AZ174" i="11" s="1"/>
  <c r="AX168" i="11"/>
  <c r="AZ168" i="11" s="1"/>
  <c r="AX164" i="11"/>
  <c r="AZ164" i="11" s="1"/>
  <c r="AX159" i="11"/>
  <c r="AZ159" i="11" s="1"/>
  <c r="AX152" i="11"/>
  <c r="AZ152" i="11" s="1"/>
  <c r="AX147" i="11"/>
  <c r="AZ147" i="11" s="1"/>
  <c r="AX140" i="11"/>
  <c r="AZ140" i="11" s="1"/>
  <c r="AX135" i="11"/>
  <c r="AZ135" i="11" s="1"/>
  <c r="AX131" i="11"/>
  <c r="AZ131" i="11" s="1"/>
  <c r="AX123" i="11"/>
  <c r="AZ123" i="11" s="1"/>
  <c r="AX119" i="11"/>
  <c r="AZ119" i="11" s="1"/>
  <c r="AX111" i="11"/>
  <c r="AZ111" i="11" s="1"/>
  <c r="AX107" i="11"/>
  <c r="AZ107" i="11" s="1"/>
  <c r="AX99" i="11"/>
  <c r="AZ99" i="11" s="1"/>
  <c r="AX95" i="11"/>
  <c r="AZ95" i="11" s="1"/>
  <c r="AX87" i="11"/>
  <c r="AZ87" i="11" s="1"/>
  <c r="AX83" i="11"/>
  <c r="AZ83" i="11" s="1"/>
  <c r="AX75" i="11"/>
  <c r="AZ75" i="11" s="1"/>
  <c r="AX71" i="11"/>
  <c r="AZ71" i="11" s="1"/>
  <c r="AX63" i="11"/>
  <c r="AZ63" i="11" s="1"/>
  <c r="AX59" i="11"/>
  <c r="AZ59" i="11" s="1"/>
  <c r="AX51" i="11"/>
  <c r="AZ51" i="11" s="1"/>
  <c r="AX47" i="11"/>
  <c r="AZ47" i="11" s="1"/>
  <c r="AX39" i="11"/>
  <c r="AZ39" i="11" s="1"/>
  <c r="AX35" i="11"/>
  <c r="AZ35" i="11" s="1"/>
  <c r="AX27" i="11"/>
  <c r="AZ27" i="11" s="1"/>
  <c r="AX23" i="11"/>
  <c r="AZ23" i="11" s="1"/>
  <c r="AX161" i="11"/>
  <c r="AZ161" i="11" s="1"/>
  <c r="AX156" i="11"/>
  <c r="AZ156" i="11" s="1"/>
  <c r="AX149" i="11"/>
  <c r="AZ149" i="11" s="1"/>
  <c r="AX144" i="11"/>
  <c r="AZ144" i="11" s="1"/>
  <c r="AX137" i="11"/>
  <c r="AZ137" i="11" s="1"/>
  <c r="AX132" i="11"/>
  <c r="AZ132" i="11" s="1"/>
  <c r="AX128" i="11"/>
  <c r="AZ128" i="11" s="1"/>
  <c r="AX120" i="11"/>
  <c r="AZ120" i="11" s="1"/>
  <c r="AX116" i="11"/>
  <c r="AZ116" i="11" s="1"/>
  <c r="AX108" i="11"/>
  <c r="AZ108" i="11" s="1"/>
  <c r="AX104" i="11"/>
  <c r="AZ104" i="11" s="1"/>
  <c r="AX96" i="11"/>
  <c r="AZ96" i="11" s="1"/>
  <c r="AX92" i="11"/>
  <c r="AZ92" i="11" s="1"/>
  <c r="AX84" i="11"/>
  <c r="AZ84" i="11" s="1"/>
  <c r="AX80" i="11"/>
  <c r="AZ80" i="11" s="1"/>
  <c r="AX72" i="11"/>
  <c r="AZ72" i="11" s="1"/>
  <c r="AX68" i="11"/>
  <c r="AZ68" i="11" s="1"/>
  <c r="AX60" i="11"/>
  <c r="AZ60" i="11" s="1"/>
  <c r="AX56" i="11"/>
  <c r="AZ56" i="11" s="1"/>
  <c r="AX48" i="11"/>
  <c r="AZ48" i="11" s="1"/>
  <c r="AX44" i="11"/>
  <c r="AZ44" i="11" s="1"/>
  <c r="AX36" i="11"/>
  <c r="AZ36" i="11" s="1"/>
  <c r="AX32" i="11"/>
  <c r="AZ32" i="11" s="1"/>
  <c r="AX24" i="11"/>
  <c r="AZ24" i="11" s="1"/>
  <c r="AX207" i="11"/>
  <c r="AZ207" i="11" s="1"/>
  <c r="AX201" i="11"/>
  <c r="AZ201" i="11" s="1"/>
  <c r="AX195" i="11"/>
  <c r="AZ195" i="11" s="1"/>
  <c r="AX189" i="11"/>
  <c r="AZ189" i="11" s="1"/>
  <c r="AX183" i="11"/>
  <c r="AZ183" i="11" s="1"/>
  <c r="AX177" i="11"/>
  <c r="AZ177" i="11" s="1"/>
  <c r="AX171" i="11"/>
  <c r="AZ171" i="11" s="1"/>
  <c r="AX165" i="11"/>
  <c r="AZ165" i="11" s="1"/>
  <c r="AX158" i="11"/>
  <c r="AZ158" i="11" s="1"/>
  <c r="AX153" i="11"/>
  <c r="AZ153" i="11" s="1"/>
  <c r="AX146" i="11"/>
  <c r="AZ146" i="11" s="1"/>
  <c r="AX141" i="11"/>
  <c r="AZ141" i="11" s="1"/>
  <c r="AX129" i="11"/>
  <c r="AZ129" i="11" s="1"/>
  <c r="AX117" i="11"/>
  <c r="AZ117" i="11" s="1"/>
  <c r="AX105" i="11"/>
  <c r="AZ105" i="11" s="1"/>
  <c r="AX93" i="11"/>
  <c r="AZ93" i="11" s="1"/>
  <c r="AX81" i="11"/>
  <c r="AZ81" i="11" s="1"/>
  <c r="AX69" i="11"/>
  <c r="AZ69" i="11" s="1"/>
  <c r="AX57" i="11"/>
  <c r="AZ57" i="11" s="1"/>
  <c r="AX45" i="11"/>
  <c r="AZ45" i="11" s="1"/>
  <c r="AX33" i="11"/>
  <c r="AZ33" i="11" s="1"/>
  <c r="AS20" i="11"/>
  <c r="AS21" i="11" s="1"/>
  <c r="AO20" i="11"/>
  <c r="AO21" i="11" s="1"/>
  <c r="AK20" i="11"/>
  <c r="AK21" i="11" s="1"/>
  <c r="AG20" i="11"/>
  <c r="AG21" i="11" s="1"/>
  <c r="AC20" i="11"/>
  <c r="AC21" i="11" s="1"/>
  <c r="Y20" i="11"/>
  <c r="Y21" i="11" s="1"/>
  <c r="U20" i="11"/>
  <c r="U21" i="11" s="1"/>
  <c r="AX60" i="8"/>
  <c r="AZ60" i="8" s="1"/>
  <c r="AX59" i="8"/>
  <c r="AZ59" i="8" s="1"/>
  <c r="AX32" i="8"/>
  <c r="AZ32" i="8" s="1"/>
  <c r="AV70" i="8"/>
  <c r="AQ69" i="8"/>
  <c r="AM69" i="8"/>
  <c r="AI69" i="8"/>
  <c r="AA69" i="8"/>
  <c r="W69" i="8"/>
  <c r="S69" i="8"/>
  <c r="AT68" i="8"/>
  <c r="AL68" i="8"/>
  <c r="AH68" i="8"/>
  <c r="AD68" i="8"/>
  <c r="V68" i="8"/>
  <c r="S63" i="8"/>
  <c r="AX56" i="8"/>
  <c r="AZ56" i="8" s="1"/>
  <c r="AL48" i="8"/>
  <c r="AL64" i="8" s="1"/>
  <c r="AH48" i="8"/>
  <c r="AH64" i="8" s="1"/>
  <c r="AD48" i="8"/>
  <c r="AD70" i="8" s="1"/>
  <c r="Z48" i="8"/>
  <c r="V48" i="8"/>
  <c r="V70" i="8" s="1"/>
  <c r="AQ45" i="8"/>
  <c r="AM45" i="8"/>
  <c r="AI45" i="8"/>
  <c r="W45" i="8"/>
  <c r="S45" i="8"/>
  <c r="AF42" i="8"/>
  <c r="AX41" i="8"/>
  <c r="AZ41" i="8" s="1"/>
  <c r="AS39" i="8"/>
  <c r="AO39" i="8"/>
  <c r="U39" i="8"/>
  <c r="AN30" i="8"/>
  <c r="AF30" i="8"/>
  <c r="AF68" i="8" s="1"/>
  <c r="AX29" i="8"/>
  <c r="AZ29" i="8" s="1"/>
  <c r="AS27" i="8"/>
  <c r="AO27" i="8"/>
  <c r="AK27" i="8"/>
  <c r="AC27" i="8"/>
  <c r="U27" i="8"/>
  <c r="AT24" i="8"/>
  <c r="AH24" i="8"/>
  <c r="AD24" i="8"/>
  <c r="Z24" i="8"/>
  <c r="V24" i="8"/>
  <c r="AX24" i="8" s="1"/>
  <c r="AZ24" i="8" s="1"/>
  <c r="AX44" i="8"/>
  <c r="AZ44" i="8" s="1"/>
  <c r="AU70" i="8"/>
  <c r="AW68" i="8"/>
  <c r="AG68" i="8"/>
  <c r="Y68" i="8"/>
  <c r="AX63" i="8"/>
  <c r="AZ63" i="8" s="1"/>
  <c r="AX53" i="8"/>
  <c r="AZ53" i="8" s="1"/>
  <c r="AS48" i="8"/>
  <c r="AO48" i="8"/>
  <c r="AK48" i="8"/>
  <c r="AG48" i="8"/>
  <c r="AC48" i="8"/>
  <c r="AT45" i="8"/>
  <c r="AP45" i="8"/>
  <c r="AP64" i="8" s="1"/>
  <c r="AD45" i="8"/>
  <c r="Z45" i="8"/>
  <c r="Z64" i="8" s="1"/>
  <c r="V45" i="8"/>
  <c r="V64" i="8" s="1"/>
  <c r="AM42" i="8"/>
  <c r="AB39" i="8"/>
  <c r="X39" i="8"/>
  <c r="T39" i="8"/>
  <c r="AX38" i="8"/>
  <c r="AZ38" i="8" s="1"/>
  <c r="AM30" i="8"/>
  <c r="AM68" i="8" s="1"/>
  <c r="S30" i="8"/>
  <c r="AR27" i="8"/>
  <c r="AJ27" i="8"/>
  <c r="AJ68" i="8" s="1"/>
  <c r="AB27" i="8"/>
  <c r="AB68" i="8" s="1"/>
  <c r="X27" i="8"/>
  <c r="X68" i="8" s="1"/>
  <c r="T27" i="8"/>
  <c r="AX26" i="8"/>
  <c r="AZ26" i="8" s="1"/>
  <c r="AO24" i="8"/>
  <c r="AK24" i="8"/>
  <c r="AG24" i="8"/>
  <c r="AC24" i="8"/>
  <c r="Y24" i="8"/>
  <c r="AX23" i="8"/>
  <c r="AZ23" i="8" s="1"/>
  <c r="AX47" i="8"/>
  <c r="AZ47" i="8" s="1"/>
  <c r="AX50" i="8"/>
  <c r="AZ50" i="8" s="1"/>
  <c r="AR48" i="8"/>
  <c r="AR64" i="8" s="1"/>
  <c r="AN48" i="8"/>
  <c r="AN64" i="8" s="1"/>
  <c r="AJ48" i="8"/>
  <c r="AJ70" i="8" s="1"/>
  <c r="X48" i="8"/>
  <c r="T48" i="8"/>
  <c r="AX48" i="8" s="1"/>
  <c r="AZ48" i="8" s="1"/>
  <c r="AK45" i="8"/>
  <c r="AK70" i="8" s="1"/>
  <c r="AG45" i="8"/>
  <c r="AG70" i="8" s="1"/>
  <c r="AC45" i="8"/>
  <c r="AC70" i="8" s="1"/>
  <c r="Y45" i="8"/>
  <c r="Y70" i="8" s="1"/>
  <c r="U45" i="8"/>
  <c r="U64" i="8" s="1"/>
  <c r="AT42" i="8"/>
  <c r="AT64" i="8" s="1"/>
  <c r="AQ62" i="8"/>
  <c r="AI39" i="8"/>
  <c r="AE39" i="8"/>
  <c r="AA39" i="8"/>
  <c r="AX35" i="8"/>
  <c r="AZ35" i="8" s="1"/>
  <c r="AT30" i="8"/>
  <c r="AT62" i="8" s="1"/>
  <c r="Z30" i="8"/>
  <c r="Z62" i="8" s="1"/>
  <c r="AQ27" i="8"/>
  <c r="AQ68" i="8" s="1"/>
  <c r="AI27" i="8"/>
  <c r="AI68" i="8" s="1"/>
  <c r="AE27" i="8"/>
  <c r="AE68" i="8" s="1"/>
  <c r="AA27" i="8"/>
  <c r="AA68" i="8" s="1"/>
  <c r="W27" i="8"/>
  <c r="W68" i="8" s="1"/>
  <c r="AR24" i="8"/>
  <c r="AN24" i="8"/>
  <c r="AJ24" i="8"/>
  <c r="AF24" i="8"/>
  <c r="AQ20" i="8"/>
  <c r="AQ21" i="8" s="1"/>
  <c r="AM20" i="8"/>
  <c r="AM21" i="8" s="1"/>
  <c r="AI20" i="8"/>
  <c r="AI21" i="8" s="1"/>
  <c r="AE20" i="8"/>
  <c r="AE21" i="8" s="1"/>
  <c r="AA20" i="8"/>
  <c r="AA21" i="8" s="1"/>
  <c r="W20" i="8"/>
  <c r="W21" i="8" s="1"/>
  <c r="S20" i="8"/>
  <c r="S21" i="8" s="1"/>
  <c r="AF62" i="8"/>
  <c r="AB62" i="8"/>
  <c r="X62" i="8"/>
  <c r="T62" i="8"/>
  <c r="Y64" i="8"/>
  <c r="AT63" i="8"/>
  <c r="AP63" i="8"/>
  <c r="AH63" i="8"/>
  <c r="AD63" i="8"/>
  <c r="AM62" i="8"/>
  <c r="AE62" i="8"/>
  <c r="AA62" i="8"/>
  <c r="W62" i="8"/>
  <c r="AX30" i="8" l="1"/>
  <c r="AZ30" i="8" s="1"/>
  <c r="S68" i="8"/>
  <c r="X64" i="8"/>
  <c r="X70" i="8"/>
  <c r="AO68" i="8"/>
  <c r="AO62" i="8"/>
  <c r="AN68" i="8"/>
  <c r="AN62" i="8"/>
  <c r="AS64" i="8"/>
  <c r="AS70" i="8"/>
  <c r="W64" i="8"/>
  <c r="W70" i="8"/>
  <c r="Z68" i="8"/>
  <c r="AN70" i="8"/>
  <c r="AC64" i="8"/>
  <c r="AJ64" i="8"/>
  <c r="AJ62" i="8"/>
  <c r="AA64" i="8"/>
  <c r="AA70" i="8"/>
  <c r="AB64" i="8"/>
  <c r="AB70" i="8"/>
  <c r="AD64" i="8"/>
  <c r="U68" i="8"/>
  <c r="U62" i="8"/>
  <c r="AS62" i="8"/>
  <c r="AS68" i="8"/>
  <c r="S62" i="8"/>
  <c r="AR70" i="8"/>
  <c r="Z70" i="8"/>
  <c r="AT70" i="8"/>
  <c r="AC68" i="8"/>
  <c r="AC62" i="8"/>
  <c r="U70" i="8"/>
  <c r="AF64" i="8"/>
  <c r="AF70" i="8"/>
  <c r="AX42" i="8"/>
  <c r="AZ42" i="8" s="1"/>
  <c r="AL70" i="8"/>
  <c r="AE64" i="8"/>
  <c r="AE70" i="8"/>
  <c r="AI62" i="8"/>
  <c r="AM64" i="8"/>
  <c r="AM70" i="8"/>
  <c r="AI64" i="8"/>
  <c r="AI70" i="8"/>
  <c r="T68" i="8"/>
  <c r="AX27" i="8"/>
  <c r="AR62" i="8"/>
  <c r="AR68" i="8"/>
  <c r="AX39" i="8"/>
  <c r="T70" i="8"/>
  <c r="T64" i="8"/>
  <c r="AK68" i="8"/>
  <c r="AK62" i="8"/>
  <c r="AO64" i="8"/>
  <c r="AO70" i="8"/>
  <c r="AX45" i="8"/>
  <c r="AZ45" i="8" s="1"/>
  <c r="S70" i="8"/>
  <c r="S64" i="8"/>
  <c r="AQ64" i="8"/>
  <c r="AQ70" i="8"/>
  <c r="AH70" i="8"/>
  <c r="AG64" i="8"/>
  <c r="AP70" i="8"/>
  <c r="AK64" i="8"/>
  <c r="AZ27" i="8" l="1"/>
  <c r="AX62" i="8"/>
  <c r="AZ62" i="8" s="1"/>
  <c r="AZ39" i="8"/>
  <c r="AX64" i="8"/>
  <c r="AZ64" i="8" s="1"/>
  <c r="O7" i="6" l="1"/>
</calcChain>
</file>

<file path=xl/sharedStrings.xml><?xml version="1.0" encoding="utf-8"?>
<sst xmlns="http://schemas.openxmlformats.org/spreadsheetml/2006/main" count="3066" uniqueCount="1131">
  <si>
    <t>点検項目</t>
    <rPh sb="0" eb="2">
      <t>テンケン</t>
    </rPh>
    <rPh sb="2" eb="4">
      <t>コウモク</t>
    </rPh>
    <phoneticPr fontId="5"/>
  </si>
  <si>
    <t>確認事項</t>
    <rPh sb="0" eb="2">
      <t>カクニン</t>
    </rPh>
    <rPh sb="2" eb="4">
      <t>ジコウ</t>
    </rPh>
    <phoneticPr fontId="5"/>
  </si>
  <si>
    <t>根拠条文</t>
    <rPh sb="0" eb="2">
      <t>コンキョ</t>
    </rPh>
    <rPh sb="2" eb="4">
      <t>ジョウブン</t>
    </rPh>
    <phoneticPr fontId="5"/>
  </si>
  <si>
    <t>確認書類等</t>
    <rPh sb="0" eb="2">
      <t>カクニン</t>
    </rPh>
    <rPh sb="2" eb="4">
      <t>ショルイ</t>
    </rPh>
    <rPh sb="4" eb="5">
      <t>トウ</t>
    </rPh>
    <phoneticPr fontId="5"/>
  </si>
  <si>
    <t>点検結果</t>
    <rPh sb="0" eb="2">
      <t>テンケン</t>
    </rPh>
    <rPh sb="2" eb="4">
      <t>ケッカ</t>
    </rPh>
    <phoneticPr fontId="5"/>
  </si>
  <si>
    <t>適</t>
    <rPh sb="0" eb="1">
      <t>テキ</t>
    </rPh>
    <phoneticPr fontId="5"/>
  </si>
  <si>
    <t>不適</t>
    <rPh sb="0" eb="2">
      <t>フテキ</t>
    </rPh>
    <phoneticPr fontId="5"/>
  </si>
  <si>
    <t>□</t>
    <phoneticPr fontId="5"/>
  </si>
  <si>
    <t>□</t>
    <phoneticPr fontId="5"/>
  </si>
  <si>
    <t>Ⅰ　基本方針</t>
    <rPh sb="2" eb="4">
      <t>キホン</t>
    </rPh>
    <rPh sb="4" eb="6">
      <t>ホウシン</t>
    </rPh>
    <phoneticPr fontId="5"/>
  </si>
  <si>
    <t>・運営規程</t>
    <rPh sb="1" eb="3">
      <t>ウンエイ</t>
    </rPh>
    <rPh sb="3" eb="5">
      <t>キテイ</t>
    </rPh>
    <phoneticPr fontId="5"/>
  </si>
  <si>
    <t>Ⅱ　人員基準</t>
    <rPh sb="2" eb="4">
      <t>ジンイン</t>
    </rPh>
    <rPh sb="4" eb="6">
      <t>キジュン</t>
    </rPh>
    <phoneticPr fontId="5"/>
  </si>
  <si>
    <t>従業者の員数</t>
    <rPh sb="0" eb="3">
      <t>ジュウギョウシャ</t>
    </rPh>
    <rPh sb="4" eb="6">
      <t>インズウ</t>
    </rPh>
    <phoneticPr fontId="5"/>
  </si>
  <si>
    <t>【生活相談員】</t>
    <phoneticPr fontId="5"/>
  </si>
  <si>
    <t>【看護職員】</t>
    <rPh sb="1" eb="3">
      <t>カンゴ</t>
    </rPh>
    <rPh sb="3" eb="5">
      <t>ショクイン</t>
    </rPh>
    <phoneticPr fontId="5"/>
  </si>
  <si>
    <t>【介護職員】</t>
    <rPh sb="1" eb="3">
      <t>カイゴ</t>
    </rPh>
    <rPh sb="3" eb="5">
      <t>ショクイン</t>
    </rPh>
    <phoneticPr fontId="5"/>
  </si>
  <si>
    <t>□</t>
  </si>
  <si>
    <t>　→　下記の事項について記載してください。</t>
    <rPh sb="3" eb="5">
      <t>カキ</t>
    </rPh>
    <rPh sb="6" eb="8">
      <t>ジコウ</t>
    </rPh>
    <rPh sb="12" eb="14">
      <t>キサイ</t>
    </rPh>
    <phoneticPr fontId="5"/>
  </si>
  <si>
    <t>　・兼務の有無　（　有　・　無　）</t>
    <rPh sb="2" eb="4">
      <t>ケンム</t>
    </rPh>
    <rPh sb="5" eb="7">
      <t>ウム</t>
    </rPh>
    <rPh sb="10" eb="11">
      <t>ア</t>
    </rPh>
    <rPh sb="14" eb="15">
      <t>ナ</t>
    </rPh>
    <phoneticPr fontId="5"/>
  </si>
  <si>
    <t>　・当該事業所内で他職種と兼務している場合は
　　その職種名</t>
    <rPh sb="2" eb="4">
      <t>トウガイ</t>
    </rPh>
    <rPh sb="4" eb="7">
      <t>ジギョウショ</t>
    </rPh>
    <rPh sb="7" eb="8">
      <t>ナイ</t>
    </rPh>
    <rPh sb="9" eb="10">
      <t>タ</t>
    </rPh>
    <rPh sb="10" eb="12">
      <t>ショクシュ</t>
    </rPh>
    <rPh sb="13" eb="15">
      <t>ケンム</t>
    </rPh>
    <rPh sb="19" eb="21">
      <t>バアイ</t>
    </rPh>
    <rPh sb="27" eb="29">
      <t>ショクシュ</t>
    </rPh>
    <rPh sb="29" eb="30">
      <t>メイ</t>
    </rPh>
    <phoneticPr fontId="5"/>
  </si>
  <si>
    <t>　　（　　　　　　　　　　　　　　　　　　）</t>
    <phoneticPr fontId="5"/>
  </si>
  <si>
    <t>Ⅲ　設備基準</t>
    <rPh sb="2" eb="4">
      <t>セツビ</t>
    </rPh>
    <rPh sb="4" eb="6">
      <t>キジュン</t>
    </rPh>
    <phoneticPr fontId="5"/>
  </si>
  <si>
    <t>【相談室】</t>
    <rPh sb="1" eb="4">
      <t>ソウダンシツ</t>
    </rPh>
    <phoneticPr fontId="5"/>
  </si>
  <si>
    <t>【消火設備その他非常災害に際して必要な設備】</t>
    <rPh sb="1" eb="3">
      <t>ショウカ</t>
    </rPh>
    <rPh sb="3" eb="5">
      <t>セツビ</t>
    </rPh>
    <rPh sb="7" eb="8">
      <t>タ</t>
    </rPh>
    <rPh sb="8" eb="10">
      <t>ヒジョウ</t>
    </rPh>
    <rPh sb="10" eb="12">
      <t>サイガイ</t>
    </rPh>
    <rPh sb="13" eb="14">
      <t>サイ</t>
    </rPh>
    <rPh sb="16" eb="18">
      <t>ヒツヨウ</t>
    </rPh>
    <rPh sb="19" eb="21">
      <t>セツビ</t>
    </rPh>
    <phoneticPr fontId="5"/>
  </si>
  <si>
    <t>消防法その他法令等に規定された設備は確実に設置されていますか。</t>
    <rPh sb="0" eb="3">
      <t>ショウボウホウ</t>
    </rPh>
    <rPh sb="5" eb="6">
      <t>タ</t>
    </rPh>
    <rPh sb="6" eb="9">
      <t>ホウレイトウ</t>
    </rPh>
    <rPh sb="10" eb="12">
      <t>キテイ</t>
    </rPh>
    <rPh sb="15" eb="17">
      <t>セツビ</t>
    </rPh>
    <rPh sb="18" eb="20">
      <t>カクジツ</t>
    </rPh>
    <rPh sb="21" eb="23">
      <t>セッチ</t>
    </rPh>
    <phoneticPr fontId="5"/>
  </si>
  <si>
    <t>Ⅳ　運営基準</t>
    <rPh sb="2" eb="4">
      <t>ウンエイ</t>
    </rPh>
    <rPh sb="4" eb="6">
      <t>キジュン</t>
    </rPh>
    <phoneticPr fontId="5"/>
  </si>
  <si>
    <t>□</t>
    <phoneticPr fontId="5"/>
  </si>
  <si>
    <t>正当な理由なくサービス提供を拒否していませんか。
特に要介護度や所得の多寡を理由にサービス提供を拒否していませんか。</t>
    <rPh sb="0" eb="2">
      <t>セイトウ</t>
    </rPh>
    <rPh sb="3" eb="5">
      <t>リユウ</t>
    </rPh>
    <rPh sb="11" eb="13">
      <t>テイキョウ</t>
    </rPh>
    <rPh sb="14" eb="16">
      <t>キョヒ</t>
    </rPh>
    <rPh sb="25" eb="26">
      <t>トク</t>
    </rPh>
    <rPh sb="27" eb="28">
      <t>ヨウ</t>
    </rPh>
    <rPh sb="28" eb="30">
      <t>カイゴ</t>
    </rPh>
    <rPh sb="30" eb="31">
      <t>ド</t>
    </rPh>
    <rPh sb="32" eb="34">
      <t>ショトク</t>
    </rPh>
    <rPh sb="35" eb="37">
      <t>タカ</t>
    </rPh>
    <rPh sb="38" eb="40">
      <t>リユウ</t>
    </rPh>
    <rPh sb="45" eb="47">
      <t>テイキョウ</t>
    </rPh>
    <rPh sb="48" eb="50">
      <t>キョヒ</t>
    </rPh>
    <phoneticPr fontId="5"/>
  </si>
  <si>
    <t>・要介護度の分布がわかる資料</t>
    <rPh sb="1" eb="2">
      <t>ヨウ</t>
    </rPh>
    <rPh sb="2" eb="4">
      <t>カイゴ</t>
    </rPh>
    <rPh sb="4" eb="5">
      <t>ド</t>
    </rPh>
    <rPh sb="6" eb="8">
      <t>ブンプ</t>
    </rPh>
    <rPh sb="12" eb="14">
      <t>シリョウ</t>
    </rPh>
    <phoneticPr fontId="5"/>
  </si>
  <si>
    <t>・利用者に関する記録</t>
    <rPh sb="1" eb="3">
      <t>リヨウ</t>
    </rPh>
    <rPh sb="3" eb="4">
      <t>シャ</t>
    </rPh>
    <rPh sb="5" eb="6">
      <t>カン</t>
    </rPh>
    <rPh sb="8" eb="10">
      <t>キロク</t>
    </rPh>
    <phoneticPr fontId="5"/>
  </si>
  <si>
    <t>要介護認定の有効期間が終了する30日前には更新申請が行われるよう必要な援助を行っていますか。</t>
    <rPh sb="0" eb="1">
      <t>ヨウ</t>
    </rPh>
    <rPh sb="1" eb="3">
      <t>カイゴ</t>
    </rPh>
    <rPh sb="3" eb="5">
      <t>ニンテイ</t>
    </rPh>
    <rPh sb="6" eb="8">
      <t>ユウコウ</t>
    </rPh>
    <rPh sb="8" eb="10">
      <t>キカン</t>
    </rPh>
    <rPh sb="11" eb="13">
      <t>シュウリョウ</t>
    </rPh>
    <rPh sb="17" eb="18">
      <t>ニチ</t>
    </rPh>
    <rPh sb="18" eb="19">
      <t>マエ</t>
    </rPh>
    <rPh sb="21" eb="23">
      <t>コウシン</t>
    </rPh>
    <rPh sb="23" eb="25">
      <t>シンセイ</t>
    </rPh>
    <rPh sb="26" eb="27">
      <t>オコナ</t>
    </rPh>
    <rPh sb="32" eb="34">
      <t>ヒツヨウ</t>
    </rPh>
    <rPh sb="35" eb="37">
      <t>エンジョ</t>
    </rPh>
    <rPh sb="38" eb="39">
      <t>オコナ</t>
    </rPh>
    <phoneticPr fontId="5"/>
  </si>
  <si>
    <t>サービス担当者会議を通じて利用者の心身の状況等の把握に努めていますか。</t>
    <rPh sb="4" eb="7">
      <t>タントウシャ</t>
    </rPh>
    <rPh sb="7" eb="9">
      <t>カイギ</t>
    </rPh>
    <rPh sb="10" eb="11">
      <t>トオ</t>
    </rPh>
    <rPh sb="13" eb="16">
      <t>リヨウシャ</t>
    </rPh>
    <rPh sb="17" eb="19">
      <t>シンシン</t>
    </rPh>
    <rPh sb="20" eb="22">
      <t>ジョウキョウ</t>
    </rPh>
    <rPh sb="22" eb="23">
      <t>トウ</t>
    </rPh>
    <rPh sb="24" eb="26">
      <t>ハアク</t>
    </rPh>
    <rPh sb="27" eb="28">
      <t>ツト</t>
    </rPh>
    <phoneticPr fontId="5"/>
  </si>
  <si>
    <t>・利用者の届出書</t>
    <rPh sb="1" eb="4">
      <t>リヨウシャ</t>
    </rPh>
    <rPh sb="5" eb="8">
      <t>トドケデショ</t>
    </rPh>
    <phoneticPr fontId="5"/>
  </si>
  <si>
    <t>・説明文書
・同意に関する記録</t>
    <rPh sb="1" eb="3">
      <t>セツメイ</t>
    </rPh>
    <rPh sb="3" eb="5">
      <t>ブンショ</t>
    </rPh>
    <rPh sb="7" eb="9">
      <t>ドウイ</t>
    </rPh>
    <rPh sb="10" eb="11">
      <t>カン</t>
    </rPh>
    <rPh sb="13" eb="15">
      <t>キロク</t>
    </rPh>
    <phoneticPr fontId="5"/>
  </si>
  <si>
    <t>・領収書控</t>
    <rPh sb="1" eb="4">
      <t>リョウシュウショ</t>
    </rPh>
    <rPh sb="4" eb="5">
      <t>ヒカ</t>
    </rPh>
    <phoneticPr fontId="5"/>
  </si>
  <si>
    <t>・サービス提供証明書控</t>
    <rPh sb="5" eb="7">
      <t>テイキョウ</t>
    </rPh>
    <rPh sb="7" eb="9">
      <t>ショウメイ</t>
    </rPh>
    <rPh sb="9" eb="10">
      <t>ショ</t>
    </rPh>
    <rPh sb="10" eb="11">
      <t>ヒカ</t>
    </rPh>
    <phoneticPr fontId="5"/>
  </si>
  <si>
    <t>・自己評価基準等</t>
    <rPh sb="1" eb="3">
      <t>ジコ</t>
    </rPh>
    <rPh sb="3" eb="5">
      <t>ヒョウカ</t>
    </rPh>
    <rPh sb="5" eb="7">
      <t>キジュン</t>
    </rPh>
    <rPh sb="7" eb="8">
      <t>トウ</t>
    </rPh>
    <phoneticPr fontId="5"/>
  </si>
  <si>
    <t>・研修参加状況等がわかる書類</t>
    <rPh sb="1" eb="3">
      <t>ケンシュウ</t>
    </rPh>
    <rPh sb="3" eb="5">
      <t>サンカ</t>
    </rPh>
    <rPh sb="5" eb="7">
      <t>ジョウキョウ</t>
    </rPh>
    <rPh sb="7" eb="8">
      <t>トウ</t>
    </rPh>
    <rPh sb="12" eb="14">
      <t>ショルイ</t>
    </rPh>
    <phoneticPr fontId="5"/>
  </si>
  <si>
    <t>・利用者に関する記録
・指導を記録した書類等</t>
    <rPh sb="1" eb="3">
      <t>リヨウ</t>
    </rPh>
    <rPh sb="3" eb="4">
      <t>シャ</t>
    </rPh>
    <rPh sb="5" eb="6">
      <t>カン</t>
    </rPh>
    <rPh sb="8" eb="10">
      <t>キロク</t>
    </rPh>
    <rPh sb="12" eb="14">
      <t>シドウ</t>
    </rPh>
    <rPh sb="15" eb="17">
      <t>キロク</t>
    </rPh>
    <rPh sb="19" eb="21">
      <t>ショルイ</t>
    </rPh>
    <rPh sb="21" eb="22">
      <t>トウ</t>
    </rPh>
    <phoneticPr fontId="5"/>
  </si>
  <si>
    <t>（2）資質向上のために研修の機会を確保しているか</t>
    <phoneticPr fontId="5"/>
  </si>
  <si>
    <t>（3）勤務表の記載内容は適切か</t>
    <phoneticPr fontId="5"/>
  </si>
  <si>
    <t>・水質検査等の記録
・受水槽，浴槽の清掃記録
・衛生管理マニュアル等</t>
    <rPh sb="1" eb="3">
      <t>スイシツ</t>
    </rPh>
    <rPh sb="3" eb="5">
      <t>ケンサ</t>
    </rPh>
    <rPh sb="5" eb="6">
      <t>トウ</t>
    </rPh>
    <rPh sb="7" eb="9">
      <t>キロク</t>
    </rPh>
    <rPh sb="11" eb="12">
      <t>ウ</t>
    </rPh>
    <rPh sb="12" eb="13">
      <t>スイ</t>
    </rPh>
    <rPh sb="13" eb="14">
      <t>ソウ</t>
    </rPh>
    <rPh sb="15" eb="17">
      <t>ヨクソウ</t>
    </rPh>
    <rPh sb="18" eb="20">
      <t>セイソウ</t>
    </rPh>
    <rPh sb="20" eb="22">
      <t>キロク</t>
    </rPh>
    <rPh sb="24" eb="26">
      <t>エイセイ</t>
    </rPh>
    <rPh sb="26" eb="28">
      <t>カンリ</t>
    </rPh>
    <rPh sb="33" eb="34">
      <t>トウ</t>
    </rPh>
    <phoneticPr fontId="5"/>
  </si>
  <si>
    <t>・感染症対策マニュアル等</t>
    <rPh sb="1" eb="4">
      <t>カンセンショウ</t>
    </rPh>
    <rPh sb="4" eb="6">
      <t>タイサク</t>
    </rPh>
    <rPh sb="11" eb="12">
      <t>トウ</t>
    </rPh>
    <phoneticPr fontId="5"/>
  </si>
  <si>
    <t>・研修等参加記録
・指導等に関する記録</t>
    <rPh sb="1" eb="3">
      <t>ケンシュウ</t>
    </rPh>
    <rPh sb="3" eb="4">
      <t>トウ</t>
    </rPh>
    <rPh sb="4" eb="6">
      <t>サンカ</t>
    </rPh>
    <rPh sb="6" eb="8">
      <t>キロク</t>
    </rPh>
    <rPh sb="10" eb="12">
      <t>シドウ</t>
    </rPh>
    <rPh sb="12" eb="13">
      <t>トウ</t>
    </rPh>
    <rPh sb="14" eb="15">
      <t>カン</t>
    </rPh>
    <rPh sb="17" eb="19">
      <t>キロク</t>
    </rPh>
    <phoneticPr fontId="5"/>
  </si>
  <si>
    <t>□</t>
    <phoneticPr fontId="5"/>
  </si>
  <si>
    <t>広告は虚偽又は誇大となっていないか</t>
    <phoneticPr fontId="5"/>
  </si>
  <si>
    <t>広告内容が虚偽又は誇大なものとなっていませんか。</t>
    <rPh sb="0" eb="2">
      <t>コウコク</t>
    </rPh>
    <rPh sb="2" eb="4">
      <t>ナイヨウ</t>
    </rPh>
    <rPh sb="5" eb="7">
      <t>キョギ</t>
    </rPh>
    <rPh sb="7" eb="8">
      <t>マタ</t>
    </rPh>
    <rPh sb="9" eb="11">
      <t>コダイ</t>
    </rPh>
    <phoneticPr fontId="5"/>
  </si>
  <si>
    <t>　　苦情件数　：　月　　　　件程度
　　苦情相談窓口の設置　：　有　・　無
　　相談窓口担当者　：　</t>
    <rPh sb="2" eb="4">
      <t>クジョウ</t>
    </rPh>
    <rPh sb="4" eb="6">
      <t>ケンスウ</t>
    </rPh>
    <rPh sb="9" eb="10">
      <t>ツキ</t>
    </rPh>
    <rPh sb="14" eb="15">
      <t>ケン</t>
    </rPh>
    <rPh sb="15" eb="17">
      <t>テイド</t>
    </rPh>
    <phoneticPr fontId="5"/>
  </si>
  <si>
    <t>賠償すべき事故が発生した場合は損害賠償を速やかに行っていますか。賠償すべき事故が発生したことがない場合でも損害賠償を速やかに行える準備をしていますか。
　→損害賠償保険への加入：　有　・　無</t>
    <rPh sb="32" eb="34">
      <t>バイショウ</t>
    </rPh>
    <rPh sb="37" eb="39">
      <t>ジコ</t>
    </rPh>
    <rPh sb="40" eb="42">
      <t>ハッセイ</t>
    </rPh>
    <rPh sb="49" eb="51">
      <t>バアイ</t>
    </rPh>
    <rPh sb="53" eb="55">
      <t>ソンガイ</t>
    </rPh>
    <rPh sb="55" eb="57">
      <t>バイショウ</t>
    </rPh>
    <rPh sb="58" eb="59">
      <t>スミ</t>
    </rPh>
    <rPh sb="62" eb="63">
      <t>オコナ</t>
    </rPh>
    <rPh sb="65" eb="67">
      <t>ジュンビ</t>
    </rPh>
    <phoneticPr fontId="5"/>
  </si>
  <si>
    <t>・会計関係書類</t>
    <rPh sb="1" eb="3">
      <t>カイケイ</t>
    </rPh>
    <rPh sb="3" eb="5">
      <t>カンケイ</t>
    </rPh>
    <rPh sb="5" eb="7">
      <t>ショルイ</t>
    </rPh>
    <phoneticPr fontId="5"/>
  </si>
  <si>
    <t>・職員名簿・設備台帳
・会計関係書類</t>
    <rPh sb="1" eb="3">
      <t>ショクイン</t>
    </rPh>
    <rPh sb="3" eb="5">
      <t>メイボ</t>
    </rPh>
    <rPh sb="6" eb="8">
      <t>セツビ</t>
    </rPh>
    <rPh sb="8" eb="10">
      <t>ダイチョウ</t>
    </rPh>
    <rPh sb="12" eb="14">
      <t>カイケイ</t>
    </rPh>
    <rPh sb="14" eb="16">
      <t>カンケイ</t>
    </rPh>
    <rPh sb="16" eb="18">
      <t>ショルイ</t>
    </rPh>
    <phoneticPr fontId="5"/>
  </si>
  <si>
    <t>Ⅴ　変更の届出等</t>
    <rPh sb="2" eb="4">
      <t>ヘンコウ</t>
    </rPh>
    <rPh sb="5" eb="6">
      <t>トドケ</t>
    </rPh>
    <rPh sb="6" eb="7">
      <t>デ</t>
    </rPh>
    <rPh sb="7" eb="8">
      <t>トウ</t>
    </rPh>
    <phoneticPr fontId="5"/>
  </si>
  <si>
    <t>・届出書類の控</t>
    <rPh sb="1" eb="2">
      <t>トドケ</t>
    </rPh>
    <rPh sb="2" eb="3">
      <t>デ</t>
    </rPh>
    <rPh sb="3" eb="5">
      <t>ショルイ</t>
    </rPh>
    <rPh sb="6" eb="7">
      <t>ヒカ</t>
    </rPh>
    <phoneticPr fontId="5"/>
  </si>
  <si>
    <t>基本的事項</t>
    <rPh sb="0" eb="3">
      <t>キホンテキ</t>
    </rPh>
    <rPh sb="3" eb="5">
      <t>ジコウ</t>
    </rPh>
    <phoneticPr fontId="5"/>
  </si>
  <si>
    <t>・地域密着型通所介護計画書
・介護給付費請求書
・介護給付費明細書
・サービス提供票・別表</t>
    <rPh sb="1" eb="3">
      <t>チイキ</t>
    </rPh>
    <rPh sb="3" eb="5">
      <t>ミッチャク</t>
    </rPh>
    <rPh sb="5" eb="6">
      <t>ガタ</t>
    </rPh>
    <rPh sb="6" eb="8">
      <t>ツウショ</t>
    </rPh>
    <rPh sb="8" eb="10">
      <t>カイゴ</t>
    </rPh>
    <rPh sb="10" eb="12">
      <t>ケイカク</t>
    </rPh>
    <rPh sb="12" eb="13">
      <t>ショ</t>
    </rPh>
    <rPh sb="15" eb="17">
      <t>カイゴ</t>
    </rPh>
    <rPh sb="17" eb="19">
      <t>キュウフ</t>
    </rPh>
    <rPh sb="19" eb="20">
      <t>ヒ</t>
    </rPh>
    <rPh sb="20" eb="23">
      <t>セイキュウショ</t>
    </rPh>
    <rPh sb="25" eb="27">
      <t>カイゴ</t>
    </rPh>
    <rPh sb="27" eb="29">
      <t>キュウフ</t>
    </rPh>
    <rPh sb="29" eb="30">
      <t>ヒ</t>
    </rPh>
    <rPh sb="30" eb="33">
      <t>メイサイショ</t>
    </rPh>
    <rPh sb="39" eb="41">
      <t>テイキョウ</t>
    </rPh>
    <rPh sb="41" eb="42">
      <t>ヒョウ</t>
    </rPh>
    <rPh sb="43" eb="45">
      <t>ベッピョウ</t>
    </rPh>
    <phoneticPr fontId="5"/>
  </si>
  <si>
    <t>所要時間の取扱い</t>
    <rPh sb="0" eb="2">
      <t>ショヨウ</t>
    </rPh>
    <rPh sb="2" eb="4">
      <t>ジカン</t>
    </rPh>
    <rPh sb="5" eb="7">
      <t>トリアツカイ</t>
    </rPh>
    <phoneticPr fontId="5"/>
  </si>
  <si>
    <t>定員超過利用</t>
    <rPh sb="0" eb="2">
      <t>テイイン</t>
    </rPh>
    <rPh sb="2" eb="4">
      <t>チョウカ</t>
    </rPh>
    <rPh sb="4" eb="6">
      <t>リヨウ</t>
    </rPh>
    <phoneticPr fontId="5"/>
  </si>
  <si>
    <t>・利用者の数がわかる書類</t>
    <rPh sb="1" eb="3">
      <t>リヨウ</t>
    </rPh>
    <rPh sb="3" eb="4">
      <t>シャ</t>
    </rPh>
    <rPh sb="5" eb="6">
      <t>スウ</t>
    </rPh>
    <rPh sb="10" eb="12">
      <t>ショルイ</t>
    </rPh>
    <phoneticPr fontId="5"/>
  </si>
  <si>
    <t>人員基準を満たさない状況で提供された地域密着型通所介護</t>
    <rPh sb="0" eb="2">
      <t>ジンイン</t>
    </rPh>
    <rPh sb="2" eb="4">
      <t>キジュン</t>
    </rPh>
    <rPh sb="5" eb="6">
      <t>ミ</t>
    </rPh>
    <rPh sb="10" eb="12">
      <t>ジョウキョウ</t>
    </rPh>
    <rPh sb="13" eb="15">
      <t>テイキョウ</t>
    </rPh>
    <rPh sb="18" eb="20">
      <t>チイキ</t>
    </rPh>
    <rPh sb="20" eb="23">
      <t>ミッチャクガタ</t>
    </rPh>
    <rPh sb="23" eb="25">
      <t>ツウショ</t>
    </rPh>
    <rPh sb="25" eb="27">
      <t>カイゴ</t>
    </rPh>
    <phoneticPr fontId="5"/>
  </si>
  <si>
    <t>・職員勤務表
・利用者の数がわかる書類</t>
    <rPh sb="1" eb="3">
      <t>ショクイン</t>
    </rPh>
    <rPh sb="3" eb="5">
      <t>キンム</t>
    </rPh>
    <rPh sb="5" eb="6">
      <t>ヒョウ</t>
    </rPh>
    <rPh sb="8" eb="11">
      <t>リヨウシャ</t>
    </rPh>
    <rPh sb="12" eb="13">
      <t>カズ</t>
    </rPh>
    <rPh sb="17" eb="19">
      <t>ショルイ</t>
    </rPh>
    <phoneticPr fontId="5"/>
  </si>
  <si>
    <t>短時間の場合の取扱い</t>
    <rPh sb="0" eb="3">
      <t>タンジカン</t>
    </rPh>
    <rPh sb="4" eb="6">
      <t>バアイ</t>
    </rPh>
    <rPh sb="7" eb="9">
      <t>トリアツカイ</t>
    </rPh>
    <phoneticPr fontId="5"/>
  </si>
  <si>
    <t>・利用者に関する記録
・地域密着型通所介護計画</t>
    <rPh sb="1" eb="3">
      <t>リヨウ</t>
    </rPh>
    <rPh sb="3" eb="4">
      <t>シャ</t>
    </rPh>
    <rPh sb="5" eb="6">
      <t>カン</t>
    </rPh>
    <rPh sb="8" eb="10">
      <t>キロク</t>
    </rPh>
    <rPh sb="12" eb="14">
      <t>チイキ</t>
    </rPh>
    <rPh sb="14" eb="17">
      <t>ミッチャクガタ</t>
    </rPh>
    <rPh sb="17" eb="19">
      <t>ツウショ</t>
    </rPh>
    <rPh sb="19" eb="21">
      <t>カイゴ</t>
    </rPh>
    <rPh sb="21" eb="23">
      <t>ケイカク</t>
    </rPh>
    <phoneticPr fontId="5"/>
  </si>
  <si>
    <t>中山間地域等に居住する者へのサービス提供加算</t>
    <rPh sb="0" eb="1">
      <t>チュウ</t>
    </rPh>
    <rPh sb="1" eb="2">
      <t>ヤマ</t>
    </rPh>
    <rPh sb="2" eb="3">
      <t>カン</t>
    </rPh>
    <rPh sb="3" eb="5">
      <t>チイキ</t>
    </rPh>
    <rPh sb="5" eb="6">
      <t>トウ</t>
    </rPh>
    <rPh sb="7" eb="9">
      <t>キョジュウ</t>
    </rPh>
    <rPh sb="11" eb="12">
      <t>シャ</t>
    </rPh>
    <rPh sb="18" eb="20">
      <t>テイキョウ</t>
    </rPh>
    <rPh sb="20" eb="22">
      <t>カサン</t>
    </rPh>
    <phoneticPr fontId="5"/>
  </si>
  <si>
    <t>・運営規程
・領収書控　　　
・車両運行日誌</t>
    <rPh sb="1" eb="3">
      <t>ウンエイ</t>
    </rPh>
    <rPh sb="3" eb="5">
      <t>キテイ</t>
    </rPh>
    <rPh sb="7" eb="10">
      <t>リョウシュウショ</t>
    </rPh>
    <rPh sb="10" eb="11">
      <t>ヒカ</t>
    </rPh>
    <rPh sb="16" eb="18">
      <t>シャリョウ</t>
    </rPh>
    <rPh sb="18" eb="20">
      <t>ウンコウ</t>
    </rPh>
    <rPh sb="20" eb="22">
      <t>ニッシ</t>
    </rPh>
    <phoneticPr fontId="5"/>
  </si>
  <si>
    <t>・入浴介助に関する記録</t>
    <rPh sb="1" eb="3">
      <t>ニュウヨク</t>
    </rPh>
    <rPh sb="3" eb="5">
      <t>カイジョ</t>
    </rPh>
    <rPh sb="6" eb="7">
      <t>カン</t>
    </rPh>
    <rPh sb="9" eb="11">
      <t>キロク</t>
    </rPh>
    <phoneticPr fontId="5"/>
  </si>
  <si>
    <t>□</t>
    <phoneticPr fontId="5"/>
  </si>
  <si>
    <t>中重度者ケア体制加算</t>
    <rPh sb="0" eb="1">
      <t>チュウ</t>
    </rPh>
    <rPh sb="1" eb="3">
      <t>ジュウド</t>
    </rPh>
    <rPh sb="3" eb="4">
      <t>シャ</t>
    </rPh>
    <rPh sb="6" eb="8">
      <t>タイセイ</t>
    </rPh>
    <rPh sb="8" eb="10">
      <t>カサン</t>
    </rPh>
    <phoneticPr fontId="5"/>
  </si>
  <si>
    <t>認知症加算</t>
    <rPh sb="0" eb="2">
      <t>ニンチ</t>
    </rPh>
    <rPh sb="2" eb="3">
      <t>ショウ</t>
    </rPh>
    <rPh sb="3" eb="5">
      <t>カサン</t>
    </rPh>
    <phoneticPr fontId="5"/>
  </si>
  <si>
    <t>□</t>
    <phoneticPr fontId="5"/>
  </si>
  <si>
    <t>若年性認知症利用者受入加算</t>
    <rPh sb="0" eb="3">
      <t>ジャクネンセイ</t>
    </rPh>
    <rPh sb="3" eb="5">
      <t>ニンチ</t>
    </rPh>
    <rPh sb="5" eb="6">
      <t>ショウ</t>
    </rPh>
    <rPh sb="6" eb="9">
      <t>リヨウシャ</t>
    </rPh>
    <rPh sb="9" eb="11">
      <t>ウケイレ</t>
    </rPh>
    <rPh sb="11" eb="13">
      <t>カサン</t>
    </rPh>
    <phoneticPr fontId="5"/>
  </si>
  <si>
    <t>・利用者に関する記録</t>
    <rPh sb="1" eb="4">
      <t>リヨウシャ</t>
    </rPh>
    <rPh sb="5" eb="6">
      <t>カン</t>
    </rPh>
    <rPh sb="8" eb="10">
      <t>キロク</t>
    </rPh>
    <phoneticPr fontId="5"/>
  </si>
  <si>
    <t>サービス種類相互の算定関係</t>
    <rPh sb="4" eb="6">
      <t>シュルイ</t>
    </rPh>
    <rPh sb="6" eb="8">
      <t>ソウゴ</t>
    </rPh>
    <rPh sb="9" eb="11">
      <t>サンテイ</t>
    </rPh>
    <rPh sb="11" eb="13">
      <t>カンケイ</t>
    </rPh>
    <phoneticPr fontId="5"/>
  </si>
  <si>
    <t>・地域密着型通所介護計画書
・介護給付管理表
・介護給付費請求書
・介護給付明細書
・サービス提供票・別表</t>
    <rPh sb="6" eb="8">
      <t>ツウショ</t>
    </rPh>
    <rPh sb="8" eb="10">
      <t>カイゴ</t>
    </rPh>
    <rPh sb="10" eb="12">
      <t>ケイカク</t>
    </rPh>
    <rPh sb="12" eb="13">
      <t>ショ</t>
    </rPh>
    <rPh sb="15" eb="17">
      <t>カイゴ</t>
    </rPh>
    <rPh sb="17" eb="19">
      <t>キュウフ</t>
    </rPh>
    <rPh sb="19" eb="21">
      <t>カンリ</t>
    </rPh>
    <rPh sb="21" eb="22">
      <t>ヒョウ</t>
    </rPh>
    <rPh sb="24" eb="26">
      <t>カイゴ</t>
    </rPh>
    <rPh sb="26" eb="28">
      <t>キュウフ</t>
    </rPh>
    <rPh sb="28" eb="29">
      <t>ヒ</t>
    </rPh>
    <rPh sb="29" eb="32">
      <t>セイキュウショ</t>
    </rPh>
    <rPh sb="34" eb="36">
      <t>カイゴ</t>
    </rPh>
    <rPh sb="36" eb="38">
      <t>キュウフ</t>
    </rPh>
    <rPh sb="38" eb="41">
      <t>メイサイショ</t>
    </rPh>
    <rPh sb="47" eb="49">
      <t>テイキョウ</t>
    </rPh>
    <rPh sb="49" eb="50">
      <t>ヒョウ</t>
    </rPh>
    <rPh sb="51" eb="53">
      <t>ベッピョウ</t>
    </rPh>
    <phoneticPr fontId="5"/>
  </si>
  <si>
    <t>同一建物の減算</t>
    <rPh sb="0" eb="2">
      <t>ドウイツ</t>
    </rPh>
    <rPh sb="2" eb="4">
      <t>タテモノ</t>
    </rPh>
    <rPh sb="5" eb="7">
      <t>ゲンサン</t>
    </rPh>
    <phoneticPr fontId="5"/>
  </si>
  <si>
    <t>・送迎記録</t>
    <rPh sb="1" eb="3">
      <t>ソウゲイ</t>
    </rPh>
    <rPh sb="3" eb="5">
      <t>キロク</t>
    </rPh>
    <phoneticPr fontId="5"/>
  </si>
  <si>
    <t>送迎未実施減算</t>
    <phoneticPr fontId="5"/>
  </si>
  <si>
    <t>・職員に関する記録
・常勤換算方法により算出した前年度(３月を除く)の平均の記録
・職員勤務表
・職員履歴書</t>
    <rPh sb="1" eb="3">
      <t>ショクイン</t>
    </rPh>
    <rPh sb="4" eb="5">
      <t>カン</t>
    </rPh>
    <rPh sb="7" eb="9">
      <t>キロク</t>
    </rPh>
    <rPh sb="11" eb="13">
      <t>ジョウキン</t>
    </rPh>
    <rPh sb="13" eb="15">
      <t>カンサン</t>
    </rPh>
    <rPh sb="15" eb="17">
      <t>ホウホウ</t>
    </rPh>
    <rPh sb="20" eb="22">
      <t>サンシュツ</t>
    </rPh>
    <rPh sb="24" eb="27">
      <t>ゼンネンド</t>
    </rPh>
    <rPh sb="29" eb="30">
      <t>ガツ</t>
    </rPh>
    <rPh sb="31" eb="32">
      <t>ノゾ</t>
    </rPh>
    <rPh sb="35" eb="37">
      <t>ヘイキン</t>
    </rPh>
    <rPh sb="38" eb="40">
      <t>キロク</t>
    </rPh>
    <rPh sb="42" eb="44">
      <t>ショクイン</t>
    </rPh>
    <rPh sb="44" eb="46">
      <t>キンム</t>
    </rPh>
    <rPh sb="46" eb="47">
      <t>ヒョウ</t>
    </rPh>
    <rPh sb="49" eb="51">
      <t>ショクイン</t>
    </rPh>
    <rPh sb="51" eb="54">
      <t>リレキショ</t>
    </rPh>
    <phoneticPr fontId="5"/>
  </si>
  <si>
    <t>区分</t>
    <rPh sb="0" eb="2">
      <t>クブン</t>
    </rPh>
    <phoneticPr fontId="5"/>
  </si>
  <si>
    <t>計画の作成と周知</t>
    <rPh sb="0" eb="2">
      <t>ケイカク</t>
    </rPh>
    <rPh sb="3" eb="5">
      <t>サクセイ</t>
    </rPh>
    <rPh sb="6" eb="8">
      <t>シュウチ</t>
    </rPh>
    <phoneticPr fontId="5"/>
  </si>
  <si>
    <t>賃金改善</t>
    <rPh sb="0" eb="2">
      <t>チンギン</t>
    </rPh>
    <rPh sb="2" eb="4">
      <t>カイゼン</t>
    </rPh>
    <phoneticPr fontId="5"/>
  </si>
  <si>
    <t>・賃金台帳</t>
    <rPh sb="1" eb="3">
      <t>チンギン</t>
    </rPh>
    <rPh sb="3" eb="5">
      <t>ダイチョウ</t>
    </rPh>
    <phoneticPr fontId="5"/>
  </si>
  <si>
    <t>・就業規則
・給与規程</t>
    <rPh sb="1" eb="3">
      <t>シュウギョウ</t>
    </rPh>
    <rPh sb="3" eb="5">
      <t>キソク</t>
    </rPh>
    <rPh sb="7" eb="9">
      <t>キュウヨ</t>
    </rPh>
    <rPh sb="9" eb="11">
      <t>キテイ</t>
    </rPh>
    <phoneticPr fontId="5"/>
  </si>
  <si>
    <t>キャリアパス
要件Ⅱ</t>
    <rPh sb="7" eb="9">
      <t>ヨウケン</t>
    </rPh>
    <phoneticPr fontId="5"/>
  </si>
  <si>
    <t>・研修等に関する書類</t>
    <rPh sb="1" eb="3">
      <t>ケンシュウ</t>
    </rPh>
    <rPh sb="3" eb="4">
      <t>トウ</t>
    </rPh>
    <rPh sb="5" eb="6">
      <t>カン</t>
    </rPh>
    <rPh sb="8" eb="10">
      <t>ショルイ</t>
    </rPh>
    <phoneticPr fontId="5"/>
  </si>
  <si>
    <t>・職場環境の改善状況が
　分かる書類</t>
    <rPh sb="1" eb="3">
      <t>ショクバ</t>
    </rPh>
    <rPh sb="3" eb="5">
      <t>カンキョウ</t>
    </rPh>
    <rPh sb="6" eb="8">
      <t>カイゼン</t>
    </rPh>
    <rPh sb="8" eb="10">
      <t>ジョウキョウ</t>
    </rPh>
    <rPh sb="13" eb="14">
      <t>ワ</t>
    </rPh>
    <rPh sb="16" eb="18">
      <t>ショルイ</t>
    </rPh>
    <phoneticPr fontId="5"/>
  </si>
  <si>
    <t>労働保険料の納付</t>
    <rPh sb="0" eb="2">
      <t>ロウドウ</t>
    </rPh>
    <rPh sb="2" eb="5">
      <t>ホケンリョウ</t>
    </rPh>
    <rPh sb="6" eb="8">
      <t>ノウフ</t>
    </rPh>
    <phoneticPr fontId="5"/>
  </si>
  <si>
    <t>・労働保険納付証明書等</t>
    <rPh sb="1" eb="3">
      <t>ロウドウ</t>
    </rPh>
    <rPh sb="3" eb="5">
      <t>ホケン</t>
    </rPh>
    <rPh sb="5" eb="7">
      <t>ノウフ</t>
    </rPh>
    <rPh sb="7" eb="10">
      <t>ショウメイショ</t>
    </rPh>
    <rPh sb="10" eb="11">
      <t>トウ</t>
    </rPh>
    <phoneticPr fontId="5"/>
  </si>
  <si>
    <t>□</t>
    <phoneticPr fontId="3"/>
  </si>
  <si>
    <t>□</t>
    <phoneticPr fontId="3"/>
  </si>
  <si>
    <t>□</t>
    <phoneticPr fontId="3"/>
  </si>
  <si>
    <t>□</t>
    <phoneticPr fontId="5"/>
  </si>
  <si>
    <t>該当無</t>
    <rPh sb="0" eb="2">
      <t>ガイトウ</t>
    </rPh>
    <rPh sb="2" eb="3">
      <t>ナ</t>
    </rPh>
    <phoneticPr fontId="3"/>
  </si>
  <si>
    <t>要介護状態となった場合においても、その利用者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の家族の身体的及び精神的負担の軽減を図っていますか。</t>
    <phoneticPr fontId="5"/>
  </si>
  <si>
    <t>・勤務実績表／タイムカード
・勤務体制一覧表
・従業員の資格証</t>
    <phoneticPr fontId="3"/>
  </si>
  <si>
    <t>提供時間数（※1）に応じて、単位数にかかわらず、専ら当該サービスの提供に当たる生活相談員を提供日ごとに１名以上配置していますか。
※1　サービス提供開始時刻から終了時刻までとし、サービスが提供されていない時間帯を除く
※　勤務延時間数にはサービス担当者会議や地域ケア会議に出席する時間、利用者宅を訪問する時間等を含む
※　提供日ごとに、生活相談員の勤務延時間数≧提供時間数となっていること
※【資格】社会福祉士・精神保健福祉士・介護支援専門員・介護福祉士・社会福祉主事任用資格を有する者又はこれらと同等以上の能力を有する者であること</t>
    <phoneticPr fontId="5"/>
  </si>
  <si>
    <t>□</t>
    <phoneticPr fontId="5"/>
  </si>
  <si>
    <t>□</t>
    <phoneticPr fontId="3"/>
  </si>
  <si>
    <t>（緩和措置）
地域密着型介護老人福祉施設に併設される事業所であって、当該施設の生活相談員により、当該事業所の利用者の処遇が適切に行われると認められるときは、置かないことができる。</t>
    <phoneticPr fontId="3"/>
  </si>
  <si>
    <t>□</t>
    <phoneticPr fontId="3"/>
  </si>
  <si>
    <t>□</t>
    <phoneticPr fontId="3"/>
  </si>
  <si>
    <t>※ ここでいう提供時間数とは、当該単位における平均提供時間数（利用者ごとの提供時間数の合計÷利用者数）とする。
【利用者15人まで】
　　確保すべき勤務延時間数　＝　平均提供時間数
【利用者16人以上】
　　確保すべき勤務延時間数　＝
　　（（利用者数－15)÷5＋1）×平均提供時間数</t>
    <rPh sb="7" eb="9">
      <t>テイキョウ</t>
    </rPh>
    <rPh sb="9" eb="12">
      <t>ジカンスウ</t>
    </rPh>
    <rPh sb="15" eb="17">
      <t>トウガイ</t>
    </rPh>
    <rPh sb="17" eb="19">
      <t>タンイ</t>
    </rPh>
    <rPh sb="23" eb="25">
      <t>ヘイキン</t>
    </rPh>
    <rPh sb="25" eb="27">
      <t>テイキョウ</t>
    </rPh>
    <rPh sb="27" eb="30">
      <t>ジカンスウ</t>
    </rPh>
    <rPh sb="77" eb="78">
      <t>ノベ</t>
    </rPh>
    <rPh sb="112" eb="113">
      <t>ノベ</t>
    </rPh>
    <phoneticPr fontId="5"/>
  </si>
  <si>
    <t>□</t>
    <phoneticPr fontId="3"/>
  </si>
  <si>
    <t>□</t>
    <phoneticPr fontId="3"/>
  </si>
  <si>
    <t>単位ごとに、サービス提供時間帯に、専ら当該サービスの提供に当たる介護職員が勤務している時間数の合計数をサービス提供時間数で除して得た数が次のとおりとなっていますか。
（利用定員が10人以下の場合は別に基準あり）
　・利用者の数が15人までは１以上
　・利用者の数が15人を超える場合は、
　　　15人を超える部分の数を５で除して得た数に
　　　１を加えた数以上</t>
    <rPh sb="0" eb="2">
      <t>タンイ</t>
    </rPh>
    <rPh sb="10" eb="12">
      <t>テイキョウ</t>
    </rPh>
    <rPh sb="12" eb="14">
      <t>ジカン</t>
    </rPh>
    <rPh sb="17" eb="18">
      <t>モッパ</t>
    </rPh>
    <rPh sb="19" eb="21">
      <t>トウガイ</t>
    </rPh>
    <rPh sb="26" eb="28">
      <t>テイキョウ</t>
    </rPh>
    <rPh sb="29" eb="30">
      <t>ア</t>
    </rPh>
    <rPh sb="32" eb="34">
      <t>カイゴ</t>
    </rPh>
    <rPh sb="34" eb="36">
      <t>ショクイン</t>
    </rPh>
    <rPh sb="37" eb="39">
      <t>キンム</t>
    </rPh>
    <rPh sb="43" eb="46">
      <t>ジカンスウ</t>
    </rPh>
    <rPh sb="47" eb="50">
      <t>ゴウケイスウ</t>
    </rPh>
    <rPh sb="55" eb="57">
      <t>テイキョウ</t>
    </rPh>
    <rPh sb="57" eb="60">
      <t>ジカンスウ</t>
    </rPh>
    <rPh sb="61" eb="62">
      <t>ジョ</t>
    </rPh>
    <rPh sb="64" eb="65">
      <t>エ</t>
    </rPh>
    <rPh sb="66" eb="67">
      <t>カズ</t>
    </rPh>
    <rPh sb="68" eb="69">
      <t>ツギ</t>
    </rPh>
    <rPh sb="84" eb="86">
      <t>リヨウ</t>
    </rPh>
    <rPh sb="86" eb="88">
      <t>テイイン</t>
    </rPh>
    <rPh sb="91" eb="92">
      <t>ニン</t>
    </rPh>
    <rPh sb="92" eb="94">
      <t>イカ</t>
    </rPh>
    <rPh sb="95" eb="97">
      <t>バアイ</t>
    </rPh>
    <rPh sb="126" eb="129">
      <t>リヨウシャ</t>
    </rPh>
    <rPh sb="130" eb="131">
      <t>カズ</t>
    </rPh>
    <rPh sb="134" eb="135">
      <t>ニン</t>
    </rPh>
    <rPh sb="136" eb="137">
      <t>コ</t>
    </rPh>
    <rPh sb="139" eb="141">
      <t>バアイ</t>
    </rPh>
    <rPh sb="149" eb="150">
      <t>ニン</t>
    </rPh>
    <rPh sb="151" eb="152">
      <t>コ</t>
    </rPh>
    <rPh sb="154" eb="156">
      <t>ブブン</t>
    </rPh>
    <rPh sb="157" eb="158">
      <t>カズ</t>
    </rPh>
    <rPh sb="161" eb="162">
      <t>ジョ</t>
    </rPh>
    <rPh sb="164" eb="165">
      <t>エ</t>
    </rPh>
    <rPh sb="166" eb="167">
      <t>カズ</t>
    </rPh>
    <rPh sb="174" eb="175">
      <t>クワ</t>
    </rPh>
    <rPh sb="177" eb="178">
      <t>カズ</t>
    </rPh>
    <rPh sb="178" eb="180">
      <t>イジョウ</t>
    </rPh>
    <phoneticPr fontId="5"/>
  </si>
  <si>
    <t>指定地域密着型通所介護の単位ごとに、介護職員（利用定員が10人以下の場合は、看護職員又は介護職員）を、常時１人以上従事させていますか。</t>
    <rPh sb="0" eb="2">
      <t>シテイ</t>
    </rPh>
    <rPh sb="2" eb="4">
      <t>チイキ</t>
    </rPh>
    <rPh sb="4" eb="6">
      <t>ミッチャク</t>
    </rPh>
    <rPh sb="6" eb="7">
      <t>ガタ</t>
    </rPh>
    <rPh sb="7" eb="9">
      <t>ツウショ</t>
    </rPh>
    <rPh sb="9" eb="11">
      <t>カイゴ</t>
    </rPh>
    <rPh sb="12" eb="14">
      <t>タンイ</t>
    </rPh>
    <rPh sb="18" eb="20">
      <t>カイゴ</t>
    </rPh>
    <rPh sb="20" eb="21">
      <t>ショク</t>
    </rPh>
    <rPh sb="21" eb="22">
      <t>イン</t>
    </rPh>
    <rPh sb="51" eb="53">
      <t>ジョウジ</t>
    </rPh>
    <rPh sb="53" eb="55">
      <t>ヒトリ</t>
    </rPh>
    <rPh sb="55" eb="57">
      <t>イジョウ</t>
    </rPh>
    <rPh sb="57" eb="59">
      <t>ジュウジ</t>
    </rPh>
    <phoneticPr fontId="5"/>
  </si>
  <si>
    <t>□</t>
    <phoneticPr fontId="3"/>
  </si>
  <si>
    <t>【機能訓練指導員】</t>
    <rPh sb="1" eb="3">
      <t>キノウ</t>
    </rPh>
    <rPh sb="3" eb="5">
      <t>クンレン</t>
    </rPh>
    <rPh sb="5" eb="8">
      <t>シドウイン</t>
    </rPh>
    <phoneticPr fontId="3"/>
  </si>
  <si>
    <t>利用者の処遇に支障がない場合は、他の単位の介護職員等として従事することが可能です。</t>
    <rPh sb="0" eb="3">
      <t>リヨウシャ</t>
    </rPh>
    <rPh sb="4" eb="6">
      <t>ショグウ</t>
    </rPh>
    <rPh sb="7" eb="9">
      <t>シショウ</t>
    </rPh>
    <rPh sb="12" eb="14">
      <t>バアイ</t>
    </rPh>
    <rPh sb="16" eb="17">
      <t>タ</t>
    </rPh>
    <rPh sb="18" eb="20">
      <t>タンイ</t>
    </rPh>
    <rPh sb="21" eb="23">
      <t>カイゴ</t>
    </rPh>
    <rPh sb="23" eb="24">
      <t>ショク</t>
    </rPh>
    <rPh sb="24" eb="26">
      <t>イントウ</t>
    </rPh>
    <rPh sb="29" eb="31">
      <t>ジュウジ</t>
    </rPh>
    <rPh sb="36" eb="38">
      <t>カノウ</t>
    </rPh>
    <phoneticPr fontId="5"/>
  </si>
  <si>
    <t>【生活相談員・介護職員】</t>
    <rPh sb="1" eb="3">
      <t>セイカツ</t>
    </rPh>
    <rPh sb="3" eb="6">
      <t>ソウダンイン</t>
    </rPh>
    <rPh sb="7" eb="9">
      <t>カイゴ</t>
    </rPh>
    <rPh sb="9" eb="11">
      <t>ショクイン</t>
    </rPh>
    <phoneticPr fontId="5"/>
  </si>
  <si>
    <t>生活相談員又は介護職員のうち１名以上は常勤となっていますか。
（利用定員10人以下の場合は、生活相談員、看護職員又は介護職員のうち１名以上）</t>
    <phoneticPr fontId="3"/>
  </si>
  <si>
    <t>・管理者の雇用形態が分かる文書
・管理者の勤務実績表／タイムカード</t>
    <phoneticPr fontId="3"/>
  </si>
  <si>
    <t>管理者は、常勤・専従（※）ですか。</t>
    <phoneticPr fontId="5"/>
  </si>
  <si>
    <t>※　管理上支障がない場合は、他の職種等を兼務
　　　することができる。</t>
    <rPh sb="2" eb="4">
      <t>カンリ</t>
    </rPh>
    <rPh sb="4" eb="5">
      <t>ジョウ</t>
    </rPh>
    <rPh sb="5" eb="7">
      <t>シショウ</t>
    </rPh>
    <rPh sb="10" eb="12">
      <t>バアイ</t>
    </rPh>
    <rPh sb="14" eb="15">
      <t>タ</t>
    </rPh>
    <rPh sb="16" eb="18">
      <t>ショクシュ</t>
    </rPh>
    <rPh sb="18" eb="19">
      <t>トウ</t>
    </rPh>
    <rPh sb="20" eb="22">
      <t>ケンム</t>
    </rPh>
    <phoneticPr fontId="5"/>
  </si>
  <si>
    <t>□</t>
    <phoneticPr fontId="5"/>
  </si>
  <si>
    <t>【食堂及び機能訓練室】</t>
    <rPh sb="1" eb="3">
      <t>ショクドウ</t>
    </rPh>
    <rPh sb="3" eb="4">
      <t>オヨ</t>
    </rPh>
    <rPh sb="5" eb="7">
      <t>キノウ</t>
    </rPh>
    <rPh sb="7" eb="9">
      <t>クンレン</t>
    </rPh>
    <rPh sb="9" eb="10">
      <t>シツ</t>
    </rPh>
    <phoneticPr fontId="5"/>
  </si>
  <si>
    <t>食堂及び機能訓練室は、それぞれ必要な広さがあり、その合計した面積は３平方メートルに利用定員を乗じて得た面積以上となっていますか。
※　食堂及び機能訓練室は、食事の提供の際にはその提供に支障がない広さを確保でき、かつ機能訓練を行う際には、その実施に支障がない広さを確保できていれば、同一の場所として可。</t>
    <rPh sb="0" eb="2">
      <t>ショクドウ</t>
    </rPh>
    <rPh sb="2" eb="3">
      <t>オヨ</t>
    </rPh>
    <rPh sb="4" eb="6">
      <t>キノウ</t>
    </rPh>
    <rPh sb="6" eb="8">
      <t>クンレン</t>
    </rPh>
    <rPh sb="8" eb="9">
      <t>シツ</t>
    </rPh>
    <rPh sb="15" eb="17">
      <t>ヒツヨウ</t>
    </rPh>
    <rPh sb="18" eb="19">
      <t>ヒロ</t>
    </rPh>
    <rPh sb="26" eb="28">
      <t>ゴウケイ</t>
    </rPh>
    <rPh sb="30" eb="32">
      <t>メンセキ</t>
    </rPh>
    <rPh sb="41" eb="43">
      <t>リヨウ</t>
    </rPh>
    <rPh sb="43" eb="45">
      <t>テイイン</t>
    </rPh>
    <rPh sb="46" eb="47">
      <t>ジョウ</t>
    </rPh>
    <rPh sb="49" eb="50">
      <t>エ</t>
    </rPh>
    <rPh sb="51" eb="53">
      <t>メンセキ</t>
    </rPh>
    <rPh sb="53" eb="55">
      <t>イジョウ</t>
    </rPh>
    <phoneticPr fontId="5"/>
  </si>
  <si>
    <t>遮へい物の設置等により相談の内容が漏えいしないよう配慮されていますか。</t>
    <rPh sb="0" eb="1">
      <t>シャ</t>
    </rPh>
    <rPh sb="3" eb="4">
      <t>ブツ</t>
    </rPh>
    <rPh sb="5" eb="7">
      <t>セッチ</t>
    </rPh>
    <rPh sb="7" eb="8">
      <t>トウ</t>
    </rPh>
    <rPh sb="11" eb="13">
      <t>ソウダン</t>
    </rPh>
    <rPh sb="14" eb="16">
      <t>ナイヨウ</t>
    </rPh>
    <rPh sb="17" eb="18">
      <t>ロウ</t>
    </rPh>
    <rPh sb="25" eb="27">
      <t>ハイリョ</t>
    </rPh>
    <phoneticPr fontId="5"/>
  </si>
  <si>
    <t>夜間及び深夜に地域密着型通所介護以外のサービス（宿泊サービス等）を提供する場合には、当該サービスの提供の開始前に市長に届け出ていますか。
また、内容に変更が生じた場合は10日以内に、休止又は廃止の場合は１月前までに届け出ていますか。</t>
    <rPh sb="0" eb="2">
      <t>ヤカン</t>
    </rPh>
    <rPh sb="2" eb="3">
      <t>オヨ</t>
    </rPh>
    <rPh sb="4" eb="6">
      <t>シンヤ</t>
    </rPh>
    <rPh sb="12" eb="14">
      <t>ツウショ</t>
    </rPh>
    <rPh sb="14" eb="16">
      <t>カイゴ</t>
    </rPh>
    <rPh sb="16" eb="18">
      <t>イガイ</t>
    </rPh>
    <rPh sb="24" eb="26">
      <t>シュクハク</t>
    </rPh>
    <rPh sb="30" eb="31">
      <t>トウ</t>
    </rPh>
    <rPh sb="33" eb="35">
      <t>テイキョウ</t>
    </rPh>
    <rPh sb="37" eb="39">
      <t>バアイ</t>
    </rPh>
    <rPh sb="42" eb="44">
      <t>トウガイ</t>
    </rPh>
    <rPh sb="49" eb="51">
      <t>テイキョウ</t>
    </rPh>
    <rPh sb="52" eb="54">
      <t>カイシ</t>
    </rPh>
    <rPh sb="54" eb="55">
      <t>マエ</t>
    </rPh>
    <rPh sb="56" eb="57">
      <t>シ</t>
    </rPh>
    <rPh sb="57" eb="58">
      <t>チョウ</t>
    </rPh>
    <rPh sb="59" eb="60">
      <t>トド</t>
    </rPh>
    <rPh sb="61" eb="62">
      <t>デ</t>
    </rPh>
    <rPh sb="72" eb="74">
      <t>ナイヨウ</t>
    </rPh>
    <rPh sb="75" eb="77">
      <t>ヘンコウ</t>
    </rPh>
    <rPh sb="78" eb="79">
      <t>ショウ</t>
    </rPh>
    <rPh sb="81" eb="83">
      <t>バアイ</t>
    </rPh>
    <rPh sb="86" eb="87">
      <t>ニチ</t>
    </rPh>
    <rPh sb="87" eb="89">
      <t>イナイ</t>
    </rPh>
    <rPh sb="91" eb="93">
      <t>キュウシ</t>
    </rPh>
    <rPh sb="93" eb="94">
      <t>マタ</t>
    </rPh>
    <rPh sb="95" eb="97">
      <t>ハイシ</t>
    </rPh>
    <rPh sb="98" eb="100">
      <t>バアイ</t>
    </rPh>
    <rPh sb="102" eb="103">
      <t>ツキ</t>
    </rPh>
    <rPh sb="103" eb="104">
      <t>マエ</t>
    </rPh>
    <rPh sb="107" eb="108">
      <t>トド</t>
    </rPh>
    <rPh sb="109" eb="110">
      <t>デ</t>
    </rPh>
    <phoneticPr fontId="5"/>
  </si>
  <si>
    <t>□</t>
    <phoneticPr fontId="3"/>
  </si>
  <si>
    <t>□</t>
    <phoneticPr fontId="3"/>
  </si>
  <si>
    <t>解釈通知
2(3)</t>
    <phoneticPr fontId="3"/>
  </si>
  <si>
    <t>利用申込者の被保険者証で被保険者資格、要介護認定の有無及び要介護認定の有効期間を確認していますか。</t>
    <phoneticPr fontId="3"/>
  </si>
  <si>
    <t>利用者申込者が要介護認定を受けていない場合は、要介護認定申請のために必要な援助を行っていますか。</t>
    <rPh sb="0" eb="3">
      <t>リヨウシャ</t>
    </rPh>
    <rPh sb="3" eb="5">
      <t>モウシコミ</t>
    </rPh>
    <rPh sb="5" eb="6">
      <t>シャ</t>
    </rPh>
    <rPh sb="7" eb="8">
      <t>ヨウ</t>
    </rPh>
    <rPh sb="8" eb="10">
      <t>カイゴ</t>
    </rPh>
    <rPh sb="10" eb="12">
      <t>ニンテイ</t>
    </rPh>
    <rPh sb="13" eb="14">
      <t>ウ</t>
    </rPh>
    <rPh sb="19" eb="21">
      <t>バアイ</t>
    </rPh>
    <rPh sb="23" eb="24">
      <t>ヨウ</t>
    </rPh>
    <rPh sb="24" eb="26">
      <t>カイゴ</t>
    </rPh>
    <rPh sb="26" eb="28">
      <t>ニンテイ</t>
    </rPh>
    <rPh sb="28" eb="30">
      <t>シンセイ</t>
    </rPh>
    <rPh sb="34" eb="36">
      <t>ヒツヨウ</t>
    </rPh>
    <rPh sb="37" eb="39">
      <t>エンジョ</t>
    </rPh>
    <rPh sb="40" eb="41">
      <t>オコナ</t>
    </rPh>
    <phoneticPr fontId="5"/>
  </si>
  <si>
    <t>・サービス担当者会議の記録</t>
    <phoneticPr fontId="3"/>
  </si>
  <si>
    <t>・サービス担当者会議の記録</t>
    <phoneticPr fontId="3"/>
  </si>
  <si>
    <t>サービスの提供に当たっては、居宅介護支援事業者その他保健医療サービス又は福祉サービスを提供する者との密接な連携に努めていますか。</t>
    <rPh sb="5" eb="7">
      <t>テイキョウ</t>
    </rPh>
    <rPh sb="8" eb="9">
      <t>ア</t>
    </rPh>
    <rPh sb="14" eb="16">
      <t>キョタク</t>
    </rPh>
    <rPh sb="16" eb="18">
      <t>カイゴ</t>
    </rPh>
    <rPh sb="18" eb="20">
      <t>シエン</t>
    </rPh>
    <rPh sb="20" eb="23">
      <t>ジギョウシャ</t>
    </rPh>
    <rPh sb="25" eb="26">
      <t>タ</t>
    </rPh>
    <rPh sb="26" eb="28">
      <t>ホケン</t>
    </rPh>
    <rPh sb="28" eb="30">
      <t>イリョウ</t>
    </rPh>
    <rPh sb="34" eb="35">
      <t>マタ</t>
    </rPh>
    <rPh sb="36" eb="38">
      <t>フクシ</t>
    </rPh>
    <rPh sb="43" eb="45">
      <t>テイキョウ</t>
    </rPh>
    <rPh sb="47" eb="48">
      <t>モノ</t>
    </rPh>
    <rPh sb="50" eb="52">
      <t>ミッセツ</t>
    </rPh>
    <rPh sb="53" eb="55">
      <t>レンケイ</t>
    </rPh>
    <rPh sb="56" eb="57">
      <t>ツト</t>
    </rPh>
    <phoneticPr fontId="5"/>
  </si>
  <si>
    <t>サービスの提供終了に際しては、利用者又はその家族に対して適切な指導を行うとともに、居宅介護支援事業者に対する情報の提供及び保健医療サービス又は福祉サービスを提供する者と密接な連携に努めていますか。</t>
    <rPh sb="5" eb="7">
      <t>テイキョウ</t>
    </rPh>
    <rPh sb="7" eb="9">
      <t>シュウリョウ</t>
    </rPh>
    <rPh sb="10" eb="11">
      <t>サイ</t>
    </rPh>
    <rPh sb="15" eb="18">
      <t>リヨウシャ</t>
    </rPh>
    <rPh sb="18" eb="19">
      <t>マタ</t>
    </rPh>
    <rPh sb="22" eb="24">
      <t>カゾク</t>
    </rPh>
    <rPh sb="25" eb="26">
      <t>タイ</t>
    </rPh>
    <rPh sb="28" eb="30">
      <t>テキセツ</t>
    </rPh>
    <rPh sb="31" eb="33">
      <t>シドウ</t>
    </rPh>
    <rPh sb="34" eb="35">
      <t>オコナ</t>
    </rPh>
    <rPh sb="41" eb="43">
      <t>キョタク</t>
    </rPh>
    <rPh sb="43" eb="45">
      <t>カイゴ</t>
    </rPh>
    <rPh sb="45" eb="47">
      <t>シエン</t>
    </rPh>
    <rPh sb="47" eb="50">
      <t>ジギョウシャ</t>
    </rPh>
    <rPh sb="51" eb="52">
      <t>タイ</t>
    </rPh>
    <rPh sb="54" eb="56">
      <t>ジョウホウ</t>
    </rPh>
    <rPh sb="57" eb="59">
      <t>テイキョウ</t>
    </rPh>
    <rPh sb="59" eb="60">
      <t>オヨ</t>
    </rPh>
    <rPh sb="61" eb="63">
      <t>ホケン</t>
    </rPh>
    <rPh sb="63" eb="65">
      <t>イリョウ</t>
    </rPh>
    <rPh sb="69" eb="70">
      <t>マタ</t>
    </rPh>
    <rPh sb="71" eb="73">
      <t>フクシ</t>
    </rPh>
    <rPh sb="78" eb="80">
      <t>テイキョウ</t>
    </rPh>
    <rPh sb="82" eb="83">
      <t>モノ</t>
    </rPh>
    <rPh sb="84" eb="86">
      <t>ミッセツ</t>
    </rPh>
    <rPh sb="87" eb="89">
      <t>レンケイ</t>
    </rPh>
    <rPh sb="90" eb="91">
      <t>ツト</t>
    </rPh>
    <phoneticPr fontId="5"/>
  </si>
  <si>
    <t>利用者が居宅サービス計画の変更を希望する場合は、居宅介護支援事業者への連絡その他必要な援助を行っていますか。</t>
    <rPh sb="0" eb="3">
      <t>リヨウシャ</t>
    </rPh>
    <rPh sb="4" eb="6">
      <t>キョタク</t>
    </rPh>
    <rPh sb="10" eb="12">
      <t>ケイカク</t>
    </rPh>
    <rPh sb="13" eb="15">
      <t>ヘンコウ</t>
    </rPh>
    <rPh sb="16" eb="18">
      <t>キボウ</t>
    </rPh>
    <rPh sb="20" eb="22">
      <t>バアイ</t>
    </rPh>
    <rPh sb="24" eb="26">
      <t>キョタク</t>
    </rPh>
    <rPh sb="26" eb="28">
      <t>カイゴ</t>
    </rPh>
    <rPh sb="28" eb="30">
      <t>シエン</t>
    </rPh>
    <rPh sb="30" eb="33">
      <t>ジギョウシャ</t>
    </rPh>
    <rPh sb="35" eb="37">
      <t>レンラク</t>
    </rPh>
    <rPh sb="39" eb="40">
      <t>ホカ</t>
    </rPh>
    <rPh sb="40" eb="42">
      <t>ヒツヨウ</t>
    </rPh>
    <rPh sb="43" eb="45">
      <t>エンジョ</t>
    </rPh>
    <rPh sb="46" eb="47">
      <t>オコナ</t>
    </rPh>
    <phoneticPr fontId="5"/>
  </si>
  <si>
    <t>・サービス提供記録
・業務日誌
・送迎記録</t>
    <phoneticPr fontId="3"/>
  </si>
  <si>
    <t>介護サービスを提供した際は、必要な事項（※）を書面に記録していますか。
※サービスの提供日、内容、保険給付の額等</t>
    <rPh sb="0" eb="2">
      <t>カイゴ</t>
    </rPh>
    <rPh sb="7" eb="9">
      <t>テイキョウ</t>
    </rPh>
    <rPh sb="11" eb="12">
      <t>サイ</t>
    </rPh>
    <rPh sb="14" eb="16">
      <t>ヒツヨウ</t>
    </rPh>
    <rPh sb="17" eb="19">
      <t>ジコウ</t>
    </rPh>
    <rPh sb="23" eb="25">
      <t>ショメン</t>
    </rPh>
    <rPh sb="26" eb="28">
      <t>キロク</t>
    </rPh>
    <rPh sb="43" eb="45">
      <t>テイキョウ</t>
    </rPh>
    <rPh sb="45" eb="46">
      <t>ビ</t>
    </rPh>
    <rPh sb="47" eb="49">
      <t>ナイヨウ</t>
    </rPh>
    <rPh sb="50" eb="52">
      <t>ホケン</t>
    </rPh>
    <rPh sb="52" eb="54">
      <t>キュウフ</t>
    </rPh>
    <rPh sb="55" eb="56">
      <t>ガク</t>
    </rPh>
    <rPh sb="56" eb="57">
      <t>トウ</t>
    </rPh>
    <phoneticPr fontId="5"/>
  </si>
  <si>
    <t>サービスを提供した際は、具体的なサービス内容等を記録するとともに、利用者からの申出があった場合には、文書の交付その他適切な方法により情報提供していますか。</t>
    <rPh sb="5" eb="7">
      <t>テイキョウ</t>
    </rPh>
    <rPh sb="9" eb="10">
      <t>サイ</t>
    </rPh>
    <rPh sb="12" eb="15">
      <t>グタイテキ</t>
    </rPh>
    <rPh sb="20" eb="22">
      <t>ナイヨウ</t>
    </rPh>
    <rPh sb="22" eb="23">
      <t>トウ</t>
    </rPh>
    <rPh sb="24" eb="26">
      <t>キロク</t>
    </rPh>
    <rPh sb="33" eb="36">
      <t>リヨウシャ</t>
    </rPh>
    <rPh sb="39" eb="40">
      <t>モウ</t>
    </rPh>
    <rPh sb="40" eb="41">
      <t>デ</t>
    </rPh>
    <rPh sb="45" eb="47">
      <t>バアイ</t>
    </rPh>
    <rPh sb="50" eb="52">
      <t>ブンショ</t>
    </rPh>
    <rPh sb="53" eb="55">
      <t>コウフ</t>
    </rPh>
    <rPh sb="57" eb="58">
      <t>タ</t>
    </rPh>
    <rPh sb="58" eb="60">
      <t>テキセツ</t>
    </rPh>
    <rPh sb="61" eb="63">
      <t>ホウホウ</t>
    </rPh>
    <rPh sb="66" eb="68">
      <t>ジョウホウ</t>
    </rPh>
    <rPh sb="68" eb="70">
      <t>テイキョウ</t>
    </rPh>
    <phoneticPr fontId="5"/>
  </si>
  <si>
    <t>・請求書
・領収書</t>
    <phoneticPr fontId="3"/>
  </si>
  <si>
    <t>・運営規程
・領収書控</t>
    <rPh sb="1" eb="3">
      <t>ウンエイ</t>
    </rPh>
    <rPh sb="3" eb="5">
      <t>キテイ</t>
    </rPh>
    <rPh sb="7" eb="10">
      <t>リョウシュウショ</t>
    </rPh>
    <rPh sb="10" eb="11">
      <t>ヒカ</t>
    </rPh>
    <phoneticPr fontId="3"/>
  </si>
  <si>
    <t>法定代理受領サービスの場合、利用者から利用者負担分の支払を受けていますか。</t>
    <rPh sb="0" eb="2">
      <t>ホウテイ</t>
    </rPh>
    <rPh sb="2" eb="4">
      <t>ダイリ</t>
    </rPh>
    <rPh sb="4" eb="6">
      <t>ジュリョウ</t>
    </rPh>
    <rPh sb="11" eb="13">
      <t>バアイ</t>
    </rPh>
    <rPh sb="14" eb="17">
      <t>リヨウシャ</t>
    </rPh>
    <rPh sb="19" eb="22">
      <t>リヨウシャ</t>
    </rPh>
    <rPh sb="22" eb="25">
      <t>フタンブン</t>
    </rPh>
    <rPh sb="26" eb="28">
      <t>シハライ</t>
    </rPh>
    <rPh sb="29" eb="30">
      <t>ウ</t>
    </rPh>
    <phoneticPr fontId="5"/>
  </si>
  <si>
    <t>上記の支払いを受ける額のほか、次に掲げる費用の額以外の支払いを利用者から受けていませんか。
①利用者の選定により通常の事業の実施地域以外の地域に居住する利用者に対して行う送迎に要する費用
②通常要する時間を超えるサービス提供で、利用者の選定に係るものの提供に伴い必要となる費用の範囲内において、通常の指定地域密着型通所介護に係る地域密着型介護サービス費用基準額を超える費用
③食事の提供に要する費用
④おむつ代
⑤指定地域密着型通所介護の提供において提供されるサービスのうち、日常生活においても通常必要となるものに係る費用であって、利用者負担とすることが適当な費用</t>
    <rPh sb="48" eb="50">
      <t>リヨウ</t>
    </rPh>
    <rPh sb="50" eb="51">
      <t>シャ</t>
    </rPh>
    <rPh sb="52" eb="54">
      <t>センテイ</t>
    </rPh>
    <rPh sb="57" eb="59">
      <t>ツウジョウ</t>
    </rPh>
    <rPh sb="60" eb="62">
      <t>ジギョウ</t>
    </rPh>
    <rPh sb="63" eb="65">
      <t>ジッシ</t>
    </rPh>
    <rPh sb="65" eb="67">
      <t>チイキ</t>
    </rPh>
    <rPh sb="67" eb="69">
      <t>イガイ</t>
    </rPh>
    <rPh sb="70" eb="72">
      <t>チイキ</t>
    </rPh>
    <rPh sb="73" eb="75">
      <t>キョジュウ</t>
    </rPh>
    <rPh sb="77" eb="80">
      <t>リヨウシャ</t>
    </rPh>
    <rPh sb="81" eb="82">
      <t>タイ</t>
    </rPh>
    <rPh sb="84" eb="85">
      <t>オコナ</t>
    </rPh>
    <rPh sb="86" eb="88">
      <t>ソウゲイ</t>
    </rPh>
    <rPh sb="89" eb="90">
      <t>ヨウ</t>
    </rPh>
    <rPh sb="92" eb="94">
      <t>ヒヨウ</t>
    </rPh>
    <rPh sb="96" eb="98">
      <t>ツウジョウ</t>
    </rPh>
    <rPh sb="98" eb="99">
      <t>ヨウ</t>
    </rPh>
    <rPh sb="101" eb="103">
      <t>ジカン</t>
    </rPh>
    <rPh sb="104" eb="105">
      <t>コ</t>
    </rPh>
    <rPh sb="111" eb="113">
      <t>テイキョウ</t>
    </rPh>
    <rPh sb="115" eb="118">
      <t>リヨウシャ</t>
    </rPh>
    <rPh sb="119" eb="121">
      <t>センテイ</t>
    </rPh>
    <rPh sb="122" eb="123">
      <t>カカ</t>
    </rPh>
    <rPh sb="127" eb="129">
      <t>テイキョウ</t>
    </rPh>
    <rPh sb="130" eb="131">
      <t>トモナ</t>
    </rPh>
    <rPh sb="132" eb="134">
      <t>ヒツヨウ</t>
    </rPh>
    <rPh sb="137" eb="139">
      <t>ヒヨウ</t>
    </rPh>
    <rPh sb="140" eb="143">
      <t>ハンイナイ</t>
    </rPh>
    <rPh sb="148" eb="150">
      <t>ツウジョウ</t>
    </rPh>
    <rPh sb="151" eb="153">
      <t>シテイ</t>
    </rPh>
    <rPh sb="153" eb="155">
      <t>チイキ</t>
    </rPh>
    <rPh sb="155" eb="158">
      <t>ミッチャクガタ</t>
    </rPh>
    <rPh sb="158" eb="160">
      <t>ツウショ</t>
    </rPh>
    <rPh sb="160" eb="162">
      <t>カイゴ</t>
    </rPh>
    <rPh sb="163" eb="164">
      <t>カカ</t>
    </rPh>
    <rPh sb="165" eb="167">
      <t>チイキ</t>
    </rPh>
    <rPh sb="167" eb="170">
      <t>ミッチャクガタ</t>
    </rPh>
    <rPh sb="170" eb="172">
      <t>カイゴ</t>
    </rPh>
    <rPh sb="176" eb="178">
      <t>ヒヨウ</t>
    </rPh>
    <rPh sb="178" eb="180">
      <t>キジュン</t>
    </rPh>
    <rPh sb="180" eb="181">
      <t>ガク</t>
    </rPh>
    <rPh sb="182" eb="183">
      <t>コ</t>
    </rPh>
    <rPh sb="185" eb="187">
      <t>ヒヨウ</t>
    </rPh>
    <rPh sb="189" eb="191">
      <t>ショクジ</t>
    </rPh>
    <rPh sb="192" eb="194">
      <t>テイキョウ</t>
    </rPh>
    <rPh sb="195" eb="196">
      <t>ヨウ</t>
    </rPh>
    <rPh sb="198" eb="200">
      <t>ヒヨウ</t>
    </rPh>
    <rPh sb="205" eb="206">
      <t>ダイ</t>
    </rPh>
    <rPh sb="210" eb="212">
      <t>チイキ</t>
    </rPh>
    <rPh sb="212" eb="214">
      <t>ミッチャク</t>
    </rPh>
    <rPh sb="214" eb="215">
      <t>ガタ</t>
    </rPh>
    <phoneticPr fontId="5"/>
  </si>
  <si>
    <t>□</t>
    <phoneticPr fontId="5"/>
  </si>
  <si>
    <t>前項の費用の額に係るサービス提供に当たっては、あらかじめ利用者又はその家族に対し、当該サービスの内容及び費用について説明し、同意を得ていますか。</t>
    <rPh sb="0" eb="2">
      <t>ゼンコウ</t>
    </rPh>
    <rPh sb="3" eb="5">
      <t>ヒヨウ</t>
    </rPh>
    <rPh sb="6" eb="7">
      <t>ガク</t>
    </rPh>
    <rPh sb="8" eb="9">
      <t>カカ</t>
    </rPh>
    <rPh sb="14" eb="16">
      <t>テイキョウ</t>
    </rPh>
    <rPh sb="17" eb="18">
      <t>ア</t>
    </rPh>
    <rPh sb="28" eb="31">
      <t>リヨウシャ</t>
    </rPh>
    <rPh sb="31" eb="32">
      <t>マタ</t>
    </rPh>
    <rPh sb="35" eb="37">
      <t>カゾク</t>
    </rPh>
    <rPh sb="38" eb="39">
      <t>タイ</t>
    </rPh>
    <rPh sb="41" eb="43">
      <t>トウガイ</t>
    </rPh>
    <rPh sb="48" eb="50">
      <t>ナイヨウ</t>
    </rPh>
    <rPh sb="50" eb="51">
      <t>オヨ</t>
    </rPh>
    <rPh sb="52" eb="54">
      <t>ヒヨウ</t>
    </rPh>
    <rPh sb="58" eb="60">
      <t>セツメイ</t>
    </rPh>
    <rPh sb="62" eb="64">
      <t>ドウイ</t>
    </rPh>
    <rPh sb="65" eb="66">
      <t>エ</t>
    </rPh>
    <phoneticPr fontId="5"/>
  </si>
  <si>
    <t>サービスの提供に要した費用の支払いを受けた際、領収証を交付していますか。</t>
    <phoneticPr fontId="5"/>
  </si>
  <si>
    <t>規則第65条</t>
    <phoneticPr fontId="3"/>
  </si>
  <si>
    <t>□</t>
    <phoneticPr fontId="3"/>
  </si>
  <si>
    <t>法定代理受領サービスに該当しない地域密着型通所介護にかかる利用料の支払いを受けた場合は、提供したサービスの内容、費用の額その他必要と認められる事項を記載したサービス提供証明書を利用者に対し交付していますか。</t>
    <rPh sb="0" eb="2">
      <t>ホウテイ</t>
    </rPh>
    <rPh sb="2" eb="4">
      <t>ダイリ</t>
    </rPh>
    <rPh sb="4" eb="6">
      <t>ジュリョウ</t>
    </rPh>
    <rPh sb="11" eb="12">
      <t>ガイ</t>
    </rPh>
    <rPh sb="12" eb="13">
      <t>トウ</t>
    </rPh>
    <rPh sb="16" eb="18">
      <t>チイキ</t>
    </rPh>
    <rPh sb="18" eb="21">
      <t>ミッチャクガタ</t>
    </rPh>
    <rPh sb="21" eb="23">
      <t>ツウショ</t>
    </rPh>
    <rPh sb="23" eb="25">
      <t>カイゴ</t>
    </rPh>
    <rPh sb="29" eb="32">
      <t>リヨウリョウ</t>
    </rPh>
    <rPh sb="33" eb="35">
      <t>シハラ</t>
    </rPh>
    <rPh sb="37" eb="38">
      <t>ウ</t>
    </rPh>
    <rPh sb="40" eb="42">
      <t>バアイ</t>
    </rPh>
    <rPh sb="44" eb="46">
      <t>テイキョウ</t>
    </rPh>
    <rPh sb="53" eb="55">
      <t>ナイヨウ</t>
    </rPh>
    <rPh sb="56" eb="58">
      <t>ヒヨウ</t>
    </rPh>
    <rPh sb="59" eb="60">
      <t>ガク</t>
    </rPh>
    <rPh sb="62" eb="63">
      <t>タ</t>
    </rPh>
    <rPh sb="63" eb="65">
      <t>ヒツヨウ</t>
    </rPh>
    <rPh sb="66" eb="67">
      <t>ミト</t>
    </rPh>
    <rPh sb="71" eb="73">
      <t>ジコウ</t>
    </rPh>
    <rPh sb="74" eb="76">
      <t>キサイ</t>
    </rPh>
    <rPh sb="82" eb="84">
      <t>テイキョウ</t>
    </rPh>
    <rPh sb="84" eb="86">
      <t>ショウメイ</t>
    </rPh>
    <rPh sb="86" eb="87">
      <t>ショ</t>
    </rPh>
    <rPh sb="88" eb="90">
      <t>リヨウ</t>
    </rPh>
    <rPh sb="90" eb="91">
      <t>シャ</t>
    </rPh>
    <rPh sb="92" eb="93">
      <t>タイ</t>
    </rPh>
    <rPh sb="94" eb="96">
      <t>コウフ</t>
    </rPh>
    <phoneticPr fontId="5"/>
  </si>
  <si>
    <t>サービスの提供は、利用者の要介護状態の軽減又は悪化の防止に資するよう目標を設定し、計画的に行われていますか。</t>
    <rPh sb="5" eb="7">
      <t>テイキョウ</t>
    </rPh>
    <rPh sb="9" eb="12">
      <t>リヨウシャ</t>
    </rPh>
    <rPh sb="13" eb="14">
      <t>ヨウ</t>
    </rPh>
    <rPh sb="14" eb="16">
      <t>カイゴ</t>
    </rPh>
    <rPh sb="16" eb="18">
      <t>ジョウタイ</t>
    </rPh>
    <rPh sb="19" eb="21">
      <t>ケイゲン</t>
    </rPh>
    <rPh sb="21" eb="22">
      <t>マタ</t>
    </rPh>
    <rPh sb="23" eb="25">
      <t>アッカ</t>
    </rPh>
    <rPh sb="26" eb="28">
      <t>ボウシ</t>
    </rPh>
    <rPh sb="29" eb="30">
      <t>シ</t>
    </rPh>
    <rPh sb="34" eb="36">
      <t>モクヒョウ</t>
    </rPh>
    <rPh sb="37" eb="39">
      <t>セッテイ</t>
    </rPh>
    <rPh sb="41" eb="43">
      <t>ケイカク</t>
    </rPh>
    <rPh sb="43" eb="44">
      <t>テキ</t>
    </rPh>
    <rPh sb="45" eb="46">
      <t>オコナ</t>
    </rPh>
    <phoneticPr fontId="5"/>
  </si>
  <si>
    <t>自らその提供するサービスの質の評価を行い、常にその改善を図っていますか。</t>
    <rPh sb="0" eb="1">
      <t>ミズカ</t>
    </rPh>
    <rPh sb="4" eb="6">
      <t>テイキョウ</t>
    </rPh>
    <rPh sb="13" eb="14">
      <t>シツ</t>
    </rPh>
    <rPh sb="15" eb="17">
      <t>ヒョウカ</t>
    </rPh>
    <rPh sb="18" eb="19">
      <t>オコナ</t>
    </rPh>
    <rPh sb="21" eb="22">
      <t>ツネ</t>
    </rPh>
    <rPh sb="25" eb="27">
      <t>カイゼン</t>
    </rPh>
    <rPh sb="28" eb="29">
      <t>ハカ</t>
    </rPh>
    <phoneticPr fontId="5"/>
  </si>
  <si>
    <t>利用者が住み慣れた地域での生活を継続することができるよう、地域住民との交流及び地域活動への参加を図りつつ、利用者の心身の状況を踏まえ、妥当適切に行っていますか。</t>
    <phoneticPr fontId="3"/>
  </si>
  <si>
    <t xml:space="preserve">
</t>
    <phoneticPr fontId="5"/>
  </si>
  <si>
    <t>利用者一人一人の人格を尊重し、利用者がそれぞれの役割を持って日常生活を送ることができるよう配慮して行っていますか。</t>
    <phoneticPr fontId="3"/>
  </si>
  <si>
    <t>サービスの提供に当たっては、地域密着型通所介護計画に基づき、漫然かつ画一的にならないように、利用者の機能訓練及びその者が日常生活を営むことができるよう必要な援助を行っていますか。</t>
    <phoneticPr fontId="3"/>
  </si>
  <si>
    <t>サービスの提供に当たっては、懇切丁寧に行うことを旨とし、利用者又はその家族に対し、サービスの提供方法等を説明していますか。</t>
    <phoneticPr fontId="3"/>
  </si>
  <si>
    <t>介護技術の進歩に対応し、適切な介護技術をもってサービスの提供を行っていますか。</t>
    <rPh sb="0" eb="2">
      <t>カイゴ</t>
    </rPh>
    <rPh sb="2" eb="4">
      <t>ギジュツ</t>
    </rPh>
    <rPh sb="5" eb="7">
      <t>シンポ</t>
    </rPh>
    <rPh sb="8" eb="10">
      <t>タイオウ</t>
    </rPh>
    <rPh sb="12" eb="14">
      <t>テキセツ</t>
    </rPh>
    <rPh sb="15" eb="17">
      <t>カイゴ</t>
    </rPh>
    <rPh sb="17" eb="19">
      <t>ギジュツ</t>
    </rPh>
    <rPh sb="28" eb="30">
      <t>テイキョウ</t>
    </rPh>
    <rPh sb="31" eb="32">
      <t>オコナ</t>
    </rPh>
    <phoneticPr fontId="5"/>
  </si>
  <si>
    <t>常に利用者の心身の状況を的確に把握しつつ、相談援助等の生活指導、機能訓練その他必要なサービスを利用者の希望に添って適切に提供していますか。
　特に認知症である要介護者に対しては、必要に応じ、その特性に対応したサービスの提供ができる体制を整えていますか。</t>
    <phoneticPr fontId="5"/>
  </si>
  <si>
    <t>管理者は、利用者の心身の状況、希望及び置かれている環境を踏まえて、機能訓練等の目標、その目標を達成するための具体的なサービスの内容等を記載した地域密着型通所介護計画を作成していますか。</t>
    <rPh sb="0" eb="3">
      <t>カンリシャ</t>
    </rPh>
    <rPh sb="5" eb="8">
      <t>リヨウシャ</t>
    </rPh>
    <rPh sb="9" eb="11">
      <t>シンシン</t>
    </rPh>
    <rPh sb="12" eb="14">
      <t>ジョウキョウ</t>
    </rPh>
    <rPh sb="15" eb="17">
      <t>キボウ</t>
    </rPh>
    <rPh sb="17" eb="18">
      <t>オヨ</t>
    </rPh>
    <rPh sb="19" eb="20">
      <t>オ</t>
    </rPh>
    <rPh sb="25" eb="27">
      <t>カンキョウ</t>
    </rPh>
    <rPh sb="28" eb="29">
      <t>フ</t>
    </rPh>
    <rPh sb="33" eb="35">
      <t>キノウ</t>
    </rPh>
    <rPh sb="35" eb="37">
      <t>クンレン</t>
    </rPh>
    <rPh sb="37" eb="38">
      <t>トウ</t>
    </rPh>
    <rPh sb="39" eb="41">
      <t>モクヒョウ</t>
    </rPh>
    <rPh sb="44" eb="46">
      <t>モクヒョウ</t>
    </rPh>
    <rPh sb="47" eb="49">
      <t>タッセイ</t>
    </rPh>
    <rPh sb="54" eb="57">
      <t>グタイテキ</t>
    </rPh>
    <rPh sb="63" eb="65">
      <t>ナイヨウ</t>
    </rPh>
    <rPh sb="65" eb="66">
      <t>トウ</t>
    </rPh>
    <rPh sb="67" eb="69">
      <t>キサイ</t>
    </rPh>
    <rPh sb="71" eb="73">
      <t>チイキ</t>
    </rPh>
    <rPh sb="73" eb="76">
      <t>ミッチャクガタ</t>
    </rPh>
    <rPh sb="76" eb="78">
      <t>ツウショ</t>
    </rPh>
    <rPh sb="78" eb="80">
      <t>カイゴ</t>
    </rPh>
    <rPh sb="80" eb="82">
      <t>ケイカク</t>
    </rPh>
    <rPh sb="83" eb="85">
      <t>サクセイ</t>
    </rPh>
    <phoneticPr fontId="5"/>
  </si>
  <si>
    <t>地域密着型通所介護計画は、居宅サービス計画の内容に沿って作成していますか。</t>
    <rPh sb="0" eb="2">
      <t>チイキ</t>
    </rPh>
    <rPh sb="2" eb="5">
      <t>ミッチャクガタ</t>
    </rPh>
    <rPh sb="5" eb="7">
      <t>ツウショ</t>
    </rPh>
    <rPh sb="7" eb="9">
      <t>カイゴ</t>
    </rPh>
    <rPh sb="9" eb="11">
      <t>ケイカク</t>
    </rPh>
    <rPh sb="13" eb="15">
      <t>キョタク</t>
    </rPh>
    <rPh sb="19" eb="21">
      <t>ケイカク</t>
    </rPh>
    <rPh sb="22" eb="24">
      <t>ナイヨウ</t>
    </rPh>
    <rPh sb="25" eb="26">
      <t>エン</t>
    </rPh>
    <rPh sb="28" eb="30">
      <t>サクセイ</t>
    </rPh>
    <phoneticPr fontId="5"/>
  </si>
  <si>
    <t>管理者は、地域密着型通所介護計画を利用者に交付していますか。</t>
    <rPh sb="0" eb="3">
      <t>カンリシャ</t>
    </rPh>
    <rPh sb="5" eb="7">
      <t>チイキ</t>
    </rPh>
    <rPh sb="7" eb="10">
      <t>ミッチャクガタ</t>
    </rPh>
    <rPh sb="10" eb="12">
      <t>ツウショ</t>
    </rPh>
    <rPh sb="12" eb="14">
      <t>カイゴ</t>
    </rPh>
    <rPh sb="14" eb="16">
      <t>ケイカク</t>
    </rPh>
    <rPh sb="17" eb="20">
      <t>リヨウシャ</t>
    </rPh>
    <rPh sb="21" eb="23">
      <t>コウフ</t>
    </rPh>
    <phoneticPr fontId="5"/>
  </si>
  <si>
    <t>従業者は、それぞれの利用者について、地域密着型通所介護計画に従ったサービスの実施状況及び目標の達成状況の記録を行っていますか。</t>
    <phoneticPr fontId="5"/>
  </si>
  <si>
    <t>指定居宅介護支援事業者から地域密着型通所介護計画の提出の求めがあった際には、その地域密着型通所介護計画を提供することに協力していますか。</t>
    <rPh sb="0" eb="2">
      <t>シテイ</t>
    </rPh>
    <rPh sb="2" eb="4">
      <t>キョタク</t>
    </rPh>
    <rPh sb="4" eb="6">
      <t>カイゴ</t>
    </rPh>
    <rPh sb="6" eb="8">
      <t>シエン</t>
    </rPh>
    <rPh sb="8" eb="11">
      <t>ジギョウシャ</t>
    </rPh>
    <rPh sb="13" eb="15">
      <t>チイキ</t>
    </rPh>
    <rPh sb="15" eb="18">
      <t>ミッチャクガタ</t>
    </rPh>
    <rPh sb="18" eb="20">
      <t>ツウショ</t>
    </rPh>
    <rPh sb="20" eb="22">
      <t>カイゴ</t>
    </rPh>
    <rPh sb="22" eb="24">
      <t>ケイカク</t>
    </rPh>
    <rPh sb="25" eb="27">
      <t>テイシュツ</t>
    </rPh>
    <rPh sb="28" eb="29">
      <t>モト</t>
    </rPh>
    <rPh sb="34" eb="35">
      <t>サイ</t>
    </rPh>
    <rPh sb="40" eb="42">
      <t>チイキ</t>
    </rPh>
    <rPh sb="42" eb="45">
      <t>ミッチャクガタ</t>
    </rPh>
    <rPh sb="45" eb="47">
      <t>ツウショ</t>
    </rPh>
    <rPh sb="47" eb="49">
      <t>カイゴ</t>
    </rPh>
    <rPh sb="49" eb="51">
      <t>ケイカク</t>
    </rPh>
    <rPh sb="52" eb="54">
      <t>テイキョウ</t>
    </rPh>
    <rPh sb="59" eb="61">
      <t>キョウリョク</t>
    </rPh>
    <phoneticPr fontId="5"/>
  </si>
  <si>
    <t>・地域密着型通所介護計画書</t>
    <phoneticPr fontId="3"/>
  </si>
  <si>
    <t>・地域密着型通所介護計画書
・使用しているパンフレット等</t>
    <phoneticPr fontId="3"/>
  </si>
  <si>
    <t>利用者が次のいずれかに該当する場合は、遅滞なく、意見を付してその旨を市町村に通知していますか。
①正当な理由なく地域密着型通所介護の利用に関する指示に従わないことにより、要介護状態等の程度を増進させたと認められるとき。
②偽りその他不正な行為によって保険給付を受け、又は受けようとしたとき。</t>
    <rPh sb="0" eb="3">
      <t>リヨウシャ</t>
    </rPh>
    <rPh sb="4" eb="5">
      <t>ツギ</t>
    </rPh>
    <rPh sb="11" eb="13">
      <t>ガイトウ</t>
    </rPh>
    <rPh sb="15" eb="17">
      <t>バアイ</t>
    </rPh>
    <rPh sb="19" eb="21">
      <t>チタイ</t>
    </rPh>
    <rPh sb="24" eb="26">
      <t>イケン</t>
    </rPh>
    <rPh sb="27" eb="28">
      <t>フ</t>
    </rPh>
    <rPh sb="32" eb="33">
      <t>ムネ</t>
    </rPh>
    <rPh sb="34" eb="37">
      <t>シチョウソン</t>
    </rPh>
    <rPh sb="38" eb="40">
      <t>ツウチ</t>
    </rPh>
    <rPh sb="50" eb="52">
      <t>セイトウ</t>
    </rPh>
    <rPh sb="53" eb="55">
      <t>リユウ</t>
    </rPh>
    <rPh sb="57" eb="59">
      <t>チイキ</t>
    </rPh>
    <rPh sb="59" eb="62">
      <t>ミッチャクガタ</t>
    </rPh>
    <rPh sb="62" eb="64">
      <t>ツウショ</t>
    </rPh>
    <rPh sb="64" eb="66">
      <t>カイゴ</t>
    </rPh>
    <rPh sb="67" eb="69">
      <t>リヨウ</t>
    </rPh>
    <rPh sb="70" eb="71">
      <t>カン</t>
    </rPh>
    <rPh sb="73" eb="75">
      <t>シジ</t>
    </rPh>
    <rPh sb="76" eb="77">
      <t>シタガ</t>
    </rPh>
    <rPh sb="86" eb="87">
      <t>ヨウ</t>
    </rPh>
    <rPh sb="87" eb="89">
      <t>カイゴ</t>
    </rPh>
    <rPh sb="89" eb="91">
      <t>ジョウタイ</t>
    </rPh>
    <rPh sb="91" eb="92">
      <t>トウ</t>
    </rPh>
    <rPh sb="93" eb="95">
      <t>テイド</t>
    </rPh>
    <rPh sb="96" eb="98">
      <t>ゾウシン</t>
    </rPh>
    <rPh sb="102" eb="103">
      <t>ミト</t>
    </rPh>
    <rPh sb="112" eb="113">
      <t>イツワ</t>
    </rPh>
    <rPh sb="116" eb="117">
      <t>タ</t>
    </rPh>
    <rPh sb="117" eb="119">
      <t>フセイ</t>
    </rPh>
    <rPh sb="120" eb="122">
      <t>コウイ</t>
    </rPh>
    <rPh sb="126" eb="128">
      <t>ホケン</t>
    </rPh>
    <rPh sb="128" eb="130">
      <t>キュウフ</t>
    </rPh>
    <rPh sb="131" eb="132">
      <t>ウ</t>
    </rPh>
    <rPh sb="134" eb="135">
      <t>マタ</t>
    </rPh>
    <rPh sb="136" eb="137">
      <t>ウ</t>
    </rPh>
    <phoneticPr fontId="5"/>
  </si>
  <si>
    <t>・緊急時対応マニュアル
・サービス提供記録</t>
    <phoneticPr fontId="3"/>
  </si>
  <si>
    <t>サービス提供中、利用者に病状の急変が生じた場合その他必要な場合は、速やかに主治の医師への連絡を行う等必要な措置を講じていますか。</t>
    <rPh sb="4" eb="6">
      <t>テイキョウ</t>
    </rPh>
    <rPh sb="6" eb="7">
      <t>チュウ</t>
    </rPh>
    <rPh sb="8" eb="11">
      <t>リヨウシャ</t>
    </rPh>
    <rPh sb="12" eb="14">
      <t>ビョウジョウ</t>
    </rPh>
    <rPh sb="15" eb="17">
      <t>キュウヘン</t>
    </rPh>
    <rPh sb="18" eb="19">
      <t>ショウ</t>
    </rPh>
    <rPh sb="21" eb="23">
      <t>バアイ</t>
    </rPh>
    <rPh sb="25" eb="26">
      <t>タ</t>
    </rPh>
    <rPh sb="26" eb="28">
      <t>ヒツヨウ</t>
    </rPh>
    <rPh sb="29" eb="31">
      <t>バアイ</t>
    </rPh>
    <rPh sb="33" eb="34">
      <t>スミ</t>
    </rPh>
    <rPh sb="37" eb="39">
      <t>シュジ</t>
    </rPh>
    <rPh sb="40" eb="42">
      <t>イシ</t>
    </rPh>
    <rPh sb="44" eb="46">
      <t>レンラク</t>
    </rPh>
    <rPh sb="47" eb="48">
      <t>オコナ</t>
    </rPh>
    <rPh sb="49" eb="50">
      <t>ナド</t>
    </rPh>
    <rPh sb="50" eb="52">
      <t>ヒツヨウ</t>
    </rPh>
    <rPh sb="53" eb="55">
      <t>ソチ</t>
    </rPh>
    <rPh sb="56" eb="57">
      <t>コウ</t>
    </rPh>
    <phoneticPr fontId="5"/>
  </si>
  <si>
    <t>□</t>
    <phoneticPr fontId="5"/>
  </si>
  <si>
    <t>・運営規程
・重要事項説明書</t>
    <phoneticPr fontId="3"/>
  </si>
  <si>
    <t>利用者に対し、適切なサービスを提供できるよう事業所ごとに勤務の体制（日々の勤務時間、職務内容、常勤・非常勤の別等）を定めていますか。</t>
    <phoneticPr fontId="5"/>
  </si>
  <si>
    <t>当該事業所の従業者によってサービスを提供していますか。
※調理、洗濯等の利用者の処遇に直接影響を及ぼさない業務については委託可。</t>
    <rPh sb="0" eb="2">
      <t>トウガイ</t>
    </rPh>
    <rPh sb="2" eb="5">
      <t>ジギョウショ</t>
    </rPh>
    <rPh sb="6" eb="9">
      <t>ジュウギョウシャ</t>
    </rPh>
    <rPh sb="18" eb="20">
      <t>テイキョウ</t>
    </rPh>
    <phoneticPr fontId="5"/>
  </si>
  <si>
    <t>従業者の資質向上のために、研修の機会を確保していますか。</t>
    <rPh sb="0" eb="3">
      <t>ジュウギョウシャ</t>
    </rPh>
    <rPh sb="4" eb="6">
      <t>シシツ</t>
    </rPh>
    <rPh sb="6" eb="8">
      <t>コウジョウ</t>
    </rPh>
    <rPh sb="13" eb="15">
      <t>ケンシュウ</t>
    </rPh>
    <rPh sb="16" eb="18">
      <t>キカイ</t>
    </rPh>
    <rPh sb="19" eb="21">
      <t>カクホ</t>
    </rPh>
    <phoneticPr fontId="5"/>
  </si>
  <si>
    <t>・研修計画、実施記録</t>
    <phoneticPr fontId="3"/>
  </si>
  <si>
    <t>・業務日誌
・国保連への請求書控え</t>
    <phoneticPr fontId="3"/>
  </si>
  <si>
    <t>□</t>
    <phoneticPr fontId="3"/>
  </si>
  <si>
    <t>非常災害に関する具体的計画を立て、非常災害時の関係機関への通報及び連携体制を整備し、それらを定期的に従業者に周知していますか。また、定期的に避難訓練、救出訓練、その他必要な訓練を行っていますか。</t>
    <rPh sb="0" eb="2">
      <t>ヒジョウ</t>
    </rPh>
    <rPh sb="2" eb="4">
      <t>サイガイ</t>
    </rPh>
    <rPh sb="5" eb="6">
      <t>カン</t>
    </rPh>
    <rPh sb="8" eb="10">
      <t>グタイ</t>
    </rPh>
    <rPh sb="10" eb="11">
      <t>テキ</t>
    </rPh>
    <rPh sb="11" eb="13">
      <t>ケイカク</t>
    </rPh>
    <rPh sb="14" eb="15">
      <t>タ</t>
    </rPh>
    <rPh sb="17" eb="19">
      <t>ヒジョウ</t>
    </rPh>
    <rPh sb="19" eb="21">
      <t>サイガイ</t>
    </rPh>
    <rPh sb="21" eb="22">
      <t>ジ</t>
    </rPh>
    <rPh sb="23" eb="25">
      <t>カンケイ</t>
    </rPh>
    <rPh sb="25" eb="27">
      <t>キカン</t>
    </rPh>
    <rPh sb="29" eb="31">
      <t>ツウホウ</t>
    </rPh>
    <rPh sb="31" eb="32">
      <t>オヨ</t>
    </rPh>
    <rPh sb="33" eb="35">
      <t>レンケイ</t>
    </rPh>
    <rPh sb="35" eb="37">
      <t>タイセイ</t>
    </rPh>
    <rPh sb="38" eb="40">
      <t>セイビ</t>
    </rPh>
    <rPh sb="46" eb="49">
      <t>テイキテキ</t>
    </rPh>
    <rPh sb="50" eb="53">
      <t>ジュウギョウシャ</t>
    </rPh>
    <rPh sb="54" eb="56">
      <t>シュウチ</t>
    </rPh>
    <rPh sb="66" eb="69">
      <t>テイキテキ</t>
    </rPh>
    <rPh sb="70" eb="72">
      <t>ヒナン</t>
    </rPh>
    <rPh sb="72" eb="74">
      <t>クンレン</t>
    </rPh>
    <rPh sb="75" eb="77">
      <t>キュウシュツ</t>
    </rPh>
    <rPh sb="77" eb="79">
      <t>クンレン</t>
    </rPh>
    <rPh sb="82" eb="83">
      <t>タ</t>
    </rPh>
    <rPh sb="83" eb="85">
      <t>ヒツヨウ</t>
    </rPh>
    <rPh sb="86" eb="88">
      <t>クンレン</t>
    </rPh>
    <rPh sb="89" eb="90">
      <t>オコナ</t>
    </rPh>
    <phoneticPr fontId="5"/>
  </si>
  <si>
    <t>利用者の使用する施設、食器その他の設備・飲料水について、衛生的な管理に努め、又は衛生上必要な措置を講じていますか。</t>
    <rPh sb="0" eb="3">
      <t>リヨウシャ</t>
    </rPh>
    <rPh sb="4" eb="6">
      <t>シヨウ</t>
    </rPh>
    <rPh sb="8" eb="10">
      <t>シセツ</t>
    </rPh>
    <rPh sb="11" eb="13">
      <t>ショッキ</t>
    </rPh>
    <rPh sb="15" eb="16">
      <t>タ</t>
    </rPh>
    <rPh sb="17" eb="19">
      <t>セツビ</t>
    </rPh>
    <rPh sb="20" eb="23">
      <t>インリョウスイ</t>
    </rPh>
    <rPh sb="28" eb="31">
      <t>エイセイテキ</t>
    </rPh>
    <rPh sb="32" eb="34">
      <t>カンリ</t>
    </rPh>
    <rPh sb="35" eb="36">
      <t>ツト</t>
    </rPh>
    <rPh sb="38" eb="39">
      <t>マタ</t>
    </rPh>
    <rPh sb="40" eb="43">
      <t>エイセイジョウ</t>
    </rPh>
    <rPh sb="43" eb="45">
      <t>ヒツヨウ</t>
    </rPh>
    <rPh sb="46" eb="48">
      <t>ソチ</t>
    </rPh>
    <rPh sb="49" eb="50">
      <t>コウ</t>
    </rPh>
    <phoneticPr fontId="5"/>
  </si>
  <si>
    <t>食中毒及び感染症の発生を防止するための措置等について、必要に応じて保健所の助言・指導を求めるとともに、常に密接な連携を保っていますか。</t>
    <rPh sb="0" eb="3">
      <t>ショクチュウドク</t>
    </rPh>
    <rPh sb="3" eb="4">
      <t>オヨ</t>
    </rPh>
    <rPh sb="5" eb="8">
      <t>カンセンショウ</t>
    </rPh>
    <rPh sb="9" eb="11">
      <t>ハッセイ</t>
    </rPh>
    <rPh sb="12" eb="14">
      <t>ボウシ</t>
    </rPh>
    <rPh sb="19" eb="22">
      <t>ソチトウ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5"/>
  </si>
  <si>
    <t>従業者が正当な理由なく、その業務上知り得た利用者又はその家族の秘密を漏らすことのないよう必要な措置を講じていますか。</t>
    <rPh sb="0" eb="3">
      <t>ジュウギョウシャ</t>
    </rPh>
    <rPh sb="4" eb="6">
      <t>セイトウ</t>
    </rPh>
    <rPh sb="7" eb="9">
      <t>リユウ</t>
    </rPh>
    <rPh sb="14" eb="17">
      <t>ギョウムジョウ</t>
    </rPh>
    <rPh sb="17" eb="18">
      <t>シ</t>
    </rPh>
    <rPh sb="19" eb="20">
      <t>エ</t>
    </rPh>
    <rPh sb="21" eb="24">
      <t>リヨウシャ</t>
    </rPh>
    <rPh sb="24" eb="25">
      <t>マタ</t>
    </rPh>
    <rPh sb="28" eb="30">
      <t>カゾク</t>
    </rPh>
    <rPh sb="31" eb="33">
      <t>ヒミツ</t>
    </rPh>
    <rPh sb="34" eb="35">
      <t>モ</t>
    </rPh>
    <rPh sb="44" eb="46">
      <t>ヒツヨウ</t>
    </rPh>
    <rPh sb="47" eb="49">
      <t>ソチ</t>
    </rPh>
    <rPh sb="50" eb="51">
      <t>コウ</t>
    </rPh>
    <phoneticPr fontId="5"/>
  </si>
  <si>
    <t>従業者であった者が、正当な理由なく、その業務上知り得た利用者又はその家族の秘密を漏らすことのないよう必要な措置を講じていますか。</t>
    <rPh sb="0" eb="3">
      <t>ジュウギョウシャ</t>
    </rPh>
    <rPh sb="7" eb="8">
      <t>モノ</t>
    </rPh>
    <rPh sb="10" eb="12">
      <t>セイトウ</t>
    </rPh>
    <rPh sb="13" eb="15">
      <t>リユウ</t>
    </rPh>
    <rPh sb="20" eb="22">
      <t>ギョウム</t>
    </rPh>
    <rPh sb="22" eb="23">
      <t>ジョウ</t>
    </rPh>
    <rPh sb="23" eb="24">
      <t>シ</t>
    </rPh>
    <rPh sb="25" eb="26">
      <t>エ</t>
    </rPh>
    <rPh sb="27" eb="30">
      <t>リヨウシャ</t>
    </rPh>
    <rPh sb="30" eb="31">
      <t>マタ</t>
    </rPh>
    <rPh sb="34" eb="36">
      <t>カゾク</t>
    </rPh>
    <rPh sb="37" eb="39">
      <t>ヒミツ</t>
    </rPh>
    <rPh sb="40" eb="41">
      <t>モ</t>
    </rPh>
    <rPh sb="50" eb="52">
      <t>ヒツヨウ</t>
    </rPh>
    <rPh sb="53" eb="55">
      <t>ソチ</t>
    </rPh>
    <rPh sb="56" eb="57">
      <t>コウ</t>
    </rPh>
    <phoneticPr fontId="5"/>
  </si>
  <si>
    <t>サービス担当者会議等において利用者若しくはその家族の個人情報を用いる場合の同意をあらかじめ書面により得ていますか。</t>
    <phoneticPr fontId="5"/>
  </si>
  <si>
    <t>・個人情報同意書</t>
    <phoneticPr fontId="3"/>
  </si>
  <si>
    <t>・パンフレット／チラシ</t>
    <phoneticPr fontId="3"/>
  </si>
  <si>
    <t>□</t>
    <phoneticPr fontId="5"/>
  </si>
  <si>
    <t>□</t>
    <phoneticPr fontId="3"/>
  </si>
  <si>
    <t>居宅介護支援事業者又はその従業者に対して、利用者に特定の事業者によるサービスを利用させることの対償として、金品その他の財産上の利益を供与していませんか。</t>
    <rPh sb="0" eb="2">
      <t>キョタク</t>
    </rPh>
    <rPh sb="2" eb="4">
      <t>カイゴ</t>
    </rPh>
    <rPh sb="4" eb="6">
      <t>シエン</t>
    </rPh>
    <rPh sb="6" eb="9">
      <t>ジギョウシャ</t>
    </rPh>
    <rPh sb="9" eb="10">
      <t>マタ</t>
    </rPh>
    <rPh sb="13" eb="16">
      <t>ジュウギョウシャ</t>
    </rPh>
    <rPh sb="17" eb="18">
      <t>タイ</t>
    </rPh>
    <rPh sb="21" eb="24">
      <t>リヨウシャ</t>
    </rPh>
    <rPh sb="25" eb="27">
      <t>トクテイ</t>
    </rPh>
    <rPh sb="28" eb="31">
      <t>ジギョウシャ</t>
    </rPh>
    <rPh sb="39" eb="41">
      <t>リヨウ</t>
    </rPh>
    <rPh sb="47" eb="48">
      <t>タイ</t>
    </rPh>
    <rPh sb="48" eb="49">
      <t>ショウ</t>
    </rPh>
    <rPh sb="53" eb="55">
      <t>キンピン</t>
    </rPh>
    <rPh sb="57" eb="58">
      <t>タ</t>
    </rPh>
    <rPh sb="59" eb="61">
      <t>ザイサン</t>
    </rPh>
    <rPh sb="61" eb="62">
      <t>ジョウ</t>
    </rPh>
    <rPh sb="63" eb="65">
      <t>リエキ</t>
    </rPh>
    <rPh sb="66" eb="68">
      <t>キョウヨ</t>
    </rPh>
    <phoneticPr fontId="5"/>
  </si>
  <si>
    <t>利用者及びその家族からの苦情を受け付けるための仕組みを設けていますか。また、苦情に関する市町村・国保連等の調査に協力し、指導助言に従って必要な改善を行っていますか。</t>
    <rPh sb="0" eb="3">
      <t>リヨウシャ</t>
    </rPh>
    <rPh sb="3" eb="4">
      <t>オヨ</t>
    </rPh>
    <rPh sb="7" eb="9">
      <t>カゾク</t>
    </rPh>
    <rPh sb="12" eb="14">
      <t>クジョウ</t>
    </rPh>
    <rPh sb="15" eb="16">
      <t>ウ</t>
    </rPh>
    <rPh sb="17" eb="18">
      <t>ツ</t>
    </rPh>
    <rPh sb="23" eb="25">
      <t>シク</t>
    </rPh>
    <rPh sb="27" eb="28">
      <t>モウ</t>
    </rPh>
    <rPh sb="38" eb="40">
      <t>クジョウ</t>
    </rPh>
    <rPh sb="41" eb="42">
      <t>カン</t>
    </rPh>
    <rPh sb="44" eb="47">
      <t>シチョウソン</t>
    </rPh>
    <rPh sb="48" eb="49">
      <t>クニ</t>
    </rPh>
    <rPh sb="49" eb="50">
      <t>タモツ</t>
    </rPh>
    <rPh sb="50" eb="51">
      <t>レン</t>
    </rPh>
    <rPh sb="51" eb="52">
      <t>トウ</t>
    </rPh>
    <rPh sb="53" eb="55">
      <t>チョウサ</t>
    </rPh>
    <rPh sb="56" eb="58">
      <t>キョウリョク</t>
    </rPh>
    <rPh sb="60" eb="62">
      <t>シドウ</t>
    </rPh>
    <rPh sb="62" eb="64">
      <t>ジョゲン</t>
    </rPh>
    <rPh sb="65" eb="66">
      <t>シタガ</t>
    </rPh>
    <rPh sb="68" eb="70">
      <t>ヒツヨウ</t>
    </rPh>
    <rPh sb="71" eb="73">
      <t>カイゼン</t>
    </rPh>
    <rPh sb="74" eb="75">
      <t>オコナ</t>
    </rPh>
    <phoneticPr fontId="5"/>
  </si>
  <si>
    <t>苦情相談を受けたことがある場合、苦情相談等の内容を記録・保存していますか。
苦情相談を受けたことがない場合、苦情相談等の内容を記録・保存する準備をしていますか。</t>
    <rPh sb="0" eb="2">
      <t>クジョウ</t>
    </rPh>
    <rPh sb="2" eb="4">
      <t>ソウダン</t>
    </rPh>
    <rPh sb="5" eb="6">
      <t>ウ</t>
    </rPh>
    <rPh sb="13" eb="15">
      <t>バアイ</t>
    </rPh>
    <rPh sb="16" eb="18">
      <t>クジョウ</t>
    </rPh>
    <rPh sb="18" eb="20">
      <t>ソウダン</t>
    </rPh>
    <rPh sb="20" eb="21">
      <t>トウ</t>
    </rPh>
    <rPh sb="22" eb="24">
      <t>ナイヨウ</t>
    </rPh>
    <rPh sb="25" eb="27">
      <t>キロク</t>
    </rPh>
    <rPh sb="28" eb="30">
      <t>ホゾン</t>
    </rPh>
    <rPh sb="38" eb="40">
      <t>クジョウ</t>
    </rPh>
    <rPh sb="40" eb="42">
      <t>ソウダン</t>
    </rPh>
    <rPh sb="43" eb="44">
      <t>ウ</t>
    </rPh>
    <rPh sb="51" eb="53">
      <t>バアイ</t>
    </rPh>
    <rPh sb="54" eb="56">
      <t>クジョウ</t>
    </rPh>
    <rPh sb="56" eb="58">
      <t>ソウダン</t>
    </rPh>
    <rPh sb="58" eb="59">
      <t>トウ</t>
    </rPh>
    <rPh sb="60" eb="62">
      <t>ナイヨウ</t>
    </rPh>
    <rPh sb="63" eb="65">
      <t>キロク</t>
    </rPh>
    <rPh sb="66" eb="68">
      <t>ホゾン</t>
    </rPh>
    <rPh sb="70" eb="72">
      <t>ジュンビ</t>
    </rPh>
    <phoneticPr fontId="5"/>
  </si>
  <si>
    <t>□</t>
    <phoneticPr fontId="3"/>
  </si>
  <si>
    <t>上記の報告、評価、要望、助言等についての記録を作成するとともに、その記録を公表していますか。</t>
    <rPh sb="0" eb="2">
      <t>ジョウキ</t>
    </rPh>
    <phoneticPr fontId="5"/>
  </si>
  <si>
    <t>□</t>
    <phoneticPr fontId="3"/>
  </si>
  <si>
    <t>□</t>
    <phoneticPr fontId="3"/>
  </si>
  <si>
    <t>事故が発生した場合は、市町村、当該利用者の家族、当該利用者に係る居宅介護支援事業者等に連絡を行うとともに、必要な措置を講じていますか。
また、事故の状況や処置について記録していますか。
過去に事故が発生していない場合でも、発生した場合に備えて、あらかじめ対応方法や記録様式等を準備していますか。
　→過去一年間の事故事例の有無：　有　・　無</t>
    <rPh sb="0" eb="2">
      <t>ジコ</t>
    </rPh>
    <rPh sb="3" eb="5">
      <t>ハッセイ</t>
    </rPh>
    <rPh sb="7" eb="9">
      <t>バアイ</t>
    </rPh>
    <rPh sb="11" eb="14">
      <t>シチョウソン</t>
    </rPh>
    <rPh sb="15" eb="17">
      <t>トウガイ</t>
    </rPh>
    <rPh sb="17" eb="20">
      <t>リヨウシャ</t>
    </rPh>
    <rPh sb="21" eb="23">
      <t>カゾク</t>
    </rPh>
    <rPh sb="24" eb="26">
      <t>トウガイ</t>
    </rPh>
    <rPh sb="26" eb="29">
      <t>リヨウシャ</t>
    </rPh>
    <rPh sb="30" eb="31">
      <t>カカワ</t>
    </rPh>
    <rPh sb="32" eb="34">
      <t>キョタク</t>
    </rPh>
    <rPh sb="34" eb="36">
      <t>カイゴ</t>
    </rPh>
    <rPh sb="36" eb="38">
      <t>シエン</t>
    </rPh>
    <rPh sb="38" eb="41">
      <t>ジギョウシャ</t>
    </rPh>
    <rPh sb="41" eb="42">
      <t>トウ</t>
    </rPh>
    <rPh sb="43" eb="45">
      <t>レンラク</t>
    </rPh>
    <rPh sb="46" eb="47">
      <t>オコナ</t>
    </rPh>
    <rPh sb="53" eb="55">
      <t>ヒツヨウ</t>
    </rPh>
    <rPh sb="56" eb="58">
      <t>ソチ</t>
    </rPh>
    <rPh sb="59" eb="60">
      <t>コウ</t>
    </rPh>
    <rPh sb="71" eb="73">
      <t>ジコ</t>
    </rPh>
    <rPh sb="74" eb="76">
      <t>ジョウキョウ</t>
    </rPh>
    <rPh sb="77" eb="79">
      <t>ショチ</t>
    </rPh>
    <rPh sb="83" eb="85">
      <t>キロク</t>
    </rPh>
    <rPh sb="93" eb="95">
      <t>カコ</t>
    </rPh>
    <rPh sb="96" eb="98">
      <t>ジコ</t>
    </rPh>
    <rPh sb="99" eb="101">
      <t>ハッセイ</t>
    </rPh>
    <rPh sb="106" eb="108">
      <t>バアイ</t>
    </rPh>
    <rPh sb="111" eb="113">
      <t>ハッセイ</t>
    </rPh>
    <rPh sb="115" eb="117">
      <t>バアイ</t>
    </rPh>
    <rPh sb="118" eb="119">
      <t>ソナ</t>
    </rPh>
    <rPh sb="127" eb="129">
      <t>タイオウ</t>
    </rPh>
    <rPh sb="129" eb="131">
      <t>ホウホウ</t>
    </rPh>
    <rPh sb="134" eb="136">
      <t>ヨウシキ</t>
    </rPh>
    <rPh sb="136" eb="137">
      <t>トウ</t>
    </rPh>
    <rPh sb="138" eb="140">
      <t>ジュンビ</t>
    </rPh>
    <rPh sb="151" eb="153">
      <t>カコ</t>
    </rPh>
    <rPh sb="153" eb="156">
      <t>イチネンカン</t>
    </rPh>
    <rPh sb="157" eb="159">
      <t>ジコ</t>
    </rPh>
    <rPh sb="159" eb="161">
      <t>ジレイ</t>
    </rPh>
    <rPh sb="162" eb="164">
      <t>ウム</t>
    </rPh>
    <rPh sb="166" eb="167">
      <t>ア</t>
    </rPh>
    <rPh sb="170" eb="171">
      <t>ナ</t>
    </rPh>
    <phoneticPr fontId="5"/>
  </si>
  <si>
    <t>事故が生じた際には、原因を解明し、再発生を防ぐための対策を講じていますか。</t>
    <rPh sb="10" eb="12">
      <t>ゲンイン</t>
    </rPh>
    <rPh sb="13" eb="15">
      <t>カイメイ</t>
    </rPh>
    <phoneticPr fontId="5"/>
  </si>
  <si>
    <t>従業者、設備、備品及び会計に関する諸記録を整備していますか。</t>
    <rPh sb="0" eb="3">
      <t>ジュウギョウシャ</t>
    </rPh>
    <rPh sb="4" eb="6">
      <t>セツビ</t>
    </rPh>
    <rPh sb="7" eb="9">
      <t>ビヒン</t>
    </rPh>
    <rPh sb="9" eb="10">
      <t>オヨ</t>
    </rPh>
    <rPh sb="11" eb="13">
      <t>カイケイ</t>
    </rPh>
    <rPh sb="14" eb="15">
      <t>カン</t>
    </rPh>
    <rPh sb="17" eb="18">
      <t>ショ</t>
    </rPh>
    <rPh sb="18" eb="20">
      <t>キロク</t>
    </rPh>
    <rPh sb="21" eb="23">
      <t>セイビ</t>
    </rPh>
    <phoneticPr fontId="5"/>
  </si>
  <si>
    <t>１単位の単価に単位数を乗じて得た額に１円未満の端数があるときは、端数金額を切り捨てて計算していますか。</t>
    <rPh sb="1" eb="3">
      <t>タンイ</t>
    </rPh>
    <rPh sb="4" eb="6">
      <t>タンカ</t>
    </rPh>
    <rPh sb="7" eb="10">
      <t>タンイスウ</t>
    </rPh>
    <rPh sb="11" eb="12">
      <t>ジョウ</t>
    </rPh>
    <rPh sb="14" eb="15">
      <t>エ</t>
    </rPh>
    <rPh sb="16" eb="17">
      <t>ガク</t>
    </rPh>
    <rPh sb="19" eb="20">
      <t>エン</t>
    </rPh>
    <rPh sb="20" eb="22">
      <t>ミマン</t>
    </rPh>
    <rPh sb="23" eb="25">
      <t>ハスウ</t>
    </rPh>
    <rPh sb="32" eb="34">
      <t>ハスウ</t>
    </rPh>
    <rPh sb="34" eb="36">
      <t>キンガク</t>
    </rPh>
    <rPh sb="37" eb="38">
      <t>キ</t>
    </rPh>
    <rPh sb="39" eb="40">
      <t>ス</t>
    </rPh>
    <rPh sb="42" eb="44">
      <t>ケイサン</t>
    </rPh>
    <phoneticPr fontId="5"/>
  </si>
  <si>
    <t>・居宅サービス計画書
・地域密着型通所介護計画書
・送迎に関する記録</t>
    <rPh sb="1" eb="3">
      <t>キョタク</t>
    </rPh>
    <rPh sb="7" eb="9">
      <t>ケイカク</t>
    </rPh>
    <rPh sb="9" eb="10">
      <t>ショ</t>
    </rPh>
    <rPh sb="12" eb="17">
      <t>チイキミッチャクガタ</t>
    </rPh>
    <rPh sb="17" eb="19">
      <t>ツウショ</t>
    </rPh>
    <rPh sb="19" eb="21">
      <t>カイゴ</t>
    </rPh>
    <rPh sb="21" eb="23">
      <t>ケイカク</t>
    </rPh>
    <rPh sb="23" eb="24">
      <t>ショ</t>
    </rPh>
    <rPh sb="26" eb="28">
      <t>ソウゲイ</t>
    </rPh>
    <rPh sb="29" eb="30">
      <t>カン</t>
    </rPh>
    <rPh sb="32" eb="34">
      <t>キロク</t>
    </rPh>
    <phoneticPr fontId="3"/>
  </si>
  <si>
    <t>ただし、次のいずれの要件も満たす場合、１日30分以内を限度として、サービスを行うのに要する時間に含めることができます。
①居宅サービス計画及び地域密着型通所介護計画に位置付けた上で実施する場合
②送迎時に居宅内の介助等（着替え、ベッド・車いすへの移乗、戸締り等）を行う者が、介護福祉士等である場合　</t>
    <rPh sb="4" eb="5">
      <t>ツギ</t>
    </rPh>
    <rPh sb="10" eb="12">
      <t>ヨウケン</t>
    </rPh>
    <rPh sb="13" eb="14">
      <t>ミ</t>
    </rPh>
    <rPh sb="16" eb="18">
      <t>バアイ</t>
    </rPh>
    <rPh sb="20" eb="21">
      <t>ニチ</t>
    </rPh>
    <rPh sb="23" eb="24">
      <t>フン</t>
    </rPh>
    <rPh sb="24" eb="26">
      <t>イナイ</t>
    </rPh>
    <rPh sb="27" eb="29">
      <t>ゲンド</t>
    </rPh>
    <rPh sb="38" eb="39">
      <t>オコナ</t>
    </rPh>
    <rPh sb="42" eb="43">
      <t>ヨウ</t>
    </rPh>
    <rPh sb="45" eb="47">
      <t>ジカン</t>
    </rPh>
    <rPh sb="48" eb="49">
      <t>フク</t>
    </rPh>
    <rPh sb="61" eb="63">
      <t>キョタク</t>
    </rPh>
    <rPh sb="67" eb="69">
      <t>ケイカク</t>
    </rPh>
    <rPh sb="69" eb="70">
      <t>オヨ</t>
    </rPh>
    <rPh sb="71" eb="76">
      <t>チイキミッチャクガタ</t>
    </rPh>
    <rPh sb="76" eb="78">
      <t>ツウショ</t>
    </rPh>
    <rPh sb="78" eb="80">
      <t>カイゴ</t>
    </rPh>
    <rPh sb="80" eb="82">
      <t>ケイカク</t>
    </rPh>
    <rPh sb="83" eb="86">
      <t>イチヅ</t>
    </rPh>
    <rPh sb="88" eb="89">
      <t>ウエ</t>
    </rPh>
    <rPh sb="90" eb="92">
      <t>ジッシ</t>
    </rPh>
    <rPh sb="94" eb="96">
      <t>バアイ</t>
    </rPh>
    <rPh sb="98" eb="100">
      <t>ソウゲイ</t>
    </rPh>
    <rPh sb="100" eb="101">
      <t>ジ</t>
    </rPh>
    <rPh sb="102" eb="104">
      <t>キョタク</t>
    </rPh>
    <rPh sb="104" eb="105">
      <t>ナイ</t>
    </rPh>
    <rPh sb="106" eb="108">
      <t>カイジョ</t>
    </rPh>
    <rPh sb="108" eb="109">
      <t>トウ</t>
    </rPh>
    <rPh sb="110" eb="112">
      <t>キガ</t>
    </rPh>
    <rPh sb="118" eb="119">
      <t>クルマ</t>
    </rPh>
    <rPh sb="123" eb="125">
      <t>イジョウ</t>
    </rPh>
    <rPh sb="126" eb="128">
      <t>トジマ</t>
    </rPh>
    <rPh sb="129" eb="130">
      <t>トウ</t>
    </rPh>
    <rPh sb="132" eb="133">
      <t>オコナ</t>
    </rPh>
    <rPh sb="134" eb="135">
      <t>モノ</t>
    </rPh>
    <rPh sb="137" eb="139">
      <t>カイゴ</t>
    </rPh>
    <rPh sb="139" eb="142">
      <t>フクシシ</t>
    </rPh>
    <rPh sb="142" eb="143">
      <t>トウ</t>
    </rPh>
    <rPh sb="146" eb="148">
      <t>バアイ</t>
    </rPh>
    <phoneticPr fontId="3"/>
  </si>
  <si>
    <t>平18厚告126
一</t>
    <rPh sb="0" eb="1">
      <t>ヘイ</t>
    </rPh>
    <rPh sb="3" eb="4">
      <t>アツシ</t>
    </rPh>
    <rPh sb="4" eb="5">
      <t>コク</t>
    </rPh>
    <rPh sb="9" eb="10">
      <t>イチ</t>
    </rPh>
    <phoneticPr fontId="5"/>
  </si>
  <si>
    <t>平18厚告126
二</t>
    <rPh sb="0" eb="1">
      <t>ヘイ</t>
    </rPh>
    <rPh sb="3" eb="4">
      <t>アツシ</t>
    </rPh>
    <rPh sb="4" eb="5">
      <t>コク</t>
    </rPh>
    <rPh sb="9" eb="10">
      <t>ニ</t>
    </rPh>
    <phoneticPr fontId="5"/>
  </si>
  <si>
    <t>平18厚告126
三</t>
    <rPh sb="0" eb="1">
      <t>ヘイ</t>
    </rPh>
    <rPh sb="3" eb="4">
      <t>アツシ</t>
    </rPh>
    <rPh sb="4" eb="5">
      <t>コク</t>
    </rPh>
    <rPh sb="9" eb="10">
      <t>サン</t>
    </rPh>
    <phoneticPr fontId="5"/>
  </si>
  <si>
    <t>平18厚告126
別表2の2イ
注1</t>
    <rPh sb="0" eb="1">
      <t>ヘイ</t>
    </rPh>
    <rPh sb="3" eb="4">
      <t>アツシ</t>
    </rPh>
    <rPh sb="4" eb="5">
      <t>コク</t>
    </rPh>
    <rPh sb="9" eb="11">
      <t>ベッピョウ</t>
    </rPh>
    <rPh sb="16" eb="17">
      <t>チュウ</t>
    </rPh>
    <phoneticPr fontId="5"/>
  </si>
  <si>
    <t>平12厚告27
五の二
イ</t>
    <rPh sb="0" eb="1">
      <t>ヘイ</t>
    </rPh>
    <rPh sb="3" eb="4">
      <t>アツシ</t>
    </rPh>
    <rPh sb="4" eb="5">
      <t>コク</t>
    </rPh>
    <rPh sb="8" eb="9">
      <t>５</t>
    </rPh>
    <rPh sb="10" eb="11">
      <t>２</t>
    </rPh>
    <phoneticPr fontId="5"/>
  </si>
  <si>
    <t>月平均の利用者数（※）が運営規程に定められている利用定員を超える場合、所定単位数に100分の70を乗じて得た単位数を算定していますか。
※サービス提供日ごとの同時にサービスの提供を受けた者の最大数の合計を、当該月のサービス提供日数で除した数（小数点以下切り上げ）</t>
    <rPh sb="0" eb="3">
      <t>ツキヘイキン</t>
    </rPh>
    <rPh sb="4" eb="6">
      <t>リヨウ</t>
    </rPh>
    <rPh sb="6" eb="7">
      <t>シャ</t>
    </rPh>
    <rPh sb="7" eb="8">
      <t>スウ</t>
    </rPh>
    <rPh sb="12" eb="14">
      <t>ウンエイ</t>
    </rPh>
    <rPh sb="14" eb="16">
      <t>キテイ</t>
    </rPh>
    <rPh sb="17" eb="18">
      <t>サダ</t>
    </rPh>
    <rPh sb="24" eb="26">
      <t>リヨウ</t>
    </rPh>
    <rPh sb="26" eb="28">
      <t>テイイン</t>
    </rPh>
    <rPh sb="29" eb="30">
      <t>コ</t>
    </rPh>
    <rPh sb="32" eb="34">
      <t>バアイ</t>
    </rPh>
    <rPh sb="74" eb="76">
      <t>テイキョウ</t>
    </rPh>
    <rPh sb="76" eb="77">
      <t>ビ</t>
    </rPh>
    <rPh sb="80" eb="82">
      <t>ドウジ</t>
    </rPh>
    <rPh sb="88" eb="90">
      <t>テイキョウ</t>
    </rPh>
    <rPh sb="91" eb="92">
      <t>ウ</t>
    </rPh>
    <rPh sb="94" eb="95">
      <t>モノ</t>
    </rPh>
    <rPh sb="96" eb="98">
      <t>サイダイ</t>
    </rPh>
    <rPh sb="98" eb="99">
      <t>スウ</t>
    </rPh>
    <rPh sb="100" eb="102">
      <t>ゴウケイ</t>
    </rPh>
    <rPh sb="104" eb="106">
      <t>トウガイ</t>
    </rPh>
    <rPh sb="106" eb="107">
      <t>ツキ</t>
    </rPh>
    <rPh sb="112" eb="114">
      <t>テイキョウ</t>
    </rPh>
    <rPh sb="114" eb="116">
      <t>ニッスウ</t>
    </rPh>
    <rPh sb="117" eb="118">
      <t>ジョ</t>
    </rPh>
    <rPh sb="120" eb="121">
      <t>カズ</t>
    </rPh>
    <rPh sb="122" eb="125">
      <t>ショウスウテン</t>
    </rPh>
    <rPh sb="125" eb="127">
      <t>イカ</t>
    </rPh>
    <rPh sb="127" eb="128">
      <t>キ</t>
    </rPh>
    <rPh sb="129" eb="130">
      <t>ア</t>
    </rPh>
    <phoneticPr fontId="5"/>
  </si>
  <si>
    <t>人員基準に定める員数の看護職員及び介護職員が配置されていない状況で行われた地域密着型通所介護については、所定単位数に100分の70を乗じて得た単位数を算定していますか。</t>
    <rPh sb="0" eb="2">
      <t>ジンイン</t>
    </rPh>
    <rPh sb="2" eb="4">
      <t>キジュン</t>
    </rPh>
    <rPh sb="5" eb="6">
      <t>サダ</t>
    </rPh>
    <rPh sb="8" eb="10">
      <t>インスウ</t>
    </rPh>
    <rPh sb="11" eb="13">
      <t>カンゴ</t>
    </rPh>
    <rPh sb="13" eb="15">
      <t>ショクイン</t>
    </rPh>
    <rPh sb="15" eb="16">
      <t>オヨ</t>
    </rPh>
    <rPh sb="17" eb="19">
      <t>カイゴ</t>
    </rPh>
    <rPh sb="19" eb="21">
      <t>ショクイン</t>
    </rPh>
    <rPh sb="22" eb="24">
      <t>ハイチ</t>
    </rPh>
    <rPh sb="30" eb="32">
      <t>ジョウキョウ</t>
    </rPh>
    <rPh sb="33" eb="34">
      <t>オコナ</t>
    </rPh>
    <rPh sb="37" eb="39">
      <t>チイキ</t>
    </rPh>
    <rPh sb="39" eb="41">
      <t>ミッチャク</t>
    </rPh>
    <rPh sb="41" eb="42">
      <t>ガタ</t>
    </rPh>
    <rPh sb="42" eb="44">
      <t>ツウショ</t>
    </rPh>
    <rPh sb="44" eb="46">
      <t>カイゴ</t>
    </rPh>
    <rPh sb="52" eb="54">
      <t>ショテイ</t>
    </rPh>
    <rPh sb="54" eb="57">
      <t>タンイスウ</t>
    </rPh>
    <rPh sb="61" eb="62">
      <t>ブン</t>
    </rPh>
    <rPh sb="66" eb="67">
      <t>ジョウ</t>
    </rPh>
    <rPh sb="69" eb="70">
      <t>エ</t>
    </rPh>
    <rPh sb="71" eb="73">
      <t>タンイ</t>
    </rPh>
    <rPh sb="73" eb="74">
      <t>スウ</t>
    </rPh>
    <rPh sb="75" eb="77">
      <t>サンテイ</t>
    </rPh>
    <phoneticPr fontId="5"/>
  </si>
  <si>
    <t>平12厚告27
五の二
ハ</t>
    <rPh sb="0" eb="1">
      <t>ヘイ</t>
    </rPh>
    <rPh sb="3" eb="4">
      <t>アツシ</t>
    </rPh>
    <rPh sb="4" eb="5">
      <t>コク</t>
    </rPh>
    <rPh sb="8" eb="9">
      <t>５</t>
    </rPh>
    <rPh sb="10" eb="11">
      <t>２</t>
    </rPh>
    <phoneticPr fontId="5"/>
  </si>
  <si>
    <t>所要時間の算定は、現に要した時間ではなく、地域密着型通所介護計画に位置付けられた内容のサービスを行うための標準的な時間（※）で行っていますか。
※　送迎に要する時間は含まない</t>
    <rPh sb="0" eb="2">
      <t>ショヨウ</t>
    </rPh>
    <rPh sb="2" eb="4">
      <t>ジカン</t>
    </rPh>
    <rPh sb="5" eb="7">
      <t>サンテイ</t>
    </rPh>
    <rPh sb="9" eb="10">
      <t>ゲン</t>
    </rPh>
    <rPh sb="11" eb="12">
      <t>ヨウ</t>
    </rPh>
    <rPh sb="14" eb="16">
      <t>ジカン</t>
    </rPh>
    <rPh sb="21" eb="23">
      <t>チイキ</t>
    </rPh>
    <rPh sb="23" eb="26">
      <t>ミッチャクガタ</t>
    </rPh>
    <rPh sb="26" eb="28">
      <t>ツウショ</t>
    </rPh>
    <rPh sb="33" eb="35">
      <t>イチ</t>
    </rPh>
    <rPh sb="35" eb="36">
      <t>ヅ</t>
    </rPh>
    <rPh sb="40" eb="42">
      <t>ナイヨウ</t>
    </rPh>
    <rPh sb="48" eb="49">
      <t>オコナ</t>
    </rPh>
    <rPh sb="53" eb="56">
      <t>ヒョウジュンテキ</t>
    </rPh>
    <rPh sb="57" eb="59">
      <t>ジカン</t>
    </rPh>
    <rPh sb="63" eb="64">
      <t>オコナ</t>
    </rPh>
    <rPh sb="75" eb="77">
      <t>ソウゲイ</t>
    </rPh>
    <rPh sb="78" eb="79">
      <t>ヨウ</t>
    </rPh>
    <rPh sb="81" eb="83">
      <t>ジカン</t>
    </rPh>
    <rPh sb="84" eb="85">
      <t>フク</t>
    </rPh>
    <phoneticPr fontId="5"/>
  </si>
  <si>
    <t>□</t>
    <phoneticPr fontId="3"/>
  </si>
  <si>
    <t>別に厚生労働大臣が定める基準に適合し、共生型地域密着型サービスを算定している場合は、生活相談員配置等加算として、１日につき所定の単位数を加算していますか。
※次に掲げる基準のいずれにも適合すること
　イ　生活相談員を１名以上配置していること
　ロ　地域に貢献する活動を行っていること</t>
    <rPh sb="61" eb="63">
      <t>ショテイ</t>
    </rPh>
    <rPh sb="64" eb="67">
      <t>タンイスウ</t>
    </rPh>
    <phoneticPr fontId="5"/>
  </si>
  <si>
    <t>□</t>
    <phoneticPr fontId="3"/>
  </si>
  <si>
    <t>・利用者に関する記録
・勤務実績表／タイムカード
・勤務体制一覧表
・従業員の資格証</t>
    <rPh sb="1" eb="4">
      <t>リヨウシャ</t>
    </rPh>
    <rPh sb="5" eb="6">
      <t>カン</t>
    </rPh>
    <rPh sb="8" eb="10">
      <t>キロク</t>
    </rPh>
    <rPh sb="12" eb="14">
      <t>キンム</t>
    </rPh>
    <rPh sb="14" eb="16">
      <t>ジッセキ</t>
    </rPh>
    <rPh sb="16" eb="17">
      <t>ヒョウ</t>
    </rPh>
    <rPh sb="26" eb="28">
      <t>キンム</t>
    </rPh>
    <rPh sb="28" eb="30">
      <t>タイセイ</t>
    </rPh>
    <rPh sb="30" eb="32">
      <t>イチラン</t>
    </rPh>
    <rPh sb="32" eb="33">
      <t>ヒョウ</t>
    </rPh>
    <rPh sb="35" eb="38">
      <t>ジュウギョウイン</t>
    </rPh>
    <rPh sb="39" eb="41">
      <t>シカク</t>
    </rPh>
    <rPh sb="41" eb="42">
      <t>ショウ</t>
    </rPh>
    <phoneticPr fontId="5"/>
  </si>
  <si>
    <t>イ　人員基準上配置すべき看護職員又は介護職員の員数に加え、看護職員又は介護職員を常勤換算方法で２以上確保していること</t>
    <rPh sb="2" eb="4">
      <t>ジンイン</t>
    </rPh>
    <rPh sb="4" eb="6">
      <t>キジュン</t>
    </rPh>
    <rPh sb="6" eb="7">
      <t>ジョウ</t>
    </rPh>
    <rPh sb="7" eb="9">
      <t>ハイチ</t>
    </rPh>
    <rPh sb="12" eb="14">
      <t>カンゴ</t>
    </rPh>
    <phoneticPr fontId="5"/>
  </si>
  <si>
    <t>ロ　前年度又は算定日が属する月の前３月間の利用者の総数のうち、要介護状態区分が要介護３、要介護４又は要介護５である者の占める割合が100分の30以上であること</t>
    <phoneticPr fontId="3"/>
  </si>
  <si>
    <t>ハ　サービス提供時間帯を通じて、専らサービスの提供に当たる看護職員を１名以上配置していること</t>
    <phoneticPr fontId="3"/>
  </si>
  <si>
    <t>・外部との連携に関する記録
・利用者に関する記録
・個別機能訓練計画書
・アセスメント、評価、モニタリング結果</t>
    <rPh sb="1" eb="3">
      <t>ガイブ</t>
    </rPh>
    <rPh sb="5" eb="7">
      <t>レンケイ</t>
    </rPh>
    <rPh sb="8" eb="9">
      <t>カン</t>
    </rPh>
    <rPh sb="11" eb="13">
      <t>キロク</t>
    </rPh>
    <rPh sb="15" eb="18">
      <t>リヨウシャ</t>
    </rPh>
    <rPh sb="19" eb="20">
      <t>カン</t>
    </rPh>
    <rPh sb="22" eb="24">
      <t>キロク</t>
    </rPh>
    <rPh sb="26" eb="28">
      <t>コベツ</t>
    </rPh>
    <rPh sb="28" eb="30">
      <t>キノウ</t>
    </rPh>
    <rPh sb="30" eb="32">
      <t>クンレン</t>
    </rPh>
    <rPh sb="32" eb="34">
      <t>ケイカク</t>
    </rPh>
    <rPh sb="34" eb="35">
      <t>ショ</t>
    </rPh>
    <rPh sb="44" eb="46">
      <t>ヒョウカ</t>
    </rPh>
    <rPh sb="53" eb="55">
      <t>ケッカ</t>
    </rPh>
    <phoneticPr fontId="5"/>
  </si>
  <si>
    <t>□</t>
    <phoneticPr fontId="3"/>
  </si>
  <si>
    <t>・利用者に関する記録
・勤務実績表／タイムカード
・勤務体制一覧表
・従業員の資格証
・個別機能訓練計画書
・評価、モニタリング結果</t>
    <rPh sb="1" eb="4">
      <t>リヨウシャ</t>
    </rPh>
    <rPh sb="5" eb="6">
      <t>カン</t>
    </rPh>
    <rPh sb="8" eb="10">
      <t>キロク</t>
    </rPh>
    <rPh sb="12" eb="14">
      <t>キンム</t>
    </rPh>
    <rPh sb="14" eb="16">
      <t>ジッセキ</t>
    </rPh>
    <rPh sb="16" eb="17">
      <t>ヒョウ</t>
    </rPh>
    <rPh sb="26" eb="28">
      <t>キンム</t>
    </rPh>
    <rPh sb="28" eb="30">
      <t>タイセイ</t>
    </rPh>
    <rPh sb="30" eb="32">
      <t>イチラン</t>
    </rPh>
    <rPh sb="32" eb="33">
      <t>ヒョウ</t>
    </rPh>
    <rPh sb="35" eb="38">
      <t>ジュウギョウイン</t>
    </rPh>
    <rPh sb="39" eb="41">
      <t>シカク</t>
    </rPh>
    <rPh sb="41" eb="42">
      <t>ショウ</t>
    </rPh>
    <rPh sb="44" eb="46">
      <t>コベツ</t>
    </rPh>
    <rPh sb="46" eb="48">
      <t>キノウ</t>
    </rPh>
    <rPh sb="48" eb="50">
      <t>クンレン</t>
    </rPh>
    <rPh sb="50" eb="52">
      <t>ケイカク</t>
    </rPh>
    <rPh sb="52" eb="53">
      <t>ショ</t>
    </rPh>
    <rPh sb="55" eb="57">
      <t>ヒョウカ</t>
    </rPh>
    <rPh sb="64" eb="66">
      <t>ケッカ</t>
    </rPh>
    <phoneticPr fontId="5"/>
  </si>
  <si>
    <t>□</t>
    <phoneticPr fontId="5"/>
  </si>
  <si>
    <t>・基準を満たすことを示す書類</t>
    <rPh sb="1" eb="3">
      <t>キジュン</t>
    </rPh>
    <rPh sb="4" eb="5">
      <t>ミ</t>
    </rPh>
    <rPh sb="10" eb="11">
      <t>シメ</t>
    </rPh>
    <rPh sb="12" eb="14">
      <t>ショルイ</t>
    </rPh>
    <phoneticPr fontId="3"/>
  </si>
  <si>
    <t>□</t>
    <phoneticPr fontId="5"/>
  </si>
  <si>
    <t>別に厚生労働大臣が定める基準に適合しているものとして市長に届け出を行い、別に厚生労働大臣が定める利用者（※）に対してサービスを提供した場合は、１日につき所定の単位数を加算していますか。
※日常生活自立度のランクⅢ、Ⅳ又はＭに該当する者
【共生型地域密着型通所介護は算定不可】
次のいずれにも適合すること</t>
    <rPh sb="0" eb="1">
      <t>ベツ</t>
    </rPh>
    <rPh sb="2" eb="4">
      <t>コウセイ</t>
    </rPh>
    <rPh sb="4" eb="6">
      <t>ロウドウ</t>
    </rPh>
    <rPh sb="6" eb="8">
      <t>ダイジン</t>
    </rPh>
    <rPh sb="9" eb="10">
      <t>サダ</t>
    </rPh>
    <rPh sb="12" eb="14">
      <t>キジュン</t>
    </rPh>
    <rPh sb="15" eb="17">
      <t>テキゴウ</t>
    </rPh>
    <rPh sb="26" eb="28">
      <t>シチョウ</t>
    </rPh>
    <rPh sb="29" eb="30">
      <t>トド</t>
    </rPh>
    <rPh sb="31" eb="32">
      <t>デ</t>
    </rPh>
    <rPh sb="33" eb="34">
      <t>オコナ</t>
    </rPh>
    <rPh sb="36" eb="37">
      <t>ベツ</t>
    </rPh>
    <rPh sb="38" eb="44">
      <t>コウセイロウドウダイジン</t>
    </rPh>
    <rPh sb="45" eb="46">
      <t>サダ</t>
    </rPh>
    <rPh sb="48" eb="51">
      <t>リヨウシャ</t>
    </rPh>
    <rPh sb="55" eb="56">
      <t>タイ</t>
    </rPh>
    <rPh sb="63" eb="65">
      <t>テイキョウ</t>
    </rPh>
    <rPh sb="67" eb="69">
      <t>バアイ</t>
    </rPh>
    <rPh sb="72" eb="73">
      <t>ニチ</t>
    </rPh>
    <rPh sb="76" eb="78">
      <t>ショテイ</t>
    </rPh>
    <rPh sb="79" eb="81">
      <t>タンイ</t>
    </rPh>
    <rPh sb="81" eb="82">
      <t>スウ</t>
    </rPh>
    <rPh sb="83" eb="85">
      <t>カサン</t>
    </rPh>
    <rPh sb="124" eb="126">
      <t>チイキ</t>
    </rPh>
    <rPh sb="126" eb="129">
      <t>ミッチャクガタ</t>
    </rPh>
    <phoneticPr fontId="5"/>
  </si>
  <si>
    <t>・勤務実績表／タイムカード
・勤務体制一覧表
・従業員の研修修了証
・利用者に関する記録</t>
    <rPh sb="24" eb="27">
      <t>ジュウギョウイン</t>
    </rPh>
    <rPh sb="28" eb="30">
      <t>ケンシュウ</t>
    </rPh>
    <rPh sb="30" eb="33">
      <t>シュウリョウショウ</t>
    </rPh>
    <rPh sb="35" eb="38">
      <t>リヨウシャ</t>
    </rPh>
    <rPh sb="39" eb="40">
      <t>カン</t>
    </rPh>
    <rPh sb="42" eb="44">
      <t>キロク</t>
    </rPh>
    <phoneticPr fontId="5"/>
  </si>
  <si>
    <t>□</t>
    <phoneticPr fontId="3"/>
  </si>
  <si>
    <t>別に厚生労働大臣が定める基準（※）に適合しているものとして市長に届け出を行い、若年性認知症利用者に対してサービスの提供を行った場合は、１日につき所定の単位数を加算していますか。
※受け入れた若年性認知症利用者（初老期における認知症によって要介護者となった者）ごとに個別の担当者を定めていること。
【認知症加算を算定している場合は算定不可】</t>
    <phoneticPr fontId="5"/>
  </si>
  <si>
    <t>・利用者に関する記録
・勤務実績表／タイムカード
・勤務体制一覧表
・従業員の資格証
・栄養ケア計画書
・評価、モニタリング結果</t>
    <rPh sb="1" eb="4">
      <t>リヨウシャ</t>
    </rPh>
    <rPh sb="5" eb="6">
      <t>カン</t>
    </rPh>
    <rPh sb="8" eb="10">
      <t>キロク</t>
    </rPh>
    <rPh sb="12" eb="14">
      <t>キンム</t>
    </rPh>
    <rPh sb="14" eb="16">
      <t>ジッセキ</t>
    </rPh>
    <rPh sb="16" eb="17">
      <t>ヒョウ</t>
    </rPh>
    <rPh sb="26" eb="28">
      <t>キンム</t>
    </rPh>
    <rPh sb="28" eb="30">
      <t>タイセイ</t>
    </rPh>
    <rPh sb="30" eb="32">
      <t>イチラン</t>
    </rPh>
    <rPh sb="32" eb="33">
      <t>ヒョウ</t>
    </rPh>
    <rPh sb="44" eb="46">
      <t>エイヨウ</t>
    </rPh>
    <rPh sb="48" eb="50">
      <t>ケイカク</t>
    </rPh>
    <rPh sb="50" eb="51">
      <t>ショ</t>
    </rPh>
    <rPh sb="53" eb="55">
      <t>ヒョウカ</t>
    </rPh>
    <rPh sb="62" eb="64">
      <t>ケッカ</t>
    </rPh>
    <phoneticPr fontId="5"/>
  </si>
  <si>
    <t>・利用者に関する記録
・職員勤務表
・口腔機能改善管理指導計画書
・評価、モニタリング結果</t>
    <rPh sb="1" eb="4">
      <t>リヨウシャ</t>
    </rPh>
    <rPh sb="5" eb="6">
      <t>カン</t>
    </rPh>
    <rPh sb="8" eb="10">
      <t>キロク</t>
    </rPh>
    <rPh sb="12" eb="14">
      <t>ショクイン</t>
    </rPh>
    <rPh sb="14" eb="16">
      <t>キンム</t>
    </rPh>
    <rPh sb="16" eb="17">
      <t>ヒョウ</t>
    </rPh>
    <rPh sb="19" eb="21">
      <t>コウクウ</t>
    </rPh>
    <rPh sb="21" eb="23">
      <t>キノウ</t>
    </rPh>
    <rPh sb="23" eb="25">
      <t>カイゼン</t>
    </rPh>
    <rPh sb="25" eb="27">
      <t>カンリ</t>
    </rPh>
    <rPh sb="27" eb="29">
      <t>シドウ</t>
    </rPh>
    <rPh sb="29" eb="31">
      <t>ケイカク</t>
    </rPh>
    <rPh sb="31" eb="32">
      <t>ショ</t>
    </rPh>
    <rPh sb="34" eb="36">
      <t>ヒョウカ</t>
    </rPh>
    <rPh sb="43" eb="45">
      <t>ケッカ</t>
    </rPh>
    <phoneticPr fontId="5"/>
  </si>
  <si>
    <t>□</t>
    <phoneticPr fontId="5"/>
  </si>
  <si>
    <t>利用者が短期入所生活介護、短期入所療養介護若しくは特定施設入居者生活介護又は小規模多機能型居宅介護、認知症対応型共同生活介護、地域密着型特定施設入居者生活介護、地域密着型介護老人福祉施設入所者生活介護若しくは複合型サービスを受けている間に、地域密着型通所介護費を算定していませんか。</t>
    <rPh sb="0" eb="3">
      <t>リヨウシャ</t>
    </rPh>
    <rPh sb="4" eb="6">
      <t>タンキ</t>
    </rPh>
    <rPh sb="6" eb="8">
      <t>ニュウショ</t>
    </rPh>
    <rPh sb="8" eb="10">
      <t>セイカツ</t>
    </rPh>
    <rPh sb="10" eb="12">
      <t>カイゴ</t>
    </rPh>
    <rPh sb="13" eb="15">
      <t>タンキ</t>
    </rPh>
    <rPh sb="15" eb="17">
      <t>ニュウショ</t>
    </rPh>
    <rPh sb="17" eb="19">
      <t>リョウヨウ</t>
    </rPh>
    <rPh sb="19" eb="21">
      <t>カイゴ</t>
    </rPh>
    <rPh sb="21" eb="22">
      <t>モ</t>
    </rPh>
    <rPh sb="25" eb="27">
      <t>トクテイ</t>
    </rPh>
    <rPh sb="27" eb="29">
      <t>シセツ</t>
    </rPh>
    <rPh sb="29" eb="32">
      <t>ニュウキョシャ</t>
    </rPh>
    <rPh sb="32" eb="34">
      <t>セイカツ</t>
    </rPh>
    <rPh sb="34" eb="36">
      <t>カイゴ</t>
    </rPh>
    <rPh sb="36" eb="37">
      <t>マタ</t>
    </rPh>
    <rPh sb="38" eb="41">
      <t>ショウキボ</t>
    </rPh>
    <rPh sb="41" eb="44">
      <t>タキノウ</t>
    </rPh>
    <rPh sb="44" eb="45">
      <t>ガタ</t>
    </rPh>
    <rPh sb="45" eb="47">
      <t>キョタク</t>
    </rPh>
    <rPh sb="47" eb="49">
      <t>カイゴ</t>
    </rPh>
    <rPh sb="50" eb="52">
      <t>ニンチ</t>
    </rPh>
    <rPh sb="100" eb="101">
      <t>モ</t>
    </rPh>
    <rPh sb="104" eb="106">
      <t>フクゴウ</t>
    </rPh>
    <rPh sb="106" eb="107">
      <t>ガタ</t>
    </rPh>
    <rPh sb="112" eb="113">
      <t>ウ</t>
    </rPh>
    <rPh sb="120" eb="122">
      <t>チイキ</t>
    </rPh>
    <rPh sb="122" eb="125">
      <t>ミッチャクガタ</t>
    </rPh>
    <rPh sb="125" eb="127">
      <t>ツウショ</t>
    </rPh>
    <rPh sb="127" eb="129">
      <t>カイゴ</t>
    </rPh>
    <rPh sb="129" eb="130">
      <t>ヒ</t>
    </rPh>
    <phoneticPr fontId="5"/>
  </si>
  <si>
    <t>※事業所と構造上又は外形上、一体的な建築物を指すものであり、具体的には、その建物の１階部分に事業所がある場合や、その建物と渡り廊下等で繋がっている場合が該当し、同一敷地内にある別棟の建築物や道路を挟んで隣接する場合は該当しない。
　また、ここでいう同一建物については、その建物の管理、運営法人が事業所の法人と異なる場合であっても該当する。</t>
    <rPh sb="22" eb="23">
      <t>サ</t>
    </rPh>
    <rPh sb="30" eb="33">
      <t>グタイテキ</t>
    </rPh>
    <rPh sb="38" eb="40">
      <t>タテモノ</t>
    </rPh>
    <rPh sb="42" eb="43">
      <t>カイ</t>
    </rPh>
    <rPh sb="43" eb="45">
      <t>ブブン</t>
    </rPh>
    <rPh sb="46" eb="49">
      <t>ジギョウショ</t>
    </rPh>
    <rPh sb="52" eb="54">
      <t>バアイ</t>
    </rPh>
    <rPh sb="58" eb="60">
      <t>タテモノ</t>
    </rPh>
    <rPh sb="61" eb="62">
      <t>ワタ</t>
    </rPh>
    <rPh sb="63" eb="65">
      <t>ロウカ</t>
    </rPh>
    <rPh sb="65" eb="66">
      <t>トウ</t>
    </rPh>
    <rPh sb="67" eb="68">
      <t>ツナ</t>
    </rPh>
    <rPh sb="73" eb="75">
      <t>バアイ</t>
    </rPh>
    <rPh sb="76" eb="78">
      <t>ガイトウ</t>
    </rPh>
    <rPh sb="80" eb="82">
      <t>ドウイツ</t>
    </rPh>
    <rPh sb="82" eb="84">
      <t>シキチ</t>
    </rPh>
    <rPh sb="84" eb="85">
      <t>ナイ</t>
    </rPh>
    <rPh sb="88" eb="89">
      <t>ベツ</t>
    </rPh>
    <rPh sb="89" eb="90">
      <t>ムネ</t>
    </rPh>
    <rPh sb="91" eb="94">
      <t>ケンチクブツ</t>
    </rPh>
    <rPh sb="95" eb="97">
      <t>ドウロ</t>
    </rPh>
    <rPh sb="98" eb="99">
      <t>ハサ</t>
    </rPh>
    <rPh sb="101" eb="103">
      <t>リンセツ</t>
    </rPh>
    <rPh sb="105" eb="107">
      <t>バアイ</t>
    </rPh>
    <rPh sb="108" eb="110">
      <t>ガイトウ</t>
    </rPh>
    <rPh sb="124" eb="126">
      <t>ドウイツ</t>
    </rPh>
    <rPh sb="126" eb="128">
      <t>タテモノ</t>
    </rPh>
    <rPh sb="136" eb="138">
      <t>タテモノ</t>
    </rPh>
    <rPh sb="139" eb="141">
      <t>カンリ</t>
    </rPh>
    <rPh sb="142" eb="144">
      <t>ウンエイ</t>
    </rPh>
    <rPh sb="144" eb="146">
      <t>ホウジン</t>
    </rPh>
    <rPh sb="147" eb="149">
      <t>ジギョウ</t>
    </rPh>
    <rPh sb="149" eb="150">
      <t>ショ</t>
    </rPh>
    <rPh sb="151" eb="153">
      <t>ホウジン</t>
    </rPh>
    <rPh sb="154" eb="155">
      <t>コト</t>
    </rPh>
    <rPh sb="157" eb="159">
      <t>バアイ</t>
    </rPh>
    <rPh sb="164" eb="166">
      <t>ガイトウ</t>
    </rPh>
    <phoneticPr fontId="5"/>
  </si>
  <si>
    <t>利用者が自ら通う場合、利用者の家族等が送迎を行う場合など事業者が送迎を実施していない場合は、片道につき所定の単位数を減算していますか。
ただし、同一建物に居住する場合の減算の対象となっている場合は、当該減算の対象とはなりません。</t>
    <rPh sb="0" eb="3">
      <t>リヨウシャ</t>
    </rPh>
    <rPh sb="4" eb="5">
      <t>ミズカ</t>
    </rPh>
    <rPh sb="6" eb="7">
      <t>カヨ</t>
    </rPh>
    <rPh sb="8" eb="10">
      <t>バアイ</t>
    </rPh>
    <rPh sb="11" eb="14">
      <t>リヨウシャ</t>
    </rPh>
    <rPh sb="15" eb="17">
      <t>カゾク</t>
    </rPh>
    <rPh sb="17" eb="18">
      <t>トウ</t>
    </rPh>
    <rPh sb="19" eb="21">
      <t>ソウゲイ</t>
    </rPh>
    <rPh sb="22" eb="23">
      <t>オコナ</t>
    </rPh>
    <rPh sb="24" eb="26">
      <t>バアイ</t>
    </rPh>
    <rPh sb="28" eb="31">
      <t>ジギョウシャ</t>
    </rPh>
    <rPh sb="32" eb="34">
      <t>ソウゲイ</t>
    </rPh>
    <rPh sb="35" eb="37">
      <t>ジッシ</t>
    </rPh>
    <rPh sb="42" eb="44">
      <t>バアイ</t>
    </rPh>
    <rPh sb="46" eb="48">
      <t>カタミチ</t>
    </rPh>
    <rPh sb="51" eb="53">
      <t>ショテイ</t>
    </rPh>
    <rPh sb="54" eb="57">
      <t>タンイスウ</t>
    </rPh>
    <rPh sb="58" eb="60">
      <t>ゲンサン</t>
    </rPh>
    <rPh sb="73" eb="75">
      <t>ドウイツ</t>
    </rPh>
    <rPh sb="75" eb="77">
      <t>タテモノ</t>
    </rPh>
    <rPh sb="78" eb="80">
      <t>キョジュウ</t>
    </rPh>
    <rPh sb="82" eb="84">
      <t>バアイ</t>
    </rPh>
    <rPh sb="85" eb="87">
      <t>ゲンサン</t>
    </rPh>
    <rPh sb="88" eb="90">
      <t>タイショウ</t>
    </rPh>
    <rPh sb="96" eb="98">
      <t>バアイ</t>
    </rPh>
    <rPh sb="100" eb="102">
      <t>トウガイ</t>
    </rPh>
    <rPh sb="102" eb="104">
      <t>ゲンサン</t>
    </rPh>
    <rPh sb="105" eb="107">
      <t>タイショウ</t>
    </rPh>
    <phoneticPr fontId="5"/>
  </si>
  <si>
    <t>□</t>
    <phoneticPr fontId="5"/>
  </si>
  <si>
    <t>居宅サービス計画が作成されている場合は、その計画に沿ったサービスを提供していますか。</t>
    <phoneticPr fontId="3"/>
  </si>
  <si>
    <t>法定代理受領サービスに該当しない地域密着型通所介護を提供した場合の利用料と、地域密着型介護サービス費用基準額との間に、不合理な差額を生じさせていませんか。</t>
    <rPh sb="0" eb="2">
      <t>ホウテイ</t>
    </rPh>
    <rPh sb="2" eb="4">
      <t>ダイリ</t>
    </rPh>
    <rPh sb="4" eb="6">
      <t>ジュリョウ</t>
    </rPh>
    <rPh sb="11" eb="12">
      <t>ガイ</t>
    </rPh>
    <rPh sb="12" eb="13">
      <t>トウ</t>
    </rPh>
    <rPh sb="16" eb="18">
      <t>チイキ</t>
    </rPh>
    <rPh sb="18" eb="21">
      <t>ミッチャクガタ</t>
    </rPh>
    <rPh sb="21" eb="23">
      <t>ツウショ</t>
    </rPh>
    <rPh sb="23" eb="25">
      <t>カイゴ</t>
    </rPh>
    <rPh sb="26" eb="28">
      <t>テイキョウ</t>
    </rPh>
    <rPh sb="30" eb="32">
      <t>バアイ</t>
    </rPh>
    <rPh sb="33" eb="36">
      <t>リヨウリョウ</t>
    </rPh>
    <rPh sb="38" eb="40">
      <t>チイキ</t>
    </rPh>
    <rPh sb="40" eb="43">
      <t>ミッチャクガタ</t>
    </rPh>
    <rPh sb="43" eb="45">
      <t>カイゴ</t>
    </rPh>
    <rPh sb="49" eb="51">
      <t>ヒヨウ</t>
    </rPh>
    <rPh sb="51" eb="53">
      <t>キジュン</t>
    </rPh>
    <rPh sb="53" eb="54">
      <t>ガク</t>
    </rPh>
    <rPh sb="56" eb="57">
      <t>アイダ</t>
    </rPh>
    <rPh sb="59" eb="62">
      <t>フゴウリ</t>
    </rPh>
    <rPh sb="63" eb="65">
      <t>サガク</t>
    </rPh>
    <rPh sb="66" eb="67">
      <t>ショウ</t>
    </rPh>
    <phoneticPr fontId="5"/>
  </si>
  <si>
    <t>上記の領収証には、それぞれ個別の費用ごとに区分して記載していますか。</t>
    <phoneticPr fontId="3"/>
  </si>
  <si>
    <t>・雇用の形態（常勤・非常勤）がわかる文書
・勤務実績表（勤務実績が確認できるもの）</t>
    <phoneticPr fontId="3"/>
  </si>
  <si>
    <t>事業所の利用者から見やすい場所に、運営規程の概要、従業者の勤務体制その他の利用申込者のサービスの選択に資すると認められる重要事項を掲示していますか。</t>
    <rPh sb="0" eb="2">
      <t>ジギョウ</t>
    </rPh>
    <rPh sb="2" eb="3">
      <t>ショ</t>
    </rPh>
    <rPh sb="4" eb="7">
      <t>リヨウシャ</t>
    </rPh>
    <rPh sb="9" eb="10">
      <t>ミ</t>
    </rPh>
    <rPh sb="13" eb="15">
      <t>バショ</t>
    </rPh>
    <rPh sb="17" eb="19">
      <t>ウンエイ</t>
    </rPh>
    <rPh sb="19" eb="21">
      <t>キテイ</t>
    </rPh>
    <rPh sb="22" eb="24">
      <t>ガイヨウ</t>
    </rPh>
    <rPh sb="25" eb="28">
      <t>ジュウギョウシャ</t>
    </rPh>
    <rPh sb="29" eb="31">
      <t>キンム</t>
    </rPh>
    <rPh sb="31" eb="33">
      <t>タイセイ</t>
    </rPh>
    <rPh sb="35" eb="36">
      <t>タ</t>
    </rPh>
    <rPh sb="37" eb="39">
      <t>リヨウ</t>
    </rPh>
    <rPh sb="39" eb="41">
      <t>モウシコミ</t>
    </rPh>
    <rPh sb="41" eb="42">
      <t>シャ</t>
    </rPh>
    <rPh sb="48" eb="50">
      <t>センタク</t>
    </rPh>
    <rPh sb="51" eb="52">
      <t>シ</t>
    </rPh>
    <rPh sb="55" eb="56">
      <t>ミト</t>
    </rPh>
    <rPh sb="60" eb="62">
      <t>ジュウヨウ</t>
    </rPh>
    <rPh sb="62" eb="64">
      <t>ジコウ</t>
    </rPh>
    <rPh sb="65" eb="67">
      <t>ケイジ</t>
    </rPh>
    <phoneticPr fontId="5"/>
  </si>
  <si>
    <t>地域密着型通所介護以外のサービスの提供(宿泊サービス等)により事故が発生した場合は、上記に準じた必要な措置を講じていますか。</t>
    <rPh sb="0" eb="2">
      <t>チイキ</t>
    </rPh>
    <rPh sb="2" eb="5">
      <t>ミッチャクガタ</t>
    </rPh>
    <rPh sb="5" eb="7">
      <t>ツウショ</t>
    </rPh>
    <rPh sb="7" eb="9">
      <t>カイゴ</t>
    </rPh>
    <rPh sb="9" eb="11">
      <t>イガイ</t>
    </rPh>
    <rPh sb="17" eb="19">
      <t>テイキョウ</t>
    </rPh>
    <rPh sb="20" eb="22">
      <t>シュクハク</t>
    </rPh>
    <rPh sb="26" eb="27">
      <t>トウ</t>
    </rPh>
    <rPh sb="31" eb="33">
      <t>ジコ</t>
    </rPh>
    <rPh sb="34" eb="36">
      <t>ハッセイ</t>
    </rPh>
    <rPh sb="38" eb="40">
      <t>バアイ</t>
    </rPh>
    <rPh sb="42" eb="44">
      <t>ジョウキ</t>
    </rPh>
    <rPh sb="45" eb="46">
      <t>ジュン</t>
    </rPh>
    <rPh sb="48" eb="50">
      <t>ヒツヨウ</t>
    </rPh>
    <rPh sb="51" eb="53">
      <t>ソチ</t>
    </rPh>
    <rPh sb="54" eb="55">
      <t>コウ</t>
    </rPh>
    <phoneticPr fontId="5"/>
  </si>
  <si>
    <t>□</t>
    <phoneticPr fontId="3"/>
  </si>
  <si>
    <t>・地域密着型通所介護計画書
・サービス提供記録
・市町村への通知に係る記録
・苦情の記録
・事故の記録</t>
    <rPh sb="1" eb="3">
      <t>チイキ</t>
    </rPh>
    <rPh sb="3" eb="6">
      <t>ミッチャクガタ</t>
    </rPh>
    <rPh sb="6" eb="8">
      <t>ツウショ</t>
    </rPh>
    <rPh sb="8" eb="10">
      <t>カイゴ</t>
    </rPh>
    <rPh sb="10" eb="12">
      <t>ケイカク</t>
    </rPh>
    <rPh sb="12" eb="13">
      <t>ショ</t>
    </rPh>
    <rPh sb="19" eb="21">
      <t>テイキョウ</t>
    </rPh>
    <rPh sb="21" eb="23">
      <t>キロク</t>
    </rPh>
    <rPh sb="25" eb="28">
      <t>シチョウソン</t>
    </rPh>
    <rPh sb="30" eb="32">
      <t>ツウチ</t>
    </rPh>
    <rPh sb="33" eb="34">
      <t>カカ</t>
    </rPh>
    <rPh sb="35" eb="37">
      <t>キロク</t>
    </rPh>
    <rPh sb="39" eb="41">
      <t>クジョウ</t>
    </rPh>
    <rPh sb="42" eb="44">
      <t>キロク</t>
    </rPh>
    <rPh sb="46" eb="48">
      <t>ジコ</t>
    </rPh>
    <rPh sb="49" eb="51">
      <t>キロク</t>
    </rPh>
    <phoneticPr fontId="5"/>
  </si>
  <si>
    <t>あらかじめ、事業所の概要、重要事項（※）について記した文書を交付し、利用申込者又はその家族に対し説明を行い、利用申込者の同意を得ていますか。
※　運営規程の概要、勤務体制、事故発生時の対応、苦情処理の体制等利用者のサービス選択に資すると認められる事項</t>
    <rPh sb="6" eb="9">
      <t>ジギョウショ</t>
    </rPh>
    <rPh sb="10" eb="12">
      <t>ガイヨウ</t>
    </rPh>
    <rPh sb="13" eb="15">
      <t>ジュウヨウ</t>
    </rPh>
    <rPh sb="15" eb="17">
      <t>ジコウ</t>
    </rPh>
    <rPh sb="24" eb="25">
      <t>シル</t>
    </rPh>
    <rPh sb="27" eb="29">
      <t>ブンショ</t>
    </rPh>
    <rPh sb="30" eb="32">
      <t>コウフ</t>
    </rPh>
    <rPh sb="39" eb="40">
      <t>マタ</t>
    </rPh>
    <rPh sb="43" eb="45">
      <t>カゾク</t>
    </rPh>
    <rPh sb="46" eb="47">
      <t>タイ</t>
    </rPh>
    <rPh sb="48" eb="50">
      <t>セツメイ</t>
    </rPh>
    <rPh sb="51" eb="52">
      <t>オコナ</t>
    </rPh>
    <rPh sb="54" eb="56">
      <t>リヨウ</t>
    </rPh>
    <rPh sb="56" eb="58">
      <t>モウシコミ</t>
    </rPh>
    <rPh sb="58" eb="59">
      <t>シャ</t>
    </rPh>
    <rPh sb="60" eb="62">
      <t>ドウイ</t>
    </rPh>
    <rPh sb="63" eb="64">
      <t>エ</t>
    </rPh>
    <rPh sb="96" eb="98">
      <t>クジョウ</t>
    </rPh>
    <rPh sb="98" eb="100">
      <t>ショリ</t>
    </rPh>
    <rPh sb="101" eb="103">
      <t>タイセイ</t>
    </rPh>
    <rPh sb="103" eb="104">
      <t>トウ</t>
    </rPh>
    <phoneticPr fontId="5"/>
  </si>
  <si>
    <t>サービス提供が困難な場合、当該利用申込者にかかる居宅介護支援事業者への連絡、適当な他の事業者の紹介その他必要な措置を速やかに行っていますか。</t>
    <rPh sb="4" eb="6">
      <t>テイキョウ</t>
    </rPh>
    <rPh sb="7" eb="9">
      <t>コンナン</t>
    </rPh>
    <rPh sb="10" eb="12">
      <t>バアイ</t>
    </rPh>
    <rPh sb="13" eb="15">
      <t>トウガイ</t>
    </rPh>
    <rPh sb="15" eb="17">
      <t>リヨウ</t>
    </rPh>
    <rPh sb="17" eb="19">
      <t>モウシコミ</t>
    </rPh>
    <rPh sb="19" eb="20">
      <t>シャ</t>
    </rPh>
    <rPh sb="24" eb="26">
      <t>キョタク</t>
    </rPh>
    <rPh sb="26" eb="28">
      <t>カイゴ</t>
    </rPh>
    <rPh sb="28" eb="30">
      <t>シエン</t>
    </rPh>
    <rPh sb="30" eb="32">
      <t>ジギョウ</t>
    </rPh>
    <rPh sb="32" eb="33">
      <t>シャ</t>
    </rPh>
    <rPh sb="35" eb="37">
      <t>レンラク</t>
    </rPh>
    <rPh sb="38" eb="40">
      <t>テキトウ</t>
    </rPh>
    <rPh sb="41" eb="42">
      <t>タ</t>
    </rPh>
    <rPh sb="43" eb="46">
      <t>ジギョウシャ</t>
    </rPh>
    <rPh sb="47" eb="49">
      <t>ショウカイ</t>
    </rPh>
    <rPh sb="51" eb="52">
      <t>タ</t>
    </rPh>
    <rPh sb="52" eb="54">
      <t>ヒツヨウ</t>
    </rPh>
    <rPh sb="55" eb="57">
      <t>ソチ</t>
    </rPh>
    <rPh sb="58" eb="59">
      <t>スミ</t>
    </rPh>
    <rPh sb="62" eb="63">
      <t>オコナ</t>
    </rPh>
    <phoneticPr fontId="5"/>
  </si>
  <si>
    <t>被保険者証に認定審査会意見が記載されているときは、サービス提供に際し、その意見を考慮していますか。</t>
    <rPh sb="0" eb="4">
      <t>ヒホケンシャ</t>
    </rPh>
    <rPh sb="4" eb="5">
      <t>ショウ</t>
    </rPh>
    <rPh sb="6" eb="8">
      <t>ニンテイ</t>
    </rPh>
    <rPh sb="8" eb="11">
      <t>シンサカイ</t>
    </rPh>
    <rPh sb="11" eb="13">
      <t>イケン</t>
    </rPh>
    <rPh sb="14" eb="16">
      <t>キサイ</t>
    </rPh>
    <rPh sb="29" eb="31">
      <t>テイキョウ</t>
    </rPh>
    <rPh sb="32" eb="33">
      <t>サイ</t>
    </rPh>
    <rPh sb="37" eb="39">
      <t>イケン</t>
    </rPh>
    <rPh sb="40" eb="42">
      <t>コウリョ</t>
    </rPh>
    <phoneticPr fontId="5"/>
  </si>
  <si>
    <t>法第41条
第8項</t>
    <rPh sb="0" eb="1">
      <t>ホウ</t>
    </rPh>
    <rPh sb="1" eb="2">
      <t>ダイ</t>
    </rPh>
    <rPh sb="4" eb="5">
      <t>ジョウ</t>
    </rPh>
    <rPh sb="6" eb="7">
      <t>ダイ</t>
    </rPh>
    <rPh sb="8" eb="9">
      <t>コウ</t>
    </rPh>
    <phoneticPr fontId="5"/>
  </si>
  <si>
    <t>管理者は、介護従業者の管理及び利用の申込みに係る調整、業務の実施状況の把握その他の管理を一元的に行っていますか。</t>
    <phoneticPr fontId="3"/>
  </si>
  <si>
    <t>・組織図，組織規程
・業務分担表
・業務報告書</t>
    <rPh sb="1" eb="3">
      <t>ソシキ</t>
    </rPh>
    <rPh sb="3" eb="4">
      <t>ズ</t>
    </rPh>
    <rPh sb="5" eb="7">
      <t>ソシキ</t>
    </rPh>
    <rPh sb="7" eb="9">
      <t>キテイ</t>
    </rPh>
    <rPh sb="11" eb="13">
      <t>ギョウム</t>
    </rPh>
    <rPh sb="13" eb="15">
      <t>ブンタン</t>
    </rPh>
    <rPh sb="15" eb="16">
      <t>ヒョウ</t>
    </rPh>
    <rPh sb="18" eb="20">
      <t>ギョウム</t>
    </rPh>
    <rPh sb="20" eb="23">
      <t>ホウコクショ</t>
    </rPh>
    <phoneticPr fontId="5"/>
  </si>
  <si>
    <t>介護従業者に必要な指揮命令を行っていますか。</t>
    <phoneticPr fontId="5"/>
  </si>
  <si>
    <t>事業所ごとに経理を区分するとともに、指定地域密着型通所介護事業の会計とその他の事業の会計を区分してますか。</t>
    <rPh sb="0" eb="2">
      <t>ジギョウ</t>
    </rPh>
    <rPh sb="2" eb="3">
      <t>ショ</t>
    </rPh>
    <rPh sb="6" eb="8">
      <t>ケイリ</t>
    </rPh>
    <rPh sb="9" eb="11">
      <t>クブン</t>
    </rPh>
    <rPh sb="18" eb="20">
      <t>シテイ</t>
    </rPh>
    <rPh sb="20" eb="22">
      <t>チイキ</t>
    </rPh>
    <rPh sb="22" eb="25">
      <t>ミッチャクガタ</t>
    </rPh>
    <rPh sb="25" eb="27">
      <t>ツウショ</t>
    </rPh>
    <rPh sb="27" eb="29">
      <t>カイゴ</t>
    </rPh>
    <rPh sb="29" eb="31">
      <t>ジギョウ</t>
    </rPh>
    <rPh sb="32" eb="34">
      <t>カイケイ</t>
    </rPh>
    <rPh sb="37" eb="38">
      <t>タ</t>
    </rPh>
    <rPh sb="39" eb="41">
      <t>ジギョウ</t>
    </rPh>
    <rPh sb="42" eb="44">
      <t>カイケイ</t>
    </rPh>
    <rPh sb="45" eb="47">
      <t>クブン</t>
    </rPh>
    <phoneticPr fontId="5"/>
  </si>
  <si>
    <t>地域密着型通所介護に要する費用の額は、平成27年厚生労働省告示第93号の「厚生労働大臣が定める１単位の単価」に、別表に定める単位数を乗じて算定していますか。</t>
    <rPh sb="5" eb="7">
      <t>ツウショ</t>
    </rPh>
    <rPh sb="19" eb="21">
      <t>ヘイセイ</t>
    </rPh>
    <rPh sb="23" eb="24">
      <t>ネン</t>
    </rPh>
    <rPh sb="24" eb="26">
      <t>コウセイ</t>
    </rPh>
    <rPh sb="26" eb="28">
      <t>ロウドウ</t>
    </rPh>
    <rPh sb="28" eb="29">
      <t>ショウ</t>
    </rPh>
    <rPh sb="29" eb="31">
      <t>コクジ</t>
    </rPh>
    <rPh sb="31" eb="32">
      <t>ダイ</t>
    </rPh>
    <rPh sb="34" eb="35">
      <t>ゴウ</t>
    </rPh>
    <rPh sb="37" eb="39">
      <t>コウセイ</t>
    </rPh>
    <rPh sb="39" eb="41">
      <t>ロウドウ</t>
    </rPh>
    <rPh sb="41" eb="43">
      <t>ダイジン</t>
    </rPh>
    <rPh sb="44" eb="45">
      <t>サダ</t>
    </rPh>
    <rPh sb="48" eb="50">
      <t>タンイ</t>
    </rPh>
    <rPh sb="51" eb="53">
      <t>タンカ</t>
    </rPh>
    <rPh sb="56" eb="58">
      <t>ベッピョウ</t>
    </rPh>
    <rPh sb="59" eb="60">
      <t>サダ</t>
    </rPh>
    <rPh sb="62" eb="65">
      <t>タンイスウ</t>
    </rPh>
    <rPh sb="66" eb="67">
      <t>ジョウ</t>
    </rPh>
    <rPh sb="69" eb="71">
      <t>サンテイ</t>
    </rPh>
    <phoneticPr fontId="5"/>
  </si>
  <si>
    <t>【介護予防】</t>
    <phoneticPr fontId="5"/>
  </si>
  <si>
    <t>利用者が可能な限りその居宅において、自立した日常生活を営むことができるよう、必要な日常生活上の支援及び機能訓練を行うことにより、利用者の心身機能の維持回復を図り、もって利用者の生活機能の維持又は向上を目指すものとなっていますか。</t>
    <phoneticPr fontId="5"/>
  </si>
  <si>
    <t>□</t>
    <phoneticPr fontId="5"/>
  </si>
  <si>
    <t>利用者の意思及び人格を尊重し、常に利用者の立場に立ってサービスを提供するように努めていますか。</t>
    <phoneticPr fontId="5"/>
  </si>
  <si>
    <t xml:space="preserve">
解釈通知
１(1)⑤</t>
    <phoneticPr fontId="3"/>
  </si>
  <si>
    <t>【通所介護】
【介護予防】</t>
    <phoneticPr fontId="3"/>
  </si>
  <si>
    <t xml:space="preserve">
【通所介護】
【介護予防】
【ミニデイ】</t>
    <phoneticPr fontId="3"/>
  </si>
  <si>
    <t>□</t>
    <phoneticPr fontId="5"/>
  </si>
  <si>
    <t>利用者の介護予防に資するよう、その目標を設定し、計画的に行われていますか。</t>
    <phoneticPr fontId="3"/>
  </si>
  <si>
    <t>・介護予防通所介護相当サービス計画
・介護予防サービス計画</t>
    <phoneticPr fontId="3"/>
  </si>
  <si>
    <t>自らその提供するサービスの質の評価を行うとともに、主治の医師又は歯科医師とも連携を図りつつ、常にその改善を図っていますか。</t>
    <phoneticPr fontId="3"/>
  </si>
  <si>
    <t>・自己評価基準等</t>
    <phoneticPr fontId="3"/>
  </si>
  <si>
    <t>サービスの提供に当たり、単に利用者の運動器の機能の向上、栄養状態の改善、口腔機能の向上等の特定の心身機能に着目した改善等を目的とするものではなく、当該心身機能の改善等を通じて、利用者ができる限り要介護状態とならないで自立した日常生活を営むことができるよう支援することを目的とするものであることを常に意識してサービスの提供に当たっていますか。</t>
    <rPh sb="161" eb="162">
      <t>ア</t>
    </rPh>
    <phoneticPr fontId="3"/>
  </si>
  <si>
    <t>利用者がその有する能力を最大限活用することができるような方法によるサービスの提供に努めていますか。</t>
    <phoneticPr fontId="3"/>
  </si>
  <si>
    <t>サービスの提供に当たり、利用者とのコミュニケーションを十分に図ることその他の様々な方法により、利用者が主体的に事業に参加するよう適切な働きかけに努めていますか。</t>
    <phoneticPr fontId="3"/>
  </si>
  <si>
    <t>サービスの提供に当たっては、主治の医師又は歯科医師からの情報伝達、サービス担当者会議を通じる等の適切な方法により、利用者の心身の状況、置かれている環境等利用者の日常生活全般の状況の的確な把握を行っていますか。</t>
    <phoneticPr fontId="3"/>
  </si>
  <si>
    <t>・サービス担当者会議の記録</t>
    <rPh sb="5" eb="10">
      <t>タントウシャカイギ</t>
    </rPh>
    <rPh sb="11" eb="13">
      <t>キロク</t>
    </rPh>
    <phoneticPr fontId="3"/>
  </si>
  <si>
    <t>サービスの提供に当たっては、介護予防通所介護相当サービス計画に基づき、利用者が日常生活を営むのに必要な支援を行っていますか。</t>
    <phoneticPr fontId="3"/>
  </si>
  <si>
    <t>・サービス提供記録</t>
    <phoneticPr fontId="3"/>
  </si>
  <si>
    <t>管理者は、介護予防通所介護相当サービス計画に基づくサービスの提供の開始時から、少なくとも１月に１回は、その介護予防通所介護相当サービス計画に係る利用者の状態、利用者に対するサービスの提供状況等について、サービスの提供に係る介護予防サービス計画等を作成した介護予防支援事業者又は第１号介護予防支援事業者に報告するとともに、その介護予防通所介護相当サービス計画に記載したサービスの提供を行う期間が終了するまでに、少なくとも１回はモニタリングを行っていますか。</t>
    <rPh sb="219" eb="220">
      <t>オコナ</t>
    </rPh>
    <phoneticPr fontId="3"/>
  </si>
  <si>
    <t>・モニタリングの結果記録</t>
    <phoneticPr fontId="3"/>
  </si>
  <si>
    <t>管理者は、モニタリングの結果を記録し、その記録をサービスの提供に係る介護予防サービス計画を作成した介護予防支援事業者又は介護予防サービス計画等を作成した第１号介護予防支援事業者に報告していますか。</t>
    <phoneticPr fontId="3"/>
  </si>
  <si>
    <t>管理者は、モニタリングの結果を踏まえ、必要に応じて介護予防通所介護相当サービス計画の変更を行っていますか。</t>
    <rPh sb="45" eb="46">
      <t>オコナ</t>
    </rPh>
    <phoneticPr fontId="3"/>
  </si>
  <si>
    <t>運動器機能向上サービス、栄養改善サービス又は口腔機能向上サービスを提供するに当たっては、介護予防の観点から有効性が確認されている等の適切なものとなっていますか。</t>
    <phoneticPr fontId="3"/>
  </si>
  <si>
    <t>サービスの提供に当たり、利用者が虚弱な高齢者であることに十分に配慮し、利用者に危険が伴うような強い負荷を伴うサービスの提供は行わないとともに、安全管理体制等の確保を図ること等を通じて、利用者の安全面に最大限配慮していますか。</t>
    <phoneticPr fontId="3"/>
  </si>
  <si>
    <t>サービスの提供を行っているときに利用者に病状の急変等が生じた場合に備え、緊急時のマニュアル等を作成し、その事業所内の従業者に周知徹底を図るとともに、速やかに主治の医師への連絡を行えるよう、緊急時の連絡方法をあらかじめ定めていますか。</t>
    <phoneticPr fontId="3"/>
  </si>
  <si>
    <t>・緊急時マニュアル等</t>
    <phoneticPr fontId="3"/>
  </si>
  <si>
    <t>サービスの提供に当たり、転倒等を防止するための環境整備に努めていますか。</t>
    <phoneticPr fontId="3"/>
  </si>
  <si>
    <t>サービスの提供に当たり、事前に脈拍、血圧等を測定する等利用者の当日の体調を確認するとともに、無理のない適度なサービスの内容とするよう努めていますか。</t>
    <phoneticPr fontId="3"/>
  </si>
  <si>
    <t>サービスの提供を行っているときにおいても、利用者の体調の変化に常に気を配り、病状の急変等が生じた場合その他必要な場合は、速やかに主治の医師への連絡を行う等必要な措置を講じていますか。</t>
    <phoneticPr fontId="3"/>
  </si>
  <si>
    <t>・介護予防通所介護相当サービス計画・介護予防ケアプラン
・第1号事業支給費請求書
・第1号事業支給費明細書
・サービス提供票・別表</t>
    <rPh sb="1" eb="3">
      <t>カイゴ</t>
    </rPh>
    <rPh sb="3" eb="5">
      <t>ヨボウ</t>
    </rPh>
    <rPh sb="5" eb="7">
      <t>ツウショ</t>
    </rPh>
    <rPh sb="7" eb="9">
      <t>カイゴ</t>
    </rPh>
    <rPh sb="9" eb="11">
      <t>ソウトウ</t>
    </rPh>
    <rPh sb="15" eb="17">
      <t>ケイカク</t>
    </rPh>
    <rPh sb="18" eb="20">
      <t>カイゴ</t>
    </rPh>
    <rPh sb="20" eb="22">
      <t>ヨボウ</t>
    </rPh>
    <rPh sb="29" eb="30">
      <t>ダイ</t>
    </rPh>
    <rPh sb="31" eb="32">
      <t>ゴウ</t>
    </rPh>
    <rPh sb="32" eb="34">
      <t>ジギョウ</t>
    </rPh>
    <rPh sb="34" eb="36">
      <t>シキュウ</t>
    </rPh>
    <rPh sb="36" eb="37">
      <t>ヒ</t>
    </rPh>
    <rPh sb="37" eb="40">
      <t>セイキュウショ</t>
    </rPh>
    <rPh sb="42" eb="43">
      <t>ダイ</t>
    </rPh>
    <rPh sb="44" eb="45">
      <t>ゴウ</t>
    </rPh>
    <rPh sb="45" eb="47">
      <t>ジギョウ</t>
    </rPh>
    <rPh sb="47" eb="49">
      <t>シキュウ</t>
    </rPh>
    <rPh sb="49" eb="50">
      <t>ヒ</t>
    </rPh>
    <rPh sb="50" eb="53">
      <t>メイサイショ</t>
    </rPh>
    <rPh sb="59" eb="61">
      <t>テイキョウ</t>
    </rPh>
    <rPh sb="61" eb="62">
      <t>ヒョウ</t>
    </rPh>
    <rPh sb="63" eb="65">
      <t>ベッピョウ</t>
    </rPh>
    <phoneticPr fontId="5"/>
  </si>
  <si>
    <t>所定単位数の算定</t>
    <rPh sb="0" eb="2">
      <t>ショテイ</t>
    </rPh>
    <rPh sb="2" eb="5">
      <t>タンイスウ</t>
    </rPh>
    <rPh sb="6" eb="8">
      <t>サンテイ</t>
    </rPh>
    <phoneticPr fontId="5"/>
  </si>
  <si>
    <t>所定単位は次の区分に基づき算定していますか。
介護予防通所介護相当サービス費（1月につき）
（1）要支援1又は週１回程度のサービスが必要とされた者
（2）要支援2又は週2回程度のサービスが必要とされた者</t>
    <rPh sb="0" eb="2">
      <t>ショテイ</t>
    </rPh>
    <rPh sb="2" eb="4">
      <t>タンイ</t>
    </rPh>
    <rPh sb="5" eb="6">
      <t>ツギ</t>
    </rPh>
    <rPh sb="7" eb="9">
      <t>クブン</t>
    </rPh>
    <rPh sb="10" eb="11">
      <t>モト</t>
    </rPh>
    <rPh sb="13" eb="15">
      <t>サンテイ</t>
    </rPh>
    <phoneticPr fontId="5"/>
  </si>
  <si>
    <t>・介護予防通所介護相当サービス計画・介護予防ケアプラン
・第1号事業支給費請求書
・第1号事業支給費明細書
・サービス提供票・別表</t>
    <rPh sb="5" eb="7">
      <t>ツウショ</t>
    </rPh>
    <phoneticPr fontId="3"/>
  </si>
  <si>
    <t>月平均の利用者数（※）が運営規程に定められている利用定員を超える場合、所定単位数に100分の70を乗じて得た単位数を算定していますか。
※サービス提供日ごとの同時にサービスの提供を受けた者の最大数の合計を、当該月のサービス提供日数で除した数（小数点以下切り上げ）</t>
    <phoneticPr fontId="5"/>
  </si>
  <si>
    <t>人員基準を満たさない状況で提供された通所介護</t>
    <rPh sb="0" eb="2">
      <t>ジンイン</t>
    </rPh>
    <rPh sb="2" eb="4">
      <t>キジュン</t>
    </rPh>
    <rPh sb="5" eb="6">
      <t>ミ</t>
    </rPh>
    <rPh sb="10" eb="12">
      <t>ジョウキョウ</t>
    </rPh>
    <rPh sb="13" eb="15">
      <t>テイキョウ</t>
    </rPh>
    <rPh sb="18" eb="20">
      <t>ツウショ</t>
    </rPh>
    <rPh sb="20" eb="22">
      <t>カイゴ</t>
    </rPh>
    <phoneticPr fontId="5"/>
  </si>
  <si>
    <t>人員基準に定める員数の看護職員又は介護職員が配置されていない状況で行われた介護予防通所介護相当サービスについては、所定単位数に100分の70を乗じて得た単位数を算定していますか。</t>
    <rPh sb="0" eb="2">
      <t>ジンイン</t>
    </rPh>
    <rPh sb="2" eb="4">
      <t>キジュン</t>
    </rPh>
    <rPh sb="5" eb="6">
      <t>サダ</t>
    </rPh>
    <rPh sb="8" eb="10">
      <t>インスウ</t>
    </rPh>
    <rPh sb="11" eb="13">
      <t>カンゴ</t>
    </rPh>
    <rPh sb="13" eb="15">
      <t>ショクイン</t>
    </rPh>
    <rPh sb="15" eb="16">
      <t>マタ</t>
    </rPh>
    <rPh sb="17" eb="19">
      <t>カイゴ</t>
    </rPh>
    <rPh sb="19" eb="21">
      <t>ショクイン</t>
    </rPh>
    <rPh sb="22" eb="24">
      <t>ハイチ</t>
    </rPh>
    <rPh sb="30" eb="32">
      <t>ジョウキョウ</t>
    </rPh>
    <rPh sb="33" eb="34">
      <t>オコナ</t>
    </rPh>
    <rPh sb="37" eb="39">
      <t>カイゴ</t>
    </rPh>
    <rPh sb="39" eb="41">
      <t>ヨボウ</t>
    </rPh>
    <rPh sb="41" eb="43">
      <t>ツウショ</t>
    </rPh>
    <rPh sb="43" eb="45">
      <t>カイゴ</t>
    </rPh>
    <rPh sb="45" eb="47">
      <t>ソウトウ</t>
    </rPh>
    <rPh sb="57" eb="59">
      <t>ショテイ</t>
    </rPh>
    <rPh sb="59" eb="62">
      <t>タンイスウ</t>
    </rPh>
    <rPh sb="66" eb="67">
      <t>ブン</t>
    </rPh>
    <rPh sb="71" eb="72">
      <t>ジョウ</t>
    </rPh>
    <rPh sb="74" eb="75">
      <t>エ</t>
    </rPh>
    <rPh sb="76" eb="78">
      <t>タンイ</t>
    </rPh>
    <rPh sb="78" eb="79">
      <t>スウ</t>
    </rPh>
    <rPh sb="80" eb="82">
      <t>サンテイ</t>
    </rPh>
    <phoneticPr fontId="5"/>
  </si>
  <si>
    <t xml:space="preserve"> </t>
    <phoneticPr fontId="5"/>
  </si>
  <si>
    <t xml:space="preserve">
</t>
    <phoneticPr fontId="5"/>
  </si>
  <si>
    <t>平成21年厚生労働省告示第83号の二に定める地域に居住している利用者に対し、通常の事業の実施地域を越えて介護予防通所介護相当サービスを行った場合は、１月につき所定単位数の100分の５に相当する単位数を加算していますか。</t>
    <rPh sb="52" eb="54">
      <t>カイゴ</t>
    </rPh>
    <rPh sb="54" eb="56">
      <t>ヨボウ</t>
    </rPh>
    <rPh sb="56" eb="58">
      <t>ツウショ</t>
    </rPh>
    <rPh sb="58" eb="60">
      <t>カイゴ</t>
    </rPh>
    <rPh sb="60" eb="62">
      <t>ソウトウ</t>
    </rPh>
    <phoneticPr fontId="5"/>
  </si>
  <si>
    <t>・利用者に関する記録
・介護予防サービス計画等</t>
    <rPh sb="1" eb="3">
      <t>リヨウ</t>
    </rPh>
    <rPh sb="3" eb="4">
      <t>シャ</t>
    </rPh>
    <rPh sb="5" eb="6">
      <t>カン</t>
    </rPh>
    <rPh sb="8" eb="10">
      <t>キロク</t>
    </rPh>
    <rPh sb="12" eb="14">
      <t>カイゴ</t>
    </rPh>
    <rPh sb="14" eb="16">
      <t>ヨボウ</t>
    </rPh>
    <rPh sb="20" eb="22">
      <t>ケイカク</t>
    </rPh>
    <rPh sb="22" eb="23">
      <t>トウ</t>
    </rPh>
    <phoneticPr fontId="5"/>
  </si>
  <si>
    <t>サービス種類相互の算定関係</t>
    <phoneticPr fontId="5"/>
  </si>
  <si>
    <t>利用者が介護予防短期入所生活介護、介護予防短期入所療養介護若しくは介護予防特定施設入居者生活介護又は介護予防小規模多機能型居宅介護若しくは介護予防認知症対応型共同生活介護を受けている間は、介護予防通所介護相当サービス費を算定していませんか。</t>
    <rPh sb="110" eb="112">
      <t>サンテイ</t>
    </rPh>
    <phoneticPr fontId="5"/>
  </si>
  <si>
    <t>・サービス提供の記録</t>
    <rPh sb="5" eb="7">
      <t>テイキョウ</t>
    </rPh>
    <rPh sb="8" eb="10">
      <t>キロク</t>
    </rPh>
    <phoneticPr fontId="5"/>
  </si>
  <si>
    <t>サービス提供中の他の事業所のサービス提供に係るサービス費の不算定</t>
    <phoneticPr fontId="5"/>
  </si>
  <si>
    <t>利用者が介護予防通所介護相当サービス事業所においてサービスを受けている間は、その事業所以外の介護予防通所介護相当サービス事業所がサービスを行った場合に、介護予防通所介護相当サービス費を算定していませんか。</t>
    <rPh sb="92" eb="94">
      <t>サンテイ</t>
    </rPh>
    <phoneticPr fontId="5"/>
  </si>
  <si>
    <t>サービス費の不算定</t>
    <phoneticPr fontId="5"/>
  </si>
  <si>
    <t>利用者が介護予防通所介護相当サービス事業所においてサービスを受けている間は、ミニデイサービス事業所がサービスを行った場合に、ミニデイサービス費を算定していませんか。</t>
    <rPh sb="72" eb="74">
      <t>サンテイ</t>
    </rPh>
    <phoneticPr fontId="5"/>
  </si>
  <si>
    <t>利用者が介護予防通所介護相当サービス事業所においてサービスを受けている間は、短期集中型通所サービスを行った場合に、短期集中型通所サービス費を算定していませんか。</t>
    <rPh sb="70" eb="72">
      <t>サンテイ</t>
    </rPh>
    <phoneticPr fontId="5"/>
  </si>
  <si>
    <t>・送迎記録</t>
    <rPh sb="1" eb="3">
      <t>ソウゲイ</t>
    </rPh>
    <rPh sb="3" eb="5">
      <t>キロク</t>
    </rPh>
    <phoneticPr fontId="3"/>
  </si>
  <si>
    <t>※事業所と構造上又は外形上、一体的な建築物を指すものであり、具体的には、その建物の１階部分に事業所がある場合や、その建物と渡り廊下等で繋がっている場合が該当し、同一敷地内にある別棟の建築物や道路を挟んで隣接する場合は該当しない。
　また、ここでいう同一建物については、その建物の管理、運営法人と事業所の法人が異なる場合であっても該当する。</t>
    <phoneticPr fontId="5"/>
  </si>
  <si>
    <t>留意事項
第2の７
(18)①</t>
    <phoneticPr fontId="3"/>
  </si>
  <si>
    <t>生活機能向上グループ活動加算</t>
    <rPh sb="0" eb="2">
      <t>セイカツ</t>
    </rPh>
    <rPh sb="2" eb="4">
      <t>キノウ</t>
    </rPh>
    <rPh sb="4" eb="6">
      <t>コウジョウ</t>
    </rPh>
    <rPh sb="10" eb="12">
      <t>カツドウ</t>
    </rPh>
    <rPh sb="12" eb="14">
      <t>カサン</t>
    </rPh>
    <phoneticPr fontId="5"/>
  </si>
  <si>
    <t>・介護予防・日常生活支援総合事業費請求書
・介護予防・日常生活支援総合事業費明細書
・サービス提供票
・サービス提供の記録</t>
    <rPh sb="56" eb="58">
      <t>テイキョウ</t>
    </rPh>
    <rPh sb="59" eb="61">
      <t>キロク</t>
    </rPh>
    <phoneticPr fontId="3"/>
  </si>
  <si>
    <t>・介護予防・日常生活支援総合事業費請求書
・介護予防・日常生活支援総合事業費明細書
・サービス提供票
・勤務表
・外部との連携協定等
・栄養ケア計画
・栄養状態の記録
・評価の記録
・利用者名簿等</t>
    <phoneticPr fontId="3"/>
  </si>
  <si>
    <t>（緩和措置）
地域密着型介護老人福祉施設に併設される事業所であって、当該施設の機能訓練指導員により、当該事業所の利用者の処遇が適切に行われると認められるときは、置かないことができる。</t>
    <rPh sb="39" eb="41">
      <t>キノウ</t>
    </rPh>
    <rPh sb="41" eb="43">
      <t>クンレン</t>
    </rPh>
    <rPh sb="43" eb="46">
      <t>シドウイン</t>
    </rPh>
    <phoneticPr fontId="3"/>
  </si>
  <si>
    <t>□</t>
    <phoneticPr fontId="5"/>
  </si>
  <si>
    <t>□</t>
    <phoneticPr fontId="5"/>
  </si>
  <si>
    <t>指定地域密着型サービス事業者は、指定地域密着型サービスを提供するに当たっては、法第118条の2第1項に規定する介護保険等関連情報その他必要な情報を活用し、適切かつ有効に行うよう努めていますか。</t>
    <rPh sb="2" eb="4">
      <t>チイキ</t>
    </rPh>
    <rPh sb="4" eb="7">
      <t>ミッチャクガタ</t>
    </rPh>
    <rPh sb="18" eb="20">
      <t>チイキ</t>
    </rPh>
    <rPh sb="20" eb="23">
      <t>ミッチャクガタ</t>
    </rPh>
    <phoneticPr fontId="3"/>
  </si>
  <si>
    <t>□</t>
    <phoneticPr fontId="5"/>
  </si>
  <si>
    <t>適切な地域密着型通所介護の提供を確保する観点から、職場において行われる性的な言動又は優越的な関係を背景とした言動であって業務上必要かつ相当な範囲を超えたものにより地域密着型通所介護従業者の就業環境が害されることを防止するための方針の明確化等の必要な措置を講じていますか。</t>
    <rPh sb="3" eb="5">
      <t>チイキ</t>
    </rPh>
    <rPh sb="5" eb="8">
      <t>ミッチャクガタ</t>
    </rPh>
    <rPh sb="8" eb="10">
      <t>ツウショ</t>
    </rPh>
    <rPh sb="10" eb="12">
      <t>カイゴ</t>
    </rPh>
    <rPh sb="81" eb="83">
      <t>チイキ</t>
    </rPh>
    <rPh sb="83" eb="86">
      <t>ミッチャクガタ</t>
    </rPh>
    <rPh sb="86" eb="88">
      <t>ツウショ</t>
    </rPh>
    <rPh sb="88" eb="90">
      <t>カイゴ</t>
    </rPh>
    <phoneticPr fontId="5"/>
  </si>
  <si>
    <t>□</t>
    <phoneticPr fontId="5"/>
  </si>
  <si>
    <t>特に、インフルエンザ対策、腸管出血性大腸菌感染症対策、レジオネラ症対策等については、別途発出されている通知に基づき、適切な措置を講じていますか。</t>
    <rPh sb="10" eb="12">
      <t>タイサク</t>
    </rPh>
    <rPh sb="13" eb="14">
      <t>チョウ</t>
    </rPh>
    <rPh sb="14" eb="15">
      <t>カン</t>
    </rPh>
    <rPh sb="15" eb="18">
      <t>シュッケツセイ</t>
    </rPh>
    <rPh sb="18" eb="21">
      <t>ダイチョウキン</t>
    </rPh>
    <rPh sb="21" eb="24">
      <t>カンセンショウ</t>
    </rPh>
    <rPh sb="24" eb="26">
      <t>タイサク</t>
    </rPh>
    <rPh sb="32" eb="33">
      <t>ショウ</t>
    </rPh>
    <rPh sb="33" eb="35">
      <t>タイサク</t>
    </rPh>
    <rPh sb="35" eb="36">
      <t>トウ</t>
    </rPh>
    <rPh sb="42" eb="44">
      <t>ベット</t>
    </rPh>
    <rPh sb="44" eb="45">
      <t>ハツ</t>
    </rPh>
    <rPh sb="45" eb="46">
      <t>ダ</t>
    </rPh>
    <rPh sb="51" eb="53">
      <t>ツウチ</t>
    </rPh>
    <rPh sb="54" eb="55">
      <t>モト</t>
    </rPh>
    <rPh sb="58" eb="60">
      <t>テキセツ</t>
    </rPh>
    <rPh sb="61" eb="63">
      <t>ソチ</t>
    </rPh>
    <rPh sb="64" eb="65">
      <t>コウ</t>
    </rPh>
    <phoneticPr fontId="5"/>
  </si>
  <si>
    <t>・運営推進会議の記録</t>
    <phoneticPr fontId="3"/>
  </si>
  <si>
    <t>□</t>
    <phoneticPr fontId="3"/>
  </si>
  <si>
    <t>・業務継続計画</t>
    <phoneticPr fontId="3"/>
  </si>
  <si>
    <t>□</t>
    <phoneticPr fontId="5"/>
  </si>
  <si>
    <t>・業務継続計画</t>
    <phoneticPr fontId="3"/>
  </si>
  <si>
    <t>前項に規定する事項を記載した書面を当該事業所に備え付け、かつ、これをいつでも関係者に自由に閲覧させることにより、同項の規定による掲示に代えることができます。</t>
    <phoneticPr fontId="3"/>
  </si>
  <si>
    <t>【通所介護】
【介護予防】</t>
    <phoneticPr fontId="3"/>
  </si>
  <si>
    <t>・利用者に関する記録</t>
    <rPh sb="1" eb="4">
      <t>リヨウシャ</t>
    </rPh>
    <rPh sb="5" eb="6">
      <t>カン</t>
    </rPh>
    <rPh sb="8" eb="10">
      <t>キロク</t>
    </rPh>
    <phoneticPr fontId="3"/>
  </si>
  <si>
    <t>□</t>
    <phoneticPr fontId="5"/>
  </si>
  <si>
    <t>□</t>
    <phoneticPr fontId="5"/>
  </si>
  <si>
    <t xml:space="preserve">
生活相談員配置加算
【共生型のみ】</t>
    <rPh sb="1" eb="6">
      <t>セイカツソウダンイン</t>
    </rPh>
    <rPh sb="6" eb="8">
      <t>ハイチ</t>
    </rPh>
    <rPh sb="8" eb="10">
      <t>カサン</t>
    </rPh>
    <phoneticPr fontId="5"/>
  </si>
  <si>
    <t>・勤務実績表／タイムカード
・勤務体制一覧表
・従業員の資格証</t>
    <phoneticPr fontId="3"/>
  </si>
  <si>
    <t>①指定生活介護事業者　　　：所定単位数の100分の93
②指定自立訓練（機能訓練・生活訓練）事業者　
　　　　　　　　　　　　　：所定単位数の100分の95
③指定児童発達支援事業者　：所定単位数の100分の90
④指定放課後等デイサービス事業者
　　　　　　　　　　　　　：所定単位数の100分の90　</t>
    <rPh sb="1" eb="3">
      <t>シテイ</t>
    </rPh>
    <rPh sb="3" eb="5">
      <t>セイカツ</t>
    </rPh>
    <rPh sb="5" eb="7">
      <t>カイゴ</t>
    </rPh>
    <rPh sb="7" eb="10">
      <t>ジギョウシャ</t>
    </rPh>
    <rPh sb="14" eb="16">
      <t>ショテイ</t>
    </rPh>
    <rPh sb="16" eb="19">
      <t>タンイスウ</t>
    </rPh>
    <rPh sb="23" eb="24">
      <t>ブン</t>
    </rPh>
    <rPh sb="29" eb="31">
      <t>シテイ</t>
    </rPh>
    <rPh sb="31" eb="33">
      <t>ジリツ</t>
    </rPh>
    <rPh sb="33" eb="35">
      <t>クンレン</t>
    </rPh>
    <rPh sb="36" eb="38">
      <t>キノウ</t>
    </rPh>
    <rPh sb="38" eb="40">
      <t>クンレン</t>
    </rPh>
    <rPh sb="41" eb="43">
      <t>セイカツ</t>
    </rPh>
    <rPh sb="43" eb="45">
      <t>クンレン</t>
    </rPh>
    <rPh sb="46" eb="49">
      <t>ジギョウシャ</t>
    </rPh>
    <rPh sb="65" eb="67">
      <t>ショテイ</t>
    </rPh>
    <rPh sb="67" eb="70">
      <t>タンイスウ</t>
    </rPh>
    <rPh sb="74" eb="75">
      <t>ブン</t>
    </rPh>
    <rPh sb="80" eb="82">
      <t>シテイ</t>
    </rPh>
    <rPh sb="82" eb="84">
      <t>ジドウ</t>
    </rPh>
    <rPh sb="84" eb="86">
      <t>ハッタツ</t>
    </rPh>
    <rPh sb="86" eb="88">
      <t>シエン</t>
    </rPh>
    <rPh sb="88" eb="91">
      <t>ジギョウシャ</t>
    </rPh>
    <rPh sb="93" eb="95">
      <t>ショテイ</t>
    </rPh>
    <rPh sb="95" eb="98">
      <t>タンイスウ</t>
    </rPh>
    <rPh sb="102" eb="103">
      <t>ブン</t>
    </rPh>
    <phoneticPr fontId="5"/>
  </si>
  <si>
    <t>□</t>
    <phoneticPr fontId="5"/>
  </si>
  <si>
    <t>・利用者に関する記録
・地域密着型通所介護計画</t>
    <rPh sb="1" eb="3">
      <t>リヨウ</t>
    </rPh>
    <rPh sb="3" eb="4">
      <t>シャ</t>
    </rPh>
    <rPh sb="5" eb="6">
      <t>カン</t>
    </rPh>
    <rPh sb="8" eb="10">
      <t>キロク</t>
    </rPh>
    <rPh sb="12" eb="17">
      <t>チイキミッチャクガタ</t>
    </rPh>
    <rPh sb="17" eb="19">
      <t>ツウショ</t>
    </rPh>
    <rPh sb="19" eb="21">
      <t>カイゴ</t>
    </rPh>
    <rPh sb="21" eb="23">
      <t>ケイカク</t>
    </rPh>
    <phoneticPr fontId="5"/>
  </si>
  <si>
    <t>□</t>
    <phoneticPr fontId="5"/>
  </si>
  <si>
    <t>□</t>
    <phoneticPr fontId="5"/>
  </si>
  <si>
    <t>□</t>
    <phoneticPr fontId="3"/>
  </si>
  <si>
    <t>入浴介助加算（Ⅰ）</t>
    <rPh sb="0" eb="4">
      <t>ニュウヨクカイジョ</t>
    </rPh>
    <rPh sb="4" eb="6">
      <t>カサン</t>
    </rPh>
    <phoneticPr fontId="3"/>
  </si>
  <si>
    <t>□</t>
    <phoneticPr fontId="3"/>
  </si>
  <si>
    <t>□</t>
    <phoneticPr fontId="5"/>
  </si>
  <si>
    <t>(5)　定員超過利用・人員基準欠如に該当していないこと</t>
    <rPh sb="4" eb="6">
      <t>テイイン</t>
    </rPh>
    <rPh sb="6" eb="8">
      <t>チョウカ</t>
    </rPh>
    <rPh sb="8" eb="10">
      <t>リヨウ</t>
    </rPh>
    <rPh sb="11" eb="13">
      <t>ジンイン</t>
    </rPh>
    <rPh sb="13" eb="15">
      <t>キジュン</t>
    </rPh>
    <rPh sb="15" eb="17">
      <t>ケツジョ</t>
    </rPh>
    <rPh sb="18" eb="20">
      <t>ガイトウ</t>
    </rPh>
    <phoneticPr fontId="3"/>
  </si>
  <si>
    <t>□</t>
    <phoneticPr fontId="5"/>
  </si>
  <si>
    <t>□</t>
    <phoneticPr fontId="5"/>
  </si>
  <si>
    <t>□</t>
    <phoneticPr fontId="3"/>
  </si>
  <si>
    <t>□</t>
    <phoneticPr fontId="5"/>
  </si>
  <si>
    <t>□</t>
    <phoneticPr fontId="5"/>
  </si>
  <si>
    <t>□</t>
    <phoneticPr fontId="5"/>
  </si>
  <si>
    <t>(5)　定員超過利用・人員基準欠如に該当していないこと</t>
    <phoneticPr fontId="5"/>
  </si>
  <si>
    <t>個別機能訓練加算
(Ⅰ)イ・ロ共通事項</t>
    <phoneticPr fontId="3"/>
  </si>
  <si>
    <t>(1) ADL維持加算（Ⅰ）の(1)及び(2)の基準に適合するものであること</t>
    <rPh sb="7" eb="9">
      <t>イジ</t>
    </rPh>
    <rPh sb="9" eb="11">
      <t>カサン</t>
    </rPh>
    <rPh sb="18" eb="19">
      <t>オヨ</t>
    </rPh>
    <rPh sb="24" eb="26">
      <t>キジュン</t>
    </rPh>
    <rPh sb="27" eb="29">
      <t>テキゴウ</t>
    </rPh>
    <phoneticPr fontId="5"/>
  </si>
  <si>
    <t>(1)　事業所の従業者として又は外部との連携により管理栄養士を１名以上配置していること</t>
    <rPh sb="4" eb="7">
      <t>ジギョウショ</t>
    </rPh>
    <rPh sb="8" eb="11">
      <t>ジュウギョウシャ</t>
    </rPh>
    <rPh sb="14" eb="15">
      <t>マタ</t>
    </rPh>
    <rPh sb="16" eb="18">
      <t>ガイブ</t>
    </rPh>
    <rPh sb="20" eb="22">
      <t>レンケイ</t>
    </rPh>
    <rPh sb="25" eb="27">
      <t>カンリ</t>
    </rPh>
    <rPh sb="27" eb="30">
      <t>エイヨウシ</t>
    </rPh>
    <rPh sb="32" eb="35">
      <t>メイイジョウ</t>
    </rPh>
    <rPh sb="35" eb="37">
      <t>ハイチ</t>
    </rPh>
    <phoneticPr fontId="5"/>
  </si>
  <si>
    <t>(4)　定員超過利用・人員基準欠如に該当していないこと</t>
    <rPh sb="4" eb="6">
      <t>テイイン</t>
    </rPh>
    <rPh sb="6" eb="8">
      <t>チョウカ</t>
    </rPh>
    <rPh sb="8" eb="10">
      <t>リヨウ</t>
    </rPh>
    <rPh sb="11" eb="13">
      <t>ジンイン</t>
    </rPh>
    <rPh sb="13" eb="15">
      <t>キジュン</t>
    </rPh>
    <rPh sb="15" eb="17">
      <t>ケツジョ</t>
    </rPh>
    <rPh sb="18" eb="20">
      <t>ガイトウ</t>
    </rPh>
    <phoneticPr fontId="3"/>
  </si>
  <si>
    <t>平18厚告126
別表2の2
注11
大臣基準告示五十一の三</t>
    <rPh sb="0" eb="1">
      <t>ヘイ</t>
    </rPh>
    <rPh sb="3" eb="4">
      <t>アツシ</t>
    </rPh>
    <rPh sb="4" eb="5">
      <t>コク</t>
    </rPh>
    <rPh sb="9" eb="11">
      <t>ベッピョウ</t>
    </rPh>
    <rPh sb="15" eb="16">
      <t>チュウ</t>
    </rPh>
    <rPh sb="20" eb="22">
      <t>ダイジン</t>
    </rPh>
    <rPh sb="22" eb="24">
      <t>キジュン</t>
    </rPh>
    <rPh sb="24" eb="26">
      <t>コクジ</t>
    </rPh>
    <rPh sb="26" eb="29">
      <t>ゴジュウイチ</t>
    </rPh>
    <rPh sb="30" eb="31">
      <t>サン</t>
    </rPh>
    <phoneticPr fontId="5"/>
  </si>
  <si>
    <t>・利用者に関する記録</t>
    <phoneticPr fontId="3"/>
  </si>
  <si>
    <t>(3) 定員超過利用・人員基準欠如に該当していないこと</t>
    <phoneticPr fontId="3"/>
  </si>
  <si>
    <t>留意事項
第2の3の2(20)①</t>
    <rPh sb="0" eb="2">
      <t>リュウイ</t>
    </rPh>
    <rPh sb="2" eb="4">
      <t>ジコウ</t>
    </rPh>
    <rPh sb="5" eb="6">
      <t>ダイ</t>
    </rPh>
    <phoneticPr fontId="3"/>
  </si>
  <si>
    <t>(2) 定員超過利用・人員基準欠如に該当していないこと</t>
    <rPh sb="4" eb="6">
      <t>テイイン</t>
    </rPh>
    <rPh sb="6" eb="8">
      <t>チョウカ</t>
    </rPh>
    <rPh sb="8" eb="10">
      <t>リヨウ</t>
    </rPh>
    <rPh sb="11" eb="13">
      <t>ジンイン</t>
    </rPh>
    <rPh sb="13" eb="15">
      <t>キジュン</t>
    </rPh>
    <rPh sb="15" eb="17">
      <t>ケツジョ</t>
    </rPh>
    <rPh sb="18" eb="20">
      <t>ガイトウ</t>
    </rPh>
    <phoneticPr fontId="5"/>
  </si>
  <si>
    <t>(2) 定員超過利用・人員基準欠如に該当していないこと</t>
    <phoneticPr fontId="5"/>
  </si>
  <si>
    <t>(1) 事業所の介護職員の総数のうち、介護福祉士の占める割合が100分の50以上であること</t>
    <phoneticPr fontId="5"/>
  </si>
  <si>
    <t>実績報告</t>
    <rPh sb="0" eb="2">
      <t>ジッセキ</t>
    </rPh>
    <rPh sb="2" eb="4">
      <t>ホウコク</t>
    </rPh>
    <phoneticPr fontId="5"/>
  </si>
  <si>
    <t>・実績報告</t>
    <rPh sb="1" eb="3">
      <t>ジッセキ</t>
    </rPh>
    <rPh sb="3" eb="5">
      <t>ホウコク</t>
    </rPh>
    <phoneticPr fontId="5"/>
  </si>
  <si>
    <t>労働基準法等遵守</t>
    <rPh sb="0" eb="2">
      <t>ロウドウ</t>
    </rPh>
    <rPh sb="2" eb="5">
      <t>キジュンホウ</t>
    </rPh>
    <rPh sb="5" eb="6">
      <t>トウ</t>
    </rPh>
    <rPh sb="6" eb="8">
      <t>ジュンシュ</t>
    </rPh>
    <phoneticPr fontId="5"/>
  </si>
  <si>
    <t>算定日が属する月の前12月間において、労働基準法、労働者災害補償保険法、最低賃金法、労働安全衛生法、雇用保険法その他の労働に関する法令に違反し、罰金以上の刑に処せられていませんか。</t>
    <rPh sb="0" eb="2">
      <t>サンテイ</t>
    </rPh>
    <rPh sb="2" eb="3">
      <t>ビ</t>
    </rPh>
    <rPh sb="4" eb="5">
      <t>ゾク</t>
    </rPh>
    <rPh sb="7" eb="8">
      <t>ツキ</t>
    </rPh>
    <rPh sb="9" eb="10">
      <t>ゼン</t>
    </rPh>
    <rPh sb="12" eb="14">
      <t>ツキカン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5"/>
  </si>
  <si>
    <t>労働保険料の納付が適正に行われていますか。</t>
    <phoneticPr fontId="5"/>
  </si>
  <si>
    <t>・周知状況が確認できる
　書類</t>
    <phoneticPr fontId="5"/>
  </si>
  <si>
    <t>□</t>
    <phoneticPr fontId="5"/>
  </si>
  <si>
    <t>・介護予防・日常生活支援総合事業費請求書
・介護予防・日常生活支援総合事業費明細書
・サービス提供票
・勤務表
・外部との連携協定等
・栄養ケア計画
・栄養状態の記録
・評価の記録
・利用者名簿等</t>
    <phoneticPr fontId="3"/>
  </si>
  <si>
    <t>□</t>
    <phoneticPr fontId="5"/>
  </si>
  <si>
    <t>□</t>
    <phoneticPr fontId="3"/>
  </si>
  <si>
    <t>エ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5"/>
  </si>
  <si>
    <t>□</t>
    <phoneticPr fontId="5"/>
  </si>
  <si>
    <t>エ　利用者ごとの栄養ケア計画の進捗状況を定期的に評価すること</t>
    <phoneticPr fontId="5"/>
  </si>
  <si>
    <t>オ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5"/>
  </si>
  <si>
    <t>・口腔及び栄養状態に関する情報の記録</t>
    <rPh sb="1" eb="3">
      <t>コウクウ</t>
    </rPh>
    <rPh sb="3" eb="4">
      <t>オヨ</t>
    </rPh>
    <rPh sb="5" eb="7">
      <t>エイヨウ</t>
    </rPh>
    <rPh sb="7" eb="9">
      <t>ジョウタイ</t>
    </rPh>
    <rPh sb="10" eb="11">
      <t>カン</t>
    </rPh>
    <rPh sb="13" eb="15">
      <t>ジョウホウ</t>
    </rPh>
    <rPh sb="16" eb="18">
      <t>キロク</t>
    </rPh>
    <phoneticPr fontId="3"/>
  </si>
  <si>
    <t>(3) 定員超過利用・人員基準欠如に該当していないこと</t>
    <phoneticPr fontId="3"/>
  </si>
  <si>
    <t>□</t>
    <phoneticPr fontId="5"/>
  </si>
  <si>
    <t>(1)　言語聴覚士、歯科衛生士又は看護職員を１名以上配置していること</t>
    <phoneticPr fontId="3"/>
  </si>
  <si>
    <t>□</t>
    <phoneticPr fontId="5"/>
  </si>
  <si>
    <t>(2)　利用者の口腔機能を利用開始時に把握し、言語聴覚士、歯科衛生士、看護職員、介護職員、生活相談員その他の職種の者が共同して、利用者ごとの口腔機能改善管理指導計画を作成していること</t>
    <phoneticPr fontId="3"/>
  </si>
  <si>
    <t>(3)　利用者ごとの口腔機能改善管理指導計画に従い言語聴覚士、歯科衛生士又は看護職員が口腔機能向上サービスを行っているとともに、利用者の口腔機能を定期的に記録していること</t>
    <phoneticPr fontId="3"/>
  </si>
  <si>
    <t>(4)　利用者ごとの口腔機能改善管理指導計画の進捗状況を定期的に評価すること</t>
    <phoneticPr fontId="3"/>
  </si>
  <si>
    <t>(5)　定員超過利用・人員基準欠如に該当していないこと</t>
    <phoneticPr fontId="3"/>
  </si>
  <si>
    <t>(1)　口腔機能向上加算(Ⅰ)の(1)から(5)までに掲げる基準のいずれにも適合すること</t>
    <rPh sb="27" eb="28">
      <t>カカ</t>
    </rPh>
    <rPh sb="30" eb="32">
      <t>キジュン</t>
    </rPh>
    <rPh sb="38" eb="40">
      <t>テキゴウ</t>
    </rPh>
    <phoneticPr fontId="3"/>
  </si>
  <si>
    <t>ア　サービス提供体制強化加算（Ⅰ）
（ア）要支援１　88単位
（イ）要支援２　176単位
イ　サービス提供体制強化加算（Ⅱ）
（ア）要支援１　72単位
（イ）要支援２　144単位
ウ　サービス提供体制強化加算（Ⅲ） 
（ア）要支援１　24単位
（イ）要支援２　48単位</t>
    <rPh sb="21" eb="24">
      <t>ヨウシエン</t>
    </rPh>
    <rPh sb="28" eb="30">
      <t>タンイ</t>
    </rPh>
    <rPh sb="34" eb="37">
      <t>ヨウシエン</t>
    </rPh>
    <rPh sb="42" eb="44">
      <t>タンイ</t>
    </rPh>
    <rPh sb="51" eb="53">
      <t>テイキョウ</t>
    </rPh>
    <rPh sb="53" eb="55">
      <t>タイセイ</t>
    </rPh>
    <rPh sb="55" eb="57">
      <t>キョウカ</t>
    </rPh>
    <rPh sb="57" eb="59">
      <t>カサン</t>
    </rPh>
    <rPh sb="66" eb="69">
      <t>ヨウシエン</t>
    </rPh>
    <rPh sb="73" eb="75">
      <t>タンイ</t>
    </rPh>
    <rPh sb="79" eb="82">
      <t>ヨウシエン</t>
    </rPh>
    <rPh sb="87" eb="89">
      <t>タンイ</t>
    </rPh>
    <rPh sb="112" eb="115">
      <t>ヨウシエン</t>
    </rPh>
    <rPh sb="119" eb="121">
      <t>タンイ</t>
    </rPh>
    <rPh sb="125" eb="128">
      <t>ヨウシエン</t>
    </rPh>
    <rPh sb="132" eb="134">
      <t>タンイ</t>
    </rPh>
    <phoneticPr fontId="5"/>
  </si>
  <si>
    <t>ｂ 定員超過利用に該当していないこと</t>
    <rPh sb="2" eb="4">
      <t>テイイン</t>
    </rPh>
    <rPh sb="4" eb="6">
      <t>チョウカ</t>
    </rPh>
    <rPh sb="6" eb="8">
      <t>リヨウ</t>
    </rPh>
    <rPh sb="9" eb="11">
      <t>ガイトウ</t>
    </rPh>
    <phoneticPr fontId="5"/>
  </si>
  <si>
    <t>ａ 事業所の介護職員の総数のうち、介護福祉士の占める割合が100分の50以上であること</t>
    <phoneticPr fontId="5"/>
  </si>
  <si>
    <t>ｂ 定員超過利用に該当していないこと</t>
    <phoneticPr fontId="5"/>
  </si>
  <si>
    <t>ｂ  定員超過利用に該当していないこと</t>
    <phoneticPr fontId="5"/>
  </si>
  <si>
    <t>　　　　　　　　　　　　</t>
    <phoneticPr fontId="5"/>
  </si>
  <si>
    <t>事業主が講ずべき措置の具体的内容及び事業主が講じることが望ましい取組については、次のとおりとする。
なお、セクシュアルハラスメントについては、上司や同僚に限らず、利用者やその家族等から受けるものも含まれることに留意すること。</t>
    <phoneticPr fontId="3"/>
  </si>
  <si>
    <t>解釈通知
３(6)④</t>
    <rPh sb="0" eb="2">
      <t>カイシャク</t>
    </rPh>
    <rPh sb="2" eb="4">
      <t>ツウチ</t>
    </rPh>
    <phoneticPr fontId="3"/>
  </si>
  <si>
    <t>イ 感染症に係る業務継続計画
ａ 平時からの備え（体制構築・整備、感染症防止に向けた取組の実施、備蓄品の確保等）
ｂ 初動対応
ｃ 感染拡大防止体制の確立（保健所との連携、濃厚接触者への対応、関係者との情報共有等）
ロ 災害に係る業務継続計画
ａ 平常時の対応（建物・設備の安全対策、電気・水道等のライフラインが停止した場合の対策、必要品の備蓄等）
ｂ 緊急時の対応（業務継続計画発動基準、対応体制等）
ｃ 他施設及び地域との連携</t>
    <phoneticPr fontId="3"/>
  </si>
  <si>
    <t>解釈通知
3（7）②</t>
    <phoneticPr fontId="3"/>
  </si>
  <si>
    <t>職員教育を組織的に浸透させていくために、定期的（年１回以上）な教育を開催するとともに、新規採用時には別に研修を実施することが望ましい。
なお、感染症の業務継続計画に係る研修については、感染症の予防及びまん延の防止のための研修と一体的に実施することも差し支えない。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t>
    <phoneticPr fontId="3"/>
  </si>
  <si>
    <t>解釈通知
3(7)③④</t>
    <rPh sb="0" eb="2">
      <t>カイシャク</t>
    </rPh>
    <rPh sb="2" eb="4">
      <t>ツウチ</t>
    </rPh>
    <phoneticPr fontId="3"/>
  </si>
  <si>
    <t>□</t>
    <phoneticPr fontId="5"/>
  </si>
  <si>
    <t>□</t>
    <phoneticPr fontId="3"/>
  </si>
  <si>
    <t>「感染症の予防及びまん延の防止のための指針」には、平常時の対策及び発生時の対応を規定する。
平常時の対策としては、事業所内の衛生管理（環境の整備等）、ケアにかかる感染対策（手洗い、標準的な予防策）等
発生時の対応としては、発生状況の把握、感染拡大の防止、医療機関や保健所、市町村における事業所関係課等の関係機関との連携、行政等への報告等が想定される。
また、発生時における事業所内の連絡体制や上記の関係機関への連絡体制を整備し、明記しておくことも必要である。</t>
    <phoneticPr fontId="3"/>
  </si>
  <si>
    <t>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
また、平時から、実際に感染症が発生した場合を想定し、発生時の対応について、訓練（シミュレーション）を定期的（年１回以上）に行うことが必要である。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3"/>
  </si>
  <si>
    <t>解釈通知
３(9)②ロ</t>
    <rPh sb="0" eb="2">
      <t>カイシャク</t>
    </rPh>
    <rPh sb="2" eb="4">
      <t>ツウチ</t>
    </rPh>
    <phoneticPr fontId="3"/>
  </si>
  <si>
    <t>解釈通知
３(9)②イ</t>
    <rPh sb="0" eb="2">
      <t>カイシャク</t>
    </rPh>
    <rPh sb="2" eb="4">
      <t>ツウチ</t>
    </rPh>
    <phoneticPr fontId="3"/>
  </si>
  <si>
    <t>解釈通知
３(9)②ハ</t>
    <rPh sb="0" eb="2">
      <t>カイシャク</t>
    </rPh>
    <rPh sb="2" eb="4">
      <t>ツウチ</t>
    </rPh>
    <phoneticPr fontId="3"/>
  </si>
  <si>
    <t>事業の運営に当たっては、提供したサービスに関する利用者からの苦情に関して、介護相談員派遣事業その他の本市等が実施する事業に協力するよう努めていますか。</t>
    <phoneticPr fontId="5"/>
  </si>
  <si>
    <t>事業所の所在する建物と同一の建物に居住する利用者に対してサービスを提供する場合には、当該建物に居住する利用者以外の者に対してもサービスの提供を行うよう努めていますか。</t>
    <phoneticPr fontId="3"/>
  </si>
  <si>
    <t>事業の運営に当たっては、地域住民又はその自発的な活動等との連携及び協力を行う等の地域との交流に努めていますか。</t>
    <phoneticPr fontId="5"/>
  </si>
  <si>
    <t>①虐待の防止のための対策を検討する委員会（テレビ電話装置等を活用して行うことができるものとする。）を定期的に開催するとともに、その結果について、従業者に周知徹底を図っていますか。</t>
    <rPh sb="72" eb="75">
      <t>ジュウギョウシャ</t>
    </rPh>
    <phoneticPr fontId="3"/>
  </si>
  <si>
    <t>解釈通知
３(1２)</t>
    <rPh sb="0" eb="2">
      <t>カイシャク</t>
    </rPh>
    <rPh sb="2" eb="4">
      <t>ツウチ</t>
    </rPh>
    <phoneticPr fontId="3"/>
  </si>
  <si>
    <t>虐待防止検討委員会は、具体的には、次のような事項について検討することとする。
イ 虐待防止検討委員会その他事業所内の組織に関すること
ロ 虐待の防止のための指針の整備に関すること
ハ 虐待の防止のための職員研修の内容に関すること
ニ 虐待等について、従業者が相談・報告できる体制整備に関すること
ホ 従業者が高齢者虐待を把握した場合に、市町村への通報が迅速かつ適切に行われるための方法に関すること
ヘ 虐待等が発生した場合、その発生原因等の分析から得られる再発の確実な防止策に関すること
ト 前号の再発の防止策を講じた際に、その効果についての評価に関すること</t>
    <phoneticPr fontId="3"/>
  </si>
  <si>
    <t>②虐待の防止のための指針を整備していますか。</t>
    <phoneticPr fontId="3"/>
  </si>
  <si>
    <t>「虐待の防止のための指針」には、次のような項目を盛り込むこととする。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ニ 虐待等が発生した場合の対応方法に関する基本方針
ホ 虐待等が発生した場合の相談・報告体制に関する事項
ヘ 成年後見制度の利用支援に関する事項
ト 虐待等に係る苦情解決方法に関する事項
チ 利用者等に対する当該指針の閲覧に関する事項
リ その他虐待の防止の推進のために必要な事項</t>
    <phoneticPr fontId="3"/>
  </si>
  <si>
    <t>解釈通知
３(1２)</t>
    <phoneticPr fontId="3"/>
  </si>
  <si>
    <t>③従業者に対し、虐待の防止のための研修を定期的に実施していますか。</t>
    <rPh sb="1" eb="4">
      <t>ジュウギョウシャ</t>
    </rPh>
    <phoneticPr fontId="3"/>
  </si>
  <si>
    <t>職員教育を組織的に徹底させていくためには、指針に基づいた研修プログラムを作成し、定期的な研修（年１回以上）を実施するとともに、新規採用時には必ず虐待の防止のための研修を実施することが重要である。</t>
    <phoneticPr fontId="3"/>
  </si>
  <si>
    <t>管理者は、地域密着型通所介護計画の作成に当たっては、その内容について利用者又はその家族に対して説明し、利用者の同意を得ていますか。</t>
    <rPh sb="0" eb="3">
      <t>カンリシャ</t>
    </rPh>
    <rPh sb="5" eb="7">
      <t>チイキ</t>
    </rPh>
    <rPh sb="7" eb="10">
      <t>ミッチャクガタ</t>
    </rPh>
    <rPh sb="10" eb="12">
      <t>ツウショ</t>
    </rPh>
    <rPh sb="12" eb="14">
      <t>カイゴ</t>
    </rPh>
    <rPh sb="14" eb="16">
      <t>ケイカク</t>
    </rPh>
    <rPh sb="17" eb="19">
      <t>サクセイ</t>
    </rPh>
    <rPh sb="20" eb="21">
      <t>ア</t>
    </rPh>
    <rPh sb="28" eb="30">
      <t>ナイヨウ</t>
    </rPh>
    <rPh sb="34" eb="37">
      <t>リヨウシャ</t>
    </rPh>
    <rPh sb="37" eb="38">
      <t>マタ</t>
    </rPh>
    <rPh sb="41" eb="43">
      <t>カゾク</t>
    </rPh>
    <rPh sb="44" eb="45">
      <t>タイ</t>
    </rPh>
    <rPh sb="47" eb="49">
      <t>セツメイ</t>
    </rPh>
    <rPh sb="51" eb="54">
      <t>リヨウシャ</t>
    </rPh>
    <rPh sb="55" eb="57">
      <t>ドウイ</t>
    </rPh>
    <rPh sb="58" eb="59">
      <t>エ</t>
    </rPh>
    <phoneticPr fontId="5"/>
  </si>
  <si>
    <t>サービスの提供に当たり、介護予防支援におけるアセスメントにおいて把握された課題、サービスの提供による当該課題に係る改善状況等を踏まえつつ、効率的かつ柔軟なサービスの提供に努めていますか。</t>
    <rPh sb="85" eb="86">
      <t>ツト</t>
    </rPh>
    <phoneticPr fontId="3"/>
  </si>
  <si>
    <t>前項に規定する訓練の実施に当たって、地域住民の参加が得られるよう連携に努めていますか。</t>
    <phoneticPr fontId="3"/>
  </si>
  <si>
    <t>④①～③に掲げる措置を適切に実施するための担当者を置いていますか。</t>
    <phoneticPr fontId="3"/>
  </si>
  <si>
    <t>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t>
    <phoneticPr fontId="3"/>
  </si>
  <si>
    <t>解釈通知
３(1２)</t>
    <phoneticPr fontId="3"/>
  </si>
  <si>
    <t>９時間以上の場合に係る加算(延長加算)</t>
    <rPh sb="1" eb="3">
      <t>ジカン</t>
    </rPh>
    <rPh sb="3" eb="5">
      <t>イジョウ</t>
    </rPh>
    <rPh sb="6" eb="8">
      <t>バアイ</t>
    </rPh>
    <rPh sb="9" eb="10">
      <t>カカ</t>
    </rPh>
    <rPh sb="11" eb="13">
      <t>カサン</t>
    </rPh>
    <rPh sb="14" eb="16">
      <t>エンチョウ</t>
    </rPh>
    <rPh sb="16" eb="18">
      <t>カサン</t>
    </rPh>
    <phoneticPr fontId="5"/>
  </si>
  <si>
    <t>日常生活上の世話を行った後に引続き所要時間８時間以上９時間未満のサービス提供を行った場合又は所要時間８時間以上９時間未満のサービス提供を行った後に引続き日常生活上の世話を行った場合で、当該サービスの所要時間と当該サービスの前後に行った日常生活上の世話の所要時間を通算した時間が９時間以上となるときは、次に掲げる区分に応じ、所定の単位数を加算していますか。
イ　９時間以上10時間未満の場合
ロ　10時間以上11時間未満の場合
ハ　11時間以上12時間未満の場合
ニ　12時間以上13時間未満の場合
ホ　13時間以上14時間未満の場合</t>
    <rPh sb="0" eb="2">
      <t>ニチジョウ</t>
    </rPh>
    <rPh sb="2" eb="4">
      <t>セイカツ</t>
    </rPh>
    <rPh sb="4" eb="5">
      <t>ジョウ</t>
    </rPh>
    <rPh sb="6" eb="8">
      <t>セワ</t>
    </rPh>
    <rPh sb="9" eb="10">
      <t>オコナ</t>
    </rPh>
    <rPh sb="12" eb="13">
      <t>アト</t>
    </rPh>
    <rPh sb="14" eb="16">
      <t>ヒキツヅ</t>
    </rPh>
    <rPh sb="17" eb="19">
      <t>ショヨウ</t>
    </rPh>
    <rPh sb="19" eb="21">
      <t>ジカン</t>
    </rPh>
    <rPh sb="22" eb="24">
      <t>ジカン</t>
    </rPh>
    <rPh sb="24" eb="26">
      <t>イジョウ</t>
    </rPh>
    <rPh sb="27" eb="29">
      <t>ジカン</t>
    </rPh>
    <rPh sb="29" eb="31">
      <t>ミマン</t>
    </rPh>
    <rPh sb="36" eb="38">
      <t>テイキョウ</t>
    </rPh>
    <rPh sb="39" eb="40">
      <t>オコナ</t>
    </rPh>
    <rPh sb="42" eb="44">
      <t>バアイ</t>
    </rPh>
    <rPh sb="44" eb="45">
      <t>マタ</t>
    </rPh>
    <rPh sb="46" eb="48">
      <t>ショヨウ</t>
    </rPh>
    <rPh sb="48" eb="50">
      <t>ジカン</t>
    </rPh>
    <rPh sb="51" eb="53">
      <t>ジカン</t>
    </rPh>
    <rPh sb="53" eb="55">
      <t>イジョウ</t>
    </rPh>
    <rPh sb="56" eb="58">
      <t>ジカン</t>
    </rPh>
    <rPh sb="58" eb="60">
      <t>ミマン</t>
    </rPh>
    <rPh sb="65" eb="67">
      <t>テイキョウ</t>
    </rPh>
    <rPh sb="68" eb="69">
      <t>オコナ</t>
    </rPh>
    <rPh sb="71" eb="72">
      <t>アト</t>
    </rPh>
    <rPh sb="73" eb="75">
      <t>ヒキツヅ</t>
    </rPh>
    <rPh sb="76" eb="78">
      <t>ニチジョウ</t>
    </rPh>
    <rPh sb="78" eb="80">
      <t>セイカツ</t>
    </rPh>
    <rPh sb="80" eb="81">
      <t>ジョウ</t>
    </rPh>
    <rPh sb="82" eb="84">
      <t>セワ</t>
    </rPh>
    <rPh sb="85" eb="86">
      <t>オコナ</t>
    </rPh>
    <rPh sb="88" eb="90">
      <t>バアイ</t>
    </rPh>
    <rPh sb="92" eb="94">
      <t>トウガイ</t>
    </rPh>
    <rPh sb="99" eb="101">
      <t>ショヨウ</t>
    </rPh>
    <rPh sb="101" eb="103">
      <t>ジカン</t>
    </rPh>
    <rPh sb="104" eb="106">
      <t>トウガイ</t>
    </rPh>
    <rPh sb="111" eb="113">
      <t>ゼンゴ</t>
    </rPh>
    <rPh sb="114" eb="115">
      <t>オコナ</t>
    </rPh>
    <rPh sb="117" eb="119">
      <t>ニチジョウ</t>
    </rPh>
    <rPh sb="119" eb="121">
      <t>セイカツ</t>
    </rPh>
    <rPh sb="121" eb="122">
      <t>ジョウ</t>
    </rPh>
    <rPh sb="123" eb="125">
      <t>セワ</t>
    </rPh>
    <rPh sb="126" eb="128">
      <t>ショヨウ</t>
    </rPh>
    <rPh sb="128" eb="130">
      <t>ジカン</t>
    </rPh>
    <rPh sb="131" eb="133">
      <t>ツウサン</t>
    </rPh>
    <rPh sb="135" eb="137">
      <t>ジカン</t>
    </rPh>
    <rPh sb="139" eb="141">
      <t>ジカン</t>
    </rPh>
    <rPh sb="141" eb="143">
      <t>イジョウ</t>
    </rPh>
    <rPh sb="150" eb="151">
      <t>ツギ</t>
    </rPh>
    <rPh sb="152" eb="153">
      <t>カカ</t>
    </rPh>
    <rPh sb="155" eb="157">
      <t>クブン</t>
    </rPh>
    <rPh sb="158" eb="159">
      <t>オウ</t>
    </rPh>
    <rPh sb="161" eb="163">
      <t>ショテイ</t>
    </rPh>
    <rPh sb="164" eb="167">
      <t>タンイスウ</t>
    </rPh>
    <rPh sb="168" eb="170">
      <t>カサン</t>
    </rPh>
    <rPh sb="182" eb="184">
      <t>ジカン</t>
    </rPh>
    <rPh sb="184" eb="186">
      <t>イジョウ</t>
    </rPh>
    <rPh sb="188" eb="190">
      <t>ジカン</t>
    </rPh>
    <rPh sb="190" eb="192">
      <t>ミマン</t>
    </rPh>
    <rPh sb="193" eb="195">
      <t>バアイ</t>
    </rPh>
    <rPh sb="200" eb="204">
      <t>ジカンイジョウ</t>
    </rPh>
    <rPh sb="206" eb="208">
      <t>ジカン</t>
    </rPh>
    <rPh sb="208" eb="210">
      <t>ミマン</t>
    </rPh>
    <rPh sb="211" eb="213">
      <t>バアイ</t>
    </rPh>
    <rPh sb="218" eb="222">
      <t>ジカンイジョウ</t>
    </rPh>
    <rPh sb="224" eb="226">
      <t>ジカン</t>
    </rPh>
    <rPh sb="226" eb="228">
      <t>ミマン</t>
    </rPh>
    <rPh sb="229" eb="231">
      <t>バアイ</t>
    </rPh>
    <rPh sb="236" eb="238">
      <t>ジカン</t>
    </rPh>
    <rPh sb="238" eb="240">
      <t>イジョウ</t>
    </rPh>
    <rPh sb="242" eb="244">
      <t>ジカン</t>
    </rPh>
    <rPh sb="244" eb="246">
      <t>ミマン</t>
    </rPh>
    <rPh sb="247" eb="249">
      <t>バアイ</t>
    </rPh>
    <rPh sb="254" eb="256">
      <t>ジカン</t>
    </rPh>
    <rPh sb="256" eb="258">
      <t>イジョウ</t>
    </rPh>
    <rPh sb="260" eb="262">
      <t>ジカン</t>
    </rPh>
    <rPh sb="262" eb="264">
      <t>ミマン</t>
    </rPh>
    <rPh sb="265" eb="267">
      <t>バアイ</t>
    </rPh>
    <phoneticPr fontId="5"/>
  </si>
  <si>
    <t>□</t>
    <phoneticPr fontId="5"/>
  </si>
  <si>
    <t>□</t>
    <phoneticPr fontId="5"/>
  </si>
  <si>
    <t>□</t>
    <phoneticPr fontId="3"/>
  </si>
  <si>
    <t>(1)　専ら機能訓練指導員の職務に従事する理学療法士等（※１）を１名以上配置していること</t>
    <rPh sb="4" eb="5">
      <t>モッパ</t>
    </rPh>
    <rPh sb="6" eb="8">
      <t>キノウ</t>
    </rPh>
    <rPh sb="8" eb="10">
      <t>クンレン</t>
    </rPh>
    <rPh sb="10" eb="13">
      <t>シドウイン</t>
    </rPh>
    <rPh sb="14" eb="16">
      <t>ショクム</t>
    </rPh>
    <rPh sb="17" eb="19">
      <t>ジュウジ</t>
    </rPh>
    <rPh sb="21" eb="23">
      <t>リガク</t>
    </rPh>
    <rPh sb="23" eb="26">
      <t>リョウホウシ</t>
    </rPh>
    <rPh sb="26" eb="27">
      <t>トウ</t>
    </rPh>
    <rPh sb="33" eb="34">
      <t>メイ</t>
    </rPh>
    <rPh sb="34" eb="36">
      <t>イジョウ</t>
    </rPh>
    <rPh sb="36" eb="38">
      <t>ハイチ</t>
    </rPh>
    <phoneticPr fontId="5"/>
  </si>
  <si>
    <t>(2)　利用者ごとの個別機能訓練計画書の内容等の情報を厚生労働省に提出し、機能訓練の実施に当たって、当該情報その他機能訓練の適切かつ有効な実施のために必要な情報を活用していること</t>
    <phoneticPr fontId="3"/>
  </si>
  <si>
    <t>ハ　サービス提供時間帯を通じて、サービスの提供に当たる認知症介護の指導に係る専門的な研修、認知症介護に係る専門的な研修又は認知症介護に係る実践的な研修等を修了した者（認知症介護指導者養成研修、認知症介護実践リーダー研修、認知症介護実践者研修）を１名以上配置していること</t>
    <rPh sb="6" eb="8">
      <t>テイキョウ</t>
    </rPh>
    <rPh sb="59" eb="60">
      <t>マタ</t>
    </rPh>
    <rPh sb="83" eb="86">
      <t>ニンチショウ</t>
    </rPh>
    <rPh sb="86" eb="88">
      <t>カイゴ</t>
    </rPh>
    <rPh sb="88" eb="91">
      <t>シドウシャ</t>
    </rPh>
    <rPh sb="91" eb="93">
      <t>ヨウセイ</t>
    </rPh>
    <rPh sb="93" eb="95">
      <t>ケンシュウ</t>
    </rPh>
    <rPh sb="96" eb="98">
      <t>ニンチ</t>
    </rPh>
    <rPh sb="98" eb="99">
      <t>ショウ</t>
    </rPh>
    <rPh sb="99" eb="101">
      <t>カイゴ</t>
    </rPh>
    <rPh sb="101" eb="103">
      <t>ジッセン</t>
    </rPh>
    <rPh sb="107" eb="109">
      <t>ケンシュウ</t>
    </rPh>
    <rPh sb="110" eb="112">
      <t>ニンチ</t>
    </rPh>
    <rPh sb="112" eb="113">
      <t>ショウ</t>
    </rPh>
    <rPh sb="113" eb="115">
      <t>カイゴ</t>
    </rPh>
    <rPh sb="115" eb="118">
      <t>ジッセンシャ</t>
    </rPh>
    <rPh sb="118" eb="120">
      <t>ケンシュウ</t>
    </rPh>
    <phoneticPr fontId="5"/>
  </si>
  <si>
    <t>基準①
(1) 口腔・栄養スクリーニング加算（Ⅰ）の⑴及び⑶に掲げる基準に適合すること</t>
    <rPh sb="0" eb="2">
      <t>キジュン</t>
    </rPh>
    <phoneticPr fontId="5"/>
  </si>
  <si>
    <t>基準②
(1) 口腔・栄養スクリーニング加算（Ⅰ）の⑵及び⑶に掲げる基準に適合すること</t>
    <phoneticPr fontId="5"/>
  </si>
  <si>
    <t>□</t>
    <phoneticPr fontId="5"/>
  </si>
  <si>
    <t>□</t>
    <phoneticPr fontId="3"/>
  </si>
  <si>
    <t>□</t>
    <phoneticPr fontId="5"/>
  </si>
  <si>
    <t>□</t>
    <phoneticPr fontId="3"/>
  </si>
  <si>
    <t>□</t>
    <phoneticPr fontId="3"/>
  </si>
  <si>
    <t>ア　生活相談員等事業所の従業者が共同して、利用者ごとに生活機能の向上の目標を設定した介護予防通所介護相当サービス計画を作成していること</t>
    <rPh sb="2" eb="4">
      <t>セイカツ</t>
    </rPh>
    <rPh sb="4" eb="6">
      <t>ソウダン</t>
    </rPh>
    <rPh sb="6" eb="7">
      <t>イン</t>
    </rPh>
    <rPh sb="7" eb="8">
      <t>ナド</t>
    </rPh>
    <rPh sb="8" eb="11">
      <t>ジギョウショ</t>
    </rPh>
    <rPh sb="12" eb="15">
      <t>ジュウギョウシャ</t>
    </rPh>
    <rPh sb="16" eb="18">
      <t>キョウドウ</t>
    </rPh>
    <rPh sb="21" eb="24">
      <t>リヨウシャ</t>
    </rPh>
    <rPh sb="27" eb="29">
      <t>セイカツ</t>
    </rPh>
    <rPh sb="29" eb="31">
      <t>キノウ</t>
    </rPh>
    <rPh sb="32" eb="34">
      <t>コウジョウ</t>
    </rPh>
    <rPh sb="35" eb="37">
      <t>モクヒョウ</t>
    </rPh>
    <rPh sb="38" eb="40">
      <t>セッテイ</t>
    </rPh>
    <rPh sb="42" eb="44">
      <t>カイゴ</t>
    </rPh>
    <rPh sb="44" eb="46">
      <t>ヨボウ</t>
    </rPh>
    <rPh sb="46" eb="48">
      <t>ツウショ</t>
    </rPh>
    <rPh sb="48" eb="50">
      <t>カイゴ</t>
    </rPh>
    <rPh sb="50" eb="52">
      <t>ソウトウ</t>
    </rPh>
    <rPh sb="56" eb="58">
      <t>ケイカク</t>
    </rPh>
    <rPh sb="59" eb="61">
      <t>サクセイ</t>
    </rPh>
    <phoneticPr fontId="5"/>
  </si>
  <si>
    <t>□</t>
    <phoneticPr fontId="3"/>
  </si>
  <si>
    <t>イ　介護予防通所介護相当サービス計画の作成及び実施において利用者の生活機能の向上に資するよう複数の種類の生活機能向上グループ活動サービスの項目を準備し、その項目の選定に当たっては、利用者の生活意欲が増進されるよう利用者を援助し、利用者の心身の状況に応じた生活機能向上グループ活動サービスが適切に提供されていること</t>
    <rPh sb="16" eb="18">
      <t>ケイカク</t>
    </rPh>
    <rPh sb="19" eb="21">
      <t>サクセイ</t>
    </rPh>
    <rPh sb="21" eb="22">
      <t>オヨ</t>
    </rPh>
    <rPh sb="23" eb="25">
      <t>ジッシ</t>
    </rPh>
    <rPh sb="29" eb="32">
      <t>リヨウシャ</t>
    </rPh>
    <rPh sb="33" eb="35">
      <t>セイカツ</t>
    </rPh>
    <rPh sb="35" eb="37">
      <t>キノウ</t>
    </rPh>
    <rPh sb="38" eb="40">
      <t>コウジョウ</t>
    </rPh>
    <rPh sb="41" eb="42">
      <t>シ</t>
    </rPh>
    <rPh sb="46" eb="48">
      <t>フクスウ</t>
    </rPh>
    <rPh sb="49" eb="51">
      <t>シュルイ</t>
    </rPh>
    <rPh sb="52" eb="54">
      <t>セイカツ</t>
    </rPh>
    <rPh sb="54" eb="56">
      <t>キノウ</t>
    </rPh>
    <rPh sb="56" eb="58">
      <t>コウジョウ</t>
    </rPh>
    <rPh sb="62" eb="64">
      <t>カツドウ</t>
    </rPh>
    <rPh sb="69" eb="71">
      <t>コウモク</t>
    </rPh>
    <rPh sb="72" eb="74">
      <t>ジュンビ</t>
    </rPh>
    <rPh sb="78" eb="80">
      <t>コウモク</t>
    </rPh>
    <rPh sb="81" eb="83">
      <t>センテイ</t>
    </rPh>
    <rPh sb="84" eb="85">
      <t>ア</t>
    </rPh>
    <rPh sb="90" eb="93">
      <t>リヨウシャ</t>
    </rPh>
    <rPh sb="94" eb="96">
      <t>セイカツ</t>
    </rPh>
    <rPh sb="96" eb="98">
      <t>イヨク</t>
    </rPh>
    <rPh sb="99" eb="101">
      <t>ゾウシン</t>
    </rPh>
    <rPh sb="106" eb="109">
      <t>リヨウシャ</t>
    </rPh>
    <rPh sb="110" eb="112">
      <t>エンジョ</t>
    </rPh>
    <rPh sb="114" eb="117">
      <t>リヨウシャ</t>
    </rPh>
    <rPh sb="118" eb="120">
      <t>シンシン</t>
    </rPh>
    <rPh sb="121" eb="123">
      <t>ジョウキョウ</t>
    </rPh>
    <rPh sb="124" eb="125">
      <t>オウ</t>
    </rPh>
    <rPh sb="127" eb="129">
      <t>セイカツ</t>
    </rPh>
    <rPh sb="129" eb="131">
      <t>キノウ</t>
    </rPh>
    <rPh sb="131" eb="133">
      <t>コウジョウ</t>
    </rPh>
    <rPh sb="137" eb="139">
      <t>カツドウ</t>
    </rPh>
    <rPh sb="144" eb="146">
      <t>テキセツ</t>
    </rPh>
    <rPh sb="147" eb="149">
      <t>テイキョウ</t>
    </rPh>
    <phoneticPr fontId="5"/>
  </si>
  <si>
    <t>ウ　利用者に対し、生活機能向上グループ活動サービスを１週につき１回以上行っていること</t>
    <rPh sb="2" eb="5">
      <t>リヨウシャ</t>
    </rPh>
    <rPh sb="6" eb="7">
      <t>タイ</t>
    </rPh>
    <rPh sb="27" eb="28">
      <t>シュウ</t>
    </rPh>
    <rPh sb="32" eb="33">
      <t>カイ</t>
    </rPh>
    <rPh sb="33" eb="35">
      <t>イジョウ</t>
    </rPh>
    <rPh sb="35" eb="36">
      <t>オコナ</t>
    </rPh>
    <phoneticPr fontId="5"/>
  </si>
  <si>
    <r>
      <t xml:space="preserve">口腔・栄養スクリーニング加算（Ⅰ）
</t>
    </r>
    <r>
      <rPr>
        <sz val="8"/>
        <rFont val="ＭＳ ゴシック"/>
        <family val="3"/>
        <charset val="128"/>
      </rPr>
      <t>※いずれにも適合すること</t>
    </r>
    <phoneticPr fontId="3"/>
  </si>
  <si>
    <r>
      <t xml:space="preserve">ＡＤＬ維持加算（Ⅰ）
</t>
    </r>
    <r>
      <rPr>
        <sz val="8"/>
        <rFont val="ＭＳ ゴシック"/>
        <family val="3"/>
        <charset val="128"/>
      </rPr>
      <t>※いずれにも適合すること</t>
    </r>
    <phoneticPr fontId="3"/>
  </si>
  <si>
    <r>
      <t xml:space="preserve">個別機能訓練加算（Ⅰ）ロ
</t>
    </r>
    <r>
      <rPr>
        <sz val="8"/>
        <rFont val="ＭＳ ゴシック"/>
        <family val="3"/>
        <charset val="128"/>
      </rPr>
      <t>※いずれにも適合すること</t>
    </r>
    <phoneticPr fontId="3"/>
  </si>
  <si>
    <r>
      <t xml:space="preserve">個別機能訓練加算（Ⅰ）イ
</t>
    </r>
    <r>
      <rPr>
        <sz val="8"/>
        <rFont val="ＭＳ ゴシック"/>
        <family val="3"/>
        <charset val="128"/>
      </rPr>
      <t>※いずれにも適合すること</t>
    </r>
    <phoneticPr fontId="3"/>
  </si>
  <si>
    <r>
      <t xml:space="preserve">生活機能向上連携加算（Ⅱ）
</t>
    </r>
    <r>
      <rPr>
        <sz val="8"/>
        <rFont val="ＭＳ Ｐゴシック"/>
        <family val="3"/>
        <charset val="128"/>
      </rPr>
      <t>※いずれにも適合すること</t>
    </r>
    <rPh sb="21" eb="23">
      <t>テキゴウ</t>
    </rPh>
    <phoneticPr fontId="3"/>
  </si>
  <si>
    <r>
      <t xml:space="preserve">生活機能向上連携加算（Ⅰ）
</t>
    </r>
    <r>
      <rPr>
        <sz val="8"/>
        <rFont val="ＭＳ Ｐゴシック"/>
        <family val="3"/>
        <charset val="128"/>
      </rPr>
      <t>※いずれにも適合すること</t>
    </r>
    <rPh sb="21" eb="23">
      <t>テキゴウ</t>
    </rPh>
    <phoneticPr fontId="3"/>
  </si>
  <si>
    <t>利用定員が10人以下の場合は、看護職員又は介護職員を１名以上配置していますか。</t>
    <rPh sb="0" eb="2">
      <t>リヨウ</t>
    </rPh>
    <rPh sb="2" eb="4">
      <t>テイイン</t>
    </rPh>
    <rPh sb="7" eb="8">
      <t>ニン</t>
    </rPh>
    <rPh sb="8" eb="10">
      <t>イカ</t>
    </rPh>
    <rPh sb="11" eb="13">
      <t>バアイ</t>
    </rPh>
    <rPh sb="15" eb="17">
      <t>カンゴ</t>
    </rPh>
    <rPh sb="17" eb="19">
      <t>ショクイン</t>
    </rPh>
    <rPh sb="19" eb="20">
      <t>マタ</t>
    </rPh>
    <rPh sb="21" eb="23">
      <t>カイゴ</t>
    </rPh>
    <rPh sb="23" eb="25">
      <t>ショクイン</t>
    </rPh>
    <rPh sb="27" eb="28">
      <t>メイ</t>
    </rPh>
    <rPh sb="28" eb="30">
      <t>イジョウ</t>
    </rPh>
    <rPh sb="30" eb="32">
      <t>ハイチ</t>
    </rPh>
    <phoneticPr fontId="5"/>
  </si>
  <si>
    <r>
      <t xml:space="preserve">入浴介助加算
（Ⅱ）
</t>
    </r>
    <r>
      <rPr>
        <sz val="8"/>
        <rFont val="ＭＳ ゴシック"/>
        <family val="3"/>
        <charset val="128"/>
      </rPr>
      <t xml:space="preserve">
※いずれにも適合すること</t>
    </r>
    <rPh sb="0" eb="4">
      <t>ニュウヨクカイジョ</t>
    </rPh>
    <rPh sb="4" eb="6">
      <t>カサン</t>
    </rPh>
    <phoneticPr fontId="3"/>
  </si>
  <si>
    <r>
      <t xml:space="preserve">個別機能訓練加算(Ⅱ)
</t>
    </r>
    <r>
      <rPr>
        <sz val="8"/>
        <rFont val="ＭＳ ゴシック"/>
        <family val="3"/>
        <charset val="128"/>
      </rPr>
      <t>※いずれにも適合すること</t>
    </r>
    <rPh sb="19" eb="21">
      <t>テキゴウ</t>
    </rPh>
    <phoneticPr fontId="3"/>
  </si>
  <si>
    <r>
      <t xml:space="preserve">ＡＤＬ維持加算（Ⅱ）
</t>
    </r>
    <r>
      <rPr>
        <sz val="8"/>
        <rFont val="ＭＳ ゴシック"/>
        <family val="3"/>
        <charset val="128"/>
      </rPr>
      <t>※いずれにも適合すること</t>
    </r>
    <phoneticPr fontId="3"/>
  </si>
  <si>
    <r>
      <t xml:space="preserve">サービス提供体制強化加算
（Ⅰ）
</t>
    </r>
    <r>
      <rPr>
        <sz val="8"/>
        <rFont val="ＭＳ ゴシック"/>
        <family val="3"/>
        <charset val="128"/>
      </rPr>
      <t>※いずれにも適合すること</t>
    </r>
    <phoneticPr fontId="3"/>
  </si>
  <si>
    <r>
      <t xml:space="preserve">サービス提供体制強化加算
（Ⅲ）
</t>
    </r>
    <r>
      <rPr>
        <sz val="8"/>
        <rFont val="ＭＳ ゴシック"/>
        <family val="3"/>
        <charset val="128"/>
      </rPr>
      <t>※いずれにも適合すること</t>
    </r>
    <phoneticPr fontId="3"/>
  </si>
  <si>
    <r>
      <t xml:space="preserve">口腔機能向上加算(Ⅰ)
</t>
    </r>
    <r>
      <rPr>
        <sz val="8"/>
        <rFont val="ＭＳ ゴシック"/>
        <family val="3"/>
        <charset val="128"/>
      </rPr>
      <t>※いずれにも適合すること</t>
    </r>
    <rPh sb="19" eb="21">
      <t>テキゴウ</t>
    </rPh>
    <phoneticPr fontId="3"/>
  </si>
  <si>
    <r>
      <t xml:space="preserve">口腔機能向上加算(Ⅱ)
</t>
    </r>
    <r>
      <rPr>
        <sz val="8"/>
        <rFont val="ＭＳ ゴシック"/>
        <family val="3"/>
        <charset val="128"/>
      </rPr>
      <t>※いずれにも適合すること</t>
    </r>
    <rPh sb="19" eb="21">
      <t>テキゴウ</t>
    </rPh>
    <phoneticPr fontId="3"/>
  </si>
  <si>
    <r>
      <t xml:space="preserve">口腔機能向上加算(Ⅱ)
</t>
    </r>
    <r>
      <rPr>
        <sz val="8"/>
        <rFont val="ＭＳ ゴシック"/>
        <family val="3"/>
        <charset val="128"/>
      </rPr>
      <t xml:space="preserve">
※いずれにも適合すること</t>
    </r>
    <rPh sb="19" eb="21">
      <t>テキゴウ</t>
    </rPh>
    <phoneticPr fontId="3"/>
  </si>
  <si>
    <t>指定地域密着型通所介護に要する費用の額は、平成18年厚生労働省第126号の別表「指定地域密着型サービス介護給付費単位数表」により算定していますか。
ただし、事業所毎に所定単位数より低い単位数を設定する旨を、市長に事前に届出を行った場合は、この限りではありません。</t>
    <rPh sb="0" eb="2">
      <t>シテイ</t>
    </rPh>
    <rPh sb="2" eb="4">
      <t>チイキ</t>
    </rPh>
    <rPh sb="4" eb="7">
      <t>ミッチャクガタ</t>
    </rPh>
    <rPh sb="7" eb="9">
      <t>ツウショ</t>
    </rPh>
    <rPh sb="9" eb="11">
      <t>カイゴ</t>
    </rPh>
    <rPh sb="12" eb="13">
      <t>ヨウ</t>
    </rPh>
    <rPh sb="15" eb="17">
      <t>ヒヨウ</t>
    </rPh>
    <rPh sb="18" eb="19">
      <t>ガク</t>
    </rPh>
    <phoneticPr fontId="5"/>
  </si>
  <si>
    <t>(1)　入浴介助加算（Ⅰ）の基準を満たすこと</t>
    <rPh sb="4" eb="8">
      <t>ニュウヨクカイジョ</t>
    </rPh>
    <rPh sb="8" eb="10">
      <t>カサン</t>
    </rPh>
    <rPh sb="14" eb="16">
      <t>キジュン</t>
    </rPh>
    <rPh sb="17" eb="18">
      <t>ミ</t>
    </rPh>
    <phoneticPr fontId="3"/>
  </si>
  <si>
    <t xml:space="preserve">
※次のいずれにも適合すること</t>
    <phoneticPr fontId="3"/>
  </si>
  <si>
    <t>別に厚生労働大臣が定める基準に適合しているものとして市長に届け出て、中重度の要介護者を受け入れる体制を構築し、サービス提供を行った場合は、１日につき所定の単位数を加算していますか。
【共生型地域密着型通所介護は算定不可】</t>
    <rPh sb="96" eb="98">
      <t>チイキ</t>
    </rPh>
    <rPh sb="98" eb="101">
      <t>ミッチャクガタ</t>
    </rPh>
    <phoneticPr fontId="5"/>
  </si>
  <si>
    <t>(1)　 指定訪問リハビリテーション事業所、指定通所リハビリテーション事業所又はリハビリテーションを実施している医療提供施設の理学療法士、作業療法士、言語聴覚士又は医師の助言に基づき、事業所の機能訓練指導員等が共同して、利用者の身体状況等の評価及び個別機能訓練計画の作成を行っていること
※当該利用者のＡＤＬ及びＩＡＤＬについては、指定訪問リハビリテーション事業所、指定通所リハビリテーション事業所又はリハビリテーションを実施している医療提供施設の場において把握、又は、指定通所介護事業所の機能訓練指導員等と連携してＩＣＴを活用した動画やテレビ電話を用いて把握</t>
    <rPh sb="233" eb="234">
      <t>マタ</t>
    </rPh>
    <phoneticPr fontId="5"/>
  </si>
  <si>
    <t>(2)　個別機能訓練計画に基づき、利用者の身体機能又は生活機能の向上を目的とする機能訓練の項目を準備し、機能訓練指導員等が利用者の心身の状況に応じた機能訓練を適切に提供していること</t>
    <phoneticPr fontId="3"/>
  </si>
  <si>
    <t>(2)　個別機能訓練計画に基づき、利用者の身体機能又は生活機能の向上を目的とする機能訓練の項目を準備し、機能訓練指導員等が利用者の心身の状況に応じた機能訓練を適切に提供していること</t>
    <phoneticPr fontId="3"/>
  </si>
  <si>
    <t>(3)　(1)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phoneticPr fontId="3"/>
  </si>
  <si>
    <t>別に厚生労働大臣が定める基準に適合しているものとして市長に届け出て、利用者に対して機能訓練を行っている場合には、(Ⅰ)については１日につき、（Ⅱ）については所定の単位数を加算していますか。
ただし、（Ⅰ）又は（Ⅱ）いずれかの加算を算定している場合においては、その他の加算は算定しません。
※個別機能訓練(Ⅱ)は(Ⅰ)イ又は(Ⅰ)ロに上乗せして算定</t>
    <rPh sb="26" eb="28">
      <t>シチョウ</t>
    </rPh>
    <rPh sb="29" eb="30">
      <t>トド</t>
    </rPh>
    <rPh sb="31" eb="32">
      <t>デ</t>
    </rPh>
    <rPh sb="34" eb="37">
      <t>リヨウシャ</t>
    </rPh>
    <rPh sb="38" eb="39">
      <t>タイ</t>
    </rPh>
    <rPh sb="41" eb="43">
      <t>キノウ</t>
    </rPh>
    <rPh sb="43" eb="45">
      <t>クンレン</t>
    </rPh>
    <rPh sb="46" eb="47">
      <t>オコナ</t>
    </rPh>
    <rPh sb="51" eb="53">
      <t>バアイ</t>
    </rPh>
    <rPh sb="65" eb="66">
      <t>ニチ</t>
    </rPh>
    <rPh sb="78" eb="80">
      <t>ショテイ</t>
    </rPh>
    <rPh sb="81" eb="84">
      <t>タンイスウ</t>
    </rPh>
    <rPh sb="85" eb="87">
      <t>カサン</t>
    </rPh>
    <rPh sb="103" eb="104">
      <t>マタ</t>
    </rPh>
    <rPh sb="146" eb="152">
      <t>コベツキノウクンレン</t>
    </rPh>
    <rPh sb="160" eb="161">
      <t>マタ</t>
    </rPh>
    <rPh sb="167" eb="169">
      <t>ウワノ</t>
    </rPh>
    <rPh sb="172" eb="174">
      <t>サンテイ</t>
    </rPh>
    <phoneticPr fontId="5"/>
  </si>
  <si>
    <t>別に厚生労働大臣が定める基準に適合しているものとして市長に届け出て、外部との連携により、利用者の身体の状況等の評価を行い、かつ、個別機能訓練計画を作成した場合には、（Ⅰ）については、利用者の急性増悪等により当該個別機能訓練計画を見直した場合を除き３月に１回を限度として、１月につき、（Ⅱ）については１月につき、所定の単位数を加算していますか。
ただし、(Ⅰ)又は(Ⅱ)いずれかの加算を算定している場合においては、その他の加算は算定しません。また、個別機能訓練加算を算定しているときは、（Ⅰ）は算定せず、（Ⅱ）は加算する単位数が異なります。</t>
    <rPh sb="26" eb="28">
      <t>シチョウ</t>
    </rPh>
    <rPh sb="29" eb="30">
      <t>トド</t>
    </rPh>
    <rPh sb="31" eb="32">
      <t>デ</t>
    </rPh>
    <rPh sb="34" eb="36">
      <t>ガイブ</t>
    </rPh>
    <rPh sb="38" eb="40">
      <t>レンケイ</t>
    </rPh>
    <rPh sb="44" eb="47">
      <t>リヨウシャ</t>
    </rPh>
    <rPh sb="48" eb="50">
      <t>シンタイ</t>
    </rPh>
    <rPh sb="51" eb="53">
      <t>ジョウキョウ</t>
    </rPh>
    <rPh sb="53" eb="54">
      <t>トウ</t>
    </rPh>
    <rPh sb="55" eb="57">
      <t>ヒョウカ</t>
    </rPh>
    <rPh sb="58" eb="59">
      <t>オコナ</t>
    </rPh>
    <rPh sb="64" eb="66">
      <t>コベツ</t>
    </rPh>
    <rPh sb="66" eb="68">
      <t>キノウ</t>
    </rPh>
    <rPh sb="68" eb="70">
      <t>クンレン</t>
    </rPh>
    <rPh sb="70" eb="72">
      <t>ケイカク</t>
    </rPh>
    <rPh sb="73" eb="75">
      <t>サクセイ</t>
    </rPh>
    <rPh sb="77" eb="79">
      <t>バアイ</t>
    </rPh>
    <rPh sb="91" eb="94">
      <t>リヨウシャ</t>
    </rPh>
    <rPh sb="95" eb="99">
      <t>キュウセイゾウアク</t>
    </rPh>
    <rPh sb="99" eb="100">
      <t>トウ</t>
    </rPh>
    <rPh sb="103" eb="105">
      <t>トウガイ</t>
    </rPh>
    <rPh sb="105" eb="107">
      <t>コベツ</t>
    </rPh>
    <rPh sb="107" eb="109">
      <t>キノウ</t>
    </rPh>
    <rPh sb="109" eb="111">
      <t>クンレン</t>
    </rPh>
    <rPh sb="111" eb="113">
      <t>ケイカク</t>
    </rPh>
    <rPh sb="114" eb="116">
      <t>ミナオ</t>
    </rPh>
    <rPh sb="118" eb="120">
      <t>バアイ</t>
    </rPh>
    <rPh sb="121" eb="122">
      <t>ノゾ</t>
    </rPh>
    <rPh sb="124" eb="125">
      <t>ツキ</t>
    </rPh>
    <rPh sb="127" eb="128">
      <t>カイ</t>
    </rPh>
    <rPh sb="129" eb="131">
      <t>ゲンド</t>
    </rPh>
    <rPh sb="136" eb="137">
      <t>ツキ</t>
    </rPh>
    <rPh sb="150" eb="151">
      <t>ツキ</t>
    </rPh>
    <rPh sb="155" eb="157">
      <t>ショテイ</t>
    </rPh>
    <rPh sb="158" eb="161">
      <t>タンイスウ</t>
    </rPh>
    <rPh sb="162" eb="164">
      <t>カサン</t>
    </rPh>
    <rPh sb="180" eb="181">
      <t>マタ</t>
    </rPh>
    <rPh sb="247" eb="249">
      <t>サンテイ</t>
    </rPh>
    <phoneticPr fontId="5"/>
  </si>
  <si>
    <t>別に厚生労働大臣が定める基準に適合しているものとして市長に届け出て入浴介助を行った場合は、１日につき所定の単位数を加算していますか。
ただし、（Ⅰ）又は（Ⅱ）いずれかの加算を算定している場合においては、その他の加算は算定しません。</t>
    <rPh sb="0" eb="1">
      <t>ベツ</t>
    </rPh>
    <rPh sb="2" eb="4">
      <t>コウセイ</t>
    </rPh>
    <rPh sb="4" eb="6">
      <t>ロウドウ</t>
    </rPh>
    <rPh sb="6" eb="8">
      <t>ダイジン</t>
    </rPh>
    <rPh sb="9" eb="10">
      <t>サダ</t>
    </rPh>
    <rPh sb="12" eb="14">
      <t>キジュン</t>
    </rPh>
    <rPh sb="15" eb="17">
      <t>テキゴウ</t>
    </rPh>
    <rPh sb="26" eb="28">
      <t>シチョウ</t>
    </rPh>
    <rPh sb="29" eb="30">
      <t>トド</t>
    </rPh>
    <rPh sb="31" eb="32">
      <t>デ</t>
    </rPh>
    <rPh sb="33" eb="35">
      <t>ニュウヨク</t>
    </rPh>
    <rPh sb="35" eb="37">
      <t>カイジョ</t>
    </rPh>
    <rPh sb="38" eb="39">
      <t>オコナ</t>
    </rPh>
    <rPh sb="41" eb="43">
      <t>バアイ</t>
    </rPh>
    <rPh sb="46" eb="47">
      <t>ニチ</t>
    </rPh>
    <rPh sb="50" eb="52">
      <t>ショテイ</t>
    </rPh>
    <rPh sb="53" eb="56">
      <t>タンイスウ</t>
    </rPh>
    <rPh sb="57" eb="59">
      <t>カサン</t>
    </rPh>
    <phoneticPr fontId="5"/>
  </si>
  <si>
    <t>(2)　機能訓練指導員等(※２）が共同して、利用者ごとに個別機能訓練計画を作成し、その計画に基づき、理学療法士等が計画的に機能訓練を行っていること</t>
    <rPh sb="4" eb="6">
      <t>キノウ</t>
    </rPh>
    <rPh sb="6" eb="8">
      <t>クンレン</t>
    </rPh>
    <rPh sb="8" eb="11">
      <t>シドウイン</t>
    </rPh>
    <rPh sb="11" eb="12">
      <t>トウ</t>
    </rPh>
    <rPh sb="17" eb="19">
      <t>キョウドウ</t>
    </rPh>
    <rPh sb="22" eb="25">
      <t>リヨウシャ</t>
    </rPh>
    <rPh sb="28" eb="30">
      <t>コベツ</t>
    </rPh>
    <rPh sb="30" eb="32">
      <t>キノウ</t>
    </rPh>
    <rPh sb="32" eb="34">
      <t>クンレン</t>
    </rPh>
    <rPh sb="34" eb="36">
      <t>ケイカク</t>
    </rPh>
    <rPh sb="37" eb="39">
      <t>サクセイ</t>
    </rPh>
    <rPh sb="43" eb="45">
      <t>ケイカク</t>
    </rPh>
    <rPh sb="46" eb="47">
      <t>モト</t>
    </rPh>
    <rPh sb="50" eb="55">
      <t>リガクリョウホウシ</t>
    </rPh>
    <rPh sb="55" eb="56">
      <t>トウ</t>
    </rPh>
    <rPh sb="57" eb="60">
      <t>ケイカクテキ</t>
    </rPh>
    <rPh sb="61" eb="63">
      <t>キノウ</t>
    </rPh>
    <rPh sb="63" eb="65">
      <t>クンレン</t>
    </rPh>
    <rPh sb="66" eb="67">
      <t>オコナ</t>
    </rPh>
    <phoneticPr fontId="5"/>
  </si>
  <si>
    <t>(3)　個別機能訓練計画（※３）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こと</t>
    <rPh sb="4" eb="6">
      <t>コベツ</t>
    </rPh>
    <rPh sb="6" eb="8">
      <t>キノウ</t>
    </rPh>
    <rPh sb="8" eb="10">
      <t>クンレン</t>
    </rPh>
    <rPh sb="10" eb="12">
      <t>ケイカク</t>
    </rPh>
    <rPh sb="17" eb="19">
      <t>サクセイ</t>
    </rPh>
    <rPh sb="19" eb="20">
      <t>オヨ</t>
    </rPh>
    <rPh sb="21" eb="23">
      <t>ジッシ</t>
    </rPh>
    <rPh sb="29" eb="32">
      <t>リヨウシャ</t>
    </rPh>
    <rPh sb="47" eb="48">
      <t>シ</t>
    </rPh>
    <rPh sb="52" eb="54">
      <t>フクスウ</t>
    </rPh>
    <rPh sb="55" eb="57">
      <t>シュルイ</t>
    </rPh>
    <rPh sb="58" eb="60">
      <t>キノウ</t>
    </rPh>
    <rPh sb="60" eb="62">
      <t>クンレン</t>
    </rPh>
    <rPh sb="63" eb="65">
      <t>コウモク</t>
    </rPh>
    <rPh sb="66" eb="68">
      <t>ジュンビ</t>
    </rPh>
    <rPh sb="72" eb="74">
      <t>コウモク</t>
    </rPh>
    <rPh sb="75" eb="77">
      <t>センタク</t>
    </rPh>
    <rPh sb="78" eb="79">
      <t>ア</t>
    </rPh>
    <rPh sb="84" eb="87">
      <t>リヨウシャ</t>
    </rPh>
    <rPh sb="88" eb="90">
      <t>セイカツ</t>
    </rPh>
    <rPh sb="90" eb="92">
      <t>イヨク</t>
    </rPh>
    <rPh sb="93" eb="95">
      <t>ゾウシン</t>
    </rPh>
    <rPh sb="100" eb="103">
      <t>リヨウシャ</t>
    </rPh>
    <rPh sb="104" eb="106">
      <t>エンジョ</t>
    </rPh>
    <rPh sb="108" eb="111">
      <t>リヨウシャ</t>
    </rPh>
    <rPh sb="112" eb="114">
      <t>センタク</t>
    </rPh>
    <rPh sb="115" eb="116">
      <t>モト</t>
    </rPh>
    <rPh sb="119" eb="121">
      <t>シンシン</t>
    </rPh>
    <rPh sb="122" eb="124">
      <t>ジョウキョウ</t>
    </rPh>
    <rPh sb="125" eb="126">
      <t>オウ</t>
    </rPh>
    <rPh sb="128" eb="130">
      <t>キノウ</t>
    </rPh>
    <rPh sb="130" eb="132">
      <t>クンレン</t>
    </rPh>
    <rPh sb="133" eb="135">
      <t>テキセツ</t>
    </rPh>
    <rPh sb="136" eb="137">
      <t>オコナ</t>
    </rPh>
    <phoneticPr fontId="5"/>
  </si>
  <si>
    <t>(4)　機能訓練指導員等が利用者の居宅を訪問し、利用者の居宅での生活状況を確認した上で、個別機能訓練計画を作成すること。また、その後３か月ごとに１回以上、利用者の居宅を訪問した上で、利用者の居宅での生活状況をその都度確認するとともに、利用者又はその家族に対して、個別機能訓練計画の進捗状況等を説明し、必要に応じて個別機能訓練計画の見直し等を行っていること</t>
    <rPh sb="4" eb="6">
      <t>キノウ</t>
    </rPh>
    <rPh sb="6" eb="8">
      <t>クンレン</t>
    </rPh>
    <rPh sb="8" eb="11">
      <t>シドウイン</t>
    </rPh>
    <rPh sb="11" eb="12">
      <t>トウ</t>
    </rPh>
    <rPh sb="13" eb="16">
      <t>リヨウシャ</t>
    </rPh>
    <rPh sb="17" eb="19">
      <t>キョタク</t>
    </rPh>
    <rPh sb="20" eb="22">
      <t>ホウモン</t>
    </rPh>
    <rPh sb="29" eb="30">
      <t>タク</t>
    </rPh>
    <rPh sb="32" eb="34">
      <t>セイカツ</t>
    </rPh>
    <rPh sb="34" eb="36">
      <t>ジョウキョウ</t>
    </rPh>
    <rPh sb="37" eb="39">
      <t>カクニン</t>
    </rPh>
    <rPh sb="41" eb="42">
      <t>ウエ</t>
    </rPh>
    <rPh sb="44" eb="46">
      <t>コベツ</t>
    </rPh>
    <rPh sb="46" eb="48">
      <t>キノウ</t>
    </rPh>
    <rPh sb="48" eb="50">
      <t>クンレン</t>
    </rPh>
    <rPh sb="50" eb="52">
      <t>ケイカク</t>
    </rPh>
    <rPh sb="53" eb="55">
      <t>サクセイ</t>
    </rPh>
    <rPh sb="65" eb="66">
      <t>ゴ</t>
    </rPh>
    <rPh sb="68" eb="69">
      <t>ゲツ</t>
    </rPh>
    <rPh sb="73" eb="74">
      <t>カイ</t>
    </rPh>
    <rPh sb="74" eb="76">
      <t>イジョウ</t>
    </rPh>
    <rPh sb="77" eb="80">
      <t>リヨウシャ</t>
    </rPh>
    <rPh sb="81" eb="83">
      <t>キョタク</t>
    </rPh>
    <rPh sb="84" eb="86">
      <t>ホウモン</t>
    </rPh>
    <rPh sb="88" eb="89">
      <t>ウエ</t>
    </rPh>
    <rPh sb="91" eb="94">
      <t>リヨウシャ</t>
    </rPh>
    <rPh sb="95" eb="97">
      <t>キョタク</t>
    </rPh>
    <rPh sb="99" eb="101">
      <t>セイカツ</t>
    </rPh>
    <rPh sb="101" eb="103">
      <t>ジョウキョウ</t>
    </rPh>
    <rPh sb="106" eb="108">
      <t>ツド</t>
    </rPh>
    <rPh sb="108" eb="110">
      <t>カクニン</t>
    </rPh>
    <rPh sb="117" eb="120">
      <t>リヨウシャ</t>
    </rPh>
    <rPh sb="120" eb="121">
      <t>マタ</t>
    </rPh>
    <rPh sb="124" eb="126">
      <t>カゾク</t>
    </rPh>
    <rPh sb="127" eb="128">
      <t>タイ</t>
    </rPh>
    <rPh sb="131" eb="133">
      <t>コベツ</t>
    </rPh>
    <rPh sb="133" eb="135">
      <t>キノウ</t>
    </rPh>
    <rPh sb="135" eb="137">
      <t>クンレン</t>
    </rPh>
    <rPh sb="137" eb="139">
      <t>ケイカク</t>
    </rPh>
    <rPh sb="140" eb="142">
      <t>シンチョク</t>
    </rPh>
    <rPh sb="142" eb="144">
      <t>ジョウキョウ</t>
    </rPh>
    <rPh sb="144" eb="145">
      <t>トウ</t>
    </rPh>
    <rPh sb="146" eb="148">
      <t>セツメイ</t>
    </rPh>
    <rPh sb="150" eb="152">
      <t>ヒツヨウ</t>
    </rPh>
    <rPh sb="153" eb="154">
      <t>オウ</t>
    </rPh>
    <rPh sb="156" eb="158">
      <t>コベツ</t>
    </rPh>
    <rPh sb="158" eb="160">
      <t>キノウ</t>
    </rPh>
    <rPh sb="160" eb="162">
      <t>クンレン</t>
    </rPh>
    <rPh sb="162" eb="164">
      <t>ケイカク</t>
    </rPh>
    <rPh sb="165" eb="167">
      <t>ミナオ</t>
    </rPh>
    <rPh sb="168" eb="169">
      <t>トウ</t>
    </rPh>
    <rPh sb="170" eb="171">
      <t>オコナ</t>
    </rPh>
    <phoneticPr fontId="3"/>
  </si>
  <si>
    <t>※１　理学療法士等･･･理学療法士、作業療法士、言語聴覚士、看護職員、柔道整復師、あん摩マッサージ指圧師、はり師又はきゅう師
　＊はり師又は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※２　機能訓練指導員等･･･機能訓練指導員、看護職員、介護職員、生活相談員その他の職種の者
※３　個別機能訓練計画･･･機能訓練指導員等が共同して、利用者ごとにその目標、実施時間、実施方法等を内容とする計画を作成すること
＜サービス内容の留意点＞
・１週間のうち、機能訓練指導員が配置されていない曜日がある場合は、その日は算定できない。
・類似の目標をもち同様の訓練内容が設定された５人程度以下の小集団（個別対応含む）に対して機能訓練指導員が直接行うこと。
・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する。</t>
    <rPh sb="3" eb="5">
      <t>リガク</t>
    </rPh>
    <rPh sb="5" eb="7">
      <t>リョウホウ</t>
    </rPh>
    <rPh sb="7" eb="8">
      <t>シ</t>
    </rPh>
    <rPh sb="8" eb="9">
      <t>トウ</t>
    </rPh>
    <rPh sb="55" eb="57">
      <t>シマタ</t>
    </rPh>
    <rPh sb="61" eb="62">
      <t>シ</t>
    </rPh>
    <rPh sb="67" eb="69">
      <t>シマタ</t>
    </rPh>
    <rPh sb="73" eb="74">
      <t>シ</t>
    </rPh>
    <rPh sb="108" eb="109">
      <t>マタ</t>
    </rPh>
    <rPh sb="174" eb="176">
      <t>キノウ</t>
    </rPh>
    <rPh sb="176" eb="178">
      <t>クンレン</t>
    </rPh>
    <rPh sb="178" eb="181">
      <t>シドウイン</t>
    </rPh>
    <rPh sb="181" eb="182">
      <t>トウ</t>
    </rPh>
    <rPh sb="185" eb="187">
      <t>キノウ</t>
    </rPh>
    <rPh sb="187" eb="189">
      <t>クンレン</t>
    </rPh>
    <rPh sb="189" eb="192">
      <t>シドウイン</t>
    </rPh>
    <rPh sb="193" eb="195">
      <t>カンゴ</t>
    </rPh>
    <rPh sb="195" eb="197">
      <t>ショクイン</t>
    </rPh>
    <rPh sb="198" eb="200">
      <t>カイゴ</t>
    </rPh>
    <rPh sb="200" eb="202">
      <t>ショクイン</t>
    </rPh>
    <rPh sb="203" eb="205">
      <t>セイカツ</t>
    </rPh>
    <rPh sb="205" eb="208">
      <t>ソウダンイン</t>
    </rPh>
    <rPh sb="210" eb="211">
      <t>タ</t>
    </rPh>
    <rPh sb="212" eb="214">
      <t>ショクシュ</t>
    </rPh>
    <rPh sb="215" eb="216">
      <t>モノ</t>
    </rPh>
    <rPh sb="221" eb="223">
      <t>コベツ</t>
    </rPh>
    <rPh sb="223" eb="225">
      <t>キノウ</t>
    </rPh>
    <rPh sb="225" eb="227">
      <t>クンレン</t>
    </rPh>
    <rPh sb="227" eb="229">
      <t>ケイカク</t>
    </rPh>
    <rPh sb="232" eb="234">
      <t>キノウ</t>
    </rPh>
    <rPh sb="234" eb="236">
      <t>クンレン</t>
    </rPh>
    <rPh sb="236" eb="239">
      <t>シドウイン</t>
    </rPh>
    <rPh sb="239" eb="240">
      <t>トウ</t>
    </rPh>
    <rPh sb="241" eb="243">
      <t>キョウドウ</t>
    </rPh>
    <rPh sb="246" eb="249">
      <t>リヨウシャ</t>
    </rPh>
    <rPh sb="254" eb="256">
      <t>モクヒョウ</t>
    </rPh>
    <rPh sb="257" eb="259">
      <t>ジッシ</t>
    </rPh>
    <rPh sb="259" eb="261">
      <t>ジカン</t>
    </rPh>
    <rPh sb="262" eb="264">
      <t>ジッシ</t>
    </rPh>
    <rPh sb="264" eb="266">
      <t>ホウホウ</t>
    </rPh>
    <rPh sb="266" eb="267">
      <t>トウ</t>
    </rPh>
    <rPh sb="268" eb="270">
      <t>ナイヨウ</t>
    </rPh>
    <rPh sb="273" eb="275">
      <t>ケイカク</t>
    </rPh>
    <rPh sb="276" eb="278">
      <t>サクセイ</t>
    </rPh>
    <rPh sb="305" eb="309">
      <t>キノウクンレン</t>
    </rPh>
    <rPh sb="309" eb="312">
      <t>シドウイン</t>
    </rPh>
    <phoneticPr fontId="5"/>
  </si>
  <si>
    <t>(1)　個別機能訓練加算Ⅰイ又はⅠロの(1)から(5)までに掲げる基準に適合すること</t>
    <rPh sb="4" eb="12">
      <t>コベツキノウクンレンカサン</t>
    </rPh>
    <rPh sb="14" eb="15">
      <t>マタ</t>
    </rPh>
    <phoneticPr fontId="5"/>
  </si>
  <si>
    <t>(1) 評価対象者（事業所の利用期間（⑵において「評価対象利用期間」）が６月を超える者をいう。以下この号において同じ。）の総数が10人以上であること</t>
    <rPh sb="4" eb="6">
      <t>ヒョウカ</t>
    </rPh>
    <rPh sb="6" eb="8">
      <t>タイショウ</t>
    </rPh>
    <rPh sb="8" eb="9">
      <t>シャ</t>
    </rPh>
    <phoneticPr fontId="5"/>
  </si>
  <si>
    <t>(2) 評価対象者全員について、評価対象利用期間の初月（以下「評価対象利用開始月」という。）と、当該月の翌月から起算して6月目（6月目にサービスの利用がない場合については当該サービスの利用があった最終の月）においてＡＤＬを評価し、その評価に基づく値（以下「ＡＤＬ値」）を測定し、測定した日が属する月ごとに厚生労働省に測定を提出していること</t>
    <phoneticPr fontId="5"/>
  </si>
  <si>
    <t>(3)  評価対象者の評価対象利用開始月の翌月から起算して6月目の月に測定したＡＤＬ値から評価対象利用開始月に測定したＡＤＬ値を控除して得た値を用いて一定の基準に基づき算出した値（以下「ＡＤＬ利得」）の平均値が１以上であること</t>
    <phoneticPr fontId="5"/>
  </si>
  <si>
    <t>(2)　利用者ごとに、管理栄養士、看護職員、介護職員、生活相談員その他の職種の者が共同して栄養アセスメントを実施し、利用者又はその家族に対してその結果を説明し、相談等に必要に応じ対応すること</t>
    <phoneticPr fontId="5"/>
  </si>
  <si>
    <t>次に掲げるいずれの基準にも適合しているものとして市長に届け出を行い、低栄養状態にある利用者又はそのおそれのある利用者に対して、その利用者の低栄養状態の改善等を目的として、個別的に実施される栄養食事相談等の栄養管理であって、利用者の心身の状態の維持又は向上に資すると認められるもの（栄養改善サービス）を行った場合は、３月以内の期間に限り１月に２回を限度として、１回につき所定の単位数を加算していますか。
ただし、栄養改善サービスの開始から３月ごとの利用者の栄養状態の評価の結果、低栄養状態が改善せず、栄養改善サービスを引続き行うことが必要と認められる利用者については、引き続き算定することができます。</t>
    <rPh sb="24" eb="26">
      <t>シチョウ</t>
    </rPh>
    <rPh sb="27" eb="28">
      <t>トド</t>
    </rPh>
    <rPh sb="29" eb="30">
      <t>デ</t>
    </rPh>
    <rPh sb="31" eb="32">
      <t>オコナ</t>
    </rPh>
    <rPh sb="34" eb="35">
      <t>テイ</t>
    </rPh>
    <rPh sb="35" eb="37">
      <t>エイヨウ</t>
    </rPh>
    <rPh sb="37" eb="39">
      <t>ジョウタイ</t>
    </rPh>
    <rPh sb="42" eb="45">
      <t>リヨウシャ</t>
    </rPh>
    <rPh sb="45" eb="46">
      <t>マタ</t>
    </rPh>
    <rPh sb="55" eb="57">
      <t>リヨウ</t>
    </rPh>
    <rPh sb="57" eb="58">
      <t>シャ</t>
    </rPh>
    <rPh sb="59" eb="60">
      <t>タイ</t>
    </rPh>
    <rPh sb="65" eb="68">
      <t>リヨウシャ</t>
    </rPh>
    <rPh sb="69" eb="70">
      <t>ヒク</t>
    </rPh>
    <rPh sb="70" eb="72">
      <t>エイヨウ</t>
    </rPh>
    <rPh sb="72" eb="74">
      <t>ジョウタイ</t>
    </rPh>
    <rPh sb="75" eb="77">
      <t>カイゼン</t>
    </rPh>
    <rPh sb="77" eb="78">
      <t>トウ</t>
    </rPh>
    <rPh sb="79" eb="81">
      <t>モクテキ</t>
    </rPh>
    <rPh sb="85" eb="87">
      <t>コベツ</t>
    </rPh>
    <rPh sb="87" eb="88">
      <t>テキ</t>
    </rPh>
    <rPh sb="89" eb="91">
      <t>ジッシ</t>
    </rPh>
    <rPh sb="94" eb="96">
      <t>エイヨウ</t>
    </rPh>
    <rPh sb="96" eb="98">
      <t>ショクジ</t>
    </rPh>
    <rPh sb="98" eb="100">
      <t>ソウダン</t>
    </rPh>
    <rPh sb="100" eb="101">
      <t>トウ</t>
    </rPh>
    <rPh sb="102" eb="104">
      <t>エイヨウ</t>
    </rPh>
    <rPh sb="104" eb="106">
      <t>カンリ</t>
    </rPh>
    <rPh sb="111" eb="114">
      <t>リヨウシャ</t>
    </rPh>
    <rPh sb="115" eb="117">
      <t>シンシン</t>
    </rPh>
    <rPh sb="118" eb="120">
      <t>ジョウタイ</t>
    </rPh>
    <rPh sb="121" eb="123">
      <t>イジ</t>
    </rPh>
    <rPh sb="123" eb="124">
      <t>マタ</t>
    </rPh>
    <rPh sb="125" eb="127">
      <t>コウジョウ</t>
    </rPh>
    <rPh sb="128" eb="129">
      <t>シ</t>
    </rPh>
    <rPh sb="132" eb="133">
      <t>ミト</t>
    </rPh>
    <rPh sb="140" eb="142">
      <t>エイヨウ</t>
    </rPh>
    <rPh sb="142" eb="144">
      <t>カイゼン</t>
    </rPh>
    <rPh sb="150" eb="151">
      <t>オコナ</t>
    </rPh>
    <rPh sb="153" eb="155">
      <t>バアイ</t>
    </rPh>
    <rPh sb="158" eb="159">
      <t>ツキ</t>
    </rPh>
    <rPh sb="159" eb="161">
      <t>イナイ</t>
    </rPh>
    <rPh sb="162" eb="164">
      <t>キカン</t>
    </rPh>
    <rPh sb="165" eb="166">
      <t>カギ</t>
    </rPh>
    <rPh sb="168" eb="169">
      <t>ツキ</t>
    </rPh>
    <rPh sb="171" eb="172">
      <t>カイ</t>
    </rPh>
    <rPh sb="173" eb="175">
      <t>ゲンド</t>
    </rPh>
    <rPh sb="180" eb="181">
      <t>カイ</t>
    </rPh>
    <rPh sb="184" eb="186">
      <t>ショテイ</t>
    </rPh>
    <rPh sb="187" eb="190">
      <t>タンイスウ</t>
    </rPh>
    <rPh sb="191" eb="193">
      <t>カサン</t>
    </rPh>
    <rPh sb="206" eb="208">
      <t>エイヨウ</t>
    </rPh>
    <rPh sb="208" eb="210">
      <t>カイゼン</t>
    </rPh>
    <rPh sb="215" eb="217">
      <t>カイシ</t>
    </rPh>
    <rPh sb="220" eb="221">
      <t>ツキ</t>
    </rPh>
    <rPh sb="224" eb="227">
      <t>リヨウシャ</t>
    </rPh>
    <rPh sb="228" eb="230">
      <t>エイヨウ</t>
    </rPh>
    <rPh sb="230" eb="232">
      <t>ジョウタイ</t>
    </rPh>
    <rPh sb="233" eb="235">
      <t>ヒョウカ</t>
    </rPh>
    <rPh sb="236" eb="238">
      <t>ケッカ</t>
    </rPh>
    <rPh sb="239" eb="240">
      <t>テイ</t>
    </rPh>
    <rPh sb="240" eb="242">
      <t>エイヨウ</t>
    </rPh>
    <rPh sb="242" eb="244">
      <t>ジョウタイ</t>
    </rPh>
    <rPh sb="245" eb="247">
      <t>カイゼン</t>
    </rPh>
    <rPh sb="250" eb="252">
      <t>エイヨウ</t>
    </rPh>
    <rPh sb="252" eb="254">
      <t>カイゼン</t>
    </rPh>
    <rPh sb="259" eb="261">
      <t>ヒキツヅ</t>
    </rPh>
    <rPh sb="262" eb="263">
      <t>オコナ</t>
    </rPh>
    <rPh sb="267" eb="269">
      <t>ヒツヨウ</t>
    </rPh>
    <rPh sb="270" eb="271">
      <t>ミト</t>
    </rPh>
    <rPh sb="275" eb="278">
      <t>リヨウシャ</t>
    </rPh>
    <rPh sb="284" eb="285">
      <t>ヒ</t>
    </rPh>
    <rPh sb="286" eb="287">
      <t>ツヅ</t>
    </rPh>
    <rPh sb="288" eb="290">
      <t>サンテイ</t>
    </rPh>
    <phoneticPr fontId="5"/>
  </si>
  <si>
    <t>(1)　事業所の従業者として又は外部との連携により管理栄養士を１名以上配置していること</t>
    <phoneticPr fontId="3"/>
  </si>
  <si>
    <t>(2)　利用者の栄養状態を利用開始時に把握し、管理栄養士、看護職員、介護職員、生活相談員その他の職種の者（以下、「管理栄養士等」）が共同して、利用者ごとの摂食・嚥下機能及び食形態にも配慮した栄養ケア計画を作成していること</t>
    <rPh sb="53" eb="55">
      <t>イカ</t>
    </rPh>
    <rPh sb="57" eb="59">
      <t>カンリ</t>
    </rPh>
    <rPh sb="59" eb="62">
      <t>エイヨウシ</t>
    </rPh>
    <rPh sb="62" eb="63">
      <t>トウ</t>
    </rPh>
    <phoneticPr fontId="3"/>
  </si>
  <si>
    <t>(3)　利用者ごとの栄養ケア計画に従い、必要に応じて利用者の居宅を訪問し、管理栄養士等が栄養改善サービスを行っているとともに、利用者の栄養状態を定期的に記録していること</t>
    <rPh sb="20" eb="22">
      <t>ヒツヨウ</t>
    </rPh>
    <rPh sb="23" eb="24">
      <t>オウ</t>
    </rPh>
    <rPh sb="26" eb="29">
      <t>リヨウシャ</t>
    </rPh>
    <rPh sb="30" eb="32">
      <t>キョタク</t>
    </rPh>
    <rPh sb="33" eb="35">
      <t>ホウモン</t>
    </rPh>
    <phoneticPr fontId="3"/>
  </si>
  <si>
    <t>(4)　利用者ごとの栄養ケア計画の進捗状況を定期的に評価すること</t>
    <phoneticPr fontId="3"/>
  </si>
  <si>
    <t>(1) 利用開始時及び利用中6月ごとに利用者の口腔の健康状態について確認を行い、利用者の口腔の健康状態に関する情報（利用者の口腔の健康状態が低下しているおそれのある場合にあっては、その改善に必要な情報を含む。）を利用者を担当する介護支援専門員に提供していること</t>
    <phoneticPr fontId="5"/>
  </si>
  <si>
    <t>(2) 利用開始時及び利用中6月ごとに利用者の栄養状態について確認を行い、利用者の栄養状態に関する情報（利用者が低栄養状態の場合にあっては、低栄養状態の改善に必要な情報を含む。）を利用者を担当する介護支援専門員に提供していること</t>
    <phoneticPr fontId="5"/>
  </si>
  <si>
    <r>
      <t xml:space="preserve">口腔・栄養スクリーニング加算（Ⅱ）
</t>
    </r>
    <r>
      <rPr>
        <sz val="8"/>
        <rFont val="ＭＳ ゴシック"/>
        <family val="3"/>
        <charset val="128"/>
      </rPr>
      <t>※基準①又は②のすべてに適合すること</t>
    </r>
    <phoneticPr fontId="3"/>
  </si>
  <si>
    <t>(2) 算定日が属する月が、栄養アセスメント加算を算定している又は利用者が栄養改善加算の算定に係る栄養改善サービスを受けている間である若しくは栄養改善サービスが終了した日の属する月であること</t>
    <phoneticPr fontId="3"/>
  </si>
  <si>
    <t>(3) 算定日が属する月が、利用者が口腔機能向上加算の算定に係る口腔機能向上サービスを受けている間及び口腔機能向上サービスが終了した日の属する月ではないこと</t>
    <phoneticPr fontId="3"/>
  </si>
  <si>
    <t>(2) 算定日が属する月が、栄養アセスメント加算を算定していない、かつ、利用者が栄養改善加算の算定に係る栄養改善サービスを受けている間又は栄養改善サービスが終了した日の属する月ではないこと</t>
    <phoneticPr fontId="3"/>
  </si>
  <si>
    <t>(3) 算定日が属する月が、利用者が口腔機能向上加算の算定に係る口腔機能向上サービスを受けている間及び口腔機能向上サービスが終了した日の属する月であること</t>
    <phoneticPr fontId="3"/>
  </si>
  <si>
    <t>(2)　利用者ごとの口腔機能改善管理指導計画等の内容等の情報を厚生労働省に提出し、口腔機能向上サービスの実施に当たって、情報その他口腔衛生の管理の適切かつ有効な実施のために必要な情報を活用していること</t>
    <phoneticPr fontId="3"/>
  </si>
  <si>
    <t>(1)　利用者ごとのＡＤＬ値（ＡＤＬの評価に基づき測定した値）、栄養状態、口腔機能、認知症の状況その他の利用者の心身の状況等に係る基本的な情報を、厚生労働省に提出していること</t>
    <phoneticPr fontId="3"/>
  </si>
  <si>
    <t>(2)　必要に応じて地域密着型通所介護計画を見直すなど、サービスの提供に当たって、(1)に規定する情報その他サービスを適切かつ有効に提供するために必要な情報を活用していること</t>
    <rPh sb="10" eb="15">
      <t>チイキミッチャクガタ</t>
    </rPh>
    <phoneticPr fontId="3"/>
  </si>
  <si>
    <t>(1)　次の①、②いずれかに適合すること
　 ① 事業所の介護職員の総数のうち、介護福祉士の占める割合が100分の70以上であること
   ② 事業所の介護職員の総数のうち、勤続年数10年以上の介護福祉士の占める割合が100分の25
　　以上であること</t>
    <rPh sb="4" eb="5">
      <t>ツギ</t>
    </rPh>
    <rPh sb="14" eb="16">
      <t>テキゴウ</t>
    </rPh>
    <rPh sb="25" eb="27">
      <t>ジギョウ</t>
    </rPh>
    <rPh sb="27" eb="28">
      <t>ショ</t>
    </rPh>
    <rPh sb="29" eb="31">
      <t>カイゴ</t>
    </rPh>
    <rPh sb="31" eb="33">
      <t>ショクイン</t>
    </rPh>
    <rPh sb="34" eb="36">
      <t>ソウスウ</t>
    </rPh>
    <rPh sb="40" eb="42">
      <t>カイゴ</t>
    </rPh>
    <rPh sb="42" eb="45">
      <t>フクシシ</t>
    </rPh>
    <rPh sb="46" eb="47">
      <t>シ</t>
    </rPh>
    <rPh sb="49" eb="51">
      <t>ワリアイ</t>
    </rPh>
    <rPh sb="55" eb="56">
      <t>ブン</t>
    </rPh>
    <rPh sb="59" eb="61">
      <t>イジョウ</t>
    </rPh>
    <rPh sb="97" eb="102">
      <t>カイゴフクシシ</t>
    </rPh>
    <phoneticPr fontId="5"/>
  </si>
  <si>
    <t>(1)　次の①、②いずれかに適合すること
　 ① 事業所の介護職員の総数のうち、介護福祉士の占める割合が100分の40以上であること
   ② 利用者にサービスを直接提供する職員の総数のうち、勤続年数7年以上の占める割合が
　　100分の30以上であること</t>
    <rPh sb="4" eb="5">
      <t>ツギ</t>
    </rPh>
    <rPh sb="14" eb="16">
      <t>テキゴウ</t>
    </rPh>
    <rPh sb="25" eb="27">
      <t>ジギョウ</t>
    </rPh>
    <rPh sb="27" eb="28">
      <t>ショ</t>
    </rPh>
    <rPh sb="29" eb="31">
      <t>カイゴ</t>
    </rPh>
    <rPh sb="31" eb="33">
      <t>ショクイン</t>
    </rPh>
    <rPh sb="34" eb="36">
      <t>ソウスウ</t>
    </rPh>
    <rPh sb="40" eb="42">
      <t>カイゴ</t>
    </rPh>
    <rPh sb="42" eb="45">
      <t>フクシシ</t>
    </rPh>
    <rPh sb="46" eb="47">
      <t>シ</t>
    </rPh>
    <rPh sb="49" eb="51">
      <t>ワリアイ</t>
    </rPh>
    <rPh sb="55" eb="56">
      <t>ブン</t>
    </rPh>
    <rPh sb="59" eb="61">
      <t>イジョウ</t>
    </rPh>
    <rPh sb="72" eb="75">
      <t>リヨウシャ</t>
    </rPh>
    <rPh sb="81" eb="83">
      <t>チョクセツ</t>
    </rPh>
    <rPh sb="83" eb="85">
      <t>テイキョウ</t>
    </rPh>
    <rPh sb="87" eb="89">
      <t>ショクイン</t>
    </rPh>
    <phoneticPr fontId="5"/>
  </si>
  <si>
    <t>(2)　個別機能訓練計画に基づき、利用者の身体機能又は生活機能の向上を目的とする機能訓練の項目を準備し、機能訓練指導員等が利用者の心身の状況に応じた機能訓練を適切に提供していること</t>
    <phoneticPr fontId="3"/>
  </si>
  <si>
    <t>(3)　(1)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phoneticPr fontId="3"/>
  </si>
  <si>
    <t>ア　事業所の従業者として又は外部との連携により管理栄養士を1名以上配置していること</t>
    <rPh sb="2" eb="5">
      <t>ジギョウショ</t>
    </rPh>
    <rPh sb="6" eb="9">
      <t>ジュウギョウシャ</t>
    </rPh>
    <rPh sb="12" eb="13">
      <t>マタ</t>
    </rPh>
    <rPh sb="14" eb="16">
      <t>ガイブ</t>
    </rPh>
    <rPh sb="18" eb="20">
      <t>レンケイ</t>
    </rPh>
    <phoneticPr fontId="5"/>
  </si>
  <si>
    <t>イ　利用者ごとに、管理栄養士、看護職員、介護職員、生活相談員その他の職種の者が共同して栄養アセスメントを実施し、利用者又はその家族に対してその結果を説明し、相談等に必要に応じ対応すること</t>
    <phoneticPr fontId="5"/>
  </si>
  <si>
    <t>ウ　利用者ごとの栄養状態等の情報を厚生労働省に提出し、栄養管理の実施に当たって、情報その他栄養管理の適切かつ有効な実施のために必要な情報を活用していること</t>
    <phoneticPr fontId="5"/>
  </si>
  <si>
    <t xml:space="preserve">次に掲げるいずれの基準にも適合しているものとして市長に届け出て、低栄養状態にある利用者又はそのおそれのある利用者に対して、利用者の低栄養状態の改善等を目的として、個別的に実施される栄養食事相談等の栄養管理であって、利用者の心身の状態の維持又は向上に資すると認められるものを行った場合は、３月以内の期間に限り１月に２回を限度として、１回につき所定の単位数を加算していますか。
</t>
    <phoneticPr fontId="5"/>
  </si>
  <si>
    <t>イ　利用者の栄養状態を利用開始時に把握し、管理栄養士、看護職員、介護職員、生活相談員その他の職種の者が共同して、利用者ごとの摂食・嚥下機能及び食形態にも配慮した栄養ケア計画を作成していること</t>
    <rPh sb="2" eb="5">
      <t>リヨウシャ</t>
    </rPh>
    <rPh sb="6" eb="8">
      <t>エイヨウ</t>
    </rPh>
    <rPh sb="8" eb="10">
      <t>ジョウタイ</t>
    </rPh>
    <rPh sb="11" eb="13">
      <t>リヨウ</t>
    </rPh>
    <rPh sb="13" eb="15">
      <t>カイシ</t>
    </rPh>
    <rPh sb="15" eb="16">
      <t>ジ</t>
    </rPh>
    <rPh sb="17" eb="19">
      <t>ハアク</t>
    </rPh>
    <rPh sb="21" eb="23">
      <t>カンリ</t>
    </rPh>
    <rPh sb="23" eb="26">
      <t>エイヨウシ</t>
    </rPh>
    <rPh sb="27" eb="29">
      <t>カンゴ</t>
    </rPh>
    <rPh sb="29" eb="31">
      <t>ショクイン</t>
    </rPh>
    <rPh sb="32" eb="34">
      <t>カイゴ</t>
    </rPh>
    <rPh sb="34" eb="36">
      <t>ショクイン</t>
    </rPh>
    <rPh sb="37" eb="39">
      <t>セイカツ</t>
    </rPh>
    <rPh sb="39" eb="42">
      <t>ソウダンイン</t>
    </rPh>
    <rPh sb="44" eb="45">
      <t>タ</t>
    </rPh>
    <rPh sb="46" eb="48">
      <t>ショクシュ</t>
    </rPh>
    <rPh sb="49" eb="50">
      <t>モノ</t>
    </rPh>
    <rPh sb="51" eb="53">
      <t>キョウドウ</t>
    </rPh>
    <rPh sb="56" eb="59">
      <t>リヨウシャ</t>
    </rPh>
    <rPh sb="62" eb="64">
      <t>セッショク</t>
    </rPh>
    <rPh sb="65" eb="67">
      <t>エンゲ</t>
    </rPh>
    <rPh sb="67" eb="69">
      <t>キノウ</t>
    </rPh>
    <rPh sb="69" eb="70">
      <t>オヨ</t>
    </rPh>
    <rPh sb="71" eb="72">
      <t>ショク</t>
    </rPh>
    <rPh sb="72" eb="74">
      <t>ケイタイ</t>
    </rPh>
    <rPh sb="76" eb="78">
      <t>ハイリョ</t>
    </rPh>
    <rPh sb="80" eb="82">
      <t>エイヨウ</t>
    </rPh>
    <rPh sb="84" eb="86">
      <t>ケイカク</t>
    </rPh>
    <rPh sb="87" eb="89">
      <t>サクセイ</t>
    </rPh>
    <phoneticPr fontId="3"/>
  </si>
  <si>
    <t>ウ　利用者ごとの栄養ケア計画に従い、必要に応じて利用者の居宅を訪問し、管理栄養士等が栄養改善サービスを行っているとともに、利用者の栄養状態を定期的に記録していること</t>
    <phoneticPr fontId="5"/>
  </si>
  <si>
    <t>次に掲げる基準に適合し、利用開始時及び利用中６月ごとに利用者の口腔の健康状態のスクリーニング又は栄養状態のスクリーニングを行った場合に、口腔・栄養スクリーニング加算として、１回につき所定の単位数を加算していますか。
ただし、（Ⅰ）又は（Ⅱ）いずれかの加算を算定している場合においては、その他の加算は算定しません。
また、利用者について、当該事業所以外で既に口腔・栄養スクリーニング加算を算定している場合にあっては算定しません。</t>
    <rPh sb="0" eb="1">
      <t>ツギ</t>
    </rPh>
    <rPh sb="2" eb="3">
      <t>カカ</t>
    </rPh>
    <rPh sb="5" eb="7">
      <t>キジュン</t>
    </rPh>
    <rPh sb="8" eb="10">
      <t>テキゴウ</t>
    </rPh>
    <rPh sb="12" eb="14">
      <t>リヨウ</t>
    </rPh>
    <rPh sb="14" eb="16">
      <t>カイシ</t>
    </rPh>
    <rPh sb="16" eb="17">
      <t>ジ</t>
    </rPh>
    <rPh sb="17" eb="18">
      <t>オヨ</t>
    </rPh>
    <rPh sb="19" eb="22">
      <t>ショテイトウ</t>
    </rPh>
    <rPh sb="23" eb="24">
      <t/>
    </rPh>
    <rPh sb="91" eb="93">
      <t>ショテイ</t>
    </rPh>
    <rPh sb="169" eb="171">
      <t>トウガイ</t>
    </rPh>
    <rPh sb="200" eb="202">
      <t>バアイ</t>
    </rPh>
    <phoneticPr fontId="5"/>
  </si>
  <si>
    <t>別に厚生労働大臣が定める基準に適合し、利用開始時及び利用中６月ごとに利用者の口腔の健康状態のスクリーニング又は栄養状態のスクリーニングを行った場合に、口腔・栄養スクリーニング加算として、１回につき所定の単位数を加算していますか。
ただし、（Ⅰ）又は（Ⅱ）いずれかの加算を算定している場合においては、その他の加算は算定しません。また、利用者について、当該事業所以外で既に口腔・栄養スクリーニング加算を算定している場合にあっては算定しません。</t>
    <rPh sb="19" eb="21">
      <t>リヨウ</t>
    </rPh>
    <rPh sb="21" eb="23">
      <t>カイシ</t>
    </rPh>
    <rPh sb="23" eb="24">
      <t>ジ</t>
    </rPh>
    <rPh sb="24" eb="25">
      <t>オヨ</t>
    </rPh>
    <rPh sb="26" eb="29">
      <t>ショテイトウ</t>
    </rPh>
    <rPh sb="30" eb="31">
      <t/>
    </rPh>
    <rPh sb="98" eb="100">
      <t>ショテイ</t>
    </rPh>
    <rPh sb="175" eb="177">
      <t>トウガイ</t>
    </rPh>
    <rPh sb="206" eb="208">
      <t>バアイ</t>
    </rPh>
    <phoneticPr fontId="5"/>
  </si>
  <si>
    <t>別に厚生労働大臣が定める基準に適合しているものとして市長に届け出を行い、利用者に対してサービスの提供を行った場合は、評価対象期間（※別に厚生労働大臣が定める期間）の満了日の属する月の翌月から12月以内の期間に限り、１月につき所定の単位数を加算していますか。
ただし、（Ⅰ）又は（Ⅱ）又は（Ⅲ）いずれかの加算を算定している場合においては、その他の加算は算定しません。</t>
    <rPh sb="26" eb="28">
      <t>シチョウ</t>
    </rPh>
    <rPh sb="29" eb="30">
      <t>トド</t>
    </rPh>
    <rPh sb="31" eb="32">
      <t>デ</t>
    </rPh>
    <rPh sb="33" eb="34">
      <t>オコナ</t>
    </rPh>
    <rPh sb="36" eb="39">
      <t>リヨウシャ</t>
    </rPh>
    <rPh sb="40" eb="41">
      <t>タイ</t>
    </rPh>
    <rPh sb="48" eb="50">
      <t>テイキョウ</t>
    </rPh>
    <rPh sb="51" eb="52">
      <t>オコナ</t>
    </rPh>
    <rPh sb="54" eb="56">
      <t>バアイ</t>
    </rPh>
    <rPh sb="58" eb="60">
      <t>ヒョウカ</t>
    </rPh>
    <rPh sb="60" eb="62">
      <t>タイショウ</t>
    </rPh>
    <rPh sb="62" eb="64">
      <t>キカン</t>
    </rPh>
    <rPh sb="66" eb="67">
      <t>ベツ</t>
    </rPh>
    <rPh sb="68" eb="74">
      <t>コウセイロウドウダイジン</t>
    </rPh>
    <rPh sb="75" eb="76">
      <t>サダ</t>
    </rPh>
    <rPh sb="78" eb="80">
      <t>キカン</t>
    </rPh>
    <rPh sb="82" eb="84">
      <t>マンリョウ</t>
    </rPh>
    <rPh sb="84" eb="85">
      <t>ビ</t>
    </rPh>
    <rPh sb="86" eb="87">
      <t>ゾク</t>
    </rPh>
    <rPh sb="89" eb="90">
      <t>ツキ</t>
    </rPh>
    <rPh sb="91" eb="93">
      <t>ヨクゲツ</t>
    </rPh>
    <rPh sb="97" eb="98">
      <t>ガツ</t>
    </rPh>
    <rPh sb="98" eb="100">
      <t>イナイ</t>
    </rPh>
    <rPh sb="101" eb="103">
      <t>キカン</t>
    </rPh>
    <rPh sb="104" eb="105">
      <t>カギ</t>
    </rPh>
    <rPh sb="108" eb="109">
      <t>ツキ</t>
    </rPh>
    <rPh sb="112" eb="114">
      <t>ショテイ</t>
    </rPh>
    <rPh sb="115" eb="118">
      <t>タンイスウ</t>
    </rPh>
    <rPh sb="119" eb="121">
      <t>カサン</t>
    </rPh>
    <rPh sb="142" eb="143">
      <t>マタ</t>
    </rPh>
    <phoneticPr fontId="5"/>
  </si>
  <si>
    <t>別に厚生労働大臣が定める基準に適合しているものとして市長に届け出て、利用者に対しサービス提供を行った場合は、１回につき所定の単位数を加算していますか。
ただし、次のいずれかの加算を算定している場合は、次に掲げるその他の加算は算定しません。</t>
    <rPh sb="26" eb="28">
      <t>シチョウ</t>
    </rPh>
    <rPh sb="29" eb="30">
      <t>トド</t>
    </rPh>
    <rPh sb="31" eb="32">
      <t>デ</t>
    </rPh>
    <rPh sb="34" eb="37">
      <t>リヨウシャ</t>
    </rPh>
    <rPh sb="38" eb="39">
      <t>タイ</t>
    </rPh>
    <rPh sb="44" eb="46">
      <t>テイキョウ</t>
    </rPh>
    <rPh sb="47" eb="48">
      <t>オコナ</t>
    </rPh>
    <rPh sb="50" eb="52">
      <t>バアイ</t>
    </rPh>
    <rPh sb="55" eb="56">
      <t>カイ</t>
    </rPh>
    <rPh sb="59" eb="61">
      <t>ショテイ</t>
    </rPh>
    <rPh sb="62" eb="65">
      <t>タンイスウ</t>
    </rPh>
    <rPh sb="66" eb="68">
      <t>カサン</t>
    </rPh>
    <phoneticPr fontId="5"/>
  </si>
  <si>
    <t>(2) 算定日が属する月が、栄養アセスメント加算を算定している又は利用者が栄養改善加算の算定に係る栄養改善サービスを受けている間である若しくは栄養改善サービスが終了した日の属する月であること</t>
    <phoneticPr fontId="3"/>
  </si>
  <si>
    <t>(3) 算定日が属する月が、利用者が口腔機能向上加算の算定に係る口腔機能向上サービスを受けている間及び口腔機能向上サービスが終了した日の属する月ではないこと</t>
    <phoneticPr fontId="3"/>
  </si>
  <si>
    <t>基準②
(1) 口腔・栄養スクリーニング加算（Ⅰ）の⑵及び⑶に掲げる基準に適合すること</t>
    <phoneticPr fontId="5"/>
  </si>
  <si>
    <t>(2) 算定日が属する月が、栄養アセスメント加算を算定していない、かつ、利用者が栄養改善加算の算定に係る栄養改善サービスを受けている間又は栄養改善サービスが終了した日の属する月ではないこと</t>
    <phoneticPr fontId="3"/>
  </si>
  <si>
    <t>(3) 算定日が属する月が、利用者が口腔機能向上加算の算定に係る口腔機能向上サービスを受けている間及び口腔機能向上サービスが終了した日の属する月であること</t>
    <phoneticPr fontId="3"/>
  </si>
  <si>
    <t>(1) 利用開始時及び利用中6月ごとに利用者の口腔の健康状態について確認を行い、利用者の口腔の健康状態に関する情報（利用者の口腔の健康状態が低下しているおそれのある場合にあっては、その改善に必要な情報を含む。）を利用者を担当する介護支援専門員に提供していること</t>
    <phoneticPr fontId="5"/>
  </si>
  <si>
    <t>(2) 利用開始時及び利用中6月ごとに利用者の栄養状態について確認を行い、利用者の栄養状態に関する情報（利用者が低栄養状態の場合にあっては、低栄養状態の改善に必要な情報を含む。）を利用者を担当する介護支援専門員に提供していること</t>
    <phoneticPr fontId="5"/>
  </si>
  <si>
    <t>□</t>
    <phoneticPr fontId="5"/>
  </si>
  <si>
    <t>次に掲げる基準に適合しているものとして市長に届け出て、口腔機能が低下している利用者又はそのおそれのある利用者に対して、その利用者の口腔機能の向上を目的として、個別に実施される口腔清掃の指導若しくは実施又は摂食・嚥下機能に関する訓練の指導若しくは実施であって、利用者の心身の状態の維持又は向上に資すると認められるもの(口腔機能向上サービス)を行った場合は、１月につき所定の単位数を加算していますか。
ただし、（Ⅰ）又は（Ⅱ）いずれかの加算を算定している場合においては、その他の加算は算定しません。</t>
    <rPh sb="0" eb="1">
      <t>ツギ</t>
    </rPh>
    <rPh sb="2" eb="3">
      <t>カカ</t>
    </rPh>
    <rPh sb="8" eb="10">
      <t>テキゴウ</t>
    </rPh>
    <rPh sb="19" eb="21">
      <t>シチョウ</t>
    </rPh>
    <rPh sb="22" eb="23">
      <t>トド</t>
    </rPh>
    <rPh sb="24" eb="25">
      <t>デ</t>
    </rPh>
    <rPh sb="27" eb="29">
      <t>コウクウ</t>
    </rPh>
    <rPh sb="29" eb="31">
      <t>キノウ</t>
    </rPh>
    <rPh sb="32" eb="34">
      <t>テイカ</t>
    </rPh>
    <rPh sb="38" eb="41">
      <t>リヨウシャ</t>
    </rPh>
    <rPh sb="41" eb="42">
      <t>マタ</t>
    </rPh>
    <rPh sb="51" eb="53">
      <t>リヨウ</t>
    </rPh>
    <rPh sb="53" eb="54">
      <t>シャ</t>
    </rPh>
    <rPh sb="55" eb="56">
      <t>タイ</t>
    </rPh>
    <rPh sb="61" eb="64">
      <t>リヨウシャ</t>
    </rPh>
    <rPh sb="73" eb="75">
      <t>モクテキ</t>
    </rPh>
    <rPh sb="79" eb="81">
      <t>コベツ</t>
    </rPh>
    <rPh sb="82" eb="84">
      <t>ジッシ</t>
    </rPh>
    <rPh sb="129" eb="132">
      <t>リヨウシャ</t>
    </rPh>
    <rPh sb="133" eb="135">
      <t>シンシン</t>
    </rPh>
    <rPh sb="136" eb="138">
      <t>ジョウタイ</t>
    </rPh>
    <rPh sb="139" eb="141">
      <t>イジ</t>
    </rPh>
    <rPh sb="141" eb="142">
      <t>マタ</t>
    </rPh>
    <rPh sb="143" eb="145">
      <t>コウジョウ</t>
    </rPh>
    <rPh sb="146" eb="147">
      <t>シ</t>
    </rPh>
    <rPh sb="150" eb="151">
      <t>ミト</t>
    </rPh>
    <rPh sb="158" eb="160">
      <t>コウクウ</t>
    </rPh>
    <rPh sb="160" eb="162">
      <t>キノウ</t>
    </rPh>
    <rPh sb="162" eb="164">
      <t>コウジョウ</t>
    </rPh>
    <rPh sb="170" eb="171">
      <t>オコナ</t>
    </rPh>
    <rPh sb="173" eb="175">
      <t>バアイ</t>
    </rPh>
    <rPh sb="178" eb="179">
      <t>ツキ</t>
    </rPh>
    <rPh sb="182" eb="184">
      <t>ショテイ</t>
    </rPh>
    <rPh sb="185" eb="188">
      <t>タンイスウ</t>
    </rPh>
    <rPh sb="189" eb="191">
      <t>カサン</t>
    </rPh>
    <phoneticPr fontId="5"/>
  </si>
  <si>
    <t>(2)　利用者ごとの口腔機能改善管理指導計画等の内容等の情報を厚生労働省に提出し、口腔機能向上サービスの実施に当たって、情報その他口腔衛生の管理の適切かつ有効な実施のために必要な情報を活用していること</t>
    <phoneticPr fontId="3"/>
  </si>
  <si>
    <t>次の基準に適合するものとして、市長に届け出た事業所が、利用者に対し、サービス提供を行った場合は、次のアからウまでに掲げる利用者の区分に応じて１月につきそれぞれアからウまでに定める単位数を加算していますか。
ただし、次のいずれかの加算を算定している場合は、次に掲げるその他の加算は算定しません。</t>
    <rPh sb="27" eb="30">
      <t>リヨウシャ</t>
    </rPh>
    <rPh sb="31" eb="32">
      <t>タイ</t>
    </rPh>
    <rPh sb="48" eb="49">
      <t>ツギ</t>
    </rPh>
    <rPh sb="57" eb="58">
      <t>カカ</t>
    </rPh>
    <rPh sb="60" eb="63">
      <t>リヨウシャ</t>
    </rPh>
    <rPh sb="64" eb="66">
      <t>クブン</t>
    </rPh>
    <rPh sb="67" eb="68">
      <t>オウ</t>
    </rPh>
    <rPh sb="71" eb="72">
      <t>ツキ</t>
    </rPh>
    <rPh sb="86" eb="87">
      <t>サダ</t>
    </rPh>
    <rPh sb="89" eb="92">
      <t>タンイスウ</t>
    </rPh>
    <rPh sb="93" eb="95">
      <t>カサン</t>
    </rPh>
    <phoneticPr fontId="5"/>
  </si>
  <si>
    <t>ａ　次の①、②いずれかに適合すること
　 ① 事業所の介護職員の総数のうち、介護福祉士の占める割合が100分の70以上であること
   ② 事業所の介護職員の総数のうち、勤続年数10年以上の介護福祉士の占める割合が100分の
　　25以上であること</t>
    <rPh sb="2" eb="3">
      <t>ツギ</t>
    </rPh>
    <rPh sb="12" eb="14">
      <t>テキゴウ</t>
    </rPh>
    <rPh sb="23" eb="25">
      <t>ジギョウ</t>
    </rPh>
    <rPh sb="25" eb="26">
      <t>ショ</t>
    </rPh>
    <rPh sb="27" eb="29">
      <t>カイゴ</t>
    </rPh>
    <rPh sb="29" eb="31">
      <t>ショクイン</t>
    </rPh>
    <rPh sb="32" eb="34">
      <t>ソウスウ</t>
    </rPh>
    <rPh sb="38" eb="40">
      <t>カイゴ</t>
    </rPh>
    <rPh sb="40" eb="43">
      <t>フクシシ</t>
    </rPh>
    <rPh sb="44" eb="45">
      <t>シ</t>
    </rPh>
    <rPh sb="47" eb="49">
      <t>ワリアイ</t>
    </rPh>
    <rPh sb="53" eb="54">
      <t>ブン</t>
    </rPh>
    <rPh sb="57" eb="59">
      <t>イジョウ</t>
    </rPh>
    <rPh sb="95" eb="100">
      <t>カイゴフクシシ</t>
    </rPh>
    <phoneticPr fontId="5"/>
  </si>
  <si>
    <t>ア　利用者ごとのＡＤＬ値（ＡＤＬの評価に基づき測定した値）、栄養状態、口腔機能、認知症の状況その他の利用者の心身の状況等に係る基本的な情報を、厚生労働省に提出していること</t>
    <phoneticPr fontId="3"/>
  </si>
  <si>
    <t>イ　必要に応じて介護予防通所介護相当サービス計画を見直すなど、サービスの提供に当たって、アに規定する情報その他サービスを適切かつ有効に提供するために必要な情報を活用していること</t>
    <rPh sb="8" eb="12">
      <t>カイゴヨボウ</t>
    </rPh>
    <rPh sb="16" eb="18">
      <t>ソウトウ</t>
    </rPh>
    <phoneticPr fontId="3"/>
  </si>
  <si>
    <t>(3)　(1)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
※利用者等に対する説明は、テレビ電話装置等を活用して行うことができるものとすること。ただし、テレビ電話装置等の活用について利用者等の同意を得なければならない</t>
    <phoneticPr fontId="3"/>
  </si>
  <si>
    <t>(3)　(1)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
※利用者等に対する説明は、テレビ電話装置等を活用して行うことができるものとすること。ただし、テレビ電話装置等の活用について当該利用者等の同意を得なければならない</t>
    <phoneticPr fontId="3"/>
  </si>
  <si>
    <t>(1)　 指定訪問リハビリテーション事業所、指定通所リハビリテーション事業所又はリハビリテーションを実施している医療提供施設の理学療法士、作業療法士、言語聴覚士又は医師の助言に基づき、事業所の機能訓練指導員等が共同して、利用者の身体状況等の評価及び個別機能訓練計画の作成を行っていること
※利用者のＡＤＬ及びＩＡＤＬについては、指定訪問リハビリテーション事業所、指定通所リハビリテーション事業所又はリハビリテーションを実施している医療提供施設の場において把握、又は、指定通所介護事業所の機能訓練指導員等と連携してＩＣＴを活用した動画やテレビ電話を用いて把握</t>
    <rPh sb="231" eb="232">
      <t>マタ</t>
    </rPh>
    <phoneticPr fontId="5"/>
  </si>
  <si>
    <t>ａ 次の①、②いずれかに適合すること
　 ① 事業所の介護職員の総数のうち、介護福祉士の占める割合が100分の40以上であること
   ② 利用者にサービスを直接提供する職員の総数のうち、勤続年数7年以上の占める割合が
　　100分の30以上であること</t>
    <phoneticPr fontId="5"/>
  </si>
  <si>
    <t>次に掲げるいずれの基準に適合しているものとして市長に届け出て、利用者に対して管理栄養士が介護職員等と共同して栄養アセスメント（利用者ごとの低栄養状態のリスク及び解決すべき課題を把握すること）を行った場合は、１月につき所定の単位数を加算していますか。
ただし、利用者が栄養改善加算の算定に係る栄養改善サービスを受けている間及び栄養改善サービスが終了した日の属する月は、算定しません。</t>
    <rPh sb="23" eb="25">
      <t>シチョウ</t>
    </rPh>
    <rPh sb="26" eb="27">
      <t>トド</t>
    </rPh>
    <rPh sb="28" eb="29">
      <t>デ</t>
    </rPh>
    <rPh sb="31" eb="34">
      <t>リヨウシャ</t>
    </rPh>
    <rPh sb="35" eb="36">
      <t>タイキジュンテキゴウシチョウトドデリヨウシャタイバアイニチショテイタンイスウカサンコベツキノウクンレンマタウワノサンテイ</t>
    </rPh>
    <phoneticPr fontId="5"/>
  </si>
  <si>
    <t>(3)　利用者ごとの栄養状態等の情報を厚生労働省に提出し、栄養管理の実施に当たって、情報その他栄養管理の適切かつ有効な実施のために必要な情報を活用していること</t>
    <rPh sb="4" eb="7">
      <t>リヨウシャ</t>
    </rPh>
    <rPh sb="10" eb="12">
      <t>エイヨウ</t>
    </rPh>
    <rPh sb="12" eb="14">
      <t>ジョウタイ</t>
    </rPh>
    <rPh sb="14" eb="15">
      <t>トウ</t>
    </rPh>
    <rPh sb="16" eb="18">
      <t>ジョウホウ</t>
    </rPh>
    <rPh sb="19" eb="21">
      <t>コウセイ</t>
    </rPh>
    <rPh sb="21" eb="24">
      <t>ロウドウショウ</t>
    </rPh>
    <rPh sb="25" eb="27">
      <t>テイシュツ</t>
    </rPh>
    <rPh sb="29" eb="31">
      <t>エイヨウ</t>
    </rPh>
    <rPh sb="31" eb="33">
      <t>カンリ</t>
    </rPh>
    <rPh sb="34" eb="36">
      <t>ジッシ</t>
    </rPh>
    <rPh sb="37" eb="38">
      <t>ア</t>
    </rPh>
    <rPh sb="42" eb="44">
      <t>ジョウホウ</t>
    </rPh>
    <rPh sb="46" eb="47">
      <t>タ</t>
    </rPh>
    <rPh sb="47" eb="49">
      <t>エイヨウ</t>
    </rPh>
    <rPh sb="49" eb="51">
      <t>カンリ</t>
    </rPh>
    <rPh sb="52" eb="54">
      <t>テキセツ</t>
    </rPh>
    <rPh sb="56" eb="58">
      <t>ユウコウ</t>
    </rPh>
    <rPh sb="59" eb="61">
      <t>ジッシ</t>
    </rPh>
    <rPh sb="65" eb="67">
      <t>ヒツヨウ</t>
    </rPh>
    <rPh sb="68" eb="70">
      <t>ジョウホウ</t>
    </rPh>
    <rPh sb="71" eb="73">
      <t>カツヨウ</t>
    </rPh>
    <phoneticPr fontId="5"/>
  </si>
  <si>
    <t>(4) 算定日が属する月が、次に掲げる基準のいずれにも該当しないこと
　①栄養アセスメント加算を算定している又は利用者が栄養改善加算の算定に係る栄養改善サ
　ービスを受けている間である若しくは栄養改善サービスが終了した日の属する月であること
  ②利用者が口腔機能向上加算の算定に係る口腔機能向上サービスを受けている間である又は口腔
  機能向上サービスが終了した日の属する月であること</t>
    <phoneticPr fontId="3"/>
  </si>
  <si>
    <t xml:space="preserve">単位ごとに、専ら当該サービスの提供に当たる看護職員（看護師又は准看護師）を１名以上配置していますか。
（利用定員が10人以下の場合は別に基準あり）
※　提供時間帯を通じて専従する必要はないが、提供時間帯を通じて事業所と密接かつ適切な連携を図ること。
　また、病院、診療所、訪問看護ステーションとの連携により、看護職員が営業日ごとに利用者の健康状態の確認を行い密接かつ適切な連携を図っている場合には、看護職員が確保されているものとする。
　「密接かつ適切な連携」とは、すぐかけつけることができる体制や適切な指示ができる連絡体制を言うものであり、契約書を交わすこと
</t>
    <rPh sb="0" eb="2">
      <t>タンイ</t>
    </rPh>
    <rPh sb="6" eb="7">
      <t>モッパ</t>
    </rPh>
    <rPh sb="8" eb="10">
      <t>トウガイ</t>
    </rPh>
    <rPh sb="15" eb="17">
      <t>テイキョウ</t>
    </rPh>
    <rPh sb="18" eb="19">
      <t>ア</t>
    </rPh>
    <rPh sb="21" eb="23">
      <t>カンゴ</t>
    </rPh>
    <rPh sb="23" eb="25">
      <t>ショクイン</t>
    </rPh>
    <rPh sb="26" eb="29">
      <t>カンゴシ</t>
    </rPh>
    <rPh sb="29" eb="30">
      <t>マタ</t>
    </rPh>
    <rPh sb="31" eb="35">
      <t>ジュンカンゴシ</t>
    </rPh>
    <rPh sb="38" eb="41">
      <t>メイイジョウ</t>
    </rPh>
    <rPh sb="41" eb="43">
      <t>ハイチ</t>
    </rPh>
    <rPh sb="66" eb="67">
      <t>ベツ</t>
    </rPh>
    <rPh sb="68" eb="70">
      <t>キジュン</t>
    </rPh>
    <phoneticPr fontId="5"/>
  </si>
  <si>
    <t>イ 事業主が講ずべき措置の具体的内容
ａ 事業主の方針等の明確化及びその周知・啓発
職場におけるハラスメントの内容及び職場におけるハラスメントを行ってはならない旨の方針を明確化し、従業者に周知・啓発すること。
ｂ 相談（苦情を含む。以下同じ。）に応じ、適切に対応するために必要な体制の整備
ロ 事業主が講じることが望ましい取組について
①相談に応じ、適切に対応するために必要な体制の整備
②被害者への配慮のための取組（メンタルヘルス不調への相談対応、行為者に対して１人で対応させない等）
③被害防止のための取組（マニュアル作成や研修の実施等、業種・業態等の状況に応じた取組）</t>
    <phoneticPr fontId="3"/>
  </si>
  <si>
    <t>サービス提供日において、利用定員を超えて指定地域密着型通所介護の提供を行っていませんか。</t>
    <rPh sb="4" eb="6">
      <t>テイキョウ</t>
    </rPh>
    <rPh sb="6" eb="7">
      <t>ヒ</t>
    </rPh>
    <rPh sb="12" eb="14">
      <t>リヨウ</t>
    </rPh>
    <rPh sb="14" eb="16">
      <t>テイイン</t>
    </rPh>
    <rPh sb="17" eb="18">
      <t>コ</t>
    </rPh>
    <rPh sb="20" eb="22">
      <t>シテイ</t>
    </rPh>
    <rPh sb="22" eb="27">
      <t>チイキミッチャクガタ</t>
    </rPh>
    <rPh sb="27" eb="29">
      <t>ツウショ</t>
    </rPh>
    <rPh sb="29" eb="31">
      <t>カイゴ</t>
    </rPh>
    <rPh sb="32" eb="34">
      <t>テイキョウ</t>
    </rPh>
    <rPh sb="35" eb="36">
      <t>オコナ</t>
    </rPh>
    <phoneticPr fontId="5"/>
  </si>
  <si>
    <t>共生型居宅サービス</t>
    <rPh sb="0" eb="3">
      <t>キョウセイガタ</t>
    </rPh>
    <rPh sb="3" eb="5">
      <t>キョタク</t>
    </rPh>
    <phoneticPr fontId="5"/>
  </si>
  <si>
    <r>
      <t xml:space="preserve">生活機能向上連携加算（Ⅰ）
</t>
    </r>
    <r>
      <rPr>
        <sz val="8"/>
        <rFont val="ＭＳ ゴシック"/>
        <family val="3"/>
        <charset val="128"/>
      </rPr>
      <t>※いずれにも適合すること</t>
    </r>
    <rPh sb="21" eb="23">
      <t>テキゴウ</t>
    </rPh>
    <phoneticPr fontId="3"/>
  </si>
  <si>
    <r>
      <t xml:space="preserve">生活機能向上連携加算（Ⅱ）
</t>
    </r>
    <r>
      <rPr>
        <sz val="8"/>
        <rFont val="ＭＳ ゴシック"/>
        <family val="3"/>
        <charset val="128"/>
      </rPr>
      <t>※いずれにも適合すること</t>
    </r>
    <rPh sb="21" eb="23">
      <t>テキゴウ</t>
    </rPh>
    <phoneticPr fontId="3"/>
  </si>
  <si>
    <t>(1)　 指定訪問リハビリテーション事業所、指定通所リハビリテーション事業所又はリハビリテーションを実施している医療提供施設の理学療法士、作業療法士、言語聴覚士又は医師が事業所を訪問し、事業所の機能訓練指導員等が共同して、利用者の身体の状況等の評価及び個別機能訓練計画の作成を行っていること</t>
    <phoneticPr fontId="5"/>
  </si>
  <si>
    <t>次に掲げるいずれの基準にも適合しているものとして市長に届け出た事業所が、利用者に対しサービスを行った場合は、１月につき所定の単位数を加算していますか。</t>
    <rPh sb="24" eb="26">
      <t>シチョウ</t>
    </rPh>
    <phoneticPr fontId="3"/>
  </si>
  <si>
    <t>次に掲げるいずれの基準にも適合しているものとして市長に届け出て、利用者に対して管理栄養士が介護職員等と共同して栄養アセスメント（利用者ごとの低栄養状態のリスク及び解決すべき課題を把握することをいう。以下同じ。）を行った場合は、１月につき所定の単位数を加算していますか。
ただし、利用者が栄養改善加算又は選択的サービス複数実施加算の算定に係る栄養改善サービスを受ける間及び栄養改善サービスが終了した日の属する月は、算定しません。</t>
    <rPh sb="24" eb="26">
      <t>シチョウ</t>
    </rPh>
    <rPh sb="27" eb="28">
      <t>トド</t>
    </rPh>
    <rPh sb="29" eb="30">
      <t>デ</t>
    </rPh>
    <rPh sb="32" eb="35">
      <t>リヨウシャ</t>
    </rPh>
    <rPh sb="36" eb="37">
      <t>タイキジュンテキゴウシチョウトドデリヨウシャタイバアイニチショテイタンイスウカサンコベツキノウクンレンマタウワノサンテイ</t>
    </rPh>
    <rPh sb="150" eb="151">
      <t>マタ</t>
    </rPh>
    <rPh sb="152" eb="155">
      <t>センタクテキ</t>
    </rPh>
    <rPh sb="159" eb="161">
      <t>フクスウ</t>
    </rPh>
    <rPh sb="161" eb="163">
      <t>ジッシ</t>
    </rPh>
    <rPh sb="163" eb="165">
      <t>カサン</t>
    </rPh>
    <phoneticPr fontId="5"/>
  </si>
  <si>
    <t>□</t>
    <phoneticPr fontId="3"/>
  </si>
  <si>
    <t>□</t>
    <phoneticPr fontId="3"/>
  </si>
  <si>
    <t>口腔機能向上加算
留意点</t>
    <rPh sb="0" eb="2">
      <t>コウクウ</t>
    </rPh>
    <rPh sb="2" eb="4">
      <t>キノウ</t>
    </rPh>
    <rPh sb="4" eb="6">
      <t>コウジョウ</t>
    </rPh>
    <rPh sb="6" eb="8">
      <t>カサン</t>
    </rPh>
    <rPh sb="9" eb="12">
      <t>リュウイテン</t>
    </rPh>
    <phoneticPr fontId="3"/>
  </si>
  <si>
    <t>平成21年厚生労働省告示第83号の二に定める地域に居住している利用者に対し、通常の事業の実施地域を越えて指定地域密着型通所介護を行った場合は、１月につき所定単位数の100分の５に相当する単位数を加算していますか。</t>
    <rPh sb="12" eb="13">
      <t>ダイ</t>
    </rPh>
    <rPh sb="15" eb="16">
      <t>ゴウ</t>
    </rPh>
    <rPh sb="17" eb="18">
      <t>2</t>
    </rPh>
    <rPh sb="19" eb="20">
      <t>サダ</t>
    </rPh>
    <rPh sb="22" eb="24">
      <t>チイキ</t>
    </rPh>
    <rPh sb="25" eb="27">
      <t>キョジュウ</t>
    </rPh>
    <rPh sb="31" eb="34">
      <t>リヨウシャ</t>
    </rPh>
    <rPh sb="35" eb="36">
      <t>タイ</t>
    </rPh>
    <rPh sb="38" eb="40">
      <t>ツウジョウ</t>
    </rPh>
    <rPh sb="41" eb="43">
      <t>ジギョウ</t>
    </rPh>
    <rPh sb="44" eb="46">
      <t>ジッシ</t>
    </rPh>
    <rPh sb="46" eb="48">
      <t>チイキ</t>
    </rPh>
    <rPh sb="49" eb="50">
      <t>コ</t>
    </rPh>
    <rPh sb="52" eb="54">
      <t>シテイ</t>
    </rPh>
    <rPh sb="54" eb="59">
      <t>チイキミッチャクガタ</t>
    </rPh>
    <rPh sb="59" eb="61">
      <t>ツウショ</t>
    </rPh>
    <rPh sb="61" eb="63">
      <t>カイゴ</t>
    </rPh>
    <rPh sb="64" eb="65">
      <t>オコナ</t>
    </rPh>
    <rPh sb="67" eb="69">
      <t>バアイ</t>
    </rPh>
    <rPh sb="72" eb="73">
      <t>ツキ</t>
    </rPh>
    <rPh sb="76" eb="78">
      <t>ショテイ</t>
    </rPh>
    <rPh sb="78" eb="81">
      <t>タンイスウ</t>
    </rPh>
    <rPh sb="85" eb="86">
      <t>ブン</t>
    </rPh>
    <rPh sb="89" eb="91">
      <t>ソウトウ</t>
    </rPh>
    <rPh sb="93" eb="96">
      <t>タンイスウ</t>
    </rPh>
    <rPh sb="97" eb="99">
      <t>カサン</t>
    </rPh>
    <phoneticPr fontId="5"/>
  </si>
  <si>
    <t>・通所介護計画書
・居宅サービス計画書</t>
    <rPh sb="1" eb="3">
      <t>ツウショ</t>
    </rPh>
    <rPh sb="3" eb="5">
      <t>カイゴ</t>
    </rPh>
    <rPh sb="5" eb="7">
      <t>ケイカク</t>
    </rPh>
    <rPh sb="7" eb="8">
      <t>ショ</t>
    </rPh>
    <rPh sb="10" eb="12">
      <t>キョタク</t>
    </rPh>
    <rPh sb="16" eb="18">
      <t>ケイカク</t>
    </rPh>
    <rPh sb="18" eb="19">
      <t>ショ</t>
    </rPh>
    <phoneticPr fontId="5"/>
  </si>
  <si>
    <t>・市町村に送付した通知に係る
　記録</t>
    <rPh sb="1" eb="3">
      <t>シチョウ</t>
    </rPh>
    <rPh sb="3" eb="4">
      <t>ムラ</t>
    </rPh>
    <rPh sb="5" eb="7">
      <t>ソウフ</t>
    </rPh>
    <rPh sb="9" eb="11">
      <t>ツウチ</t>
    </rPh>
    <rPh sb="12" eb="13">
      <t>カカ</t>
    </rPh>
    <rPh sb="16" eb="18">
      <t>キロク</t>
    </rPh>
    <phoneticPr fontId="5"/>
  </si>
  <si>
    <t>別に厚生労働大臣が定める基準に適合しているものとして市長に届け出て、口腔機能が低下している利用者又はそのおそれのある利用者に対して、その利用者の口腔機能の向上を目的として、個別に実施される口腔清掃の指導若しくは実施又は摂食・嚥下機能に関する訓練の指導若しくは実施であって、利用者の心身の状態の維持又は向上に資すると認められるもの(口腔機能向上サービス)を行った場合は、３月以内の期間に限り１月に２回を限度として、１回につき所定の単位数を加算していますか。
ただし、（Ⅰ）又は（Ⅱ）いずれかの加算を算定している場合においては、その他の加算は算定しません。また、口腔機能向上サービスの開始から３月ごとの利用者の口腔機能の評価の結果、口腔機能が向上せず、口腔機能向上サービスを引続き行うことが必要と認められる利用者については、引き続き算定することができます。</t>
    <rPh sb="26" eb="28">
      <t>シチョウ</t>
    </rPh>
    <rPh sb="29" eb="30">
      <t>トド</t>
    </rPh>
    <rPh sb="31" eb="32">
      <t>デ</t>
    </rPh>
    <rPh sb="34" eb="36">
      <t>コウクウ</t>
    </rPh>
    <rPh sb="36" eb="38">
      <t>キノウ</t>
    </rPh>
    <rPh sb="39" eb="41">
      <t>テイカ</t>
    </rPh>
    <rPh sb="45" eb="48">
      <t>リヨウシャ</t>
    </rPh>
    <rPh sb="48" eb="49">
      <t>マタ</t>
    </rPh>
    <rPh sb="58" eb="60">
      <t>リヨウ</t>
    </rPh>
    <rPh sb="60" eb="61">
      <t>シャ</t>
    </rPh>
    <rPh sb="62" eb="63">
      <t>タイ</t>
    </rPh>
    <rPh sb="68" eb="71">
      <t>リヨウシャ</t>
    </rPh>
    <rPh sb="80" eb="82">
      <t>モクテキ</t>
    </rPh>
    <rPh sb="86" eb="88">
      <t>コベツ</t>
    </rPh>
    <rPh sb="89" eb="91">
      <t>ジッシ</t>
    </rPh>
    <rPh sb="136" eb="139">
      <t>リヨウシャ</t>
    </rPh>
    <rPh sb="140" eb="142">
      <t>シンシン</t>
    </rPh>
    <rPh sb="143" eb="145">
      <t>ジョウタイ</t>
    </rPh>
    <rPh sb="146" eb="148">
      <t>イジ</t>
    </rPh>
    <rPh sb="148" eb="149">
      <t>マタ</t>
    </rPh>
    <rPh sb="150" eb="152">
      <t>コウジョウ</t>
    </rPh>
    <rPh sb="153" eb="154">
      <t>シ</t>
    </rPh>
    <rPh sb="157" eb="158">
      <t>ミト</t>
    </rPh>
    <rPh sb="165" eb="167">
      <t>コウクウ</t>
    </rPh>
    <rPh sb="167" eb="169">
      <t>キノウ</t>
    </rPh>
    <rPh sb="169" eb="171">
      <t>コウジョウ</t>
    </rPh>
    <rPh sb="177" eb="178">
      <t>オコナ</t>
    </rPh>
    <rPh sb="180" eb="182">
      <t>バアイ</t>
    </rPh>
    <rPh sb="185" eb="186">
      <t>ツキ</t>
    </rPh>
    <rPh sb="186" eb="188">
      <t>イナイ</t>
    </rPh>
    <rPh sb="189" eb="191">
      <t>キカン</t>
    </rPh>
    <rPh sb="192" eb="193">
      <t>カギ</t>
    </rPh>
    <rPh sb="195" eb="196">
      <t>ツキ</t>
    </rPh>
    <rPh sb="198" eb="199">
      <t>カイ</t>
    </rPh>
    <rPh sb="200" eb="202">
      <t>ゲンド</t>
    </rPh>
    <rPh sb="207" eb="208">
      <t>カイ</t>
    </rPh>
    <rPh sb="211" eb="213">
      <t>ショテイ</t>
    </rPh>
    <rPh sb="214" eb="217">
      <t>タンイスウ</t>
    </rPh>
    <rPh sb="218" eb="220">
      <t>カサン</t>
    </rPh>
    <rPh sb="280" eb="282">
      <t>コウクウ</t>
    </rPh>
    <rPh sb="282" eb="284">
      <t>キノウ</t>
    </rPh>
    <rPh sb="284" eb="286">
      <t>コウジョウ</t>
    </rPh>
    <rPh sb="304" eb="306">
      <t>コウクウ</t>
    </rPh>
    <rPh sb="306" eb="308">
      <t>キノウ</t>
    </rPh>
    <rPh sb="315" eb="317">
      <t>コウクウ</t>
    </rPh>
    <rPh sb="317" eb="319">
      <t>キノウ</t>
    </rPh>
    <rPh sb="320" eb="322">
      <t>コウジョウ</t>
    </rPh>
    <rPh sb="325" eb="327">
      <t>コウクウ</t>
    </rPh>
    <rPh sb="327" eb="329">
      <t>キノウ</t>
    </rPh>
    <rPh sb="329" eb="331">
      <t>コウジョウ</t>
    </rPh>
    <phoneticPr fontId="5"/>
  </si>
  <si>
    <t>留意事項
第２の３の２(12)①ト
利用者等告示
三十五の四</t>
    <rPh sb="0" eb="2">
      <t>リュウイ</t>
    </rPh>
    <rPh sb="2" eb="4">
      <t>ジコウ</t>
    </rPh>
    <rPh sb="5" eb="6">
      <t>ダイ</t>
    </rPh>
    <rPh sb="19" eb="22">
      <t>リヨウシャ</t>
    </rPh>
    <rPh sb="22" eb="23">
      <t>トウ</t>
    </rPh>
    <rPh sb="23" eb="25">
      <t>コクジ</t>
    </rPh>
    <rPh sb="26" eb="29">
      <t>サンジュウゴ</t>
    </rPh>
    <rPh sb="30" eb="31">
      <t>ヨン</t>
    </rPh>
    <phoneticPr fontId="3"/>
  </si>
  <si>
    <t>・勤務実績表／タイムカード
・勤務体制一覧表
・従業者の資格証</t>
    <rPh sb="26" eb="27">
      <t>シャ</t>
    </rPh>
    <phoneticPr fontId="3"/>
  </si>
  <si>
    <t>（1）平面図に合致しているか【目視】</t>
    <rPh sb="3" eb="6">
      <t>ヘイメンズ</t>
    </rPh>
    <rPh sb="7" eb="9">
      <t>ガッチ</t>
    </rPh>
    <phoneticPr fontId="5"/>
  </si>
  <si>
    <t>（2）使用目的に沿って使われているか【目視】</t>
    <rPh sb="3" eb="7">
      <t>シヨウモクテキ</t>
    </rPh>
    <rPh sb="8" eb="9">
      <t>ソ</t>
    </rPh>
    <rPh sb="11" eb="12">
      <t>ツカ</t>
    </rPh>
    <rPh sb="18" eb="22">
      <t>「モクシ」</t>
    </rPh>
    <phoneticPr fontId="3"/>
  </si>
  <si>
    <t>・重要事項説明書
（利用申込者又は家族の同意があったことがわかるもの）
・利用契約書</t>
    <rPh sb="10" eb="16">
      <t>リヨウモウシコミシャマタ</t>
    </rPh>
    <rPh sb="17" eb="19">
      <t>カゾク</t>
    </rPh>
    <rPh sb="20" eb="22">
      <t>ドウイ</t>
    </rPh>
    <phoneticPr fontId="3"/>
  </si>
  <si>
    <t>事業所ごとに上記に掲げる事業の運営についての重要事項に関する規程を定めていますか。</t>
    <rPh sb="0" eb="2">
      <t>ジギョウ</t>
    </rPh>
    <rPh sb="2" eb="3">
      <t>ショ</t>
    </rPh>
    <rPh sb="6" eb="8">
      <t>ジョウキ</t>
    </rPh>
    <rPh sb="22" eb="24">
      <t>ジュウヨウ</t>
    </rPh>
    <rPh sb="24" eb="26">
      <t>ジコウ</t>
    </rPh>
    <rPh sb="27" eb="28">
      <t>カン</t>
    </rPh>
    <rPh sb="30" eb="32">
      <t>キテイ</t>
    </rPh>
    <rPh sb="33" eb="34">
      <t>サダ</t>
    </rPh>
    <phoneticPr fontId="5"/>
  </si>
  <si>
    <t>・居宅サービス計画
・地域密着型通所介護計画（利用者及び家族の同意があったことがわかるもの）</t>
    <rPh sb="23" eb="26">
      <t>リヨウシャ</t>
    </rPh>
    <rPh sb="26" eb="27">
      <t>オヨ</t>
    </rPh>
    <rPh sb="28" eb="30">
      <t>カゾク</t>
    </rPh>
    <rPh sb="31" eb="33">
      <t>ドウイ</t>
    </rPh>
    <phoneticPr fontId="3"/>
  </si>
  <si>
    <t>（1）サービス提供は事業所の従業者によって行われているか</t>
    <rPh sb="16" eb="17">
      <t>モノ</t>
    </rPh>
    <phoneticPr fontId="5"/>
  </si>
  <si>
    <t>（4）認知症介護に係る基礎的な研修を受講させるため必要な措置を講じているか</t>
    <rPh sb="3" eb="6">
      <t>ニンチショウ</t>
    </rPh>
    <rPh sb="6" eb="8">
      <t>カイゴ</t>
    </rPh>
    <rPh sb="9" eb="10">
      <t>カカ</t>
    </rPh>
    <rPh sb="11" eb="14">
      <t>キソテキ</t>
    </rPh>
    <rPh sb="15" eb="17">
      <t>ケンシュウ</t>
    </rPh>
    <rPh sb="18" eb="20">
      <t>ジュコウ</t>
    </rPh>
    <rPh sb="25" eb="27">
      <t>ヒツヨウ</t>
    </rPh>
    <rPh sb="28" eb="30">
      <t>ソチ</t>
    </rPh>
    <rPh sb="31" eb="32">
      <t>コウ</t>
    </rPh>
    <phoneticPr fontId="3"/>
  </si>
  <si>
    <t>（5）性的言動、優越的な関係を背景とした言動による就業環境が害されることの防止に向けた方針の明確化等の措置を講じているか</t>
    <rPh sb="3" eb="7">
      <t>セイテキゲンドウ</t>
    </rPh>
    <rPh sb="8" eb="11">
      <t>ユウエツテキ</t>
    </rPh>
    <rPh sb="12" eb="14">
      <t>カンケイ</t>
    </rPh>
    <rPh sb="15" eb="17">
      <t>ハイケイ</t>
    </rPh>
    <rPh sb="20" eb="22">
      <t>ゲンドウ</t>
    </rPh>
    <rPh sb="25" eb="27">
      <t>シュウギョウ</t>
    </rPh>
    <rPh sb="27" eb="29">
      <t>カンキョウ</t>
    </rPh>
    <rPh sb="30" eb="31">
      <t>ガイ</t>
    </rPh>
    <rPh sb="37" eb="39">
      <t>ボウシ</t>
    </rPh>
    <rPh sb="40" eb="41">
      <t>ム</t>
    </rPh>
    <rPh sb="54" eb="55">
      <t>コウ</t>
    </rPh>
    <phoneticPr fontId="3"/>
  </si>
  <si>
    <t>・研修及び訓練計画、実施記録</t>
    <rPh sb="1" eb="3">
      <t>ケンシュウ</t>
    </rPh>
    <rPh sb="3" eb="4">
      <t>オヨ</t>
    </rPh>
    <rPh sb="5" eb="7">
      <t>クンレン</t>
    </rPh>
    <rPh sb="7" eb="9">
      <t>ケイカク</t>
    </rPh>
    <rPh sb="10" eb="12">
      <t>ジッシ</t>
    </rPh>
    <rPh sb="12" eb="14">
      <t>キロク</t>
    </rPh>
    <phoneticPr fontId="3"/>
  </si>
  <si>
    <t>・非常災害時対応マニュアル（対応計画）
・運営規程
・避難・救出等訓練の記録
・通報、連絡体制
・消防署への届出</t>
    <rPh sb="30" eb="32">
      <t>キュウシュツ</t>
    </rPh>
    <rPh sb="32" eb="33">
      <t>トウ</t>
    </rPh>
    <phoneticPr fontId="3"/>
  </si>
  <si>
    <t>（1）必要に応じて衛生管理について、保健所の助言、指導を求め、密接な連携を保っているか</t>
    <rPh sb="3" eb="5">
      <t>ヒツヨウ</t>
    </rPh>
    <rPh sb="6" eb="7">
      <t>オウ</t>
    </rPh>
    <rPh sb="9" eb="11">
      <t>エイセイ</t>
    </rPh>
    <rPh sb="11" eb="13">
      <t>カンリ</t>
    </rPh>
    <rPh sb="18" eb="21">
      <t>ホケンジョ</t>
    </rPh>
    <rPh sb="22" eb="24">
      <t>ジョゲン</t>
    </rPh>
    <rPh sb="25" eb="27">
      <t>シドウ</t>
    </rPh>
    <rPh sb="28" eb="29">
      <t>モト</t>
    </rPh>
    <rPh sb="31" eb="33">
      <t>ミッセツ</t>
    </rPh>
    <rPh sb="34" eb="36">
      <t>レンケイ</t>
    </rPh>
    <rPh sb="37" eb="38">
      <t>タモ</t>
    </rPh>
    <phoneticPr fontId="5"/>
  </si>
  <si>
    <t>（2）感染症及び食中毒の予防及びまん延の防止のための対策を講じているか</t>
    <rPh sb="3" eb="6">
      <t>カンセンショウ</t>
    </rPh>
    <rPh sb="6" eb="7">
      <t>オヨ</t>
    </rPh>
    <rPh sb="8" eb="11">
      <t>ショクチュウドク</t>
    </rPh>
    <rPh sb="12" eb="14">
      <t>ヨボウ</t>
    </rPh>
    <rPh sb="14" eb="15">
      <t>オヨ</t>
    </rPh>
    <rPh sb="18" eb="19">
      <t>エン</t>
    </rPh>
    <rPh sb="20" eb="22">
      <t>ボウシ</t>
    </rPh>
    <rPh sb="26" eb="28">
      <t>タイサク</t>
    </rPh>
    <rPh sb="29" eb="30">
      <t>コウ</t>
    </rPh>
    <phoneticPr fontId="5"/>
  </si>
  <si>
    <t>（3）感染症又は食中毒の予防及びまん延の防止のための対策を検討する委員会を6か月に１回開催しているか</t>
    <rPh sb="3" eb="6">
      <t>カンセンショウ</t>
    </rPh>
    <rPh sb="6" eb="7">
      <t>マタ</t>
    </rPh>
    <rPh sb="8" eb="11">
      <t>ショクチュウドク</t>
    </rPh>
    <rPh sb="12" eb="14">
      <t>ヨボウ</t>
    </rPh>
    <rPh sb="14" eb="15">
      <t>オヨ</t>
    </rPh>
    <rPh sb="18" eb="19">
      <t>エン</t>
    </rPh>
    <rPh sb="20" eb="22">
      <t>ボウシ</t>
    </rPh>
    <rPh sb="26" eb="28">
      <t>タイサク</t>
    </rPh>
    <rPh sb="29" eb="31">
      <t>ケントウ</t>
    </rPh>
    <rPh sb="33" eb="36">
      <t>イインカイ</t>
    </rPh>
    <rPh sb="39" eb="40">
      <t>ゲツ</t>
    </rPh>
    <rPh sb="42" eb="43">
      <t>カイ</t>
    </rPh>
    <rPh sb="43" eb="45">
      <t>カイサイ</t>
    </rPh>
    <phoneticPr fontId="5"/>
  </si>
  <si>
    <t>・感染症及び食中毒の予防及びまん延防止のための対策を検討する委員会名簿、委員会の記録</t>
    <rPh sb="4" eb="5">
      <t>オヨ</t>
    </rPh>
    <rPh sb="6" eb="9">
      <t>ショクチュウドク</t>
    </rPh>
    <rPh sb="33" eb="35">
      <t>メイボ</t>
    </rPh>
    <rPh sb="36" eb="39">
      <t>イインカイ</t>
    </rPh>
    <rPh sb="40" eb="42">
      <t>キロク</t>
    </rPh>
    <phoneticPr fontId="3"/>
  </si>
  <si>
    <t>・感染症及び食中毒の予防及びまん延の防止のための指針</t>
    <rPh sb="4" eb="5">
      <t>オヨ</t>
    </rPh>
    <rPh sb="6" eb="9">
      <t>ショクチュウドク</t>
    </rPh>
    <phoneticPr fontId="3"/>
  </si>
  <si>
    <t>・感染症及び食中毒の予防及びまん延の防止のための研修の記録及び訓練の記録</t>
    <rPh sb="4" eb="5">
      <t>オヨ</t>
    </rPh>
    <rPh sb="6" eb="9">
      <t>ショクチュウドク</t>
    </rPh>
    <rPh sb="27" eb="29">
      <t>キロク</t>
    </rPh>
    <phoneticPr fontId="3"/>
  </si>
  <si>
    <t xml:space="preserve">
・従業者の秘密保持誓約書</t>
    <rPh sb="4" eb="5">
      <t>モノ</t>
    </rPh>
    <phoneticPr fontId="3"/>
  </si>
  <si>
    <t>・苦情の受付簿
・苦情者への対応記録
・苦情対応マニュアル</t>
    <rPh sb="11" eb="12">
      <t>シャ</t>
    </rPh>
    <phoneticPr fontId="3"/>
  </si>
  <si>
    <t>・事故対応マニュアル
・市町村、家族、居宅介護支援事業者等への報告記録
・再発防止策の検討の記録
・ヒヤリハットの記録</t>
    <phoneticPr fontId="3"/>
  </si>
  <si>
    <t>・委員会の開催記録</t>
    <rPh sb="1" eb="4">
      <t>イインカイ</t>
    </rPh>
    <rPh sb="5" eb="7">
      <t>カイサイ</t>
    </rPh>
    <rPh sb="7" eb="9">
      <t>キロク</t>
    </rPh>
    <phoneticPr fontId="3"/>
  </si>
  <si>
    <t>・虐待の発生・再発防止の指針</t>
    <rPh sb="4" eb="6">
      <t>ハッセイ</t>
    </rPh>
    <rPh sb="7" eb="9">
      <t>サイハツ</t>
    </rPh>
    <phoneticPr fontId="3"/>
  </si>
  <si>
    <t>・担当者を設置したことが分かる文書</t>
    <rPh sb="1" eb="4">
      <t>タントウシャ</t>
    </rPh>
    <rPh sb="5" eb="7">
      <t>セッチ</t>
    </rPh>
    <rPh sb="12" eb="13">
      <t>ワ</t>
    </rPh>
    <rPh sb="15" eb="17">
      <t>ブンショ</t>
    </rPh>
    <phoneticPr fontId="3"/>
  </si>
  <si>
    <t>・研修計画及び実施記録</t>
    <rPh sb="3" eb="5">
      <t>ケイカク</t>
    </rPh>
    <rPh sb="5" eb="6">
      <t>オヨ</t>
    </rPh>
    <rPh sb="7" eb="9">
      <t>ジッシ</t>
    </rPh>
    <rPh sb="9" eb="11">
      <t>キロク</t>
    </rPh>
    <phoneticPr fontId="3"/>
  </si>
  <si>
    <t>解釈通知
第3の一の
４(17)⑫</t>
    <rPh sb="0" eb="2">
      <t>カイシャク</t>
    </rPh>
    <rPh sb="2" eb="4">
      <t>ツウチ</t>
    </rPh>
    <rPh sb="5" eb="6">
      <t>ダイ</t>
    </rPh>
    <rPh sb="8" eb="9">
      <t>イチ</t>
    </rPh>
    <phoneticPr fontId="3"/>
  </si>
  <si>
    <t>解釈通知
3(9)①イ</t>
    <rPh sb="0" eb="2">
      <t>カイシャク</t>
    </rPh>
    <rPh sb="2" eb="4">
      <t>ツウチ</t>
    </rPh>
    <phoneticPr fontId="3"/>
  </si>
  <si>
    <t>解釈通知
3(11)③</t>
    <rPh sb="0" eb="2">
      <t>カイシャク</t>
    </rPh>
    <rPh sb="2" eb="4">
      <t>ツウチ</t>
    </rPh>
    <phoneticPr fontId="5"/>
  </si>
  <si>
    <t>特別事情届出書</t>
    <phoneticPr fontId="3"/>
  </si>
  <si>
    <t>事業の継続を図るため、賃金水準引き下げた上で賃金改善を行う場合は、特別事情届出書により、市長に届け出ていますか。
年度を超えて介護職員の賃金水準を引き下げることとなった場合は、次年度の加算を取得するために必要な届出を行う際に、特別事情届出書を再度提出していますか。</t>
    <phoneticPr fontId="3"/>
  </si>
  <si>
    <t>　※　総単位数：現行処遇改善加算分を除く</t>
    <rPh sb="3" eb="7">
      <t>ソウタンイスウ</t>
    </rPh>
    <rPh sb="8" eb="17">
      <t>ゲンコウショグウカイゼンカサンブン</t>
    </rPh>
    <rPh sb="18" eb="19">
      <t>ノゾ</t>
    </rPh>
    <phoneticPr fontId="3"/>
  </si>
  <si>
    <t>・所要時間がわかる記録
・届出書控
※必要に応じて、送迎時間の確認</t>
    <rPh sb="1" eb="3">
      <t>ショヨウ</t>
    </rPh>
    <rPh sb="3" eb="5">
      <t>ジカン</t>
    </rPh>
    <rPh sb="9" eb="11">
      <t>キロク</t>
    </rPh>
    <rPh sb="13" eb="16">
      <t>トドケデショ</t>
    </rPh>
    <rPh sb="16" eb="17">
      <t>ヒカ</t>
    </rPh>
    <phoneticPr fontId="5"/>
  </si>
  <si>
    <t xml:space="preserve">
感染症又は災害の発生を理由とする利用者数の減少が一定以上生じている場合の対応</t>
    <phoneticPr fontId="3"/>
  </si>
  <si>
    <t xml:space="preserve">
入浴介助加算</t>
    <rPh sb="1" eb="3">
      <t>ニュウヨク</t>
    </rPh>
    <rPh sb="3" eb="5">
      <t>カイジョ</t>
    </rPh>
    <rPh sb="5" eb="7">
      <t>カサン</t>
    </rPh>
    <phoneticPr fontId="5"/>
  </si>
  <si>
    <t xml:space="preserve">
生活機能向上連携加算</t>
    <rPh sb="1" eb="3">
      <t>セイカツ</t>
    </rPh>
    <rPh sb="3" eb="5">
      <t>キノウ</t>
    </rPh>
    <rPh sb="5" eb="7">
      <t>コウジョウ</t>
    </rPh>
    <rPh sb="7" eb="9">
      <t>レンケイ</t>
    </rPh>
    <rPh sb="9" eb="11">
      <t>カサン</t>
    </rPh>
    <phoneticPr fontId="5"/>
  </si>
  <si>
    <t xml:space="preserve">
個別機能訓練加算</t>
    <rPh sb="1" eb="3">
      <t>コベツ</t>
    </rPh>
    <rPh sb="3" eb="5">
      <t>キノウ</t>
    </rPh>
    <rPh sb="5" eb="7">
      <t>クンレン</t>
    </rPh>
    <rPh sb="7" eb="9">
      <t>カサン</t>
    </rPh>
    <phoneticPr fontId="5"/>
  </si>
  <si>
    <t>(1)　個別機能訓練加算（Ⅰ）イで配置された理学療法士等に加えて、専ら機能訓練指導員の職務に従事する理学療法士等(※１)をサービス提供時間を通じて１名以上配置していること</t>
    <rPh sb="4" eb="10">
      <t>コベツキノウクンレン</t>
    </rPh>
    <rPh sb="10" eb="12">
      <t>カサン</t>
    </rPh>
    <rPh sb="17" eb="19">
      <t>ハイチ</t>
    </rPh>
    <rPh sb="22" eb="27">
      <t>リガクリョウホウシ</t>
    </rPh>
    <rPh sb="27" eb="28">
      <t>ナド</t>
    </rPh>
    <rPh sb="29" eb="30">
      <t>クワ</t>
    </rPh>
    <rPh sb="33" eb="34">
      <t>モッパ</t>
    </rPh>
    <rPh sb="35" eb="37">
      <t>キノウ</t>
    </rPh>
    <rPh sb="37" eb="39">
      <t>クンレン</t>
    </rPh>
    <rPh sb="39" eb="42">
      <t>シドウイン</t>
    </rPh>
    <rPh sb="43" eb="45">
      <t>ショクム</t>
    </rPh>
    <rPh sb="46" eb="48">
      <t>ジュウジ</t>
    </rPh>
    <rPh sb="50" eb="52">
      <t>リガク</t>
    </rPh>
    <rPh sb="52" eb="55">
      <t>リョウホウシ</t>
    </rPh>
    <rPh sb="55" eb="56">
      <t>トウ</t>
    </rPh>
    <rPh sb="65" eb="67">
      <t>テイキョウ</t>
    </rPh>
    <rPh sb="67" eb="69">
      <t>ジカン</t>
    </rPh>
    <rPh sb="70" eb="71">
      <t>ツウ</t>
    </rPh>
    <rPh sb="74" eb="75">
      <t>メイ</t>
    </rPh>
    <rPh sb="75" eb="77">
      <t>イジョウ</t>
    </rPh>
    <rPh sb="77" eb="79">
      <t>ハイチ</t>
    </rPh>
    <phoneticPr fontId="5"/>
  </si>
  <si>
    <t xml:space="preserve">
栄養アセスメント加算</t>
    <rPh sb="5" eb="7">
      <t>エイヨウ</t>
    </rPh>
    <rPh sb="13" eb="15">
      <t>カサン</t>
    </rPh>
    <phoneticPr fontId="3"/>
  </si>
  <si>
    <t xml:space="preserve">
栄養改善加算</t>
    <rPh sb="1" eb="3">
      <t>エイヨウ</t>
    </rPh>
    <rPh sb="3" eb="5">
      <t>カイゼン</t>
    </rPh>
    <rPh sb="5" eb="7">
      <t>カサン</t>
    </rPh>
    <phoneticPr fontId="5"/>
  </si>
  <si>
    <t xml:space="preserve">
口腔・栄養スクリーニング加算</t>
    <rPh sb="1" eb="3">
      <t>コウクウ</t>
    </rPh>
    <rPh sb="4" eb="6">
      <t>エイヨウ</t>
    </rPh>
    <rPh sb="13" eb="15">
      <t>カサン</t>
    </rPh>
    <phoneticPr fontId="5"/>
  </si>
  <si>
    <t xml:space="preserve">
口腔機能向上加算</t>
    <rPh sb="1" eb="3">
      <t>コウクウ</t>
    </rPh>
    <rPh sb="3" eb="5">
      <t>キノウ</t>
    </rPh>
    <rPh sb="5" eb="7">
      <t>コウジョウ</t>
    </rPh>
    <rPh sb="7" eb="9">
      <t>カサン</t>
    </rPh>
    <phoneticPr fontId="5"/>
  </si>
  <si>
    <t xml:space="preserve">
科学的介護推進体制加算</t>
    <rPh sb="1" eb="4">
      <t>カガクテキ</t>
    </rPh>
    <rPh sb="4" eb="6">
      <t>カイゴ</t>
    </rPh>
    <rPh sb="6" eb="8">
      <t>スイシン</t>
    </rPh>
    <rPh sb="8" eb="10">
      <t>タイセイ</t>
    </rPh>
    <rPh sb="10" eb="12">
      <t>カサン</t>
    </rPh>
    <phoneticPr fontId="5"/>
  </si>
  <si>
    <r>
      <t>事業所と同一建物(※)に居住する者又は事業所と同一建物から事業所に通う者に対し、サービスを行った場合、１日につき所定の単位数を減算していますか。
ただし、傷病により一時的に送迎が必要であると認められる利用者</t>
    </r>
    <r>
      <rPr>
        <b/>
        <sz val="9"/>
        <rFont val="ＭＳ ゴシック"/>
        <family val="3"/>
        <charset val="128"/>
      </rPr>
      <t>その他やむを得ない事情により送迎が必要であると認められる利用者</t>
    </r>
    <r>
      <rPr>
        <sz val="9"/>
        <rFont val="ＭＳ ゴシック"/>
        <family val="3"/>
        <charset val="128"/>
      </rPr>
      <t>に対して送迎を行った場合は、この限りではありません。</t>
    </r>
    <rPh sb="0" eb="2">
      <t>ジギョウ</t>
    </rPh>
    <rPh sb="2" eb="3">
      <t>ショ</t>
    </rPh>
    <rPh sb="4" eb="6">
      <t>ドウイツ</t>
    </rPh>
    <rPh sb="6" eb="8">
      <t>タテモノ</t>
    </rPh>
    <rPh sb="12" eb="14">
      <t>キョジュウ</t>
    </rPh>
    <rPh sb="16" eb="17">
      <t>モノ</t>
    </rPh>
    <rPh sb="17" eb="18">
      <t>マタ</t>
    </rPh>
    <rPh sb="19" eb="22">
      <t>ジギョウショ</t>
    </rPh>
    <rPh sb="23" eb="25">
      <t>ドウイツ</t>
    </rPh>
    <rPh sb="25" eb="27">
      <t>タテモノ</t>
    </rPh>
    <rPh sb="29" eb="31">
      <t>ジギョウ</t>
    </rPh>
    <rPh sb="31" eb="32">
      <t>ショ</t>
    </rPh>
    <rPh sb="33" eb="34">
      <t>カヨ</t>
    </rPh>
    <rPh sb="35" eb="36">
      <t>モノ</t>
    </rPh>
    <rPh sb="37" eb="38">
      <t>タイ</t>
    </rPh>
    <rPh sb="45" eb="46">
      <t>オコナ</t>
    </rPh>
    <rPh sb="48" eb="50">
      <t>バアイ</t>
    </rPh>
    <rPh sb="52" eb="53">
      <t>ニチ</t>
    </rPh>
    <rPh sb="56" eb="58">
      <t>ショテイ</t>
    </rPh>
    <rPh sb="59" eb="62">
      <t>タンイスウ</t>
    </rPh>
    <rPh sb="63" eb="65">
      <t>ゲンサン</t>
    </rPh>
    <rPh sb="78" eb="80">
      <t>ショウビョウ</t>
    </rPh>
    <rPh sb="83" eb="86">
      <t>イチジテキ</t>
    </rPh>
    <rPh sb="87" eb="89">
      <t>ソウゲイ</t>
    </rPh>
    <rPh sb="90" eb="92">
      <t>ヒツヨウ</t>
    </rPh>
    <rPh sb="96" eb="97">
      <t>ミト</t>
    </rPh>
    <rPh sb="101" eb="104">
      <t>リヨウシャ</t>
    </rPh>
    <rPh sb="106" eb="107">
      <t>タ</t>
    </rPh>
    <rPh sb="110" eb="111">
      <t>エ</t>
    </rPh>
    <rPh sb="113" eb="115">
      <t>ジジョウ</t>
    </rPh>
    <rPh sb="118" eb="120">
      <t>ソウゲイ</t>
    </rPh>
    <rPh sb="121" eb="123">
      <t>ヒツヨウ</t>
    </rPh>
    <rPh sb="127" eb="128">
      <t>ミト</t>
    </rPh>
    <rPh sb="132" eb="135">
      <t>リヨウシャ</t>
    </rPh>
    <rPh sb="136" eb="137">
      <t>タイ</t>
    </rPh>
    <rPh sb="139" eb="141">
      <t>ソウゲイ</t>
    </rPh>
    <rPh sb="142" eb="143">
      <t>オコナ</t>
    </rPh>
    <rPh sb="145" eb="147">
      <t>バアイ</t>
    </rPh>
    <rPh sb="151" eb="152">
      <t>カギ</t>
    </rPh>
    <phoneticPr fontId="5"/>
  </si>
  <si>
    <t xml:space="preserve">
サービス提供体制強化加算</t>
    <rPh sb="5" eb="7">
      <t>テイキョウ</t>
    </rPh>
    <rPh sb="7" eb="9">
      <t>タイセイ</t>
    </rPh>
    <rPh sb="9" eb="11">
      <t>キョウカ</t>
    </rPh>
    <rPh sb="11" eb="13">
      <t>カサン</t>
    </rPh>
    <phoneticPr fontId="5"/>
  </si>
  <si>
    <t xml:space="preserve">
生活機能向上連携加算
</t>
    <rPh sb="1" eb="3">
      <t>セイカツ</t>
    </rPh>
    <rPh sb="3" eb="5">
      <t>キノウ</t>
    </rPh>
    <rPh sb="5" eb="7">
      <t>コウジョウ</t>
    </rPh>
    <rPh sb="7" eb="9">
      <t>レンケイ</t>
    </rPh>
    <rPh sb="9" eb="11">
      <t>カサン</t>
    </rPh>
    <phoneticPr fontId="5"/>
  </si>
  <si>
    <r>
      <t>事業所と同一建物(※)に居住する者又は事業所と同一建物から事業所に通う者に対し、サービス提供を行った場合は、１月につき所定の単位数を減算していますか。
ただし、傷病により一時的に送迎が必要であると認められる利用者</t>
    </r>
    <r>
      <rPr>
        <b/>
        <sz val="9"/>
        <rFont val="ＭＳ ゴシック"/>
        <family val="3"/>
        <charset val="128"/>
      </rPr>
      <t>その他やむを得ない事情により送迎が必要であると認められる利用者</t>
    </r>
    <r>
      <rPr>
        <sz val="9"/>
        <rFont val="ＭＳ ゴシック"/>
        <family val="3"/>
        <charset val="128"/>
      </rPr>
      <t>に対して送迎を行った場合は、この限りではありません。</t>
    </r>
    <phoneticPr fontId="5"/>
  </si>
  <si>
    <t xml:space="preserve">
栄養アセスメント加算</t>
    <rPh sb="1" eb="3">
      <t>エイヨウ</t>
    </rPh>
    <rPh sb="9" eb="11">
      <t>カサン</t>
    </rPh>
    <phoneticPr fontId="5"/>
  </si>
  <si>
    <t>高齢者虐待防止措置未実施減算</t>
    <phoneticPr fontId="3"/>
  </si>
  <si>
    <t>事業所において高齢者虐待が発生した場合ではなく、次の措置を講じていない場合に、利用者全員について所定単位数から減算していますか。
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24" eb="25">
      <t>ツギ</t>
    </rPh>
    <rPh sb="204" eb="206">
      <t>シチョウ</t>
    </rPh>
    <rPh sb="239" eb="241">
      <t>シチョウ</t>
    </rPh>
    <phoneticPr fontId="3"/>
  </si>
  <si>
    <t>・委員会の開催記録
・虐待の発生・再発防止の指針
・研修及び訓練計画、実施記録
・担当者を設置したことが分かる文書</t>
    <phoneticPr fontId="3"/>
  </si>
  <si>
    <t>業務継続計画未策定減算</t>
    <phoneticPr fontId="3"/>
  </si>
  <si>
    <t>・業務継続計画</t>
    <rPh sb="1" eb="3">
      <t>ギョウム</t>
    </rPh>
    <rPh sb="3" eb="5">
      <t>ケイゾク</t>
    </rPh>
    <rPh sb="5" eb="7">
      <t>ケイカク</t>
    </rPh>
    <phoneticPr fontId="3"/>
  </si>
  <si>
    <t>　</t>
    <phoneticPr fontId="3"/>
  </si>
  <si>
    <t>介護職員等処遇改善加算
（以下「新加算」という。）</t>
    <rPh sb="0" eb="2">
      <t>カイゴ</t>
    </rPh>
    <rPh sb="2" eb="4">
      <t>ショクイン</t>
    </rPh>
    <rPh sb="4" eb="5">
      <t>トウ</t>
    </rPh>
    <rPh sb="5" eb="7">
      <t>ショグウ</t>
    </rPh>
    <rPh sb="7" eb="9">
      <t>カイゼン</t>
    </rPh>
    <rPh sb="9" eb="11">
      <t>カサン</t>
    </rPh>
    <rPh sb="13" eb="15">
      <t>イカ</t>
    </rPh>
    <rPh sb="16" eb="19">
      <t>シンカサン</t>
    </rPh>
    <phoneticPr fontId="5"/>
  </si>
  <si>
    <t>・介護職員等処遇改善計
  画書
・周知状況が確認できる
　書類</t>
    <rPh sb="1" eb="3">
      <t>カイゴ</t>
    </rPh>
    <rPh sb="3" eb="5">
      <t>ショクイン</t>
    </rPh>
    <rPh sb="5" eb="6">
      <t>トウ</t>
    </rPh>
    <rPh sb="6" eb="8">
      <t>ショグウ</t>
    </rPh>
    <rPh sb="8" eb="10">
      <t>カイゼン</t>
    </rPh>
    <rPh sb="10" eb="11">
      <t>ケイ</t>
    </rPh>
    <rPh sb="14" eb="15">
      <t>ガ</t>
    </rPh>
    <rPh sb="15" eb="16">
      <t>ショ</t>
    </rPh>
    <rPh sb="18" eb="20">
      <t>シュウチ</t>
    </rPh>
    <rPh sb="20" eb="22">
      <t>ジョウキョウ</t>
    </rPh>
    <rPh sb="23" eb="25">
      <t>カクニン</t>
    </rPh>
    <rPh sb="30" eb="32">
      <t>ショルイ</t>
    </rPh>
    <phoneticPr fontId="5"/>
  </si>
  <si>
    <t>介護職員等処遇改善計画書に基づき、賃金改善を行っていますか。</t>
    <rPh sb="0" eb="2">
      <t>カイゴ</t>
    </rPh>
    <rPh sb="2" eb="4">
      <t>ショクイン</t>
    </rPh>
    <rPh sb="4" eb="5">
      <t>トウ</t>
    </rPh>
    <rPh sb="5" eb="7">
      <t>ショグウ</t>
    </rPh>
    <rPh sb="7" eb="9">
      <t>カイゼン</t>
    </rPh>
    <rPh sb="9" eb="12">
      <t>ケイカクショ</t>
    </rPh>
    <rPh sb="13" eb="14">
      <t>モト</t>
    </rPh>
    <rPh sb="17" eb="19">
      <t>チンギン</t>
    </rPh>
    <rPh sb="19" eb="21">
      <t>カイゼン</t>
    </rPh>
    <rPh sb="22" eb="23">
      <t>オコナ</t>
    </rPh>
    <phoneticPr fontId="5"/>
  </si>
  <si>
    <t>月額賃金改善要件Ⅰ（月給による賃金改善）</t>
    <rPh sb="0" eb="2">
      <t>ゲツガク</t>
    </rPh>
    <rPh sb="2" eb="4">
      <t>チンギン</t>
    </rPh>
    <rPh sb="4" eb="8">
      <t>カイゼンヨウケン</t>
    </rPh>
    <rPh sb="10" eb="12">
      <t>ゲッキュウ</t>
    </rPh>
    <rPh sb="15" eb="19">
      <t>チンギンカイゼン</t>
    </rPh>
    <phoneticPr fontId="5"/>
  </si>
  <si>
    <t>新加算Ⅳ相当の加算額の２分の１以上を、月給（基本給又は決まって毎月支払われる手当）の改善に充てていますか。</t>
    <rPh sb="0" eb="1">
      <t>シン</t>
    </rPh>
    <rPh sb="1" eb="3">
      <t>カサン</t>
    </rPh>
    <rPh sb="4" eb="6">
      <t>ソウトウ</t>
    </rPh>
    <rPh sb="7" eb="10">
      <t>カサンガク</t>
    </rPh>
    <rPh sb="12" eb="13">
      <t>ブン</t>
    </rPh>
    <rPh sb="15" eb="17">
      <t>イジョウ</t>
    </rPh>
    <rPh sb="19" eb="21">
      <t>ゲッキュウ</t>
    </rPh>
    <rPh sb="22" eb="25">
      <t>キホンキュウ</t>
    </rPh>
    <rPh sb="25" eb="26">
      <t>マタ</t>
    </rPh>
    <rPh sb="27" eb="28">
      <t>キ</t>
    </rPh>
    <rPh sb="31" eb="35">
      <t>マイツキシハラ</t>
    </rPh>
    <rPh sb="38" eb="40">
      <t>テアテ</t>
    </rPh>
    <rPh sb="42" eb="44">
      <t>カイゼン</t>
    </rPh>
    <rPh sb="45" eb="46">
      <t>ア</t>
    </rPh>
    <phoneticPr fontId="3"/>
  </si>
  <si>
    <t>・賃金台帳</t>
  </si>
  <si>
    <t>月額賃金改善要件Ⅱ（旧ベースアップ等加算相当の賃金改善）</t>
    <rPh sb="0" eb="2">
      <t>ゲツガク</t>
    </rPh>
    <rPh sb="2" eb="4">
      <t>チンギン</t>
    </rPh>
    <rPh sb="4" eb="8">
      <t>カイゼンヨウケン</t>
    </rPh>
    <rPh sb="10" eb="11">
      <t>キュウ</t>
    </rPh>
    <rPh sb="17" eb="18">
      <t>トウ</t>
    </rPh>
    <rPh sb="18" eb="20">
      <t>カサン</t>
    </rPh>
    <rPh sb="20" eb="22">
      <t>ソウトウ</t>
    </rPh>
    <rPh sb="23" eb="27">
      <t>チンギンカイゼン</t>
    </rPh>
    <phoneticPr fontId="5"/>
  </si>
  <si>
    <t>【令和６年５月３１日時点で現に旧処遇改善加算を算定しており、かつ、旧ベースアップ等加算を算定していない事業所が、令和８年３月３１日までの間において、新規に新加算ⅠからⅣまでのいずれかを算定し、旧ベースアップ等加算相当の加算額が新たに増加する場合】
新たに増えた加算額の３分の２以上、基本給・毎月の手当の新たな引上げを行っていますか。</t>
    <rPh sb="1" eb="3">
      <t>レイワ</t>
    </rPh>
    <rPh sb="4" eb="5">
      <t>ネン</t>
    </rPh>
    <rPh sb="6" eb="7">
      <t>ガツ</t>
    </rPh>
    <rPh sb="9" eb="10">
      <t>ニチ</t>
    </rPh>
    <rPh sb="10" eb="12">
      <t>ジテン</t>
    </rPh>
    <rPh sb="13" eb="14">
      <t>ゲン</t>
    </rPh>
    <rPh sb="15" eb="16">
      <t>キュウ</t>
    </rPh>
    <rPh sb="16" eb="22">
      <t>ショグウカイゼンカサン</t>
    </rPh>
    <rPh sb="23" eb="25">
      <t>サンテイ</t>
    </rPh>
    <rPh sb="33" eb="34">
      <t>キュウ</t>
    </rPh>
    <rPh sb="40" eb="41">
      <t>トウ</t>
    </rPh>
    <rPh sb="41" eb="43">
      <t>カサン</t>
    </rPh>
    <rPh sb="44" eb="46">
      <t>サンテイ</t>
    </rPh>
    <rPh sb="51" eb="54">
      <t>ジギョウショ</t>
    </rPh>
    <rPh sb="56" eb="58">
      <t>レイワ</t>
    </rPh>
    <rPh sb="59" eb="60">
      <t>ネン</t>
    </rPh>
    <rPh sb="61" eb="62">
      <t>ガツ</t>
    </rPh>
    <rPh sb="64" eb="65">
      <t>ニチ</t>
    </rPh>
    <rPh sb="68" eb="69">
      <t>アイダ</t>
    </rPh>
    <rPh sb="74" eb="76">
      <t>シンキ</t>
    </rPh>
    <rPh sb="77" eb="78">
      <t>シン</t>
    </rPh>
    <rPh sb="92" eb="94">
      <t>サンテイ</t>
    </rPh>
    <rPh sb="124" eb="125">
      <t>アラ</t>
    </rPh>
    <rPh sb="127" eb="128">
      <t>フ</t>
    </rPh>
    <rPh sb="130" eb="133">
      <t>カサンガク</t>
    </rPh>
    <rPh sb="135" eb="136">
      <t>ブン</t>
    </rPh>
    <rPh sb="138" eb="140">
      <t>イジョウ</t>
    </rPh>
    <rPh sb="141" eb="144">
      <t>キホンキュウ</t>
    </rPh>
    <rPh sb="145" eb="147">
      <t>マイツキ</t>
    </rPh>
    <rPh sb="148" eb="150">
      <t>テアテ</t>
    </rPh>
    <rPh sb="151" eb="152">
      <t>アラ</t>
    </rPh>
    <rPh sb="154" eb="155">
      <t>ヒ</t>
    </rPh>
    <rPh sb="155" eb="156">
      <t>ア</t>
    </rPh>
    <rPh sb="158" eb="159">
      <t>オコナ</t>
    </rPh>
    <phoneticPr fontId="3"/>
  </si>
  <si>
    <t>キャリアパス
要件Ⅰ
（任用要件・賃金体系の整備等）</t>
    <rPh sb="7" eb="9">
      <t>ヨウケン</t>
    </rPh>
    <rPh sb="12" eb="16">
      <t>ニンヨウヨウケン</t>
    </rPh>
    <rPh sb="17" eb="21">
      <t>チンギンタイケイ</t>
    </rPh>
    <rPh sb="22" eb="25">
      <t>セイビトウ</t>
    </rPh>
    <phoneticPr fontId="5"/>
  </si>
  <si>
    <t>次の①～③のすべての要件を満たしていますか。
①職員の職位、職責又は職務内容等に応じた任用等の要件を定めている。
②職位、職責又は職務内容等に応じた賃金体系について定めて
　いる。
③就業規則等の明確な根拠規定を書面で整備し、すべての介護職員に周知している。
ただし、常時雇用する者の数が10人未満の事業所等など、労働法規上の就業規則の作成義務がない事業所においては、就業規則の代わりに内規等の整備・周知により③の要件を満たすものとしても差し支えない。
また、令和6年度に限り、処遇改善計画書において令和7年3月末までに①及び②の定めの整備を行うことを誓約すれば、令和6年度当初からキャリアパス要件Ⅰを満たすものとして取り扱って差し支えない。ただし、必ず令和7年3月末までに当該定めの整備を行い、実績報告書においてその旨を報告すること。</t>
    <rPh sb="0" eb="1">
      <t>ツギ</t>
    </rPh>
    <rPh sb="10" eb="12">
      <t>ヨウケン</t>
    </rPh>
    <rPh sb="13" eb="14">
      <t>ミ</t>
    </rPh>
    <rPh sb="135" eb="139">
      <t>ジョウジコヨウ</t>
    </rPh>
    <rPh sb="141" eb="142">
      <t>モノ</t>
    </rPh>
    <rPh sb="143" eb="144">
      <t>カズ</t>
    </rPh>
    <rPh sb="147" eb="148">
      <t>ニン</t>
    </rPh>
    <rPh sb="148" eb="150">
      <t>ミマン</t>
    </rPh>
    <rPh sb="151" eb="155">
      <t>ジギョウショトウ</t>
    </rPh>
    <rPh sb="158" eb="163">
      <t>ロウドウホウキジョウ</t>
    </rPh>
    <rPh sb="334" eb="335">
      <t>スエ</t>
    </rPh>
    <phoneticPr fontId="5"/>
  </si>
  <si>
    <t>(2) (1)について、全ての介護職員に周知していますか。</t>
    <rPh sb="12" eb="13">
      <t>スベ</t>
    </rPh>
    <rPh sb="15" eb="17">
      <t>カイゴ</t>
    </rPh>
    <rPh sb="17" eb="19">
      <t>ショクイン</t>
    </rPh>
    <rPh sb="20" eb="22">
      <t>シュウチ</t>
    </rPh>
    <phoneticPr fontId="5"/>
  </si>
  <si>
    <t>【令和６年に限り】
処遇改善計画書において令和７年３月末までに（1）の計画を策定し、研修の実施又は研修機会の確保を行うことを誓約すれば、令和６年度当初からキャリアパス要件Ⅱを満たすものとして取り扱っても差し支えない。ただし、必ず令和７月３月末までに当該計画の策定等を行い、実績報告書においてその旨を報告すること。</t>
    <rPh sb="1" eb="3">
      <t>レイワ</t>
    </rPh>
    <rPh sb="4" eb="5">
      <t>ネン</t>
    </rPh>
    <rPh sb="6" eb="7">
      <t>カギ</t>
    </rPh>
    <rPh sb="10" eb="17">
      <t>ショグウカイゼンケイカクショ</t>
    </rPh>
    <rPh sb="21" eb="23">
      <t>レイワ</t>
    </rPh>
    <rPh sb="24" eb="25">
      <t>ネン</t>
    </rPh>
    <rPh sb="26" eb="28">
      <t>ガツマツ</t>
    </rPh>
    <rPh sb="35" eb="37">
      <t>ケイカク</t>
    </rPh>
    <rPh sb="38" eb="40">
      <t>サクテイ</t>
    </rPh>
    <rPh sb="42" eb="44">
      <t>ケンシュウ</t>
    </rPh>
    <rPh sb="45" eb="47">
      <t>ジッシ</t>
    </rPh>
    <rPh sb="47" eb="48">
      <t>マタ</t>
    </rPh>
    <rPh sb="49" eb="53">
      <t>ケンシュウキカイ</t>
    </rPh>
    <rPh sb="54" eb="56">
      <t>カクホ</t>
    </rPh>
    <rPh sb="57" eb="58">
      <t>オコナ</t>
    </rPh>
    <rPh sb="62" eb="64">
      <t>セイヤク</t>
    </rPh>
    <rPh sb="68" eb="70">
      <t>レイワ</t>
    </rPh>
    <rPh sb="71" eb="73">
      <t>ネンド</t>
    </rPh>
    <rPh sb="73" eb="75">
      <t>トウショ</t>
    </rPh>
    <phoneticPr fontId="3"/>
  </si>
  <si>
    <t>キャリアパス
要件Ⅲ（昇給の仕組みの整備等）</t>
    <rPh sb="7" eb="9">
      <t>ヨウケン</t>
    </rPh>
    <rPh sb="11" eb="13">
      <t>ショウキュウ</t>
    </rPh>
    <rPh sb="14" eb="16">
      <t>シク</t>
    </rPh>
    <rPh sb="18" eb="21">
      <t>セイビトウ</t>
    </rPh>
    <phoneticPr fontId="5"/>
  </si>
  <si>
    <t>ただし、常時雇用する者の数が10人未満の事業所等など、労働法規上の就業規則の作成義務がない事業所においては、就業規則の代わりに内規等の整備・周知により（2）の要件を満たすものとしても差し支えない。
また、令和6年度に限り、処遇改善計画書において令和7年3月末までに（1）の仕組みの整備を行うことを誓約すれば、令和6年度当初からキャリアパス要件Ⅰを満たすものとして取り扱って差し支えない。ただし、必ず令和7年3月末までに当該定めの整備を行い、実績報告書においてその旨を報告すること。</t>
    <rPh sb="136" eb="138">
      <t>シク</t>
    </rPh>
    <rPh sb="205" eb="206">
      <t>スエ</t>
    </rPh>
    <phoneticPr fontId="3"/>
  </si>
  <si>
    <t>キャリアパス要件Ⅳ（改善後の年額賃金要件）</t>
    <rPh sb="6" eb="8">
      <t>ヨウケン</t>
    </rPh>
    <rPh sb="10" eb="13">
      <t>カイゼンゴ</t>
    </rPh>
    <rPh sb="14" eb="20">
      <t>ネンガクチンギンヨウケン</t>
    </rPh>
    <phoneticPr fontId="3"/>
  </si>
  <si>
    <t>経験・技能のある介護職員のうち１人以上は、賃金改善後の賃金の見込額が年額４４０万円以上になりますか。（賃金改善前の賃金が年額４４０万円以上の者を除く。）
ただし、以下の場合など、例外的に当該賃金改善が困難であって、合理的な説明がある場合はこの限りではない。
・小規模事業所等で加算額全体が少額である場合
・職員全体の賃金水準が低い事業所などで、直ちに一人の賃金を引き上げることが困難な場合
さらに、令和６年度中は、新加算の加算額のうち介護職員等特定処遇改善加算に相当する部分による賃金改善額が月額８万円以上の職員を置くことにより、キャリアパス要件Ⅳを満たすこととしても差し支えない。</t>
    <rPh sb="0" eb="2">
      <t>ケイケン</t>
    </rPh>
    <rPh sb="3" eb="5">
      <t>ギノウ</t>
    </rPh>
    <rPh sb="8" eb="12">
      <t>カイゴショクイン</t>
    </rPh>
    <rPh sb="16" eb="19">
      <t>ニンイジョウ</t>
    </rPh>
    <rPh sb="21" eb="26">
      <t>チンギンカイゼンゴ</t>
    </rPh>
    <rPh sb="27" eb="29">
      <t>チンギン</t>
    </rPh>
    <rPh sb="30" eb="33">
      <t>ミコミガク</t>
    </rPh>
    <rPh sb="34" eb="36">
      <t>ネンガク</t>
    </rPh>
    <rPh sb="39" eb="40">
      <t>マン</t>
    </rPh>
    <rPh sb="40" eb="41">
      <t>エン</t>
    </rPh>
    <rPh sb="41" eb="43">
      <t>イジョウ</t>
    </rPh>
    <rPh sb="51" eb="55">
      <t>チンギンカイゼン</t>
    </rPh>
    <rPh sb="55" eb="56">
      <t>マエ</t>
    </rPh>
    <rPh sb="57" eb="59">
      <t>チンギン</t>
    </rPh>
    <rPh sb="60" eb="62">
      <t>ネンガク</t>
    </rPh>
    <rPh sb="65" eb="66">
      <t>マン</t>
    </rPh>
    <rPh sb="66" eb="67">
      <t>エン</t>
    </rPh>
    <rPh sb="67" eb="69">
      <t>イジョウ</t>
    </rPh>
    <rPh sb="70" eb="71">
      <t>モノ</t>
    </rPh>
    <rPh sb="72" eb="73">
      <t>ノゾ</t>
    </rPh>
    <rPh sb="82" eb="84">
      <t>イカ</t>
    </rPh>
    <rPh sb="85" eb="87">
      <t>バアイ</t>
    </rPh>
    <rPh sb="90" eb="93">
      <t>レイガイテキ</t>
    </rPh>
    <rPh sb="94" eb="96">
      <t>トウガイ</t>
    </rPh>
    <rPh sb="96" eb="100">
      <t>チンギンカイゼン</t>
    </rPh>
    <rPh sb="101" eb="103">
      <t>コンナン</t>
    </rPh>
    <rPh sb="108" eb="111">
      <t>ゴウリテキ</t>
    </rPh>
    <rPh sb="112" eb="114">
      <t>セツメイ</t>
    </rPh>
    <rPh sb="117" eb="119">
      <t>バアイ</t>
    </rPh>
    <rPh sb="122" eb="123">
      <t>カギ</t>
    </rPh>
    <rPh sb="131" eb="134">
      <t>ショウキボ</t>
    </rPh>
    <rPh sb="134" eb="138">
      <t>ジギョウショトウ</t>
    </rPh>
    <rPh sb="139" eb="144">
      <t>カサンガクゼンタイ</t>
    </rPh>
    <rPh sb="145" eb="147">
      <t>ショウガク</t>
    </rPh>
    <rPh sb="150" eb="152">
      <t>バアイ</t>
    </rPh>
    <rPh sb="154" eb="158">
      <t>ショクインゼンタイ</t>
    </rPh>
    <rPh sb="159" eb="163">
      <t>チンギンスイジュン</t>
    </rPh>
    <rPh sb="164" eb="165">
      <t>ヒク</t>
    </rPh>
    <rPh sb="166" eb="169">
      <t>ジギョウショ</t>
    </rPh>
    <rPh sb="173" eb="174">
      <t>タダ</t>
    </rPh>
    <rPh sb="176" eb="178">
      <t>ヒトリ</t>
    </rPh>
    <rPh sb="179" eb="181">
      <t>チンギン</t>
    </rPh>
    <rPh sb="182" eb="183">
      <t>ヒ</t>
    </rPh>
    <rPh sb="184" eb="185">
      <t>ア</t>
    </rPh>
    <rPh sb="190" eb="192">
      <t>コンナン</t>
    </rPh>
    <rPh sb="193" eb="195">
      <t>バアイ</t>
    </rPh>
    <rPh sb="201" eb="203">
      <t>レイワ</t>
    </rPh>
    <rPh sb="204" eb="207">
      <t>ネンドチュウ</t>
    </rPh>
    <rPh sb="209" eb="210">
      <t>シン</t>
    </rPh>
    <rPh sb="210" eb="212">
      <t>カサン</t>
    </rPh>
    <rPh sb="213" eb="216">
      <t>カサンガク</t>
    </rPh>
    <rPh sb="219" eb="224">
      <t>カイゴショクイントウ</t>
    </rPh>
    <rPh sb="224" eb="232">
      <t>トクテイショグウカイゼンカサン</t>
    </rPh>
    <rPh sb="233" eb="235">
      <t>ソウトウ</t>
    </rPh>
    <rPh sb="237" eb="239">
      <t>ブブン</t>
    </rPh>
    <rPh sb="242" eb="244">
      <t>チンギン</t>
    </rPh>
    <rPh sb="244" eb="247">
      <t>カイゼンガク</t>
    </rPh>
    <rPh sb="248" eb="250">
      <t>ゲツガク</t>
    </rPh>
    <rPh sb="251" eb="252">
      <t>マン</t>
    </rPh>
    <rPh sb="252" eb="253">
      <t>エン</t>
    </rPh>
    <rPh sb="253" eb="255">
      <t>イジョウ</t>
    </rPh>
    <rPh sb="256" eb="258">
      <t>ショクイン</t>
    </rPh>
    <rPh sb="259" eb="260">
      <t>オ</t>
    </rPh>
    <rPh sb="273" eb="275">
      <t>ヨウケン</t>
    </rPh>
    <rPh sb="277" eb="278">
      <t>ミ</t>
    </rPh>
    <rPh sb="286" eb="287">
      <t>サ</t>
    </rPh>
    <rPh sb="288" eb="289">
      <t>ツカ</t>
    </rPh>
    <phoneticPr fontId="3"/>
  </si>
  <si>
    <t>キャリアパス要件Ⅴ（介護福祉士の配置要件）</t>
    <rPh sb="6" eb="8">
      <t>ヨウケン</t>
    </rPh>
    <rPh sb="10" eb="15">
      <t>カイゴフクシシ</t>
    </rPh>
    <rPh sb="16" eb="20">
      <t>ハイチヨウケン</t>
    </rPh>
    <phoneticPr fontId="3"/>
  </si>
  <si>
    <t>職場環境等要件</t>
    <rPh sb="0" eb="2">
      <t>ショクバ</t>
    </rPh>
    <rPh sb="2" eb="4">
      <t>カンキョウ</t>
    </rPh>
    <rPh sb="4" eb="5">
      <t>トウ</t>
    </rPh>
    <rPh sb="5" eb="7">
      <t>ヨウケン</t>
    </rPh>
    <phoneticPr fontId="3"/>
  </si>
  <si>
    <t>職場環境等要件</t>
    <phoneticPr fontId="3"/>
  </si>
  <si>
    <t>・職場環境の改善状況が
　分かる書類</t>
    <phoneticPr fontId="3"/>
  </si>
  <si>
    <t>・身体的拘束等報告書
・身体拘束に関する説明書
・身体拘束に関する経過観察・再検討記録</t>
    <rPh sb="1" eb="3">
      <t>シンタイ</t>
    </rPh>
    <rPh sb="3" eb="4">
      <t>テキ</t>
    </rPh>
    <rPh sb="4" eb="6">
      <t>コウソク</t>
    </rPh>
    <rPh sb="6" eb="7">
      <t>トウ</t>
    </rPh>
    <rPh sb="7" eb="10">
      <t>ホウコクショ</t>
    </rPh>
    <rPh sb="12" eb="14">
      <t>シンタイ</t>
    </rPh>
    <rPh sb="14" eb="16">
      <t>コウソク</t>
    </rPh>
    <rPh sb="17" eb="18">
      <t>カン</t>
    </rPh>
    <rPh sb="20" eb="23">
      <t>セツメイショ</t>
    </rPh>
    <rPh sb="25" eb="27">
      <t>シンタイ</t>
    </rPh>
    <rPh sb="27" eb="29">
      <t>コウソク</t>
    </rPh>
    <rPh sb="30" eb="31">
      <t>カン</t>
    </rPh>
    <rPh sb="33" eb="35">
      <t>ケイカ</t>
    </rPh>
    <rPh sb="35" eb="37">
      <t>カンサツ</t>
    </rPh>
    <rPh sb="38" eb="41">
      <t>サイケントウ</t>
    </rPh>
    <rPh sb="41" eb="43">
      <t>キロク</t>
    </rPh>
    <phoneticPr fontId="5"/>
  </si>
  <si>
    <t>ニ　事業所の従業者に対する認知症ケアに関する事例の検討や技術的指導に係る会議を定期的に開催していること。</t>
    <phoneticPr fontId="3"/>
  </si>
  <si>
    <t>解釈通知
１(４)②</t>
    <rPh sb="0" eb="2">
      <t>カイシャク</t>
    </rPh>
    <rPh sb="2" eb="4">
      <t>ツウチ</t>
    </rPh>
    <phoneticPr fontId="3"/>
  </si>
  <si>
    <t>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ない場合に、その翌月（基準を満たさない事実が生じた日が月の初日である場合は当該月）から基準に満たない状況が解消されるに至った月まで、当該事業所の利用者全員について、所定単位数から減算していますか。
なお、経過措置として、令和７年３月31日までの間、感染症の予防及びまん延の防止のための指針及び非常災害に関する具体的計画を策定している場合には、当該減算は適用しないが、義務となっていることを踏まえ、速やかに作成すること。</t>
    <rPh sb="0" eb="3">
      <t>カンセンショウ</t>
    </rPh>
    <rPh sb="4" eb="8">
      <t>ヒジョウサイガイ</t>
    </rPh>
    <rPh sb="9" eb="12">
      <t>ハッセイジ</t>
    </rPh>
    <rPh sb="17" eb="20">
      <t>リヨウシャ</t>
    </rPh>
    <rPh sb="21" eb="22">
      <t>タイ</t>
    </rPh>
    <rPh sb="24" eb="30">
      <t>シテイツウショカイゴ</t>
    </rPh>
    <rPh sb="31" eb="33">
      <t>テイキョウ</t>
    </rPh>
    <rPh sb="34" eb="37">
      <t>ケイゾクテキ</t>
    </rPh>
    <rPh sb="38" eb="40">
      <t>ジッシ</t>
    </rPh>
    <rPh sb="46" eb="47">
      <t>オヨ</t>
    </rPh>
    <rPh sb="48" eb="51">
      <t>ヒジョウジ</t>
    </rPh>
    <rPh sb="52" eb="54">
      <t>タイセイ</t>
    </rPh>
    <rPh sb="55" eb="57">
      <t>ソウキ</t>
    </rPh>
    <rPh sb="58" eb="62">
      <t>ギョウムサイカイ</t>
    </rPh>
    <rPh sb="63" eb="64">
      <t>ハカ</t>
    </rPh>
    <rPh sb="68" eb="70">
      <t>ケイカク</t>
    </rPh>
    <rPh sb="71" eb="73">
      <t>イカ</t>
    </rPh>
    <rPh sb="74" eb="80">
      <t>ギョウムケイゾクケイカク</t>
    </rPh>
    <rPh sb="87" eb="89">
      <t>サクテイ</t>
    </rPh>
    <rPh sb="91" eb="93">
      <t>トウガイ</t>
    </rPh>
    <rPh sb="93" eb="95">
      <t>ギョウム</t>
    </rPh>
    <rPh sb="95" eb="99">
      <t>ケイゾクケイカク</t>
    </rPh>
    <rPh sb="100" eb="101">
      <t>シタガ</t>
    </rPh>
    <rPh sb="102" eb="104">
      <t>ヒツヨウ</t>
    </rPh>
    <rPh sb="105" eb="107">
      <t>ソチ</t>
    </rPh>
    <rPh sb="108" eb="109">
      <t>コウ</t>
    </rPh>
    <phoneticPr fontId="3"/>
  </si>
  <si>
    <t xml:space="preserve">
＜サービス内容の留意点＞
①　栄養改善加算の算定に係る栄養改善サービスの提供は、利用者ごとに行われるケアマネジメントの一環として行われること　
②　栄養改善加算を算定できる利用者は、次のイからホのいずれかに該当する者であっ
 て、栄養改善サービスの提供が必要と認められる者とすること
 　イ　ＢＭＩが18.5未満である者
 　ロ　１～６月間で３％以上の体重の減少が認められる者又は「地域支援事業の実施につ
     いて」（平成18年６月９日老発第0609001号厚生労働省老健局長通知）に規定する基
　　 本チェックリストの№11の項目（６ヶ月間で２～３kg以上の体重減少がありました
     か）が「１はい」に該当する者
 　ハ　血清アルブミン値が3.5ｇ／dl以下である者
 　ニ　食事摂取量が不良（75％以下）である者
 　ホ　その他低栄養状態にある又はそのおそれがあると認められる者
    </t>
    <phoneticPr fontId="3"/>
  </si>
  <si>
    <t>③　栄養改善サービスの提供は、以下のイからへまでに掲げる手順を経てなされる
　 イ　利用者ごとの低栄養状態のリスクを、利用開始時に把握すること
　 ロ　利用開始時に、管理栄養士が中心となって、利用者ごとの摂食・嚥下機能及び食形
     態にも配慮しつつ、栄養状態に関する解決すべき課題の把握（以下「栄養アセスメン
     ト」という。）を行い、管理栄養士、看護職員、介護職員、生活相談員その他の職種
     の者が共同して、栄養食事相談に関する事項（食事に関する内容の説明等）、解決す
     べき栄養管理上の課題等に対し取り組むべき事項等を記載した栄養ケア計画を作成す
     ること。作成した栄養ケア計画については、栄養改善サービスの対象となる利用者又
     はその家族に説明し、その同意を得ること。
       なお、地域密着型通所介護においては、栄養ケア計画に相当する内容を地域密着型
　　 通所介護計画の中に記載する場合は、その記載をもって栄養ケア計画の作成に代える
     ことができるものとすること。
　 ハ　栄養ケア計画に基づき、管理栄養士等が利用者ごとに栄養改善サービスを提供する
     こと。
       その際、栄養ケア計画に実施上の問題点があれば直ちに当該計画を修正すること。
　 ニ　栄養改善サービスの提供に当たり、居宅における食事の状況を聞き取った結果、課
     題がある場合は、課題を解決するため、利用者又はその家族の同意を得て、利用者の
     居宅を訪問し、居宅での食事状況・食事環境等の具体的な課題の把握や、主として食
     事の準備をする者に対する栄養食事相談等の栄養改善サービスを提供すること。
　 ホ　利用者の栄養状態に応じて、定期的に、利用者の生活機能の状況を検討し、概ね３
     月ごとに体重を測定する等により栄養状態の評価を行い、その結果を当該利用者を担
     当する介護支援専門員や主治の医師に対して情報提供すること。
　 へ　サービスの提供の記録において利用者ごとの栄養ケア計画に従い管理栄養士が利用
     者の栄養状態を定期的に記録する場合は、当該記録とは別に栄養改善加算の算定のた
     めに利用者の栄養状態を定期的に記録する必要はない
④　概ね３月ごとの評価の結果、②のイからホまでのいずれかに該当する者であって、継
  続的に管理栄養士等がサービス提供を行うことにより、栄養改善の効果が期待できると
  認められるものについては、継続的に栄養改善サービスを提供する</t>
    <rPh sb="370" eb="375">
      <t>チイキミッチャクガタ</t>
    </rPh>
    <rPh sb="399" eb="404">
      <t>チイキミッチャクガタ</t>
    </rPh>
    <phoneticPr fontId="3"/>
  </si>
  <si>
    <t>(4) 算定日が属する月が、次に掲げる基準のいずれにも該当しないこと
　①栄養アセスメント加算を算定している又は当該利用者が栄養改善加算の算定に係る栄
  養改善サービスを受けている間である若しくは当該栄養改善サービスが終了した日の属
  する月であること
  ②利用者が口腔機能向上加算の算定に係る口腔機能向上サービスを受けている間である
  又は口腔機能向上サービスが終了した日の属する月であること</t>
    <phoneticPr fontId="3"/>
  </si>
  <si>
    <t>＜サービス内容の留意点＞
・口腔・栄養スクリーニングの算定に係る口腔・栄養状態に関するスクリーニングは、利用者ごとに行われるケアマネジメントの一環として行われること
・口腔・栄養スクリーニング加算の算定に当たっては、利用者について、次に掲げるイからニに関する確認を行い、確認した情報を介護支援専門員に対し提供すること
　①口腔スクリーニング
　イ　硬いものをさけ、柔らかいものばかりを中心に食べる者
　ロ　入れ歯を使っている者
　ハ　むせやすい者
　②栄養スクリーニング
　イ ＢＭＩが18.5 未満である者
　ロ １～６月間で３％以上の体重の減少が認められる者又は「地域支援事業の実施につい
    て」（平成18 年６月９日老発第0609001 号厚生労働省老健局長通知）に規定する基本
    チェックリストのNo.11の項目（６ヶ月間で２～３kg以上の体重減少がありましたか）
    が「１はい」に該当する者
  ハ  血清アルブミン値が3.5g/dl 以下である者
  ニ  食事摂取量が不良（75％以下）である者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口腔・栄養スクリーニング加算に基づく口腔スクリーニング又は栄養スクリーニングの結果、栄養改善加算に係る栄養改善サービス又は口腔機能向上加算の算定に係る口腔機能向上サービスの提供が必要と判断された場合は、口腔・栄養スクリーニング加算の算定月でも栄養改善加算又は口腔機能向上加算を算定できる</t>
    <rPh sb="14" eb="16">
      <t>コウクウ</t>
    </rPh>
    <rPh sb="32" eb="34">
      <t>コウクウ</t>
    </rPh>
    <rPh sb="84" eb="86">
      <t>コウクウ</t>
    </rPh>
    <rPh sb="161" eb="163">
      <t>コウクウ</t>
    </rPh>
    <rPh sb="174" eb="175">
      <t>カタ</t>
    </rPh>
    <rPh sb="182" eb="183">
      <t>ヤワ</t>
    </rPh>
    <rPh sb="192" eb="194">
      <t>チュウシン</t>
    </rPh>
    <rPh sb="195" eb="196">
      <t>タ</t>
    </rPh>
    <rPh sb="198" eb="199">
      <t>モノ</t>
    </rPh>
    <rPh sb="203" eb="204">
      <t>イ</t>
    </rPh>
    <rPh sb="205" eb="206">
      <t>バ</t>
    </rPh>
    <rPh sb="207" eb="208">
      <t>ツカ</t>
    </rPh>
    <rPh sb="212" eb="213">
      <t>モノ</t>
    </rPh>
    <rPh sb="222" eb="223">
      <t>モノ</t>
    </rPh>
    <rPh sb="226" eb="228">
      <t>エイヨウ</t>
    </rPh>
    <rPh sb="465" eb="467">
      <t>コウクウ</t>
    </rPh>
    <rPh sb="533" eb="535">
      <t>コウクウ</t>
    </rPh>
    <rPh sb="542" eb="543">
      <t>マタ</t>
    </rPh>
    <rPh sb="566" eb="568">
      <t>コウクウ</t>
    </rPh>
    <rPh sb="584" eb="586">
      <t>コウクウ</t>
    </rPh>
    <rPh sb="593" eb="594">
      <t>マタ</t>
    </rPh>
    <rPh sb="625" eb="626">
      <t>マタ</t>
    </rPh>
    <rPh sb="627" eb="635">
      <t>コウクウキノウコウジョウカサン</t>
    </rPh>
    <rPh sb="636" eb="638">
      <t>サンテイ</t>
    </rPh>
    <rPh sb="639" eb="640">
      <t>カカ</t>
    </rPh>
    <rPh sb="641" eb="643">
      <t>コウクウ</t>
    </rPh>
    <rPh sb="643" eb="645">
      <t>キノウ</t>
    </rPh>
    <rPh sb="645" eb="647">
      <t>コウジョウ</t>
    </rPh>
    <rPh sb="667" eb="669">
      <t>コウクウ</t>
    </rPh>
    <rPh sb="693" eb="694">
      <t>マタ</t>
    </rPh>
    <rPh sb="695" eb="701">
      <t>コウクウキノウコウジョウ</t>
    </rPh>
    <rPh sb="701" eb="703">
      <t>カサン</t>
    </rPh>
    <phoneticPr fontId="3"/>
  </si>
  <si>
    <t>＜サービス内容の留意点＞
①　口腔機能向上加算の算定に係る口腔機能向上サービスの提供には、利用者ごとに行われるケアマネジメントの一環として行われること
②　口腔機能向上加算を算定できる利用者は、次のイからハまでのいずれかに該当する者であって、口腔機能向上サービスの提供が必要と認められる者とすること
　イ　認定調査票における嚥下、食事摂取、口腔清潔の３項目のいずれかの項目において
    「１（できる、自立）」以外に該当する者
　ロ　基本チェックリストの口腔機能に関連する13、14、15の３項目のうち、２項目以上
    が「１はい」に該当する者
　　　13：半年前に比べて堅いものが食べにくくなりましたか
　　　14：お茶や汁物等でむせることがありますか
　　　15：口の渇きが気になりますか
　ハ　その他口腔機能の低下している者又はそのおそれのある者
③　利用者の口腔の状態によっては、医療における対応を要する場合も想定されることか
  ら、必要に応じて、介護支援専門員を通して主治医又は主治の歯科医師への情報提供、
  受診勧奨などの適切な措置を講じることとする。なお、歯科医療を受診している場合で
  あって、次のイ又はロのいずれかに該当する場合にあっては、加算は算定できない。
　イ　医療保険において歯科診療報酬点数表に掲げる摂食機能療法を算定している場合
　ロ　医療保険において歯科診療報酬点数表に掲げる摂食機能療法を算定していない場合
    であって、介護保険の口腔機能向上サービスとして「摂食・嚥下機能に関する訓練の
    指導若しくは実施」を行っていない場合。
④　口腔機能向上サービスの提供は、以下のイからホまでに掲げる手順を経てなされる
　イ　利用者ごとの口腔機能を、利用開始時に把握すること
　ロ　利用開始時に、言語聴覚士、歯科衛生士又は看護職員が中心となって、利用者ごと
    の口腔衛生、摂食・嚥下機能に関する解決すべき課題の把握を行い、言語聴覚士、歯
    科衛生士、看護職員、介護職員、生活相談員その他の職種の者が共同して取り組むべ
　　き事項等を記載した口腔機能改善管理指導計画を作成すること。作成した口腔機能改
　　善管理指導計画については、口腔機能向上サービスの対象となる利用者又はその家族
　　に説明し、その同意を得ること。
　　　なお、地域密着型通所介護においては、口腔機能改善管理指導計画に相当する内容
　　を地域密着型通所介護計画の中に記載する場合は、その記載をもって口腔機能改善管
　　理指導計画の作成に代えることができる。</t>
    <rPh sb="202" eb="204">
      <t>ジリツ</t>
    </rPh>
    <rPh sb="995" eb="1000">
      <t>チイキミッチャクガタ</t>
    </rPh>
    <rPh sb="1033" eb="1038">
      <t>チイキミッチャクガタ</t>
    </rPh>
    <phoneticPr fontId="3"/>
  </si>
  <si>
    <t xml:space="preserve">
　ハ　口腔機能改善管理指導計画に基づき、言語聴覚士、歯科衛生士又は看護職員等が利
　　用者ごとに口腔機能向上サービスを提供すること。その際、口腔機能改善管理指導計
　　画に実施上の問題点があれば直ちに当該計画を修正すること。
　ニ　利用者の口腔機能の状態に応じて、定期的に、利用者の生活機能の状況を検討し、
　　おおむね３月ごとに口腔機能の状態の評価を行い、その結果について、当該利用者を
　　担当する介護支援専門員や主治の医師、主治の歯科医師に対して情報提供すること
　ホ　サービス提供記録において利用者ごとの口腔機能改善管理指導計画に従い言語聴覚
　　士、歯科衛生士又は看護職員が利用者の口腔機能を定期的に記録する場合は、その記
　　録とは別に口腔機能向上加算の算定のために利用者の口腔機能を定期的に記録する必
　　要はない</t>
    <phoneticPr fontId="3"/>
  </si>
  <si>
    <t>⑤　おおむね３月ごとの評価の結果、次のイ又はロのいずれかに該当する者であって、継続的に言語聴覚士、歯科衛生士又は看護職員等がサービス提供を行うことにより、口腔機能の向上又は維持の効果が期待できると認められるものについては、継続的に口腔機能向上サービスを提供する
　イ　口腔清潔・唾液分泌・咀嚼・嚥下・食事摂取等の口腔機能の低下が認められる状態
　　の者
　ロ　当該サービスを継続しないことにより、口腔機能が低下するおそれのある者</t>
    <phoneticPr fontId="3"/>
  </si>
  <si>
    <t>基準第19条</t>
    <rPh sb="0" eb="2">
      <t>キジュン</t>
    </rPh>
    <rPh sb="2" eb="3">
      <t>ダイ</t>
    </rPh>
    <rPh sb="5" eb="6">
      <t>ジョウ</t>
    </rPh>
    <phoneticPr fontId="5"/>
  </si>
  <si>
    <t>基準第131条
第13項</t>
    <rPh sb="8" eb="9">
      <t>ダイ</t>
    </rPh>
    <rPh sb="11" eb="12">
      <t>コウ</t>
    </rPh>
    <phoneticPr fontId="3"/>
  </si>
  <si>
    <t>基準第20条
第2項</t>
    <phoneticPr fontId="5"/>
  </si>
  <si>
    <t>基準第25条
第1項</t>
    <rPh sb="0" eb="2">
      <t>キジュン</t>
    </rPh>
    <rPh sb="2" eb="3">
      <t>ダイ</t>
    </rPh>
    <rPh sb="5" eb="6">
      <t>ジョウ</t>
    </rPh>
    <rPh sb="7" eb="8">
      <t>ダイ</t>
    </rPh>
    <rPh sb="9" eb="10">
      <t>コウ</t>
    </rPh>
    <phoneticPr fontId="5"/>
  </si>
  <si>
    <t>基準第25条
第2項</t>
    <rPh sb="0" eb="2">
      <t>キジュン</t>
    </rPh>
    <rPh sb="2" eb="3">
      <t>ダイ</t>
    </rPh>
    <rPh sb="5" eb="6">
      <t>ジョウ</t>
    </rPh>
    <rPh sb="7" eb="8">
      <t>ダイ</t>
    </rPh>
    <rPh sb="9" eb="10">
      <t>コウ</t>
    </rPh>
    <phoneticPr fontId="5"/>
  </si>
  <si>
    <t>基準第26条
第1号</t>
    <rPh sb="0" eb="2">
      <t>キジュン</t>
    </rPh>
    <rPh sb="2" eb="3">
      <t>ダイ</t>
    </rPh>
    <rPh sb="5" eb="6">
      <t>ジョウ</t>
    </rPh>
    <rPh sb="7" eb="8">
      <t>ダイ</t>
    </rPh>
    <rPh sb="9" eb="10">
      <t>ゴウ</t>
    </rPh>
    <phoneticPr fontId="5"/>
  </si>
  <si>
    <t>基準第26条
第2号</t>
    <rPh sb="0" eb="2">
      <t>キジュン</t>
    </rPh>
    <rPh sb="2" eb="3">
      <t>ダイ</t>
    </rPh>
    <rPh sb="5" eb="6">
      <t>ジョウ</t>
    </rPh>
    <rPh sb="7" eb="8">
      <t>ダイ</t>
    </rPh>
    <rPh sb="9" eb="10">
      <t>ゴウ</t>
    </rPh>
    <phoneticPr fontId="5"/>
  </si>
  <si>
    <t>基準第26条
第3号</t>
    <rPh sb="0" eb="2">
      <t>キジュン</t>
    </rPh>
    <rPh sb="2" eb="3">
      <t>ダイ</t>
    </rPh>
    <rPh sb="5" eb="6">
      <t>ジョウ</t>
    </rPh>
    <rPh sb="7" eb="8">
      <t>ダイ</t>
    </rPh>
    <rPh sb="9" eb="10">
      <t>ゴウ</t>
    </rPh>
    <phoneticPr fontId="5"/>
  </si>
  <si>
    <t>基準第26条
第8号</t>
    <rPh sb="0" eb="2">
      <t>キジュン</t>
    </rPh>
    <rPh sb="2" eb="3">
      <t>ダイ</t>
    </rPh>
    <rPh sb="5" eb="6">
      <t>ジョウ</t>
    </rPh>
    <rPh sb="7" eb="8">
      <t>ダイ</t>
    </rPh>
    <rPh sb="9" eb="10">
      <t>ゴウ</t>
    </rPh>
    <phoneticPr fontId="5"/>
  </si>
  <si>
    <t>基準第27条
第5項</t>
    <rPh sb="7" eb="8">
      <t>ダイ</t>
    </rPh>
    <rPh sb="9" eb="10">
      <t>コウ</t>
    </rPh>
    <phoneticPr fontId="3"/>
  </si>
  <si>
    <t>基準第34条
第2項</t>
    <rPh sb="0" eb="2">
      <t>キジュン</t>
    </rPh>
    <rPh sb="2" eb="3">
      <t>ダイ</t>
    </rPh>
    <rPh sb="5" eb="6">
      <t>ジョウ</t>
    </rPh>
    <rPh sb="7" eb="8">
      <t>ダイ</t>
    </rPh>
    <rPh sb="9" eb="10">
      <t>コウ</t>
    </rPh>
    <phoneticPr fontId="5"/>
  </si>
  <si>
    <t>平18厚告126
別表2の2
注４</t>
    <rPh sb="15" eb="16">
      <t>チュウ</t>
    </rPh>
    <phoneticPr fontId="5"/>
  </si>
  <si>
    <t>平18厚告126
別表2の2
注５</t>
    <rPh sb="0" eb="1">
      <t>ヒラ</t>
    </rPh>
    <rPh sb="3" eb="4">
      <t>コウ</t>
    </rPh>
    <rPh sb="4" eb="5">
      <t>コク</t>
    </rPh>
    <rPh sb="9" eb="11">
      <t>ベッピョウ</t>
    </rPh>
    <rPh sb="15" eb="16">
      <t>チュウ</t>
    </rPh>
    <phoneticPr fontId="5"/>
  </si>
  <si>
    <t>平18厚告126
別表2の2
ホ
令和6年厚生労働省告示第８６号</t>
    <rPh sb="0" eb="1">
      <t>ヒラ</t>
    </rPh>
    <rPh sb="3" eb="4">
      <t>コウ</t>
    </rPh>
    <rPh sb="4" eb="5">
      <t>コク</t>
    </rPh>
    <rPh sb="9" eb="11">
      <t>ベッピョウ</t>
    </rPh>
    <rPh sb="17" eb="19">
      <t>レイワ</t>
    </rPh>
    <rPh sb="20" eb="21">
      <t>ネン</t>
    </rPh>
    <rPh sb="21" eb="23">
      <t>コウセイ</t>
    </rPh>
    <rPh sb="23" eb="26">
      <t>ロウドウショウ</t>
    </rPh>
    <rPh sb="26" eb="28">
      <t>コクジ</t>
    </rPh>
    <rPh sb="28" eb="29">
      <t>ダイ</t>
    </rPh>
    <rPh sb="31" eb="32">
      <t>ゴウ</t>
    </rPh>
    <phoneticPr fontId="5"/>
  </si>
  <si>
    <t>食堂、機能訓練室、静養室、相談室及び事務室を有していますか。
また、消火設備その他の非常災害に際して必要な設備並びに指定地域密着型通所介護の提供に必要なその他の設備・備品を備えていますか。　　　　　　　</t>
    <rPh sb="0" eb="2">
      <t>ショクドウ</t>
    </rPh>
    <rPh sb="3" eb="5">
      <t>キノウ</t>
    </rPh>
    <rPh sb="5" eb="7">
      <t>クンレン</t>
    </rPh>
    <rPh sb="7" eb="8">
      <t>シツ</t>
    </rPh>
    <rPh sb="9" eb="11">
      <t>セイヨウ</t>
    </rPh>
    <rPh sb="11" eb="12">
      <t>シツ</t>
    </rPh>
    <rPh sb="13" eb="16">
      <t>ソウダンシツ</t>
    </rPh>
    <rPh sb="16" eb="17">
      <t>オヨ</t>
    </rPh>
    <rPh sb="18" eb="21">
      <t>ジムシツ</t>
    </rPh>
    <rPh sb="22" eb="23">
      <t>ユウ</t>
    </rPh>
    <rPh sb="34" eb="36">
      <t>ショウカ</t>
    </rPh>
    <rPh sb="36" eb="38">
      <t>セツビ</t>
    </rPh>
    <rPh sb="40" eb="41">
      <t>タ</t>
    </rPh>
    <rPh sb="42" eb="44">
      <t>ヒジョウ</t>
    </rPh>
    <rPh sb="44" eb="46">
      <t>サイガイ</t>
    </rPh>
    <rPh sb="47" eb="48">
      <t>サイ</t>
    </rPh>
    <rPh sb="50" eb="52">
      <t>ヒツヨウ</t>
    </rPh>
    <rPh sb="53" eb="55">
      <t>セツビ</t>
    </rPh>
    <rPh sb="55" eb="56">
      <t>ナラ</t>
    </rPh>
    <rPh sb="58" eb="60">
      <t>シテイ</t>
    </rPh>
    <rPh sb="60" eb="62">
      <t>チイキ</t>
    </rPh>
    <rPh sb="62" eb="65">
      <t>ミッチャクガタ</t>
    </rPh>
    <rPh sb="65" eb="67">
      <t>ツウショ</t>
    </rPh>
    <rPh sb="67" eb="69">
      <t>カイゴ</t>
    </rPh>
    <rPh sb="70" eb="72">
      <t>テイキョウ</t>
    </rPh>
    <rPh sb="73" eb="75">
      <t>ヒツヨウ</t>
    </rPh>
    <rPh sb="78" eb="79">
      <t>タ</t>
    </rPh>
    <rPh sb="80" eb="82">
      <t>セツビ</t>
    </rPh>
    <rPh sb="83" eb="85">
      <t>ビヒン</t>
    </rPh>
    <rPh sb="86" eb="87">
      <t>ソナ</t>
    </rPh>
    <phoneticPr fontId="5"/>
  </si>
  <si>
    <r>
      <t xml:space="preserve">平面図
                    </t>
    </r>
    <r>
      <rPr>
        <sz val="6"/>
        <rFont val="ＭＳ ゴシック"/>
        <family val="3"/>
        <charset val="128"/>
      </rPr>
      <t xml:space="preserve"> ※</t>
    </r>
    <rPh sb="0" eb="3">
      <t>ヘイメンズ</t>
    </rPh>
    <phoneticPr fontId="3"/>
  </si>
  <si>
    <r>
      <t xml:space="preserve">
　　　　　　　　　　</t>
    </r>
    <r>
      <rPr>
        <sz val="6"/>
        <rFont val="ＭＳ ゴシック"/>
        <family val="3"/>
        <charset val="128"/>
      </rPr>
      <t>※</t>
    </r>
    <r>
      <rPr>
        <sz val="9"/>
        <rFont val="ＭＳ ゴシック"/>
        <family val="3"/>
        <charset val="128"/>
      </rPr>
      <t xml:space="preserve">
　　　　　　　　　　　　　</t>
    </r>
    <phoneticPr fontId="3"/>
  </si>
  <si>
    <r>
      <t>　　　　　　　　　　</t>
    </r>
    <r>
      <rPr>
        <sz val="6"/>
        <rFont val="ＭＳ ゴシック"/>
        <family val="3"/>
        <charset val="128"/>
      </rPr>
      <t>※</t>
    </r>
    <phoneticPr fontId="3"/>
  </si>
  <si>
    <r>
      <t xml:space="preserve">
　　　　　　　　　　</t>
    </r>
    <r>
      <rPr>
        <sz val="6"/>
        <rFont val="ＭＳ ゴシック"/>
        <family val="3"/>
        <charset val="128"/>
      </rPr>
      <t>○</t>
    </r>
    <phoneticPr fontId="3"/>
  </si>
  <si>
    <r>
      <t xml:space="preserve">
　　　　　　　　　　　　</t>
    </r>
    <r>
      <rPr>
        <sz val="6"/>
        <rFont val="ＭＳ ゴシック"/>
        <family val="3"/>
        <charset val="128"/>
      </rPr>
      <t>○</t>
    </r>
    <r>
      <rPr>
        <sz val="9"/>
        <rFont val="ＭＳ ゴシック"/>
        <family val="3"/>
        <charset val="128"/>
      </rPr>
      <t xml:space="preserve">
</t>
    </r>
    <phoneticPr fontId="3"/>
  </si>
  <si>
    <r>
      <t>・方針、相談記録　　　　</t>
    </r>
    <r>
      <rPr>
        <sz val="6"/>
        <rFont val="ＭＳ ゴシック"/>
        <family val="3"/>
        <charset val="128"/>
      </rPr>
      <t>○</t>
    </r>
    <rPh sb="4" eb="6">
      <t>ソウダン</t>
    </rPh>
    <rPh sb="6" eb="8">
      <t>キロク</t>
    </rPh>
    <phoneticPr fontId="3"/>
  </si>
  <si>
    <r>
      <t>（1）個人情報の利用に当たり、利用者（利用者の情報）及び家族（利用者家族の情報）から同意を得ているか　</t>
    </r>
    <r>
      <rPr>
        <sz val="6"/>
        <rFont val="ＭＳ ゴシック"/>
        <family val="3"/>
        <charset val="128"/>
      </rPr>
      <t>○</t>
    </r>
    <rPh sb="19" eb="22">
      <t>リヨウシャ</t>
    </rPh>
    <rPh sb="23" eb="25">
      <t>ジョウホウ</t>
    </rPh>
    <rPh sb="31" eb="36">
      <t>リヨウシャカゾク</t>
    </rPh>
    <rPh sb="37" eb="39">
      <t>ジョウホウ</t>
    </rPh>
    <phoneticPr fontId="5"/>
  </si>
  <si>
    <r>
      <t>（2）利用者の心身の状況、希望および環境を踏まえて地域密着型通所介護計画書が立てられているか　</t>
    </r>
    <r>
      <rPr>
        <sz val="6"/>
        <rFont val="ＭＳ ゴシック"/>
        <family val="3"/>
        <charset val="128"/>
      </rPr>
      <t>※</t>
    </r>
    <r>
      <rPr>
        <sz val="9"/>
        <rFont val="ＭＳ ゴシック"/>
        <family val="3"/>
        <charset val="128"/>
      </rPr>
      <t>　　</t>
    </r>
    <phoneticPr fontId="5"/>
  </si>
  <si>
    <r>
      <t>（6）達成状況に基づき、新たな地域密着型通所介護計画書又は療養通所介護計画が立てられているか　</t>
    </r>
    <r>
      <rPr>
        <sz val="6"/>
        <rFont val="ＭＳ ゴシック"/>
        <family val="3"/>
        <charset val="128"/>
      </rPr>
      <t>※</t>
    </r>
    <phoneticPr fontId="5"/>
  </si>
  <si>
    <r>
      <t>利用定員を上回っていないか　　　　　　　　　　　　　　　　　　　　　　　　　　　　　　　　　　　</t>
    </r>
    <r>
      <rPr>
        <sz val="6"/>
        <rFont val="ＭＳ ゴシック"/>
        <family val="3"/>
        <charset val="128"/>
      </rPr>
      <t>○</t>
    </r>
    <phoneticPr fontId="5"/>
  </si>
  <si>
    <r>
      <t>（1）虐待の発生・再発防止のための対策を検討する委員会を定期的に開催し、従業者に周知しているか　　</t>
    </r>
    <r>
      <rPr>
        <sz val="6"/>
        <rFont val="ＭＳ ゴシック"/>
        <family val="3"/>
        <charset val="128"/>
      </rPr>
      <t>※</t>
    </r>
    <rPh sb="3" eb="5">
      <t>ギャクタイ</t>
    </rPh>
    <rPh sb="6" eb="8">
      <t>ハッセイ</t>
    </rPh>
    <rPh sb="9" eb="11">
      <t>サイハツ</t>
    </rPh>
    <rPh sb="11" eb="13">
      <t>ボウシ</t>
    </rPh>
    <rPh sb="17" eb="19">
      <t>タイサク</t>
    </rPh>
    <rPh sb="20" eb="22">
      <t>ケントウ</t>
    </rPh>
    <rPh sb="24" eb="27">
      <t>イインカイ</t>
    </rPh>
    <rPh sb="28" eb="31">
      <t>テイキテキ</t>
    </rPh>
    <rPh sb="32" eb="34">
      <t>カイサイ</t>
    </rPh>
    <rPh sb="36" eb="39">
      <t>ジュウギョウシャ</t>
    </rPh>
    <rPh sb="40" eb="42">
      <t>シュウチ</t>
    </rPh>
    <phoneticPr fontId="5"/>
  </si>
  <si>
    <t>・介護保険番号、有効期限等を確認している記録等
　　　　　　　　　　　</t>
    <phoneticPr fontId="3"/>
  </si>
  <si>
    <t>・利用者に関する記録
　　　　　　　　　　　</t>
    <phoneticPr fontId="3"/>
  </si>
  <si>
    <t xml:space="preserve">
・居宅サービス計画
・地域密着型通所介護計画書（利用者又は家族の同意があったことがわかるもの）
・アセスメントシート
・モニタリングシート</t>
    <rPh sb="15" eb="17">
      <t>チイキ</t>
    </rPh>
    <rPh sb="17" eb="20">
      <t>ミッチャクガタ</t>
    </rPh>
    <rPh sb="20" eb="22">
      <t>ツウショ</t>
    </rPh>
    <rPh sb="22" eb="24">
      <t>カイゴ</t>
    </rPh>
    <rPh sb="24" eb="26">
      <t>ケイカク</t>
    </rPh>
    <rPh sb="26" eb="27">
      <t>ショ</t>
    </rPh>
    <rPh sb="28" eb="31">
      <t>リヨウシャ</t>
    </rPh>
    <rPh sb="31" eb="32">
      <t>マタ</t>
    </rPh>
    <rPh sb="33" eb="35">
      <t>カゾク</t>
    </rPh>
    <rPh sb="36" eb="38">
      <t>ドウイ</t>
    </rPh>
    <phoneticPr fontId="3"/>
  </si>
  <si>
    <r>
      <t xml:space="preserve">（1）利用者に対し、従業者の員数は適切であるか                            </t>
    </r>
    <r>
      <rPr>
        <sz val="6"/>
        <rFont val="ＭＳ ゴシック"/>
        <family val="3"/>
        <charset val="128"/>
      </rPr>
      <t>※</t>
    </r>
    <rPh sb="10" eb="13">
      <t>ジュウギョウシャ</t>
    </rPh>
    <phoneticPr fontId="5"/>
  </si>
  <si>
    <r>
      <t>（2）必要な専門職が揃っているか　　　　　　　　　　　　　　　　　　　　　</t>
    </r>
    <r>
      <rPr>
        <sz val="6"/>
        <rFont val="ＭＳ ゴシック"/>
        <family val="3"/>
        <charset val="128"/>
      </rPr>
      <t>※</t>
    </r>
    <phoneticPr fontId="5"/>
  </si>
  <si>
    <r>
      <t>（3）専門職は必要な資格を有しているか　　　　　　　　　　　　　　　　　　</t>
    </r>
    <r>
      <rPr>
        <sz val="6"/>
        <rFont val="ＭＳ ゴシック"/>
        <family val="3"/>
        <charset val="128"/>
      </rPr>
      <t>※</t>
    </r>
    <phoneticPr fontId="5"/>
  </si>
  <si>
    <r>
      <t>（1）管理者は常勤専従か、他の職務を兼務している場合、兼務体制は適切か　　　　</t>
    </r>
    <r>
      <rPr>
        <sz val="6"/>
        <rFont val="ＭＳ ゴシック"/>
        <family val="3"/>
        <charset val="128"/>
      </rPr>
      <t>※</t>
    </r>
    <phoneticPr fontId="5"/>
  </si>
  <si>
    <t>　　　事業所名：（　　　　　　　　　　　）
　　　職種名　：（　　　　　　　　　　　）
    　勤務時間：（　　　　　　　　　　　）</t>
    <rPh sb="3" eb="6">
      <t>ジギョウショ</t>
    </rPh>
    <rPh sb="6" eb="7">
      <t>メイ</t>
    </rPh>
    <rPh sb="25" eb="27">
      <t>ショクシュ</t>
    </rPh>
    <rPh sb="27" eb="28">
      <t>メイ</t>
    </rPh>
    <rPh sb="49" eb="51">
      <t>キンム</t>
    </rPh>
    <rPh sb="51" eb="53">
      <t>ジカン</t>
    </rPh>
    <phoneticPr fontId="5"/>
  </si>
  <si>
    <r>
      <t>（1）利用申込者又はその家族への説明と同意の手続きを取っているか　　　　　　　　</t>
    </r>
    <r>
      <rPr>
        <sz val="6"/>
        <rFont val="ＭＳ ゴシック"/>
        <family val="3"/>
        <charset val="128"/>
      </rPr>
      <t>※</t>
    </r>
    <rPh sb="5" eb="7">
      <t>モウシコミ</t>
    </rPh>
    <phoneticPr fontId="5"/>
  </si>
  <si>
    <r>
      <t>（2）重要事項説明書の内容に不備等はないか　　　　　　　　　　　　　　　　　　　</t>
    </r>
    <r>
      <rPr>
        <sz val="6"/>
        <rFont val="ＭＳ ゴシック"/>
        <family val="3"/>
        <charset val="128"/>
      </rPr>
      <t>※</t>
    </r>
    <phoneticPr fontId="5"/>
  </si>
  <si>
    <r>
      <t>被保険者資格、要介護認定の有無、要介護認定の有効期限を確認しているか　　　　　　　</t>
    </r>
    <r>
      <rPr>
        <sz val="6"/>
        <rFont val="ＭＳ ゴシック"/>
        <family val="3"/>
        <charset val="128"/>
      </rPr>
      <t>○</t>
    </r>
    <phoneticPr fontId="5"/>
  </si>
  <si>
    <r>
      <t>サービス担当者会議等に参加し、利用者の心身の状況把握に努めているか　　　　　　　　</t>
    </r>
    <r>
      <rPr>
        <sz val="6"/>
        <rFont val="ＭＳ ゴシック"/>
        <family val="3"/>
        <charset val="128"/>
      </rPr>
      <t>○</t>
    </r>
    <phoneticPr fontId="5"/>
  </si>
  <si>
    <r>
      <t>サービス担当者会議を通じて介護支援専門員や他サービスと連携しているか　　　　　　　</t>
    </r>
    <r>
      <rPr>
        <sz val="6"/>
        <rFont val="ＭＳ ゴシック"/>
        <family val="3"/>
        <charset val="128"/>
      </rPr>
      <t>○</t>
    </r>
    <phoneticPr fontId="5"/>
  </si>
  <si>
    <r>
      <t>居宅サービス計画に沿ったサービスが提供されているか　　　　　　　　　　　　　</t>
    </r>
    <r>
      <rPr>
        <sz val="6"/>
        <rFont val="ＭＳ ゴシック"/>
        <family val="3"/>
        <charset val="128"/>
      </rPr>
      <t>　※</t>
    </r>
    <phoneticPr fontId="5"/>
  </si>
  <si>
    <r>
      <t>（2）日々のサービスについて、具体的な内容や利用者の心身の状況等を記録しているか　　　</t>
    </r>
    <r>
      <rPr>
        <sz val="6"/>
        <rFont val="ＭＳ ゴシック"/>
        <family val="3"/>
        <charset val="128"/>
      </rPr>
      <t>※</t>
    </r>
    <phoneticPr fontId="5"/>
  </si>
  <si>
    <r>
      <t>（3）送迎が適切に行われているか　　　　　　　　　　　　　　　　　　　　　　　　　　　</t>
    </r>
    <r>
      <rPr>
        <sz val="6"/>
        <rFont val="ＭＳ ゴシック"/>
        <family val="3"/>
        <charset val="128"/>
      </rPr>
      <t>※</t>
    </r>
    <phoneticPr fontId="5"/>
  </si>
  <si>
    <r>
      <t>（1）利用者からの費用徴収は適切に行われているか　　　　　　　　　　　　　　　　　　</t>
    </r>
    <r>
      <rPr>
        <sz val="6"/>
        <rFont val="ＭＳ ゴシック"/>
        <family val="3"/>
        <charset val="128"/>
      </rPr>
      <t>○</t>
    </r>
    <phoneticPr fontId="5"/>
  </si>
  <si>
    <r>
      <t>（2）領収書を発行しているか　　　　　　　　　　　　　　　　　　　　　　　　　　　　</t>
    </r>
    <r>
      <rPr>
        <sz val="6"/>
        <rFont val="ＭＳ ゴシック"/>
        <family val="3"/>
        <charset val="128"/>
      </rPr>
      <t>○</t>
    </r>
    <phoneticPr fontId="5"/>
  </si>
  <si>
    <r>
      <t>（1）居宅サービス計画に基づいて地域密着型通所介護計画書が立てられているか　　　　　　</t>
    </r>
    <r>
      <rPr>
        <sz val="6"/>
        <rFont val="ＭＳ ゴシック"/>
        <family val="3"/>
        <charset val="128"/>
      </rPr>
      <t>※</t>
    </r>
    <phoneticPr fontId="5"/>
  </si>
  <si>
    <r>
      <t>（3）サービスの具体的内容、時間、日程等が明らかになっているか　　　　　　　　　　　　</t>
    </r>
    <r>
      <rPr>
        <sz val="6"/>
        <rFont val="ＭＳ ゴシック"/>
        <family val="3"/>
        <charset val="128"/>
      </rPr>
      <t>※</t>
    </r>
    <phoneticPr fontId="5"/>
  </si>
  <si>
    <r>
      <t>（4）利用者又はその家族への説明・同意・交付は行われているか　　　　　　　　　　　　　</t>
    </r>
    <r>
      <rPr>
        <sz val="6"/>
        <rFont val="ＭＳ ゴシック"/>
        <family val="3"/>
        <charset val="128"/>
      </rPr>
      <t>※</t>
    </r>
    <phoneticPr fontId="5"/>
  </si>
  <si>
    <r>
      <t>（5）目標の達成状況は記録されているか　　　　　　　　　　　　　　　　　　　　　　　　</t>
    </r>
    <r>
      <rPr>
        <sz val="6"/>
        <rFont val="ＭＳ ゴシック"/>
        <family val="3"/>
        <charset val="128"/>
      </rPr>
      <t>※</t>
    </r>
    <phoneticPr fontId="5"/>
  </si>
  <si>
    <r>
      <t>（1）緊急時対応マニュアル等が整備されているか　　　　　　　　　　　　　　　　　　</t>
    </r>
    <r>
      <rPr>
        <sz val="6"/>
        <rFont val="ＭＳ ゴシック"/>
        <family val="3"/>
        <charset val="128"/>
      </rPr>
      <t>○</t>
    </r>
    <phoneticPr fontId="5"/>
  </si>
  <si>
    <r>
      <t>（2）緊急事態が発生した場合、速やかに主治の医師に連絡しているか　　　　　　　　　</t>
    </r>
    <r>
      <rPr>
        <sz val="6"/>
        <rFont val="ＭＳ ゴシック"/>
        <family val="3"/>
        <charset val="128"/>
      </rPr>
      <t>○</t>
    </r>
    <phoneticPr fontId="5"/>
  </si>
  <si>
    <r>
      <t>（1）非常災害（火災、風水害、地震等）対応に係るマニュアルがあるか　　　　　　 　　　　</t>
    </r>
    <r>
      <rPr>
        <sz val="6"/>
        <rFont val="ＭＳ ゴシック"/>
        <family val="3"/>
        <charset val="128"/>
      </rPr>
      <t>○</t>
    </r>
    <phoneticPr fontId="5"/>
  </si>
  <si>
    <r>
      <t>（2）非常災害時の連絡網等は用意されているか         　　　　　　　　　　　　　　　　　</t>
    </r>
    <r>
      <rPr>
        <sz val="6"/>
        <rFont val="ＭＳ ゴシック"/>
        <family val="3"/>
        <charset val="128"/>
      </rPr>
      <t>○</t>
    </r>
    <phoneticPr fontId="5"/>
  </si>
  <si>
    <r>
      <t xml:space="preserve">（3）防火管理に関する責任者を定めているか　　　　　　　　　　　　　　　　　　　　　　 </t>
    </r>
    <r>
      <rPr>
        <sz val="6"/>
        <rFont val="ＭＳ ゴシック"/>
        <family val="3"/>
        <charset val="128"/>
      </rPr>
      <t>○</t>
    </r>
    <phoneticPr fontId="5"/>
  </si>
  <si>
    <r>
      <t xml:space="preserve">（4）消火・避難訓練を実施しているか                                                   </t>
    </r>
    <r>
      <rPr>
        <sz val="6"/>
        <rFont val="ＭＳ ゴシック"/>
        <family val="3"/>
        <charset val="128"/>
      </rPr>
      <t>○</t>
    </r>
    <phoneticPr fontId="5"/>
  </si>
  <si>
    <r>
      <t>（1）苦情受付の窓口があるか　　　　　　　　　　　　　　　　　　　　　　　　　　　　　</t>
    </r>
    <r>
      <rPr>
        <sz val="6"/>
        <rFont val="ＭＳ ゴシック"/>
        <family val="3"/>
        <charset val="128"/>
      </rPr>
      <t>○</t>
    </r>
    <phoneticPr fontId="5"/>
  </si>
  <si>
    <r>
      <t>（2）苦情の受付、内容等を記録、保管しているか　　　　　　　　　　　　　　　　　　　　</t>
    </r>
    <r>
      <rPr>
        <sz val="6"/>
        <rFont val="ＭＳ ゴシック"/>
        <family val="3"/>
        <charset val="128"/>
      </rPr>
      <t>○</t>
    </r>
    <phoneticPr fontId="5"/>
  </si>
  <si>
    <r>
      <t>（3）苦情の内容を踏まえたサービスの質向上の取組を行っているか　　　　　　　　　　 　</t>
    </r>
    <r>
      <rPr>
        <sz val="6"/>
        <rFont val="ＭＳ ゴシック"/>
        <family val="3"/>
        <charset val="128"/>
      </rPr>
      <t>　○</t>
    </r>
    <phoneticPr fontId="5"/>
  </si>
  <si>
    <r>
      <t xml:space="preserve">（1）運営推進会議を概ね６月に１回以上開催しているか                                    </t>
    </r>
    <r>
      <rPr>
        <sz val="6"/>
        <rFont val="ＭＳ ゴシック"/>
        <family val="3"/>
        <charset val="128"/>
      </rPr>
      <t>○</t>
    </r>
    <rPh sb="10" eb="11">
      <t>オオム</t>
    </rPh>
    <rPh sb="13" eb="14">
      <t>ツキ</t>
    </rPh>
    <rPh sb="16" eb="17">
      <t>カイ</t>
    </rPh>
    <rPh sb="17" eb="19">
      <t>イジョウ</t>
    </rPh>
    <phoneticPr fontId="5"/>
  </si>
  <si>
    <r>
      <t>（2）運営推進会議において、活動状況の報告を行い、評価を受けているか　　　　　　　　　　</t>
    </r>
    <r>
      <rPr>
        <sz val="6"/>
        <rFont val="ＭＳ ゴシック"/>
        <family val="3"/>
        <charset val="128"/>
      </rPr>
      <t>○</t>
    </r>
    <phoneticPr fontId="5"/>
  </si>
  <si>
    <r>
      <t>（3）運営推進会議で挙がった要望や助言が記録されているか　　　　　　　　　　　　　　　　</t>
    </r>
    <r>
      <rPr>
        <sz val="6"/>
        <rFont val="ＭＳ ゴシック"/>
        <family val="3"/>
        <charset val="128"/>
      </rPr>
      <t>○</t>
    </r>
    <rPh sb="10" eb="11">
      <t>ア</t>
    </rPh>
    <phoneticPr fontId="5"/>
  </si>
  <si>
    <r>
      <t>（4）運営推進会議の会議録が公表されているか　　　　　　　　　　　　　　　　　　　　　　</t>
    </r>
    <r>
      <rPr>
        <sz val="6"/>
        <rFont val="ＭＳ ゴシック"/>
        <family val="3"/>
        <charset val="128"/>
      </rPr>
      <t>○</t>
    </r>
    <phoneticPr fontId="5"/>
  </si>
  <si>
    <r>
      <t>（1）事故が発生した場合の対応方法は定まっているか　　　　　　　　　　　　　　　　　　</t>
    </r>
    <r>
      <rPr>
        <sz val="6"/>
        <rFont val="ＭＳ ゴシック"/>
        <family val="3"/>
        <charset val="128"/>
      </rPr>
      <t>○</t>
    </r>
    <phoneticPr fontId="5"/>
  </si>
  <si>
    <r>
      <t>（2）市町村、家族、居宅介護支援事業者等に報告しているか　　　　　　　　　　　　　　　</t>
    </r>
    <r>
      <rPr>
        <sz val="6"/>
        <rFont val="ＭＳ ゴシック"/>
        <family val="3"/>
        <charset val="128"/>
      </rPr>
      <t>○</t>
    </r>
    <rPh sb="10" eb="12">
      <t>キョタク</t>
    </rPh>
    <rPh sb="12" eb="14">
      <t>カイゴ</t>
    </rPh>
    <rPh sb="14" eb="16">
      <t>シエン</t>
    </rPh>
    <rPh sb="16" eb="19">
      <t>ジギョウシャ</t>
    </rPh>
    <rPh sb="19" eb="20">
      <t>トウ</t>
    </rPh>
    <phoneticPr fontId="5"/>
  </si>
  <si>
    <r>
      <t>（3）事故状況、対応経過が記録されているか　　　　　　　　　　　　　　　　　　　　　　</t>
    </r>
    <r>
      <rPr>
        <sz val="6"/>
        <rFont val="ＭＳ ゴシック"/>
        <family val="3"/>
        <charset val="128"/>
      </rPr>
      <t>○</t>
    </r>
    <phoneticPr fontId="5"/>
  </si>
  <si>
    <r>
      <t>（4）損害賠償すべき事故が発生した場合に、速やかに賠償を行うための対策を講じているか　</t>
    </r>
    <r>
      <rPr>
        <sz val="6"/>
        <rFont val="ＭＳ ゴシック"/>
        <family val="3"/>
        <charset val="128"/>
      </rPr>
      <t>○</t>
    </r>
    <phoneticPr fontId="5"/>
  </si>
  <si>
    <r>
      <t>（5）再発防止のための取組を行っているか　　　　　　　　　　　　　　　　　　　　　　　</t>
    </r>
    <r>
      <rPr>
        <sz val="6"/>
        <rFont val="ＭＳ ゴシック"/>
        <family val="3"/>
        <charset val="128"/>
      </rPr>
      <t>○</t>
    </r>
    <phoneticPr fontId="5"/>
  </si>
  <si>
    <r>
      <t>（2）虐待の発生・再発防止の指針を整備しているか　　　　　　　　　　　　　　　　　</t>
    </r>
    <r>
      <rPr>
        <sz val="6"/>
        <rFont val="ＭＳ ゴシック"/>
        <family val="3"/>
        <charset val="128"/>
      </rPr>
      <t>※</t>
    </r>
    <rPh sb="3" eb="5">
      <t>ギャクタイ</t>
    </rPh>
    <rPh sb="6" eb="8">
      <t>ハッセイ</t>
    </rPh>
    <rPh sb="9" eb="13">
      <t>サイハツボウシ</t>
    </rPh>
    <rPh sb="14" eb="16">
      <t>シシン</t>
    </rPh>
    <rPh sb="17" eb="19">
      <t>セイビ</t>
    </rPh>
    <phoneticPr fontId="3"/>
  </si>
  <si>
    <r>
      <t>（3）従業者に対して虐待の発生・再発防止の研修を実施しているか　　　　　　　　　　</t>
    </r>
    <r>
      <rPr>
        <sz val="6"/>
        <rFont val="ＭＳ ゴシック"/>
        <family val="3"/>
        <charset val="128"/>
      </rPr>
      <t>※</t>
    </r>
    <rPh sb="3" eb="6">
      <t>ジュウギョウシャ</t>
    </rPh>
    <rPh sb="7" eb="8">
      <t>タイ</t>
    </rPh>
    <rPh sb="24" eb="26">
      <t>ジッシ</t>
    </rPh>
    <phoneticPr fontId="5"/>
  </si>
  <si>
    <r>
      <t>（4）上記の措置を適切に実施するための担当者を整備しているか　　　　　　　　　　　</t>
    </r>
    <r>
      <rPr>
        <sz val="6"/>
        <rFont val="ＭＳ ゴシック"/>
        <family val="3"/>
        <charset val="128"/>
      </rPr>
      <t>※</t>
    </r>
    <rPh sb="3" eb="5">
      <t>ジョウキノ</t>
    </rPh>
    <rPh sb="6" eb="22">
      <t>タントウシャ</t>
    </rPh>
    <rPh sb="23" eb="25">
      <t>セイビ</t>
    </rPh>
    <phoneticPr fontId="5"/>
  </si>
  <si>
    <r>
      <t xml:space="preserve">①当該事業所における感染症の予防及びまん延の防止のための対策を検討する委員会（テレビ電話装置等を活用して行うことができるものとする。）をおおむね６月に１回以上開催していますか。
また、その結果について、地域密着型通所介護従業者に周知徹底を図っていますか。　　　　　　　　　　　　　　　　 </t>
    </r>
    <r>
      <rPr>
        <sz val="6"/>
        <rFont val="ＭＳ ゴシック"/>
        <family val="3"/>
        <charset val="128"/>
      </rPr>
      <t>　○</t>
    </r>
    <rPh sb="101" eb="106">
      <t>チイキミッチャクガタ</t>
    </rPh>
    <phoneticPr fontId="5"/>
  </si>
  <si>
    <r>
      <t xml:space="preserve">専任の感染対策を担当する者（感染対策担当者）を定めていますか。
　　　　　　　　　　　　　　 </t>
    </r>
    <r>
      <rPr>
        <sz val="6"/>
        <rFont val="ＭＳ ゴシック"/>
        <family val="3"/>
        <charset val="128"/>
      </rPr>
      <t>　○</t>
    </r>
    <phoneticPr fontId="3"/>
  </si>
  <si>
    <r>
      <t>②当該事業所における感染症の予防及びまん延の防止のための指針を整備していますか。　　　　　　　　　　　　　　　　　　　　　　　　　　　　　　　　</t>
    </r>
    <r>
      <rPr>
        <sz val="6"/>
        <rFont val="ＭＳ ゴシック"/>
        <family val="3"/>
        <charset val="128"/>
      </rPr>
      <t>○</t>
    </r>
    <r>
      <rPr>
        <sz val="9"/>
        <rFont val="ＭＳ ゴシック"/>
        <family val="3"/>
        <charset val="128"/>
      </rPr>
      <t xml:space="preserve">
　　　　　　　　　　　　　　　　　　　　　　　　　　　　　　　　　　　　　　　　　　　　　　　　　　　　　　　　　　</t>
    </r>
    <phoneticPr fontId="5"/>
  </si>
  <si>
    <r>
      <t xml:space="preserve">③当該事業所において、従業者に対し、感染症の予防及びまん延の防止のための研修及び訓練を定期的に実施していますか。                                　   </t>
    </r>
    <r>
      <rPr>
        <sz val="6"/>
        <rFont val="ＭＳ ゴシック"/>
        <family val="3"/>
        <charset val="128"/>
      </rPr>
      <t xml:space="preserve"> ○</t>
    </r>
    <rPh sb="11" eb="14">
      <t>ジュウギョウシャ</t>
    </rPh>
    <phoneticPr fontId="5"/>
  </si>
  <si>
    <r>
      <t>（2）退職者を含む、従業員が利用者の秘密を保持することを誓約しているか　　　　　　</t>
    </r>
    <r>
      <rPr>
        <sz val="6"/>
        <rFont val="ＭＳ ゴシック"/>
        <family val="3"/>
        <charset val="128"/>
      </rPr>
      <t>○</t>
    </r>
    <phoneticPr fontId="5"/>
  </si>
  <si>
    <t xml:space="preserve">
20</t>
    <phoneticPr fontId="3"/>
  </si>
  <si>
    <r>
      <t>・同一の事業者によって設置された</t>
    </r>
    <r>
      <rPr>
        <u/>
        <sz val="9"/>
        <rFont val="ＭＳ ゴシック"/>
        <family val="3"/>
        <charset val="128"/>
      </rPr>
      <t>他の事業所等（※）</t>
    </r>
    <r>
      <rPr>
        <sz val="9"/>
        <rFont val="ＭＳ ゴシック"/>
        <family val="3"/>
        <charset val="128"/>
      </rPr>
      <t xml:space="preserve">と兼務している場合は、
　事業所名、職種名、兼務事業所における１週間当たりの勤務時間数
</t>
    </r>
    <r>
      <rPr>
        <u/>
        <sz val="9"/>
        <rFont val="ＭＳ ゴシック"/>
        <family val="3"/>
        <charset val="128"/>
      </rPr>
      <t>※管理上支障がない場合は、同一敷地でなくても差し支えありません。</t>
    </r>
    <rPh sb="1" eb="3">
      <t>ドウイツ</t>
    </rPh>
    <rPh sb="4" eb="7">
      <t>ジギョウシャ</t>
    </rPh>
    <rPh sb="11" eb="13">
      <t>セッチ</t>
    </rPh>
    <rPh sb="26" eb="28">
      <t>ケンム</t>
    </rPh>
    <rPh sb="32" eb="34">
      <t>バアイ</t>
    </rPh>
    <rPh sb="38" eb="41">
      <t>ジギョウショ</t>
    </rPh>
    <rPh sb="41" eb="42">
      <t>メイ</t>
    </rPh>
    <rPh sb="43" eb="45">
      <t>ショクシュ</t>
    </rPh>
    <rPh sb="45" eb="46">
      <t>メイ</t>
    </rPh>
    <rPh sb="47" eb="49">
      <t>ケンム</t>
    </rPh>
    <rPh sb="49" eb="52">
      <t>ジギョウショ</t>
    </rPh>
    <rPh sb="57" eb="59">
      <t>シュウカン</t>
    </rPh>
    <rPh sb="59" eb="60">
      <t>ア</t>
    </rPh>
    <rPh sb="63" eb="65">
      <t>キンム</t>
    </rPh>
    <rPh sb="65" eb="67">
      <t>ジカン</t>
    </rPh>
    <rPh sb="67" eb="68">
      <t>スウ</t>
    </rPh>
    <rPh sb="71" eb="73">
      <t>カンリ</t>
    </rPh>
    <rPh sb="73" eb="74">
      <t>ジョウ</t>
    </rPh>
    <rPh sb="74" eb="76">
      <t>シショウ</t>
    </rPh>
    <rPh sb="79" eb="81">
      <t>バアイ</t>
    </rPh>
    <rPh sb="83" eb="85">
      <t>ドウイツ</t>
    </rPh>
    <rPh sb="85" eb="87">
      <t>シキチ</t>
    </rPh>
    <rPh sb="92" eb="93">
      <t>サ</t>
    </rPh>
    <rPh sb="94" eb="95">
      <t>ツカ</t>
    </rPh>
    <phoneticPr fontId="5"/>
  </si>
  <si>
    <r>
      <rPr>
        <sz val="9"/>
        <rFont val="ＭＳ ゴシック"/>
        <family val="3"/>
        <charset val="128"/>
      </rPr>
      <t>業務継続計画には、以下の項目等を記載すること。
なお、感染症及び災害の業務継続計画を一体的に策定することを妨げるものではない。</t>
    </r>
    <r>
      <rPr>
        <u/>
        <sz val="9"/>
        <rFont val="ＭＳ ゴシック"/>
        <family val="3"/>
        <charset val="128"/>
      </rPr>
      <t xml:space="preserve">
さらに、感染症に係る業務継続計画、感染症の予防及びまん延の防止のための指針、災害に係る業務継続計画並びに非常災害に関する具体的計画については、それぞれに対応する項目を適切に策定している場合には、一体的に策定することとして差支えない。</t>
    </r>
    <phoneticPr fontId="3"/>
  </si>
  <si>
    <r>
      <rPr>
        <u/>
        <sz val="8"/>
        <rFont val="ＭＳ ゴシック"/>
        <family val="3"/>
        <charset val="128"/>
      </rPr>
      <t>基準第34条
第1項</t>
    </r>
    <r>
      <rPr>
        <sz val="8"/>
        <rFont val="ＭＳ ゴシック"/>
        <family val="3"/>
        <charset val="128"/>
      </rPr>
      <t xml:space="preserve">
解釈通知
(10)①</t>
    </r>
    <rPh sb="0" eb="2">
      <t>キジュン</t>
    </rPh>
    <rPh sb="2" eb="3">
      <t>ダイ</t>
    </rPh>
    <rPh sb="5" eb="6">
      <t>ジョウ</t>
    </rPh>
    <rPh sb="7" eb="8">
      <t>ダイ</t>
    </rPh>
    <rPh sb="9" eb="10">
      <t>コウ</t>
    </rPh>
    <rPh sb="11" eb="13">
      <t>カイシャク</t>
    </rPh>
    <rPh sb="13" eb="15">
      <t>ツウチ</t>
    </rPh>
    <phoneticPr fontId="5"/>
  </si>
  <si>
    <r>
      <t>これに対して、当日の利用者の心身の状況や</t>
    </r>
    <r>
      <rPr>
        <u/>
        <sz val="9"/>
        <rFont val="ＭＳ ゴシック"/>
        <family val="3"/>
        <charset val="128"/>
      </rPr>
      <t>降雪等の急な気象状況の悪化等により、</t>
    </r>
    <r>
      <rPr>
        <sz val="9"/>
        <rFont val="ＭＳ ゴシック"/>
        <family val="3"/>
        <charset val="128"/>
      </rPr>
      <t>実際の認知症対応型通所介護の提供が認知症対応型通所介護計画上の所要時間よりもやむを得ず短くなった場合には認知症対応型通所介護計画上の単位数を算定して差し支えない。なお、認知症対応型通所介護計画上の所要時間よりも大きく短縮した場合には、認知症対応型通所介護計画を変更のうえ、変更後の所要時間に応じた単位数を算定すること。</t>
    </r>
    <rPh sb="41" eb="47">
      <t>ニンチショウタイオウガタ</t>
    </rPh>
    <rPh sb="55" eb="61">
      <t>ニンチショウタイオウガタ</t>
    </rPh>
    <rPh sb="90" eb="96">
      <t>ニンチショウタイオウガタ</t>
    </rPh>
    <rPh sb="122" eb="128">
      <t>ニンチショウタイオウガタ</t>
    </rPh>
    <rPh sb="155" eb="161">
      <t>ニンチショウタイオウガタ</t>
    </rPh>
    <phoneticPr fontId="3"/>
  </si>
  <si>
    <t>「所要時間２時間以上３時間未満」のサービス提供を行う場合（※）は、地域密着型通所介護費イ(2)の所定単位数の100分の70に相当する単位数を算定していますか。
※心身の状況その他利用者のやむを得ない事情により、長時間のサービス利用が困難である利用者</t>
    <rPh sb="1" eb="3">
      <t>ショヨウ</t>
    </rPh>
    <rPh sb="3" eb="5">
      <t>ジカン</t>
    </rPh>
    <rPh sb="6" eb="8">
      <t>ジカン</t>
    </rPh>
    <rPh sb="8" eb="10">
      <t>イジョウ</t>
    </rPh>
    <rPh sb="11" eb="13">
      <t>ジカン</t>
    </rPh>
    <rPh sb="13" eb="15">
      <t>ミマン</t>
    </rPh>
    <rPh sb="21" eb="23">
      <t>テイキョウ</t>
    </rPh>
    <rPh sb="24" eb="25">
      <t>オコナ</t>
    </rPh>
    <rPh sb="26" eb="28">
      <t>バアイ</t>
    </rPh>
    <rPh sb="33" eb="35">
      <t>チイキ</t>
    </rPh>
    <rPh sb="35" eb="37">
      <t>ミッチャク</t>
    </rPh>
    <rPh sb="37" eb="38">
      <t>ガタ</t>
    </rPh>
    <rPh sb="38" eb="40">
      <t>ツウショ</t>
    </rPh>
    <rPh sb="40" eb="42">
      <t>カイゴ</t>
    </rPh>
    <rPh sb="42" eb="43">
      <t>ヒ</t>
    </rPh>
    <rPh sb="48" eb="50">
      <t>ショテイ</t>
    </rPh>
    <rPh sb="50" eb="52">
      <t>タンイ</t>
    </rPh>
    <rPh sb="52" eb="53">
      <t>スウ</t>
    </rPh>
    <rPh sb="57" eb="58">
      <t>ブン</t>
    </rPh>
    <rPh sb="62" eb="64">
      <t>ソウトウ</t>
    </rPh>
    <rPh sb="66" eb="69">
      <t>タンイスウ</t>
    </rPh>
    <rPh sb="70" eb="72">
      <t>サンテイ</t>
    </rPh>
    <phoneticPr fontId="5"/>
  </si>
  <si>
    <t>平18厚告126
別表2の2
注７</t>
    <rPh sb="0" eb="1">
      <t>ヘイ</t>
    </rPh>
    <rPh sb="3" eb="4">
      <t>アツシ</t>
    </rPh>
    <rPh sb="4" eb="5">
      <t>コク</t>
    </rPh>
    <rPh sb="9" eb="11">
      <t>ベッピョウ</t>
    </rPh>
    <rPh sb="15" eb="16">
      <t>チュウ</t>
    </rPh>
    <phoneticPr fontId="5"/>
  </si>
  <si>
    <t>平18厚告126
別表2の2
注８
感染症事務処理</t>
    <rPh sb="19" eb="22">
      <t>カンセンショウ</t>
    </rPh>
    <rPh sb="22" eb="24">
      <t>ジム</t>
    </rPh>
    <rPh sb="24" eb="26">
      <t>ショリ</t>
    </rPh>
    <phoneticPr fontId="3"/>
  </si>
  <si>
    <t>平18厚告126
別表2の2
注９</t>
    <rPh sb="0" eb="1">
      <t>ヒラ</t>
    </rPh>
    <rPh sb="3" eb="4">
      <t>コウ</t>
    </rPh>
    <rPh sb="4" eb="5">
      <t>コク</t>
    </rPh>
    <rPh sb="9" eb="11">
      <t>ベッピョウ</t>
    </rPh>
    <rPh sb="15" eb="16">
      <t>チュウ</t>
    </rPh>
    <phoneticPr fontId="5"/>
  </si>
  <si>
    <t xml:space="preserve">平18厚告126号
別表2の2
注１０
</t>
    <rPh sb="10" eb="12">
      <t>ベッピョウ</t>
    </rPh>
    <phoneticPr fontId="5"/>
  </si>
  <si>
    <t>平18厚告126号
別表2の2
注１１
大臣基準告示十四の二</t>
    <rPh sb="10" eb="12">
      <t>ベッピョウ</t>
    </rPh>
    <rPh sb="21" eb="23">
      <t>ダイジン</t>
    </rPh>
    <rPh sb="23" eb="25">
      <t>キジュン</t>
    </rPh>
    <rPh sb="25" eb="27">
      <t>コクジ</t>
    </rPh>
    <rPh sb="27" eb="29">
      <t>ジュウヨン</t>
    </rPh>
    <rPh sb="30" eb="31">
      <t>ニ</t>
    </rPh>
    <phoneticPr fontId="5"/>
  </si>
  <si>
    <t>平18厚告126　
別表2の2
注１２</t>
    <rPh sb="0" eb="1">
      <t>ヘイ</t>
    </rPh>
    <rPh sb="3" eb="4">
      <t>アツシ</t>
    </rPh>
    <rPh sb="4" eb="5">
      <t>コク</t>
    </rPh>
    <rPh sb="10" eb="12">
      <t>ベッピョウ</t>
    </rPh>
    <rPh sb="16" eb="17">
      <t>チュウ</t>
    </rPh>
    <phoneticPr fontId="5"/>
  </si>
  <si>
    <t>平18厚告126
別表2の2
注１３
利用者等告示十四の三</t>
    <rPh sb="0" eb="1">
      <t>ヒラ</t>
    </rPh>
    <rPh sb="3" eb="4">
      <t>コウ</t>
    </rPh>
    <rPh sb="4" eb="5">
      <t>コク</t>
    </rPh>
    <rPh sb="9" eb="11">
      <t>ベッピョウ</t>
    </rPh>
    <rPh sb="15" eb="16">
      <t>チュウ</t>
    </rPh>
    <rPh sb="20" eb="23">
      <t>リヨウシャ</t>
    </rPh>
    <rPh sb="23" eb="24">
      <t>トウ</t>
    </rPh>
    <rPh sb="24" eb="26">
      <t>コクジ</t>
    </rPh>
    <rPh sb="26" eb="28">
      <t>ジュウヨン</t>
    </rPh>
    <rPh sb="29" eb="30">
      <t>サン</t>
    </rPh>
    <phoneticPr fontId="5"/>
  </si>
  <si>
    <t>平18厚告126号
別表2の2
注１５
大臣基準告示十五の二
留意事項
第２の３の２
(10)</t>
    <rPh sb="0" eb="1">
      <t>ヘイ</t>
    </rPh>
    <rPh sb="3" eb="4">
      <t>アツシ</t>
    </rPh>
    <rPh sb="4" eb="5">
      <t>コク</t>
    </rPh>
    <rPh sb="8" eb="9">
      <t>ゴウ</t>
    </rPh>
    <rPh sb="10" eb="12">
      <t>ベッピョウ</t>
    </rPh>
    <rPh sb="16" eb="17">
      <t>チュウ</t>
    </rPh>
    <rPh sb="21" eb="27">
      <t>ダイジンキジュンコクジ</t>
    </rPh>
    <rPh sb="27" eb="29">
      <t>ジュウゴ</t>
    </rPh>
    <rPh sb="30" eb="31">
      <t>ニ</t>
    </rPh>
    <rPh sb="33" eb="35">
      <t>リュウイ</t>
    </rPh>
    <rPh sb="35" eb="37">
      <t>ジコウ</t>
    </rPh>
    <phoneticPr fontId="5"/>
  </si>
  <si>
    <t>平18厚告126
別表2の2
注１６
大臣基準告示五十一の四
留意事項
第２の３の２
(11)</t>
    <rPh sb="0" eb="1">
      <t>ヒラ</t>
    </rPh>
    <rPh sb="3" eb="5">
      <t>アツシコク</t>
    </rPh>
    <rPh sb="9" eb="11">
      <t>ベッピョウ</t>
    </rPh>
    <rPh sb="15" eb="16">
      <t>チュウ</t>
    </rPh>
    <rPh sb="20" eb="22">
      <t>ダイジン</t>
    </rPh>
    <rPh sb="22" eb="24">
      <t>キジュン</t>
    </rPh>
    <rPh sb="24" eb="26">
      <t>コクジ</t>
    </rPh>
    <rPh sb="26" eb="29">
      <t>ゴジュウイチ</t>
    </rPh>
    <rPh sb="30" eb="31">
      <t>ヨン</t>
    </rPh>
    <rPh sb="33" eb="37">
      <t>リュウイジコウ</t>
    </rPh>
    <phoneticPr fontId="5"/>
  </si>
  <si>
    <t>平18厚告126
別表2の2
注１７
大臣基準告示十六の二</t>
    <rPh sb="9" eb="11">
      <t>ベッピョウ</t>
    </rPh>
    <rPh sb="30" eb="31">
      <t>ニ</t>
    </rPh>
    <phoneticPr fontId="3"/>
  </si>
  <si>
    <t>平18厚告126
別表2の2
注１８
大臣基準告示五十一の五
利用者等告示三十五の五
留意事項
第２の３の２(13)</t>
    <rPh sb="9" eb="11">
      <t>ベッピョウ</t>
    </rPh>
    <rPh sb="20" eb="22">
      <t>ダイジン</t>
    </rPh>
    <rPh sb="22" eb="24">
      <t>キジュン</t>
    </rPh>
    <rPh sb="24" eb="26">
      <t>コクジ</t>
    </rPh>
    <rPh sb="26" eb="29">
      <t>ゴジュウイチ</t>
    </rPh>
    <rPh sb="30" eb="31">
      <t>ゴ</t>
    </rPh>
    <rPh sb="33" eb="36">
      <t>リヨウシャ</t>
    </rPh>
    <rPh sb="36" eb="37">
      <t>トウ</t>
    </rPh>
    <rPh sb="37" eb="39">
      <t>コクジ</t>
    </rPh>
    <rPh sb="39" eb="42">
      <t>サンジュウゴ</t>
    </rPh>
    <rPh sb="43" eb="44">
      <t>ゴ</t>
    </rPh>
    <rPh sb="46" eb="48">
      <t>リュウイ</t>
    </rPh>
    <rPh sb="48" eb="50">
      <t>ジコウ</t>
    </rPh>
    <rPh sb="51" eb="52">
      <t>ダイ</t>
    </rPh>
    <phoneticPr fontId="5"/>
  </si>
  <si>
    <r>
      <t>ロ　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t>
    </r>
    <r>
      <rPr>
        <u/>
        <sz val="9"/>
        <rFont val="ＭＳ ゴシック"/>
        <family val="3"/>
        <charset val="128"/>
      </rPr>
      <t>15</t>
    </r>
    <r>
      <rPr>
        <sz val="9"/>
        <rFont val="ＭＳ ゴシック"/>
        <family val="3"/>
        <charset val="128"/>
      </rPr>
      <t>以上であること</t>
    </r>
    <phoneticPr fontId="5"/>
  </si>
  <si>
    <t xml:space="preserve">
平18厚告126
別表2の2
注１９
大臣基準告示十八</t>
    <rPh sb="10" eb="12">
      <t>ベッピョウ</t>
    </rPh>
    <rPh sb="22" eb="24">
      <t>ダイジン</t>
    </rPh>
    <rPh sb="24" eb="26">
      <t>キジュン</t>
    </rPh>
    <rPh sb="26" eb="28">
      <t>コクジ</t>
    </rPh>
    <rPh sb="28" eb="30">
      <t>ジュウハチ</t>
    </rPh>
    <phoneticPr fontId="5"/>
  </si>
  <si>
    <t>平18厚告126
別表2の2
注２０
大臣基準告示十八の二</t>
    <rPh sb="9" eb="11">
      <t>ベッピョウ</t>
    </rPh>
    <rPh sb="29" eb="30">
      <t>ニ</t>
    </rPh>
    <phoneticPr fontId="3"/>
  </si>
  <si>
    <t>平18厚告126
別表2の2
注２１
大臣基準告示十九
留意事項
第２の３の２
(16)</t>
    <rPh sb="9" eb="11">
      <t>ベッピョウ</t>
    </rPh>
    <rPh sb="30" eb="32">
      <t>リュウイ</t>
    </rPh>
    <rPh sb="32" eb="34">
      <t>ジコウ</t>
    </rPh>
    <phoneticPr fontId="5"/>
  </si>
  <si>
    <t>平18厚告126
別表2の2
注２２
大臣基準告示五十一の六
留意事項
第２の３の２
(17)</t>
    <rPh sb="9" eb="11">
      <t>ベッピョウ</t>
    </rPh>
    <rPh sb="26" eb="29">
      <t>ゴジュウイチ</t>
    </rPh>
    <rPh sb="30" eb="31">
      <t>ロク</t>
    </rPh>
    <rPh sb="33" eb="37">
      <t>リュウイジコウ</t>
    </rPh>
    <rPh sb="38" eb="39">
      <t>ダイ</t>
    </rPh>
    <phoneticPr fontId="5"/>
  </si>
  <si>
    <t>平18厚告126
別表2の2
注２３
大臣基準告示五十一の七
留意事項
第２の３の２
(17)</t>
    <rPh sb="9" eb="11">
      <t>ベッピョウ</t>
    </rPh>
    <rPh sb="26" eb="29">
      <t>ゴジュウイチ</t>
    </rPh>
    <rPh sb="30" eb="31">
      <t>ナナ</t>
    </rPh>
    <rPh sb="33" eb="37">
      <t>リュウイジコウ</t>
    </rPh>
    <phoneticPr fontId="5"/>
  </si>
  <si>
    <t>平18厚告126
別表2の2
注２４</t>
    <rPh sb="9" eb="11">
      <t>ベッピョウ</t>
    </rPh>
    <rPh sb="15" eb="16">
      <t>チュウ</t>
    </rPh>
    <phoneticPr fontId="5"/>
  </si>
  <si>
    <t>平18厚告126
別表2の2
注２６</t>
    <rPh sb="9" eb="11">
      <t>ベッピョウ</t>
    </rPh>
    <phoneticPr fontId="5"/>
  </si>
  <si>
    <t>平18厚告126
別表2の2
注２８</t>
    <rPh sb="9" eb="11">
      <t>ベッピョウ</t>
    </rPh>
    <phoneticPr fontId="5"/>
  </si>
  <si>
    <t>平18厚告126
別表2の2
注２９
留意事項
第2の3の2(21)</t>
    <rPh sb="9" eb="11">
      <t>ベッピョウ</t>
    </rPh>
    <phoneticPr fontId="5"/>
  </si>
  <si>
    <t>平18厚告126
別表2の2　ニ
大臣基準告示五十一の八</t>
    <rPh sb="9" eb="11">
      <t>ベッピョウ</t>
    </rPh>
    <rPh sb="18" eb="20">
      <t>ダイジン</t>
    </rPh>
    <rPh sb="20" eb="22">
      <t>キジュン</t>
    </rPh>
    <rPh sb="22" eb="24">
      <t>コクジ</t>
    </rPh>
    <rPh sb="24" eb="27">
      <t>ゴジュウイチ</t>
    </rPh>
    <rPh sb="28" eb="29">
      <t>ハチ</t>
    </rPh>
    <phoneticPr fontId="5"/>
  </si>
  <si>
    <r>
      <t xml:space="preserve">サービス提供体制強化加算
（Ⅱ）
</t>
    </r>
    <r>
      <rPr>
        <sz val="8"/>
        <rFont val="ＭＳ ゴシック"/>
        <family val="3"/>
        <charset val="128"/>
      </rPr>
      <t>※いずれにも適合すること</t>
    </r>
    <phoneticPr fontId="3"/>
  </si>
  <si>
    <r>
      <t xml:space="preserve">(1) 介護職員との意見交換を踏まえた資質向上のための目標を
</t>
    </r>
    <r>
      <rPr>
        <sz val="9"/>
        <rFont val="ＭＳ ゴシック"/>
        <family val="3"/>
        <charset val="128"/>
      </rPr>
      <t xml:space="preserve">  </t>
    </r>
    <r>
      <rPr>
        <u/>
        <sz val="9"/>
        <rFont val="ＭＳ ゴシック"/>
        <family val="3"/>
        <charset val="128"/>
      </rPr>
      <t xml:space="preserve">立て、その実現のため、具体的な取組として、以下のいずれ
</t>
    </r>
    <r>
      <rPr>
        <sz val="9"/>
        <rFont val="ＭＳ ゴシック"/>
        <family val="3"/>
        <charset val="128"/>
      </rPr>
      <t xml:space="preserve">  </t>
    </r>
    <r>
      <rPr>
        <u/>
        <sz val="9"/>
        <rFont val="ＭＳ ゴシック"/>
        <family val="3"/>
        <charset val="128"/>
      </rPr>
      <t xml:space="preserve">かに該当していますか。
ア　資質向上のための計画に沿って、研修機会の提供又は技術
</t>
    </r>
    <r>
      <rPr>
        <sz val="9"/>
        <rFont val="ＭＳ ゴシック"/>
        <family val="3"/>
        <charset val="128"/>
      </rPr>
      <t xml:space="preserve">  </t>
    </r>
    <r>
      <rPr>
        <u/>
        <sz val="9"/>
        <rFont val="ＭＳ ゴシック"/>
        <family val="3"/>
        <charset val="128"/>
      </rPr>
      <t xml:space="preserve">指導等を実施するとともに、介護職員の能力評価を行う。
イ　資格取得のための支援の実施(研修受講のための勤務シフ 
</t>
    </r>
    <r>
      <rPr>
        <sz val="9"/>
        <rFont val="ＭＳ ゴシック"/>
        <family val="3"/>
        <charset val="128"/>
      </rPr>
      <t xml:space="preserve">  </t>
    </r>
    <r>
      <rPr>
        <u/>
        <sz val="9"/>
        <rFont val="ＭＳ ゴシック"/>
        <family val="3"/>
        <charset val="128"/>
      </rPr>
      <t xml:space="preserve">トの調整、休暇の付与、費用（交通費、受講料等）の援助
</t>
    </r>
    <r>
      <rPr>
        <sz val="9"/>
        <rFont val="ＭＳ ゴシック"/>
        <family val="3"/>
        <charset val="128"/>
      </rPr>
      <t xml:space="preserve">  </t>
    </r>
    <r>
      <rPr>
        <u/>
        <sz val="9"/>
        <rFont val="ＭＳ ゴシック"/>
        <family val="3"/>
        <charset val="128"/>
      </rPr>
      <t>等）
→具体的な取組内容を記載してください。
（　　　　　　　　　　　　　　　　　　　　　　　　　　）</t>
    </r>
    <rPh sb="33" eb="34">
      <t>タ</t>
    </rPh>
    <rPh sb="38" eb="40">
      <t>ジツゲン</t>
    </rPh>
    <rPh sb="44" eb="47">
      <t>グタイテキ</t>
    </rPh>
    <rPh sb="48" eb="50">
      <t>トリクミ</t>
    </rPh>
    <rPh sb="54" eb="56">
      <t>イカ</t>
    </rPh>
    <rPh sb="65" eb="67">
      <t>ガイトウ</t>
    </rPh>
    <rPh sb="149" eb="151">
      <t>ケンシュウ</t>
    </rPh>
    <rPh sb="151" eb="153">
      <t>ジュコウ</t>
    </rPh>
    <rPh sb="157" eb="159">
      <t>キンム</t>
    </rPh>
    <rPh sb="167" eb="169">
      <t>チョウセイ</t>
    </rPh>
    <rPh sb="173" eb="175">
      <t>フヨ</t>
    </rPh>
    <rPh sb="176" eb="178">
      <t>ヒヨウ</t>
    </rPh>
    <rPh sb="179" eb="182">
      <t>コウツウヒ</t>
    </rPh>
    <rPh sb="183" eb="186">
      <t>ジュコウリョウ</t>
    </rPh>
    <rPh sb="186" eb="187">
      <t>トウ</t>
    </rPh>
    <rPh sb="189" eb="191">
      <t>エンジョ</t>
    </rPh>
    <rPh sb="194" eb="195">
      <t>トウ</t>
    </rPh>
    <rPh sb="199" eb="202">
      <t>グタイテキ</t>
    </rPh>
    <rPh sb="203" eb="205">
      <t>トリクミ</t>
    </rPh>
    <rPh sb="205" eb="207">
      <t>ナイヨウ</t>
    </rPh>
    <rPh sb="208" eb="210">
      <t>キサイ</t>
    </rPh>
    <phoneticPr fontId="5"/>
  </si>
  <si>
    <r>
      <t xml:space="preserve">(1) 介護職員について、経験若しくは資格等に応じて昇給する 
</t>
    </r>
    <r>
      <rPr>
        <sz val="9"/>
        <rFont val="ＭＳ ゴシック"/>
        <family val="3"/>
        <charset val="128"/>
      </rPr>
      <t xml:space="preserve">  </t>
    </r>
    <r>
      <rPr>
        <u/>
        <sz val="9"/>
        <rFont val="ＭＳ ゴシック"/>
        <family val="3"/>
        <charset val="128"/>
      </rPr>
      <t xml:space="preserve">仕組み又は一定の基準に基づき定期に昇給を判定する仕組み
</t>
    </r>
    <r>
      <rPr>
        <sz val="9"/>
        <rFont val="ＭＳ ゴシック"/>
        <family val="3"/>
        <charset val="128"/>
      </rPr>
      <t xml:space="preserve">  </t>
    </r>
    <r>
      <rPr>
        <u/>
        <sz val="9"/>
        <rFont val="ＭＳ ゴシック"/>
        <family val="3"/>
        <charset val="128"/>
      </rPr>
      <t xml:space="preserve">を設けていますか。具体的に、以下のア～ウのいずれかに該
</t>
    </r>
    <r>
      <rPr>
        <sz val="9"/>
        <rFont val="ＭＳ ゴシック"/>
        <family val="3"/>
        <charset val="128"/>
      </rPr>
      <t xml:space="preserve">  </t>
    </r>
    <r>
      <rPr>
        <u/>
        <sz val="9"/>
        <rFont val="ＭＳ ゴシック"/>
        <family val="3"/>
        <charset val="128"/>
      </rPr>
      <t xml:space="preserve">当しますか。（１つでも複数でも可）
ア　経験に応じて昇給する仕組み
</t>
    </r>
    <r>
      <rPr>
        <sz val="9"/>
        <rFont val="ＭＳ ゴシック"/>
        <family val="3"/>
        <charset val="128"/>
      </rPr>
      <t>　　</t>
    </r>
    <r>
      <rPr>
        <u/>
        <sz val="9"/>
        <rFont val="ＭＳ ゴシック"/>
        <family val="3"/>
        <charset val="128"/>
      </rPr>
      <t xml:space="preserve">※「勤続年数」や「経験年数」などに応じて昇給する仕組
</t>
    </r>
    <r>
      <rPr>
        <sz val="9"/>
        <rFont val="ＭＳ ゴシック"/>
        <family val="3"/>
        <charset val="128"/>
      </rPr>
      <t xml:space="preserve">      </t>
    </r>
    <r>
      <rPr>
        <u/>
        <sz val="9"/>
        <rFont val="ＭＳ ゴシック"/>
        <family val="3"/>
        <charset val="128"/>
      </rPr>
      <t xml:space="preserve">みを指す。
イ　資格等に応じて昇給する仕組み
</t>
    </r>
    <r>
      <rPr>
        <sz val="9"/>
        <rFont val="ＭＳ ゴシック"/>
        <family val="3"/>
        <charset val="128"/>
      </rPr>
      <t>　　</t>
    </r>
    <r>
      <rPr>
        <u/>
        <sz val="9"/>
        <rFont val="ＭＳ ゴシック"/>
        <family val="3"/>
        <charset val="128"/>
      </rPr>
      <t xml:space="preserve">※「介護福祉士」や「実務者研修修了者」などの取得に応
</t>
    </r>
    <r>
      <rPr>
        <sz val="9"/>
        <rFont val="ＭＳ ゴシック"/>
        <family val="3"/>
        <charset val="128"/>
      </rPr>
      <t xml:space="preserve">     </t>
    </r>
    <r>
      <rPr>
        <u/>
        <sz val="9"/>
        <rFont val="ＭＳ ゴシック"/>
        <family val="3"/>
        <charset val="128"/>
      </rPr>
      <t xml:space="preserve"> じて昇給する仕組みを指す。ただし、介護福祉士資格を
</t>
    </r>
    <r>
      <rPr>
        <sz val="9"/>
        <rFont val="ＭＳ ゴシック"/>
        <family val="3"/>
        <charset val="128"/>
      </rPr>
      <t xml:space="preserve">     </t>
    </r>
    <r>
      <rPr>
        <u/>
        <sz val="9"/>
        <rFont val="ＭＳ ゴシック"/>
        <family val="3"/>
        <charset val="128"/>
      </rPr>
      <t xml:space="preserve"> 有して就業する者についても昇給が図られる仕組みであ
</t>
    </r>
    <r>
      <rPr>
        <sz val="9"/>
        <rFont val="ＭＳ ゴシック"/>
        <family val="3"/>
        <charset val="128"/>
      </rPr>
      <t xml:space="preserve">     </t>
    </r>
    <r>
      <rPr>
        <u/>
        <sz val="9"/>
        <rFont val="ＭＳ ゴシック"/>
        <family val="3"/>
        <charset val="128"/>
      </rPr>
      <t xml:space="preserve"> ることを要する。
ウ　一定の基準に基づき定期に昇給を判定する仕組み
</t>
    </r>
    <r>
      <rPr>
        <sz val="9"/>
        <rFont val="ＭＳ ゴシック"/>
        <family val="3"/>
        <charset val="128"/>
      </rPr>
      <t>　　</t>
    </r>
    <r>
      <rPr>
        <u/>
        <sz val="9"/>
        <rFont val="ＭＳ ゴシック"/>
        <family val="3"/>
        <charset val="128"/>
      </rPr>
      <t xml:space="preserve">※「実技試験」や「人事評価」などの結果に基づき昇給す
</t>
    </r>
    <r>
      <rPr>
        <sz val="9"/>
        <rFont val="ＭＳ ゴシック"/>
        <family val="3"/>
        <charset val="128"/>
      </rPr>
      <t xml:space="preserve">     </t>
    </r>
    <r>
      <rPr>
        <u/>
        <sz val="9"/>
        <rFont val="ＭＳ ゴシック"/>
        <family val="3"/>
        <charset val="128"/>
      </rPr>
      <t xml:space="preserve"> る仕組みを指す。ただし、客観的な評価基準や昇給条件
</t>
    </r>
    <r>
      <rPr>
        <sz val="9"/>
        <rFont val="ＭＳ ゴシック"/>
        <family val="3"/>
        <charset val="128"/>
      </rPr>
      <t xml:space="preserve">     </t>
    </r>
    <r>
      <rPr>
        <u/>
        <sz val="9"/>
        <rFont val="ＭＳ ゴシック"/>
        <family val="3"/>
        <charset val="128"/>
      </rPr>
      <t xml:space="preserve"> が明文化されていることを要する。</t>
    </r>
    <rPh sb="73" eb="76">
      <t>グタイテキ</t>
    </rPh>
    <rPh sb="78" eb="80">
      <t>イカ</t>
    </rPh>
    <rPh sb="105" eb="107">
      <t>フクスウ</t>
    </rPh>
    <rPh sb="109" eb="110">
      <t>カ</t>
    </rPh>
    <phoneticPr fontId="5"/>
  </si>
  <si>
    <r>
      <t xml:space="preserve">(2) (1)について、就業規則等の明確な根拠規定を書面で整備
</t>
    </r>
    <r>
      <rPr>
        <sz val="9"/>
        <rFont val="ＭＳ ゴシック"/>
        <family val="3"/>
        <charset val="128"/>
      </rPr>
      <t xml:space="preserve">  </t>
    </r>
    <r>
      <rPr>
        <u/>
        <sz val="9"/>
        <rFont val="ＭＳ ゴシック"/>
        <family val="3"/>
        <charset val="128"/>
      </rPr>
      <t xml:space="preserve"> し、全ての介護職員に周知していますか。</t>
    </r>
    <rPh sb="12" eb="14">
      <t>シュウギョウ</t>
    </rPh>
    <rPh sb="14" eb="16">
      <t>キソク</t>
    </rPh>
    <rPh sb="16" eb="17">
      <t>トウ</t>
    </rPh>
    <rPh sb="18" eb="20">
      <t>メイカク</t>
    </rPh>
    <rPh sb="21" eb="23">
      <t>コンキョ</t>
    </rPh>
    <rPh sb="23" eb="25">
      <t>キテイ</t>
    </rPh>
    <rPh sb="26" eb="28">
      <t>ショメン</t>
    </rPh>
    <rPh sb="29" eb="31">
      <t>セイビ</t>
    </rPh>
    <rPh sb="37" eb="38">
      <t>スベ</t>
    </rPh>
    <rPh sb="40" eb="42">
      <t>カイゴ</t>
    </rPh>
    <rPh sb="42" eb="44">
      <t>ショクイン</t>
    </rPh>
    <rPh sb="45" eb="47">
      <t>シュウチ</t>
    </rPh>
    <phoneticPr fontId="5"/>
  </si>
  <si>
    <r>
      <t xml:space="preserve">（令和７年度以降の要件）
６区分の要件（「入職促進に向けた取組」「資質の向上やキャリアアップに向けた支援」「両立支援・多様な働き方の推進」「腰痛を含む心身の健康管理」「生産性向上のための取組」「やりがい・働きがいの醸成」）から職場環境等の改善に係る取組を実施していますか。
※　新加算Ⅰ・Ⅱを算定する場合は、区分ごとに２つ以上
</t>
    </r>
    <r>
      <rPr>
        <sz val="9"/>
        <rFont val="ＭＳ ゴシック"/>
        <family val="3"/>
        <charset val="128"/>
      </rPr>
      <t xml:space="preserve">  </t>
    </r>
    <r>
      <rPr>
        <u/>
        <sz val="9"/>
        <rFont val="ＭＳ ゴシック"/>
        <family val="3"/>
        <charset val="128"/>
      </rPr>
      <t xml:space="preserve">（「生産性向上」は３つ以上、うち一部は必須）を実施し、
</t>
    </r>
    <r>
      <rPr>
        <sz val="9"/>
        <rFont val="ＭＳ ゴシック"/>
        <family val="3"/>
        <charset val="128"/>
      </rPr>
      <t xml:space="preserve">  </t>
    </r>
    <r>
      <rPr>
        <u/>
        <sz val="9"/>
        <rFont val="ＭＳ ゴシック"/>
        <family val="3"/>
        <charset val="128"/>
      </rPr>
      <t xml:space="preserve">ホームページへの掲載等により公表すること。
※　新加算Ⅲ・Ⅳを算定する場合は、区分ごとに１つ以上
</t>
    </r>
    <r>
      <rPr>
        <sz val="9"/>
        <rFont val="ＭＳ ゴシック"/>
        <family val="3"/>
        <charset val="128"/>
      </rPr>
      <t xml:space="preserve">  </t>
    </r>
    <r>
      <rPr>
        <u/>
        <sz val="9"/>
        <rFont val="ＭＳ ゴシック"/>
        <family val="3"/>
        <charset val="128"/>
      </rPr>
      <t xml:space="preserve">（「生産性向上のための取組」は２つ以上）を実施するこ
</t>
    </r>
    <r>
      <rPr>
        <sz val="9"/>
        <rFont val="ＭＳ ゴシック"/>
        <family val="3"/>
        <charset val="128"/>
      </rPr>
      <t xml:space="preserve">  </t>
    </r>
    <r>
      <rPr>
        <u/>
        <sz val="9"/>
        <rFont val="ＭＳ ゴシック"/>
        <family val="3"/>
        <charset val="128"/>
      </rPr>
      <t xml:space="preserve"> と。</t>
    </r>
    <rPh sb="1" eb="3">
      <t>レイワ</t>
    </rPh>
    <rPh sb="4" eb="8">
      <t>ネンドイコウ</t>
    </rPh>
    <rPh sb="9" eb="11">
      <t>ヨウケン</t>
    </rPh>
    <rPh sb="14" eb="16">
      <t>クブン</t>
    </rPh>
    <rPh sb="17" eb="19">
      <t>ヨウケン</t>
    </rPh>
    <rPh sb="21" eb="25">
      <t>ニュウショクソクシン</t>
    </rPh>
    <rPh sb="26" eb="27">
      <t>ム</t>
    </rPh>
    <rPh sb="29" eb="31">
      <t>トリクミ</t>
    </rPh>
    <rPh sb="33" eb="35">
      <t>シシツ</t>
    </rPh>
    <rPh sb="36" eb="38">
      <t>コウジョウ</t>
    </rPh>
    <rPh sb="47" eb="48">
      <t>ム</t>
    </rPh>
    <rPh sb="50" eb="52">
      <t>シエン</t>
    </rPh>
    <rPh sb="54" eb="58">
      <t>リョウリツシエン</t>
    </rPh>
    <rPh sb="59" eb="61">
      <t>タヨウ</t>
    </rPh>
    <rPh sb="62" eb="63">
      <t>ハタラ</t>
    </rPh>
    <rPh sb="64" eb="65">
      <t>カタ</t>
    </rPh>
    <rPh sb="66" eb="68">
      <t>スイシン</t>
    </rPh>
    <rPh sb="70" eb="72">
      <t>ヨウツウ</t>
    </rPh>
    <rPh sb="73" eb="74">
      <t>フク</t>
    </rPh>
    <rPh sb="75" eb="77">
      <t>シンシン</t>
    </rPh>
    <rPh sb="78" eb="82">
      <t>ケンコウカンリ</t>
    </rPh>
    <rPh sb="84" eb="86">
      <t>セイサン</t>
    </rPh>
    <rPh sb="86" eb="87">
      <t>セイ</t>
    </rPh>
    <rPh sb="87" eb="89">
      <t>コウジョウ</t>
    </rPh>
    <rPh sb="93" eb="95">
      <t>トリクミ</t>
    </rPh>
    <rPh sb="102" eb="103">
      <t>ハタラ</t>
    </rPh>
    <rPh sb="107" eb="109">
      <t>ジョウセイ</t>
    </rPh>
    <rPh sb="113" eb="115">
      <t>ショクバ</t>
    </rPh>
    <rPh sb="115" eb="117">
      <t>カンキョウ</t>
    </rPh>
    <rPh sb="117" eb="118">
      <t>トウ</t>
    </rPh>
    <rPh sb="119" eb="121">
      <t>カイゼン</t>
    </rPh>
    <rPh sb="122" eb="123">
      <t>カカ</t>
    </rPh>
    <rPh sb="124" eb="126">
      <t>トリクミ</t>
    </rPh>
    <rPh sb="127" eb="129">
      <t>ジッシ</t>
    </rPh>
    <rPh sb="140" eb="143">
      <t>シンカサン</t>
    </rPh>
    <rPh sb="147" eb="149">
      <t>サンテイ</t>
    </rPh>
    <rPh sb="151" eb="153">
      <t>バアイ</t>
    </rPh>
    <rPh sb="155" eb="157">
      <t>クブン</t>
    </rPh>
    <rPh sb="162" eb="164">
      <t>イジョウ</t>
    </rPh>
    <rPh sb="178" eb="180">
      <t>イジョウ</t>
    </rPh>
    <rPh sb="183" eb="185">
      <t>イチブ</t>
    </rPh>
    <rPh sb="186" eb="188">
      <t>ヒッス</t>
    </rPh>
    <rPh sb="190" eb="192">
      <t>ジッシ</t>
    </rPh>
    <rPh sb="205" eb="208">
      <t>ケイサイトウ</t>
    </rPh>
    <rPh sb="211" eb="213">
      <t>コウヒョウ</t>
    </rPh>
    <rPh sb="221" eb="224">
      <t>シンカサン</t>
    </rPh>
    <rPh sb="228" eb="230">
      <t>サンテイ</t>
    </rPh>
    <rPh sb="232" eb="234">
      <t>バアイ</t>
    </rPh>
    <rPh sb="236" eb="238">
      <t>クブン</t>
    </rPh>
    <rPh sb="243" eb="245">
      <t>イジョウ</t>
    </rPh>
    <rPh sb="265" eb="267">
      <t>イジョウ</t>
    </rPh>
    <rPh sb="269" eb="271">
      <t>ジッシ</t>
    </rPh>
    <phoneticPr fontId="5"/>
  </si>
  <si>
    <r>
      <t xml:space="preserve">（令和６年度の経過措置）
６区分の要件（「入職促進に向けた取組」「資質の向上やキャリアアップに向けた支援」「両立支援・多様な働き方の推進」「腰痛を含む心身の健康管理」「生産性向上のための取組」「やりがい・働きがいの醸成」）から職場環境等の改善に係る取組を実施していますか。
※　新加算Ⅰ・Ⅱを算定する場合は、区分ごとに１つ以上を実
</t>
    </r>
    <r>
      <rPr>
        <sz val="9"/>
        <rFont val="ＭＳ ゴシック"/>
        <family val="3"/>
        <charset val="128"/>
      </rPr>
      <t xml:space="preserve"> </t>
    </r>
    <r>
      <rPr>
        <u/>
        <sz val="9"/>
        <rFont val="ＭＳ ゴシック"/>
        <family val="3"/>
        <charset val="128"/>
      </rPr>
      <t xml:space="preserve"> 施し、ホームページへの掲載等により公表すること。
※　新加算Ⅲ・Ⅳを算定する場合は、全体で１つ以上を実施す
</t>
    </r>
    <r>
      <rPr>
        <sz val="9"/>
        <rFont val="ＭＳ ゴシック"/>
        <family val="3"/>
        <charset val="128"/>
      </rPr>
      <t xml:space="preserve"> </t>
    </r>
    <r>
      <rPr>
        <u/>
        <sz val="9"/>
        <rFont val="ＭＳ ゴシック"/>
        <family val="3"/>
        <charset val="128"/>
      </rPr>
      <t xml:space="preserve"> ること。</t>
    </r>
    <rPh sb="1" eb="3">
      <t>レイワ</t>
    </rPh>
    <rPh sb="4" eb="6">
      <t>ネンド</t>
    </rPh>
    <rPh sb="7" eb="11">
      <t>ケイカソチ</t>
    </rPh>
    <rPh sb="211" eb="213">
      <t>ゼンタイ</t>
    </rPh>
    <phoneticPr fontId="3"/>
  </si>
  <si>
    <r>
      <t>Ⅶ　第1号事業支給費関係</t>
    </r>
    <r>
      <rPr>
        <sz val="12"/>
        <rFont val="ＭＳ ゴシック"/>
        <family val="3"/>
        <charset val="128"/>
      </rPr>
      <t xml:space="preserve">【介護予防】
</t>
    </r>
    <r>
      <rPr>
        <sz val="10"/>
        <rFont val="ＭＳ ゴシック"/>
        <family val="3"/>
        <charset val="128"/>
      </rPr>
      <t>※　介護職員処遇改善加算、介護職員等特定処遇改善加算、介護職員等ベースアップ等支援加算及び
  介護職員等処遇改善加算の項目のみは、「Ⅵ－１　介護給付費関係」において点検をお願いします。</t>
    </r>
    <rPh sb="13" eb="15">
      <t>カイゴ</t>
    </rPh>
    <rPh sb="15" eb="17">
      <t>ヨボウ</t>
    </rPh>
    <phoneticPr fontId="3"/>
  </si>
  <si>
    <r>
      <t xml:space="preserve">サービス提供体制強化加算
(Ⅱ）
</t>
    </r>
    <r>
      <rPr>
        <sz val="8"/>
        <rFont val="ＭＳ ゴシック"/>
        <family val="3"/>
        <charset val="128"/>
      </rPr>
      <t>※いずれにも適合すること</t>
    </r>
    <phoneticPr fontId="3"/>
  </si>
  <si>
    <r>
      <t>（1）地域密着型通所介護計画にある目標を達成するための具体的なサービスの内容が記載されているか　</t>
    </r>
    <r>
      <rPr>
        <sz val="6"/>
        <rFont val="ＭＳ ゴシック"/>
        <family val="3"/>
        <charset val="128"/>
      </rPr>
      <t>※</t>
    </r>
    <rPh sb="3" eb="5">
      <t>チイキ</t>
    </rPh>
    <rPh sb="5" eb="8">
      <t>ミッチャクガタ</t>
    </rPh>
    <phoneticPr fontId="5"/>
  </si>
  <si>
    <r>
      <t xml:space="preserve">（1）感染症、非常災害発生時のサービスの継続実施及び早期の業務再開の計画（業務継続計画）の策定及び必要な措置を講じているか　　　　　　　　　　　　　　　　　　　　　　　　　　　　　　　　　　 </t>
    </r>
    <r>
      <rPr>
        <sz val="6"/>
        <rFont val="ＭＳ ゴシック"/>
        <family val="3"/>
        <charset val="128"/>
      </rPr>
      <t>※</t>
    </r>
    <rPh sb="3" eb="6">
      <t>カンセンショウ</t>
    </rPh>
    <rPh sb="7" eb="9">
      <t>ヒジョウ</t>
    </rPh>
    <rPh sb="9" eb="11">
      <t>サイガイ</t>
    </rPh>
    <rPh sb="11" eb="13">
      <t>ハッセイ</t>
    </rPh>
    <rPh sb="13" eb="14">
      <t>ジ</t>
    </rPh>
    <rPh sb="20" eb="22">
      <t>ケイゾク</t>
    </rPh>
    <rPh sb="22" eb="24">
      <t>ジッシ</t>
    </rPh>
    <rPh sb="24" eb="25">
      <t>オヨ</t>
    </rPh>
    <rPh sb="37" eb="39">
      <t>ギョウム</t>
    </rPh>
    <rPh sb="39" eb="41">
      <t>ケイゾク</t>
    </rPh>
    <rPh sb="41" eb="43">
      <t>ケイカク</t>
    </rPh>
    <rPh sb="45" eb="48">
      <t>サクテイオヨ</t>
    </rPh>
    <rPh sb="49" eb="51">
      <t>ヒツヨウ</t>
    </rPh>
    <rPh sb="52" eb="54">
      <t>ソチ</t>
    </rPh>
    <rPh sb="55" eb="56">
      <t>コウ</t>
    </rPh>
    <phoneticPr fontId="3"/>
  </si>
  <si>
    <r>
      <t>（2）従業者に対する計画の周知、研修及び訓練を実施しているか　　　　　　　　　　　　　　　　　</t>
    </r>
    <r>
      <rPr>
        <sz val="6"/>
        <rFont val="ＭＳ ゴシック"/>
        <family val="3"/>
        <charset val="128"/>
      </rPr>
      <t>※</t>
    </r>
    <rPh sb="3" eb="6">
      <t>ジュウギョウシャ</t>
    </rPh>
    <rPh sb="7" eb="8">
      <t>タイ</t>
    </rPh>
    <rPh sb="10" eb="12">
      <t>ケイカク</t>
    </rPh>
    <rPh sb="13" eb="15">
      <t>シュウチ</t>
    </rPh>
    <rPh sb="16" eb="19">
      <t>ケンシュウオヨ</t>
    </rPh>
    <rPh sb="20" eb="22">
      <t>クンレン</t>
    </rPh>
    <rPh sb="23" eb="25">
      <t>ジッシ</t>
    </rPh>
    <phoneticPr fontId="3"/>
  </si>
  <si>
    <r>
      <t>（3）計画の見直しを行っているか　　　　　　　　　　　　　　　　　　　　　　　　　　　　　　　</t>
    </r>
    <r>
      <rPr>
        <sz val="6"/>
        <rFont val="ＭＳ ゴシック"/>
        <family val="3"/>
        <charset val="128"/>
      </rPr>
      <t>※</t>
    </r>
    <rPh sb="3" eb="5">
      <t>ケイカク</t>
    </rPh>
    <rPh sb="6" eb="8">
      <t>ミナオ</t>
    </rPh>
    <rPh sb="10" eb="11">
      <t>オコナ</t>
    </rPh>
    <phoneticPr fontId="3"/>
  </si>
  <si>
    <r>
      <t>地域密着型通所介護従業者に対し、業務継続計画について周知するとともに、必要な研修及び訓練を定期的に実施していますか。
（</t>
    </r>
    <r>
      <rPr>
        <u/>
        <sz val="9"/>
        <rFont val="ＭＳ ゴシック"/>
        <family val="3"/>
        <charset val="128"/>
      </rPr>
      <t>令和６年４月１日から義務化</t>
    </r>
    <r>
      <rPr>
        <sz val="9"/>
        <rFont val="ＭＳ ゴシック"/>
        <family val="3"/>
        <charset val="128"/>
      </rPr>
      <t>）</t>
    </r>
    <rPh sb="0" eb="2">
      <t>チイキ</t>
    </rPh>
    <rPh sb="2" eb="5">
      <t>ミッチャクガタ</t>
    </rPh>
    <rPh sb="5" eb="7">
      <t>ツウショ</t>
    </rPh>
    <rPh sb="7" eb="9">
      <t>カイゴ</t>
    </rPh>
    <phoneticPr fontId="3"/>
  </si>
  <si>
    <r>
      <t>定期的に業務継続計画の見直しを行い、必要に応じて業務継続計画の変更を行っていますか。
（</t>
    </r>
    <r>
      <rPr>
        <u/>
        <sz val="9"/>
        <rFont val="ＭＳ ゴシック"/>
        <family val="3"/>
        <charset val="128"/>
      </rPr>
      <t>令和６年４月１日から義務化</t>
    </r>
    <r>
      <rPr>
        <sz val="9"/>
        <rFont val="ＭＳ ゴシック"/>
        <family val="3"/>
        <charset val="128"/>
      </rPr>
      <t>）</t>
    </r>
    <phoneticPr fontId="3"/>
  </si>
  <si>
    <r>
      <t xml:space="preserve">当該事業所において感染症が発生し、又はまん延しないように、次に掲げる措置を講じていますか。
</t>
    </r>
    <r>
      <rPr>
        <u/>
        <sz val="9"/>
        <rFont val="ＭＳ ゴシック"/>
        <family val="3"/>
        <charset val="128"/>
      </rPr>
      <t>（令和６年４月１日から義務化</t>
    </r>
    <r>
      <rPr>
        <sz val="9"/>
        <rFont val="ＭＳ ゴシック"/>
        <family val="3"/>
        <charset val="128"/>
      </rPr>
      <t>）</t>
    </r>
    <phoneticPr fontId="5"/>
  </si>
  <si>
    <r>
      <t>虐待の発生又はその再発を防止するため、次に掲げる措置を講じていますか。
（</t>
    </r>
    <r>
      <rPr>
        <u/>
        <sz val="9"/>
        <rFont val="ＭＳ ゴシック"/>
        <family val="3"/>
        <charset val="128"/>
      </rPr>
      <t>令和６年４月１日から義務化</t>
    </r>
    <r>
      <rPr>
        <sz val="9"/>
        <rFont val="ＭＳ ゴシック"/>
        <family val="3"/>
        <charset val="128"/>
      </rPr>
      <t>）</t>
    </r>
    <phoneticPr fontId="3"/>
  </si>
  <si>
    <r>
      <t>全ての地域密着型通所介護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
（</t>
    </r>
    <r>
      <rPr>
        <u/>
        <sz val="9"/>
        <rFont val="ＭＳ ゴシック"/>
        <family val="3"/>
        <charset val="128"/>
      </rPr>
      <t>令和６年４月１日から義務化</t>
    </r>
    <r>
      <rPr>
        <sz val="9"/>
        <rFont val="ＭＳ ゴシック"/>
        <family val="3"/>
        <charset val="128"/>
      </rPr>
      <t>)</t>
    </r>
    <rPh sb="3" eb="5">
      <t>チイキ</t>
    </rPh>
    <rPh sb="5" eb="8">
      <t>ミッチャクガタ</t>
    </rPh>
    <rPh sb="8" eb="10">
      <t>ツウショ</t>
    </rPh>
    <rPh sb="10" eb="12">
      <t>カイゴ</t>
    </rPh>
    <phoneticPr fontId="3"/>
  </si>
  <si>
    <t>重要事項をウェブサイト（法人のホームページ等又は情報公表システム上）に掲載していますか。
（令和７年４月１日から適用）</t>
    <rPh sb="12" eb="14">
      <t>ホウジン</t>
    </rPh>
    <rPh sb="21" eb="22">
      <t>トウ</t>
    </rPh>
    <rPh sb="22" eb="23">
      <t>マタ</t>
    </rPh>
    <rPh sb="24" eb="28">
      <t>ジョウホウコウヒョウ</t>
    </rPh>
    <rPh sb="32" eb="33">
      <t>ウエ</t>
    </rPh>
    <phoneticPr fontId="3"/>
  </si>
  <si>
    <t>wef013@city.tsukuba.lg.jp</t>
    <phoneticPr fontId="5"/>
  </si>
  <si>
    <t>FAX029-868-7543</t>
    <phoneticPr fontId="5"/>
  </si>
  <si>
    <t>福祉監査係</t>
    <rPh sb="0" eb="2">
      <t>フクシ</t>
    </rPh>
    <rPh sb="2" eb="4">
      <t>カンサ</t>
    </rPh>
    <phoneticPr fontId="5"/>
  </si>
  <si>
    <t>つくば市研究学園一丁目１番地１</t>
    <rPh sb="4" eb="8">
      <t>ケンキュウガクエン</t>
    </rPh>
    <rPh sb="8" eb="11">
      <t>イチチョウメ</t>
    </rPh>
    <rPh sb="12" eb="14">
      <t>バンチ</t>
    </rPh>
    <phoneticPr fontId="5"/>
  </si>
  <si>
    <t>〒305-8555</t>
  </si>
  <si>
    <t>＊提出書類チェックシートの送付先</t>
    <rPh sb="1" eb="3">
      <t>テイシュツ</t>
    </rPh>
    <rPh sb="3" eb="5">
      <t>ショルイ</t>
    </rPh>
    <phoneticPr fontId="5"/>
  </si>
  <si>
    <t>事業ごとに１部</t>
    <rPh sb="0" eb="2">
      <t>ジギョウ</t>
    </rPh>
    <phoneticPr fontId="5"/>
  </si>
  <si>
    <t>④利用者の状況</t>
    <rPh sb="1" eb="4">
      <t>リヨウシャ</t>
    </rPh>
    <rPh sb="5" eb="7">
      <t>ジョウキョウ</t>
    </rPh>
    <phoneticPr fontId="5"/>
  </si>
  <si>
    <t>③運営規程及び重要事項説明書、利用者契約書（見本）</t>
    <phoneticPr fontId="5"/>
  </si>
  <si>
    <t>②従業員の勤務の体制及び勤務形態一覧表</t>
    <rPh sb="1" eb="4">
      <t>ジュウギョウイン</t>
    </rPh>
    <rPh sb="5" eb="7">
      <t>キンム</t>
    </rPh>
    <rPh sb="8" eb="10">
      <t>タイセイ</t>
    </rPh>
    <rPh sb="10" eb="11">
      <t>オヨ</t>
    </rPh>
    <rPh sb="12" eb="14">
      <t>キンム</t>
    </rPh>
    <rPh sb="14" eb="16">
      <t>ケイタイ</t>
    </rPh>
    <rPh sb="16" eb="18">
      <t>イチラン</t>
    </rPh>
    <rPh sb="18" eb="19">
      <t>ヒョウ</t>
    </rPh>
    <phoneticPr fontId="5"/>
  </si>
  <si>
    <t>①自己点検シート</t>
    <rPh sb="1" eb="3">
      <t>ジコ</t>
    </rPh>
    <rPh sb="3" eb="5">
      <t>テンケン</t>
    </rPh>
    <phoneticPr fontId="5"/>
  </si>
  <si>
    <t>チェック</t>
    <phoneticPr fontId="5"/>
  </si>
  <si>
    <t>提出数</t>
    <phoneticPr fontId="5"/>
  </si>
  <si>
    <t>資料名</t>
    <phoneticPr fontId="5"/>
  </si>
  <si>
    <t>E-mail</t>
    <phoneticPr fontId="5"/>
  </si>
  <si>
    <t>電話番号</t>
  </si>
  <si>
    <t>担当者名</t>
  </si>
  <si>
    <t>施設名</t>
  </si>
  <si>
    <t>提出書類チェックシート（地域密着型通所介護）</t>
    <rPh sb="0" eb="2">
      <t>テイシュツ</t>
    </rPh>
    <rPh sb="2" eb="4">
      <t>ショルイ</t>
    </rPh>
    <rPh sb="12" eb="14">
      <t>チイキ</t>
    </rPh>
    <rPh sb="14" eb="16">
      <t>ミッチャク</t>
    </rPh>
    <rPh sb="16" eb="17">
      <t>ガタ</t>
    </rPh>
    <rPh sb="17" eb="19">
      <t>ツウショ</t>
    </rPh>
    <rPh sb="19" eb="21">
      <t>カイゴ</t>
    </rPh>
    <phoneticPr fontId="5"/>
  </si>
  <si>
    <t>　　　３　区分欄の年号は適宜変更してください。</t>
    <rPh sb="5" eb="7">
      <t>クブン</t>
    </rPh>
    <rPh sb="7" eb="8">
      <t>ラン</t>
    </rPh>
    <rPh sb="9" eb="11">
      <t>ネンゴウ</t>
    </rPh>
    <rPh sb="12" eb="14">
      <t>テキギ</t>
    </rPh>
    <rPh sb="14" eb="16">
      <t>ヘンコウ</t>
    </rPh>
    <phoneticPr fontId="5"/>
  </si>
  <si>
    <t>　　　２　利用者数は、介護報酬請求に係る実利用者数をご記入ください。</t>
    <phoneticPr fontId="5"/>
  </si>
  <si>
    <t>（注）１　上記表は、実地指導時直近１年間についてご記入ください。</t>
    <phoneticPr fontId="5"/>
  </si>
  <si>
    <r>
      <rPr>
        <b/>
        <sz val="11"/>
        <rFont val="ＭＳ ゴシック"/>
        <family val="3"/>
        <charset val="128"/>
      </rPr>
      <t>利用者数</t>
    </r>
    <r>
      <rPr>
        <b/>
        <sz val="11"/>
        <rFont val="DejaVu Sans"/>
        <family val="2"/>
      </rPr>
      <t xml:space="preserve">
(</t>
    </r>
    <r>
      <rPr>
        <b/>
        <sz val="11"/>
        <rFont val="ＭＳ ゴシック"/>
        <family val="2"/>
        <charset val="128"/>
      </rPr>
      <t>人</t>
    </r>
    <r>
      <rPr>
        <b/>
        <sz val="11"/>
        <rFont val="DejaVu Sans"/>
        <family val="2"/>
      </rPr>
      <t>)</t>
    </r>
    <rPh sb="6" eb="7">
      <t>ニン</t>
    </rPh>
    <phoneticPr fontId="5"/>
  </si>
  <si>
    <t>月</t>
  </si>
  <si>
    <t>年間平均利用者数</t>
    <rPh sb="0" eb="2">
      <t>ネンカン</t>
    </rPh>
    <rPh sb="2" eb="4">
      <t>ヘイキン</t>
    </rPh>
    <rPh sb="4" eb="6">
      <t>リヨウ</t>
    </rPh>
    <rPh sb="6" eb="7">
      <t>シャ</t>
    </rPh>
    <rPh sb="7" eb="8">
      <t>スウ</t>
    </rPh>
    <phoneticPr fontId="5"/>
  </si>
  <si>
    <t>R　　年</t>
    <phoneticPr fontId="5"/>
  </si>
  <si>
    <r>
      <rPr>
        <b/>
        <sz val="11"/>
        <rFont val="ＭＳ Ｐゴシック"/>
        <family val="3"/>
        <charset val="128"/>
      </rPr>
      <t>区</t>
    </r>
    <r>
      <rPr>
        <b/>
        <sz val="11"/>
        <rFont val="DejaVu Sans"/>
        <family val="2"/>
      </rPr>
      <t xml:space="preserve">       </t>
    </r>
    <r>
      <rPr>
        <b/>
        <sz val="11"/>
        <rFont val="ＭＳ Ｐゴシック"/>
        <family val="3"/>
        <charset val="128"/>
      </rPr>
      <t>分</t>
    </r>
    <phoneticPr fontId="5"/>
  </si>
  <si>
    <t>　利用者の状況</t>
    <phoneticPr fontId="5"/>
  </si>
  <si>
    <t>TEL029-883-1111</t>
    <phoneticPr fontId="3"/>
  </si>
  <si>
    <r>
      <t>自己点検票</t>
    </r>
    <r>
      <rPr>
        <b/>
        <sz val="12"/>
        <rFont val="ＭＳ ゴシック"/>
        <family val="3"/>
        <charset val="128"/>
      </rPr>
      <t>（地域密着型通所介護・介護予防通所介護相当サービス）</t>
    </r>
    <rPh sb="0" eb="2">
      <t>ジコ</t>
    </rPh>
    <rPh sb="2" eb="4">
      <t>テンケン</t>
    </rPh>
    <rPh sb="4" eb="5">
      <t>ヒョウ</t>
    </rPh>
    <rPh sb="11" eb="13">
      <t>ツウショ</t>
    </rPh>
    <rPh sb="13" eb="15">
      <t>カイゴ</t>
    </rPh>
    <phoneticPr fontId="5"/>
  </si>
  <si>
    <t>基準第3条
第1項</t>
    <rPh sb="0" eb="2">
      <t>キジュン</t>
    </rPh>
    <rPh sb="2" eb="3">
      <t>ダイ</t>
    </rPh>
    <rPh sb="4" eb="5">
      <t>ジョウ</t>
    </rPh>
    <rPh sb="6" eb="7">
      <t>ダイ</t>
    </rPh>
    <rPh sb="8" eb="9">
      <t>コウ</t>
    </rPh>
    <phoneticPr fontId="5"/>
  </si>
  <si>
    <t>事業を運営するに当たっては、地域との結び付きを重視し、地域包括支援センター、他の地域密着型サービス事業者又は居宅サービス事業者その他の保健医療サービス及び福祉サービスを提供する者との連携に努めていますか。</t>
    <phoneticPr fontId="5"/>
  </si>
  <si>
    <t>基準第3条
第2項</t>
    <rPh sb="0" eb="2">
      <t>キジュン</t>
    </rPh>
    <rPh sb="2" eb="3">
      <t>ダイ</t>
    </rPh>
    <rPh sb="4" eb="5">
      <t>ジョウ</t>
    </rPh>
    <rPh sb="6" eb="7">
      <t>ダイ</t>
    </rPh>
    <rPh sb="8" eb="9">
      <t>コウ</t>
    </rPh>
    <phoneticPr fontId="5"/>
  </si>
  <si>
    <t>基準第3条
第3項</t>
    <rPh sb="0" eb="2">
      <t>キジュン</t>
    </rPh>
    <rPh sb="2" eb="3">
      <t>ダイ</t>
    </rPh>
    <rPh sb="4" eb="5">
      <t>ジョウ</t>
    </rPh>
    <rPh sb="6" eb="7">
      <t>ダイ</t>
    </rPh>
    <rPh sb="8" eb="9">
      <t>コウ</t>
    </rPh>
    <phoneticPr fontId="5"/>
  </si>
  <si>
    <t>指定地域密着型サービス事業者は、利用者の人権の擁護、虐待の防止等のため、必要な体制の整備を行うとともに、その従業者に対し、研修を実施する等の措置を講じていますか。
（令和６年４月１日から義務化）</t>
    <rPh sb="2" eb="4">
      <t>チイキ</t>
    </rPh>
    <rPh sb="4" eb="7">
      <t>ミッチャクガタ</t>
    </rPh>
    <rPh sb="73" eb="74">
      <t>コウ</t>
    </rPh>
    <phoneticPr fontId="3"/>
  </si>
  <si>
    <t>指定地域密着型サービスの事業の一般原則
【通所介護】
【介護予防】</t>
    <phoneticPr fontId="5"/>
  </si>
  <si>
    <t>基準第3条
第4項</t>
    <rPh sb="0" eb="2">
      <t>キジュン</t>
    </rPh>
    <rPh sb="2" eb="3">
      <t>ダイ</t>
    </rPh>
    <rPh sb="4" eb="5">
      <t>ジョウ</t>
    </rPh>
    <rPh sb="6" eb="7">
      <t>ダイ</t>
    </rPh>
    <rPh sb="8" eb="9">
      <t>コウ</t>
    </rPh>
    <phoneticPr fontId="5"/>
  </si>
  <si>
    <t>基本方針
【通所介護】</t>
    <rPh sb="0" eb="2">
      <t>キホン</t>
    </rPh>
    <rPh sb="2" eb="4">
      <t>ホウシン</t>
    </rPh>
    <phoneticPr fontId="5"/>
  </si>
  <si>
    <t>基準第20条
第1項第1号
解釈通知
１(1)④、(2)</t>
    <rPh sb="10" eb="11">
      <t>ダイ</t>
    </rPh>
    <rPh sb="12" eb="13">
      <t>ゴウ</t>
    </rPh>
    <phoneticPr fontId="3"/>
  </si>
  <si>
    <t xml:space="preserve">
基準第20条
第1項第2号
解釈通知
１(1)⑥
</t>
    <rPh sb="11" eb="12">
      <t>ダイ</t>
    </rPh>
    <rPh sb="13" eb="14">
      <t>ゴウ</t>
    </rPh>
    <rPh sb="18" eb="20">
      <t>カイシャク</t>
    </rPh>
    <rPh sb="20" eb="22">
      <t>ツウチ</t>
    </rPh>
    <phoneticPr fontId="3"/>
  </si>
  <si>
    <t>基準第20条
第1項第3号</t>
    <phoneticPr fontId="3"/>
  </si>
  <si>
    <t>基準第20条
第3項</t>
    <phoneticPr fontId="5"/>
  </si>
  <si>
    <t>基準第20条
第4項</t>
    <phoneticPr fontId="5"/>
  </si>
  <si>
    <t>機能訓練指導員（日常生活を営むのに必要な機能の減退を防止するための訓練を行う能力を有する者）を１名以上配置していますか。
※【資格】理学療法士、作業療法士、言語聴覚士、看護師、准看護師、柔道整復師、あん摩マッサージ指圧師、はり師又はきゅう師（※１）
※１　はり師又はきゅう師については、理学療法士、作業療法士、言語聴覚士、看護職員、柔道整復師又はあん摩マッサージ指圧師の資格を有する機能訓練指導員を配置した事業所で６月以上機能訓練指導に従事した経験を有する者
利用者の日常生活やレクリエーション、行事を通じて行う機能訓練については、当該事業所の生活相談員又は介護職員が兼務して行っても差し支えない。</t>
    <phoneticPr fontId="5"/>
  </si>
  <si>
    <r>
      <t xml:space="preserve">
</t>
    </r>
    <r>
      <rPr>
        <u/>
        <sz val="8"/>
        <rFont val="ＭＳ ゴシック"/>
        <family val="3"/>
        <charset val="128"/>
      </rPr>
      <t>基準第20条
第1項第4号
第6項</t>
    </r>
    <r>
      <rPr>
        <sz val="8"/>
        <rFont val="ＭＳ ゴシック"/>
        <family val="3"/>
        <charset val="128"/>
      </rPr>
      <t xml:space="preserve">
解釈通知
１(3)</t>
    </r>
    <rPh sb="12" eb="13">
      <t>ダイ</t>
    </rPh>
    <rPh sb="14" eb="15">
      <t>ゴウ</t>
    </rPh>
    <rPh sb="16" eb="17">
      <t>ダイ</t>
    </rPh>
    <rPh sb="18" eb="19">
      <t>コウ</t>
    </rPh>
    <phoneticPr fontId="3"/>
  </si>
  <si>
    <t>基準第20条
第7項</t>
    <phoneticPr fontId="3"/>
  </si>
  <si>
    <t>基準第21条
令和６年厚生労働省令第１６号</t>
    <phoneticPr fontId="5"/>
  </si>
  <si>
    <t>管理者
【通所介護】
【介護予防】</t>
    <rPh sb="0" eb="3">
      <t>カンリシャ</t>
    </rPh>
    <phoneticPr fontId="5"/>
  </si>
  <si>
    <t>基準第22条
第1項</t>
    <rPh sb="7" eb="8">
      <t>ダイ</t>
    </rPh>
    <rPh sb="9" eb="10">
      <t>コウ</t>
    </rPh>
    <phoneticPr fontId="5"/>
  </si>
  <si>
    <t>設備及び備品等
【通所介護】
【介護予防】</t>
    <rPh sb="0" eb="2">
      <t>セツビ</t>
    </rPh>
    <rPh sb="2" eb="3">
      <t>オヨ</t>
    </rPh>
    <rPh sb="4" eb="7">
      <t>ビヒントウ</t>
    </rPh>
    <phoneticPr fontId="5"/>
  </si>
  <si>
    <t>基準第22条
第2項第1号</t>
    <rPh sb="7" eb="8">
      <t>ダイ</t>
    </rPh>
    <rPh sb="9" eb="10">
      <t>コウ</t>
    </rPh>
    <rPh sb="10" eb="11">
      <t>ダイ</t>
    </rPh>
    <rPh sb="12" eb="13">
      <t>ゴウ</t>
    </rPh>
    <phoneticPr fontId="5"/>
  </si>
  <si>
    <t>基準第22条
第2項第2号</t>
    <rPh sb="7" eb="8">
      <t>ダイ</t>
    </rPh>
    <rPh sb="9" eb="10">
      <t>コウ</t>
    </rPh>
    <rPh sb="10" eb="11">
      <t>ダイ</t>
    </rPh>
    <rPh sb="12" eb="13">
      <t>ゴウ</t>
    </rPh>
    <phoneticPr fontId="5"/>
  </si>
  <si>
    <r>
      <rPr>
        <u/>
        <sz val="8"/>
        <rFont val="ＭＳ ゴシック"/>
        <family val="3"/>
        <charset val="128"/>
      </rPr>
      <t>基準第22条
第4項</t>
    </r>
    <r>
      <rPr>
        <sz val="8"/>
        <rFont val="ＭＳ ゴシック"/>
        <family val="3"/>
        <charset val="128"/>
      </rPr>
      <t xml:space="preserve">
解釈通知
2(5)</t>
    </r>
    <rPh sb="0" eb="2">
      <t>キジュン</t>
    </rPh>
    <rPh sb="2" eb="3">
      <t>ダイ</t>
    </rPh>
    <rPh sb="5" eb="6">
      <t>ジョウ</t>
    </rPh>
    <rPh sb="7" eb="8">
      <t>ダイ</t>
    </rPh>
    <rPh sb="9" eb="10">
      <t>コウ</t>
    </rPh>
    <phoneticPr fontId="5"/>
  </si>
  <si>
    <t>基準第3条の7</t>
    <rPh sb="0" eb="2">
      <t>キジュン</t>
    </rPh>
    <rPh sb="2" eb="3">
      <t>ダイ</t>
    </rPh>
    <rPh sb="4" eb="5">
      <t>ジョウ</t>
    </rPh>
    <phoneticPr fontId="5"/>
  </si>
  <si>
    <t>基準第3条の8</t>
    <rPh sb="0" eb="2">
      <t>キジュン</t>
    </rPh>
    <rPh sb="2" eb="3">
      <t>ダイ</t>
    </rPh>
    <rPh sb="4" eb="5">
      <t>ジョウ</t>
    </rPh>
    <phoneticPr fontId="5"/>
  </si>
  <si>
    <t>内容及び手続きの説明及び同意
【通所介護】
【介護予防】</t>
    <rPh sb="0" eb="2">
      <t>ナイヨウ</t>
    </rPh>
    <rPh sb="2" eb="3">
      <t>オヨ</t>
    </rPh>
    <rPh sb="4" eb="6">
      <t>テツヅ</t>
    </rPh>
    <rPh sb="8" eb="10">
      <t>セツメイ</t>
    </rPh>
    <rPh sb="10" eb="11">
      <t>オヨ</t>
    </rPh>
    <rPh sb="12" eb="14">
      <t>ドウイ</t>
    </rPh>
    <phoneticPr fontId="5"/>
  </si>
  <si>
    <t>提供拒否の禁止
【通所介護】
【介護予防】</t>
    <rPh sb="0" eb="2">
      <t>テイキョウ</t>
    </rPh>
    <rPh sb="2" eb="4">
      <t>キョヒ</t>
    </rPh>
    <rPh sb="5" eb="7">
      <t>キンシ</t>
    </rPh>
    <phoneticPr fontId="5"/>
  </si>
  <si>
    <r>
      <rPr>
        <u/>
        <sz val="8"/>
        <rFont val="ＭＳ ゴシック"/>
        <family val="3"/>
        <charset val="128"/>
      </rPr>
      <t>基準第3条の9</t>
    </r>
    <r>
      <rPr>
        <sz val="8"/>
        <rFont val="ＭＳ ゴシック"/>
        <family val="3"/>
        <charset val="128"/>
      </rPr>
      <t xml:space="preserve">
</t>
    </r>
    <rPh sb="0" eb="2">
      <t>キジュン</t>
    </rPh>
    <rPh sb="2" eb="3">
      <t>ダイ</t>
    </rPh>
    <rPh sb="4" eb="5">
      <t>ジョウ</t>
    </rPh>
    <phoneticPr fontId="5"/>
  </si>
  <si>
    <t>サービス提供困難時の対応
【通所介護】
【介護予防】</t>
    <rPh sb="4" eb="6">
      <t>テイキョウ</t>
    </rPh>
    <rPh sb="6" eb="8">
      <t>コンナン</t>
    </rPh>
    <rPh sb="8" eb="9">
      <t>ジ</t>
    </rPh>
    <rPh sb="10" eb="12">
      <t>タイオウ</t>
    </rPh>
    <phoneticPr fontId="5"/>
  </si>
  <si>
    <t>基準
第3条の10
第1項</t>
    <rPh sb="0" eb="2">
      <t>キジュン</t>
    </rPh>
    <rPh sb="3" eb="4">
      <t>ダイ</t>
    </rPh>
    <rPh sb="5" eb="6">
      <t>ジョウ</t>
    </rPh>
    <rPh sb="10" eb="11">
      <t>ダイ</t>
    </rPh>
    <rPh sb="12" eb="13">
      <t>コウ</t>
    </rPh>
    <phoneticPr fontId="5"/>
  </si>
  <si>
    <t>受給資格等の確認
【通所介護】
【介護予防】</t>
    <rPh sb="0" eb="2">
      <t>ジュキュウ</t>
    </rPh>
    <rPh sb="2" eb="4">
      <t>シカク</t>
    </rPh>
    <rPh sb="4" eb="5">
      <t>トウ</t>
    </rPh>
    <rPh sb="6" eb="8">
      <t>カクニン</t>
    </rPh>
    <phoneticPr fontId="5"/>
  </si>
  <si>
    <t>基準
第3条の10
第2項</t>
    <rPh sb="0" eb="2">
      <t>キジュン</t>
    </rPh>
    <rPh sb="3" eb="4">
      <t>ダイ</t>
    </rPh>
    <rPh sb="5" eb="6">
      <t>ジョウ</t>
    </rPh>
    <rPh sb="10" eb="11">
      <t>ダイ</t>
    </rPh>
    <rPh sb="12" eb="13">
      <t>コウ</t>
    </rPh>
    <phoneticPr fontId="5"/>
  </si>
  <si>
    <t>基準
第3条の11
第1項</t>
    <rPh sb="0" eb="2">
      <t>キジュン</t>
    </rPh>
    <rPh sb="3" eb="4">
      <t>ダイ</t>
    </rPh>
    <rPh sb="5" eb="6">
      <t>ジョウ</t>
    </rPh>
    <rPh sb="10" eb="11">
      <t>ダイ</t>
    </rPh>
    <rPh sb="12" eb="13">
      <t>コウ</t>
    </rPh>
    <phoneticPr fontId="5"/>
  </si>
  <si>
    <t>基準
第3条の11
第2項</t>
    <rPh sb="0" eb="2">
      <t>キジュン</t>
    </rPh>
    <rPh sb="3" eb="4">
      <t>ダイ</t>
    </rPh>
    <rPh sb="5" eb="6">
      <t>ジョウ</t>
    </rPh>
    <rPh sb="10" eb="11">
      <t>ダイ</t>
    </rPh>
    <rPh sb="12" eb="13">
      <t>コウ</t>
    </rPh>
    <phoneticPr fontId="5"/>
  </si>
  <si>
    <t>要介護認定の申請に係る援助
【通所介護】
【介護予防】</t>
    <rPh sb="0" eb="1">
      <t>ヨウ</t>
    </rPh>
    <rPh sb="1" eb="3">
      <t>カイゴ</t>
    </rPh>
    <rPh sb="3" eb="5">
      <t>ニンテイ</t>
    </rPh>
    <rPh sb="6" eb="8">
      <t>シンセイ</t>
    </rPh>
    <rPh sb="9" eb="10">
      <t>カカ</t>
    </rPh>
    <rPh sb="11" eb="13">
      <t>エンジョ</t>
    </rPh>
    <phoneticPr fontId="5"/>
  </si>
  <si>
    <t>基準第23条</t>
    <rPh sb="0" eb="2">
      <t>キジュン</t>
    </rPh>
    <rPh sb="2" eb="3">
      <t>ダイ</t>
    </rPh>
    <rPh sb="5" eb="6">
      <t>ジョウ</t>
    </rPh>
    <phoneticPr fontId="5"/>
  </si>
  <si>
    <t>心身の状況等の把握
【通所介護】
【介護予防】</t>
    <rPh sb="0" eb="2">
      <t>シンシン</t>
    </rPh>
    <rPh sb="3" eb="6">
      <t>ジョウキョウトウ</t>
    </rPh>
    <rPh sb="7" eb="9">
      <t>ハアク</t>
    </rPh>
    <phoneticPr fontId="5"/>
  </si>
  <si>
    <t>居宅介護支援事業者等との連携
【通所介護】
【介護予防】</t>
    <rPh sb="0" eb="2">
      <t>キョタク</t>
    </rPh>
    <rPh sb="2" eb="4">
      <t>カイゴ</t>
    </rPh>
    <rPh sb="4" eb="6">
      <t>シエン</t>
    </rPh>
    <rPh sb="6" eb="9">
      <t>ジギョウシャ</t>
    </rPh>
    <rPh sb="9" eb="10">
      <t>トウ</t>
    </rPh>
    <rPh sb="12" eb="14">
      <t>レンケイ</t>
    </rPh>
    <phoneticPr fontId="5"/>
  </si>
  <si>
    <t>基準
第3条の13
第1項</t>
    <rPh sb="0" eb="2">
      <t>キジュン</t>
    </rPh>
    <rPh sb="3" eb="4">
      <t>ダイ</t>
    </rPh>
    <rPh sb="5" eb="6">
      <t>ジョウ</t>
    </rPh>
    <rPh sb="10" eb="11">
      <t>ダイ</t>
    </rPh>
    <rPh sb="12" eb="13">
      <t>コウ</t>
    </rPh>
    <phoneticPr fontId="5"/>
  </si>
  <si>
    <t>基準
第3条の13
第2項</t>
    <rPh sb="0" eb="2">
      <t>キジュン</t>
    </rPh>
    <rPh sb="3" eb="4">
      <t>ダイ</t>
    </rPh>
    <rPh sb="5" eb="6">
      <t>ジョウ</t>
    </rPh>
    <rPh sb="10" eb="11">
      <t>ダイ</t>
    </rPh>
    <rPh sb="12" eb="13">
      <t>コウ</t>
    </rPh>
    <phoneticPr fontId="5"/>
  </si>
  <si>
    <t>居宅サービス計画を居宅介護支援事業者に依頼する旨をつくば市に対して届け出ること等により、サービスの提供を法定代理受領サービスとして受けることができる旨を説明すること、居宅介護支援事業所に関する情報提供すること、その他の法定代理受領サービスを行うために必要な援助を行っていますか。</t>
    <rPh sb="0" eb="2">
      <t>キョタク</t>
    </rPh>
    <rPh sb="6" eb="8">
      <t>ケイカク</t>
    </rPh>
    <rPh sb="9" eb="11">
      <t>キョタク</t>
    </rPh>
    <rPh sb="11" eb="13">
      <t>カイゴ</t>
    </rPh>
    <rPh sb="13" eb="15">
      <t>シエン</t>
    </rPh>
    <rPh sb="15" eb="18">
      <t>ジギョウシャ</t>
    </rPh>
    <rPh sb="19" eb="21">
      <t>イライ</t>
    </rPh>
    <rPh sb="23" eb="24">
      <t>ムネ</t>
    </rPh>
    <rPh sb="30" eb="31">
      <t>タイ</t>
    </rPh>
    <rPh sb="33" eb="34">
      <t>トド</t>
    </rPh>
    <rPh sb="35" eb="36">
      <t>デ</t>
    </rPh>
    <rPh sb="39" eb="40">
      <t>トウ</t>
    </rPh>
    <rPh sb="49" eb="51">
      <t>テイキョウ</t>
    </rPh>
    <rPh sb="52" eb="54">
      <t>ホウテイ</t>
    </rPh>
    <rPh sb="54" eb="56">
      <t>ダイリ</t>
    </rPh>
    <rPh sb="56" eb="58">
      <t>ジュリョウ</t>
    </rPh>
    <rPh sb="65" eb="66">
      <t>ウ</t>
    </rPh>
    <rPh sb="74" eb="75">
      <t>ムネ</t>
    </rPh>
    <rPh sb="76" eb="78">
      <t>セツメイ</t>
    </rPh>
    <rPh sb="83" eb="85">
      <t>キョタク</t>
    </rPh>
    <rPh sb="85" eb="87">
      <t>カイゴ</t>
    </rPh>
    <rPh sb="87" eb="89">
      <t>シエン</t>
    </rPh>
    <rPh sb="89" eb="91">
      <t>ジギョウ</t>
    </rPh>
    <rPh sb="91" eb="92">
      <t>ショ</t>
    </rPh>
    <rPh sb="93" eb="94">
      <t>カン</t>
    </rPh>
    <rPh sb="96" eb="98">
      <t>ジョウホウ</t>
    </rPh>
    <rPh sb="98" eb="100">
      <t>テイキョウ</t>
    </rPh>
    <rPh sb="107" eb="108">
      <t>タ</t>
    </rPh>
    <rPh sb="109" eb="111">
      <t>ホウテイ</t>
    </rPh>
    <rPh sb="111" eb="113">
      <t>ダイリ</t>
    </rPh>
    <rPh sb="113" eb="115">
      <t>ジュリョウ</t>
    </rPh>
    <rPh sb="120" eb="121">
      <t>オコナ</t>
    </rPh>
    <rPh sb="125" eb="127">
      <t>ヒツヨウ</t>
    </rPh>
    <rPh sb="128" eb="130">
      <t>エンジョ</t>
    </rPh>
    <rPh sb="131" eb="132">
      <t>オコナ</t>
    </rPh>
    <phoneticPr fontId="5"/>
  </si>
  <si>
    <t>法定代理受領サービスの提供を受けるための援助
【通所介護】
【介護予防】</t>
    <rPh sb="0" eb="2">
      <t>ホウテイ</t>
    </rPh>
    <rPh sb="2" eb="4">
      <t>ダイリ</t>
    </rPh>
    <rPh sb="4" eb="6">
      <t>ジュリョウ</t>
    </rPh>
    <rPh sb="11" eb="13">
      <t>テイキョウ</t>
    </rPh>
    <rPh sb="14" eb="15">
      <t>ウ</t>
    </rPh>
    <rPh sb="20" eb="22">
      <t>エンジョ</t>
    </rPh>
    <phoneticPr fontId="5"/>
  </si>
  <si>
    <t>基準
第3条の14</t>
    <rPh sb="0" eb="2">
      <t>キジュン</t>
    </rPh>
    <rPh sb="3" eb="4">
      <t>ダイ</t>
    </rPh>
    <rPh sb="5" eb="6">
      <t>ジョウ</t>
    </rPh>
    <phoneticPr fontId="5"/>
  </si>
  <si>
    <t>基準
第3条の15</t>
    <rPh sb="0" eb="2">
      <t>キジュン</t>
    </rPh>
    <rPh sb="3" eb="4">
      <t>ダイ</t>
    </rPh>
    <rPh sb="5" eb="6">
      <t>ジョウ</t>
    </rPh>
    <phoneticPr fontId="5"/>
  </si>
  <si>
    <t>基準
第3条の16</t>
    <rPh sb="0" eb="2">
      <t>キジュン</t>
    </rPh>
    <rPh sb="3" eb="4">
      <t>ダイ</t>
    </rPh>
    <rPh sb="5" eb="6">
      <t>ジョウ</t>
    </rPh>
    <phoneticPr fontId="5"/>
  </si>
  <si>
    <t>居宅サービス計画に沿ったサービスの提供
【通所介護】
【介護予防】</t>
    <rPh sb="0" eb="2">
      <t>キョタク</t>
    </rPh>
    <rPh sb="6" eb="8">
      <t>ケイカク</t>
    </rPh>
    <rPh sb="9" eb="10">
      <t>ソ</t>
    </rPh>
    <rPh sb="17" eb="19">
      <t>テイキョウ</t>
    </rPh>
    <phoneticPr fontId="5"/>
  </si>
  <si>
    <t>居宅サービス計画等の変更の援助
【通所介護】
【介護予防】</t>
    <rPh sb="0" eb="2">
      <t>キョタク</t>
    </rPh>
    <rPh sb="6" eb="8">
      <t>ケイカク</t>
    </rPh>
    <rPh sb="8" eb="9">
      <t>トウ</t>
    </rPh>
    <rPh sb="10" eb="12">
      <t>ヘンコウ</t>
    </rPh>
    <rPh sb="13" eb="15">
      <t>エンジョ</t>
    </rPh>
    <phoneticPr fontId="5"/>
  </si>
  <si>
    <t>サービスの提供の記録
【通所介護】
【介護予防】</t>
    <rPh sb="5" eb="7">
      <t>テイキョウ</t>
    </rPh>
    <rPh sb="8" eb="10">
      <t>キロク</t>
    </rPh>
    <phoneticPr fontId="5"/>
  </si>
  <si>
    <t>基準
第3条の18
第1項</t>
    <rPh sb="0" eb="2">
      <t>キジュン</t>
    </rPh>
    <rPh sb="3" eb="4">
      <t>ダイ</t>
    </rPh>
    <rPh sb="5" eb="6">
      <t>ジョウ</t>
    </rPh>
    <rPh sb="10" eb="11">
      <t>ダイ</t>
    </rPh>
    <rPh sb="12" eb="13">
      <t>コウ</t>
    </rPh>
    <phoneticPr fontId="5"/>
  </si>
  <si>
    <t>基準
第3条の18
第2項</t>
    <rPh sb="0" eb="2">
      <t>キジュン</t>
    </rPh>
    <rPh sb="3" eb="4">
      <t>ダイ</t>
    </rPh>
    <rPh sb="5" eb="6">
      <t>ジョウ</t>
    </rPh>
    <rPh sb="10" eb="11">
      <t>ダイ</t>
    </rPh>
    <rPh sb="12" eb="13">
      <t>コウ</t>
    </rPh>
    <phoneticPr fontId="5"/>
  </si>
  <si>
    <t>基準
第24条第1項</t>
    <rPh sb="0" eb="2">
      <t>キジュン</t>
    </rPh>
    <rPh sb="3" eb="4">
      <t>ダイ</t>
    </rPh>
    <rPh sb="6" eb="7">
      <t>ジョウ</t>
    </rPh>
    <rPh sb="7" eb="8">
      <t>ダイ</t>
    </rPh>
    <rPh sb="9" eb="10">
      <t>コウ</t>
    </rPh>
    <phoneticPr fontId="5"/>
  </si>
  <si>
    <t>基準
第24条第2項</t>
    <rPh sb="0" eb="2">
      <t>キジュン</t>
    </rPh>
    <rPh sb="3" eb="4">
      <t>ダイ</t>
    </rPh>
    <phoneticPr fontId="5"/>
  </si>
  <si>
    <t>利用料等の受領
【通所介護】
【介護予防】</t>
    <rPh sb="0" eb="3">
      <t>リヨウリョウ</t>
    </rPh>
    <rPh sb="3" eb="4">
      <t>トウ</t>
    </rPh>
    <rPh sb="5" eb="7">
      <t>ジュリョウ</t>
    </rPh>
    <phoneticPr fontId="5"/>
  </si>
  <si>
    <t>基準
第24条第3項</t>
    <rPh sb="0" eb="2">
      <t>キジュン</t>
    </rPh>
    <rPh sb="3" eb="4">
      <t>ダイ</t>
    </rPh>
    <rPh sb="6" eb="7">
      <t>ジョウ</t>
    </rPh>
    <rPh sb="7" eb="8">
      <t>ダイ</t>
    </rPh>
    <rPh sb="9" eb="10">
      <t>コウ</t>
    </rPh>
    <phoneticPr fontId="5"/>
  </si>
  <si>
    <t>基準
第24条第5項</t>
    <rPh sb="0" eb="2">
      <t>キジュン</t>
    </rPh>
    <rPh sb="3" eb="4">
      <t>ダイ</t>
    </rPh>
    <rPh sb="6" eb="7">
      <t>ジョウ</t>
    </rPh>
    <rPh sb="7" eb="8">
      <t>ダイ</t>
    </rPh>
    <rPh sb="9" eb="10">
      <t>コウ</t>
    </rPh>
    <phoneticPr fontId="5"/>
  </si>
  <si>
    <t>保険給付の請求のための証明書の交付
【通所介護】
【介護予防】</t>
    <rPh sb="0" eb="2">
      <t>ホケン</t>
    </rPh>
    <rPh sb="2" eb="4">
      <t>キュウフ</t>
    </rPh>
    <rPh sb="5" eb="7">
      <t>セイキュウ</t>
    </rPh>
    <rPh sb="11" eb="14">
      <t>ショウメイショ</t>
    </rPh>
    <rPh sb="15" eb="17">
      <t>コウフ</t>
    </rPh>
    <phoneticPr fontId="5"/>
  </si>
  <si>
    <t>基準第3条の20</t>
    <rPh sb="0" eb="2">
      <t>キジュン</t>
    </rPh>
    <rPh sb="2" eb="3">
      <t>ダイ</t>
    </rPh>
    <rPh sb="4" eb="5">
      <t>ジョウ</t>
    </rPh>
    <phoneticPr fontId="5"/>
  </si>
  <si>
    <t>指定地域密着型通所介護の基本取扱方針
【通所介護】</t>
    <rPh sb="0" eb="2">
      <t>シテイ</t>
    </rPh>
    <rPh sb="2" eb="4">
      <t>チイキ</t>
    </rPh>
    <rPh sb="4" eb="6">
      <t>ミッチャク</t>
    </rPh>
    <rPh sb="6" eb="7">
      <t>ガタ</t>
    </rPh>
    <rPh sb="7" eb="9">
      <t>ツウショ</t>
    </rPh>
    <rPh sb="9" eb="11">
      <t>カイゴ</t>
    </rPh>
    <rPh sb="12" eb="14">
      <t>キホン</t>
    </rPh>
    <rPh sb="14" eb="16">
      <t>トリアツカイ</t>
    </rPh>
    <rPh sb="16" eb="18">
      <t>ホウシン</t>
    </rPh>
    <phoneticPr fontId="5"/>
  </si>
  <si>
    <t>指定地域密着型通所介護の具体的取扱方針
【通所介護】
※第４号、第５号のみ
【介護予防】</t>
    <rPh sb="0" eb="2">
      <t>シテイ</t>
    </rPh>
    <rPh sb="2" eb="4">
      <t>チイキ</t>
    </rPh>
    <rPh sb="4" eb="6">
      <t>ミッチャク</t>
    </rPh>
    <rPh sb="6" eb="7">
      <t>ガタ</t>
    </rPh>
    <rPh sb="7" eb="9">
      <t>ツウショ</t>
    </rPh>
    <rPh sb="9" eb="11">
      <t>カイゴ</t>
    </rPh>
    <phoneticPr fontId="5"/>
  </si>
  <si>
    <t>基準第26条
第4号</t>
    <rPh sb="0" eb="2">
      <t>キジュン</t>
    </rPh>
    <rPh sb="2" eb="3">
      <t>ダイ</t>
    </rPh>
    <rPh sb="5" eb="6">
      <t>ジョウ</t>
    </rPh>
    <rPh sb="7" eb="8">
      <t>ダイ</t>
    </rPh>
    <rPh sb="9" eb="10">
      <t>ゴウ</t>
    </rPh>
    <phoneticPr fontId="5"/>
  </si>
  <si>
    <t>指定地域密着型通所介護の具体的取扱方針
【通所介護】
※第４号、第５号のみ
【介護予防】</t>
    <phoneticPr fontId="3"/>
  </si>
  <si>
    <t>基準第26条
第7号</t>
    <rPh sb="0" eb="2">
      <t>キジュン</t>
    </rPh>
    <rPh sb="2" eb="3">
      <t>ダイ</t>
    </rPh>
    <rPh sb="5" eb="6">
      <t>ジョウ</t>
    </rPh>
    <rPh sb="7" eb="8">
      <t>ダイ</t>
    </rPh>
    <rPh sb="9" eb="10">
      <t>ゴウ</t>
    </rPh>
    <phoneticPr fontId="5"/>
  </si>
  <si>
    <t>地域密着型通所介護計画書の作成
【通所介護】
※第５項以外
【介護予防】</t>
    <rPh sb="0" eb="2">
      <t>チイキ</t>
    </rPh>
    <rPh sb="2" eb="4">
      <t>ミッチャク</t>
    </rPh>
    <rPh sb="4" eb="5">
      <t>ガタ</t>
    </rPh>
    <rPh sb="5" eb="7">
      <t>ツウショ</t>
    </rPh>
    <rPh sb="7" eb="9">
      <t>カイゴ</t>
    </rPh>
    <rPh sb="9" eb="12">
      <t>ケイカクショ</t>
    </rPh>
    <rPh sb="13" eb="15">
      <t>サクセイ</t>
    </rPh>
    <phoneticPr fontId="5"/>
  </si>
  <si>
    <t>基準第27条
第1項</t>
    <rPh sb="7" eb="8">
      <t>ダイ</t>
    </rPh>
    <rPh sb="9" eb="10">
      <t>コウ</t>
    </rPh>
    <phoneticPr fontId="3"/>
  </si>
  <si>
    <t>基準第27条
第2項</t>
    <rPh sb="7" eb="8">
      <t>ダイ</t>
    </rPh>
    <rPh sb="9" eb="10">
      <t>コウ</t>
    </rPh>
    <phoneticPr fontId="3"/>
  </si>
  <si>
    <t>基準第27条
第3項</t>
    <rPh sb="7" eb="8">
      <t>ダイ</t>
    </rPh>
    <rPh sb="9" eb="10">
      <t>コウ</t>
    </rPh>
    <phoneticPr fontId="3"/>
  </si>
  <si>
    <t>基準第27条
第4項</t>
    <rPh sb="7" eb="8">
      <t>ダイ</t>
    </rPh>
    <rPh sb="9" eb="10">
      <t>コウ</t>
    </rPh>
    <phoneticPr fontId="3"/>
  </si>
  <si>
    <t>指定介護予防通所介護相当サービスの具体的取扱方針
【介護予防】</t>
    <phoneticPr fontId="5"/>
  </si>
  <si>
    <t>指定介護予防通所介護相当サービスの提供に当たっての留意点
【介護予防】</t>
    <phoneticPr fontId="3"/>
  </si>
  <si>
    <t>安全管理体制等の確保
【介護予防】</t>
    <phoneticPr fontId="3"/>
  </si>
  <si>
    <t>基準第3条の26</t>
    <rPh sb="0" eb="2">
      <t>キジュン</t>
    </rPh>
    <rPh sb="2" eb="3">
      <t>ダイ</t>
    </rPh>
    <rPh sb="4" eb="5">
      <t>ジョウ</t>
    </rPh>
    <phoneticPr fontId="5"/>
  </si>
  <si>
    <t>利用者に関する市町村への通知
【通所介護】
【介護予防】</t>
    <rPh sb="0" eb="3">
      <t>リヨウシャ</t>
    </rPh>
    <rPh sb="4" eb="5">
      <t>カン</t>
    </rPh>
    <rPh sb="7" eb="10">
      <t>シチョウソン</t>
    </rPh>
    <rPh sb="12" eb="14">
      <t>ツウチ</t>
    </rPh>
    <phoneticPr fontId="5"/>
  </si>
  <si>
    <t>緊急時等の対応
【通所介護】
【介護予防】</t>
    <rPh sb="0" eb="3">
      <t>キンキュウジ</t>
    </rPh>
    <rPh sb="3" eb="4">
      <t>トウ</t>
    </rPh>
    <rPh sb="5" eb="7">
      <t>タイオウ</t>
    </rPh>
    <phoneticPr fontId="5"/>
  </si>
  <si>
    <t>基準第12条</t>
    <rPh sb="0" eb="2">
      <t>キジュン</t>
    </rPh>
    <rPh sb="2" eb="3">
      <t>ダイ</t>
    </rPh>
    <rPh sb="5" eb="6">
      <t>ジョウ</t>
    </rPh>
    <phoneticPr fontId="5"/>
  </si>
  <si>
    <t>基準第28条
第1項</t>
    <rPh sb="7" eb="8">
      <t>ダイ</t>
    </rPh>
    <rPh sb="9" eb="10">
      <t>コウ</t>
    </rPh>
    <phoneticPr fontId="5"/>
  </si>
  <si>
    <t>基準第28条
第2項</t>
    <rPh sb="7" eb="8">
      <t>ダイ</t>
    </rPh>
    <rPh sb="9" eb="10">
      <t>コウ</t>
    </rPh>
    <phoneticPr fontId="5"/>
  </si>
  <si>
    <t>管理者の責務
【通所介護】
【介護予防】</t>
    <rPh sb="0" eb="3">
      <t>カンリシャ</t>
    </rPh>
    <rPh sb="4" eb="6">
      <t>セキム</t>
    </rPh>
    <phoneticPr fontId="5"/>
  </si>
  <si>
    <r>
      <t>運営における以下の重要事項について定めているか　
　１　事業の目的及び運営の方針
　２　従業者の職種，員数及び職務の内容
　３　営業日及び営業時間
　４　指定地域密着型通所介護の利用定員
　５　指定地域密着型通所介護の内容及び利用料
    その他の費用の額
　６　通常の事業の実施地域
　７　サービス利用に当たっての留意事項
　８　緊急時等における対応方法
　９　非常災害対策
　10　虐待の防止のための措置に関する事項
　11　その他運営に関する重要事項
　　　　　　　　　　　　　　　　　　　　　　　　　　　　　　　　　　　　　　　　</t>
    </r>
    <r>
      <rPr>
        <sz val="6"/>
        <rFont val="ＭＳ ゴシック"/>
        <family val="3"/>
        <charset val="128"/>
      </rPr>
      <t>○</t>
    </r>
    <phoneticPr fontId="5"/>
  </si>
  <si>
    <t>基準第29条</t>
    <rPh sb="0" eb="2">
      <t>キジュン</t>
    </rPh>
    <rPh sb="2" eb="3">
      <t>ダイ</t>
    </rPh>
    <rPh sb="5" eb="6">
      <t>ジョウ</t>
    </rPh>
    <phoneticPr fontId="5"/>
  </si>
  <si>
    <t>運営規程
【通所介護】
【介護予防】</t>
    <rPh sb="0" eb="2">
      <t>ウンエイ</t>
    </rPh>
    <rPh sb="2" eb="4">
      <t>キテイ</t>
    </rPh>
    <phoneticPr fontId="5"/>
  </si>
  <si>
    <t>基準第30条
第1項</t>
    <rPh sb="0" eb="2">
      <t>キジュン</t>
    </rPh>
    <rPh sb="2" eb="3">
      <t>ダイ</t>
    </rPh>
    <rPh sb="5" eb="6">
      <t>ジョウ</t>
    </rPh>
    <rPh sb="7" eb="8">
      <t>ダイ</t>
    </rPh>
    <rPh sb="9" eb="10">
      <t>コウ</t>
    </rPh>
    <phoneticPr fontId="5"/>
  </si>
  <si>
    <t>基準第30条
第2項</t>
    <rPh sb="0" eb="2">
      <t>キジュン</t>
    </rPh>
    <rPh sb="2" eb="3">
      <t>ダイ</t>
    </rPh>
    <rPh sb="5" eb="6">
      <t>ジョウ</t>
    </rPh>
    <rPh sb="7" eb="8">
      <t>ダイ</t>
    </rPh>
    <rPh sb="9" eb="10">
      <t>コウ</t>
    </rPh>
    <phoneticPr fontId="5"/>
  </si>
  <si>
    <t>勤務体制の
確保等
【通所介護】
【介護予防】</t>
    <rPh sb="0" eb="2">
      <t>キンム</t>
    </rPh>
    <rPh sb="2" eb="4">
      <t>タイセイ</t>
    </rPh>
    <rPh sb="6" eb="9">
      <t>カクホトウ</t>
    </rPh>
    <phoneticPr fontId="5"/>
  </si>
  <si>
    <t>基準第30条
第3項</t>
    <rPh sb="0" eb="2">
      <t>キジュン</t>
    </rPh>
    <rPh sb="2" eb="3">
      <t>ダイ</t>
    </rPh>
    <rPh sb="5" eb="6">
      <t>ジョウ</t>
    </rPh>
    <rPh sb="7" eb="8">
      <t>ダイ</t>
    </rPh>
    <rPh sb="9" eb="10">
      <t>コウ</t>
    </rPh>
    <phoneticPr fontId="5"/>
  </si>
  <si>
    <t>基準第30条
第4項</t>
    <phoneticPr fontId="5"/>
  </si>
  <si>
    <t>基準
第3条の30の2
第1項</t>
    <phoneticPr fontId="3"/>
  </si>
  <si>
    <r>
      <t xml:space="preserve">
</t>
    </r>
    <r>
      <rPr>
        <sz val="9"/>
        <rFont val="ＭＳ ゴシック"/>
        <family val="3"/>
        <charset val="128"/>
      </rPr>
      <t>業務継続計画の策定等
【通所介護】
【介護予防】</t>
    </r>
    <rPh sb="8" eb="10">
      <t>サクテイ</t>
    </rPh>
    <rPh sb="10" eb="11">
      <t>トウ</t>
    </rPh>
    <phoneticPr fontId="3"/>
  </si>
  <si>
    <t>基準
第3条の30の2
第2項</t>
    <phoneticPr fontId="3"/>
  </si>
  <si>
    <t>基準
第3条の30の2
第3項</t>
    <phoneticPr fontId="3"/>
  </si>
  <si>
    <t>基準第31条</t>
    <rPh sb="0" eb="2">
      <t>キジュン</t>
    </rPh>
    <rPh sb="2" eb="3">
      <t>ダイ</t>
    </rPh>
    <rPh sb="5" eb="6">
      <t>ジョウ</t>
    </rPh>
    <phoneticPr fontId="5"/>
  </si>
  <si>
    <t>定員の遵守
【通所介護】
【介護予防】</t>
    <rPh sb="0" eb="2">
      <t>テイイン</t>
    </rPh>
    <rPh sb="3" eb="5">
      <t>ジュンシュ</t>
    </rPh>
    <phoneticPr fontId="5"/>
  </si>
  <si>
    <t>基準第32条
第1項</t>
    <rPh sb="0" eb="2">
      <t>キジュン</t>
    </rPh>
    <rPh sb="2" eb="3">
      <t>ダイ</t>
    </rPh>
    <rPh sb="5" eb="6">
      <t>ジョウ</t>
    </rPh>
    <rPh sb="7" eb="8">
      <t>ダイ</t>
    </rPh>
    <rPh sb="9" eb="10">
      <t>コウ</t>
    </rPh>
    <phoneticPr fontId="5"/>
  </si>
  <si>
    <t>非常災害対策
【通所介護】
【介護予防】</t>
    <rPh sb="0" eb="2">
      <t>ヒジョウ</t>
    </rPh>
    <rPh sb="2" eb="4">
      <t>サイガイ</t>
    </rPh>
    <rPh sb="4" eb="6">
      <t>タイサク</t>
    </rPh>
    <phoneticPr fontId="5"/>
  </si>
  <si>
    <t>基準第32条
第2項</t>
    <rPh sb="0" eb="2">
      <t>キジュン</t>
    </rPh>
    <rPh sb="2" eb="3">
      <t>ダイ</t>
    </rPh>
    <rPh sb="5" eb="6">
      <t>ジョウ</t>
    </rPh>
    <rPh sb="7" eb="8">
      <t>ダイ</t>
    </rPh>
    <rPh sb="9" eb="10">
      <t>コウ</t>
    </rPh>
    <phoneticPr fontId="5"/>
  </si>
  <si>
    <t>基準第33条
第1項</t>
    <rPh sb="0" eb="2">
      <t>キジュン</t>
    </rPh>
    <rPh sb="2" eb="3">
      <t>ダイ</t>
    </rPh>
    <rPh sb="5" eb="6">
      <t>ジョウ</t>
    </rPh>
    <rPh sb="7" eb="8">
      <t>ダイ</t>
    </rPh>
    <rPh sb="9" eb="10">
      <t>コウ</t>
    </rPh>
    <phoneticPr fontId="5"/>
  </si>
  <si>
    <t>衛生管理等
【通所介護】
【介護予防】</t>
    <rPh sb="0" eb="2">
      <t>エイセイ</t>
    </rPh>
    <rPh sb="2" eb="5">
      <t>カンリトウ</t>
    </rPh>
    <phoneticPr fontId="5"/>
  </si>
  <si>
    <t>基準第33条
第2項</t>
    <phoneticPr fontId="3"/>
  </si>
  <si>
    <t>基準第33条
第2項第1号</t>
    <rPh sb="10" eb="11">
      <t>ダイ</t>
    </rPh>
    <rPh sb="12" eb="13">
      <t>ゴウ</t>
    </rPh>
    <phoneticPr fontId="3"/>
  </si>
  <si>
    <t>基準第33条
第2項第2号</t>
    <rPh sb="0" eb="2">
      <t>キジュン</t>
    </rPh>
    <rPh sb="2" eb="3">
      <t>ダイ</t>
    </rPh>
    <rPh sb="5" eb="6">
      <t>ジョウ</t>
    </rPh>
    <rPh sb="7" eb="8">
      <t>ダイ</t>
    </rPh>
    <rPh sb="9" eb="10">
      <t>コウ</t>
    </rPh>
    <rPh sb="10" eb="11">
      <t>ダイ</t>
    </rPh>
    <phoneticPr fontId="3"/>
  </si>
  <si>
    <t>衛生管理等
【通所介護】
【介護予防】</t>
    <phoneticPr fontId="3"/>
  </si>
  <si>
    <t>基準第33条
第2項第3号</t>
    <rPh sb="0" eb="2">
      <t>キジュン</t>
    </rPh>
    <rPh sb="2" eb="3">
      <t>ダイ</t>
    </rPh>
    <rPh sb="5" eb="6">
      <t>ジョウ</t>
    </rPh>
    <rPh sb="7" eb="8">
      <t>ダイ</t>
    </rPh>
    <rPh sb="9" eb="10">
      <t>コウ</t>
    </rPh>
    <rPh sb="10" eb="11">
      <t>ダイ</t>
    </rPh>
    <phoneticPr fontId="3"/>
  </si>
  <si>
    <r>
      <rPr>
        <u/>
        <sz val="8"/>
        <rFont val="ＭＳ ゴシック"/>
        <family val="3"/>
        <charset val="128"/>
      </rPr>
      <t>基準第33条
第2項</t>
    </r>
    <r>
      <rPr>
        <sz val="8"/>
        <rFont val="ＭＳ ゴシック"/>
        <family val="3"/>
        <charset val="128"/>
      </rPr>
      <t xml:space="preserve">
解釈通知
３(9)①ロ</t>
    </r>
    <rPh sb="0" eb="2">
      <t>キジュン</t>
    </rPh>
    <rPh sb="2" eb="3">
      <t>ダイ</t>
    </rPh>
    <rPh sb="5" eb="6">
      <t>ジョウ</t>
    </rPh>
    <rPh sb="7" eb="8">
      <t>ダイ</t>
    </rPh>
    <rPh sb="9" eb="10">
      <t>コウ</t>
    </rPh>
    <phoneticPr fontId="5"/>
  </si>
  <si>
    <t>基準第3条の32
第1項</t>
    <rPh sb="0" eb="2">
      <t>キジュン</t>
    </rPh>
    <rPh sb="2" eb="3">
      <t>ダイ</t>
    </rPh>
    <rPh sb="4" eb="5">
      <t>ジョウ</t>
    </rPh>
    <rPh sb="9" eb="10">
      <t>ダイ</t>
    </rPh>
    <rPh sb="11" eb="12">
      <t>コウ</t>
    </rPh>
    <phoneticPr fontId="5"/>
  </si>
  <si>
    <t>基準第3条の32
第2項</t>
    <rPh sb="0" eb="2">
      <t>キジュン</t>
    </rPh>
    <rPh sb="2" eb="3">
      <t>ダイ</t>
    </rPh>
    <rPh sb="4" eb="5">
      <t>ジョウ</t>
    </rPh>
    <rPh sb="9" eb="10">
      <t>ダイ</t>
    </rPh>
    <rPh sb="11" eb="12">
      <t>コウ</t>
    </rPh>
    <phoneticPr fontId="5"/>
  </si>
  <si>
    <t>掲示
【通所介護】
【介護予防】</t>
    <rPh sb="0" eb="2">
      <t>ケイジ</t>
    </rPh>
    <phoneticPr fontId="5"/>
  </si>
  <si>
    <t xml:space="preserve">基準第3条の32
第3項
</t>
    <rPh sb="0" eb="2">
      <t>キジュン</t>
    </rPh>
    <phoneticPr fontId="3"/>
  </si>
  <si>
    <t>秘密保持等
【通所介護】
【介護予防】</t>
    <rPh sb="0" eb="2">
      <t>ヒミツ</t>
    </rPh>
    <rPh sb="2" eb="4">
      <t>ホジ</t>
    </rPh>
    <rPh sb="4" eb="5">
      <t>トウ</t>
    </rPh>
    <phoneticPr fontId="5"/>
  </si>
  <si>
    <t>基準第3条の33
第1項</t>
    <rPh sb="0" eb="2">
      <t>キジュン</t>
    </rPh>
    <rPh sb="2" eb="3">
      <t>ダイ</t>
    </rPh>
    <rPh sb="4" eb="5">
      <t>ジョウ</t>
    </rPh>
    <rPh sb="9" eb="10">
      <t>ダイ</t>
    </rPh>
    <rPh sb="11" eb="12">
      <t>コウ</t>
    </rPh>
    <phoneticPr fontId="5"/>
  </si>
  <si>
    <t>基準第3条の33
第2項</t>
    <rPh sb="0" eb="2">
      <t>キジュン</t>
    </rPh>
    <rPh sb="2" eb="3">
      <t>ダイ</t>
    </rPh>
    <rPh sb="4" eb="5">
      <t>ジョウ</t>
    </rPh>
    <rPh sb="9" eb="10">
      <t>ダイ</t>
    </rPh>
    <rPh sb="11" eb="12">
      <t>コウ</t>
    </rPh>
    <phoneticPr fontId="5"/>
  </si>
  <si>
    <t>基準第3条の33
第3項</t>
    <rPh sb="0" eb="2">
      <t>キジュン</t>
    </rPh>
    <rPh sb="2" eb="3">
      <t>ダイ</t>
    </rPh>
    <rPh sb="4" eb="5">
      <t>ジョウ</t>
    </rPh>
    <rPh sb="9" eb="10">
      <t>ダイ</t>
    </rPh>
    <rPh sb="11" eb="12">
      <t>コウ</t>
    </rPh>
    <phoneticPr fontId="5"/>
  </si>
  <si>
    <t>広告
【通所介護】
【介護予防】</t>
    <rPh sb="0" eb="2">
      <t>コウコク</t>
    </rPh>
    <phoneticPr fontId="5"/>
  </si>
  <si>
    <t>基準第3条の34</t>
    <rPh sb="0" eb="2">
      <t>キジュン</t>
    </rPh>
    <rPh sb="2" eb="3">
      <t>ダイ</t>
    </rPh>
    <rPh sb="4" eb="5">
      <t>ジョウ</t>
    </rPh>
    <phoneticPr fontId="5"/>
  </si>
  <si>
    <t>基準第3条の35</t>
    <rPh sb="0" eb="2">
      <t>キジュン</t>
    </rPh>
    <rPh sb="2" eb="3">
      <t>ダイ</t>
    </rPh>
    <rPh sb="4" eb="5">
      <t>ジョウ</t>
    </rPh>
    <phoneticPr fontId="5"/>
  </si>
  <si>
    <t>居宅介護支援事業者に対する利益供与の禁止
【通所介護】
【介護予防】</t>
    <rPh sb="0" eb="2">
      <t>キョタク</t>
    </rPh>
    <rPh sb="2" eb="4">
      <t>カイゴ</t>
    </rPh>
    <rPh sb="4" eb="6">
      <t>シエン</t>
    </rPh>
    <rPh sb="6" eb="9">
      <t>ジギョウシャ</t>
    </rPh>
    <rPh sb="10" eb="11">
      <t>タイ</t>
    </rPh>
    <rPh sb="13" eb="15">
      <t>リエキ</t>
    </rPh>
    <rPh sb="15" eb="17">
      <t>キョウヨ</t>
    </rPh>
    <rPh sb="18" eb="20">
      <t>キンシ</t>
    </rPh>
    <phoneticPr fontId="5"/>
  </si>
  <si>
    <t>基準第3条の36</t>
    <rPh sb="0" eb="2">
      <t>キジュン</t>
    </rPh>
    <rPh sb="2" eb="3">
      <t>ダイ</t>
    </rPh>
    <rPh sb="4" eb="5">
      <t>ジョウ</t>
    </rPh>
    <phoneticPr fontId="5"/>
  </si>
  <si>
    <t>苦情処理
【通所介護】
【介護予防】</t>
    <rPh sb="0" eb="2">
      <t>クジョウ</t>
    </rPh>
    <rPh sb="2" eb="4">
      <t>ショリ</t>
    </rPh>
    <phoneticPr fontId="5"/>
  </si>
  <si>
    <t xml:space="preserve">地域との連携等
【通所介護】
※第３項～第５項のみ
【介護予防】
</t>
    <rPh sb="0" eb="2">
      <t>チイキ</t>
    </rPh>
    <rPh sb="4" eb="6">
      <t>レンケイ</t>
    </rPh>
    <rPh sb="6" eb="7">
      <t>トウ</t>
    </rPh>
    <rPh sb="18" eb="19">
      <t>ダイ</t>
    </rPh>
    <rPh sb="20" eb="21">
      <t>コウ</t>
    </rPh>
    <rPh sb="22" eb="23">
      <t>ダイ</t>
    </rPh>
    <rPh sb="24" eb="25">
      <t>コウ</t>
    </rPh>
    <rPh sb="29" eb="31">
      <t>カイゴ</t>
    </rPh>
    <rPh sb="31" eb="33">
      <t>ヨボウ</t>
    </rPh>
    <phoneticPr fontId="5"/>
  </si>
  <si>
    <t>基準第34条
第3項</t>
    <rPh sb="0" eb="2">
      <t>キジュン</t>
    </rPh>
    <rPh sb="2" eb="3">
      <t>ダイ</t>
    </rPh>
    <rPh sb="5" eb="6">
      <t>ジョウ</t>
    </rPh>
    <rPh sb="7" eb="8">
      <t>ダイ</t>
    </rPh>
    <rPh sb="9" eb="10">
      <t>コウ</t>
    </rPh>
    <phoneticPr fontId="5"/>
  </si>
  <si>
    <t>基準第34条
第4項</t>
    <rPh sb="0" eb="2">
      <t>キジュン</t>
    </rPh>
    <rPh sb="2" eb="3">
      <t>ダイ</t>
    </rPh>
    <rPh sb="5" eb="6">
      <t>ジョウ</t>
    </rPh>
    <rPh sb="7" eb="8">
      <t>ダイ</t>
    </rPh>
    <rPh sb="9" eb="10">
      <t>コウ</t>
    </rPh>
    <phoneticPr fontId="5"/>
  </si>
  <si>
    <t>基準第34条
第5項</t>
    <rPh sb="0" eb="2">
      <t>キジュン</t>
    </rPh>
    <rPh sb="2" eb="3">
      <t>ダイ</t>
    </rPh>
    <rPh sb="5" eb="6">
      <t>ジョウ</t>
    </rPh>
    <rPh sb="7" eb="8">
      <t>ダイ</t>
    </rPh>
    <rPh sb="9" eb="10">
      <t>コウ</t>
    </rPh>
    <phoneticPr fontId="5"/>
  </si>
  <si>
    <t xml:space="preserve">地域との連携等
【通所介護】
※第３項～第５項のみ
【介護予防】
</t>
    <phoneticPr fontId="3"/>
  </si>
  <si>
    <t>事故発生時の対応
【通所介護】
【介護予防】</t>
    <rPh sb="0" eb="2">
      <t>ジコ</t>
    </rPh>
    <rPh sb="2" eb="4">
      <t>ハッセイ</t>
    </rPh>
    <rPh sb="4" eb="5">
      <t>ジ</t>
    </rPh>
    <rPh sb="6" eb="8">
      <t>タイオウ</t>
    </rPh>
    <phoneticPr fontId="5"/>
  </si>
  <si>
    <r>
      <rPr>
        <u/>
        <sz val="8"/>
        <rFont val="ＭＳ Ｐゴシック"/>
        <family val="3"/>
        <charset val="128"/>
      </rPr>
      <t>基準第35条
第1項
第2項</t>
    </r>
    <r>
      <rPr>
        <sz val="8"/>
        <rFont val="ＭＳ Ｐゴシック"/>
        <family val="3"/>
        <charset val="128"/>
      </rPr>
      <t xml:space="preserve">
</t>
    </r>
    <rPh sb="0" eb="2">
      <t>キジュン</t>
    </rPh>
    <rPh sb="2" eb="3">
      <t>ダイ</t>
    </rPh>
    <rPh sb="5" eb="6">
      <t>ジョウ</t>
    </rPh>
    <rPh sb="7" eb="8">
      <t>ダイ</t>
    </rPh>
    <rPh sb="9" eb="10">
      <t>コウ</t>
    </rPh>
    <phoneticPr fontId="5"/>
  </si>
  <si>
    <t>基準第35条
第3項</t>
    <rPh sb="0" eb="2">
      <t>キジュン</t>
    </rPh>
    <rPh sb="2" eb="3">
      <t>ダイ</t>
    </rPh>
    <rPh sb="5" eb="6">
      <t>ジョウ</t>
    </rPh>
    <rPh sb="7" eb="8">
      <t>ダイ</t>
    </rPh>
    <rPh sb="9" eb="10">
      <t>コウ</t>
    </rPh>
    <phoneticPr fontId="5"/>
  </si>
  <si>
    <t>基準第35条
第4項</t>
    <rPh sb="0" eb="2">
      <t>キジュン</t>
    </rPh>
    <rPh sb="2" eb="3">
      <t>ダイ</t>
    </rPh>
    <rPh sb="5" eb="6">
      <t>ジョウ</t>
    </rPh>
    <rPh sb="7" eb="8">
      <t>ダイ</t>
    </rPh>
    <phoneticPr fontId="5"/>
  </si>
  <si>
    <t>基準第3条の38の2</t>
    <phoneticPr fontId="3"/>
  </si>
  <si>
    <t>虐待の防止
【通所介護】
【介護予防】</t>
    <rPh sb="0" eb="2">
      <t>ギャクタイ</t>
    </rPh>
    <rPh sb="3" eb="5">
      <t>ボウシ</t>
    </rPh>
    <phoneticPr fontId="3"/>
  </si>
  <si>
    <t>基準第3条の38の2
第1号</t>
    <rPh sb="11" eb="12">
      <t>ダイ</t>
    </rPh>
    <rPh sb="13" eb="14">
      <t>ゴウ</t>
    </rPh>
    <phoneticPr fontId="3"/>
  </si>
  <si>
    <t>基準第3条の38の2
第2号</t>
    <phoneticPr fontId="3"/>
  </si>
  <si>
    <t>基準第3条の38の2
第3号</t>
    <phoneticPr fontId="3"/>
  </si>
  <si>
    <t>基準第3条の38の2
第4号</t>
    <phoneticPr fontId="3"/>
  </si>
  <si>
    <t>基準第3条の39</t>
    <rPh sb="0" eb="2">
      <t>キジュン</t>
    </rPh>
    <rPh sb="2" eb="3">
      <t>ダイ</t>
    </rPh>
    <rPh sb="4" eb="5">
      <t>ジョウ</t>
    </rPh>
    <phoneticPr fontId="5"/>
  </si>
  <si>
    <t>会計の区分
【通所介護】
【介護予防】</t>
    <rPh sb="0" eb="2">
      <t>カイケイ</t>
    </rPh>
    <rPh sb="3" eb="4">
      <t>ク</t>
    </rPh>
    <rPh sb="4" eb="5">
      <t>ブン</t>
    </rPh>
    <phoneticPr fontId="5"/>
  </si>
  <si>
    <t>基準第36条
第1項</t>
    <rPh sb="0" eb="2">
      <t>キジュン</t>
    </rPh>
    <rPh sb="2" eb="3">
      <t>ダイ</t>
    </rPh>
    <rPh sb="5" eb="6">
      <t>ジョウ</t>
    </rPh>
    <rPh sb="7" eb="8">
      <t>ダイ</t>
    </rPh>
    <rPh sb="9" eb="10">
      <t>コウ</t>
    </rPh>
    <phoneticPr fontId="5"/>
  </si>
  <si>
    <t>記録の整備
【通所介護】
【介護予防】</t>
    <rPh sb="0" eb="2">
      <t>キロク</t>
    </rPh>
    <rPh sb="3" eb="5">
      <t>セイビ</t>
    </rPh>
    <phoneticPr fontId="5"/>
  </si>
  <si>
    <t>変更の届出等
【通所介護】
【介護予防】</t>
    <rPh sb="0" eb="2">
      <t>ヘンコウ</t>
    </rPh>
    <rPh sb="3" eb="5">
      <t>トドケデ</t>
    </rPh>
    <rPh sb="5" eb="6">
      <t>トウ</t>
    </rPh>
    <phoneticPr fontId="5"/>
  </si>
  <si>
    <t>Ⅵ－１　介護給付費関係</t>
    <rPh sb="4" eb="6">
      <t>カイゴ</t>
    </rPh>
    <rPh sb="6" eb="8">
      <t>キュウフ</t>
    </rPh>
    <rPh sb="8" eb="9">
      <t>ヒ</t>
    </rPh>
    <rPh sb="9" eb="11">
      <t>カンケイ</t>
    </rPh>
    <phoneticPr fontId="5"/>
  </si>
  <si>
    <t>※注
この調書は、【通所介護（地域密着型通所介護）】【介護予防（介護予防通所介護相当サービス）】を１つにまとめたものです。「点検項目」の欄に該当するサービス種別を記載していますので、貴事業所において指定を受けているサービスの項目については、点検結果を「適」又は「不適」の欄にチェックし、指定を受けていないサービスの項目は「該当無」にチェックしてください。</t>
    <rPh sb="10" eb="12">
      <t>ツウショ</t>
    </rPh>
    <rPh sb="12" eb="14">
      <t>カイゴ</t>
    </rPh>
    <rPh sb="15" eb="17">
      <t>チイキ</t>
    </rPh>
    <rPh sb="17" eb="20">
      <t>ミッチャクガタ</t>
    </rPh>
    <phoneticPr fontId="3"/>
  </si>
  <si>
    <t>利用者、利用者の家族、地域住民の代表者つくば市の職員又は事業所が所在する区域を管轄する地域包括支援センターの職員、知見者等により構成される協議会（テレビ電話装置等を活用して行うことができるものとする。ただし、利用者又はその家族が参加する場合にあっては、テレビ電話装置等の活用について当該利用者等の同意を得なければならない。）（「運営推進会議」という。）を設置し、おおむね６月に１回以上、運営推進会議に対し活動状況を報告し、運営推進会議による評価を受けるとともに、運営推進会議から必要な要望、助言等を聴く機会を設けていますか。</t>
    <rPh sb="107" eb="108">
      <t>マタ</t>
    </rPh>
    <rPh sb="111" eb="113">
      <t>カゾク</t>
    </rPh>
    <phoneticPr fontId="5"/>
  </si>
  <si>
    <t>介護職員の賃金の改善等を実施しているものとしてつくば市に届け出た事業所が、利用者に対し介護を行った場合には、次に掲げる区分に従い加算していますか。
ただし、次に掲げるいずれかの加算を算定している場合においては、次に掲げるその他の加算は算定しません。</t>
    <rPh sb="43" eb="45">
      <t>カイゴ</t>
    </rPh>
    <rPh sb="46" eb="47">
      <t>オコナ</t>
    </rPh>
    <phoneticPr fontId="5"/>
  </si>
  <si>
    <t>事業年度ごとに介護職員の処遇改善に関する実績をつくば市に報告していますか。</t>
    <rPh sb="0" eb="2">
      <t>ジギョウ</t>
    </rPh>
    <rPh sb="2" eb="4">
      <t>ネンド</t>
    </rPh>
    <rPh sb="7" eb="9">
      <t>カイゴ</t>
    </rPh>
    <rPh sb="9" eb="11">
      <t>ショクイン</t>
    </rPh>
    <rPh sb="12" eb="14">
      <t>ショグウ</t>
    </rPh>
    <rPh sb="14" eb="16">
      <t>カイゼン</t>
    </rPh>
    <rPh sb="17" eb="18">
      <t>カン</t>
    </rPh>
    <rPh sb="20" eb="22">
      <t>ジッセキ</t>
    </rPh>
    <rPh sb="26" eb="27">
      <t>シ</t>
    </rPh>
    <rPh sb="28" eb="30">
      <t>ホウコク</t>
    </rPh>
    <phoneticPr fontId="5"/>
  </si>
  <si>
    <t>介護職員処遇改善等計画書を作成し、つくば市へ届け出るとともに、当該計画書を介護職員に周知していますか。</t>
    <rPh sb="0" eb="2">
      <t>カイゴ</t>
    </rPh>
    <rPh sb="2" eb="4">
      <t>ショクイン</t>
    </rPh>
    <rPh sb="4" eb="6">
      <t>ショグウ</t>
    </rPh>
    <rPh sb="6" eb="8">
      <t>カイゼン</t>
    </rPh>
    <rPh sb="8" eb="9">
      <t>トウ</t>
    </rPh>
    <rPh sb="9" eb="12">
      <t>ケイカクショ</t>
    </rPh>
    <rPh sb="13" eb="15">
      <t>サクセイ</t>
    </rPh>
    <rPh sb="20" eb="21">
      <t>シ</t>
    </rPh>
    <rPh sb="22" eb="23">
      <t>トド</t>
    </rPh>
    <rPh sb="24" eb="25">
      <t>デ</t>
    </rPh>
    <rPh sb="31" eb="33">
      <t>トウガイ</t>
    </rPh>
    <rPh sb="33" eb="36">
      <t>ケイカクショ</t>
    </rPh>
    <rPh sb="37" eb="39">
      <t>カイゴ</t>
    </rPh>
    <rPh sb="39" eb="41">
      <t>ショクイン</t>
    </rPh>
    <rPh sb="42" eb="44">
      <t>シュウチ</t>
    </rPh>
    <phoneticPr fontId="5"/>
  </si>
  <si>
    <t>介護予防通所介護相当サービスに要する費用の額を算定していますか。</t>
    <rPh sb="4" eb="6">
      <t>ツウショ</t>
    </rPh>
    <rPh sb="15" eb="16">
      <t>ヨウ</t>
    </rPh>
    <rPh sb="18" eb="20">
      <t>ヒヨウ</t>
    </rPh>
    <rPh sb="21" eb="22">
      <t>ガク</t>
    </rPh>
    <rPh sb="23" eb="25">
      <t>サンテイ</t>
    </rPh>
    <phoneticPr fontId="5"/>
  </si>
  <si>
    <t>介護予防通所介護相当サービスに要する費用の額は、平成27年厚生労働省告示第93号の「厚生大臣が定める１単位の単価」に、つくば市の地域区分における通所介護の割合を乗じて算定していますか。</t>
    <rPh sb="4" eb="6">
      <t>ツウショ</t>
    </rPh>
    <rPh sb="24" eb="26">
      <t>ヘイセイ</t>
    </rPh>
    <rPh sb="28" eb="29">
      <t>ネン</t>
    </rPh>
    <rPh sb="29" eb="31">
      <t>コウセイ</t>
    </rPh>
    <rPh sb="31" eb="33">
      <t>ロウドウ</t>
    </rPh>
    <rPh sb="33" eb="34">
      <t>ショウ</t>
    </rPh>
    <rPh sb="34" eb="36">
      <t>コクジ</t>
    </rPh>
    <rPh sb="36" eb="37">
      <t>ダイ</t>
    </rPh>
    <rPh sb="39" eb="40">
      <t>ゴウ</t>
    </rPh>
    <rPh sb="42" eb="44">
      <t>コウセイ</t>
    </rPh>
    <rPh sb="44" eb="46">
      <t>ダイジン</t>
    </rPh>
    <rPh sb="47" eb="48">
      <t>サダ</t>
    </rPh>
    <rPh sb="51" eb="53">
      <t>タンイ</t>
    </rPh>
    <rPh sb="54" eb="56">
      <t>タンカ</t>
    </rPh>
    <rPh sb="58" eb="59">
      <t>シ</t>
    </rPh>
    <rPh sb="62" eb="63">
      <t>シ</t>
    </rPh>
    <rPh sb="63" eb="65">
      <t>クブン</t>
    </rPh>
    <rPh sb="69" eb="71">
      <t>ツウショ</t>
    </rPh>
    <rPh sb="71" eb="73">
      <t>カイゴ</t>
    </rPh>
    <rPh sb="74" eb="76">
      <t>ワリアイ</t>
    </rPh>
    <rPh sb="77" eb="78">
      <t>ジョウ</t>
    </rPh>
    <rPh sb="80" eb="82">
      <t>サンテイ</t>
    </rPh>
    <phoneticPr fontId="5"/>
  </si>
  <si>
    <t xml:space="preserve">基準第26条
第5号
第6号
第36条
第2項第3号
</t>
    <rPh sb="0" eb="2">
      <t>キジュン</t>
    </rPh>
    <rPh sb="2" eb="3">
      <t>ダイ</t>
    </rPh>
    <rPh sb="5" eb="6">
      <t>ジョウ</t>
    </rPh>
    <rPh sb="7" eb="8">
      <t>ダイ</t>
    </rPh>
    <rPh sb="9" eb="10">
      <t>ゴウ</t>
    </rPh>
    <rPh sb="11" eb="12">
      <t>ダイ</t>
    </rPh>
    <rPh sb="13" eb="14">
      <t>ゴウ</t>
    </rPh>
    <rPh sb="15" eb="16">
      <t>ダイ</t>
    </rPh>
    <rPh sb="18" eb="19">
      <t>ジョウ</t>
    </rPh>
    <rPh sb="20" eb="21">
      <t>ダイ</t>
    </rPh>
    <rPh sb="22" eb="23">
      <t>コウ</t>
    </rPh>
    <rPh sb="23" eb="24">
      <t>ダイ</t>
    </rPh>
    <rPh sb="25" eb="26">
      <t>ゴウ</t>
    </rPh>
    <phoneticPr fontId="3"/>
  </si>
  <si>
    <t>つくば市福祉部社会福祉課</t>
    <rPh sb="4" eb="6">
      <t>フクシ</t>
    </rPh>
    <phoneticPr fontId="5"/>
  </si>
  <si>
    <t>指定通所介護の提供に当たっては、当該利用者又は他の利用者等の生命又は身体を保護するため緊急やむを得ない場合を除き、身体的拘束等を行ってはなりませんが、緊急やむを得ない場合に身体的拘束等を行う場合にあっては、その態様及び時間、その際の利用者の心身の状況並びに緊急やむを得ない理由を記録していますか。また、緊急やむを得ない理由については、切迫性、非代替性及び一時性の３つの要件を満たすことについて、組織等としてこれらの要件の確認等の手続きを極めて慎重に行うこととして、その具体的な内容について記録していますか。</t>
    <rPh sb="0" eb="6">
      <t>シテイツウショカイゴ</t>
    </rPh>
    <rPh sb="7" eb="9">
      <t>テイキョウ</t>
    </rPh>
    <rPh sb="10" eb="11">
      <t>ア</t>
    </rPh>
    <rPh sb="16" eb="21">
      <t>トウガイリヨウシャ</t>
    </rPh>
    <rPh sb="21" eb="22">
      <t>マタ</t>
    </rPh>
    <rPh sb="23" eb="24">
      <t>ホカ</t>
    </rPh>
    <rPh sb="25" eb="29">
      <t>リヨウシャトウ</t>
    </rPh>
    <rPh sb="30" eb="33">
      <t>セイメイマタ</t>
    </rPh>
    <rPh sb="34" eb="36">
      <t>シンタイ</t>
    </rPh>
    <rPh sb="37" eb="39">
      <t>ホゴ</t>
    </rPh>
    <rPh sb="43" eb="45">
      <t>キンキュウ</t>
    </rPh>
    <rPh sb="48" eb="49">
      <t>エ</t>
    </rPh>
    <rPh sb="51" eb="53">
      <t>バアイ</t>
    </rPh>
    <rPh sb="54" eb="55">
      <t>ノゾ</t>
    </rPh>
    <rPh sb="57" eb="63">
      <t>シンタイテキコウソクトウ</t>
    </rPh>
    <rPh sb="64" eb="65">
      <t>オコナ</t>
    </rPh>
    <rPh sb="75" eb="77">
      <t>キンキュウ</t>
    </rPh>
    <rPh sb="80" eb="81">
      <t>エ</t>
    </rPh>
    <rPh sb="83" eb="85">
      <t>バアイ</t>
    </rPh>
    <rPh sb="86" eb="92">
      <t>シンタイテキコウソクトウ</t>
    </rPh>
    <rPh sb="93" eb="94">
      <t>オコナ</t>
    </rPh>
    <rPh sb="95" eb="97">
      <t>バアイ</t>
    </rPh>
    <rPh sb="105" eb="107">
      <t>タイヨウ</t>
    </rPh>
    <rPh sb="107" eb="108">
      <t>オヨ</t>
    </rPh>
    <rPh sb="109" eb="111">
      <t>ジカン</t>
    </rPh>
    <rPh sb="114" eb="115">
      <t>サイ</t>
    </rPh>
    <rPh sb="116" eb="119">
      <t>リヨウシャ</t>
    </rPh>
    <rPh sb="120" eb="122">
      <t>シンシン</t>
    </rPh>
    <rPh sb="123" eb="126">
      <t>ジョウキョウナラ</t>
    </rPh>
    <rPh sb="128" eb="130">
      <t>キンキュウ</t>
    </rPh>
    <rPh sb="133" eb="134">
      <t>エ</t>
    </rPh>
    <rPh sb="136" eb="138">
      <t>リユウ</t>
    </rPh>
    <rPh sb="139" eb="141">
      <t>キロク</t>
    </rPh>
    <rPh sb="151" eb="153">
      <t>キンキュウ</t>
    </rPh>
    <rPh sb="156" eb="157">
      <t>エ</t>
    </rPh>
    <rPh sb="159" eb="161">
      <t>リユウ</t>
    </rPh>
    <rPh sb="167" eb="170">
      <t>セッパクセイ</t>
    </rPh>
    <rPh sb="171" eb="172">
      <t>ヒ</t>
    </rPh>
    <rPh sb="172" eb="174">
      <t>ダイタイ</t>
    </rPh>
    <rPh sb="174" eb="175">
      <t>セイ</t>
    </rPh>
    <rPh sb="175" eb="176">
      <t>オヨ</t>
    </rPh>
    <rPh sb="177" eb="180">
      <t>イチジセイ</t>
    </rPh>
    <rPh sb="184" eb="186">
      <t>ヨウケン</t>
    </rPh>
    <rPh sb="187" eb="188">
      <t>ミ</t>
    </rPh>
    <rPh sb="197" eb="200">
      <t>ソシキトウ</t>
    </rPh>
    <rPh sb="207" eb="209">
      <t>ヨウケン</t>
    </rPh>
    <rPh sb="210" eb="213">
      <t>カクニントウ</t>
    </rPh>
    <rPh sb="214" eb="216">
      <t>テツヅ</t>
    </rPh>
    <rPh sb="218" eb="219">
      <t>キワ</t>
    </rPh>
    <rPh sb="221" eb="223">
      <t>シンチョウ</t>
    </rPh>
    <rPh sb="224" eb="225">
      <t>オコナ</t>
    </rPh>
    <rPh sb="244" eb="246">
      <t>キロク</t>
    </rPh>
    <phoneticPr fontId="3"/>
  </si>
  <si>
    <r>
      <t>感染症や非常災害の発生時において、利用者に対する指定地域密着型通所介護の提供を継続的に実施するための、及び非常時の体制で早期の業務再開を図るための計画（以下「業務継続計画」という。）を策定し、当該業務継続計画に従い必要な措置を講じていますか。
（</t>
    </r>
    <r>
      <rPr>
        <u/>
        <sz val="9"/>
        <rFont val="ＭＳ ゴシック"/>
        <family val="3"/>
        <charset val="128"/>
      </rPr>
      <t>令和６年４月１日から義務化</t>
    </r>
    <r>
      <rPr>
        <sz val="9"/>
        <rFont val="ＭＳ ゴシック"/>
        <family val="3"/>
        <charset val="128"/>
      </rPr>
      <t>）</t>
    </r>
    <rPh sb="26" eb="28">
      <t>チイキ</t>
    </rPh>
    <rPh sb="28" eb="31">
      <t>ミッチャクガタ</t>
    </rPh>
    <rPh sb="31" eb="33">
      <t>ツウショ</t>
    </rPh>
    <rPh sb="33" eb="35">
      <t>カイゴ</t>
    </rPh>
    <phoneticPr fontId="3"/>
  </si>
  <si>
    <t>次に掲げる介護サービスの提供に関する記録を整備し、その完結の日から５年間保存していますか。
①地域密着型通所介護計画
②具体的なサービスの内容等の記録
③身体的拘束等の態様及び時間、その際の利用者の心身の状況並びに緊急やむを得ない理由の記録
④市町村への通知に係る記録
⑤苦情の内容の記録
⑥事故の状況及び事故に際して採った処置についての記録
⑦運営推進会議の報告、評価、要望、助言等の記録</t>
    <rPh sb="0" eb="1">
      <t>ツギ</t>
    </rPh>
    <rPh sb="2" eb="3">
      <t>カカ</t>
    </rPh>
    <rPh sb="5" eb="7">
      <t>カイゴ</t>
    </rPh>
    <rPh sb="12" eb="14">
      <t>テイキョウ</t>
    </rPh>
    <rPh sb="15" eb="16">
      <t>カン</t>
    </rPh>
    <rPh sb="18" eb="20">
      <t>キロク</t>
    </rPh>
    <rPh sb="21" eb="23">
      <t>セイビ</t>
    </rPh>
    <rPh sb="27" eb="29">
      <t>カンケツ</t>
    </rPh>
    <rPh sb="30" eb="31">
      <t>ヒ</t>
    </rPh>
    <rPh sb="34" eb="36">
      <t>ネンカン</t>
    </rPh>
    <rPh sb="36" eb="38">
      <t>ホゾン</t>
    </rPh>
    <rPh sb="78" eb="81">
      <t>シンタイテキ</t>
    </rPh>
    <rPh sb="81" eb="83">
      <t>コウソク</t>
    </rPh>
    <rPh sb="83" eb="84">
      <t>トウ</t>
    </rPh>
    <rPh sb="85" eb="87">
      <t>タイヨウ</t>
    </rPh>
    <rPh sb="87" eb="88">
      <t>オヨ</t>
    </rPh>
    <rPh sb="89" eb="91">
      <t>ジカン</t>
    </rPh>
    <rPh sb="94" eb="95">
      <t>サイ</t>
    </rPh>
    <rPh sb="96" eb="99">
      <t>リヨウシャ</t>
    </rPh>
    <rPh sb="100" eb="102">
      <t>シンシン</t>
    </rPh>
    <rPh sb="103" eb="105">
      <t>ジョウキョウ</t>
    </rPh>
    <rPh sb="105" eb="106">
      <t>ナラ</t>
    </rPh>
    <rPh sb="108" eb="110">
      <t>キンキュウ</t>
    </rPh>
    <rPh sb="113" eb="114">
      <t>エ</t>
    </rPh>
    <rPh sb="116" eb="118">
      <t>リユウ</t>
    </rPh>
    <rPh sb="119" eb="121">
      <t>キロク</t>
    </rPh>
    <rPh sb="123" eb="126">
      <t>シチョウソン</t>
    </rPh>
    <rPh sb="128" eb="130">
      <t>ツウチ</t>
    </rPh>
    <rPh sb="131" eb="132">
      <t>カカ</t>
    </rPh>
    <rPh sb="133" eb="135">
      <t>キロク</t>
    </rPh>
    <rPh sb="137" eb="139">
      <t>クジョウ</t>
    </rPh>
    <rPh sb="140" eb="142">
      <t>ナイヨウ</t>
    </rPh>
    <rPh sb="143" eb="145">
      <t>キロク</t>
    </rPh>
    <rPh sb="154" eb="156">
      <t>ジコ</t>
    </rPh>
    <rPh sb="174" eb="176">
      <t>ウンエイ</t>
    </rPh>
    <rPh sb="176" eb="178">
      <t>スイシン</t>
    </rPh>
    <rPh sb="178" eb="180">
      <t>カイギ</t>
    </rPh>
    <rPh sb="181" eb="183">
      <t>ホウコク</t>
    </rPh>
    <rPh sb="184" eb="186">
      <t>ヒョウカ</t>
    </rPh>
    <rPh sb="187" eb="189">
      <t>ヨウボウ</t>
    </rPh>
    <rPh sb="190" eb="192">
      <t>ジョゲン</t>
    </rPh>
    <rPh sb="192" eb="193">
      <t>トウ</t>
    </rPh>
    <rPh sb="194" eb="196">
      <t>キロク</t>
    </rPh>
    <phoneticPr fontId="5"/>
  </si>
  <si>
    <r>
      <rPr>
        <u/>
        <sz val="8"/>
        <rFont val="ＭＳ ゴシック"/>
        <family val="3"/>
        <charset val="128"/>
      </rPr>
      <t>基準第36条
第2項</t>
    </r>
    <r>
      <rPr>
        <sz val="8"/>
        <rFont val="ＭＳ ゴシック"/>
        <family val="3"/>
        <charset val="128"/>
      </rPr>
      <t xml:space="preserve">
条例</t>
    </r>
    <rPh sb="0" eb="2">
      <t>キジュン</t>
    </rPh>
    <rPh sb="2" eb="3">
      <t>ダイ</t>
    </rPh>
    <rPh sb="5" eb="6">
      <t>ジョウ</t>
    </rPh>
    <rPh sb="7" eb="8">
      <t>ダイ</t>
    </rPh>
    <rPh sb="9" eb="10">
      <t>コウ</t>
    </rPh>
    <rPh sb="11" eb="13">
      <t>ジョウレイ</t>
    </rPh>
    <phoneticPr fontId="5"/>
  </si>
  <si>
    <t>法第78条の5
規則第131条の13
第3号</t>
    <rPh sb="20" eb="21">
      <t>ダイ</t>
    </rPh>
    <rPh sb="22" eb="23">
      <t>ゴウ</t>
    </rPh>
    <phoneticPr fontId="5"/>
  </si>
  <si>
    <t>当該指定に係る事業所の名称及び所在地その他厚生労働省令で定める事項に変更があったときは，10日以内にその旨をつくば市に届け出ていますか。</t>
    <rPh sb="0" eb="2">
      <t>トウガイ</t>
    </rPh>
    <rPh sb="2" eb="4">
      <t>シテイ</t>
    </rPh>
    <rPh sb="5" eb="6">
      <t>カカ</t>
    </rPh>
    <rPh sb="7" eb="9">
      <t>ジギョウ</t>
    </rPh>
    <rPh sb="9" eb="10">
      <t>ショ</t>
    </rPh>
    <rPh sb="11" eb="13">
      <t>メイショウ</t>
    </rPh>
    <rPh sb="13" eb="14">
      <t>オヨ</t>
    </rPh>
    <rPh sb="15" eb="18">
      <t>ショザイチ</t>
    </rPh>
    <rPh sb="20" eb="21">
      <t>タ</t>
    </rPh>
    <rPh sb="21" eb="23">
      <t>コウセイ</t>
    </rPh>
    <rPh sb="23" eb="25">
      <t>ロウドウ</t>
    </rPh>
    <rPh sb="25" eb="26">
      <t>ショウ</t>
    </rPh>
    <rPh sb="26" eb="27">
      <t>レイ</t>
    </rPh>
    <rPh sb="28" eb="29">
      <t>サダ</t>
    </rPh>
    <rPh sb="31" eb="33">
      <t>ジコウ</t>
    </rPh>
    <rPh sb="34" eb="36">
      <t>ヘンコウ</t>
    </rPh>
    <rPh sb="46" eb="47">
      <t>ニチ</t>
    </rPh>
    <rPh sb="47" eb="49">
      <t>イナイ</t>
    </rPh>
    <rPh sb="52" eb="53">
      <t>ムネ</t>
    </rPh>
    <rPh sb="58" eb="60">
      <t>ケンチジ</t>
    </rPh>
    <rPh sb="59" eb="60">
      <t>トド</t>
    </rPh>
    <rPh sb="61" eb="62">
      <t>デ</t>
    </rPh>
    <phoneticPr fontId="5"/>
  </si>
  <si>
    <t>感染症又は災害（厚生労働大臣が認めるものに限る。）の発生を理由とする利用者数の減少が生じ、当該月の利用者数の実績が当該月の前年度における月平均の利用者数よりも100分の５以上減少している場合に、市長に届け出た事業所において、サービスを行った場合には、利用者数が減少した月の翌々月から３月以内に限り、１回につき所定の単位数に加算していますか。
ただし、利用者数の減少に対応するための経営改善に時間を要することその他の特別の事情があると認められる場合は、当該加算の期間が終了した月の翌月から３月以内に限り、引き続き加算することができます。</t>
    <rPh sb="159" eb="160">
      <t>スウ</t>
    </rPh>
    <phoneticPr fontId="3"/>
  </si>
  <si>
    <t xml:space="preserve">
※別に厚生労働大臣が定める基準
(1)　入浴介助を適切に行うことができる人員及び設備を有して行われる入浴介助であること
(2)　入浴介助に関わる職員に対し、入浴介助に関する研修等を行うこと</t>
    <rPh sb="21" eb="23">
      <t>ニュウヨク</t>
    </rPh>
    <rPh sb="23" eb="25">
      <t>カイジョ</t>
    </rPh>
    <rPh sb="26" eb="28">
      <t>テキセツ</t>
    </rPh>
    <rPh sb="29" eb="30">
      <t>オコナ</t>
    </rPh>
    <rPh sb="37" eb="39">
      <t>ジンイン</t>
    </rPh>
    <rPh sb="39" eb="40">
      <t>オヨ</t>
    </rPh>
    <rPh sb="41" eb="43">
      <t>セツビ</t>
    </rPh>
    <rPh sb="44" eb="45">
      <t>ユウ</t>
    </rPh>
    <rPh sb="47" eb="48">
      <t>オコナ</t>
    </rPh>
    <rPh sb="51" eb="53">
      <t>ニュウヨク</t>
    </rPh>
    <rPh sb="53" eb="55">
      <t>カイジョ</t>
    </rPh>
    <phoneticPr fontId="3"/>
  </si>
  <si>
    <t>(2)　医師、理学療法士、作業療法士、介護福祉士若しくは介護支援専門員又は利用者の動作及び浴室の環境の評価を行うことができる福祉用具専門相談員（介護保険法施行令（平成十年政令第四百十二号）第四条第一項に規定する福祉用具専門相談員をいう。以下同じ。）、機能訓練指導員、地域包括支援センターの職員その他住宅改修に関する専門的知識及び経験を有する者（以下「医師等」）が利用者の居宅を訪問し、浴室における利用者の動作及び浴室の環境を評価し、かつ、訪問において、居宅の浴室が、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ただし、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及び助言を行っても差し支えないものとする</t>
    <phoneticPr fontId="3"/>
  </si>
  <si>
    <t>(3)　事業所の機能訓練指導員、看護職員、介護職員、生活相談員その他の職種の者が共同して、利用者の居宅を訪問した医師等との連携の下で、当該利用者の身体の状況、訪問により把握した当該居宅の浴室の環境等を踏まえて個別の入浴計画を作成すること。ただし、個別の入浴計画に相当する内容を通所介護計画に記載することをもって、個別の入浴計画の作成に代えることができる</t>
    <phoneticPr fontId="3"/>
  </si>
  <si>
    <t>(4)　(3)の入浴計画に基づき、又は個浴（個別の入浴）その他の利用者の居宅の状況に近い環境（利用者の居宅の浴室の手すりの位置や、使用する浴槽の深さ及び高さ等に合わせて、当該事業所の浴室に福祉用具等を設置することにより、利用者の居宅の浴室の状況を再現しているものをいう。）で、入浴介助を行うこと</t>
    <rPh sb="17" eb="18">
      <t>マタ</t>
    </rPh>
    <phoneticPr fontId="3"/>
  </si>
  <si>
    <t>ＡＤＬ維持加算</t>
    <rPh sb="3" eb="5">
      <t>イジ</t>
    </rPh>
    <rPh sb="5" eb="7">
      <t>カサン</t>
    </rPh>
    <phoneticPr fontId="5"/>
  </si>
  <si>
    <t>※別に厚生労働大臣が定める期間
ＡＤＬ維持等加算の算定を開始する月の前年の同月から起算して12月までの期間</t>
    <rPh sb="1" eb="2">
      <t>ベツ</t>
    </rPh>
    <rPh sb="3" eb="9">
      <t>コウセイロウドウダイジン</t>
    </rPh>
    <rPh sb="10" eb="11">
      <t>サダ</t>
    </rPh>
    <rPh sb="13" eb="15">
      <t>キカン</t>
    </rPh>
    <rPh sb="19" eb="21">
      <t>イジ</t>
    </rPh>
    <rPh sb="21" eb="22">
      <t>トウ</t>
    </rPh>
    <rPh sb="22" eb="24">
      <t>カサン</t>
    </rPh>
    <rPh sb="25" eb="27">
      <t>サンテイ</t>
    </rPh>
    <rPh sb="28" eb="30">
      <t>カイシ</t>
    </rPh>
    <rPh sb="32" eb="33">
      <t>ツキ</t>
    </rPh>
    <rPh sb="34" eb="36">
      <t>ゼンネン</t>
    </rPh>
    <rPh sb="37" eb="38">
      <t>ドウ</t>
    </rPh>
    <rPh sb="38" eb="39">
      <t>ツキ</t>
    </rPh>
    <rPh sb="41" eb="43">
      <t>キサン</t>
    </rPh>
    <rPh sb="47" eb="48">
      <t>ガツ</t>
    </rPh>
    <rPh sb="51" eb="53">
      <t>キカン</t>
    </rPh>
    <phoneticPr fontId="5"/>
  </si>
  <si>
    <t>(2) 評価対象者のADL利得の平均値が３以上であること</t>
    <rPh sb="4" eb="6">
      <t>ヒョウカ</t>
    </rPh>
    <rPh sb="6" eb="8">
      <t>タイショウ</t>
    </rPh>
    <rPh sb="8" eb="9">
      <t>シャ</t>
    </rPh>
    <rPh sb="13" eb="15">
      <t>リトク</t>
    </rPh>
    <rPh sb="16" eb="19">
      <t>ヘイキンチ</t>
    </rPh>
    <rPh sb="21" eb="23">
      <t>イジョウ</t>
    </rPh>
    <phoneticPr fontId="5"/>
  </si>
  <si>
    <t>サービス類型ごとに一定割合以上の介護福祉士等を配置していますか。具体的に通所介護では、介護職員等処遇改善加算等を算定する事業所において、サービス提供体制強化加算Ⅰ若しくはⅡの届出を行っていること。</t>
    <rPh sb="4" eb="6">
      <t>ルイケイ</t>
    </rPh>
    <rPh sb="9" eb="11">
      <t>イッテイ</t>
    </rPh>
    <rPh sb="11" eb="13">
      <t>ワリアイ</t>
    </rPh>
    <rPh sb="13" eb="15">
      <t>イジョウ</t>
    </rPh>
    <rPh sb="16" eb="21">
      <t>カイゴフクシシ</t>
    </rPh>
    <rPh sb="21" eb="22">
      <t>トウ</t>
    </rPh>
    <rPh sb="23" eb="25">
      <t>ハイチ</t>
    </rPh>
    <rPh sb="32" eb="35">
      <t>グタイテキ</t>
    </rPh>
    <rPh sb="36" eb="40">
      <t>ツウショカイゴ</t>
    </rPh>
    <rPh sb="43" eb="48">
      <t>カイゴショクイントウ</t>
    </rPh>
    <rPh sb="48" eb="54">
      <t>ショグウカイゼンカサン</t>
    </rPh>
    <rPh sb="54" eb="55">
      <t>トウ</t>
    </rPh>
    <rPh sb="56" eb="58">
      <t>サンテイ</t>
    </rPh>
    <rPh sb="60" eb="63">
      <t>ジギョウショ</t>
    </rPh>
    <rPh sb="87" eb="89">
      <t>トドケデ</t>
    </rPh>
    <rPh sb="90" eb="91">
      <t>オコナ</t>
    </rPh>
    <phoneticPr fontId="3"/>
  </si>
  <si>
    <t>次に掲げる基準に適合しているものとして市長に届け出て、外部との連携により、利用者の身体の状況等の評価を行い、かつ、個別機能訓練計画を作成した場合には、（Ⅰ）については、利用者の急性増悪等により当該個別機能訓練計画を見直した場合を除き３月に１回を限度として、１月につき、（Ⅱ）については１月につき、所定の単位数を加算していますか。</t>
    <rPh sb="0" eb="1">
      <t>ツギ</t>
    </rPh>
    <rPh sb="2" eb="3">
      <t>カカ</t>
    </rPh>
    <rPh sb="5" eb="7">
      <t>キジュン</t>
    </rPh>
    <rPh sb="8" eb="10">
      <t>テキゴウ</t>
    </rPh>
    <rPh sb="19" eb="21">
      <t>シチョウ</t>
    </rPh>
    <rPh sb="22" eb="23">
      <t>トド</t>
    </rPh>
    <rPh sb="24" eb="25">
      <t>デ</t>
    </rPh>
    <rPh sb="27" eb="29">
      <t>ガイブ</t>
    </rPh>
    <rPh sb="31" eb="33">
      <t>レンケイ</t>
    </rPh>
    <rPh sb="37" eb="40">
      <t>リヨウシャ</t>
    </rPh>
    <rPh sb="41" eb="43">
      <t>シンタイ</t>
    </rPh>
    <rPh sb="44" eb="46">
      <t>ジョウキョウ</t>
    </rPh>
    <rPh sb="46" eb="47">
      <t>トウ</t>
    </rPh>
    <rPh sb="48" eb="50">
      <t>ヒョウカ</t>
    </rPh>
    <rPh sb="51" eb="52">
      <t>オコナ</t>
    </rPh>
    <rPh sb="57" eb="59">
      <t>コベツ</t>
    </rPh>
    <rPh sb="59" eb="61">
      <t>キノウ</t>
    </rPh>
    <rPh sb="61" eb="63">
      <t>クンレン</t>
    </rPh>
    <rPh sb="63" eb="65">
      <t>ケイカク</t>
    </rPh>
    <rPh sb="66" eb="68">
      <t>サクセイ</t>
    </rPh>
    <rPh sb="70" eb="72">
      <t>バアイ</t>
    </rPh>
    <rPh sb="84" eb="87">
      <t>リヨウシャ</t>
    </rPh>
    <rPh sb="88" eb="92">
      <t>キュウセイゾウアク</t>
    </rPh>
    <rPh sb="92" eb="93">
      <t>トウ</t>
    </rPh>
    <rPh sb="96" eb="98">
      <t>トウガイ</t>
    </rPh>
    <rPh sb="98" eb="100">
      <t>コベツ</t>
    </rPh>
    <rPh sb="100" eb="102">
      <t>キノウ</t>
    </rPh>
    <rPh sb="102" eb="104">
      <t>クンレン</t>
    </rPh>
    <rPh sb="104" eb="106">
      <t>ケイカク</t>
    </rPh>
    <rPh sb="107" eb="109">
      <t>ミナオ</t>
    </rPh>
    <rPh sb="111" eb="113">
      <t>バアイ</t>
    </rPh>
    <rPh sb="114" eb="115">
      <t>ノゾ</t>
    </rPh>
    <rPh sb="117" eb="118">
      <t>ツキ</t>
    </rPh>
    <rPh sb="120" eb="121">
      <t>カイ</t>
    </rPh>
    <rPh sb="122" eb="124">
      <t>ゲンド</t>
    </rPh>
    <rPh sb="129" eb="130">
      <t>ツキ</t>
    </rPh>
    <rPh sb="143" eb="144">
      <t>ツキ</t>
    </rPh>
    <rPh sb="148" eb="150">
      <t>ショテイ</t>
    </rPh>
    <rPh sb="151" eb="154">
      <t>タンイスウ</t>
    </rPh>
    <rPh sb="155" eb="157">
      <t>カサン</t>
    </rPh>
    <phoneticPr fontId="5"/>
  </si>
  <si>
    <t>次に掲げる基準に適合（※）に適合しているものとして市長に届け出を行い、若年性認知症利用者に対してサービスの提供を行った場合は、１月につき所定の単位数を加算していますか。
※受け入れた若年性認知症利用者（初老期における認知症によって要介護者となった者）ごとに個別の担当者を定めていること。</t>
    <rPh sb="64" eb="65">
      <t>ツキ</t>
    </rPh>
    <phoneticPr fontId="5"/>
  </si>
  <si>
    <t>次に掲げるいずれの基準にも適合しているものとして市長に届け出て、利用者の生活機能の向上を目的として共通の課題を有する複数の利用者からなるグループに対して実施される日常生活上の支援のための活動を行った場合は、１月につき所定の単位数を加算していますか。
ただし、同月中に栄養改善、口腔機能向上加算又は一体的サービス提供加算のいずれかを算定している場合は算定しません。</t>
    <rPh sb="24" eb="26">
      <t>シチョウ</t>
    </rPh>
    <rPh sb="27" eb="28">
      <t>トド</t>
    </rPh>
    <rPh sb="29" eb="30">
      <t>デ</t>
    </rPh>
    <rPh sb="32" eb="35">
      <t>リヨウシャ</t>
    </rPh>
    <rPh sb="36" eb="38">
      <t>セイカツ</t>
    </rPh>
    <rPh sb="38" eb="40">
      <t>キノウ</t>
    </rPh>
    <rPh sb="41" eb="43">
      <t>コウジョウ</t>
    </rPh>
    <rPh sb="44" eb="46">
      <t>モクテキ</t>
    </rPh>
    <rPh sb="49" eb="51">
      <t>キョウツウ</t>
    </rPh>
    <rPh sb="52" eb="54">
      <t>カダイ</t>
    </rPh>
    <rPh sb="55" eb="56">
      <t>ユウ</t>
    </rPh>
    <rPh sb="58" eb="60">
      <t>フクスウ</t>
    </rPh>
    <rPh sb="61" eb="64">
      <t>リヨウシャ</t>
    </rPh>
    <rPh sb="73" eb="74">
      <t>タイ</t>
    </rPh>
    <rPh sb="76" eb="78">
      <t>ジッシ</t>
    </rPh>
    <rPh sb="81" eb="83">
      <t>ニチジョウ</t>
    </rPh>
    <rPh sb="83" eb="85">
      <t>セイカツ</t>
    </rPh>
    <rPh sb="85" eb="86">
      <t>ウエ</t>
    </rPh>
    <rPh sb="87" eb="89">
      <t>シエン</t>
    </rPh>
    <rPh sb="93" eb="95">
      <t>カツドウ</t>
    </rPh>
    <rPh sb="96" eb="97">
      <t>オコナ</t>
    </rPh>
    <rPh sb="99" eb="101">
      <t>バアイ</t>
    </rPh>
    <rPh sb="104" eb="105">
      <t>ツキ</t>
    </rPh>
    <rPh sb="108" eb="110">
      <t>ショテイ</t>
    </rPh>
    <rPh sb="111" eb="114">
      <t>タンイスウ</t>
    </rPh>
    <rPh sb="115" eb="117">
      <t>カサン</t>
    </rPh>
    <rPh sb="130" eb="131">
      <t>ドウ</t>
    </rPh>
    <rPh sb="131" eb="132">
      <t>ツキ</t>
    </rPh>
    <rPh sb="132" eb="133">
      <t>チュウ</t>
    </rPh>
    <rPh sb="145" eb="147">
      <t>カサン</t>
    </rPh>
    <rPh sb="149" eb="152">
      <t>イッタイテキ</t>
    </rPh>
    <rPh sb="156" eb="158">
      <t>テイキョウ</t>
    </rPh>
    <phoneticPr fontId="5"/>
  </si>
  <si>
    <t>選択的サービス複数実施一体的サービス提供加算</t>
    <rPh sb="0" eb="3">
      <t>センタクテキ</t>
    </rPh>
    <rPh sb="7" eb="9">
      <t>フクスウ</t>
    </rPh>
    <rPh sb="9" eb="11">
      <t>ジッシ</t>
    </rPh>
    <rPh sb="11" eb="14">
      <t>イッタイテキ</t>
    </rPh>
    <rPh sb="18" eb="20">
      <t>テイキョウ</t>
    </rPh>
    <rPh sb="20" eb="22">
      <t>カサン</t>
    </rPh>
    <phoneticPr fontId="3"/>
  </si>
  <si>
    <t>次の基準に適合しているものとして市長に届け出て、利用者に対し、栄養改善サービス又は口腔機能向上サービスをいずれも実施した場合に、１月につき所定の単位数を加算していますか。
ただし、栄養改善加算又は口腔機能向上加算を算定している場合は、次に掲げる加算は算定しません。</t>
    <rPh sb="0" eb="1">
      <t>ツギ</t>
    </rPh>
    <rPh sb="2" eb="4">
      <t>キジュン</t>
    </rPh>
    <rPh sb="5" eb="7">
      <t>テキゴウ</t>
    </rPh>
    <rPh sb="16" eb="18">
      <t>シチョウ</t>
    </rPh>
    <rPh sb="19" eb="20">
      <t>トド</t>
    </rPh>
    <rPh sb="21" eb="22">
      <t>デ</t>
    </rPh>
    <rPh sb="24" eb="27">
      <t>リヨウシャ</t>
    </rPh>
    <rPh sb="28" eb="29">
      <t>タイ</t>
    </rPh>
    <rPh sb="31" eb="33">
      <t>エイヨウ</t>
    </rPh>
    <rPh sb="33" eb="35">
      <t>カイゼン</t>
    </rPh>
    <rPh sb="39" eb="40">
      <t>マタ</t>
    </rPh>
    <rPh sb="41" eb="43">
      <t>コウクウ</t>
    </rPh>
    <rPh sb="43" eb="45">
      <t>キノウ</t>
    </rPh>
    <rPh sb="45" eb="47">
      <t>コウジョウ</t>
    </rPh>
    <rPh sb="56" eb="58">
      <t>ジッシ</t>
    </rPh>
    <rPh sb="60" eb="62">
      <t>バアイ</t>
    </rPh>
    <rPh sb="65" eb="66">
      <t>ツキ</t>
    </rPh>
    <rPh sb="69" eb="71">
      <t>ショテイ</t>
    </rPh>
    <rPh sb="72" eb="75">
      <t>タンイスウ</t>
    </rPh>
    <rPh sb="76" eb="78">
      <t>カサン</t>
    </rPh>
    <rPh sb="91" eb="93">
      <t>エイヨウ</t>
    </rPh>
    <rPh sb="93" eb="95">
      <t>カイゼン</t>
    </rPh>
    <rPh sb="95" eb="97">
      <t>カサン</t>
    </rPh>
    <rPh sb="97" eb="98">
      <t>マタ</t>
    </rPh>
    <rPh sb="99" eb="101">
      <t>コウクウ</t>
    </rPh>
    <rPh sb="101" eb="103">
      <t>キノウ</t>
    </rPh>
    <rPh sb="103" eb="105">
      <t>コウジョウ</t>
    </rPh>
    <rPh sb="105" eb="107">
      <t>カサン</t>
    </rPh>
    <rPh sb="108" eb="110">
      <t>サンテイ</t>
    </rPh>
    <rPh sb="114" eb="116">
      <t>バアイ</t>
    </rPh>
    <rPh sb="118" eb="119">
      <t>ツギ</t>
    </rPh>
    <rPh sb="120" eb="121">
      <t>カカ</t>
    </rPh>
    <rPh sb="123" eb="125">
      <t>カサン</t>
    </rPh>
    <rPh sb="126" eb="128">
      <t>サンテイ</t>
    </rPh>
    <phoneticPr fontId="5"/>
  </si>
  <si>
    <t>(1)　基準に適合するものとして市長に届け出て栄養改善加算及び口腔機能向上加算を実施していること</t>
    <rPh sb="4" eb="6">
      <t>キジュン</t>
    </rPh>
    <rPh sb="7" eb="9">
      <t>テキゴウ</t>
    </rPh>
    <rPh sb="16" eb="17">
      <t>シ</t>
    </rPh>
    <rPh sb="17" eb="18">
      <t>チョウ</t>
    </rPh>
    <rPh sb="19" eb="20">
      <t>トド</t>
    </rPh>
    <rPh sb="21" eb="22">
      <t>デ</t>
    </rPh>
    <rPh sb="29" eb="30">
      <t>オヨ</t>
    </rPh>
    <phoneticPr fontId="3"/>
  </si>
  <si>
    <t>(2)　利用者が介護予防通所介護相当サービスの提供を受けた日において、当該利用者に対し、選択的サービス栄養改善サービス又は口腔機能向上サービスのうちいずれかのサービスを行う日を、１月につき２回以上設けていること。</t>
    <rPh sb="51" eb="53">
      <t>エイヨウ</t>
    </rPh>
    <rPh sb="53" eb="55">
      <t>カイゼン</t>
    </rPh>
    <rPh sb="59" eb="60">
      <t>マタ</t>
    </rPh>
    <rPh sb="61" eb="63">
      <t>コウクウ</t>
    </rPh>
    <rPh sb="63" eb="65">
      <t>キノウ</t>
    </rPh>
    <rPh sb="65" eb="67">
      <t>コウジョウ</t>
    </rPh>
    <rPh sb="86" eb="87">
      <t>ヒ</t>
    </rPh>
    <rPh sb="90" eb="91">
      <t>ツキ</t>
    </rPh>
    <rPh sb="95" eb="96">
      <t>カイ</t>
    </rPh>
    <rPh sb="96" eb="98">
      <t>イジョウ</t>
    </rPh>
    <rPh sb="98" eb="99">
      <t>モウ</t>
    </rPh>
    <phoneticPr fontId="3"/>
  </si>
  <si>
    <t>機能訓練指導員</t>
    <rPh sb="0" eb="2">
      <t>キノウ</t>
    </rPh>
    <rPh sb="2" eb="4">
      <t>クンレン</t>
    </rPh>
    <rPh sb="4" eb="7">
      <t>シドウイン</t>
    </rPh>
    <phoneticPr fontId="54"/>
  </si>
  <si>
    <t>介護職員</t>
    <rPh sb="0" eb="2">
      <t>カイゴ</t>
    </rPh>
    <rPh sb="2" eb="4">
      <t>ショクイン</t>
    </rPh>
    <phoneticPr fontId="54"/>
  </si>
  <si>
    <t>看護職員</t>
    <rPh sb="0" eb="2">
      <t>カンゴ</t>
    </rPh>
    <rPh sb="2" eb="4">
      <t>ショクイン</t>
    </rPh>
    <phoneticPr fontId="54"/>
  </si>
  <si>
    <t>生活相談員</t>
    <rPh sb="0" eb="2">
      <t>セイカツ</t>
    </rPh>
    <rPh sb="2" eb="5">
      <t>ソウダンイン</t>
    </rPh>
    <phoneticPr fontId="54"/>
  </si>
  <si>
    <t>（参考）
(18) 1日の職種別人員内訳</t>
    <rPh sb="1" eb="3">
      <t>サンコウ</t>
    </rPh>
    <rPh sb="11" eb="12">
      <t>ニチ</t>
    </rPh>
    <rPh sb="13" eb="16">
      <t>ショクシュベツ</t>
    </rPh>
    <rPh sb="16" eb="17">
      <t>ニン</t>
    </rPh>
    <rPh sb="17" eb="18">
      <t>イン</t>
    </rPh>
    <rPh sb="18" eb="19">
      <t>ウチ</t>
    </rPh>
    <rPh sb="19" eb="20">
      <t>ヤク</t>
    </rPh>
    <phoneticPr fontId="54"/>
  </si>
  <si>
    <t>(17) 確保すべき介護職員の勤務時間数（注：記入方法参照）　　</t>
    <rPh sb="5" eb="7">
      <t>カクホ</t>
    </rPh>
    <rPh sb="10" eb="12">
      <t>カイゴ</t>
    </rPh>
    <rPh sb="12" eb="14">
      <t>ショクイン</t>
    </rPh>
    <rPh sb="15" eb="17">
      <t>キンム</t>
    </rPh>
    <rPh sb="17" eb="20">
      <t>ジカンスウ</t>
    </rPh>
    <rPh sb="21" eb="22">
      <t>チュウ</t>
    </rPh>
    <rPh sb="23" eb="25">
      <t>キニュウ</t>
    </rPh>
    <rPh sb="25" eb="27">
      <t>ホウホウ</t>
    </rPh>
    <rPh sb="27" eb="29">
      <t>サンショウ</t>
    </rPh>
    <phoneticPr fontId="54"/>
  </si>
  <si>
    <t>(16) サービス提供時間（平均提供時間）</t>
    <rPh sb="9" eb="11">
      <t>テイキョウ</t>
    </rPh>
    <rPh sb="11" eb="13">
      <t>ジカン</t>
    </rPh>
    <rPh sb="14" eb="16">
      <t>ヘイキン</t>
    </rPh>
    <rPh sb="16" eb="18">
      <t>テイキョウ</t>
    </rPh>
    <rPh sb="18" eb="20">
      <t>ジカン</t>
    </rPh>
    <phoneticPr fontId="54"/>
  </si>
  <si>
    <t>(15) 利用者数　　　</t>
    <phoneticPr fontId="54"/>
  </si>
  <si>
    <t>(14) サービス提供時間内の勤務延時間数</t>
    <phoneticPr fontId="54"/>
  </si>
  <si>
    <t>サービス提供時間内
の勤務時間数</t>
    <rPh sb="4" eb="6">
      <t>テイキョウ</t>
    </rPh>
    <rPh sb="6" eb="9">
      <t>ジカンナイ</t>
    </rPh>
    <rPh sb="11" eb="13">
      <t>キンム</t>
    </rPh>
    <rPh sb="13" eb="15">
      <t>ジカン</t>
    </rPh>
    <rPh sb="15" eb="16">
      <t>スウ</t>
    </rPh>
    <phoneticPr fontId="54"/>
  </si>
  <si>
    <t>勤務時間数</t>
    <rPh sb="0" eb="2">
      <t>キンム</t>
    </rPh>
    <rPh sb="2" eb="4">
      <t>ジカン</t>
    </rPh>
    <rPh sb="4" eb="5">
      <t>スウ</t>
    </rPh>
    <phoneticPr fontId="54"/>
  </si>
  <si>
    <t>シフト記号</t>
    <phoneticPr fontId="54"/>
  </si>
  <si>
    <t>y</t>
    <phoneticPr fontId="54"/>
  </si>
  <si>
    <t>○○　D美</t>
    <rPh sb="4" eb="5">
      <t>ミ</t>
    </rPh>
    <phoneticPr fontId="54"/>
  </si>
  <si>
    <t>看護師</t>
    <rPh sb="0" eb="3">
      <t>カンゴシ</t>
    </rPh>
    <phoneticPr fontId="54"/>
  </si>
  <si>
    <t>D</t>
  </si>
  <si>
    <t>看護職員、介護職員</t>
    <rPh sb="0" eb="2">
      <t>カンゴ</t>
    </rPh>
    <rPh sb="2" eb="4">
      <t>ショクイン</t>
    </rPh>
    <rPh sb="5" eb="7">
      <t>カイゴ</t>
    </rPh>
    <rPh sb="7" eb="9">
      <t>ショクイン</t>
    </rPh>
    <phoneticPr fontId="54"/>
  </si>
  <si>
    <t>○○　C男</t>
    <rPh sb="4" eb="5">
      <t>オトコ</t>
    </rPh>
    <phoneticPr fontId="54"/>
  </si>
  <si>
    <t>B</t>
  </si>
  <si>
    <t>a</t>
    <phoneticPr fontId="54"/>
  </si>
  <si>
    <t>○○　F子</t>
    <rPh sb="4" eb="5">
      <t>コ</t>
    </rPh>
    <phoneticPr fontId="54"/>
  </si>
  <si>
    <t>ー</t>
  </si>
  <si>
    <t>A</t>
  </si>
  <si>
    <t>○○　E次</t>
    <rPh sb="4" eb="5">
      <t>ツギ</t>
    </rPh>
    <phoneticPr fontId="54"/>
  </si>
  <si>
    <t>介護福祉士</t>
    <rPh sb="0" eb="2">
      <t>カイゴ</t>
    </rPh>
    <rPh sb="2" eb="5">
      <t>フクシシ</t>
    </rPh>
    <phoneticPr fontId="54"/>
  </si>
  <si>
    <t>看護職員、機能訓練指導員</t>
    <rPh sb="0" eb="2">
      <t>カンゴ</t>
    </rPh>
    <rPh sb="2" eb="4">
      <t>ショクイン</t>
    </rPh>
    <rPh sb="5" eb="7">
      <t>キノウ</t>
    </rPh>
    <rPh sb="7" eb="9">
      <t>クンレン</t>
    </rPh>
    <rPh sb="9" eb="12">
      <t>シドウイン</t>
    </rPh>
    <phoneticPr fontId="54"/>
  </si>
  <si>
    <t>○○　C男</t>
    <phoneticPr fontId="54"/>
  </si>
  <si>
    <t>○○　B子</t>
    <rPh sb="4" eb="5">
      <t>コ</t>
    </rPh>
    <phoneticPr fontId="54"/>
  </si>
  <si>
    <t>x</t>
    <phoneticPr fontId="54"/>
  </si>
  <si>
    <t>准看護師</t>
    <rPh sb="0" eb="4">
      <t>ジュンカンゴシ</t>
    </rPh>
    <phoneticPr fontId="54"/>
  </si>
  <si>
    <t>機能訓練指導員、介護職員</t>
    <rPh sb="0" eb="2">
      <t>キノウ</t>
    </rPh>
    <rPh sb="2" eb="4">
      <t>クンレン</t>
    </rPh>
    <rPh sb="4" eb="7">
      <t>シドウイン</t>
    </rPh>
    <rPh sb="8" eb="10">
      <t>カイゴ</t>
    </rPh>
    <rPh sb="10" eb="12">
      <t>ショクイン</t>
    </rPh>
    <phoneticPr fontId="54"/>
  </si>
  <si>
    <t>社会福祉主事任用資格</t>
  </si>
  <si>
    <t>○○　A太</t>
    <rPh sb="4" eb="5">
      <t>タ</t>
    </rPh>
    <phoneticPr fontId="54"/>
  </si>
  <si>
    <t>社会福祉士</t>
    <rPh sb="0" eb="2">
      <t>シャカイ</t>
    </rPh>
    <rPh sb="2" eb="5">
      <t>フクシシ</t>
    </rPh>
    <phoneticPr fontId="51"/>
  </si>
  <si>
    <t>a</t>
  </si>
  <si>
    <t>厚労　太郎</t>
    <rPh sb="0" eb="2">
      <t>コウロウ</t>
    </rPh>
    <rPh sb="3" eb="5">
      <t>タロウ</t>
    </rPh>
    <phoneticPr fontId="54"/>
  </si>
  <si>
    <t>管理者</t>
    <rPh sb="0" eb="3">
      <t>カンリシャ</t>
    </rPh>
    <phoneticPr fontId="54"/>
  </si>
  <si>
    <t>5週目</t>
    <rPh sb="1" eb="2">
      <t>シュウ</t>
    </rPh>
    <rPh sb="2" eb="3">
      <t>メ</t>
    </rPh>
    <phoneticPr fontId="54"/>
  </si>
  <si>
    <t>4週目</t>
    <rPh sb="1" eb="2">
      <t>シュウ</t>
    </rPh>
    <rPh sb="2" eb="3">
      <t>メ</t>
    </rPh>
    <phoneticPr fontId="54"/>
  </si>
  <si>
    <t>3週目</t>
    <rPh sb="1" eb="2">
      <t>シュウ</t>
    </rPh>
    <rPh sb="2" eb="3">
      <t>メ</t>
    </rPh>
    <phoneticPr fontId="54"/>
  </si>
  <si>
    <t>2週目</t>
    <rPh sb="1" eb="2">
      <t>シュウ</t>
    </rPh>
    <rPh sb="2" eb="3">
      <t>メ</t>
    </rPh>
    <phoneticPr fontId="54"/>
  </si>
  <si>
    <t>1週目</t>
    <rPh sb="1" eb="2">
      <t>シュウ</t>
    </rPh>
    <rPh sb="2" eb="3">
      <t>メ</t>
    </rPh>
    <phoneticPr fontId="54"/>
  </si>
  <si>
    <t>(13) 兼務状況
（兼務先及び兼務する
職務の内容）等</t>
    <rPh sb="5" eb="7">
      <t>ケンム</t>
    </rPh>
    <rPh sb="7" eb="9">
      <t>ジョウキョウ</t>
    </rPh>
    <rPh sb="11" eb="13">
      <t>ケンム</t>
    </rPh>
    <rPh sb="13" eb="14">
      <t>サキ</t>
    </rPh>
    <rPh sb="14" eb="15">
      <t>オヨ</t>
    </rPh>
    <rPh sb="16" eb="18">
      <t>ケンム</t>
    </rPh>
    <rPh sb="21" eb="23">
      <t>ショクム</t>
    </rPh>
    <rPh sb="24" eb="26">
      <t>ナイヨウ</t>
    </rPh>
    <rPh sb="27" eb="28">
      <t>トウ</t>
    </rPh>
    <phoneticPr fontId="5"/>
  </si>
  <si>
    <t>(12)
週平均
勤務時間
数</t>
    <phoneticPr fontId="54"/>
  </si>
  <si>
    <t>(10)</t>
    <phoneticPr fontId="54"/>
  </si>
  <si>
    <t>(9) 氏　名</t>
    <phoneticPr fontId="5"/>
  </si>
  <si>
    <t>(8)
資格</t>
    <rPh sb="4" eb="6">
      <t>シカク</t>
    </rPh>
    <phoneticPr fontId="54"/>
  </si>
  <si>
    <t>(7)
勤務
形態</t>
    <phoneticPr fontId="5"/>
  </si>
  <si>
    <t>(6) 
職種</t>
    <phoneticPr fontId="5"/>
  </si>
  <si>
    <t>No</t>
    <phoneticPr fontId="54"/>
  </si>
  <si>
    <t>時間）</t>
    <rPh sb="0" eb="2">
      <t>ジカン</t>
    </rPh>
    <phoneticPr fontId="54"/>
  </si>
  <si>
    <t>（計</t>
    <rPh sb="1" eb="2">
      <t>ケイ</t>
    </rPh>
    <phoneticPr fontId="54"/>
  </si>
  <si>
    <t>～</t>
    <phoneticPr fontId="54"/>
  </si>
  <si>
    <t xml:space="preserve">(5) 当該サービス提供単位のサービス提供時間 </t>
    <rPh sb="4" eb="6">
      <t>トウガイ</t>
    </rPh>
    <rPh sb="10" eb="12">
      <t>テイキョウ</t>
    </rPh>
    <rPh sb="12" eb="14">
      <t>タンイ</t>
    </rPh>
    <rPh sb="19" eb="21">
      <t>テイキョウ</t>
    </rPh>
    <rPh sb="21" eb="23">
      <t>ジカン</t>
    </rPh>
    <phoneticPr fontId="54"/>
  </si>
  <si>
    <t>単位目</t>
    <rPh sb="0" eb="2">
      <t>タンイ</t>
    </rPh>
    <rPh sb="2" eb="3">
      <t>メ</t>
    </rPh>
    <phoneticPr fontId="54"/>
  </si>
  <si>
    <t>単位</t>
    <rPh sb="0" eb="2">
      <t>タンイ</t>
    </rPh>
    <phoneticPr fontId="54"/>
  </si>
  <si>
    <t>(4) 事業所全体のサービス提供単位数</t>
    <phoneticPr fontId="54"/>
  </si>
  <si>
    <t>日</t>
    <rPh sb="0" eb="1">
      <t>ニチ</t>
    </rPh>
    <phoneticPr fontId="54"/>
  </si>
  <si>
    <t>当月の日数</t>
    <rPh sb="0" eb="2">
      <t>トウゲツ</t>
    </rPh>
    <rPh sb="3" eb="5">
      <t>ニッスウ</t>
    </rPh>
    <phoneticPr fontId="54"/>
  </si>
  <si>
    <t>時間/月</t>
    <rPh sb="0" eb="2">
      <t>ジカン</t>
    </rPh>
    <rPh sb="3" eb="4">
      <t>ツキ</t>
    </rPh>
    <phoneticPr fontId="54"/>
  </si>
  <si>
    <t>時間/週</t>
    <rPh sb="0" eb="2">
      <t>ジカン</t>
    </rPh>
    <rPh sb="3" eb="4">
      <t>シュウ</t>
    </rPh>
    <phoneticPr fontId="54"/>
  </si>
  <si>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54"/>
  </si>
  <si>
    <t>予定</t>
  </si>
  <si>
    <t>(2)</t>
    <phoneticPr fontId="54"/>
  </si>
  <si>
    <t>４週</t>
  </si>
  <si>
    <t>(1)</t>
    <phoneticPr fontId="54"/>
  </si>
  <si>
    <t>）</t>
    <phoneticPr fontId="54"/>
  </si>
  <si>
    <t>○○デイサービス</t>
    <phoneticPr fontId="54"/>
  </si>
  <si>
    <t>事業所名（</t>
    <rPh sb="0" eb="3">
      <t>ジギョウショ</t>
    </rPh>
    <rPh sb="3" eb="4">
      <t>メイ</t>
    </rPh>
    <phoneticPr fontId="54"/>
  </si>
  <si>
    <t>月</t>
    <rPh sb="0" eb="1">
      <t>ゲツ</t>
    </rPh>
    <phoneticPr fontId="54"/>
  </si>
  <si>
    <t>年</t>
    <rPh sb="0" eb="1">
      <t>ネン</t>
    </rPh>
    <phoneticPr fontId="54"/>
  </si>
  <si>
    <t>)</t>
    <phoneticPr fontId="54"/>
  </si>
  <si>
    <t>(</t>
    <phoneticPr fontId="54"/>
  </si>
  <si>
    <t>令和</t>
    <rPh sb="0" eb="2">
      <t>レイワ</t>
    </rPh>
    <phoneticPr fontId="54"/>
  </si>
  <si>
    <t>地域密着型通所介護</t>
    <rPh sb="0" eb="2">
      <t>チイキ</t>
    </rPh>
    <rPh sb="2" eb="5">
      <t>ミッチャクガタ</t>
    </rPh>
    <rPh sb="5" eb="7">
      <t>ツウショ</t>
    </rPh>
    <rPh sb="7" eb="9">
      <t>カイゴ</t>
    </rPh>
    <phoneticPr fontId="54"/>
  </si>
  <si>
    <t>サービス種別（</t>
    <rPh sb="4" eb="6">
      <t>シュベツ</t>
    </rPh>
    <phoneticPr fontId="54"/>
  </si>
  <si>
    <t>従業者の勤務の体制及び勤務形態一覧表　</t>
  </si>
  <si>
    <t>（標準様式1）</t>
    <rPh sb="1" eb="3">
      <t>ヒョウジュン</t>
    </rPh>
    <rPh sb="3" eb="5">
      <t>ヨウシキ</t>
    </rPh>
    <phoneticPr fontId="5"/>
  </si>
  <si>
    <t>　「サービス提供時間内の勤務時間」の計算にあたってその休憩時間を差し引く必要はないのでご留意ください。（上記「U」列）</t>
    <rPh sb="6" eb="8">
      <t>テイキョウ</t>
    </rPh>
    <rPh sb="8" eb="10">
      <t>ジカン</t>
    </rPh>
    <rPh sb="10" eb="11">
      <t>ナイ</t>
    </rPh>
    <rPh sb="12" eb="14">
      <t>キンム</t>
    </rPh>
    <rPh sb="14" eb="16">
      <t>ジカン</t>
    </rPh>
    <rPh sb="18" eb="20">
      <t>ケイサン</t>
    </rPh>
    <rPh sb="27" eb="29">
      <t>キュウケイ</t>
    </rPh>
    <rPh sb="29" eb="31">
      <t>ジカン</t>
    </rPh>
    <rPh sb="32" eb="33">
      <t>サ</t>
    </rPh>
    <rPh sb="34" eb="35">
      <t>ヒ</t>
    </rPh>
    <rPh sb="36" eb="38">
      <t>ヒツヨウ</t>
    </rPh>
    <rPh sb="44" eb="46">
      <t>リュウイ</t>
    </rPh>
    <rPh sb="52" eb="54">
      <t>ジョウキ</t>
    </rPh>
    <rPh sb="57" eb="58">
      <t>レツ</t>
    </rPh>
    <phoneticPr fontId="54"/>
  </si>
  <si>
    <t>・地域密着型通所介護における「確保すべき従業者の勤務延時間数」には、「最低限確保すべきとされている程度の休憩時間は含めて差し支えない」としており、</t>
    <rPh sb="1" eb="3">
      <t>チイキ</t>
    </rPh>
    <rPh sb="3" eb="6">
      <t>ミッチャクガタ</t>
    </rPh>
    <rPh sb="6" eb="8">
      <t>ツウショ</t>
    </rPh>
    <rPh sb="8" eb="10">
      <t>カイゴ</t>
    </rPh>
    <rPh sb="15" eb="17">
      <t>カクホ</t>
    </rPh>
    <rPh sb="20" eb="23">
      <t>ジュウギョウシャ</t>
    </rPh>
    <rPh sb="24" eb="26">
      <t>キンム</t>
    </rPh>
    <rPh sb="26" eb="27">
      <t>ノ</t>
    </rPh>
    <rPh sb="27" eb="29">
      <t>ジカン</t>
    </rPh>
    <rPh sb="29" eb="30">
      <t>スウ</t>
    </rPh>
    <rPh sb="35" eb="38">
      <t>サイテイゲン</t>
    </rPh>
    <rPh sb="38" eb="40">
      <t>カクホ</t>
    </rPh>
    <rPh sb="49" eb="51">
      <t>テイド</t>
    </rPh>
    <rPh sb="52" eb="54">
      <t>キュウケイ</t>
    </rPh>
    <rPh sb="54" eb="56">
      <t>ジカン</t>
    </rPh>
    <rPh sb="57" eb="58">
      <t>フク</t>
    </rPh>
    <rPh sb="60" eb="61">
      <t>サ</t>
    </rPh>
    <rPh sb="62" eb="63">
      <t>ツカ</t>
    </rPh>
    <phoneticPr fontId="54"/>
  </si>
  <si>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54"/>
  </si>
  <si>
    <t>・シフト記号が足りない場合は、適宜、行を追加してください。</t>
    <rPh sb="4" eb="6">
      <t>キゴウ</t>
    </rPh>
    <rPh sb="7" eb="8">
      <t>タ</t>
    </rPh>
    <rPh sb="11" eb="13">
      <t>バアイ</t>
    </rPh>
    <rPh sb="15" eb="17">
      <t>テキギ</t>
    </rPh>
    <rPh sb="18" eb="19">
      <t>ギョウ</t>
    </rPh>
    <rPh sb="20" eb="22">
      <t>ツイカ</t>
    </rPh>
    <phoneticPr fontId="54"/>
  </si>
  <si>
    <t>・No1～20は始業時刻・終業時刻・休憩時間等を入力すると勤務時間数が計算されますが、入力の補助を目的とするものですので、結果に誤りがないかご確認ください。</t>
    <rPh sb="8" eb="10">
      <t>シギョウ</t>
    </rPh>
    <rPh sb="10" eb="12">
      <t>ジコク</t>
    </rPh>
    <rPh sb="13" eb="15">
      <t>シュウギョウ</t>
    </rPh>
    <rPh sb="15" eb="17">
      <t>ジコク</t>
    </rPh>
    <rPh sb="18" eb="20">
      <t>キュウケイ</t>
    </rPh>
    <rPh sb="20" eb="22">
      <t>ジカン</t>
    </rPh>
    <rPh sb="22" eb="23">
      <t>トウ</t>
    </rPh>
    <rPh sb="24" eb="26">
      <t>ニュウリョク</t>
    </rPh>
    <rPh sb="29" eb="31">
      <t>キンム</t>
    </rPh>
    <rPh sb="31" eb="34">
      <t>ジカンスウ</t>
    </rPh>
    <rPh sb="35" eb="37">
      <t>ケイサン</t>
    </rPh>
    <rPh sb="43" eb="45">
      <t>ニュウリョク</t>
    </rPh>
    <rPh sb="46" eb="48">
      <t>ホジョ</t>
    </rPh>
    <rPh sb="49" eb="51">
      <t>モクテキ</t>
    </rPh>
    <rPh sb="61" eb="63">
      <t>ケッカ</t>
    </rPh>
    <rPh sb="64" eb="65">
      <t>アヤマ</t>
    </rPh>
    <rPh sb="71" eb="73">
      <t>カクニン</t>
    </rPh>
    <phoneticPr fontId="54"/>
  </si>
  <si>
    <t>・職種ごとの勤務時間を「○：○○～○：○○」と表記することが困難な場合は、No21～30を活用し、勤務時間数のみを入力してください。</t>
    <rPh sb="45" eb="47">
      <t>カツヨウ</t>
    </rPh>
    <phoneticPr fontId="54"/>
  </si>
  <si>
    <t>（</t>
    <phoneticPr fontId="54"/>
  </si>
  <si>
    <t>：</t>
    <phoneticPr fontId="54"/>
  </si>
  <si>
    <t>-</t>
    <phoneticPr fontId="54"/>
  </si>
  <si>
    <t>休日</t>
    <rPh sb="0" eb="2">
      <t>キュウジツ</t>
    </rPh>
    <phoneticPr fontId="54"/>
  </si>
  <si>
    <t>休</t>
    <rPh sb="0" eb="1">
      <t>ヤス</t>
    </rPh>
    <phoneticPr fontId="54"/>
  </si>
  <si>
    <t>z</t>
    <phoneticPr fontId="54"/>
  </si>
  <si>
    <t>w</t>
    <phoneticPr fontId="54"/>
  </si>
  <si>
    <t>v</t>
    <phoneticPr fontId="54"/>
  </si>
  <si>
    <t>u</t>
    <phoneticPr fontId="54"/>
  </si>
  <si>
    <t>t</t>
    <phoneticPr fontId="54"/>
  </si>
  <si>
    <t>s</t>
    <phoneticPr fontId="54"/>
  </si>
  <si>
    <t>r</t>
    <phoneticPr fontId="54"/>
  </si>
  <si>
    <t>q</t>
    <phoneticPr fontId="54"/>
  </si>
  <si>
    <t>p</t>
    <phoneticPr fontId="54"/>
  </si>
  <si>
    <t>o</t>
    <phoneticPr fontId="54"/>
  </si>
  <si>
    <t>n</t>
    <phoneticPr fontId="54"/>
  </si>
  <si>
    <t>m</t>
    <phoneticPr fontId="54"/>
  </si>
  <si>
    <t>l</t>
    <phoneticPr fontId="54"/>
  </si>
  <si>
    <t>k</t>
    <phoneticPr fontId="54"/>
  </si>
  <si>
    <t>j</t>
    <phoneticPr fontId="54"/>
  </si>
  <si>
    <t>i</t>
    <phoneticPr fontId="54"/>
  </si>
  <si>
    <t>h</t>
    <phoneticPr fontId="54"/>
  </si>
  <si>
    <t>g</t>
    <phoneticPr fontId="54"/>
  </si>
  <si>
    <t>f</t>
    <phoneticPr fontId="54"/>
  </si>
  <si>
    <t>e</t>
    <phoneticPr fontId="54"/>
  </si>
  <si>
    <t>d</t>
    <phoneticPr fontId="54"/>
  </si>
  <si>
    <t>c</t>
    <phoneticPr fontId="54"/>
  </si>
  <si>
    <t>b</t>
    <phoneticPr fontId="54"/>
  </si>
  <si>
    <t>勤務時間</t>
    <rPh sb="0" eb="2">
      <t>キンム</t>
    </rPh>
    <rPh sb="2" eb="4">
      <t>ジカン</t>
    </rPh>
    <phoneticPr fontId="54"/>
  </si>
  <si>
    <t>終了時刻</t>
    <rPh sb="0" eb="2">
      <t>シュウリョウ</t>
    </rPh>
    <rPh sb="2" eb="4">
      <t>ジコク</t>
    </rPh>
    <phoneticPr fontId="54"/>
  </si>
  <si>
    <t>開始時刻</t>
    <rPh sb="0" eb="2">
      <t>カイシ</t>
    </rPh>
    <rPh sb="2" eb="4">
      <t>ジコク</t>
    </rPh>
    <phoneticPr fontId="54"/>
  </si>
  <si>
    <t>うち、休憩時間</t>
    <rPh sb="3" eb="5">
      <t>キュウケイ</t>
    </rPh>
    <rPh sb="5" eb="7">
      <t>ジカン</t>
    </rPh>
    <phoneticPr fontId="54"/>
  </si>
  <si>
    <t>終業時刻</t>
    <rPh sb="0" eb="2">
      <t>シュウギョウ</t>
    </rPh>
    <rPh sb="2" eb="4">
      <t>ジコク</t>
    </rPh>
    <phoneticPr fontId="54"/>
  </si>
  <si>
    <t>始業時刻</t>
    <rPh sb="0" eb="2">
      <t>シギョウ</t>
    </rPh>
    <rPh sb="2" eb="4">
      <t>ジコク</t>
    </rPh>
    <phoneticPr fontId="54"/>
  </si>
  <si>
    <t>記号</t>
    <rPh sb="0" eb="2">
      <t>キゴウ</t>
    </rPh>
    <phoneticPr fontId="54"/>
  </si>
  <si>
    <t>自由記載欄</t>
    <rPh sb="0" eb="2">
      <t>ジユウ</t>
    </rPh>
    <rPh sb="2" eb="4">
      <t>キサイ</t>
    </rPh>
    <rPh sb="4" eb="5">
      <t>ラン</t>
    </rPh>
    <phoneticPr fontId="54"/>
  </si>
  <si>
    <t>サービス提供時間内の勤務時間</t>
    <rPh sb="4" eb="6">
      <t>テイキョウ</t>
    </rPh>
    <rPh sb="6" eb="8">
      <t>ジカン</t>
    </rPh>
    <rPh sb="8" eb="9">
      <t>ナイ</t>
    </rPh>
    <rPh sb="10" eb="12">
      <t>キンム</t>
    </rPh>
    <rPh sb="12" eb="14">
      <t>ジカン</t>
    </rPh>
    <phoneticPr fontId="54"/>
  </si>
  <si>
    <t>サービス提供時間</t>
    <rPh sb="4" eb="6">
      <t>テイキョウ</t>
    </rPh>
    <rPh sb="6" eb="8">
      <t>ジカン</t>
    </rPh>
    <phoneticPr fontId="54"/>
  </si>
  <si>
    <t>休憩時間1時間は「1:00」、休憩時間45分は「00:45」と入力してください。</t>
    <phoneticPr fontId="54"/>
  </si>
  <si>
    <t>※24時間表記</t>
  </si>
  <si>
    <t>■シフト記号表（勤務時間帯）</t>
    <rPh sb="4" eb="6">
      <t>キゴウ</t>
    </rPh>
    <rPh sb="6" eb="7">
      <t>ヒョウ</t>
    </rPh>
    <rPh sb="8" eb="10">
      <t>キンム</t>
    </rPh>
    <rPh sb="10" eb="13">
      <t>ジカンタイ</t>
    </rPh>
    <phoneticPr fontId="54"/>
  </si>
  <si>
    <t>≪要 提出≫</t>
    <rPh sb="1" eb="2">
      <t>ヨウ</t>
    </rPh>
    <rPh sb="3" eb="5">
      <t>テイシュツ</t>
    </rPh>
    <phoneticPr fontId="54"/>
  </si>
  <si>
    <t>(17) 確保すべき介護職員の勤務時間数（注：記入方法参照）　　</t>
    <rPh sb="5" eb="7">
      <t>カクホ</t>
    </rPh>
    <rPh sb="10" eb="12">
      <t>カイゴ</t>
    </rPh>
    <rPh sb="12" eb="14">
      <t>ショクイン</t>
    </rPh>
    <rPh sb="15" eb="17">
      <t>キンム</t>
    </rPh>
    <rPh sb="17" eb="20">
      <t>ジカンスウ</t>
    </rPh>
    <phoneticPr fontId="54"/>
  </si>
  <si>
    <t>　(18) 1日の職種別人員内訳が自動カウントされますので、誤りがないか確認してください。職種を追加したい場合は、機能訓練指導員の下に１種追加可能です。</t>
    <rPh sb="7" eb="8">
      <t>ニチ</t>
    </rPh>
    <rPh sb="9" eb="12">
      <t>ショクシュベツ</t>
    </rPh>
    <rPh sb="12" eb="14">
      <t>ジンイン</t>
    </rPh>
    <rPh sb="14" eb="16">
      <t>ウチワケ</t>
    </rPh>
    <rPh sb="17" eb="19">
      <t>ジドウ</t>
    </rPh>
    <rPh sb="30" eb="31">
      <t>アヤマ</t>
    </rPh>
    <rPh sb="36" eb="38">
      <t>カクニン</t>
    </rPh>
    <rPh sb="45" eb="47">
      <t>ショクシュ</t>
    </rPh>
    <rPh sb="48" eb="50">
      <t>ツイカ</t>
    </rPh>
    <rPh sb="53" eb="55">
      <t>バアイ</t>
    </rPh>
    <rPh sb="57" eb="59">
      <t>キノウ</t>
    </rPh>
    <rPh sb="59" eb="61">
      <t>クンレン</t>
    </rPh>
    <rPh sb="61" eb="64">
      <t>シドウイン</t>
    </rPh>
    <rPh sb="65" eb="66">
      <t>シタ</t>
    </rPh>
    <rPh sb="68" eb="69">
      <t>シュ</t>
    </rPh>
    <rPh sb="69" eb="71">
      <t>ツイカ</t>
    </rPh>
    <rPh sb="71" eb="73">
      <t>カノウ</t>
    </rPh>
    <phoneticPr fontId="54"/>
  </si>
  <si>
    <t xml:space="preserve"> （参考）</t>
    <rPh sb="2" eb="4">
      <t>サンコウ</t>
    </rPh>
    <phoneticPr fontId="54"/>
  </si>
  <si>
    <t>　　　（注）利用定員が10人以下の場合は、「確保すべき看護職員及び介護職員の勤務時間数」</t>
    <rPh sb="4" eb="5">
      <t>チュウ</t>
    </rPh>
    <rPh sb="6" eb="8">
      <t>リヨウ</t>
    </rPh>
    <rPh sb="8" eb="10">
      <t>テイイン</t>
    </rPh>
    <rPh sb="13" eb="14">
      <t>ニン</t>
    </rPh>
    <rPh sb="14" eb="16">
      <t>イカ</t>
    </rPh>
    <rPh sb="17" eb="19">
      <t>バアイ</t>
    </rPh>
    <rPh sb="22" eb="24">
      <t>カクホ</t>
    </rPh>
    <rPh sb="27" eb="29">
      <t>カンゴ</t>
    </rPh>
    <rPh sb="29" eb="31">
      <t>ショクイン</t>
    </rPh>
    <rPh sb="31" eb="32">
      <t>オヨ</t>
    </rPh>
    <rPh sb="33" eb="35">
      <t>カイゴ</t>
    </rPh>
    <rPh sb="35" eb="37">
      <t>ショクイン</t>
    </rPh>
    <rPh sb="38" eb="40">
      <t>キンム</t>
    </rPh>
    <rPh sb="40" eb="43">
      <t>ジカンスウ</t>
    </rPh>
    <phoneticPr fontId="54"/>
  </si>
  <si>
    <t>　(17) 確保すべき介護職員の勤務時間数が自動計算されます。（(15)(16)を入力しないと計算されません。）</t>
    <rPh sb="6" eb="8">
      <t>カクホ</t>
    </rPh>
    <rPh sb="11" eb="13">
      <t>カイゴ</t>
    </rPh>
    <rPh sb="13" eb="15">
      <t>ショクイン</t>
    </rPh>
    <rPh sb="16" eb="18">
      <t>キンム</t>
    </rPh>
    <rPh sb="18" eb="21">
      <t>ジカンスウ</t>
    </rPh>
    <rPh sb="22" eb="24">
      <t>ジドウ</t>
    </rPh>
    <rPh sb="24" eb="26">
      <t>ケイサン</t>
    </rPh>
    <rPh sb="41" eb="43">
      <t>ニュウリョク</t>
    </rPh>
    <rPh sb="47" eb="49">
      <t>ケイサン</t>
    </rPh>
    <phoneticPr fontId="54"/>
  </si>
  <si>
    <t>　(16) サービス提供時間（平均提供時間）を入力してください。（平均提供時間＝利用者ごとの提供時間数の合計を利用者数で除して得た数）</t>
    <rPh sb="10" eb="12">
      <t>テイキョウ</t>
    </rPh>
    <rPh sb="12" eb="14">
      <t>ジカン</t>
    </rPh>
    <rPh sb="15" eb="17">
      <t>ヘイキン</t>
    </rPh>
    <rPh sb="17" eb="19">
      <t>テイキョウ</t>
    </rPh>
    <rPh sb="19" eb="21">
      <t>ジカン</t>
    </rPh>
    <rPh sb="23" eb="25">
      <t>ニュウリョク</t>
    </rPh>
    <rPh sb="33" eb="35">
      <t>ヘイキン</t>
    </rPh>
    <rPh sb="35" eb="37">
      <t>テイキョウ</t>
    </rPh>
    <rPh sb="37" eb="39">
      <t>ジカン</t>
    </rPh>
    <rPh sb="40" eb="43">
      <t>リヨウシャ</t>
    </rPh>
    <rPh sb="46" eb="48">
      <t>テイキョウ</t>
    </rPh>
    <rPh sb="48" eb="51">
      <t>ジカンスウ</t>
    </rPh>
    <rPh sb="52" eb="54">
      <t>ゴウケイ</t>
    </rPh>
    <rPh sb="55" eb="58">
      <t>リヨウシャ</t>
    </rPh>
    <rPh sb="58" eb="59">
      <t>スウ</t>
    </rPh>
    <rPh sb="60" eb="61">
      <t>ジョ</t>
    </rPh>
    <rPh sb="63" eb="64">
      <t>エ</t>
    </rPh>
    <rPh sb="65" eb="66">
      <t>カズ</t>
    </rPh>
    <phoneticPr fontId="54"/>
  </si>
  <si>
    <t>　(15) 利用者数は、単位ごとの利用者の実人数（予定の場合は定員数）を入力してください。</t>
    <rPh sb="6" eb="9">
      <t>リヨウシャ</t>
    </rPh>
    <rPh sb="9" eb="10">
      <t>カズ</t>
    </rPh>
    <rPh sb="12" eb="14">
      <t>タンイ</t>
    </rPh>
    <rPh sb="17" eb="20">
      <t>リヨウシャ</t>
    </rPh>
    <rPh sb="21" eb="22">
      <t>ジツ</t>
    </rPh>
    <rPh sb="22" eb="24">
      <t>ニンズウ</t>
    </rPh>
    <rPh sb="25" eb="27">
      <t>ヨテイ</t>
    </rPh>
    <rPh sb="28" eb="30">
      <t>バアイ</t>
    </rPh>
    <rPh sb="31" eb="34">
      <t>テイインスウ</t>
    </rPh>
    <rPh sb="36" eb="38">
      <t>ニュウリョク</t>
    </rPh>
    <phoneticPr fontId="54"/>
  </si>
  <si>
    <t>　(14) 生活相談員・看護職員・介護職員のサービス提供時間内に勤務する時間数の合計（勤務延時間数）が自動計算されますので、誤りがないか確認してください。</t>
    <rPh sb="6" eb="8">
      <t>セイカツ</t>
    </rPh>
    <rPh sb="8" eb="11">
      <t>ソウダンイン</t>
    </rPh>
    <rPh sb="12" eb="14">
      <t>カンゴ</t>
    </rPh>
    <rPh sb="14" eb="16">
      <t>ショクイン</t>
    </rPh>
    <rPh sb="17" eb="19">
      <t>カイゴ</t>
    </rPh>
    <rPh sb="19" eb="21">
      <t>ショクイン</t>
    </rPh>
    <rPh sb="26" eb="28">
      <t>テイキョウ</t>
    </rPh>
    <rPh sb="28" eb="30">
      <t>ジカン</t>
    </rPh>
    <rPh sb="30" eb="31">
      <t>ナイ</t>
    </rPh>
    <rPh sb="32" eb="34">
      <t>キンム</t>
    </rPh>
    <rPh sb="36" eb="38">
      <t>ジカン</t>
    </rPh>
    <rPh sb="38" eb="39">
      <t>スウ</t>
    </rPh>
    <rPh sb="40" eb="42">
      <t>ゴウケイ</t>
    </rPh>
    <rPh sb="43" eb="45">
      <t>キンム</t>
    </rPh>
    <rPh sb="45" eb="46">
      <t>エン</t>
    </rPh>
    <rPh sb="46" eb="48">
      <t>ジカン</t>
    </rPh>
    <rPh sb="48" eb="49">
      <t>スウ</t>
    </rPh>
    <rPh sb="51" eb="53">
      <t>ジドウ</t>
    </rPh>
    <rPh sb="53" eb="55">
      <t>ケイサン</t>
    </rPh>
    <rPh sb="62" eb="63">
      <t>アヤマ</t>
    </rPh>
    <rPh sb="68" eb="70">
      <t>カクニン</t>
    </rPh>
    <phoneticPr fontId="54"/>
  </si>
  <si>
    <t>　　　 その他、特記事項欄としてもご活用ください。</t>
    <rPh sb="6" eb="7">
      <t>タ</t>
    </rPh>
    <rPh sb="8" eb="10">
      <t>トッキ</t>
    </rPh>
    <rPh sb="10" eb="12">
      <t>ジコウ</t>
    </rPh>
    <rPh sb="12" eb="13">
      <t>ラン</t>
    </rPh>
    <rPh sb="18" eb="20">
      <t>カツヨウ</t>
    </rPh>
    <phoneticPr fontId="54"/>
  </si>
  <si>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54"/>
  </si>
  <si>
    <t>　(13)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54"/>
  </si>
  <si>
    <t>　(12)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54"/>
  </si>
  <si>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54"/>
  </si>
  <si>
    <t>　(11)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54"/>
  </si>
  <si>
    <t>　　  ※ 指定基準の確認に際しては、４週分の入力で差し支えありません。</t>
  </si>
  <si>
    <t>　(10) 申請する事業に係る従業者（管理者を含む。）の1ヶ月分の勤務時間を入力してください。（別シートの「シフト記号表」を作成し、シフト記号を選択してください。）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phoneticPr fontId="54"/>
  </si>
  <si>
    <t>　(9) 従業者の氏名を記入してください。</t>
    <rPh sb="5" eb="8">
      <t>ジュウギョウシャ</t>
    </rPh>
    <rPh sb="9" eb="11">
      <t>シメイ</t>
    </rPh>
    <rPh sb="12" eb="14">
      <t>キニュウ</t>
    </rPh>
    <phoneticPr fontId="54"/>
  </si>
  <si>
    <r>
      <t xml:space="preserve">       ※選択した資格及び研修に関して、</t>
    </r>
    <r>
      <rPr>
        <b/>
        <u/>
        <sz val="12"/>
        <rFont val="HGSｺﾞｼｯｸM"/>
        <family val="3"/>
        <charset val="128"/>
      </rPr>
      <t>必要に応じて、資格証又は研修修了証等の写しを添付資料として提出</t>
    </r>
    <r>
      <rPr>
        <b/>
        <sz val="12"/>
        <rFont val="HGSｺﾞｼｯｸM"/>
        <family val="3"/>
        <charset val="128"/>
      </rPr>
      <t>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54"/>
  </si>
  <si>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54"/>
  </si>
  <si>
    <t>　(8)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54"/>
  </si>
  <si>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54"/>
  </si>
  <si>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54"/>
  </si>
  <si>
    <t>（注）常勤・非常勤の区分について</t>
    <rPh sb="1" eb="2">
      <t>チュウ</t>
    </rPh>
    <rPh sb="3" eb="5">
      <t>ジョウキン</t>
    </rPh>
    <rPh sb="6" eb="9">
      <t>ヒジョウキン</t>
    </rPh>
    <rPh sb="10" eb="12">
      <t>クブン</t>
    </rPh>
    <phoneticPr fontId="54"/>
  </si>
  <si>
    <t>非常勤で兼務</t>
    <rPh sb="0" eb="1">
      <t>ヒ</t>
    </rPh>
    <rPh sb="1" eb="3">
      <t>ジョウキン</t>
    </rPh>
    <rPh sb="4" eb="6">
      <t>ケンム</t>
    </rPh>
    <phoneticPr fontId="54"/>
  </si>
  <si>
    <t>D</t>
    <phoneticPr fontId="54"/>
  </si>
  <si>
    <t>非常勤で専従</t>
    <rPh sb="0" eb="3">
      <t>ヒジョウキン</t>
    </rPh>
    <rPh sb="4" eb="6">
      <t>センジュウ</t>
    </rPh>
    <phoneticPr fontId="54"/>
  </si>
  <si>
    <t>C</t>
    <phoneticPr fontId="54"/>
  </si>
  <si>
    <t>常勤で兼務</t>
    <rPh sb="0" eb="2">
      <t>ジョウキン</t>
    </rPh>
    <rPh sb="3" eb="5">
      <t>ケンム</t>
    </rPh>
    <phoneticPr fontId="54"/>
  </si>
  <si>
    <t>B</t>
    <phoneticPr fontId="54"/>
  </si>
  <si>
    <t>常勤で専従</t>
    <rPh sb="0" eb="2">
      <t>ジョウキン</t>
    </rPh>
    <rPh sb="3" eb="5">
      <t>センジュウ</t>
    </rPh>
    <phoneticPr fontId="54"/>
  </si>
  <si>
    <t>A</t>
    <phoneticPr fontId="54"/>
  </si>
  <si>
    <t>区分</t>
    <rPh sb="0" eb="2">
      <t>クブン</t>
    </rPh>
    <phoneticPr fontId="54"/>
  </si>
  <si>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54"/>
  </si>
  <si>
    <t>　(7)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5"/>
  </si>
  <si>
    <t>職種名</t>
    <rPh sb="0" eb="2">
      <t>ショクシュ</t>
    </rPh>
    <rPh sb="2" eb="3">
      <t>メイ</t>
    </rPh>
    <phoneticPr fontId="54"/>
  </si>
  <si>
    <t xml:space="preserve"> 　　 記入の順序は、職種ごとにまとめてください。</t>
    <rPh sb="4" eb="6">
      <t>キニュウ</t>
    </rPh>
    <rPh sb="7" eb="9">
      <t>ジュンジョ</t>
    </rPh>
    <rPh sb="11" eb="13">
      <t>ショクシュ</t>
    </rPh>
    <phoneticPr fontId="54"/>
  </si>
  <si>
    <t>　(6)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54"/>
  </si>
  <si>
    <t>　(5) 当該サービス提供単位のサービス提供時間を入力してください。（送迎時間は含まれません。）</t>
    <rPh sb="5" eb="7">
      <t>トウガイ</t>
    </rPh>
    <rPh sb="11" eb="13">
      <t>テイキョウ</t>
    </rPh>
    <rPh sb="13" eb="15">
      <t>タンイ</t>
    </rPh>
    <rPh sb="20" eb="22">
      <t>テイキョウ</t>
    </rPh>
    <rPh sb="22" eb="24">
      <t>ジカン</t>
    </rPh>
    <rPh sb="25" eb="27">
      <t>ニュウリョク</t>
    </rPh>
    <rPh sb="35" eb="37">
      <t>ソウゲイ</t>
    </rPh>
    <rPh sb="37" eb="39">
      <t>ジカン</t>
    </rPh>
    <rPh sb="40" eb="41">
      <t>フク</t>
    </rPh>
    <phoneticPr fontId="54"/>
  </si>
  <si>
    <t>　(4) 事業所全体のサービス提供単位数及び、本シートに記入する単位目を入力してください。</t>
    <rPh sb="5" eb="8">
      <t>ジギョウショ</t>
    </rPh>
    <rPh sb="8" eb="10">
      <t>ゼンタイ</t>
    </rPh>
    <rPh sb="15" eb="17">
      <t>テイキョウ</t>
    </rPh>
    <rPh sb="17" eb="19">
      <t>タンイ</t>
    </rPh>
    <rPh sb="19" eb="20">
      <t>スウ</t>
    </rPh>
    <rPh sb="20" eb="21">
      <t>オヨ</t>
    </rPh>
    <rPh sb="23" eb="24">
      <t>ホン</t>
    </rPh>
    <rPh sb="28" eb="30">
      <t>キニュウ</t>
    </rPh>
    <rPh sb="32" eb="34">
      <t>タンイ</t>
    </rPh>
    <rPh sb="34" eb="35">
      <t>メ</t>
    </rPh>
    <rPh sb="36" eb="38">
      <t>ニュウリョク</t>
    </rPh>
    <phoneticPr fontId="54"/>
  </si>
  <si>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54"/>
  </si>
  <si>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54"/>
  </si>
  <si>
    <t>　(1) 「４週」・「暦月」のいずれかを選択してください。</t>
    <rPh sb="7" eb="8">
      <t>シュウ</t>
    </rPh>
    <rPh sb="11" eb="12">
      <t>レキ</t>
    </rPh>
    <rPh sb="12" eb="13">
      <t>ツキ</t>
    </rPh>
    <rPh sb="20" eb="22">
      <t>センタク</t>
    </rPh>
    <phoneticPr fontId="54"/>
  </si>
  <si>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54"/>
  </si>
  <si>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54"/>
  </si>
  <si>
    <t>・・・プルダウンから選択して入力する必要がある箇所です。</t>
    <rPh sb="10" eb="12">
      <t>センタク</t>
    </rPh>
    <rPh sb="14" eb="16">
      <t>ニュウリョク</t>
    </rPh>
    <rPh sb="18" eb="20">
      <t>ヒツヨウ</t>
    </rPh>
    <rPh sb="23" eb="25">
      <t>カショ</t>
    </rPh>
    <phoneticPr fontId="54"/>
  </si>
  <si>
    <t>下記の記入方法に従って、入力してください。</t>
    <phoneticPr fontId="54"/>
  </si>
  <si>
    <t>・・・直接入力する必要がある箇所です。</t>
    <rPh sb="3" eb="5">
      <t>チョクセツ</t>
    </rPh>
    <rPh sb="5" eb="7">
      <t>ニュウリョク</t>
    </rPh>
    <rPh sb="9" eb="11">
      <t>ヒツヨウ</t>
    </rPh>
    <rPh sb="14" eb="16">
      <t>カショ</t>
    </rPh>
    <phoneticPr fontId="54"/>
  </si>
  <si>
    <t>従業者の勤務の体制及び勤務形態一覧表　記入方法　（地域密着型通所介護）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チイキ</t>
    </rPh>
    <rPh sb="27" eb="30">
      <t>ミッチャクガタ</t>
    </rPh>
    <rPh sb="30" eb="32">
      <t>ツウショ</t>
    </rPh>
    <rPh sb="32" eb="34">
      <t>カイゴ</t>
    </rPh>
    <phoneticPr fontId="5"/>
  </si>
  <si>
    <t>≪提出不要≫</t>
    <rPh sb="1" eb="3">
      <t>テイシュツ</t>
    </rPh>
    <rPh sb="3" eb="5">
      <t>フヨウ</t>
    </rPh>
    <phoneticPr fontId="54"/>
  </si>
  <si>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54"/>
  </si>
  <si>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54"/>
  </si>
  <si>
    <t>　・「名前」に職種名を入力</t>
    <rPh sb="3" eb="5">
      <t>ナマエ</t>
    </rPh>
    <rPh sb="7" eb="9">
      <t>ショクシュ</t>
    </rPh>
    <rPh sb="9" eb="10">
      <t>メイ</t>
    </rPh>
    <rPh sb="11" eb="13">
      <t>ニュウリョク</t>
    </rPh>
    <phoneticPr fontId="54"/>
  </si>
  <si>
    <t>　・「数式」タブ　⇒　「名前の定義」を選択</t>
    <rPh sb="3" eb="5">
      <t>スウシキ</t>
    </rPh>
    <rPh sb="12" eb="14">
      <t>ナマエ</t>
    </rPh>
    <rPh sb="15" eb="17">
      <t>テイギ</t>
    </rPh>
    <rPh sb="19" eb="21">
      <t>センタク</t>
    </rPh>
    <phoneticPr fontId="54"/>
  </si>
  <si>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54"/>
  </si>
  <si>
    <t>※職種を追加したい場合は、12行目に職種名を追加し、それぞれの列に必要資格を入力してください。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54"/>
  </si>
  <si>
    <t>　行が足りない場合は、適宜追加してください。</t>
    <rPh sb="1" eb="2">
      <t>ギョウ</t>
    </rPh>
    <rPh sb="3" eb="4">
      <t>タ</t>
    </rPh>
    <rPh sb="7" eb="9">
      <t>バアイ</t>
    </rPh>
    <rPh sb="11" eb="13">
      <t>テキギ</t>
    </rPh>
    <rPh sb="13" eb="15">
      <t>ツイカ</t>
    </rPh>
    <phoneticPr fontId="54"/>
  </si>
  <si>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54"/>
  </si>
  <si>
    <t>　G列・・・「機能訓練指導員」</t>
    <rPh sb="2" eb="3">
      <t>レツ</t>
    </rPh>
    <rPh sb="7" eb="9">
      <t>キノウ</t>
    </rPh>
    <rPh sb="9" eb="11">
      <t>クンレン</t>
    </rPh>
    <rPh sb="11" eb="14">
      <t>シドウイン</t>
    </rPh>
    <phoneticPr fontId="54"/>
  </si>
  <si>
    <t>　F列・・・「介護職員」</t>
    <rPh sb="2" eb="3">
      <t>レツ</t>
    </rPh>
    <rPh sb="7" eb="9">
      <t>カイゴ</t>
    </rPh>
    <rPh sb="9" eb="11">
      <t>ショクイン</t>
    </rPh>
    <phoneticPr fontId="54"/>
  </si>
  <si>
    <t>　E列・・・「看護職員」</t>
    <rPh sb="2" eb="3">
      <t>レツ</t>
    </rPh>
    <rPh sb="7" eb="9">
      <t>カンゴ</t>
    </rPh>
    <rPh sb="9" eb="11">
      <t>ショクイン</t>
    </rPh>
    <phoneticPr fontId="54"/>
  </si>
  <si>
    <t>　D列・・・「生活相談員」</t>
    <rPh sb="2" eb="3">
      <t>レツ</t>
    </rPh>
    <rPh sb="7" eb="9">
      <t>セイカツ</t>
    </rPh>
    <rPh sb="9" eb="12">
      <t>ソウダンイン</t>
    </rPh>
    <phoneticPr fontId="54"/>
  </si>
  <si>
    <t>　C列・・・「管理者」</t>
    <rPh sb="2" eb="3">
      <t>レツ</t>
    </rPh>
    <rPh sb="7" eb="10">
      <t>カンリシャ</t>
    </rPh>
    <phoneticPr fontId="54"/>
  </si>
  <si>
    <t>　C12～L12・・・「職種」</t>
    <rPh sb="12" eb="14">
      <t>ショクシュ</t>
    </rPh>
    <phoneticPr fontId="54"/>
  </si>
  <si>
    <t>※ INDIRECT関数使用のため、以下のとおりセルに「名前の定義」をしています。</t>
    <rPh sb="10" eb="12">
      <t>カンスウ</t>
    </rPh>
    <rPh sb="12" eb="14">
      <t>シヨウ</t>
    </rPh>
    <rPh sb="18" eb="20">
      <t>イカ</t>
    </rPh>
    <rPh sb="28" eb="30">
      <t>ナマエ</t>
    </rPh>
    <rPh sb="31" eb="33">
      <t>テイギ</t>
    </rPh>
    <phoneticPr fontId="54"/>
  </si>
  <si>
    <t>【自治体の皆様へ】</t>
    <rPh sb="1" eb="4">
      <t>ジチタイ</t>
    </rPh>
    <rPh sb="5" eb="7">
      <t>ミナサマ</t>
    </rPh>
    <phoneticPr fontId="54"/>
  </si>
  <si>
    <t>ー</t>
    <phoneticPr fontId="54"/>
  </si>
  <si>
    <t>きゅう師</t>
    <rPh sb="3" eb="4">
      <t>シ</t>
    </rPh>
    <phoneticPr fontId="54"/>
  </si>
  <si>
    <t>はり師</t>
    <rPh sb="2" eb="3">
      <t>シ</t>
    </rPh>
    <phoneticPr fontId="54"/>
  </si>
  <si>
    <t>あん摩マッサージ指圧師</t>
    <rPh sb="2" eb="3">
      <t>マ</t>
    </rPh>
    <rPh sb="8" eb="11">
      <t>シアツシ</t>
    </rPh>
    <phoneticPr fontId="54"/>
  </si>
  <si>
    <t>柔道整復師</t>
    <rPh sb="0" eb="2">
      <t>ジュウドウ</t>
    </rPh>
    <rPh sb="2" eb="5">
      <t>セイフクシ</t>
    </rPh>
    <phoneticPr fontId="54"/>
  </si>
  <si>
    <t>言語聴覚士</t>
    <rPh sb="0" eb="2">
      <t>ゲンゴ</t>
    </rPh>
    <rPh sb="2" eb="5">
      <t>チョウカクシ</t>
    </rPh>
    <phoneticPr fontId="54"/>
  </si>
  <si>
    <t>精神保健福祉士</t>
    <rPh sb="0" eb="2">
      <t>セイシン</t>
    </rPh>
    <rPh sb="2" eb="4">
      <t>ホケン</t>
    </rPh>
    <rPh sb="4" eb="7">
      <t>フクシシ</t>
    </rPh>
    <phoneticPr fontId="54"/>
  </si>
  <si>
    <t>作業療法士</t>
    <rPh sb="0" eb="2">
      <t>サギョウ</t>
    </rPh>
    <rPh sb="2" eb="5">
      <t>リョウホウシ</t>
    </rPh>
    <phoneticPr fontId="54"/>
  </si>
  <si>
    <t>社会福祉主事任用資格</t>
    <phoneticPr fontId="54"/>
  </si>
  <si>
    <t>理学療法士</t>
    <rPh sb="0" eb="2">
      <t>リガク</t>
    </rPh>
    <rPh sb="2" eb="5">
      <t>リョウホウシ</t>
    </rPh>
    <phoneticPr fontId="54"/>
  </si>
  <si>
    <t>資格</t>
    <rPh sb="0" eb="2">
      <t>シカク</t>
    </rPh>
    <phoneticPr fontId="54"/>
  </si>
  <si>
    <t>２．職種名・資格名称</t>
    <rPh sb="2" eb="4">
      <t>ショクシュ</t>
    </rPh>
    <rPh sb="4" eb="5">
      <t>メイ</t>
    </rPh>
    <rPh sb="6" eb="8">
      <t>シカク</t>
    </rPh>
    <rPh sb="8" eb="10">
      <t>メイショウ</t>
    </rPh>
    <phoneticPr fontId="54"/>
  </si>
  <si>
    <t>サービス種別</t>
    <rPh sb="4" eb="6">
      <t>シュベツ</t>
    </rPh>
    <phoneticPr fontId="54"/>
  </si>
  <si>
    <t>１．サービス種別</t>
    <rPh sb="6" eb="8">
      <t>シュベツ</t>
    </rPh>
    <phoneticPr fontId="5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</si>
</sst>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0#"/>
    <numFmt numFmtId="178" formatCode="0.0"/>
    <numFmt numFmtId="179" formatCode="h:mm;@"/>
  </numFmts>
  <fonts count="72">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6"/>
      <name val="ＭＳ 明朝"/>
      <family val="2"/>
      <charset val="128"/>
    </font>
    <font>
      <sz val="11"/>
      <color indexed="8"/>
      <name val="ＭＳ Ｐゴシック"/>
      <family val="3"/>
      <charset val="128"/>
    </font>
    <font>
      <sz val="6"/>
      <name val="ＭＳ Ｐゴシック"/>
      <family val="3"/>
      <charset val="128"/>
    </font>
    <font>
      <sz val="9"/>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b/>
      <sz val="14"/>
      <name val="ＭＳ ゴシック"/>
      <family val="3"/>
      <charset val="128"/>
    </font>
    <font>
      <sz val="10"/>
      <name val="ＭＳ Ｐゴシック"/>
      <family val="3"/>
      <charset val="128"/>
    </font>
    <font>
      <sz val="8"/>
      <name val="ＭＳ Ｐゴシック"/>
      <family val="3"/>
      <charset val="128"/>
    </font>
    <font>
      <sz val="8"/>
      <name val="ＭＳ ゴシック"/>
      <family val="3"/>
      <charset val="128"/>
    </font>
    <font>
      <sz val="14"/>
      <name val="ＭＳ Ｐゴシック"/>
      <family val="3"/>
      <charset val="128"/>
    </font>
    <font>
      <sz val="9"/>
      <name val="ＭＳ Ｐゴシック"/>
      <family val="3"/>
      <charset val="128"/>
    </font>
    <font>
      <sz val="11"/>
      <name val="ＭＳ Ｐゴシック"/>
      <family val="3"/>
      <charset val="128"/>
    </font>
    <font>
      <u/>
      <sz val="9"/>
      <name val="ＭＳ ゴシック"/>
      <family val="3"/>
      <charset val="128"/>
    </font>
    <font>
      <sz val="9"/>
      <name val="ＭＳ明朝"/>
      <family val="3"/>
      <charset val="128"/>
    </font>
    <font>
      <b/>
      <sz val="12"/>
      <name val="ＭＳ ゴシック"/>
      <family val="3"/>
      <charset val="128"/>
    </font>
    <font>
      <sz val="11"/>
      <name val="ＭＳ 明朝"/>
      <family val="2"/>
      <charset val="128"/>
    </font>
    <font>
      <sz val="11"/>
      <color theme="1"/>
      <name val="ＭＳ 明朝"/>
      <family val="2"/>
      <charset val="128"/>
    </font>
    <font>
      <b/>
      <sz val="9"/>
      <name val="ＭＳ ゴシック"/>
      <family val="3"/>
      <charset val="128"/>
    </font>
    <font>
      <b/>
      <u/>
      <sz val="10"/>
      <name val="ＭＳ ゴシック"/>
      <family val="3"/>
      <charset val="128"/>
    </font>
    <font>
      <sz val="6"/>
      <name val="ＭＳ ゴシック"/>
      <family val="3"/>
      <charset val="128"/>
    </font>
    <font>
      <sz val="11"/>
      <name val="ＭＳ ゴシック"/>
      <family val="3"/>
      <charset val="128"/>
    </font>
    <font>
      <u/>
      <sz val="8"/>
      <name val="ＭＳ Ｐゴシック"/>
      <family val="3"/>
      <charset val="128"/>
    </font>
    <font>
      <u/>
      <sz val="8"/>
      <name val="ＭＳ ゴシック"/>
      <family val="3"/>
      <charset val="128"/>
    </font>
    <font>
      <sz val="9"/>
      <name val="ＭＳ 明朝"/>
      <family val="2"/>
      <charset val="128"/>
    </font>
    <font>
      <sz val="28"/>
      <name val="ＭＳ ゴシック"/>
      <family val="3"/>
      <charset val="128"/>
    </font>
    <font>
      <u/>
      <sz val="9"/>
      <name val="ＭＳ Ｐゴシック"/>
      <family val="3"/>
      <charset val="128"/>
    </font>
    <font>
      <sz val="11"/>
      <color theme="1"/>
      <name val="游ゴシック"/>
      <family val="3"/>
      <charset val="128"/>
      <scheme val="minor"/>
    </font>
    <font>
      <sz val="11"/>
      <color theme="1"/>
      <name val="ＭＳ ゴシック"/>
      <family val="3"/>
      <charset val="128"/>
    </font>
    <font>
      <u/>
      <sz val="11"/>
      <color theme="10"/>
      <name val="ＭＳ Ｐゴシック"/>
      <family val="3"/>
      <charset val="128"/>
    </font>
    <font>
      <sz val="16"/>
      <color theme="1"/>
      <name val="ＭＳ ゴシック"/>
      <family val="3"/>
      <charset val="128"/>
    </font>
    <font>
      <b/>
      <sz val="11"/>
      <name val="ＭＳ Ｐゴシック"/>
      <family val="3"/>
      <charset val="128"/>
    </font>
    <font>
      <b/>
      <sz val="11"/>
      <name val="DejaVu Sans"/>
      <family val="2"/>
    </font>
    <font>
      <b/>
      <sz val="11"/>
      <name val="DejaVu Sans"/>
      <family val="3"/>
      <charset val="128"/>
    </font>
    <font>
      <b/>
      <sz val="11"/>
      <name val="ＭＳ ゴシック"/>
      <family val="3"/>
      <charset val="128"/>
    </font>
    <font>
      <b/>
      <sz val="11"/>
      <name val="ＭＳ ゴシック"/>
      <family val="2"/>
      <charset val="128"/>
    </font>
    <font>
      <sz val="11"/>
      <name val="DejaVu Sans"/>
      <family val="2"/>
    </font>
    <font>
      <b/>
      <sz val="12"/>
      <color indexed="10"/>
      <name val="DejaVu Sans"/>
      <family val="2"/>
    </font>
    <font>
      <sz val="10"/>
      <name val="Arial"/>
      <family val="2"/>
    </font>
    <font>
      <b/>
      <sz val="12"/>
      <color rgb="FFFF0000"/>
      <name val="ＭＳ Ｐゴシック"/>
      <family val="3"/>
      <charset val="128"/>
    </font>
    <font>
      <b/>
      <sz val="12"/>
      <name val="ＭＳ Ｐゴシック"/>
      <family val="3"/>
      <charset val="128"/>
    </font>
    <font>
      <b/>
      <sz val="14"/>
      <name val="ＭＳ Ｐゴシック"/>
      <family val="3"/>
      <charset val="128"/>
    </font>
    <font>
      <b/>
      <sz val="12"/>
      <name val="DejaVu Sans"/>
      <family val="2"/>
    </font>
    <font>
      <strike/>
      <sz val="9"/>
      <color rgb="FFFF0000"/>
      <name val="游ゴシック Light"/>
      <family val="3"/>
      <charset val="128"/>
    </font>
    <font>
      <strike/>
      <sz val="8"/>
      <color rgb="FFFF0000"/>
      <name val="游ゴシック Light"/>
      <family val="3"/>
      <charset val="128"/>
    </font>
    <font>
      <strike/>
      <sz val="11"/>
      <color rgb="FFFF0000"/>
      <name val="游ゴシック Light"/>
      <family val="3"/>
      <charset val="128"/>
    </font>
    <font>
      <sz val="12"/>
      <name val="HGSｺﾞｼｯｸM"/>
      <family val="3"/>
      <charset val="128"/>
    </font>
    <font>
      <sz val="14"/>
      <name val="HGSｺﾞｼｯｸM"/>
      <family val="3"/>
      <charset val="128"/>
    </font>
    <font>
      <sz val="11"/>
      <name val="HGSｺﾞｼｯｸM"/>
      <family val="3"/>
      <charset val="128"/>
    </font>
    <font>
      <b/>
      <sz val="12"/>
      <name val="HGSｺﾞｼｯｸM"/>
      <family val="3"/>
      <charset val="128"/>
    </font>
    <font>
      <sz val="6"/>
      <name val="游ゴシック"/>
      <family val="2"/>
      <charset val="128"/>
      <scheme val="minor"/>
    </font>
    <font>
      <sz val="6"/>
      <name val="HGSｺﾞｼｯｸM"/>
      <family val="3"/>
      <charset val="128"/>
    </font>
    <font>
      <sz val="12"/>
      <color rgb="FFFFFF99"/>
      <name val="HGSｺﾞｼｯｸM"/>
      <family val="3"/>
      <charset val="128"/>
    </font>
    <font>
      <sz val="16"/>
      <name val="HGSｺﾞｼｯｸM"/>
      <family val="3"/>
      <charset val="128"/>
    </font>
    <font>
      <sz val="10"/>
      <name val="HGSｺﾞｼｯｸM"/>
      <family val="3"/>
      <charset val="128"/>
    </font>
    <font>
      <b/>
      <sz val="16"/>
      <name val="HGSｺﾞｼｯｸM"/>
      <family val="3"/>
      <charset val="128"/>
    </font>
    <font>
      <b/>
      <sz val="14"/>
      <name val="HGSｺﾞｼｯｸM"/>
      <family val="3"/>
      <charset val="128"/>
    </font>
    <font>
      <sz val="16"/>
      <color theme="1"/>
      <name val="游ゴシック"/>
      <family val="3"/>
      <charset val="128"/>
      <scheme val="minor"/>
    </font>
    <font>
      <sz val="16"/>
      <color rgb="FF000000"/>
      <name val="游ゴシック"/>
      <family val="3"/>
      <charset val="128"/>
      <scheme val="minor"/>
    </font>
    <font>
      <sz val="16"/>
      <color rgb="FFFF0000"/>
      <name val="游ゴシック"/>
      <family val="3"/>
      <charset val="128"/>
      <scheme val="minor"/>
    </font>
    <font>
      <b/>
      <sz val="16"/>
      <color rgb="FFFF0000"/>
      <name val="游ゴシック"/>
      <family val="2"/>
      <charset val="128"/>
      <scheme val="minor"/>
    </font>
    <font>
      <sz val="12"/>
      <name val="HGSｺﾞｼｯｸE"/>
      <family val="3"/>
      <charset val="128"/>
    </font>
    <font>
      <b/>
      <u/>
      <sz val="12"/>
      <name val="HGSｺﾞｼｯｸM"/>
      <family val="3"/>
      <charset val="128"/>
    </font>
    <font>
      <u/>
      <sz val="12"/>
      <name val="HGSｺﾞｼｯｸE"/>
      <family val="3"/>
      <charset val="128"/>
    </font>
    <font>
      <b/>
      <sz val="12"/>
      <color rgb="FFFF0000"/>
      <name val="HGSｺﾞｼｯｸM"/>
      <family val="3"/>
      <charset val="128"/>
    </font>
    <font>
      <sz val="16"/>
      <color theme="1"/>
      <name val="游ゴシック"/>
      <family val="2"/>
      <charset val="128"/>
      <scheme val="minor"/>
    </font>
    <font>
      <sz val="16"/>
      <color theme="1"/>
      <name val="HGSｺﾞｼｯｸM"/>
      <family val="3"/>
      <charset val="128"/>
    </font>
    <font>
      <sz val="16"/>
      <name val="HGSｺﾞｼｯｸE"/>
      <family val="3"/>
      <charset val="128"/>
    </font>
  </fonts>
  <fills count="9">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CC"/>
        <bgColor indexed="64"/>
      </patternFill>
    </fill>
    <fill>
      <patternFill patternType="solid">
        <fgColor theme="8" tint="0.79998168889431442"/>
        <bgColor indexed="64"/>
      </patternFill>
    </fill>
  </fills>
  <borders count="217">
    <border>
      <left/>
      <right/>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top style="double">
        <color indexed="64"/>
      </top>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right/>
      <top style="hair">
        <color indexed="64"/>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thin">
        <color indexed="64"/>
      </left>
      <right/>
      <top style="hair">
        <color indexed="64"/>
      </top>
      <bottom style="double">
        <color indexed="64"/>
      </bottom>
      <diagonal/>
    </border>
    <border>
      <left style="double">
        <color indexed="64"/>
      </left>
      <right style="thin">
        <color indexed="64"/>
      </right>
      <top/>
      <bottom/>
      <diagonal/>
    </border>
    <border>
      <left/>
      <right/>
      <top style="double">
        <color indexed="64"/>
      </top>
      <bottom/>
      <diagonal/>
    </border>
    <border>
      <left style="thin">
        <color indexed="64"/>
      </left>
      <right style="double">
        <color indexed="64"/>
      </right>
      <top style="double">
        <color indexed="64"/>
      </top>
      <bottom/>
      <diagonal/>
    </border>
    <border>
      <left style="double">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double">
        <color indexed="64"/>
      </right>
      <top/>
      <bottom style="thin">
        <color indexed="64"/>
      </bottom>
      <diagonal/>
    </border>
    <border>
      <left style="thin">
        <color indexed="64"/>
      </left>
      <right style="double">
        <color indexed="64"/>
      </right>
      <top style="hair">
        <color indexed="64"/>
      </top>
      <bottom/>
      <diagonal/>
    </border>
    <border>
      <left style="double">
        <color indexed="64"/>
      </left>
      <right/>
      <top/>
      <bottom style="hair">
        <color indexed="64"/>
      </bottom>
      <diagonal/>
    </border>
    <border>
      <left style="double">
        <color indexed="64"/>
      </left>
      <right/>
      <top/>
      <bottom/>
      <diagonal/>
    </border>
    <border>
      <left style="thin">
        <color indexed="64"/>
      </left>
      <right style="double">
        <color indexed="64"/>
      </right>
      <top/>
      <bottom style="hair">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diagonal/>
    </border>
    <border>
      <left style="double">
        <color indexed="64"/>
      </left>
      <right/>
      <top style="hair">
        <color indexed="64"/>
      </top>
      <bottom/>
      <diagonal/>
    </border>
    <border>
      <left style="double">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style="medium">
        <color indexed="64"/>
      </right>
      <top/>
      <bottom style="medium">
        <color indexed="64"/>
      </bottom>
      <diagonal/>
    </border>
    <border>
      <left style="thin">
        <color indexed="8"/>
      </left>
      <right style="thin">
        <color indexed="8"/>
      </right>
      <top/>
      <bottom style="medium">
        <color indexed="64"/>
      </bottom>
      <diagonal/>
    </border>
    <border>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medium">
        <color indexed="64"/>
      </left>
      <right style="medium">
        <color indexed="64"/>
      </right>
      <top/>
      <bottom/>
      <diagonal/>
    </border>
    <border>
      <left style="thin">
        <color indexed="8"/>
      </left>
      <right style="medium">
        <color indexed="64"/>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medium">
        <color indexed="64"/>
      </right>
      <top style="medium">
        <color indexed="64"/>
      </top>
      <bottom/>
      <diagonal/>
    </border>
    <border>
      <left style="thin">
        <color indexed="8"/>
      </left>
      <right style="medium">
        <color indexed="64"/>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diagonalUp="1">
      <left/>
      <right style="medium">
        <color indexed="64"/>
      </right>
      <top/>
      <bottom style="medium">
        <color indexed="64"/>
      </bottom>
      <diagonal style="hair">
        <color indexed="64"/>
      </diagonal>
    </border>
    <border diagonalUp="1">
      <left/>
      <right/>
      <top/>
      <bottom style="medium">
        <color indexed="64"/>
      </bottom>
      <diagonal style="hair">
        <color indexed="64"/>
      </diagonal>
    </border>
    <border diagonalUp="1">
      <left style="medium">
        <color indexed="64"/>
      </left>
      <right/>
      <top/>
      <bottom style="medium">
        <color indexed="64"/>
      </bottom>
      <diagonal style="hair">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diagonalUp="1">
      <left/>
      <right style="medium">
        <color indexed="64"/>
      </right>
      <top/>
      <bottom/>
      <diagonal style="hair">
        <color indexed="64"/>
      </diagonal>
    </border>
    <border diagonalUp="1">
      <left/>
      <right/>
      <top/>
      <bottom/>
      <diagonal style="hair">
        <color indexed="64"/>
      </diagonal>
    </border>
    <border diagonalUp="1">
      <left style="medium">
        <color indexed="64"/>
      </left>
      <right/>
      <top/>
      <bottom/>
      <diagonal style="hair">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diagonal style="hair">
        <color indexed="64"/>
      </diagonal>
    </border>
    <border diagonalUp="1">
      <left/>
      <right/>
      <top style="thin">
        <color indexed="64"/>
      </top>
      <bottom/>
      <diagonal style="hair">
        <color indexed="64"/>
      </diagonal>
    </border>
    <border diagonalUp="1">
      <left style="medium">
        <color indexed="64"/>
      </left>
      <right/>
      <top style="thin">
        <color indexed="64"/>
      </top>
      <bottom/>
      <diagonal style="hair">
        <color indexed="64"/>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top/>
      <bottom style="thin">
        <color indexed="64"/>
      </bottom>
      <diagonal/>
    </border>
    <border diagonalUp="1">
      <left/>
      <right style="medium">
        <color indexed="64"/>
      </right>
      <top style="medium">
        <color indexed="64"/>
      </top>
      <bottom/>
      <diagonal style="hair">
        <color indexed="64"/>
      </diagonal>
    </border>
    <border diagonalUp="1">
      <left/>
      <right/>
      <top style="medium">
        <color indexed="64"/>
      </top>
      <bottom/>
      <diagonal style="hair">
        <color indexed="64"/>
      </diagonal>
    </border>
    <border diagonalUp="1">
      <left style="medium">
        <color indexed="64"/>
      </left>
      <right/>
      <top style="medium">
        <color indexed="64"/>
      </top>
      <bottom/>
      <diagonal style="hair">
        <color indexed="64"/>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right style="thin">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diagonalUp="1">
      <left/>
      <right style="medium">
        <color indexed="64"/>
      </right>
      <top style="thin">
        <color indexed="64"/>
      </top>
      <bottom style="dotted">
        <color indexed="64"/>
      </bottom>
      <diagonal style="hair">
        <color indexed="64"/>
      </diagonal>
    </border>
    <border diagonalUp="1">
      <left style="thin">
        <color indexed="64"/>
      </left>
      <right/>
      <top style="thin">
        <color indexed="64"/>
      </top>
      <bottom style="dotted">
        <color indexed="64"/>
      </bottom>
      <diagonal style="hair">
        <color indexed="64"/>
      </diagonal>
    </border>
    <border diagonalUp="1">
      <left/>
      <right style="thin">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thin">
        <color indexed="64"/>
      </top>
      <bottom style="dotted">
        <color indexed="64"/>
      </bottom>
      <diagonal/>
    </border>
    <border>
      <left/>
      <right/>
      <top style="dotted">
        <color indexed="64"/>
      </top>
      <bottom style="thin">
        <color indexed="64"/>
      </bottom>
      <diagonal/>
    </border>
    <border>
      <left/>
      <right style="medium">
        <color indexed="64"/>
      </right>
      <top style="medium">
        <color indexed="64"/>
      </top>
      <bottom/>
      <diagonal/>
    </border>
    <border diagonalUp="1">
      <left/>
      <right style="medium">
        <color indexed="64"/>
      </right>
      <top style="medium">
        <color indexed="64"/>
      </top>
      <bottom style="dotted">
        <color indexed="64"/>
      </bottom>
      <diagonal style="hair">
        <color indexed="64"/>
      </diagonal>
    </border>
    <border diagonalUp="1">
      <left style="thin">
        <color indexed="64"/>
      </left>
      <right/>
      <top style="medium">
        <color indexed="64"/>
      </top>
      <bottom style="dotted">
        <color indexed="64"/>
      </bottom>
      <diagonal style="hair">
        <color indexed="64"/>
      </diagonal>
    </border>
    <border diagonalUp="1">
      <left/>
      <right style="thin">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medium">
        <color indexed="64"/>
      </top>
      <bottom style="dotted">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diagonalUp="1">
      <left/>
      <right style="medium">
        <color indexed="64"/>
      </right>
      <top/>
      <bottom style="dotted">
        <color indexed="64"/>
      </bottom>
      <diagonal style="hair">
        <color indexed="64"/>
      </diagonal>
    </border>
    <border diagonalUp="1">
      <left style="thin">
        <color indexed="64"/>
      </left>
      <right/>
      <top/>
      <bottom style="dotted">
        <color indexed="64"/>
      </bottom>
      <diagonal style="hair">
        <color indexed="64"/>
      </diagonal>
    </border>
    <border diagonalUp="1">
      <left/>
      <right style="thin">
        <color indexed="64"/>
      </right>
      <top/>
      <bottom style="dotted">
        <color indexed="64"/>
      </bottom>
      <diagonal style="hair">
        <color indexed="64"/>
      </diagonal>
    </border>
    <border diagonalUp="1">
      <left style="medium">
        <color indexed="64"/>
      </left>
      <right/>
      <top/>
      <bottom style="dotted">
        <color indexed="64"/>
      </bottom>
      <diagonal style="hair">
        <color indexed="64"/>
      </diagonal>
    </border>
    <border>
      <left/>
      <right style="medium">
        <color indexed="64"/>
      </right>
      <top/>
      <bottom style="dotted">
        <color indexed="64"/>
      </bottom>
      <diagonal/>
    </border>
    <border>
      <left/>
      <right/>
      <top/>
      <bottom style="dotted">
        <color indexed="64"/>
      </bottom>
      <diagonal/>
    </border>
    <border>
      <left style="medium">
        <color indexed="64"/>
      </left>
      <right/>
      <top/>
      <bottom style="dotted">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4">
    <xf numFmtId="0" fontId="0" fillId="0" borderId="0">
      <alignment vertical="center"/>
    </xf>
    <xf numFmtId="0" fontId="4" fillId="0" borderId="0">
      <alignment vertical="center"/>
    </xf>
    <xf numFmtId="0" fontId="4" fillId="0" borderId="0">
      <alignment vertical="center"/>
    </xf>
    <xf numFmtId="0" fontId="21" fillId="0" borderId="0">
      <alignment vertical="center"/>
    </xf>
    <xf numFmtId="0" fontId="4" fillId="0" borderId="0">
      <alignment vertical="center"/>
    </xf>
    <xf numFmtId="38" fontId="21" fillId="0" borderId="0" applyFont="0" applyFill="0" applyBorder="0" applyAlignment="0" applyProtection="0">
      <alignment vertical="center"/>
    </xf>
    <xf numFmtId="0" fontId="31" fillId="0" borderId="0">
      <alignment vertical="center"/>
    </xf>
    <xf numFmtId="0" fontId="33" fillId="0" borderId="0" applyNumberFormat="0" applyFill="0" applyBorder="0" applyAlignment="0" applyProtection="0">
      <alignment vertical="top"/>
      <protection locked="0"/>
    </xf>
    <xf numFmtId="0" fontId="16" fillId="0" borderId="0"/>
    <xf numFmtId="0" fontId="42"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1590">
    <xf numFmtId="0" fontId="0" fillId="0" borderId="0" xfId="0">
      <alignment vertical="center"/>
    </xf>
    <xf numFmtId="0" fontId="6" fillId="0" borderId="0" xfId="0" applyFont="1">
      <alignment vertical="center"/>
    </xf>
    <xf numFmtId="0" fontId="7" fillId="0" borderId="5" xfId="0" applyFont="1" applyFill="1" applyBorder="1" applyAlignment="1">
      <alignment vertical="center"/>
    </xf>
    <xf numFmtId="0" fontId="6" fillId="0" borderId="11" xfId="0" applyFont="1" applyFill="1" applyBorder="1" applyAlignment="1">
      <alignment horizontal="center" vertical="center"/>
    </xf>
    <xf numFmtId="0" fontId="6" fillId="0" borderId="24" xfId="0" applyFont="1" applyFill="1" applyBorder="1">
      <alignment vertical="center"/>
    </xf>
    <xf numFmtId="0" fontId="12" fillId="0" borderId="23" xfId="0" applyFont="1" applyFill="1" applyBorder="1" applyAlignment="1">
      <alignment horizontal="left" vertical="center" wrapText="1" shrinkToFit="1"/>
    </xf>
    <xf numFmtId="0" fontId="6" fillId="0" borderId="23" xfId="0" applyFont="1" applyFill="1" applyBorder="1" applyAlignment="1">
      <alignment horizontal="left" vertical="top" wrapText="1" shrinkToFit="1"/>
    </xf>
    <xf numFmtId="0" fontId="6" fillId="0" borderId="24" xfId="0" applyFont="1" applyFill="1" applyBorder="1" applyAlignment="1">
      <alignment horizontal="left" vertical="center" wrapText="1"/>
    </xf>
    <xf numFmtId="0" fontId="6" fillId="0" borderId="23" xfId="0" applyFont="1" applyFill="1" applyBorder="1" applyAlignment="1">
      <alignment vertical="center"/>
    </xf>
    <xf numFmtId="0" fontId="6" fillId="0" borderId="8" xfId="0" applyFont="1" applyFill="1" applyBorder="1" applyAlignment="1">
      <alignment vertical="center" wrapText="1"/>
    </xf>
    <xf numFmtId="0" fontId="6" fillId="0" borderId="5" xfId="0" applyFont="1" applyFill="1" applyBorder="1" applyAlignment="1">
      <alignment horizontal="center" vertical="center"/>
    </xf>
    <xf numFmtId="0" fontId="6" fillId="0" borderId="21" xfId="0" applyFont="1" applyFill="1" applyBorder="1" applyAlignment="1">
      <alignment vertical="center" wrapText="1"/>
    </xf>
    <xf numFmtId="0" fontId="6" fillId="0" borderId="21" xfId="0" applyFont="1" applyFill="1" applyBorder="1" applyAlignment="1">
      <alignment horizontal="center" vertical="center"/>
    </xf>
    <xf numFmtId="0" fontId="6" fillId="0" borderId="31" xfId="0" applyFont="1" applyFill="1" applyBorder="1" applyAlignment="1">
      <alignment vertical="center" wrapText="1"/>
    </xf>
    <xf numFmtId="0" fontId="6" fillId="0" borderId="31" xfId="2" applyFont="1" applyFill="1" applyBorder="1" applyAlignment="1">
      <alignment vertical="center" wrapText="1"/>
    </xf>
    <xf numFmtId="0" fontId="6" fillId="0" borderId="31" xfId="2" applyFont="1" applyFill="1" applyBorder="1" applyAlignment="1">
      <alignment horizontal="center" vertical="center"/>
    </xf>
    <xf numFmtId="0" fontId="6" fillId="0" borderId="20" xfId="0" applyFont="1" applyFill="1" applyBorder="1" applyAlignment="1">
      <alignment horizontal="center" vertical="center" wrapText="1"/>
    </xf>
    <xf numFmtId="0" fontId="6" fillId="0" borderId="31" xfId="0" applyFont="1" applyFill="1" applyBorder="1" applyAlignment="1">
      <alignment horizontal="center" vertical="center"/>
    </xf>
    <xf numFmtId="0" fontId="6" fillId="0" borderId="23" xfId="2" applyFont="1" applyFill="1" applyBorder="1" applyAlignment="1">
      <alignment horizontal="center" vertical="center"/>
    </xf>
    <xf numFmtId="0" fontId="6" fillId="0" borderId="33" xfId="0" applyFont="1" applyFill="1" applyBorder="1" applyAlignment="1">
      <alignment vertical="center" wrapText="1"/>
    </xf>
    <xf numFmtId="0" fontId="6" fillId="0" borderId="33" xfId="0" applyFont="1" applyFill="1" applyBorder="1" applyAlignment="1">
      <alignment horizontal="center" vertical="center"/>
    </xf>
    <xf numFmtId="0" fontId="6" fillId="0" borderId="22" xfId="0" applyFont="1" applyBorder="1" applyAlignment="1">
      <alignment horizontal="justify" vertical="center"/>
    </xf>
    <xf numFmtId="0" fontId="6" fillId="0" borderId="21" xfId="0" applyFont="1" applyFill="1" applyBorder="1" applyAlignment="1">
      <alignment vertical="center"/>
    </xf>
    <xf numFmtId="0" fontId="6" fillId="0" borderId="31" xfId="0" applyFont="1" applyFill="1" applyBorder="1" applyAlignment="1">
      <alignment vertical="center"/>
    </xf>
    <xf numFmtId="0" fontId="15" fillId="0" borderId="31" xfId="0" applyFont="1" applyFill="1" applyBorder="1" applyAlignment="1">
      <alignment vertical="center"/>
    </xf>
    <xf numFmtId="0" fontId="6" fillId="0" borderId="0" xfId="0" applyFont="1" applyFill="1">
      <alignment vertical="center"/>
    </xf>
    <xf numFmtId="0" fontId="6" fillId="0" borderId="0" xfId="0" applyFont="1" applyFill="1" applyAlignment="1">
      <alignment horizontal="center" vertical="center"/>
    </xf>
    <xf numFmtId="0" fontId="6" fillId="0" borderId="28" xfId="0" applyFont="1" applyFill="1" applyBorder="1" applyAlignment="1">
      <alignment vertical="center"/>
    </xf>
    <xf numFmtId="0" fontId="6" fillId="0" borderId="37" xfId="0" applyFont="1" applyBorder="1" applyAlignment="1">
      <alignment horizontal="center" vertical="center"/>
    </xf>
    <xf numFmtId="0" fontId="6" fillId="3" borderId="20" xfId="0" applyFont="1" applyFill="1" applyBorder="1" applyAlignment="1">
      <alignment horizontal="center" vertical="center" wrapText="1"/>
    </xf>
    <xf numFmtId="0" fontId="6" fillId="4" borderId="21" xfId="0" applyFont="1" applyFill="1" applyBorder="1" applyAlignment="1">
      <alignment horizontal="center" vertical="center"/>
    </xf>
    <xf numFmtId="0" fontId="13" fillId="4" borderId="21" xfId="0" applyFont="1" applyFill="1" applyBorder="1" applyAlignment="1">
      <alignment vertical="center" wrapText="1"/>
    </xf>
    <xf numFmtId="0" fontId="7" fillId="4" borderId="6" xfId="0" applyFont="1" applyFill="1" applyBorder="1" applyAlignment="1">
      <alignment vertical="center"/>
    </xf>
    <xf numFmtId="0" fontId="14" fillId="4" borderId="6" xfId="0" applyFont="1" applyFill="1" applyBorder="1" applyAlignment="1">
      <alignment vertical="center"/>
    </xf>
    <xf numFmtId="0" fontId="6" fillId="4" borderId="22"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52"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34" xfId="2" applyFont="1" applyFill="1" applyBorder="1" applyAlignment="1">
      <alignment horizontal="center" vertical="center"/>
    </xf>
    <xf numFmtId="0" fontId="6" fillId="0" borderId="19" xfId="0" applyFont="1" applyFill="1" applyBorder="1" applyAlignment="1">
      <alignment horizontal="center" vertical="center" wrapText="1"/>
    </xf>
    <xf numFmtId="0" fontId="6" fillId="0" borderId="60"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4" xfId="2" applyFont="1" applyFill="1" applyBorder="1" applyAlignment="1">
      <alignment horizontal="center" vertical="center"/>
    </xf>
    <xf numFmtId="0" fontId="6" fillId="0" borderId="35" xfId="0" applyFont="1" applyFill="1" applyBorder="1" applyAlignment="1">
      <alignment horizontal="center" vertical="center"/>
    </xf>
    <xf numFmtId="0" fontId="6" fillId="0" borderId="22" xfId="0" applyFont="1" applyFill="1" applyBorder="1" applyAlignment="1">
      <alignment horizontal="center" vertical="center"/>
    </xf>
    <xf numFmtId="0" fontId="6" fillId="3" borderId="11" xfId="0" applyFont="1" applyFill="1" applyBorder="1" applyAlignment="1">
      <alignment horizontal="center" vertical="center"/>
    </xf>
    <xf numFmtId="0" fontId="6" fillId="4" borderId="17" xfId="0" applyFont="1" applyFill="1" applyBorder="1" applyAlignment="1">
      <alignment horizontal="center" vertical="center" wrapText="1"/>
    </xf>
    <xf numFmtId="0" fontId="12" fillId="4" borderId="20" xfId="0" applyFont="1" applyFill="1" applyBorder="1" applyAlignment="1">
      <alignment horizontal="left" vertical="center" wrapText="1" shrinkToFit="1"/>
    </xf>
    <xf numFmtId="0" fontId="9" fillId="4" borderId="20" xfId="0" applyFont="1" applyFill="1" applyBorder="1" applyAlignment="1">
      <alignment horizontal="center" vertical="center" shrinkToFit="1"/>
    </xf>
    <xf numFmtId="0" fontId="6"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33" xfId="0" applyFont="1" applyFill="1" applyBorder="1" applyAlignment="1">
      <alignment vertical="center" wrapText="1"/>
    </xf>
    <xf numFmtId="0" fontId="9" fillId="4" borderId="33" xfId="0" applyFont="1" applyFill="1" applyBorder="1" applyAlignment="1">
      <alignment horizontal="center" vertical="center"/>
    </xf>
    <xf numFmtId="0" fontId="6" fillId="4" borderId="33" xfId="0" applyFont="1" applyFill="1" applyBorder="1" applyAlignment="1">
      <alignment horizontal="center" vertical="center"/>
    </xf>
    <xf numFmtId="0" fontId="6" fillId="4" borderId="35" xfId="0" applyFont="1" applyFill="1" applyBorder="1" applyAlignment="1">
      <alignment horizontal="center" vertical="center"/>
    </xf>
    <xf numFmtId="0" fontId="6" fillId="0" borderId="27" xfId="0" applyFont="1" applyFill="1" applyBorder="1" applyAlignment="1">
      <alignment vertical="center"/>
    </xf>
    <xf numFmtId="0" fontId="6" fillId="0" borderId="28" xfId="0" applyFont="1" applyFill="1" applyBorder="1" applyAlignment="1">
      <alignment horizontal="left" vertical="center" wrapText="1" shrinkToFit="1"/>
    </xf>
    <xf numFmtId="0" fontId="13" fillId="0" borderId="31"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52" xfId="0" applyFont="1" applyFill="1" applyBorder="1" applyAlignment="1">
      <alignment horizontal="center" vertical="center"/>
    </xf>
    <xf numFmtId="0" fontId="6" fillId="4" borderId="28" xfId="0" applyFont="1" applyFill="1" applyBorder="1" applyAlignment="1">
      <alignment vertical="center"/>
    </xf>
    <xf numFmtId="0" fontId="6" fillId="4" borderId="0" xfId="0" applyFont="1" applyFill="1" applyBorder="1" applyAlignment="1">
      <alignment horizontal="center" vertical="center"/>
    </xf>
    <xf numFmtId="0" fontId="6" fillId="4" borderId="53" xfId="0" applyFont="1" applyFill="1" applyBorder="1" applyAlignment="1">
      <alignment horizontal="center" vertical="center"/>
    </xf>
    <xf numFmtId="0" fontId="6" fillId="4" borderId="31" xfId="0" applyFont="1" applyFill="1" applyBorder="1" applyAlignment="1">
      <alignment horizontal="left" vertical="center" wrapText="1"/>
    </xf>
    <xf numFmtId="0" fontId="6" fillId="4" borderId="31" xfId="0" applyFont="1" applyFill="1" applyBorder="1" applyAlignment="1">
      <alignment horizontal="center" vertical="center"/>
    </xf>
    <xf numFmtId="0" fontId="6" fillId="4" borderId="60"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27" xfId="0" applyFont="1" applyFill="1" applyBorder="1" applyAlignment="1">
      <alignment vertical="center"/>
    </xf>
    <xf numFmtId="0" fontId="6" fillId="4" borderId="58" xfId="0" applyFont="1" applyFill="1" applyBorder="1" applyAlignment="1">
      <alignment horizontal="center" vertical="center"/>
    </xf>
    <xf numFmtId="0" fontId="6" fillId="4" borderId="6" xfId="0" applyFont="1" applyFill="1" applyBorder="1" applyAlignment="1">
      <alignment horizontal="center" vertical="center"/>
    </xf>
    <xf numFmtId="0" fontId="13" fillId="4" borderId="17" xfId="0" applyFont="1" applyFill="1" applyBorder="1" applyAlignment="1">
      <alignment vertical="center" wrapText="1"/>
    </xf>
    <xf numFmtId="0" fontId="6" fillId="4" borderId="33" xfId="0" applyFont="1" applyFill="1" applyBorder="1" applyAlignment="1">
      <alignment horizontal="left" vertical="center" wrapText="1"/>
    </xf>
    <xf numFmtId="0" fontId="6" fillId="4" borderId="54" xfId="0" applyFont="1" applyFill="1" applyBorder="1" applyAlignment="1">
      <alignment horizontal="center" vertical="center"/>
    </xf>
    <xf numFmtId="0" fontId="8" fillId="4" borderId="11" xfId="0" applyFont="1" applyFill="1" applyBorder="1" applyAlignment="1">
      <alignment vertical="center" wrapText="1"/>
    </xf>
    <xf numFmtId="0" fontId="6" fillId="4" borderId="31" xfId="2" applyFont="1" applyFill="1" applyBorder="1" applyAlignment="1">
      <alignment vertical="center" wrapText="1"/>
    </xf>
    <xf numFmtId="0" fontId="6" fillId="4" borderId="31" xfId="2" applyFont="1" applyFill="1" applyBorder="1" applyAlignment="1">
      <alignment horizontal="center" vertical="center"/>
    </xf>
    <xf numFmtId="0" fontId="6" fillId="4" borderId="34" xfId="2" applyFont="1" applyFill="1" applyBorder="1" applyAlignment="1">
      <alignment horizontal="center" vertical="center"/>
    </xf>
    <xf numFmtId="0" fontId="6" fillId="4" borderId="23" xfId="2" applyFont="1" applyFill="1" applyBorder="1" applyAlignment="1">
      <alignment vertical="center" wrapText="1"/>
    </xf>
    <xf numFmtId="0" fontId="6" fillId="4" borderId="23" xfId="2" applyFont="1" applyFill="1" applyBorder="1" applyAlignment="1">
      <alignment horizontal="center" vertical="center"/>
    </xf>
    <xf numFmtId="0" fontId="6" fillId="4" borderId="24" xfId="2" applyFont="1" applyFill="1" applyBorder="1" applyAlignment="1">
      <alignment horizontal="center" vertical="center"/>
    </xf>
    <xf numFmtId="0" fontId="6" fillId="4" borderId="5" xfId="0" applyFont="1" applyFill="1" applyBorder="1" applyAlignment="1">
      <alignment vertical="center" wrapText="1"/>
    </xf>
    <xf numFmtId="0" fontId="6" fillId="4" borderId="34"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24" xfId="0" applyFont="1" applyFill="1" applyBorder="1" applyAlignment="1">
      <alignment horizontal="center" vertical="center"/>
    </xf>
    <xf numFmtId="0" fontId="6" fillId="4" borderId="28" xfId="0" applyFont="1" applyFill="1" applyBorder="1" applyAlignment="1">
      <alignment vertical="center" wrapText="1"/>
    </xf>
    <xf numFmtId="0" fontId="6" fillId="4" borderId="27" xfId="0" applyFont="1" applyFill="1" applyBorder="1" applyAlignment="1">
      <alignment vertical="center" wrapText="1"/>
    </xf>
    <xf numFmtId="0" fontId="6" fillId="4" borderId="27" xfId="0" applyFont="1" applyFill="1" applyBorder="1" applyAlignment="1">
      <alignment horizontal="center" vertical="center"/>
    </xf>
    <xf numFmtId="0" fontId="12" fillId="0" borderId="31" xfId="0" applyFont="1" applyFill="1" applyBorder="1" applyAlignment="1">
      <alignment vertical="center" wrapText="1"/>
    </xf>
    <xf numFmtId="0" fontId="6" fillId="0" borderId="54" xfId="0" applyFont="1" applyFill="1" applyBorder="1" applyAlignment="1">
      <alignment horizontal="center" vertical="center"/>
    </xf>
    <xf numFmtId="0" fontId="6" fillId="4" borderId="22" xfId="0" applyFont="1" applyFill="1" applyBorder="1" applyAlignment="1">
      <alignment vertical="center" wrapText="1"/>
    </xf>
    <xf numFmtId="0" fontId="6" fillId="4" borderId="26"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15" fillId="4" borderId="11" xfId="0" applyFont="1" applyFill="1" applyBorder="1" applyAlignment="1">
      <alignment horizontal="left" vertical="center" wrapText="1"/>
    </xf>
    <xf numFmtId="0" fontId="6" fillId="4" borderId="4" xfId="0" applyFont="1" applyFill="1" applyBorder="1" applyAlignment="1">
      <alignment vertical="center"/>
    </xf>
    <xf numFmtId="0" fontId="6" fillId="4" borderId="31" xfId="0" applyFont="1" applyFill="1" applyBorder="1" applyAlignment="1">
      <alignment vertical="center"/>
    </xf>
    <xf numFmtId="0" fontId="12" fillId="0" borderId="31" xfId="2" applyFont="1" applyFill="1" applyBorder="1" applyAlignment="1">
      <alignment vertical="center" wrapText="1"/>
    </xf>
    <xf numFmtId="0" fontId="13" fillId="4" borderId="11" xfId="0" applyFont="1" applyFill="1" applyBorder="1" applyAlignment="1">
      <alignment vertical="center" wrapText="1"/>
    </xf>
    <xf numFmtId="0" fontId="13" fillId="4" borderId="23" xfId="0" applyFont="1" applyFill="1" applyBorder="1" applyAlignment="1">
      <alignment vertical="center" wrapText="1"/>
    </xf>
    <xf numFmtId="0" fontId="13" fillId="4" borderId="31" xfId="0" applyFont="1" applyFill="1" applyBorder="1" applyAlignment="1">
      <alignment vertical="center" wrapText="1"/>
    </xf>
    <xf numFmtId="0" fontId="13" fillId="4" borderId="20" xfId="0" applyFont="1" applyFill="1" applyBorder="1" applyAlignment="1">
      <alignment vertical="center" wrapText="1"/>
    </xf>
    <xf numFmtId="0" fontId="6" fillId="4" borderId="37"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40" xfId="0" applyFont="1" applyFill="1" applyBorder="1" applyAlignment="1">
      <alignment horizontal="center" vertical="center"/>
    </xf>
    <xf numFmtId="0" fontId="6" fillId="4" borderId="39" xfId="0" applyFont="1" applyFill="1" applyBorder="1" applyAlignment="1">
      <alignment horizontal="center" vertical="center"/>
    </xf>
    <xf numFmtId="0" fontId="15" fillId="4" borderId="71" xfId="0" applyFont="1" applyFill="1" applyBorder="1" applyAlignment="1">
      <alignment horizontal="center" vertical="center"/>
    </xf>
    <xf numFmtId="0" fontId="15" fillId="4" borderId="72" xfId="0" applyFont="1" applyFill="1" applyBorder="1" applyAlignment="1">
      <alignment horizontal="center" vertical="center"/>
    </xf>
    <xf numFmtId="0" fontId="15" fillId="4" borderId="31" xfId="0" applyFont="1" applyFill="1" applyBorder="1" applyAlignment="1">
      <alignment horizontal="center" vertical="center"/>
    </xf>
    <xf numFmtId="0" fontId="15" fillId="4" borderId="34"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1"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50" xfId="0" applyFont="1" applyFill="1" applyBorder="1" applyAlignment="1">
      <alignment horizontal="center" vertical="center"/>
    </xf>
    <xf numFmtId="0" fontId="6" fillId="4" borderId="61" xfId="0" applyFont="1" applyFill="1" applyBorder="1" applyAlignment="1">
      <alignment horizontal="center" vertical="center"/>
    </xf>
    <xf numFmtId="0" fontId="12" fillId="4" borderId="41" xfId="0" applyFont="1" applyFill="1" applyBorder="1" applyAlignment="1">
      <alignment horizontal="left" vertical="center" wrapText="1"/>
    </xf>
    <xf numFmtId="0" fontId="6" fillId="3" borderId="79" xfId="0" applyFont="1" applyFill="1" applyBorder="1" applyAlignment="1">
      <alignment vertical="center" wrapText="1"/>
    </xf>
    <xf numFmtId="0" fontId="6" fillId="4" borderId="43" xfId="0" applyFont="1" applyFill="1" applyBorder="1" applyAlignment="1">
      <alignment horizontal="center" vertical="center"/>
    </xf>
    <xf numFmtId="0" fontId="6" fillId="4" borderId="79" xfId="0" applyFont="1" applyFill="1" applyBorder="1" applyAlignment="1">
      <alignment vertical="top" wrapText="1"/>
    </xf>
    <xf numFmtId="0" fontId="6" fillId="4" borderId="0" xfId="0" applyFont="1" applyFill="1" applyBorder="1" applyAlignment="1">
      <alignment vertical="top"/>
    </xf>
    <xf numFmtId="0" fontId="6" fillId="0" borderId="7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15" xfId="0" applyFont="1" applyFill="1" applyBorder="1" applyAlignment="1">
      <alignment horizontal="center" vertical="center"/>
    </xf>
    <xf numFmtId="0" fontId="6" fillId="2" borderId="23" xfId="0" applyFont="1" applyFill="1" applyBorder="1" applyAlignment="1">
      <alignment vertical="center"/>
    </xf>
    <xf numFmtId="0" fontId="6" fillId="0" borderId="28" xfId="0" applyFont="1" applyFill="1" applyBorder="1" applyAlignment="1">
      <alignment vertical="center" wrapText="1"/>
    </xf>
    <xf numFmtId="0" fontId="6" fillId="0" borderId="18" xfId="0" applyFont="1" applyFill="1" applyBorder="1" applyAlignment="1">
      <alignment horizontal="center" vertical="center"/>
    </xf>
    <xf numFmtId="0" fontId="6" fillId="0" borderId="44" xfId="0" applyFont="1" applyBorder="1" applyAlignment="1">
      <alignment horizontal="center" vertical="center"/>
    </xf>
    <xf numFmtId="0" fontId="6" fillId="0" borderId="24" xfId="0" applyFont="1" applyFill="1" applyBorder="1" applyAlignment="1">
      <alignment horizontal="center" vertical="center"/>
    </xf>
    <xf numFmtId="0" fontId="6" fillId="0" borderId="11" xfId="0" applyFont="1" applyFill="1" applyBorder="1" applyAlignment="1">
      <alignment vertical="center" wrapText="1"/>
    </xf>
    <xf numFmtId="0" fontId="6" fillId="0" borderId="11" xfId="0" applyFont="1" applyBorder="1" applyAlignment="1">
      <alignment horizontal="center" vertical="center"/>
    </xf>
    <xf numFmtId="0" fontId="6" fillId="0" borderId="0" xfId="0" applyFont="1" applyAlignment="1">
      <alignment horizontal="left" vertical="center"/>
    </xf>
    <xf numFmtId="0" fontId="6" fillId="4" borderId="11"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44" xfId="0" applyFont="1" applyFill="1" applyBorder="1" applyAlignment="1">
      <alignment horizontal="center" vertical="center"/>
    </xf>
    <xf numFmtId="0" fontId="6" fillId="4" borderId="2" xfId="0" applyFont="1" applyFill="1" applyBorder="1" applyAlignment="1">
      <alignment horizontal="center" vertical="center"/>
    </xf>
    <xf numFmtId="0" fontId="6" fillId="0" borderId="17" xfId="0" applyFont="1" applyBorder="1" applyAlignment="1">
      <alignment horizontal="center" vertical="center"/>
    </xf>
    <xf numFmtId="0" fontId="6" fillId="4" borderId="20"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18" fillId="0" borderId="20" xfId="0" applyFont="1" applyBorder="1" applyAlignment="1">
      <alignment horizontal="center" vertical="center" wrapText="1"/>
    </xf>
    <xf numFmtId="0" fontId="6" fillId="4" borderId="33"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18" fillId="0" borderId="33" xfId="0" applyFont="1" applyBorder="1" applyAlignment="1">
      <alignment horizontal="center" vertical="center" wrapText="1"/>
    </xf>
    <xf numFmtId="0" fontId="13" fillId="4" borderId="33" xfId="0" applyFont="1" applyFill="1" applyBorder="1" applyAlignment="1">
      <alignment vertical="center" wrapText="1"/>
    </xf>
    <xf numFmtId="0" fontId="6" fillId="0" borderId="23" xfId="0" applyFont="1" applyFill="1" applyBorder="1" applyAlignment="1">
      <alignment vertical="center" wrapText="1"/>
    </xf>
    <xf numFmtId="0" fontId="6" fillId="2" borderId="11" xfId="0" applyFont="1" applyFill="1" applyBorder="1" applyAlignment="1">
      <alignment horizontal="center" vertical="center"/>
    </xf>
    <xf numFmtId="0" fontId="6" fillId="4" borderId="17" xfId="0" applyFont="1" applyFill="1" applyBorder="1" applyAlignment="1">
      <alignment vertical="center" wrapText="1"/>
    </xf>
    <xf numFmtId="0" fontId="6" fillId="4" borderId="47" xfId="0" applyFont="1" applyFill="1" applyBorder="1" applyAlignment="1">
      <alignment horizontal="center" vertical="center"/>
    </xf>
    <xf numFmtId="0" fontId="6" fillId="4" borderId="18" xfId="0" applyFont="1" applyFill="1" applyBorder="1" applyAlignment="1">
      <alignment horizontal="left" vertical="center" wrapText="1"/>
    </xf>
    <xf numFmtId="0" fontId="13" fillId="0" borderId="28" xfId="0" applyFont="1" applyFill="1" applyBorder="1" applyAlignment="1">
      <alignment horizontal="left" vertical="center" wrapText="1" shrinkToFit="1"/>
    </xf>
    <xf numFmtId="0" fontId="6" fillId="0" borderId="26" xfId="0" applyFont="1" applyFill="1" applyBorder="1" applyAlignment="1">
      <alignment vertical="center" wrapText="1"/>
    </xf>
    <xf numFmtId="0" fontId="13" fillId="0" borderId="33" xfId="0" applyFont="1" applyFill="1" applyBorder="1" applyAlignment="1">
      <alignment vertical="center" wrapText="1"/>
    </xf>
    <xf numFmtId="0" fontId="6" fillId="4" borderId="28" xfId="2" applyFont="1" applyFill="1" applyBorder="1" applyAlignment="1">
      <alignment horizontal="center" vertical="center"/>
    </xf>
    <xf numFmtId="0" fontId="6" fillId="4" borderId="27" xfId="2" applyFont="1" applyFill="1" applyBorder="1" applyAlignment="1">
      <alignment horizontal="center" vertical="center"/>
    </xf>
    <xf numFmtId="0" fontId="6" fillId="4" borderId="32" xfId="0" applyFont="1" applyFill="1" applyBorder="1" applyAlignment="1">
      <alignment horizontal="center" vertical="center"/>
    </xf>
    <xf numFmtId="0" fontId="15" fillId="4" borderId="31" xfId="0" applyFont="1" applyFill="1" applyBorder="1" applyAlignment="1">
      <alignment vertical="center" wrapText="1"/>
    </xf>
    <xf numFmtId="0" fontId="13" fillId="4" borderId="19" xfId="0" applyFont="1" applyFill="1" applyBorder="1" applyAlignment="1">
      <alignment vertical="center" wrapText="1"/>
    </xf>
    <xf numFmtId="0" fontId="6" fillId="4" borderId="4" xfId="0" applyFont="1" applyFill="1" applyBorder="1" applyAlignment="1">
      <alignment vertical="center" wrapText="1"/>
    </xf>
    <xf numFmtId="0" fontId="6" fillId="3" borderId="23" xfId="0" applyFont="1" applyFill="1" applyBorder="1" applyAlignment="1">
      <alignment vertical="center"/>
    </xf>
    <xf numFmtId="0" fontId="6" fillId="3" borderId="33" xfId="0" applyFont="1" applyFill="1" applyBorder="1" applyAlignment="1">
      <alignment horizontal="center" vertical="center"/>
    </xf>
    <xf numFmtId="0" fontId="6" fillId="3" borderId="17" xfId="0" applyFont="1" applyFill="1" applyBorder="1" applyAlignment="1">
      <alignment vertical="center"/>
    </xf>
    <xf numFmtId="0" fontId="15" fillId="4" borderId="20" xfId="0" applyFont="1" applyFill="1" applyBorder="1" applyAlignment="1">
      <alignment horizontal="center" vertical="center"/>
    </xf>
    <xf numFmtId="0" fontId="15" fillId="4" borderId="19" xfId="0" applyFont="1" applyFill="1" applyBorder="1" applyAlignment="1">
      <alignment horizontal="center" vertical="center"/>
    </xf>
    <xf numFmtId="0" fontId="13" fillId="4" borderId="40" xfId="0" applyFont="1" applyFill="1" applyBorder="1" applyAlignment="1">
      <alignment vertical="center" wrapText="1"/>
    </xf>
    <xf numFmtId="0" fontId="6" fillId="4" borderId="40" xfId="0" applyFont="1" applyFill="1" applyBorder="1" applyAlignment="1">
      <alignment vertical="center" wrapText="1"/>
    </xf>
    <xf numFmtId="0" fontId="6" fillId="4" borderId="71" xfId="0" applyFont="1" applyFill="1" applyBorder="1" applyAlignment="1">
      <alignment horizontal="center" vertical="center"/>
    </xf>
    <xf numFmtId="0" fontId="6" fillId="4" borderId="72" xfId="0" applyFont="1" applyFill="1" applyBorder="1" applyAlignment="1">
      <alignment horizontal="center" vertical="center"/>
    </xf>
    <xf numFmtId="0" fontId="13" fillId="4" borderId="71" xfId="0" applyFont="1" applyFill="1" applyBorder="1" applyAlignment="1">
      <alignment vertical="center" wrapText="1"/>
    </xf>
    <xf numFmtId="0" fontId="13" fillId="4" borderId="18" xfId="0" applyFont="1" applyFill="1" applyBorder="1" applyAlignment="1">
      <alignment vertical="center" wrapText="1"/>
    </xf>
    <xf numFmtId="0" fontId="6" fillId="0" borderId="17" xfId="0" applyFont="1" applyFill="1" applyBorder="1">
      <alignment vertical="center"/>
    </xf>
    <xf numFmtId="0" fontId="6" fillId="0" borderId="21" xfId="2" applyFont="1" applyFill="1" applyBorder="1" applyAlignment="1">
      <alignment vertical="center" wrapText="1"/>
    </xf>
    <xf numFmtId="0" fontId="12" fillId="0" borderId="21" xfId="2" applyFont="1" applyFill="1" applyBorder="1" applyAlignment="1">
      <alignment vertical="center" wrapText="1"/>
    </xf>
    <xf numFmtId="0" fontId="6" fillId="0" borderId="21" xfId="2" applyFont="1" applyFill="1" applyBorder="1" applyAlignment="1">
      <alignment horizontal="left" vertical="center" wrapText="1"/>
    </xf>
    <xf numFmtId="0" fontId="6" fillId="0" borderId="21" xfId="2" applyFont="1" applyFill="1" applyBorder="1" applyAlignment="1">
      <alignment horizontal="center" vertical="center"/>
    </xf>
    <xf numFmtId="0" fontId="6" fillId="0" borderId="22" xfId="2" applyFont="1" applyFill="1" applyBorder="1" applyAlignment="1">
      <alignment horizontal="center" vertical="center"/>
    </xf>
    <xf numFmtId="0" fontId="6" fillId="4" borderId="44" xfId="0" applyFont="1" applyFill="1" applyBorder="1" applyAlignment="1">
      <alignment vertical="center" wrapText="1"/>
    </xf>
    <xf numFmtId="0" fontId="13" fillId="4" borderId="37" xfId="0" applyFont="1" applyFill="1" applyBorder="1" applyAlignment="1">
      <alignment vertical="center" wrapText="1"/>
    </xf>
    <xf numFmtId="0" fontId="15" fillId="4" borderId="37" xfId="0" applyFont="1" applyFill="1" applyBorder="1" applyAlignment="1">
      <alignment horizontal="center" vertical="center"/>
    </xf>
    <xf numFmtId="0" fontId="15" fillId="4" borderId="48" xfId="0" applyFont="1" applyFill="1" applyBorder="1" applyAlignment="1">
      <alignment horizontal="center" vertical="center"/>
    </xf>
    <xf numFmtId="0" fontId="13" fillId="4" borderId="44" xfId="0" applyFont="1" applyFill="1" applyBorder="1" applyAlignment="1">
      <alignment vertical="center" wrapText="1"/>
    </xf>
    <xf numFmtId="0" fontId="6" fillId="4" borderId="25" xfId="0" applyFont="1" applyFill="1" applyBorder="1" applyAlignment="1">
      <alignment vertical="center" wrapText="1"/>
    </xf>
    <xf numFmtId="0" fontId="16" fillId="0" borderId="31" xfId="0" applyFont="1" applyFill="1" applyBorder="1" applyAlignment="1">
      <alignment horizontal="left" vertical="center"/>
    </xf>
    <xf numFmtId="0" fontId="9" fillId="4" borderId="31" xfId="0" applyFont="1" applyFill="1" applyBorder="1" applyAlignment="1">
      <alignment horizontal="center" vertical="center"/>
    </xf>
    <xf numFmtId="0" fontId="9" fillId="4" borderId="28" xfId="0" applyFont="1" applyFill="1" applyBorder="1" applyAlignment="1">
      <alignment horizontal="center" vertical="center"/>
    </xf>
    <xf numFmtId="0" fontId="17" fillId="0" borderId="28" xfId="0" applyFont="1" applyFill="1" applyBorder="1" applyAlignment="1">
      <alignment vertical="center" wrapText="1"/>
    </xf>
    <xf numFmtId="0" fontId="6" fillId="0" borderId="0" xfId="0" applyFont="1" applyFill="1" applyBorder="1">
      <alignment vertical="center"/>
    </xf>
    <xf numFmtId="0" fontId="13" fillId="0" borderId="21" xfId="0" applyFont="1" applyFill="1" applyBorder="1" applyAlignment="1">
      <alignment vertical="center" wrapText="1"/>
    </xf>
    <xf numFmtId="0" fontId="13" fillId="0" borderId="31" xfId="0" applyFont="1" applyFill="1" applyBorder="1" applyAlignment="1">
      <alignment vertical="center" wrapText="1"/>
    </xf>
    <xf numFmtId="0" fontId="13" fillId="0" borderId="33" xfId="0" applyFont="1" applyFill="1" applyBorder="1" applyAlignment="1">
      <alignment horizontal="left" vertical="center" wrapText="1"/>
    </xf>
    <xf numFmtId="0" fontId="6" fillId="0" borderId="24" xfId="0" applyFont="1" applyFill="1" applyBorder="1" applyAlignment="1">
      <alignment vertical="center"/>
    </xf>
    <xf numFmtId="0" fontId="6" fillId="0" borderId="23" xfId="0" applyFont="1" applyFill="1" applyBorder="1" applyAlignment="1">
      <alignment horizontal="left" vertical="center" wrapText="1" shrinkToFit="1"/>
    </xf>
    <xf numFmtId="0" fontId="6" fillId="0" borderId="29" xfId="0" applyFont="1" applyFill="1" applyBorder="1" applyAlignment="1">
      <alignment horizontal="center" vertical="center"/>
    </xf>
    <xf numFmtId="0" fontId="6" fillId="0" borderId="6" xfId="0" applyFont="1" applyFill="1" applyBorder="1" applyAlignment="1">
      <alignment horizontal="center" vertical="center"/>
    </xf>
    <xf numFmtId="0" fontId="6" fillId="2" borderId="11" xfId="2" applyFont="1" applyFill="1" applyBorder="1" applyAlignment="1">
      <alignment horizontal="center" vertical="center"/>
    </xf>
    <xf numFmtId="0" fontId="6" fillId="4" borderId="11" xfId="2" applyFont="1" applyFill="1" applyBorder="1" applyAlignment="1">
      <alignment vertical="center" wrapText="1"/>
    </xf>
    <xf numFmtId="0" fontId="15" fillId="4" borderId="11" xfId="0" applyFont="1" applyFill="1" applyBorder="1" applyAlignment="1">
      <alignment vertical="center"/>
    </xf>
    <xf numFmtId="0" fontId="6" fillId="4" borderId="11" xfId="2" applyFont="1" applyFill="1" applyBorder="1" applyAlignment="1">
      <alignment horizontal="center" vertical="center"/>
    </xf>
    <xf numFmtId="0" fontId="6" fillId="4" borderId="5" xfId="2" applyFont="1" applyFill="1" applyBorder="1" applyAlignment="1">
      <alignment horizontal="center" vertical="center"/>
    </xf>
    <xf numFmtId="0" fontId="6" fillId="4" borderId="37" xfId="0" applyFont="1" applyFill="1" applyBorder="1" applyAlignment="1">
      <alignment vertical="center" wrapText="1"/>
    </xf>
    <xf numFmtId="0" fontId="6" fillId="4" borderId="0" xfId="0" applyFont="1" applyFill="1" applyBorder="1" applyAlignment="1">
      <alignment vertical="center" wrapText="1"/>
    </xf>
    <xf numFmtId="0" fontId="6" fillId="4" borderId="25" xfId="0" applyFont="1" applyFill="1" applyBorder="1" applyAlignment="1">
      <alignment horizontal="center" vertical="center"/>
    </xf>
    <xf numFmtId="0" fontId="6" fillId="0" borderId="15" xfId="0" applyFont="1" applyFill="1" applyBorder="1" applyAlignment="1">
      <alignment vertical="center" wrapText="1"/>
    </xf>
    <xf numFmtId="0" fontId="6" fillId="4" borderId="24" xfId="0" applyFont="1" applyFill="1" applyBorder="1" applyAlignment="1">
      <alignment vertical="top" wrapText="1"/>
    </xf>
    <xf numFmtId="0" fontId="6" fillId="4" borderId="18" xfId="0" applyFont="1" applyFill="1" applyBorder="1" applyAlignment="1">
      <alignment vertical="top" wrapText="1"/>
    </xf>
    <xf numFmtId="0" fontId="6" fillId="0" borderId="11" xfId="3" applyFont="1" applyFill="1" applyBorder="1" applyAlignment="1">
      <alignment vertical="center"/>
    </xf>
    <xf numFmtId="0" fontId="6" fillId="0" borderId="11" xfId="3" applyFont="1" applyFill="1" applyBorder="1" applyAlignment="1">
      <alignment horizontal="center" vertical="center"/>
    </xf>
    <xf numFmtId="0" fontId="6" fillId="0" borderId="20" xfId="3" applyFont="1" applyFill="1" applyBorder="1" applyAlignment="1">
      <alignment vertical="center"/>
    </xf>
    <xf numFmtId="0" fontId="6" fillId="0" borderId="20" xfId="3" applyFont="1" applyFill="1" applyBorder="1" applyAlignment="1">
      <alignment horizontal="center" vertical="center"/>
    </xf>
    <xf numFmtId="0" fontId="6" fillId="0" borderId="33" xfId="3" applyFont="1" applyFill="1" applyBorder="1" applyAlignment="1">
      <alignment vertical="center" wrapText="1"/>
    </xf>
    <xf numFmtId="0" fontId="6" fillId="0" borderId="33" xfId="3" applyFont="1" applyFill="1" applyBorder="1" applyAlignment="1">
      <alignment horizontal="center" vertical="center"/>
    </xf>
    <xf numFmtId="0" fontId="6" fillId="0" borderId="20" xfId="3" applyFont="1" applyFill="1" applyBorder="1" applyAlignment="1">
      <alignment vertical="center" wrapText="1"/>
    </xf>
    <xf numFmtId="0" fontId="13" fillId="0" borderId="26" xfId="0" applyFont="1" applyFill="1" applyBorder="1" applyAlignment="1">
      <alignment vertical="center" wrapText="1"/>
    </xf>
    <xf numFmtId="0" fontId="6" fillId="0" borderId="31" xfId="0" applyFont="1" applyBorder="1" applyAlignment="1">
      <alignment horizontal="justify" vertical="center"/>
    </xf>
    <xf numFmtId="0" fontId="6" fillId="4" borderId="24" xfId="0" applyFont="1" applyFill="1" applyBorder="1" applyAlignment="1">
      <alignment vertical="center" wrapText="1"/>
    </xf>
    <xf numFmtId="0" fontId="6" fillId="4" borderId="29" xfId="0" applyFont="1" applyFill="1" applyBorder="1" applyAlignment="1">
      <alignment horizontal="left" vertical="center" wrapText="1"/>
    </xf>
    <xf numFmtId="0" fontId="6" fillId="4" borderId="20" xfId="0" applyFont="1" applyFill="1" applyBorder="1" applyAlignment="1">
      <alignment vertical="center" wrapText="1"/>
    </xf>
    <xf numFmtId="0" fontId="6" fillId="4" borderId="23" xfId="0" applyFont="1" applyFill="1" applyBorder="1" applyAlignment="1">
      <alignment vertical="center" wrapText="1"/>
    </xf>
    <xf numFmtId="0" fontId="6" fillId="0" borderId="24" xfId="0" applyFont="1" applyFill="1" applyBorder="1" applyAlignment="1">
      <alignment vertical="center" wrapText="1"/>
    </xf>
    <xf numFmtId="0" fontId="6" fillId="4" borderId="26" xfId="0" applyFont="1" applyFill="1" applyBorder="1" applyAlignment="1">
      <alignment horizontal="center" vertical="center"/>
    </xf>
    <xf numFmtId="0" fontId="6" fillId="0" borderId="19" xfId="0" applyFont="1" applyFill="1" applyBorder="1" applyAlignment="1">
      <alignment horizontal="center" vertical="center"/>
    </xf>
    <xf numFmtId="0" fontId="13" fillId="0" borderId="20" xfId="0" applyFont="1" applyFill="1" applyBorder="1" applyAlignment="1">
      <alignment vertical="center" wrapText="1"/>
    </xf>
    <xf numFmtId="0" fontId="6" fillId="0" borderId="18" xfId="0" applyFont="1" applyFill="1" applyBorder="1" applyAlignment="1">
      <alignment vertical="center" wrapText="1"/>
    </xf>
    <xf numFmtId="0" fontId="6" fillId="0" borderId="50" xfId="0" applyFont="1" applyFill="1" applyBorder="1" applyAlignment="1">
      <alignment horizontal="center" vertical="center"/>
    </xf>
    <xf numFmtId="0" fontId="15" fillId="4" borderId="71" xfId="0" applyFont="1" applyFill="1" applyBorder="1" applyAlignment="1">
      <alignment horizontal="center" vertical="center" wrapText="1"/>
    </xf>
    <xf numFmtId="0" fontId="6" fillId="0" borderId="71" xfId="0" applyFont="1" applyFill="1" applyBorder="1" applyAlignment="1">
      <alignment vertical="center"/>
    </xf>
    <xf numFmtId="38" fontId="6" fillId="0" borderId="20" xfId="5" applyFont="1" applyFill="1" applyBorder="1" applyAlignment="1">
      <alignment vertical="center" wrapText="1"/>
    </xf>
    <xf numFmtId="0" fontId="13" fillId="0" borderId="47" xfId="0" applyFont="1" applyFill="1" applyBorder="1" applyAlignment="1">
      <alignment vertical="center" wrapText="1"/>
    </xf>
    <xf numFmtId="0" fontId="6" fillId="0" borderId="37" xfId="0" applyFont="1" applyFill="1" applyBorder="1" applyAlignment="1">
      <alignment horizontal="center" vertical="center"/>
    </xf>
    <xf numFmtId="0" fontId="6" fillId="4" borderId="63"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3" borderId="24" xfId="0" applyFont="1" applyFill="1" applyBorder="1" applyAlignment="1">
      <alignment vertical="center"/>
    </xf>
    <xf numFmtId="0" fontId="6" fillId="0" borderId="21" xfId="0" applyFont="1" applyFill="1" applyBorder="1" applyAlignment="1">
      <alignment horizontal="left" vertical="center" wrapText="1"/>
    </xf>
    <xf numFmtId="0" fontId="13" fillId="0" borderId="38" xfId="0" applyFont="1" applyFill="1" applyBorder="1" applyAlignment="1">
      <alignment vertical="center" wrapText="1"/>
    </xf>
    <xf numFmtId="0" fontId="6" fillId="3" borderId="18" xfId="0" applyFont="1" applyFill="1" applyBorder="1" applyAlignment="1">
      <alignment vertical="center"/>
    </xf>
    <xf numFmtId="0" fontId="6" fillId="4" borderId="38" xfId="0" applyFont="1" applyFill="1" applyBorder="1" applyAlignment="1">
      <alignment vertical="center" wrapText="1"/>
    </xf>
    <xf numFmtId="0" fontId="6" fillId="4" borderId="23" xfId="0" applyFont="1" applyFill="1" applyBorder="1" applyAlignment="1">
      <alignment horizontal="center" vertical="center"/>
    </xf>
    <xf numFmtId="0" fontId="13" fillId="0" borderId="17" xfId="0" applyFont="1" applyFill="1" applyBorder="1" applyAlignment="1">
      <alignment vertical="center" wrapText="1"/>
    </xf>
    <xf numFmtId="0" fontId="13" fillId="4" borderId="34" xfId="0" applyFont="1" applyFill="1" applyBorder="1" applyAlignment="1">
      <alignment vertical="center" wrapText="1"/>
    </xf>
    <xf numFmtId="0" fontId="13" fillId="4" borderId="11" xfId="0" applyFont="1" applyFill="1" applyBorder="1" applyAlignment="1">
      <alignment horizontal="left" vertical="center" wrapText="1"/>
    </xf>
    <xf numFmtId="0" fontId="13" fillId="4" borderId="27" xfId="0" applyFont="1" applyFill="1" applyBorder="1" applyAlignment="1">
      <alignment vertical="center" wrapText="1"/>
    </xf>
    <xf numFmtId="0" fontId="13" fillId="4" borderId="21" xfId="0" applyFont="1" applyFill="1" applyBorder="1" applyAlignment="1">
      <alignment horizontal="left" vertical="center" wrapText="1"/>
    </xf>
    <xf numFmtId="0" fontId="13" fillId="4" borderId="31" xfId="0" applyFont="1" applyFill="1" applyBorder="1" applyAlignment="1">
      <alignment horizontal="left" vertical="center" wrapText="1"/>
    </xf>
    <xf numFmtId="0" fontId="13" fillId="4" borderId="31" xfId="2" applyFont="1" applyFill="1" applyBorder="1" applyAlignment="1">
      <alignment horizontal="left" vertical="center" wrapText="1"/>
    </xf>
    <xf numFmtId="0" fontId="13" fillId="4" borderId="28" xfId="2" applyFont="1" applyFill="1" applyBorder="1" applyAlignment="1">
      <alignment horizontal="left" vertical="center" wrapText="1"/>
    </xf>
    <xf numFmtId="0" fontId="13" fillId="0" borderId="24" xfId="0" applyFont="1" applyFill="1" applyBorder="1" applyAlignment="1">
      <alignment horizontal="left" vertical="top" wrapText="1"/>
    </xf>
    <xf numFmtId="0" fontId="13" fillId="0" borderId="23" xfId="0" applyFont="1" applyFill="1" applyBorder="1" applyAlignment="1">
      <alignment horizontal="left" vertical="top" wrapText="1"/>
    </xf>
    <xf numFmtId="0" fontId="13" fillId="0" borderId="31" xfId="0" applyFont="1" applyFill="1" applyBorder="1" applyAlignment="1">
      <alignment horizontal="left" vertical="center" wrapText="1" shrinkToFit="1"/>
    </xf>
    <xf numFmtId="0" fontId="6" fillId="4" borderId="20" xfId="0" applyFont="1" applyFill="1" applyBorder="1" applyAlignment="1">
      <alignment horizontal="left" vertical="center" shrinkToFit="1"/>
    </xf>
    <xf numFmtId="0" fontId="6" fillId="4" borderId="31" xfId="0" applyFont="1" applyFill="1" applyBorder="1" applyAlignment="1">
      <alignment horizontal="left" vertical="center" shrinkToFit="1"/>
    </xf>
    <xf numFmtId="0" fontId="13" fillId="0" borderId="21" xfId="0" applyFont="1" applyFill="1" applyBorder="1" applyAlignment="1">
      <alignment horizontal="left" vertical="center" wrapText="1"/>
    </xf>
    <xf numFmtId="0" fontId="6" fillId="4" borderId="17" xfId="0" applyFont="1" applyFill="1" applyBorder="1" applyAlignment="1">
      <alignment vertical="center"/>
    </xf>
    <xf numFmtId="0" fontId="13" fillId="4" borderId="22" xfId="0" applyFont="1" applyFill="1" applyBorder="1" applyAlignment="1">
      <alignment vertical="center" wrapText="1"/>
    </xf>
    <xf numFmtId="0" fontId="6" fillId="0" borderId="22" xfId="0" applyFont="1" applyFill="1" applyBorder="1" applyAlignment="1">
      <alignment vertical="center" wrapText="1"/>
    </xf>
    <xf numFmtId="0" fontId="6" fillId="4" borderId="21"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0" borderId="47" xfId="0" applyFont="1" applyFill="1" applyBorder="1" applyAlignment="1">
      <alignment vertical="center" wrapText="1"/>
    </xf>
    <xf numFmtId="0" fontId="12" fillId="0" borderId="11" xfId="0" applyFont="1" applyFill="1" applyBorder="1" applyAlignment="1">
      <alignment vertical="center" wrapText="1"/>
    </xf>
    <xf numFmtId="0" fontId="15" fillId="0" borderId="11" xfId="0" applyFont="1" applyFill="1" applyBorder="1" applyAlignment="1">
      <alignment vertical="center"/>
    </xf>
    <xf numFmtId="0" fontId="6" fillId="0" borderId="11" xfId="2" applyFont="1" applyFill="1" applyBorder="1" applyAlignment="1">
      <alignment horizontal="center" vertical="center"/>
    </xf>
    <xf numFmtId="0" fontId="6" fillId="0" borderId="5" xfId="2" applyFont="1" applyFill="1" applyBorder="1" applyAlignment="1">
      <alignment horizontal="center" vertical="center"/>
    </xf>
    <xf numFmtId="0" fontId="6" fillId="4" borderId="79" xfId="0" applyFont="1" applyFill="1" applyBorder="1" applyAlignment="1">
      <alignment vertical="center" wrapText="1"/>
    </xf>
    <xf numFmtId="0" fontId="6" fillId="4" borderId="84" xfId="0" applyFont="1" applyFill="1" applyBorder="1" applyAlignment="1">
      <alignment vertical="center" wrapText="1"/>
    </xf>
    <xf numFmtId="0" fontId="13" fillId="0" borderId="20" xfId="0" applyFont="1" applyFill="1" applyBorder="1" applyAlignment="1">
      <alignment horizontal="left" vertical="center" wrapText="1" shrinkToFit="1"/>
    </xf>
    <xf numFmtId="0" fontId="13" fillId="0" borderId="26" xfId="0" applyFont="1" applyFill="1" applyBorder="1" applyAlignment="1">
      <alignment horizontal="left" vertical="center" wrapText="1" shrinkToFit="1"/>
    </xf>
    <xf numFmtId="0" fontId="16" fillId="0" borderId="33" xfId="0" applyFont="1" applyFill="1" applyBorder="1" applyAlignment="1">
      <alignment horizontal="left" vertical="center"/>
    </xf>
    <xf numFmtId="0" fontId="6" fillId="0" borderId="18" xfId="0" applyFont="1" applyFill="1" applyBorder="1" applyAlignment="1">
      <alignment horizontal="left" vertical="center" wrapText="1"/>
    </xf>
    <xf numFmtId="0" fontId="13" fillId="0" borderId="17" xfId="0" applyFont="1" applyFill="1" applyBorder="1" applyAlignment="1">
      <alignment horizontal="left" vertical="center" wrapText="1" shrinkToFit="1"/>
    </xf>
    <xf numFmtId="0" fontId="6" fillId="0" borderId="19" xfId="0" applyFont="1" applyFill="1" applyBorder="1" applyAlignment="1">
      <alignment vertical="center"/>
    </xf>
    <xf numFmtId="0" fontId="6" fillId="0" borderId="20" xfId="0" applyFont="1" applyFill="1" applyBorder="1" applyAlignment="1">
      <alignment horizontal="left" vertical="center" wrapText="1" shrinkToFit="1"/>
    </xf>
    <xf numFmtId="0" fontId="6" fillId="4" borderId="26" xfId="0" applyFont="1" applyFill="1" applyBorder="1" applyAlignment="1">
      <alignment vertical="center" wrapText="1"/>
    </xf>
    <xf numFmtId="0" fontId="6" fillId="0" borderId="36" xfId="0" applyFont="1" applyFill="1" applyBorder="1" applyAlignment="1">
      <alignment horizontal="center" vertical="center"/>
    </xf>
    <xf numFmtId="0" fontId="6" fillId="4" borderId="33" xfId="0" applyFont="1" applyFill="1" applyBorder="1" applyAlignment="1">
      <alignment vertical="center"/>
    </xf>
    <xf numFmtId="0" fontId="6" fillId="3" borderId="79" xfId="0" applyFont="1" applyFill="1" applyBorder="1" applyAlignment="1">
      <alignment vertical="center"/>
    </xf>
    <xf numFmtId="0" fontId="6" fillId="4" borderId="7" xfId="0" applyFont="1" applyFill="1" applyBorder="1" applyAlignment="1">
      <alignment horizontal="center" vertical="center"/>
    </xf>
    <xf numFmtId="0" fontId="6" fillId="4" borderId="11" xfId="0" applyFont="1" applyFill="1" applyBorder="1" applyAlignment="1">
      <alignment vertical="top" wrapText="1"/>
    </xf>
    <xf numFmtId="0" fontId="6" fillId="4" borderId="76" xfId="0" applyFont="1" applyFill="1" applyBorder="1" applyAlignment="1">
      <alignment horizontal="center" vertical="center"/>
    </xf>
    <xf numFmtId="0" fontId="6" fillId="4" borderId="90" xfId="0" applyFont="1" applyFill="1" applyBorder="1" applyAlignment="1">
      <alignment horizontal="center" vertical="center"/>
    </xf>
    <xf numFmtId="0" fontId="6" fillId="0" borderId="23" xfId="3" applyFont="1" applyFill="1" applyBorder="1" applyAlignment="1">
      <alignment horizontal="center" vertical="center"/>
    </xf>
    <xf numFmtId="0" fontId="6" fillId="0" borderId="23" xfId="0" applyFont="1" applyBorder="1" applyAlignment="1">
      <alignment horizontal="center" vertical="center"/>
    </xf>
    <xf numFmtId="0" fontId="15" fillId="4" borderId="26" xfId="0" applyFont="1" applyFill="1" applyBorder="1" applyAlignment="1">
      <alignment horizontal="center" vertical="center"/>
    </xf>
    <xf numFmtId="0" fontId="15" fillId="4" borderId="33" xfId="0" applyFont="1" applyFill="1" applyBorder="1" applyAlignment="1">
      <alignment horizontal="center" vertical="center"/>
    </xf>
    <xf numFmtId="0" fontId="6" fillId="0" borderId="40" xfId="0" applyFont="1" applyBorder="1" applyAlignment="1">
      <alignment horizontal="center" vertical="center"/>
    </xf>
    <xf numFmtId="0" fontId="6" fillId="4" borderId="71" xfId="0" applyFont="1" applyFill="1" applyBorder="1" applyAlignment="1">
      <alignment horizontal="left" vertical="center" wrapText="1"/>
    </xf>
    <xf numFmtId="0" fontId="6" fillId="3" borderId="28" xfId="0" applyFont="1" applyFill="1" applyBorder="1" applyAlignment="1">
      <alignment horizontal="center" vertical="center"/>
    </xf>
    <xf numFmtId="0" fontId="6" fillId="3" borderId="88" xfId="0" applyFont="1" applyFill="1" applyBorder="1" applyAlignment="1">
      <alignment vertical="center"/>
    </xf>
    <xf numFmtId="0" fontId="6" fillId="0" borderId="29"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6" fillId="0" borderId="37" xfId="0" applyFont="1" applyFill="1" applyBorder="1" applyAlignment="1">
      <alignment vertical="center" wrapText="1"/>
    </xf>
    <xf numFmtId="0" fontId="6" fillId="4" borderId="20" xfId="3" applyFont="1" applyFill="1" applyBorder="1" applyAlignment="1">
      <alignment vertical="center"/>
    </xf>
    <xf numFmtId="0" fontId="6" fillId="0" borderId="20" xfId="0" applyFont="1" applyBorder="1" applyAlignment="1">
      <alignment horizontal="center" vertical="center"/>
    </xf>
    <xf numFmtId="0" fontId="6" fillId="0" borderId="38" xfId="0" applyFont="1" applyBorder="1" applyAlignment="1">
      <alignment horizontal="center" vertical="center"/>
    </xf>
    <xf numFmtId="0" fontId="6" fillId="0" borderId="17" xfId="0" applyFont="1" applyFill="1" applyBorder="1" applyAlignment="1">
      <alignment horizontal="left" vertical="center" wrapText="1" indent="1"/>
    </xf>
    <xf numFmtId="0" fontId="6" fillId="0" borderId="23" xfId="0" applyFont="1" applyFill="1" applyBorder="1" applyAlignment="1">
      <alignment horizontal="left" vertical="center" wrapText="1" indent="1"/>
    </xf>
    <xf numFmtId="0" fontId="6" fillId="4" borderId="26" xfId="0" applyFont="1" applyFill="1" applyBorder="1" applyAlignment="1">
      <alignment horizontal="left" vertical="center" wrapText="1" indent="1"/>
    </xf>
    <xf numFmtId="0" fontId="6" fillId="4" borderId="31" xfId="0" applyFont="1" applyFill="1" applyBorder="1" applyAlignment="1">
      <alignment horizontal="left" vertical="center" wrapText="1" indent="1"/>
    </xf>
    <xf numFmtId="0" fontId="6" fillId="4" borderId="28" xfId="0" applyFont="1" applyFill="1" applyBorder="1" applyAlignment="1">
      <alignment horizontal="left" vertical="center" wrapText="1" indent="1"/>
    </xf>
    <xf numFmtId="0" fontId="6" fillId="4" borderId="33" xfId="0" applyFont="1" applyFill="1" applyBorder="1" applyAlignment="1">
      <alignment horizontal="left" vertical="center" wrapText="1" indent="1"/>
    </xf>
    <xf numFmtId="0" fontId="6" fillId="0" borderId="21" xfId="2" applyFont="1" applyFill="1" applyBorder="1" applyAlignment="1">
      <alignment horizontal="left" vertical="center" wrapText="1" indent="1"/>
    </xf>
    <xf numFmtId="0" fontId="6" fillId="0" borderId="31" xfId="2" applyFont="1" applyFill="1" applyBorder="1" applyAlignment="1">
      <alignment horizontal="left" vertical="center" wrapText="1" indent="1"/>
    </xf>
    <xf numFmtId="0" fontId="6" fillId="0" borderId="23" xfId="2" applyFont="1" applyFill="1" applyBorder="1" applyAlignment="1">
      <alignment horizontal="left" vertical="center" wrapText="1" indent="1"/>
    </xf>
    <xf numFmtId="0" fontId="6" fillId="0" borderId="28" xfId="2" applyFont="1" applyFill="1" applyBorder="1" applyAlignment="1">
      <alignment horizontal="left" vertical="center" wrapText="1" indent="1"/>
    </xf>
    <xf numFmtId="0" fontId="6" fillId="0" borderId="33" xfId="2" applyFont="1" applyFill="1" applyBorder="1" applyAlignment="1">
      <alignment horizontal="left" vertical="center" wrapText="1" indent="1"/>
    </xf>
    <xf numFmtId="0" fontId="6" fillId="0" borderId="50" xfId="0" applyFont="1" applyFill="1" applyBorder="1" applyAlignment="1">
      <alignment vertical="center"/>
    </xf>
    <xf numFmtId="0" fontId="15" fillId="4" borderId="71" xfId="0" applyFont="1" applyFill="1" applyBorder="1" applyAlignment="1">
      <alignment vertical="center" wrapText="1"/>
    </xf>
    <xf numFmtId="0" fontId="6" fillId="0" borderId="31" xfId="0" applyFont="1" applyBorder="1" applyAlignment="1">
      <alignment horizontal="center" vertical="center"/>
    </xf>
    <xf numFmtId="0" fontId="6" fillId="0" borderId="26" xfId="0" applyFont="1" applyBorder="1" applyAlignment="1">
      <alignment horizontal="center" vertical="center"/>
    </xf>
    <xf numFmtId="0" fontId="6" fillId="0" borderId="24" xfId="0" applyFont="1" applyBorder="1">
      <alignment vertical="center"/>
    </xf>
    <xf numFmtId="0" fontId="6" fillId="0" borderId="0" xfId="0" applyFont="1" applyBorder="1">
      <alignment vertical="center"/>
    </xf>
    <xf numFmtId="0" fontId="6" fillId="0" borderId="24" xfId="0" applyFont="1" applyBorder="1" applyAlignment="1">
      <alignment horizontal="left" vertical="center"/>
    </xf>
    <xf numFmtId="0" fontId="6" fillId="2" borderId="11" xfId="0" applyFont="1" applyFill="1" applyBorder="1" applyAlignment="1">
      <alignment horizontal="center" vertical="top" wrapText="1"/>
    </xf>
    <xf numFmtId="0" fontId="6" fillId="4" borderId="19" xfId="0" applyFont="1" applyFill="1" applyBorder="1" applyAlignment="1">
      <alignment vertical="center" wrapText="1"/>
    </xf>
    <xf numFmtId="0" fontId="6" fillId="4" borderId="34" xfId="0" applyFont="1" applyFill="1" applyBorder="1" applyAlignment="1">
      <alignment vertical="center" wrapText="1"/>
    </xf>
    <xf numFmtId="0" fontId="6" fillId="0" borderId="38" xfId="0" applyFont="1" applyFill="1" applyBorder="1" applyAlignment="1">
      <alignment vertical="center" wrapText="1"/>
    </xf>
    <xf numFmtId="0" fontId="6" fillId="4" borderId="42" xfId="0" applyFont="1" applyFill="1" applyBorder="1" applyAlignment="1">
      <alignment vertical="center" wrapText="1"/>
    </xf>
    <xf numFmtId="0" fontId="6" fillId="4" borderId="41"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35" xfId="0" applyFont="1" applyFill="1" applyBorder="1" applyAlignment="1">
      <alignment vertical="center" wrapText="1"/>
    </xf>
    <xf numFmtId="0" fontId="6" fillId="4" borderId="38" xfId="0" applyFont="1" applyFill="1" applyBorder="1" applyAlignment="1">
      <alignment horizontal="center" vertical="center"/>
    </xf>
    <xf numFmtId="0" fontId="6" fillId="4" borderId="34"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6" fillId="2" borderId="23"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7" xfId="0" applyFont="1" applyFill="1" applyBorder="1" applyAlignment="1">
      <alignment horizontal="left" vertical="center" wrapText="1"/>
    </xf>
    <xf numFmtId="0" fontId="6" fillId="0" borderId="34" xfId="0" applyFont="1" applyFill="1" applyBorder="1" applyAlignment="1">
      <alignment horizontal="left" vertical="center" wrapText="1"/>
    </xf>
    <xf numFmtId="0" fontId="6" fillId="4" borderId="36" xfId="0" applyFont="1" applyFill="1" applyBorder="1" applyAlignment="1">
      <alignment horizontal="left" vertical="center" wrapText="1"/>
    </xf>
    <xf numFmtId="0" fontId="6" fillId="4" borderId="23"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2" borderId="20" xfId="0" applyFont="1" applyFill="1" applyBorder="1" applyAlignment="1">
      <alignment horizontal="center" vertical="center"/>
    </xf>
    <xf numFmtId="0" fontId="6" fillId="0" borderId="35" xfId="0" applyFont="1" applyFill="1" applyBorder="1" applyAlignment="1">
      <alignment horizontal="left" vertical="center" wrapText="1"/>
    </xf>
    <xf numFmtId="0" fontId="6" fillId="4"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6" xfId="0" applyFont="1" applyFill="1" applyBorder="1" applyAlignment="1">
      <alignment horizontal="left" vertical="center" wrapText="1"/>
    </xf>
    <xf numFmtId="0" fontId="6" fillId="2" borderId="18" xfId="0" applyFont="1" applyFill="1" applyBorder="1" applyAlignment="1">
      <alignment horizontal="center" vertical="center"/>
    </xf>
    <xf numFmtId="0" fontId="6" fillId="4" borderId="11"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6" fillId="0" borderId="26" xfId="0" applyFont="1" applyFill="1" applyBorder="1" applyAlignment="1">
      <alignment horizontal="left" vertical="center" wrapText="1"/>
    </xf>
    <xf numFmtId="0" fontId="6" fillId="4" borderId="6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0" borderId="20" xfId="0" applyFont="1" applyFill="1" applyBorder="1" applyAlignment="1">
      <alignment horizontal="center" vertical="center"/>
    </xf>
    <xf numFmtId="0" fontId="6" fillId="0" borderId="26" xfId="0" applyFont="1" applyFill="1" applyBorder="1" applyAlignment="1">
      <alignment horizontal="center" vertical="center"/>
    </xf>
    <xf numFmtId="0" fontId="6" fillId="4" borderId="42" xfId="0" applyFont="1" applyFill="1" applyBorder="1" applyAlignment="1">
      <alignment horizontal="left" vertical="center" wrapText="1"/>
    </xf>
    <xf numFmtId="0" fontId="6" fillId="0" borderId="53" xfId="0" applyFont="1" applyFill="1" applyBorder="1" applyAlignment="1">
      <alignment vertical="center" wrapText="1"/>
    </xf>
    <xf numFmtId="0" fontId="6" fillId="0" borderId="2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0" xfId="0" applyFont="1" applyFill="1" applyBorder="1" applyAlignment="1">
      <alignment vertical="center" wrapText="1"/>
    </xf>
    <xf numFmtId="0" fontId="6" fillId="0" borderId="17" xfId="0" applyFont="1" applyFill="1" applyBorder="1" applyAlignment="1">
      <alignment vertical="center" wrapText="1"/>
    </xf>
    <xf numFmtId="0" fontId="6" fillId="4" borderId="22" xfId="0" applyFont="1" applyFill="1" applyBorder="1" applyAlignment="1">
      <alignment horizontal="left" vertical="center" wrapText="1"/>
    </xf>
    <xf numFmtId="0" fontId="6" fillId="4" borderId="31" xfId="0" applyFont="1" applyFill="1" applyBorder="1" applyAlignment="1">
      <alignment vertical="center" wrapText="1"/>
    </xf>
    <xf numFmtId="0" fontId="6" fillId="4" borderId="71" xfId="0" applyFont="1" applyFill="1" applyBorder="1" applyAlignment="1">
      <alignment vertical="center" wrapText="1"/>
    </xf>
    <xf numFmtId="0" fontId="6" fillId="3" borderId="24" xfId="0" applyFont="1" applyFill="1" applyBorder="1" applyAlignment="1">
      <alignment horizontal="center" vertical="center"/>
    </xf>
    <xf numFmtId="0" fontId="6" fillId="3" borderId="23" xfId="0" applyFont="1" applyFill="1" applyBorder="1" applyAlignment="1">
      <alignment horizontal="center" vertical="center"/>
    </xf>
    <xf numFmtId="0" fontId="6" fillId="3" borderId="17" xfId="0" applyFont="1" applyFill="1" applyBorder="1" applyAlignment="1">
      <alignment horizontal="center" vertical="center"/>
    </xf>
    <xf numFmtId="0" fontId="6" fillId="0" borderId="28" xfId="0" applyFont="1" applyFill="1" applyBorder="1" applyAlignment="1">
      <alignment horizontal="left" vertical="center" wrapText="1"/>
    </xf>
    <xf numFmtId="0" fontId="6" fillId="0" borderId="28" xfId="0" applyFont="1" applyFill="1" applyBorder="1" applyAlignment="1">
      <alignment horizontal="center" vertical="center"/>
    </xf>
    <xf numFmtId="0" fontId="6" fillId="0" borderId="23" xfId="0" applyFont="1" applyFill="1" applyBorder="1" applyAlignment="1">
      <alignment horizontal="center" vertical="center"/>
    </xf>
    <xf numFmtId="0" fontId="13" fillId="4" borderId="17" xfId="0" applyFont="1" applyFill="1" applyBorder="1" applyAlignment="1">
      <alignment horizontal="left" vertical="center" wrapText="1"/>
    </xf>
    <xf numFmtId="0" fontId="6" fillId="4" borderId="11" xfId="0" applyFont="1" applyFill="1" applyBorder="1" applyAlignment="1">
      <alignment vertical="center" wrapText="1"/>
    </xf>
    <xf numFmtId="0" fontId="6" fillId="4" borderId="21" xfId="0" applyFont="1" applyFill="1" applyBorder="1" applyAlignment="1">
      <alignment vertical="center" wrapText="1"/>
    </xf>
    <xf numFmtId="0" fontId="6" fillId="4" borderId="28" xfId="0" applyFont="1" applyFill="1" applyBorder="1" applyAlignment="1">
      <alignment horizontal="center" vertical="center"/>
    </xf>
    <xf numFmtId="0" fontId="6" fillId="0" borderId="11" xfId="0" applyFont="1" applyFill="1" applyBorder="1" applyAlignment="1">
      <alignment horizontal="left" vertical="center" wrapText="1"/>
    </xf>
    <xf numFmtId="0" fontId="6" fillId="0" borderId="17" xfId="0" applyFont="1" applyFill="1" applyBorder="1" applyAlignment="1">
      <alignment horizontal="center" vertical="center"/>
    </xf>
    <xf numFmtId="0" fontId="6" fillId="4" borderId="18" xfId="0" applyFont="1" applyFill="1" applyBorder="1" applyAlignment="1">
      <alignment vertical="center" wrapText="1"/>
    </xf>
    <xf numFmtId="0" fontId="6" fillId="3" borderId="20" xfId="0" applyFont="1" applyFill="1" applyBorder="1" applyAlignment="1">
      <alignment horizontal="center" vertical="center"/>
    </xf>
    <xf numFmtId="0" fontId="6" fillId="3" borderId="79" xfId="0" applyFont="1" applyFill="1" applyBorder="1" applyAlignment="1">
      <alignment horizontal="center" vertical="center"/>
    </xf>
    <xf numFmtId="0" fontId="6" fillId="3" borderId="84" xfId="0" applyFont="1" applyFill="1" applyBorder="1" applyAlignment="1">
      <alignment horizontal="center" vertical="center"/>
    </xf>
    <xf numFmtId="0" fontId="13" fillId="0" borderId="17" xfId="0" applyFont="1" applyFill="1" applyBorder="1" applyAlignment="1">
      <alignment horizontal="left" vertical="center" wrapText="1"/>
    </xf>
    <xf numFmtId="0" fontId="15" fillId="4" borderId="38" xfId="0" applyFont="1" applyFill="1" applyBorder="1" applyAlignment="1">
      <alignment horizontal="center" vertical="center" wrapText="1"/>
    </xf>
    <xf numFmtId="0" fontId="20" fillId="0" borderId="0" xfId="0" applyFont="1" applyFill="1">
      <alignment vertical="center"/>
    </xf>
    <xf numFmtId="0" fontId="20" fillId="0" borderId="0" xfId="0" applyFont="1">
      <alignment vertical="center"/>
    </xf>
    <xf numFmtId="0" fontId="23" fillId="0" borderId="0" xfId="0" applyFont="1" applyAlignment="1">
      <alignment horizontal="right" vertical="center"/>
    </xf>
    <xf numFmtId="0" fontId="6" fillId="3" borderId="11" xfId="0" applyFont="1" applyFill="1" applyBorder="1" applyAlignment="1">
      <alignment horizontal="center" vertical="center" shrinkToFit="1"/>
    </xf>
    <xf numFmtId="0" fontId="6" fillId="0" borderId="28" xfId="0" applyFont="1" applyBorder="1" applyAlignment="1">
      <alignment horizontal="center" vertical="center"/>
    </xf>
    <xf numFmtId="0" fontId="13" fillId="4" borderId="33" xfId="0" applyFont="1" applyFill="1" applyBorder="1" applyAlignment="1">
      <alignment horizontal="left" vertical="center" wrapText="1" shrinkToFit="1"/>
    </xf>
    <xf numFmtId="0" fontId="6" fillId="0" borderId="33" xfId="0" applyFont="1" applyBorder="1" applyAlignment="1">
      <alignment horizontal="center" vertical="center"/>
    </xf>
    <xf numFmtId="0" fontId="6" fillId="0" borderId="4" xfId="0" applyFont="1" applyBorder="1" applyAlignment="1">
      <alignment horizontal="center" vertical="center"/>
    </xf>
    <xf numFmtId="0" fontId="27" fillId="4" borderId="21" xfId="0" applyFont="1" applyFill="1" applyBorder="1" applyAlignment="1">
      <alignment horizontal="left" vertical="center" wrapText="1"/>
    </xf>
    <xf numFmtId="0" fontId="27" fillId="0" borderId="33" xfId="0" applyFont="1" applyFill="1" applyBorder="1" applyAlignment="1">
      <alignment vertical="center" wrapText="1"/>
    </xf>
    <xf numFmtId="0" fontId="27" fillId="0" borderId="31" xfId="0" applyFont="1" applyFill="1" applyBorder="1" applyAlignment="1">
      <alignment vertical="center" wrapText="1"/>
    </xf>
    <xf numFmtId="0" fontId="27" fillId="4" borderId="33" xfId="0" applyFont="1" applyFill="1" applyBorder="1" applyAlignment="1">
      <alignment vertical="center" wrapText="1"/>
    </xf>
    <xf numFmtId="0" fontId="13" fillId="0" borderId="26" xfId="0" applyFont="1" applyFill="1" applyBorder="1" applyAlignment="1">
      <alignment vertical="center" wrapText="1" shrinkToFit="1"/>
    </xf>
    <xf numFmtId="0" fontId="6" fillId="0" borderId="26" xfId="0" applyFont="1" applyBorder="1" applyAlignment="1">
      <alignment horizontal="center" vertical="center"/>
    </xf>
    <xf numFmtId="0" fontId="20" fillId="4" borderId="0" xfId="0" applyFont="1" applyFill="1">
      <alignment vertical="center"/>
    </xf>
    <xf numFmtId="0" fontId="27" fillId="4" borderId="31" xfId="0" applyFont="1" applyFill="1" applyBorder="1" applyAlignment="1">
      <alignment horizontal="left" vertical="center" wrapText="1"/>
    </xf>
    <xf numFmtId="0" fontId="27" fillId="4" borderId="20" xfId="0" applyFont="1" applyFill="1" applyBorder="1" applyAlignment="1">
      <alignment vertical="center" wrapText="1"/>
    </xf>
    <xf numFmtId="0" fontId="27" fillId="4" borderId="31" xfId="0" applyFont="1" applyFill="1" applyBorder="1" applyAlignment="1">
      <alignment vertical="center" wrapText="1"/>
    </xf>
    <xf numFmtId="0" fontId="17" fillId="4" borderId="31" xfId="0" applyFont="1" applyFill="1" applyBorder="1" applyAlignment="1">
      <alignment vertical="center" wrapText="1"/>
    </xf>
    <xf numFmtId="0" fontId="27" fillId="4" borderId="34" xfId="0" applyFont="1" applyFill="1" applyBorder="1" applyAlignment="1">
      <alignment vertical="center" wrapText="1"/>
    </xf>
    <xf numFmtId="0" fontId="27" fillId="4" borderId="26" xfId="0" applyFont="1" applyFill="1" applyBorder="1" applyAlignment="1">
      <alignment vertical="center" wrapText="1"/>
    </xf>
    <xf numFmtId="0" fontId="27" fillId="0" borderId="20" xfId="0" applyFont="1" applyFill="1" applyBorder="1" applyAlignment="1">
      <alignment vertical="center" wrapText="1"/>
    </xf>
    <xf numFmtId="0" fontId="6" fillId="0" borderId="21" xfId="0" applyFont="1" applyBorder="1" applyAlignment="1">
      <alignment horizontal="center" vertical="center"/>
    </xf>
    <xf numFmtId="0" fontId="6" fillId="0" borderId="32" xfId="0" applyFont="1" applyBorder="1" applyAlignment="1">
      <alignment horizontal="center" vertical="center"/>
    </xf>
    <xf numFmtId="0" fontId="20" fillId="0" borderId="0" xfId="0" applyFont="1" applyAlignment="1">
      <alignment vertical="center" wrapText="1"/>
    </xf>
    <xf numFmtId="0" fontId="20" fillId="0" borderId="33" xfId="0" applyFont="1" applyFill="1" applyBorder="1" applyAlignment="1">
      <alignment horizontal="center" vertical="center"/>
    </xf>
    <xf numFmtId="0" fontId="6" fillId="0" borderId="17" xfId="0" applyFont="1" applyBorder="1" applyAlignment="1">
      <alignment horizontal="left" vertical="center" wrapText="1"/>
    </xf>
    <xf numFmtId="0" fontId="28" fillId="0" borderId="17" xfId="0" applyFont="1" applyBorder="1" applyAlignment="1">
      <alignment horizontal="center" vertical="center"/>
    </xf>
    <xf numFmtId="0" fontId="20" fillId="5" borderId="0" xfId="0" applyFont="1" applyFill="1" applyAlignment="1">
      <alignment horizontal="left" vertical="center"/>
    </xf>
    <xf numFmtId="0" fontId="20" fillId="0" borderId="31" xfId="0" applyFont="1" applyFill="1" applyBorder="1" applyAlignment="1">
      <alignment horizontal="center" vertical="center"/>
    </xf>
    <xf numFmtId="0" fontId="17" fillId="4" borderId="33" xfId="0" applyFont="1" applyFill="1" applyBorder="1" applyAlignment="1">
      <alignment vertical="center" wrapText="1"/>
    </xf>
    <xf numFmtId="0" fontId="27" fillId="0" borderId="0" xfId="0" applyFont="1" applyFill="1" applyBorder="1" applyAlignment="1">
      <alignment horizontal="left" vertical="center" wrapText="1"/>
    </xf>
    <xf numFmtId="0" fontId="27" fillId="0" borderId="31" xfId="0" applyFont="1" applyFill="1" applyBorder="1" applyAlignment="1">
      <alignment horizontal="left" vertical="center" wrapText="1"/>
    </xf>
    <xf numFmtId="0" fontId="29" fillId="4" borderId="24" xfId="0" applyFont="1" applyFill="1" applyBorder="1" applyAlignment="1">
      <alignment vertical="center" wrapText="1"/>
    </xf>
    <xf numFmtId="0" fontId="6" fillId="0" borderId="11" xfId="2" applyFont="1" applyFill="1" applyBorder="1" applyAlignment="1">
      <alignment vertical="center" wrapText="1"/>
    </xf>
    <xf numFmtId="0" fontId="17" fillId="4" borderId="11" xfId="0" applyFont="1" applyFill="1" applyBorder="1" applyAlignment="1">
      <alignment vertical="center" wrapText="1"/>
    </xf>
    <xf numFmtId="0" fontId="27" fillId="4" borderId="11" xfId="0" applyFont="1" applyFill="1" applyBorder="1" applyAlignment="1">
      <alignment vertical="center" wrapText="1"/>
    </xf>
    <xf numFmtId="0" fontId="17" fillId="4" borderId="17" xfId="0" applyFont="1" applyFill="1" applyBorder="1" applyAlignment="1">
      <alignment vertical="center" wrapText="1"/>
    </xf>
    <xf numFmtId="0" fontId="6" fillId="3" borderId="18" xfId="0" applyFont="1" applyFill="1" applyBorder="1" applyAlignment="1">
      <alignment horizontal="center" vertical="center"/>
    </xf>
    <xf numFmtId="0" fontId="6" fillId="4" borderId="89" xfId="0" applyFont="1" applyFill="1" applyBorder="1" applyAlignment="1">
      <alignment horizontal="center" vertical="center"/>
    </xf>
    <xf numFmtId="0" fontId="6" fillId="3" borderId="19" xfId="0" applyFont="1" applyFill="1" applyBorder="1" applyAlignment="1">
      <alignment horizontal="center" vertical="center"/>
    </xf>
    <xf numFmtId="0" fontId="6" fillId="4" borderId="66" xfId="0" applyFont="1" applyFill="1" applyBorder="1" applyAlignment="1">
      <alignment horizontal="center" vertical="center"/>
    </xf>
    <xf numFmtId="0" fontId="6" fillId="4" borderId="67" xfId="0" applyFont="1" applyFill="1" applyBorder="1" applyAlignment="1">
      <alignment horizontal="center" vertical="center"/>
    </xf>
    <xf numFmtId="0" fontId="6" fillId="3" borderId="23" xfId="0" applyFont="1" applyFill="1" applyBorder="1" applyAlignment="1">
      <alignment horizontal="center" vertical="center" wrapText="1"/>
    </xf>
    <xf numFmtId="0" fontId="6" fillId="4" borderId="64" xfId="0" applyFont="1" applyFill="1" applyBorder="1" applyAlignment="1">
      <alignment vertical="center"/>
    </xf>
    <xf numFmtId="0" fontId="6" fillId="4" borderId="66" xfId="0" applyFont="1" applyFill="1" applyBorder="1" applyAlignment="1">
      <alignment vertical="center"/>
    </xf>
    <xf numFmtId="0" fontId="6" fillId="4" borderId="67" xfId="0" applyFont="1" applyFill="1" applyBorder="1" applyAlignment="1">
      <alignment vertical="center"/>
    </xf>
    <xf numFmtId="0" fontId="13" fillId="0" borderId="4" xfId="0" applyFont="1" applyFill="1" applyBorder="1" applyAlignment="1">
      <alignment vertical="center" wrapText="1"/>
    </xf>
    <xf numFmtId="0" fontId="6" fillId="4" borderId="88" xfId="0" applyFont="1" applyFill="1" applyBorder="1" applyAlignment="1">
      <alignment horizontal="center" vertical="center"/>
    </xf>
    <xf numFmtId="0" fontId="6" fillId="4" borderId="81" xfId="0" applyFont="1" applyFill="1" applyBorder="1" applyAlignment="1">
      <alignment horizontal="center" vertical="center"/>
    </xf>
    <xf numFmtId="0" fontId="6" fillId="0" borderId="90" xfId="0" applyFont="1" applyFill="1" applyBorder="1" applyAlignment="1">
      <alignment horizontal="center" vertical="center"/>
    </xf>
    <xf numFmtId="0" fontId="6" fillId="0" borderId="66" xfId="0" applyFont="1" applyFill="1" applyBorder="1" applyAlignment="1">
      <alignment horizontal="center" vertical="center"/>
    </xf>
    <xf numFmtId="0" fontId="6" fillId="0" borderId="77" xfId="0" applyFont="1" applyFill="1" applyBorder="1" applyAlignment="1">
      <alignment horizontal="center" vertical="center"/>
    </xf>
    <xf numFmtId="0" fontId="6" fillId="0" borderId="64" xfId="0" applyFont="1" applyBorder="1" applyAlignment="1">
      <alignment horizontal="center" vertical="center"/>
    </xf>
    <xf numFmtId="0" fontId="6" fillId="0" borderId="66" xfId="0" applyFont="1" applyBorder="1" applyAlignment="1">
      <alignment horizontal="center" vertical="center"/>
    </xf>
    <xf numFmtId="0" fontId="6" fillId="0" borderId="81" xfId="0" applyFont="1" applyBorder="1" applyAlignment="1">
      <alignment horizontal="center" vertical="center"/>
    </xf>
    <xf numFmtId="0" fontId="6" fillId="3" borderId="24" xfId="0" applyFont="1" applyFill="1" applyBorder="1" applyAlignment="1">
      <alignment horizontal="center" vertical="center" wrapText="1"/>
    </xf>
    <xf numFmtId="0" fontId="6" fillId="4" borderId="51" xfId="0" applyFont="1" applyFill="1" applyBorder="1" applyAlignment="1">
      <alignment horizontal="center" vertical="center"/>
    </xf>
    <xf numFmtId="0" fontId="6" fillId="3" borderId="84" xfId="0" applyFont="1" applyFill="1" applyBorder="1" applyAlignment="1">
      <alignment horizontal="center" vertical="center" wrapText="1"/>
    </xf>
    <xf numFmtId="0" fontId="6" fillId="4" borderId="12" xfId="0" applyFont="1" applyFill="1" applyBorder="1" applyAlignment="1">
      <alignment horizontal="center" vertical="center"/>
    </xf>
    <xf numFmtId="0" fontId="6" fillId="4" borderId="77" xfId="0" applyFont="1" applyFill="1" applyBorder="1" applyAlignment="1">
      <alignment horizontal="center" vertical="center"/>
    </xf>
    <xf numFmtId="0" fontId="20" fillId="0" borderId="87" xfId="0" applyFont="1" applyBorder="1">
      <alignment vertical="center"/>
    </xf>
    <xf numFmtId="0" fontId="6" fillId="3" borderId="79" xfId="0" applyFont="1" applyFill="1" applyBorder="1" applyAlignment="1">
      <alignment horizontal="center" vertical="center" wrapText="1"/>
    </xf>
    <xf numFmtId="0" fontId="6" fillId="0" borderId="41" xfId="0" applyFont="1" applyBorder="1" applyAlignment="1">
      <alignment horizontal="center" vertical="center"/>
    </xf>
    <xf numFmtId="0" fontId="6" fillId="3" borderId="23" xfId="0" applyFont="1" applyFill="1" applyBorder="1" applyAlignment="1">
      <alignment horizontal="center" vertical="top" wrapText="1"/>
    </xf>
    <xf numFmtId="0" fontId="6" fillId="0" borderId="71" xfId="0" applyFont="1" applyBorder="1" applyAlignment="1">
      <alignment horizontal="center" vertical="center"/>
    </xf>
    <xf numFmtId="0" fontId="6" fillId="3" borderId="23" xfId="0" applyFont="1" applyFill="1" applyBorder="1" applyAlignment="1">
      <alignment horizontal="center" vertical="top"/>
    </xf>
    <xf numFmtId="0" fontId="6" fillId="0" borderId="27" xfId="0" applyFont="1" applyBorder="1" applyAlignment="1">
      <alignment horizontal="center" vertical="center"/>
    </xf>
    <xf numFmtId="0" fontId="13" fillId="4" borderId="44" xfId="0" applyFont="1" applyFill="1" applyBorder="1" applyAlignment="1">
      <alignment vertical="top" wrapText="1"/>
    </xf>
    <xf numFmtId="0" fontId="6" fillId="3" borderId="21" xfId="0" applyFont="1" applyFill="1" applyBorder="1" applyAlignment="1">
      <alignment horizontal="center" vertical="center"/>
    </xf>
    <xf numFmtId="0" fontId="6" fillId="0" borderId="73" xfId="0" applyFont="1" applyBorder="1" applyAlignment="1">
      <alignment horizontal="center" vertical="center"/>
    </xf>
    <xf numFmtId="0" fontId="6" fillId="0" borderId="77" xfId="0" applyFont="1" applyBorder="1" applyAlignment="1">
      <alignment horizontal="center" vertical="center"/>
    </xf>
    <xf numFmtId="0" fontId="6" fillId="3" borderId="17" xfId="0" applyFont="1" applyFill="1" applyBorder="1" applyAlignment="1">
      <alignment horizontal="center" vertical="center" wrapText="1"/>
    </xf>
    <xf numFmtId="0" fontId="13" fillId="0" borderId="37" xfId="0" applyFont="1" applyFill="1" applyBorder="1" applyAlignment="1">
      <alignment vertical="center" wrapText="1"/>
    </xf>
    <xf numFmtId="0" fontId="6" fillId="3" borderId="85" xfId="0" applyFont="1" applyFill="1" applyBorder="1" applyAlignment="1">
      <alignment horizontal="center" vertical="center" wrapText="1"/>
    </xf>
    <xf numFmtId="0" fontId="6" fillId="0" borderId="79" xfId="0" applyFont="1" applyBorder="1" applyAlignment="1">
      <alignment horizontal="center" vertical="center"/>
    </xf>
    <xf numFmtId="0" fontId="6" fillId="0" borderId="88" xfId="0" applyFont="1" applyBorder="1" applyAlignment="1">
      <alignment horizontal="center" vertical="center"/>
    </xf>
    <xf numFmtId="0" fontId="6" fillId="0" borderId="84" xfId="0" applyFont="1" applyBorder="1" applyAlignment="1">
      <alignment horizontal="center" vertical="center"/>
    </xf>
    <xf numFmtId="0" fontId="6" fillId="0" borderId="90" xfId="0" applyFont="1" applyBorder="1" applyAlignment="1">
      <alignment horizontal="center" vertical="center"/>
    </xf>
    <xf numFmtId="0" fontId="6" fillId="0" borderId="67" xfId="0" applyFont="1" applyBorder="1" applyAlignment="1">
      <alignment horizontal="center" vertical="center"/>
    </xf>
    <xf numFmtId="0" fontId="6" fillId="3" borderId="26" xfId="0" applyFont="1" applyFill="1" applyBorder="1" applyAlignment="1">
      <alignment horizontal="center" vertical="center" wrapText="1"/>
    </xf>
    <xf numFmtId="0" fontId="6" fillId="0" borderId="73"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0" borderId="51" xfId="0" applyFont="1" applyBorder="1" applyAlignment="1">
      <alignment horizontal="center" vertical="center"/>
    </xf>
    <xf numFmtId="0" fontId="6" fillId="4" borderId="9" xfId="0" applyFont="1" applyFill="1" applyBorder="1" applyAlignment="1">
      <alignment horizontal="center" vertical="center"/>
    </xf>
    <xf numFmtId="0" fontId="6" fillId="2" borderId="23" xfId="3" applyFont="1" applyFill="1" applyBorder="1" applyAlignment="1">
      <alignment horizontal="center" vertical="center"/>
    </xf>
    <xf numFmtId="0" fontId="6" fillId="2" borderId="79" xfId="3" applyFont="1" applyFill="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2" borderId="24" xfId="0" applyFont="1" applyFill="1" applyBorder="1" applyAlignment="1">
      <alignment vertical="center"/>
    </xf>
    <xf numFmtId="0" fontId="6" fillId="2" borderId="79" xfId="0" applyFont="1" applyFill="1" applyBorder="1" applyAlignment="1">
      <alignment vertical="center"/>
    </xf>
    <xf numFmtId="0" fontId="6" fillId="2" borderId="84" xfId="0" applyFont="1" applyFill="1" applyBorder="1" applyAlignment="1">
      <alignment vertical="center"/>
    </xf>
    <xf numFmtId="0" fontId="17" fillId="4" borderId="20" xfId="3" applyFont="1" applyFill="1" applyBorder="1" applyAlignment="1">
      <alignment vertical="center" wrapText="1"/>
    </xf>
    <xf numFmtId="0" fontId="27" fillId="4" borderId="20" xfId="3" applyFont="1" applyFill="1" applyBorder="1" applyAlignment="1">
      <alignment vertical="center" wrapText="1"/>
    </xf>
    <xf numFmtId="0" fontId="6" fillId="4" borderId="20" xfId="3" applyFont="1" applyFill="1" applyBorder="1" applyAlignment="1">
      <alignment horizontal="center" vertical="center"/>
    </xf>
    <xf numFmtId="0" fontId="17" fillId="4" borderId="78" xfId="3" applyFont="1" applyFill="1" applyBorder="1" applyAlignment="1">
      <alignment vertical="center"/>
    </xf>
    <xf numFmtId="0" fontId="6" fillId="0" borderId="2" xfId="3" applyFont="1" applyFill="1" applyBorder="1" applyAlignment="1">
      <alignment vertical="center"/>
    </xf>
    <xf numFmtId="0" fontId="6" fillId="4" borderId="3" xfId="3" applyFont="1" applyFill="1" applyBorder="1" applyAlignment="1">
      <alignment vertical="center"/>
    </xf>
    <xf numFmtId="0" fontId="6" fillId="4" borderId="1" xfId="3" applyFont="1" applyFill="1" applyBorder="1" applyAlignment="1">
      <alignment vertical="center"/>
    </xf>
    <xf numFmtId="0" fontId="6" fillId="4" borderId="44" xfId="3" applyFont="1" applyFill="1" applyBorder="1" applyAlignment="1">
      <alignment vertical="center"/>
    </xf>
    <xf numFmtId="0" fontId="28" fillId="4" borderId="44" xfId="3" applyFont="1" applyFill="1" applyBorder="1" applyAlignment="1">
      <alignment horizontal="center" vertical="center"/>
    </xf>
    <xf numFmtId="0" fontId="17" fillId="4" borderId="59" xfId="3" applyFont="1" applyFill="1" applyBorder="1" applyAlignment="1">
      <alignment vertical="center"/>
    </xf>
    <xf numFmtId="0" fontId="6" fillId="0" borderId="18" xfId="3" applyFont="1" applyFill="1" applyBorder="1" applyAlignment="1">
      <alignment vertical="center"/>
    </xf>
    <xf numFmtId="0" fontId="6" fillId="4" borderId="29" xfId="3" applyFont="1" applyFill="1" applyBorder="1" applyAlignment="1">
      <alignment vertical="center"/>
    </xf>
    <xf numFmtId="0" fontId="6" fillId="4" borderId="9" xfId="3" applyFont="1" applyFill="1" applyBorder="1" applyAlignment="1">
      <alignment vertical="center"/>
    </xf>
    <xf numFmtId="0" fontId="6" fillId="4" borderId="17" xfId="3" applyFont="1" applyFill="1" applyBorder="1" applyAlignment="1">
      <alignment vertical="center"/>
    </xf>
    <xf numFmtId="0" fontId="28" fillId="4" borderId="17" xfId="3" applyFont="1" applyFill="1" applyBorder="1" applyAlignment="1">
      <alignment horizontal="center" vertical="center"/>
    </xf>
    <xf numFmtId="0" fontId="30" fillId="0" borderId="10" xfId="3" applyFont="1" applyFill="1" applyBorder="1" applyAlignment="1">
      <alignment vertical="center" wrapText="1"/>
    </xf>
    <xf numFmtId="0" fontId="6" fillId="0" borderId="11" xfId="3" applyFont="1" applyFill="1" applyBorder="1" applyAlignment="1">
      <alignment vertical="center" wrapText="1"/>
    </xf>
    <xf numFmtId="0" fontId="30" fillId="0" borderId="59" xfId="3" applyFont="1" applyFill="1" applyBorder="1" applyAlignment="1">
      <alignment vertical="center" wrapText="1"/>
    </xf>
    <xf numFmtId="0" fontId="6" fillId="0" borderId="17" xfId="3" applyFont="1" applyFill="1" applyBorder="1" applyAlignment="1">
      <alignment vertical="center"/>
    </xf>
    <xf numFmtId="0" fontId="6" fillId="0" borderId="17" xfId="3" applyFont="1" applyFill="1" applyBorder="1" applyAlignment="1">
      <alignment horizontal="center" vertical="center"/>
    </xf>
    <xf numFmtId="0" fontId="30" fillId="0" borderId="4" xfId="3" applyFont="1" applyFill="1" applyBorder="1" applyAlignment="1">
      <alignment vertical="center" wrapText="1"/>
    </xf>
    <xf numFmtId="0" fontId="30" fillId="0" borderId="10" xfId="3" applyFont="1" applyFill="1" applyBorder="1" applyAlignment="1">
      <alignment horizontal="left" vertical="center" wrapText="1"/>
    </xf>
    <xf numFmtId="0" fontId="6" fillId="0" borderId="9" xfId="0" applyFont="1" applyBorder="1" applyAlignment="1">
      <alignment horizontal="center" vertical="center"/>
    </xf>
    <xf numFmtId="0" fontId="30" fillId="0" borderId="59" xfId="3" applyFont="1" applyFill="1" applyBorder="1" applyAlignment="1">
      <alignment horizontal="left" vertical="center" wrapText="1"/>
    </xf>
    <xf numFmtId="0" fontId="30" fillId="0" borderId="57" xfId="3" applyFont="1" applyFill="1" applyBorder="1" applyAlignment="1">
      <alignment vertical="center" wrapText="1"/>
    </xf>
    <xf numFmtId="0" fontId="17" fillId="0" borderId="55" xfId="0" applyFont="1" applyBorder="1" applyAlignment="1">
      <alignment vertical="center" wrapText="1"/>
    </xf>
    <xf numFmtId="0" fontId="6" fillId="0" borderId="50" xfId="0" applyFont="1" applyBorder="1" applyAlignment="1">
      <alignment horizontal="center" vertical="center"/>
    </xf>
    <xf numFmtId="0" fontId="6" fillId="0" borderId="43" xfId="0" applyFont="1" applyFill="1" applyBorder="1">
      <alignment vertical="center"/>
    </xf>
    <xf numFmtId="0" fontId="6" fillId="0" borderId="9" xfId="0" applyFont="1" applyFill="1" applyBorder="1">
      <alignment vertical="center"/>
    </xf>
    <xf numFmtId="0" fontId="20" fillId="0" borderId="0" xfId="0" applyFont="1" applyBorder="1">
      <alignment vertical="center"/>
    </xf>
    <xf numFmtId="0" fontId="6" fillId="0" borderId="0" xfId="0" applyFont="1" applyAlignment="1">
      <alignment horizontal="center" vertical="center"/>
    </xf>
    <xf numFmtId="0" fontId="13" fillId="0" borderId="44" xfId="0" applyFont="1" applyFill="1" applyBorder="1" applyAlignment="1">
      <alignment vertical="center" wrapText="1"/>
    </xf>
    <xf numFmtId="0" fontId="6" fillId="0" borderId="23" xfId="3" applyFont="1" applyFill="1" applyBorder="1" applyAlignment="1">
      <alignment vertical="center" wrapText="1"/>
    </xf>
    <xf numFmtId="0" fontId="15" fillId="4" borderId="38" xfId="0" applyFont="1" applyFill="1" applyBorder="1" applyAlignment="1">
      <alignment vertical="center" wrapText="1"/>
    </xf>
    <xf numFmtId="0" fontId="15" fillId="4" borderId="31" xfId="0" applyFont="1" applyFill="1" applyBorder="1" applyAlignment="1">
      <alignment horizontal="center" vertical="center" wrapText="1"/>
    </xf>
    <xf numFmtId="0" fontId="6" fillId="0" borderId="23" xfId="0" applyFont="1" applyFill="1" applyBorder="1">
      <alignment vertical="center"/>
    </xf>
    <xf numFmtId="0" fontId="28" fillId="0" borderId="18" xfId="0" applyFont="1" applyBorder="1" applyAlignment="1">
      <alignment horizontal="center" vertical="center"/>
    </xf>
    <xf numFmtId="0" fontId="13" fillId="0" borderId="23"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13" fillId="4" borderId="28" xfId="0" applyFont="1" applyFill="1" applyBorder="1" applyAlignment="1">
      <alignment horizontal="left" vertical="center" wrapText="1"/>
    </xf>
    <xf numFmtId="0" fontId="32" fillId="0" borderId="0" xfId="6" applyFont="1">
      <alignment vertical="center"/>
    </xf>
    <xf numFmtId="0" fontId="32" fillId="0" borderId="0" xfId="6" applyFont="1" applyAlignment="1">
      <alignment vertical="center"/>
    </xf>
    <xf numFmtId="0" fontId="33" fillId="0" borderId="0" xfId="7" applyAlignment="1" applyProtection="1">
      <alignment vertical="center"/>
    </xf>
    <xf numFmtId="0" fontId="32" fillId="0" borderId="0" xfId="6" applyFont="1" applyBorder="1" applyAlignment="1">
      <alignment vertical="center"/>
    </xf>
    <xf numFmtId="0" fontId="32" fillId="0" borderId="11" xfId="6" applyFont="1" applyBorder="1" applyAlignment="1">
      <alignment vertical="center"/>
    </xf>
    <xf numFmtId="0" fontId="32" fillId="0" borderId="11" xfId="6" applyFont="1" applyBorder="1" applyAlignment="1">
      <alignment horizontal="center" vertical="center"/>
    </xf>
    <xf numFmtId="0" fontId="34" fillId="0" borderId="0" xfId="6" applyFont="1" applyBorder="1" applyAlignment="1">
      <alignment horizontal="center" vertical="center"/>
    </xf>
    <xf numFmtId="0" fontId="34" fillId="0" borderId="0" xfId="6" applyFont="1" applyAlignment="1">
      <alignment horizontal="center" vertical="center"/>
    </xf>
    <xf numFmtId="0" fontId="35" fillId="0" borderId="0" xfId="8" applyFont="1"/>
    <xf numFmtId="0" fontId="16" fillId="0" borderId="0" xfId="8" applyFont="1"/>
    <xf numFmtId="0" fontId="9" fillId="0" borderId="0" xfId="8" applyFont="1"/>
    <xf numFmtId="176" fontId="35" fillId="0" borderId="0" xfId="8" applyNumberFormat="1" applyFont="1" applyBorder="1"/>
    <xf numFmtId="0" fontId="16" fillId="0" borderId="0" xfId="8" applyFont="1" applyBorder="1" applyAlignment="1">
      <alignment horizontal="center" vertical="center"/>
    </xf>
    <xf numFmtId="0" fontId="36" fillId="0" borderId="0" xfId="8" applyFont="1" applyBorder="1" applyAlignment="1">
      <alignment horizontal="center" vertical="center"/>
    </xf>
    <xf numFmtId="0" fontId="37" fillId="0" borderId="0" xfId="8" applyFont="1" applyBorder="1" applyAlignment="1">
      <alignment horizontal="center" vertical="center" wrapText="1"/>
    </xf>
    <xf numFmtId="176" fontId="35" fillId="0" borderId="94" xfId="8" applyNumberFormat="1" applyFont="1" applyBorder="1" applyAlignment="1">
      <alignment vertical="center"/>
    </xf>
    <xf numFmtId="0" fontId="16" fillId="0" borderId="95" xfId="8" applyFont="1" applyBorder="1" applyAlignment="1">
      <alignment horizontal="center" vertical="center"/>
    </xf>
    <xf numFmtId="0" fontId="16" fillId="0" borderId="96" xfId="8" applyFont="1" applyBorder="1" applyAlignment="1">
      <alignment horizontal="center" vertical="center"/>
    </xf>
    <xf numFmtId="0" fontId="40" fillId="0" borderId="100" xfId="8" applyFont="1" applyBorder="1" applyAlignment="1">
      <alignment horizontal="right" vertical="center"/>
    </xf>
    <xf numFmtId="0" fontId="40" fillId="0" borderId="101" xfId="8" applyFont="1" applyBorder="1" applyAlignment="1">
      <alignment horizontal="right" vertical="center"/>
    </xf>
    <xf numFmtId="0" fontId="41" fillId="0" borderId="0" xfId="8" applyFont="1"/>
    <xf numFmtId="0" fontId="9" fillId="0" borderId="105" xfId="8" applyFont="1" applyBorder="1" applyAlignment="1">
      <alignment horizontal="center" vertical="center"/>
    </xf>
    <xf numFmtId="0" fontId="9" fillId="0" borderId="106" xfId="8" applyFont="1" applyBorder="1" applyAlignment="1">
      <alignment horizontal="center" vertical="center"/>
    </xf>
    <xf numFmtId="0" fontId="42" fillId="0" borderId="0" xfId="9"/>
    <xf numFmtId="0" fontId="44" fillId="0" borderId="0" xfId="8" applyFont="1" applyAlignment="1"/>
    <xf numFmtId="0" fontId="45" fillId="0" borderId="0" xfId="8" applyFont="1"/>
    <xf numFmtId="0" fontId="44" fillId="0" borderId="0" xfId="8" applyFont="1" applyBorder="1" applyAlignment="1"/>
    <xf numFmtId="0" fontId="13" fillId="4" borderId="31" xfId="0" applyFont="1" applyFill="1" applyBorder="1" applyAlignment="1">
      <alignment horizontal="left" vertical="center" wrapText="1" shrinkToFit="1"/>
    </xf>
    <xf numFmtId="0" fontId="27" fillId="4" borderId="21" xfId="0" applyFont="1" applyFill="1" applyBorder="1" applyAlignment="1">
      <alignment horizontal="left" vertical="center" wrapText="1" shrinkToFit="1"/>
    </xf>
    <xf numFmtId="0" fontId="27" fillId="4" borderId="23" xfId="0" applyFont="1" applyFill="1" applyBorder="1" applyAlignment="1">
      <alignment horizontal="left" vertical="center" wrapText="1" shrinkToFit="1"/>
    </xf>
    <xf numFmtId="0" fontId="27" fillId="0" borderId="11" xfId="0" applyFont="1" applyFill="1" applyBorder="1" applyAlignment="1">
      <alignment horizontal="left" vertical="center" wrapText="1"/>
    </xf>
    <xf numFmtId="0" fontId="27" fillId="4" borderId="11"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27" fillId="4" borderId="33" xfId="0" applyFont="1" applyFill="1" applyBorder="1" applyAlignment="1">
      <alignment horizontal="left" vertical="center" wrapText="1"/>
    </xf>
    <xf numFmtId="0" fontId="27" fillId="4" borderId="26" xfId="0" applyFont="1" applyFill="1" applyBorder="1" applyAlignment="1">
      <alignment horizontal="left" vertical="center" wrapText="1"/>
    </xf>
    <xf numFmtId="0" fontId="27" fillId="0" borderId="26" xfId="0" applyFont="1" applyFill="1" applyBorder="1" applyAlignment="1">
      <alignment horizontal="left" vertical="center" wrapText="1"/>
    </xf>
    <xf numFmtId="0" fontId="27" fillId="0" borderId="33" xfId="0" applyFont="1" applyFill="1" applyBorder="1" applyAlignment="1">
      <alignment horizontal="left" vertical="center" wrapText="1"/>
    </xf>
    <xf numFmtId="0" fontId="27" fillId="0" borderId="21" xfId="0" applyFont="1" applyFill="1" applyBorder="1" applyAlignment="1">
      <alignment vertical="center" wrapText="1"/>
    </xf>
    <xf numFmtId="0" fontId="27" fillId="0" borderId="17" xfId="0" applyFont="1" applyFill="1" applyBorder="1" applyAlignment="1">
      <alignment vertical="center" wrapText="1"/>
    </xf>
    <xf numFmtId="0" fontId="27" fillId="0" borderId="21" xfId="0" applyFont="1" applyFill="1" applyBorder="1" applyAlignment="1">
      <alignment horizontal="left" vertical="center" wrapText="1"/>
    </xf>
    <xf numFmtId="0" fontId="27" fillId="0" borderId="26" xfId="0" applyFont="1" applyFill="1" applyBorder="1" applyAlignment="1">
      <alignment vertical="center" wrapText="1"/>
    </xf>
    <xf numFmtId="0" fontId="27" fillId="4" borderId="20" xfId="0" applyFont="1" applyFill="1" applyBorder="1" applyAlignment="1">
      <alignment horizontal="left" vertical="center" wrapText="1"/>
    </xf>
    <xf numFmtId="0" fontId="27" fillId="4" borderId="17" xfId="0" applyFont="1" applyFill="1" applyBorder="1" applyAlignment="1">
      <alignment horizontal="left" vertical="center" wrapText="1"/>
    </xf>
    <xf numFmtId="0" fontId="26" fillId="0" borderId="31" xfId="2" applyFont="1" applyFill="1" applyBorder="1" applyAlignment="1">
      <alignment vertical="center" wrapText="1"/>
    </xf>
    <xf numFmtId="0" fontId="26" fillId="4" borderId="23" xfId="2" applyFont="1" applyFill="1" applyBorder="1" applyAlignment="1">
      <alignment vertical="center" wrapText="1"/>
    </xf>
    <xf numFmtId="0" fontId="26" fillId="0" borderId="21" xfId="0" applyFont="1" applyFill="1" applyBorder="1" applyAlignment="1">
      <alignment vertical="center" wrapText="1"/>
    </xf>
    <xf numFmtId="0" fontId="27" fillId="0" borderId="23" xfId="0" applyFont="1" applyFill="1" applyBorder="1" applyAlignment="1">
      <alignment vertical="center" wrapText="1"/>
    </xf>
    <xf numFmtId="0" fontId="6" fillId="4" borderId="20" xfId="0" applyFont="1" applyFill="1" applyBorder="1" applyAlignment="1">
      <alignment horizontal="left" vertical="center" wrapText="1"/>
    </xf>
    <xf numFmtId="0" fontId="6" fillId="4" borderId="23" xfId="0" applyFont="1" applyFill="1" applyBorder="1" applyAlignment="1">
      <alignment horizontal="left" vertical="center" wrapText="1"/>
    </xf>
    <xf numFmtId="0" fontId="6" fillId="4" borderId="11" xfId="0" applyFont="1" applyFill="1" applyBorder="1" applyAlignment="1">
      <alignment vertical="center" wrapText="1"/>
    </xf>
    <xf numFmtId="0" fontId="6" fillId="4" borderId="4" xfId="0" applyFont="1" applyFill="1" applyBorder="1" applyAlignment="1">
      <alignment vertical="center" wrapText="1"/>
    </xf>
    <xf numFmtId="0" fontId="6" fillId="4" borderId="7" xfId="0" applyFont="1" applyFill="1" applyBorder="1" applyAlignment="1">
      <alignment vertical="center" wrapText="1"/>
    </xf>
    <xf numFmtId="0" fontId="15" fillId="2" borderId="20" xfId="0" applyFont="1" applyFill="1" applyBorder="1" applyAlignment="1">
      <alignment horizontal="center" vertical="center"/>
    </xf>
    <xf numFmtId="0" fontId="17" fillId="2" borderId="23" xfId="3" applyFont="1" applyFill="1" applyBorder="1" applyAlignment="1">
      <alignment horizontal="center" vertical="center"/>
    </xf>
    <xf numFmtId="0" fontId="47" fillId="0" borderId="11" xfId="3" applyFont="1" applyFill="1" applyBorder="1" applyAlignment="1">
      <alignment vertical="center" wrapText="1"/>
    </xf>
    <xf numFmtId="0" fontId="47" fillId="4" borderId="11" xfId="3" applyFont="1" applyFill="1" applyBorder="1" applyAlignment="1">
      <alignment vertical="center" wrapText="1"/>
    </xf>
    <xf numFmtId="0" fontId="47" fillId="4" borderId="11" xfId="3" applyFont="1" applyFill="1" applyBorder="1" applyAlignment="1">
      <alignment vertical="center"/>
    </xf>
    <xf numFmtId="0" fontId="47" fillId="4" borderId="11" xfId="3" applyFont="1" applyFill="1" applyBorder="1" applyAlignment="1">
      <alignment horizontal="center" vertical="center"/>
    </xf>
    <xf numFmtId="0" fontId="47" fillId="4" borderId="20" xfId="3" applyFont="1" applyFill="1" applyBorder="1" applyAlignment="1">
      <alignment vertical="center"/>
    </xf>
    <xf numFmtId="0" fontId="47" fillId="4" borderId="48" xfId="3" applyFont="1" applyFill="1" applyBorder="1" applyAlignment="1">
      <alignment vertical="center"/>
    </xf>
    <xf numFmtId="0" fontId="47" fillId="4" borderId="49" xfId="3" applyFont="1" applyFill="1" applyBorder="1" applyAlignment="1">
      <alignment vertical="center"/>
    </xf>
    <xf numFmtId="0" fontId="47" fillId="4" borderId="45" xfId="3" applyFont="1" applyFill="1" applyBorder="1" applyAlignment="1">
      <alignment vertical="center"/>
    </xf>
    <xf numFmtId="0" fontId="47" fillId="4" borderId="37" xfId="3" applyFont="1" applyFill="1" applyBorder="1" applyAlignment="1">
      <alignment vertical="center"/>
    </xf>
    <xf numFmtId="0" fontId="47" fillId="4" borderId="20" xfId="3" applyFont="1" applyFill="1" applyBorder="1" applyAlignment="1">
      <alignment horizontal="center" vertical="center"/>
    </xf>
    <xf numFmtId="0" fontId="47" fillId="0" borderId="11" xfId="0" applyFont="1" applyBorder="1" applyAlignment="1">
      <alignment horizontal="center" vertical="center"/>
    </xf>
    <xf numFmtId="0" fontId="47" fillId="0" borderId="0" xfId="0" applyFont="1" applyFill="1" applyBorder="1" applyAlignment="1">
      <alignment horizontal="left" vertical="center" wrapText="1"/>
    </xf>
    <xf numFmtId="0" fontId="48" fillId="4" borderId="11" xfId="0" applyFont="1" applyFill="1" applyBorder="1" applyAlignment="1">
      <alignment horizontal="left" vertical="center" wrapText="1"/>
    </xf>
    <xf numFmtId="0" fontId="47" fillId="4" borderId="11" xfId="0" applyFont="1" applyFill="1" applyBorder="1" applyAlignment="1">
      <alignment vertical="center"/>
    </xf>
    <xf numFmtId="0" fontId="47" fillId="4" borderId="8" xfId="0" applyFont="1" applyFill="1" applyBorder="1" applyAlignment="1">
      <alignment horizontal="center" vertical="center"/>
    </xf>
    <xf numFmtId="0" fontId="47" fillId="4" borderId="18" xfId="0" applyFont="1" applyFill="1" applyBorder="1" applyAlignment="1">
      <alignment horizontal="center" vertical="center"/>
    </xf>
    <xf numFmtId="0" fontId="47" fillId="4" borderId="5" xfId="0" applyFont="1" applyFill="1" applyBorder="1" applyAlignment="1">
      <alignment horizontal="left" vertical="center" wrapText="1"/>
    </xf>
    <xf numFmtId="0" fontId="48" fillId="4" borderId="6" xfId="0" applyFont="1" applyFill="1" applyBorder="1" applyAlignment="1">
      <alignment horizontal="left" vertical="center" wrapText="1"/>
    </xf>
    <xf numFmtId="0" fontId="47" fillId="4" borderId="4" xfId="0" applyFont="1" applyFill="1" applyBorder="1" applyAlignment="1">
      <alignment vertical="center"/>
    </xf>
    <xf numFmtId="0" fontId="47" fillId="4" borderId="11" xfId="0" applyFont="1" applyFill="1" applyBorder="1" applyAlignment="1">
      <alignment horizontal="center" vertical="center"/>
    </xf>
    <xf numFmtId="0" fontId="47" fillId="4" borderId="7" xfId="0" applyFont="1" applyFill="1" applyBorder="1" applyAlignment="1">
      <alignment horizontal="center" vertical="center"/>
    </xf>
    <xf numFmtId="0" fontId="47" fillId="4" borderId="0" xfId="0" applyFont="1" applyFill="1" applyBorder="1" applyAlignment="1">
      <alignment horizontal="center" vertical="center"/>
    </xf>
    <xf numFmtId="0" fontId="47" fillId="0" borderId="20" xfId="0" applyFont="1" applyBorder="1" applyAlignment="1">
      <alignment horizontal="center" vertical="center"/>
    </xf>
    <xf numFmtId="0" fontId="47" fillId="4" borderId="14" xfId="0" applyFont="1" applyFill="1" applyBorder="1" applyAlignment="1">
      <alignment horizontal="center" vertical="center"/>
    </xf>
    <xf numFmtId="0" fontId="47" fillId="4" borderId="16" xfId="0" applyFont="1" applyFill="1" applyBorder="1" applyAlignment="1">
      <alignment horizontal="center" vertical="center"/>
    </xf>
    <xf numFmtId="0" fontId="47" fillId="0" borderId="38" xfId="0" applyFont="1" applyBorder="1" applyAlignment="1">
      <alignment horizontal="center" vertical="center"/>
    </xf>
    <xf numFmtId="0" fontId="47" fillId="0" borderId="23" xfId="0" applyFont="1" applyBorder="1" applyAlignment="1">
      <alignment horizontal="center" vertical="center"/>
    </xf>
    <xf numFmtId="0" fontId="47" fillId="0" borderId="23" xfId="0" applyFont="1" applyFill="1" applyBorder="1" applyAlignment="1">
      <alignment horizontal="left" vertical="center" wrapText="1"/>
    </xf>
    <xf numFmtId="0" fontId="48" fillId="0" borderId="23" xfId="0" applyFont="1" applyFill="1" applyBorder="1" applyAlignment="1">
      <alignment horizontal="left" vertical="center" wrapText="1"/>
    </xf>
    <xf numFmtId="0" fontId="47" fillId="0" borderId="23" xfId="0" applyFont="1" applyFill="1" applyBorder="1" applyAlignment="1">
      <alignment vertical="center"/>
    </xf>
    <xf numFmtId="0" fontId="47" fillId="0" borderId="15" xfId="0" applyFont="1" applyBorder="1" applyAlignment="1">
      <alignment vertical="center" wrapText="1"/>
    </xf>
    <xf numFmtId="0" fontId="47" fillId="0" borderId="38" xfId="0" applyFont="1" applyFill="1" applyBorder="1" applyAlignment="1">
      <alignment horizontal="left" vertical="center" wrapText="1"/>
    </xf>
    <xf numFmtId="0" fontId="48" fillId="0" borderId="38" xfId="0" applyFont="1" applyFill="1" applyBorder="1" applyAlignment="1">
      <alignment horizontal="left" vertical="center" wrapText="1"/>
    </xf>
    <xf numFmtId="0" fontId="47" fillId="0" borderId="38" xfId="0" applyFont="1" applyFill="1" applyBorder="1" applyAlignment="1">
      <alignment vertical="center"/>
    </xf>
    <xf numFmtId="0" fontId="47" fillId="0" borderId="23" xfId="0" applyFont="1" applyFill="1" applyBorder="1" applyAlignment="1">
      <alignment vertical="center" wrapText="1"/>
    </xf>
    <xf numFmtId="0" fontId="32" fillId="0" borderId="11" xfId="6" applyFont="1" applyBorder="1" applyAlignment="1">
      <alignment vertical="center" wrapText="1"/>
    </xf>
    <xf numFmtId="0" fontId="32" fillId="0" borderId="11" xfId="6" applyFont="1" applyBorder="1" applyAlignment="1">
      <alignment vertical="center"/>
    </xf>
    <xf numFmtId="0" fontId="32" fillId="0" borderId="11" xfId="6" applyFont="1" applyBorder="1" applyAlignment="1">
      <alignment horizontal="center" vertical="center"/>
    </xf>
    <xf numFmtId="0" fontId="32" fillId="0" borderId="0" xfId="6" applyFont="1" applyAlignment="1">
      <alignment vertical="center"/>
    </xf>
    <xf numFmtId="0" fontId="34" fillId="0" borderId="0" xfId="6" applyFont="1" applyAlignment="1">
      <alignment horizontal="center" vertical="center"/>
    </xf>
    <xf numFmtId="0" fontId="47" fillId="4" borderId="19" xfId="0" applyFont="1" applyFill="1" applyBorder="1" applyAlignment="1">
      <alignment horizontal="left" vertical="center" wrapText="1"/>
    </xf>
    <xf numFmtId="0" fontId="49" fillId="0" borderId="47" xfId="0" applyFont="1" applyBorder="1" applyAlignment="1">
      <alignment vertical="center"/>
    </xf>
    <xf numFmtId="0" fontId="49" fillId="0" borderId="7" xfId="0" applyFont="1" applyBorder="1" applyAlignment="1">
      <alignment vertical="center"/>
    </xf>
    <xf numFmtId="0" fontId="6" fillId="3" borderId="23" xfId="0" applyFont="1" applyFill="1" applyBorder="1" applyAlignment="1">
      <alignment horizontal="center" vertical="center"/>
    </xf>
    <xf numFmtId="0" fontId="6" fillId="3" borderId="17" xfId="0" applyFont="1" applyFill="1" applyBorder="1" applyAlignment="1">
      <alignment horizontal="center" vertical="center"/>
    </xf>
    <xf numFmtId="0" fontId="6" fillId="4" borderId="87" xfId="0" applyFont="1" applyFill="1" applyBorder="1" applyAlignment="1">
      <alignment horizontal="left" vertical="center" wrapText="1"/>
    </xf>
    <xf numFmtId="0" fontId="6" fillId="4" borderId="0"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42" xfId="0" applyFont="1" applyFill="1" applyBorder="1" applyAlignment="1">
      <alignment vertical="center" wrapText="1"/>
    </xf>
    <xf numFmtId="0" fontId="6" fillId="4" borderId="63" xfId="0" applyFont="1" applyFill="1" applyBorder="1" applyAlignment="1">
      <alignment vertical="center" wrapText="1"/>
    </xf>
    <xf numFmtId="0" fontId="6" fillId="4" borderId="43" xfId="0" applyFont="1" applyFill="1" applyBorder="1" applyAlignment="1">
      <alignment vertical="center" wrapText="1"/>
    </xf>
    <xf numFmtId="0" fontId="6" fillId="4" borderId="69" xfId="0" applyFont="1" applyFill="1" applyBorder="1" applyAlignment="1">
      <alignment horizontal="left" vertical="center" wrapText="1"/>
    </xf>
    <xf numFmtId="0" fontId="6" fillId="4" borderId="70" xfId="0" applyFont="1" applyFill="1" applyBorder="1" applyAlignment="1">
      <alignment horizontal="left" vertical="center" wrapText="1"/>
    </xf>
    <xf numFmtId="0" fontId="6" fillId="4" borderId="60" xfId="0" applyFont="1" applyFill="1" applyBorder="1" applyAlignment="1">
      <alignment horizontal="left" vertical="center" wrapText="1"/>
    </xf>
    <xf numFmtId="0" fontId="6" fillId="4" borderId="32"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54" xfId="0" applyFont="1" applyFill="1" applyBorder="1" applyAlignment="1">
      <alignment horizontal="left" vertical="center" wrapText="1"/>
    </xf>
    <xf numFmtId="0" fontId="6" fillId="0" borderId="36" xfId="0" applyFont="1" applyFill="1" applyBorder="1" applyAlignment="1">
      <alignment horizontal="left" vertical="center" wrapText="1"/>
    </xf>
    <xf numFmtId="0" fontId="6" fillId="4" borderId="72" xfId="0" applyFont="1" applyFill="1" applyBorder="1" applyAlignment="1">
      <alignment horizontal="left" vertical="center" wrapText="1"/>
    </xf>
    <xf numFmtId="0" fontId="6" fillId="4" borderId="27" xfId="0" applyFont="1" applyFill="1" applyBorder="1" applyAlignment="1">
      <alignment horizontal="left" vertical="top" wrapText="1"/>
    </xf>
    <xf numFmtId="0" fontId="6" fillId="4" borderId="58" xfId="0" applyFont="1" applyFill="1" applyBorder="1" applyAlignment="1">
      <alignment horizontal="left" vertical="top" wrapText="1"/>
    </xf>
    <xf numFmtId="0" fontId="6" fillId="4" borderId="82" xfId="0" applyFont="1" applyFill="1" applyBorder="1" applyAlignment="1">
      <alignment horizontal="left" vertical="top" wrapText="1"/>
    </xf>
    <xf numFmtId="0" fontId="6" fillId="4" borderId="52" xfId="0" applyFont="1" applyFill="1" applyBorder="1" applyAlignment="1">
      <alignment horizontal="left" vertical="center" wrapText="1"/>
    </xf>
    <xf numFmtId="0" fontId="6" fillId="4" borderId="30" xfId="0" applyFont="1" applyFill="1" applyBorder="1" applyAlignment="1">
      <alignment horizontal="left" vertical="center" wrapText="1"/>
    </xf>
    <xf numFmtId="0" fontId="6" fillId="4" borderId="75" xfId="0" applyFont="1" applyFill="1" applyBorder="1" applyAlignment="1">
      <alignment horizontal="left" vertical="center" wrapText="1"/>
    </xf>
    <xf numFmtId="0" fontId="6" fillId="4" borderId="76" xfId="0" applyFont="1" applyFill="1" applyBorder="1" applyAlignment="1">
      <alignment horizontal="left" vertical="center" wrapText="1"/>
    </xf>
    <xf numFmtId="0" fontId="6" fillId="3" borderId="20" xfId="0" applyFont="1" applyFill="1" applyBorder="1" applyAlignment="1">
      <alignment horizontal="center" vertical="center"/>
    </xf>
    <xf numFmtId="0" fontId="6" fillId="3" borderId="24" xfId="0" applyFont="1" applyFill="1" applyBorder="1" applyAlignment="1">
      <alignment horizontal="center" vertical="center" wrapText="1"/>
    </xf>
    <xf numFmtId="0" fontId="6" fillId="0" borderId="68" xfId="0" applyFont="1" applyFill="1" applyBorder="1" applyAlignment="1">
      <alignment horizontal="left" vertical="center" wrapText="1"/>
    </xf>
    <xf numFmtId="0" fontId="6" fillId="0" borderId="69" xfId="0" applyFont="1" applyFill="1" applyBorder="1" applyAlignment="1">
      <alignment horizontal="left" vertical="center" wrapText="1"/>
    </xf>
    <xf numFmtId="0" fontId="6" fillId="0" borderId="70" xfId="0" applyFont="1" applyFill="1" applyBorder="1" applyAlignment="1">
      <alignment horizontal="left" vertical="center" wrapText="1"/>
    </xf>
    <xf numFmtId="0" fontId="6" fillId="4" borderId="41" xfId="0" applyFont="1" applyFill="1" applyBorder="1" applyAlignment="1">
      <alignment horizontal="center" vertical="center"/>
    </xf>
    <xf numFmtId="0" fontId="6" fillId="4" borderId="17" xfId="0" applyFont="1" applyFill="1" applyBorder="1" applyAlignment="1">
      <alignment horizontal="center" vertical="center"/>
    </xf>
    <xf numFmtId="0" fontId="17" fillId="4" borderId="74" xfId="0" applyFont="1" applyFill="1" applyBorder="1" applyAlignment="1">
      <alignment horizontal="left" vertical="center" wrapText="1"/>
    </xf>
    <xf numFmtId="0" fontId="17" fillId="4" borderId="75" xfId="0" applyFont="1" applyFill="1" applyBorder="1" applyAlignment="1">
      <alignment horizontal="left" vertical="center" wrapText="1"/>
    </xf>
    <xf numFmtId="0" fontId="17" fillId="4" borderId="76" xfId="0" applyFont="1" applyFill="1" applyBorder="1" applyAlignment="1">
      <alignment horizontal="left" vertical="center" wrapText="1"/>
    </xf>
    <xf numFmtId="0" fontId="6" fillId="3" borderId="20"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4" borderId="65" xfId="0" applyFont="1" applyFill="1" applyBorder="1" applyAlignment="1">
      <alignment horizontal="left" vertical="center" wrapText="1"/>
    </xf>
    <xf numFmtId="0" fontId="6" fillId="4" borderId="74" xfId="0" applyFont="1" applyFill="1" applyBorder="1" applyAlignment="1">
      <alignment horizontal="left" vertical="center" wrapText="1"/>
    </xf>
    <xf numFmtId="0" fontId="6" fillId="4" borderId="34" xfId="0" applyFont="1" applyFill="1" applyBorder="1" applyAlignment="1">
      <alignment vertical="center" wrapText="1"/>
    </xf>
    <xf numFmtId="0" fontId="6" fillId="4" borderId="60" xfId="0" applyFont="1" applyFill="1" applyBorder="1" applyAlignment="1">
      <alignment vertical="center" wrapText="1"/>
    </xf>
    <xf numFmtId="0" fontId="6" fillId="4" borderId="32" xfId="0" applyFont="1" applyFill="1" applyBorder="1" applyAlignment="1">
      <alignment vertical="center" wrapText="1"/>
    </xf>
    <xf numFmtId="0" fontId="6" fillId="4" borderId="38" xfId="0" applyFont="1" applyFill="1" applyBorder="1" applyAlignment="1">
      <alignment horizontal="center" vertical="center"/>
    </xf>
    <xf numFmtId="0" fontId="6" fillId="4" borderId="34" xfId="0" applyFont="1" applyFill="1" applyBorder="1" applyAlignment="1">
      <alignment horizontal="left" vertical="center" wrapText="1"/>
    </xf>
    <xf numFmtId="0" fontId="7" fillId="0" borderId="5" xfId="0" applyFont="1" applyFill="1" applyBorder="1" applyAlignment="1">
      <alignment horizontal="left" vertical="center"/>
    </xf>
    <xf numFmtId="0" fontId="7" fillId="0" borderId="6" xfId="0" applyFont="1" applyFill="1" applyBorder="1" applyAlignment="1">
      <alignment horizontal="left" vertical="center"/>
    </xf>
    <xf numFmtId="0" fontId="6" fillId="4" borderId="47"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6" fillId="4" borderId="22" xfId="0" applyFont="1" applyFill="1" applyBorder="1" applyAlignment="1">
      <alignment horizontal="left" vertical="center" wrapText="1"/>
    </xf>
    <xf numFmtId="0" fontId="6" fillId="4" borderId="19"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0" borderId="34"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4" borderId="35" xfId="0" applyFont="1" applyFill="1" applyBorder="1" applyAlignment="1">
      <alignment horizontal="left" vertical="center" wrapText="1"/>
    </xf>
    <xf numFmtId="0" fontId="6" fillId="4" borderId="54" xfId="0" applyFont="1" applyFill="1" applyBorder="1" applyAlignment="1">
      <alignment horizontal="left" vertical="center" wrapText="1"/>
    </xf>
    <xf numFmtId="0" fontId="6" fillId="4" borderId="36" xfId="0" applyFont="1" applyFill="1" applyBorder="1" applyAlignment="1">
      <alignment horizontal="left" vertical="center" wrapText="1"/>
    </xf>
    <xf numFmtId="0" fontId="6" fillId="4" borderId="23" xfId="0" applyFont="1" applyFill="1" applyBorder="1" applyAlignment="1">
      <alignment horizontal="left" vertical="center"/>
    </xf>
    <xf numFmtId="0" fontId="6" fillId="4" borderId="17" xfId="0" applyFont="1" applyFill="1" applyBorder="1" applyAlignment="1">
      <alignment horizontal="left" vertical="center"/>
    </xf>
    <xf numFmtId="0" fontId="6" fillId="4" borderId="57" xfId="0" applyFont="1" applyFill="1" applyBorder="1" applyAlignment="1">
      <alignment horizontal="left" vertical="center" wrapText="1"/>
    </xf>
    <xf numFmtId="0" fontId="6" fillId="4" borderId="62" xfId="0" applyFont="1" applyFill="1" applyBorder="1" applyAlignment="1">
      <alignment horizontal="left" vertical="center" wrapText="1"/>
    </xf>
    <xf numFmtId="0" fontId="6" fillId="4" borderId="80" xfId="0" applyFont="1" applyFill="1" applyBorder="1" applyAlignment="1">
      <alignment horizontal="left" vertical="center" wrapText="1"/>
    </xf>
    <xf numFmtId="0" fontId="6" fillId="4" borderId="78" xfId="0" applyFont="1" applyFill="1" applyBorder="1" applyAlignment="1">
      <alignment vertical="center" wrapText="1"/>
    </xf>
    <xf numFmtId="0" fontId="6" fillId="4" borderId="62" xfId="0" applyFont="1" applyFill="1" applyBorder="1" applyAlignment="1">
      <alignment vertical="center" wrapText="1"/>
    </xf>
    <xf numFmtId="0" fontId="6" fillId="4" borderId="59" xfId="0" applyFont="1" applyFill="1" applyBorder="1" applyAlignment="1">
      <alignment vertical="center" wrapText="1"/>
    </xf>
    <xf numFmtId="0" fontId="6" fillId="2" borderId="20" xfId="0" applyFont="1" applyFill="1" applyBorder="1" applyAlignment="1">
      <alignment horizontal="center" vertical="center"/>
    </xf>
    <xf numFmtId="0" fontId="20" fillId="0" borderId="17" xfId="0" applyFont="1" applyBorder="1" applyAlignment="1">
      <alignment horizontal="center" vertical="center"/>
    </xf>
    <xf numFmtId="0" fontId="6" fillId="4" borderId="68" xfId="0" applyFont="1" applyFill="1" applyBorder="1" applyAlignment="1">
      <alignment horizontal="left" vertical="center" wrapText="1"/>
    </xf>
    <xf numFmtId="0" fontId="47" fillId="4" borderId="15" xfId="0" applyFont="1" applyFill="1" applyBorder="1" applyAlignment="1">
      <alignment horizontal="left" vertical="center" wrapText="1"/>
    </xf>
    <xf numFmtId="0" fontId="49" fillId="0" borderId="16" xfId="0" applyFont="1" applyBorder="1" applyAlignment="1">
      <alignment vertical="center"/>
    </xf>
    <xf numFmtId="0" fontId="49" fillId="0" borderId="14" xfId="0" applyFont="1" applyBorder="1" applyAlignment="1">
      <alignment vertical="center"/>
    </xf>
    <xf numFmtId="0" fontId="47" fillId="4" borderId="20" xfId="0" applyFont="1" applyFill="1" applyBorder="1" applyAlignment="1">
      <alignment horizontal="left" vertical="center" wrapText="1"/>
    </xf>
    <xf numFmtId="0" fontId="47" fillId="4" borderId="23" xfId="0" applyFont="1" applyFill="1" applyBorder="1" applyAlignment="1">
      <alignment horizontal="left" vertical="center" wrapText="1"/>
    </xf>
    <xf numFmtId="0" fontId="47" fillId="4" borderId="38" xfId="0" applyFont="1" applyFill="1" applyBorder="1" applyAlignment="1">
      <alignment horizontal="left" vertical="center" wrapText="1"/>
    </xf>
    <xf numFmtId="0" fontId="6" fillId="4" borderId="78" xfId="0" applyFont="1" applyFill="1" applyBorder="1" applyAlignment="1">
      <alignment horizontal="left" vertical="center" wrapText="1"/>
    </xf>
    <xf numFmtId="0" fontId="6" fillId="4" borderId="59" xfId="0" applyFont="1" applyFill="1" applyBorder="1" applyAlignment="1">
      <alignment horizontal="left" vertical="center" wrapText="1"/>
    </xf>
    <xf numFmtId="0" fontId="6" fillId="4" borderId="28"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3" borderId="18" xfId="0" applyFont="1" applyFill="1" applyBorder="1" applyAlignment="1">
      <alignment horizontal="center" vertical="center" wrapText="1"/>
    </xf>
    <xf numFmtId="0" fontId="6" fillId="2" borderId="23"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20" xfId="0" applyFont="1" applyFill="1" applyBorder="1" applyAlignment="1">
      <alignment horizontal="left" vertical="center" wrapText="1"/>
    </xf>
    <xf numFmtId="0" fontId="6" fillId="4" borderId="23" xfId="0" applyFont="1" applyFill="1" applyBorder="1" applyAlignment="1">
      <alignment horizontal="left" vertical="center" wrapText="1"/>
    </xf>
    <xf numFmtId="0" fontId="6" fillId="2" borderId="19" xfId="0" applyFont="1" applyFill="1" applyBorder="1" applyAlignment="1">
      <alignment horizontal="center" vertical="center"/>
    </xf>
    <xf numFmtId="0" fontId="6" fillId="0" borderId="20"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28" xfId="0" applyFont="1" applyBorder="1" applyAlignment="1">
      <alignment horizontal="center" vertical="center"/>
    </xf>
    <xf numFmtId="0" fontId="6" fillId="0" borderId="17" xfId="0" applyFont="1" applyBorder="1" applyAlignment="1">
      <alignment horizontal="center" vertical="center"/>
    </xf>
    <xf numFmtId="0" fontId="15" fillId="0" borderId="20" xfId="0" applyFont="1" applyBorder="1" applyAlignment="1">
      <alignment horizontal="left" vertical="center" wrapText="1"/>
    </xf>
    <xf numFmtId="0" fontId="30" fillId="0" borderId="23" xfId="0" applyFont="1" applyBorder="1" applyAlignment="1">
      <alignment horizontal="left" vertical="center" wrapText="1"/>
    </xf>
    <xf numFmtId="0" fontId="30" fillId="0" borderId="17" xfId="0" applyFont="1" applyBorder="1" applyAlignment="1">
      <alignment horizontal="left" vertical="center" wrapText="1"/>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6" fillId="0" borderId="28" xfId="2" applyFont="1" applyFill="1" applyBorder="1" applyAlignment="1">
      <alignment horizontal="center" vertical="center"/>
    </xf>
    <xf numFmtId="0" fontId="6" fillId="0" borderId="26" xfId="2" applyFont="1" applyFill="1" applyBorder="1" applyAlignment="1">
      <alignment horizontal="center" vertical="center"/>
    </xf>
    <xf numFmtId="0" fontId="6" fillId="0" borderId="26" xfId="0" applyFont="1" applyFill="1" applyBorder="1" applyAlignment="1">
      <alignment horizontal="left" vertical="center" wrapText="1"/>
    </xf>
    <xf numFmtId="0" fontId="6" fillId="2" borderId="20" xfId="2" applyFont="1" applyFill="1" applyBorder="1" applyAlignment="1">
      <alignment horizontal="center" vertical="center"/>
    </xf>
    <xf numFmtId="0" fontId="6" fillId="2" borderId="23" xfId="2" applyFont="1" applyFill="1" applyBorder="1" applyAlignment="1">
      <alignment horizontal="center" vertical="center"/>
    </xf>
    <xf numFmtId="0" fontId="6" fillId="2" borderId="17" xfId="2" applyFont="1" applyFill="1" applyBorder="1" applyAlignment="1">
      <alignment horizontal="center" vertical="center"/>
    </xf>
    <xf numFmtId="0" fontId="25" fillId="0" borderId="17" xfId="0" applyFont="1" applyBorder="1" applyAlignment="1">
      <alignment horizontal="left" vertical="center" wrapText="1"/>
    </xf>
    <xf numFmtId="0" fontId="6" fillId="0" borderId="17" xfId="2" applyFont="1" applyFill="1" applyBorder="1" applyAlignment="1">
      <alignment horizontal="center" vertical="center"/>
    </xf>
    <xf numFmtId="0" fontId="15" fillId="2" borderId="20"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17" xfId="0" applyFont="1" applyFill="1" applyBorder="1" applyAlignment="1">
      <alignment horizontal="center" vertical="center"/>
    </xf>
    <xf numFmtId="0" fontId="27" fillId="0" borderId="20"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25" fillId="0" borderId="17" xfId="0" applyFont="1" applyBorder="1" applyAlignment="1">
      <alignment vertical="center"/>
    </xf>
    <xf numFmtId="0" fontId="6" fillId="0" borderId="20" xfId="2" applyFont="1" applyFill="1" applyBorder="1" applyAlignment="1">
      <alignment horizontal="left" vertical="center" wrapText="1"/>
    </xf>
    <xf numFmtId="0" fontId="6" fillId="0" borderId="23" xfId="2" applyFont="1" applyFill="1" applyBorder="1" applyAlignment="1">
      <alignment horizontal="left" vertical="center" wrapText="1"/>
    </xf>
    <xf numFmtId="0" fontId="6" fillId="0" borderId="17" xfId="2" applyFont="1" applyFill="1" applyBorder="1" applyAlignment="1">
      <alignment horizontal="left" vertical="center" wrapText="1"/>
    </xf>
    <xf numFmtId="0" fontId="15" fillId="0" borderId="28" xfId="0" applyFont="1" applyFill="1" applyBorder="1" applyAlignment="1">
      <alignment horizontal="left" vertical="center" wrapText="1"/>
    </xf>
    <xf numFmtId="0" fontId="15" fillId="0" borderId="26" xfId="0" applyFont="1" applyFill="1" applyBorder="1" applyAlignment="1">
      <alignment horizontal="left" vertical="center" wrapText="1"/>
    </xf>
    <xf numFmtId="0" fontId="6" fillId="0" borderId="52" xfId="0" applyFont="1" applyFill="1" applyBorder="1" applyAlignment="1">
      <alignment vertical="center" wrapText="1"/>
    </xf>
    <xf numFmtId="0" fontId="6" fillId="0" borderId="30" xfId="0" applyFont="1" applyFill="1" applyBorder="1" applyAlignment="1">
      <alignment vertical="center" wrapText="1"/>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4" borderId="42" xfId="0" applyFont="1" applyFill="1" applyBorder="1" applyAlignment="1">
      <alignment horizontal="left" vertical="center" wrapText="1"/>
    </xf>
    <xf numFmtId="0" fontId="6" fillId="4" borderId="63" xfId="0" applyFont="1" applyFill="1" applyBorder="1" applyAlignment="1">
      <alignment horizontal="left" vertical="center" wrapText="1"/>
    </xf>
    <xf numFmtId="0" fontId="6" fillId="4" borderId="43" xfId="0" applyFont="1" applyFill="1" applyBorder="1" applyAlignment="1">
      <alignment horizontal="left" vertical="center" wrapText="1"/>
    </xf>
    <xf numFmtId="0" fontId="6" fillId="0" borderId="26" xfId="0" applyFont="1" applyBorder="1" applyAlignment="1">
      <alignment horizontal="center" vertical="center"/>
    </xf>
    <xf numFmtId="0" fontId="15" fillId="0" borderId="20" xfId="0" applyFont="1" applyFill="1" applyBorder="1" applyAlignment="1">
      <alignment horizontal="left" vertical="center" wrapText="1"/>
    </xf>
    <xf numFmtId="0" fontId="6" fillId="0" borderId="20" xfId="2" applyFont="1" applyFill="1" applyBorder="1" applyAlignment="1">
      <alignment horizontal="center" vertical="center"/>
    </xf>
    <xf numFmtId="0" fontId="6" fillId="4" borderId="46"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76" xfId="0" applyFont="1" applyFill="1" applyBorder="1" applyAlignment="1">
      <alignment horizontal="left" vertical="center" wrapText="1"/>
    </xf>
    <xf numFmtId="0" fontId="6" fillId="4" borderId="79" xfId="0" applyFont="1" applyFill="1" applyBorder="1" applyAlignment="1">
      <alignment horizontal="left" vertical="center" wrapText="1"/>
    </xf>
    <xf numFmtId="0" fontId="6" fillId="0" borderId="53" xfId="0" applyFont="1" applyFill="1" applyBorder="1" applyAlignment="1">
      <alignment vertical="center" wrapText="1"/>
    </xf>
    <xf numFmtId="0" fontId="6" fillId="0" borderId="83" xfId="0" applyFont="1" applyFill="1" applyBorder="1" applyAlignment="1">
      <alignment vertical="center" wrapText="1"/>
    </xf>
    <xf numFmtId="0" fontId="7" fillId="0" borderId="5" xfId="0" applyFont="1" applyFill="1" applyBorder="1" applyAlignment="1">
      <alignment horizontal="left" vertical="center" wrapText="1"/>
    </xf>
    <xf numFmtId="0" fontId="7" fillId="0" borderId="4" xfId="0" applyFont="1" applyFill="1" applyBorder="1" applyAlignment="1">
      <alignment horizontal="left" vertical="center"/>
    </xf>
    <xf numFmtId="0" fontId="6" fillId="4" borderId="37" xfId="0" applyFont="1" applyFill="1" applyBorder="1" applyAlignment="1">
      <alignment horizontal="left" vertical="center" wrapText="1"/>
    </xf>
    <xf numFmtId="0" fontId="6" fillId="4" borderId="26" xfId="0" applyFont="1" applyFill="1" applyBorder="1" applyAlignment="1">
      <alignment horizontal="left" vertical="center" wrapText="1"/>
    </xf>
    <xf numFmtId="0" fontId="6" fillId="4" borderId="92" xfId="0" applyFont="1" applyFill="1" applyBorder="1" applyAlignment="1">
      <alignment horizontal="left" vertical="center" wrapText="1"/>
    </xf>
    <xf numFmtId="0" fontId="6" fillId="4" borderId="58" xfId="0" applyFont="1" applyFill="1" applyBorder="1" applyAlignment="1">
      <alignment horizontal="left" vertical="center" wrapText="1"/>
    </xf>
    <xf numFmtId="0" fontId="6" fillId="4" borderId="82" xfId="0" applyFont="1" applyFill="1" applyBorder="1" applyAlignment="1">
      <alignment horizontal="left" vertical="center" wrapText="1"/>
    </xf>
    <xf numFmtId="0" fontId="6" fillId="4" borderId="18" xfId="0" applyFont="1" applyFill="1" applyBorder="1" applyAlignment="1">
      <alignment vertical="center" wrapText="1"/>
    </xf>
    <xf numFmtId="0" fontId="6" fillId="4" borderId="29" xfId="0" applyFont="1" applyFill="1" applyBorder="1" applyAlignment="1">
      <alignment vertical="center" wrapText="1"/>
    </xf>
    <xf numFmtId="0" fontId="6" fillId="4" borderId="9" xfId="0" applyFont="1" applyFill="1" applyBorder="1" applyAlignment="1">
      <alignment vertical="center" wrapText="1"/>
    </xf>
    <xf numFmtId="0" fontId="6" fillId="4" borderId="25" xfId="0" applyFont="1" applyFill="1" applyBorder="1" applyAlignment="1">
      <alignment horizontal="left" vertical="center" wrapText="1"/>
    </xf>
    <xf numFmtId="0" fontId="6" fillId="4" borderId="53" xfId="0" applyFont="1" applyFill="1" applyBorder="1" applyAlignment="1">
      <alignment horizontal="left" vertical="center" wrapText="1"/>
    </xf>
    <xf numFmtId="0" fontId="6" fillId="4" borderId="83" xfId="0" applyFont="1" applyFill="1" applyBorder="1" applyAlignment="1">
      <alignment horizontal="left" vertical="center" wrapText="1"/>
    </xf>
    <xf numFmtId="0" fontId="6" fillId="4" borderId="61" xfId="0" applyFont="1" applyFill="1" applyBorder="1" applyAlignment="1">
      <alignment horizontal="left" vertical="center" wrapText="1"/>
    </xf>
    <xf numFmtId="0" fontId="6" fillId="4" borderId="19" xfId="0" applyFont="1" applyFill="1" applyBorder="1" applyAlignment="1">
      <alignment vertical="center" wrapText="1"/>
    </xf>
    <xf numFmtId="0" fontId="6" fillId="4" borderId="47" xfId="0" applyFont="1" applyFill="1" applyBorder="1" applyAlignment="1">
      <alignment vertical="center" wrapText="1"/>
    </xf>
    <xf numFmtId="0" fontId="6" fillId="4" borderId="7" xfId="0" applyFont="1" applyFill="1" applyBorder="1" applyAlignment="1">
      <alignment vertical="center" wrapText="1"/>
    </xf>
    <xf numFmtId="0" fontId="6" fillId="4" borderId="24" xfId="0" applyFont="1" applyFill="1" applyBorder="1" applyAlignment="1">
      <alignment horizontal="left" vertical="center" wrapText="1"/>
    </xf>
    <xf numFmtId="0" fontId="6" fillId="4" borderId="35" xfId="0" applyFont="1" applyFill="1" applyBorder="1" applyAlignment="1">
      <alignment vertical="center" wrapText="1"/>
    </xf>
    <xf numFmtId="0" fontId="6" fillId="4" borderId="54" xfId="0" applyFont="1" applyFill="1" applyBorder="1" applyAlignment="1">
      <alignment vertical="center" wrapText="1"/>
    </xf>
    <xf numFmtId="0" fontId="6" fillId="4" borderId="36" xfId="0" applyFont="1" applyFill="1" applyBorder="1" applyAlignment="1">
      <alignment vertical="center" wrapText="1"/>
    </xf>
    <xf numFmtId="0" fontId="15" fillId="4" borderId="41" xfId="0" applyFont="1" applyFill="1" applyBorder="1" applyAlignment="1">
      <alignment horizontal="left" vertical="center" wrapText="1"/>
    </xf>
    <xf numFmtId="0" fontId="15" fillId="4" borderId="38"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17" fillId="0" borderId="11" xfId="3" applyFont="1" applyFill="1" applyBorder="1" applyAlignment="1">
      <alignment horizontal="left" vertical="center" wrapText="1"/>
    </xf>
    <xf numFmtId="0" fontId="6" fillId="0" borderId="11" xfId="3" applyFont="1" applyFill="1" applyBorder="1" applyAlignment="1">
      <alignment horizontal="left" vertical="center" wrapText="1"/>
    </xf>
    <xf numFmtId="0" fontId="6" fillId="4" borderId="18" xfId="0" applyFont="1" applyFill="1" applyBorder="1" applyAlignment="1">
      <alignment horizontal="left" vertical="top" wrapText="1"/>
    </xf>
    <xf numFmtId="0" fontId="6" fillId="4" borderId="29" xfId="0" applyFont="1" applyFill="1" applyBorder="1" applyAlignment="1">
      <alignment horizontal="left" vertical="top" wrapText="1"/>
    </xf>
    <xf numFmtId="0" fontId="6" fillId="4" borderId="9" xfId="0" applyFont="1" applyFill="1" applyBorder="1" applyAlignment="1">
      <alignment horizontal="left" vertical="top" wrapText="1"/>
    </xf>
    <xf numFmtId="0" fontId="6" fillId="0" borderId="74"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1" xfId="0" applyFont="1" applyFill="1" applyBorder="1" applyAlignment="1">
      <alignment horizontal="left" vertical="center" wrapText="1"/>
    </xf>
    <xf numFmtId="0" fontId="20" fillId="0" borderId="23" xfId="0" applyFont="1" applyBorder="1" applyAlignment="1">
      <alignment horizontal="left" vertical="center" wrapText="1"/>
    </xf>
    <xf numFmtId="0" fontId="6" fillId="0" borderId="28" xfId="0" applyFont="1" applyFill="1" applyBorder="1" applyAlignment="1">
      <alignment horizontal="center" vertical="center"/>
    </xf>
    <xf numFmtId="0" fontId="6" fillId="0" borderId="26" xfId="0" applyFont="1" applyFill="1" applyBorder="1" applyAlignment="1">
      <alignment horizontal="center" vertical="center"/>
    </xf>
    <xf numFmtId="0" fontId="17" fillId="0" borderId="20"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6" fillId="4" borderId="57" xfId="0" applyFont="1" applyFill="1" applyBorder="1" applyAlignment="1">
      <alignment vertical="center" wrapText="1"/>
    </xf>
    <xf numFmtId="0" fontId="6" fillId="4" borderId="80" xfId="0" applyFont="1" applyFill="1" applyBorder="1" applyAlignment="1">
      <alignment vertical="center" wrapText="1"/>
    </xf>
    <xf numFmtId="0" fontId="6" fillId="0" borderId="25" xfId="0" applyFont="1" applyFill="1" applyBorder="1" applyAlignment="1">
      <alignment horizontal="left" vertical="center" wrapText="1"/>
    </xf>
    <xf numFmtId="0" fontId="6" fillId="0" borderId="53" xfId="0" applyFont="1" applyFill="1" applyBorder="1" applyAlignment="1">
      <alignment horizontal="left" vertical="center" wrapText="1"/>
    </xf>
    <xf numFmtId="0" fontId="6" fillId="0" borderId="83" xfId="0" applyFont="1" applyFill="1" applyBorder="1" applyAlignment="1">
      <alignment horizontal="left" vertical="center" wrapText="1"/>
    </xf>
    <xf numFmtId="0" fontId="6" fillId="4" borderId="86" xfId="0" applyFont="1" applyFill="1" applyBorder="1" applyAlignment="1">
      <alignment horizontal="left" vertical="center" wrapText="1"/>
    </xf>
    <xf numFmtId="0" fontId="6" fillId="0" borderId="61" xfId="0" applyFont="1" applyFill="1" applyBorder="1" applyAlignment="1">
      <alignment horizontal="left" vertical="center" wrapText="1"/>
    </xf>
    <xf numFmtId="0" fontId="17" fillId="0" borderId="20" xfId="3" applyFont="1" applyFill="1" applyBorder="1" applyAlignment="1">
      <alignment horizontal="left" vertical="center" wrapText="1"/>
    </xf>
    <xf numFmtId="0" fontId="6" fillId="0" borderId="20" xfId="3" applyFont="1" applyFill="1" applyBorder="1" applyAlignment="1">
      <alignment horizontal="left" vertical="center" wrapText="1"/>
    </xf>
    <xf numFmtId="0" fontId="17" fillId="0" borderId="5" xfId="3" applyFont="1" applyFill="1" applyBorder="1" applyAlignment="1">
      <alignment horizontal="left" vertical="center" wrapText="1"/>
    </xf>
    <xf numFmtId="0" fontId="6" fillId="0" borderId="4" xfId="3" applyFont="1" applyFill="1" applyBorder="1" applyAlignment="1">
      <alignment horizontal="left" vertical="center" wrapText="1"/>
    </xf>
    <xf numFmtId="0" fontId="6" fillId="0" borderId="69" xfId="0" applyFont="1" applyFill="1" applyBorder="1" applyAlignment="1">
      <alignment vertical="center" wrapText="1"/>
    </xf>
    <xf numFmtId="0" fontId="6" fillId="0" borderId="70" xfId="0" applyFont="1" applyFill="1" applyBorder="1" applyAlignment="1">
      <alignment vertical="center" wrapText="1"/>
    </xf>
    <xf numFmtId="0" fontId="6" fillId="4" borderId="13"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4" xfId="0" applyFont="1" applyFill="1" applyBorder="1" applyAlignment="1">
      <alignment horizontal="left" vertical="center" wrapText="1"/>
    </xf>
    <xf numFmtId="38" fontId="6" fillId="0" borderId="46" xfId="5" applyFont="1" applyFill="1" applyBorder="1" applyAlignment="1">
      <alignment horizontal="left" vertical="center" wrapText="1"/>
    </xf>
    <xf numFmtId="38" fontId="6" fillId="0" borderId="63" xfId="5" applyFont="1" applyFill="1" applyBorder="1" applyAlignment="1">
      <alignment horizontal="left" vertical="center" wrapText="1"/>
    </xf>
    <xf numFmtId="38" fontId="6" fillId="0" borderId="43" xfId="5" applyFont="1" applyFill="1" applyBorder="1" applyAlignment="1">
      <alignment horizontal="left" vertical="center" wrapText="1"/>
    </xf>
    <xf numFmtId="38" fontId="6" fillId="0" borderId="74" xfId="5" applyFont="1" applyFill="1" applyBorder="1" applyAlignment="1">
      <alignment vertical="center" wrapText="1"/>
    </xf>
    <xf numFmtId="38" fontId="6" fillId="0" borderId="75" xfId="5" applyFont="1" applyFill="1" applyBorder="1" applyAlignment="1">
      <alignment vertical="center" wrapText="1"/>
    </xf>
    <xf numFmtId="38" fontId="6" fillId="0" borderId="76" xfId="5" applyFont="1" applyFill="1" applyBorder="1" applyAlignment="1">
      <alignment vertical="center" wrapText="1"/>
    </xf>
    <xf numFmtId="0" fontId="6" fillId="0" borderId="79" xfId="0" applyFont="1" applyFill="1" applyBorder="1" applyAlignment="1">
      <alignment horizontal="center" vertical="center" wrapText="1"/>
    </xf>
    <xf numFmtId="0" fontId="6" fillId="0" borderId="84" xfId="0" applyFont="1" applyFill="1" applyBorder="1" applyAlignment="1">
      <alignment horizontal="center" vertical="center" wrapText="1"/>
    </xf>
    <xf numFmtId="0" fontId="6" fillId="0" borderId="72" xfId="0" applyFont="1" applyFill="1" applyBorder="1" applyAlignment="1">
      <alignment horizontal="left" vertical="center" wrapText="1"/>
    </xf>
    <xf numFmtId="0" fontId="6" fillId="3" borderId="79" xfId="0" applyFont="1" applyFill="1" applyBorder="1" applyAlignment="1">
      <alignment horizontal="center" vertical="center"/>
    </xf>
    <xf numFmtId="0" fontId="6" fillId="3" borderId="84" xfId="0" applyFont="1" applyFill="1" applyBorder="1" applyAlignment="1">
      <alignment horizontal="center" vertical="center"/>
    </xf>
    <xf numFmtId="0" fontId="20" fillId="0" borderId="23" xfId="0" applyFont="1" applyBorder="1" applyAlignment="1">
      <alignment horizontal="center" vertical="center"/>
    </xf>
    <xf numFmtId="0" fontId="6" fillId="4" borderId="22" xfId="0" applyFont="1" applyFill="1" applyBorder="1" applyAlignment="1">
      <alignment horizontal="left" vertical="center"/>
    </xf>
    <xf numFmtId="0" fontId="6" fillId="4" borderId="52" xfId="0" applyFont="1" applyFill="1" applyBorder="1" applyAlignment="1">
      <alignment horizontal="left" vertical="center"/>
    </xf>
    <xf numFmtId="0" fontId="6" fillId="4" borderId="30" xfId="0" applyFont="1" applyFill="1" applyBorder="1" applyAlignment="1">
      <alignment horizontal="left" vertical="center"/>
    </xf>
    <xf numFmtId="0" fontId="6" fillId="4" borderId="18" xfId="0" applyFont="1" applyFill="1" applyBorder="1" applyAlignment="1">
      <alignment horizontal="left" vertical="center" wrapText="1"/>
    </xf>
    <xf numFmtId="0" fontId="6" fillId="4" borderId="29"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7" fillId="4" borderId="28"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6" fillId="4" borderId="35" xfId="0" applyFont="1" applyFill="1" applyBorder="1" applyAlignment="1">
      <alignment horizontal="left" vertical="center"/>
    </xf>
    <xf numFmtId="0" fontId="6" fillId="4" borderId="54" xfId="0" applyFont="1" applyFill="1" applyBorder="1" applyAlignment="1">
      <alignment horizontal="left" vertical="center"/>
    </xf>
    <xf numFmtId="0" fontId="6" fillId="4" borderId="36" xfId="0" applyFont="1" applyFill="1" applyBorder="1" applyAlignment="1">
      <alignment horizontal="left" vertical="center"/>
    </xf>
    <xf numFmtId="0" fontId="20" fillId="0" borderId="17" xfId="0" applyFont="1" applyBorder="1" applyAlignment="1">
      <alignment horizontal="left" vertical="center"/>
    </xf>
    <xf numFmtId="0" fontId="6" fillId="4" borderId="11" xfId="0" applyFont="1" applyFill="1" applyBorder="1" applyAlignment="1">
      <alignment vertical="center" wrapText="1"/>
    </xf>
    <xf numFmtId="0" fontId="6" fillId="4" borderId="21" xfId="0" applyFont="1" applyFill="1" applyBorder="1" applyAlignment="1">
      <alignment vertical="center" wrapText="1"/>
    </xf>
    <xf numFmtId="0" fontId="6" fillId="2" borderId="24" xfId="0" applyFont="1" applyFill="1" applyBorder="1" applyAlignment="1">
      <alignment horizontal="center" vertical="center"/>
    </xf>
    <xf numFmtId="0" fontId="20" fillId="0" borderId="18" xfId="0" applyFont="1" applyBorder="1" applyAlignment="1">
      <alignment vertical="center"/>
    </xf>
    <xf numFmtId="0" fontId="6" fillId="4" borderId="28" xfId="2" applyFont="1" applyFill="1" applyBorder="1" applyAlignment="1">
      <alignment horizontal="left" vertical="center" wrapText="1"/>
    </xf>
    <xf numFmtId="0" fontId="6" fillId="4" borderId="23" xfId="2"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4" borderId="5" xfId="0" applyFont="1" applyFill="1" applyBorder="1" applyAlignment="1">
      <alignment vertical="center" wrapText="1"/>
    </xf>
    <xf numFmtId="0" fontId="6" fillId="4" borderId="6" xfId="0" applyFont="1" applyFill="1" applyBorder="1" applyAlignment="1">
      <alignment vertical="center" wrapText="1"/>
    </xf>
    <xf numFmtId="0" fontId="6" fillId="4" borderId="4" xfId="0" applyFont="1" applyFill="1" applyBorder="1" applyAlignment="1">
      <alignment vertical="center" wrapText="1"/>
    </xf>
    <xf numFmtId="0" fontId="20" fillId="0" borderId="17" xfId="0" applyFont="1" applyBorder="1" applyAlignment="1">
      <alignment horizontal="left" vertical="center" wrapText="1"/>
    </xf>
    <xf numFmtId="0" fontId="9" fillId="3" borderId="20"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17" xfId="0" applyFont="1" applyFill="1" applyBorder="1" applyAlignment="1">
      <alignment horizontal="center" vertical="center"/>
    </xf>
    <xf numFmtId="0" fontId="9" fillId="2" borderId="20" xfId="0" applyFont="1" applyFill="1" applyBorder="1" applyAlignment="1">
      <alignment horizontal="center" vertical="center"/>
    </xf>
    <xf numFmtId="0" fontId="11" fillId="2" borderId="17" xfId="0" applyFont="1" applyFill="1" applyBorder="1" applyAlignment="1">
      <alignment horizontal="center" vertical="center"/>
    </xf>
    <xf numFmtId="0" fontId="10" fillId="0" borderId="0" xfId="0" applyFont="1" applyFill="1" applyBorder="1" applyAlignment="1">
      <alignment horizontal="center" vertical="top" wrapText="1"/>
    </xf>
    <xf numFmtId="0" fontId="6"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6" fillId="0" borderId="20" xfId="0" applyFont="1" applyFill="1" applyBorder="1" applyAlignment="1">
      <alignment horizontal="center" vertical="center"/>
    </xf>
    <xf numFmtId="0" fontId="6" fillId="0" borderId="2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9" xfId="0" applyFont="1" applyFill="1" applyBorder="1" applyAlignment="1">
      <alignment horizontal="center" vertical="center"/>
    </xf>
    <xf numFmtId="0" fontId="13" fillId="0" borderId="20" xfId="0" applyFont="1" applyFill="1" applyBorder="1" applyAlignment="1">
      <alignment horizontal="left" vertical="center" wrapText="1" shrinkToFit="1"/>
    </xf>
    <xf numFmtId="0" fontId="13" fillId="0" borderId="23" xfId="0" applyFont="1" applyFill="1" applyBorder="1" applyAlignment="1">
      <alignment horizontal="left" vertical="center" wrapText="1" shrinkToFit="1"/>
    </xf>
    <xf numFmtId="0" fontId="9" fillId="2" borderId="20" xfId="0" applyFont="1" applyFill="1" applyBorder="1" applyAlignment="1">
      <alignment horizontal="center" vertical="center" shrinkToFit="1"/>
    </xf>
    <xf numFmtId="0" fontId="11" fillId="2" borderId="17" xfId="0" applyFont="1" applyFill="1" applyBorder="1" applyAlignment="1">
      <alignment horizontal="center" vertical="center" shrinkToFit="1"/>
    </xf>
    <xf numFmtId="0" fontId="6" fillId="4" borderId="34" xfId="0" applyFont="1" applyFill="1" applyBorder="1" applyAlignment="1">
      <alignment horizontal="left" vertical="center"/>
    </xf>
    <xf numFmtId="0" fontId="6" fillId="4" borderId="60" xfId="0" applyFont="1" applyFill="1" applyBorder="1" applyAlignment="1">
      <alignment horizontal="left" vertical="center"/>
    </xf>
    <xf numFmtId="0" fontId="6" fillId="4" borderId="32" xfId="0" applyFont="1" applyFill="1" applyBorder="1" applyAlignment="1">
      <alignment horizontal="left" vertical="center"/>
    </xf>
    <xf numFmtId="0" fontId="6" fillId="4" borderId="18" xfId="0" applyFont="1" applyFill="1" applyBorder="1" applyAlignment="1">
      <alignment horizontal="left" vertical="center"/>
    </xf>
    <xf numFmtId="0" fontId="6" fillId="4" borderId="29" xfId="0" applyFont="1" applyFill="1" applyBorder="1" applyAlignment="1">
      <alignment horizontal="left" vertical="center"/>
    </xf>
    <xf numFmtId="0" fontId="6" fillId="4" borderId="9" xfId="0" applyFont="1" applyFill="1" applyBorder="1" applyAlignment="1">
      <alignment horizontal="left" vertical="center"/>
    </xf>
    <xf numFmtId="0" fontId="6" fillId="0" borderId="41" xfId="0" applyFont="1" applyBorder="1" applyAlignment="1">
      <alignment horizontal="center" vertical="center"/>
    </xf>
    <xf numFmtId="0" fontId="6" fillId="0" borderId="38" xfId="0" applyFont="1" applyBorder="1" applyAlignment="1">
      <alignment horizontal="center" vertical="center"/>
    </xf>
    <xf numFmtId="0" fontId="20" fillId="0" borderId="23" xfId="0" applyFont="1" applyFill="1" applyBorder="1" applyAlignment="1">
      <alignment horizontal="left" vertical="center" wrapText="1"/>
    </xf>
    <xf numFmtId="0" fontId="20" fillId="0" borderId="17" xfId="0" applyFont="1" applyFill="1" applyBorder="1" applyAlignment="1">
      <alignment horizontal="left" vertical="center" wrapText="1"/>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7" xfId="0" applyFont="1" applyBorder="1" applyAlignment="1">
      <alignment horizontal="center" vertical="center" wrapText="1"/>
    </xf>
    <xf numFmtId="0" fontId="13" fillId="0" borderId="17" xfId="0" applyFont="1" applyFill="1" applyBorder="1" applyAlignment="1">
      <alignment horizontal="left" vertical="center" wrapText="1"/>
    </xf>
    <xf numFmtId="0" fontId="28" fillId="0" borderId="23" xfId="0" applyFont="1" applyBorder="1" applyAlignment="1">
      <alignment horizontal="center" vertical="center"/>
    </xf>
    <xf numFmtId="0" fontId="28" fillId="0" borderId="17" xfId="0" applyFont="1" applyBorder="1" applyAlignment="1">
      <alignment horizontal="center" vertical="center"/>
    </xf>
    <xf numFmtId="0" fontId="6" fillId="4" borderId="20" xfId="0" applyFont="1" applyFill="1" applyBorder="1" applyAlignment="1">
      <alignment horizontal="left" vertical="center"/>
    </xf>
    <xf numFmtId="0" fontId="7" fillId="0" borderId="18" xfId="0" applyFont="1" applyFill="1" applyBorder="1" applyAlignment="1">
      <alignment horizontal="left" vertical="center" wrapText="1"/>
    </xf>
    <xf numFmtId="0" fontId="7" fillId="0" borderId="29" xfId="0" applyFont="1" applyFill="1" applyBorder="1" applyAlignment="1">
      <alignment horizontal="left" vertical="center" wrapText="1"/>
    </xf>
    <xf numFmtId="0" fontId="7" fillId="0" borderId="9"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30" fillId="0" borderId="62" xfId="3" applyFont="1" applyFill="1" applyBorder="1" applyAlignment="1">
      <alignment horizontal="left" vertical="center" wrapText="1"/>
    </xf>
    <xf numFmtId="0" fontId="30" fillId="0" borderId="59" xfId="3" applyFont="1" applyFill="1" applyBorder="1" applyAlignment="1">
      <alignment horizontal="left" vertical="center" wrapText="1"/>
    </xf>
    <xf numFmtId="0" fontId="17" fillId="0" borderId="23" xfId="3" applyFont="1" applyFill="1" applyBorder="1" applyAlignment="1">
      <alignment horizontal="left" vertical="center" wrapText="1"/>
    </xf>
    <xf numFmtId="0" fontId="6" fillId="0" borderId="23" xfId="3" applyFont="1" applyFill="1" applyBorder="1" applyAlignment="1">
      <alignment horizontal="left" vertical="center" wrapText="1"/>
    </xf>
    <xf numFmtId="0" fontId="17" fillId="0" borderId="33" xfId="3" applyFont="1" applyFill="1" applyBorder="1" applyAlignment="1">
      <alignment horizontal="left" vertical="center" wrapText="1"/>
    </xf>
    <xf numFmtId="0" fontId="6" fillId="0" borderId="33" xfId="3" applyFont="1" applyFill="1" applyBorder="1" applyAlignment="1">
      <alignment horizontal="left" vertical="center" wrapText="1"/>
    </xf>
    <xf numFmtId="0" fontId="30" fillId="0" borderId="91" xfId="3" applyFont="1" applyFill="1" applyBorder="1" applyAlignment="1">
      <alignment horizontal="left" vertical="center" wrapText="1"/>
    </xf>
    <xf numFmtId="0" fontId="30" fillId="0" borderId="87" xfId="3" applyFont="1" applyFill="1" applyBorder="1" applyAlignment="1">
      <alignment horizontal="left" vertical="center" wrapText="1"/>
    </xf>
    <xf numFmtId="0" fontId="30" fillId="0" borderId="93" xfId="3" applyFont="1" applyFill="1" applyBorder="1" applyAlignment="1">
      <alignment horizontal="left" vertical="center" wrapText="1"/>
    </xf>
    <xf numFmtId="0" fontId="17" fillId="0" borderId="37"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17" xfId="3" applyFont="1" applyFill="1" applyBorder="1" applyAlignment="1">
      <alignment horizontal="left" vertical="center" wrapText="1"/>
    </xf>
    <xf numFmtId="0" fontId="6" fillId="0" borderId="17" xfId="3" applyFont="1" applyFill="1" applyBorder="1" applyAlignment="1">
      <alignment horizontal="left" vertical="center" wrapText="1"/>
    </xf>
    <xf numFmtId="0" fontId="6" fillId="4" borderId="15" xfId="0" applyFont="1" applyFill="1" applyBorder="1" applyAlignment="1">
      <alignment horizontal="left" vertical="center" wrapText="1"/>
    </xf>
    <xf numFmtId="0" fontId="6" fillId="4" borderId="20" xfId="0" applyFont="1" applyFill="1" applyBorder="1" applyAlignment="1">
      <alignment vertical="center"/>
    </xf>
    <xf numFmtId="0" fontId="0" fillId="0" borderId="23" xfId="0" applyBorder="1" applyAlignment="1">
      <alignment vertical="center"/>
    </xf>
    <xf numFmtId="0" fontId="0" fillId="0" borderId="17" xfId="0" applyBorder="1" applyAlignment="1">
      <alignment vertical="center"/>
    </xf>
    <xf numFmtId="0" fontId="6" fillId="4" borderId="20" xfId="0" applyFont="1" applyFill="1" applyBorder="1" applyAlignment="1">
      <alignment horizontal="center" vertical="center"/>
    </xf>
    <xf numFmtId="0" fontId="0" fillId="0" borderId="23" xfId="0" applyBorder="1" applyAlignment="1">
      <alignment horizontal="center" vertical="center"/>
    </xf>
    <xf numFmtId="0" fontId="0" fillId="0" borderId="17" xfId="0" applyBorder="1" applyAlignment="1">
      <alignment horizontal="center" vertical="center"/>
    </xf>
    <xf numFmtId="0" fontId="20" fillId="0" borderId="17" xfId="0" applyFont="1" applyBorder="1" applyAlignment="1">
      <alignment vertical="center"/>
    </xf>
    <xf numFmtId="0" fontId="6" fillId="0" borderId="28" xfId="0" applyFont="1" applyFill="1" applyBorder="1" applyAlignment="1">
      <alignment horizontal="left" vertical="center" wrapText="1"/>
    </xf>
    <xf numFmtId="0" fontId="6" fillId="0" borderId="17" xfId="0" applyFont="1" applyFill="1" applyBorder="1" applyAlignment="1">
      <alignment horizontal="center" vertical="center"/>
    </xf>
    <xf numFmtId="0" fontId="15" fillId="0" borderId="20"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20" fillId="0" borderId="17" xfId="0" applyFont="1" applyBorder="1" applyAlignment="1">
      <alignment vertical="center" wrapText="1"/>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6" fillId="0" borderId="20" xfId="0" applyFont="1" applyBorder="1" applyAlignment="1">
      <alignment horizontal="left" vertical="center" wrapText="1"/>
    </xf>
    <xf numFmtId="0" fontId="6" fillId="0" borderId="23" xfId="0" applyFont="1" applyBorder="1" applyAlignment="1">
      <alignment horizontal="left" vertical="center" wrapText="1"/>
    </xf>
    <xf numFmtId="0" fontId="6" fillId="0" borderId="20"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4" borderId="27" xfId="0" applyFont="1" applyFill="1" applyBorder="1" applyAlignment="1">
      <alignment horizontal="left" vertical="center" wrapText="1"/>
    </xf>
    <xf numFmtId="0" fontId="28" fillId="0" borderId="20" xfId="0" applyFont="1" applyBorder="1" applyAlignment="1">
      <alignment horizontal="center" vertical="center"/>
    </xf>
    <xf numFmtId="0" fontId="28" fillId="0" borderId="26" xfId="0" applyFont="1" applyBorder="1" applyAlignment="1">
      <alignment horizontal="center" vertical="center"/>
    </xf>
    <xf numFmtId="0" fontId="28" fillId="0" borderId="28" xfId="0" applyFont="1" applyBorder="1" applyAlignment="1">
      <alignment horizontal="center" vertical="center"/>
    </xf>
    <xf numFmtId="0" fontId="13" fillId="0" borderId="28"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6" fillId="0" borderId="104" xfId="8" applyFont="1" applyBorder="1" applyAlignment="1">
      <alignment horizontal="center" vertical="center" wrapText="1"/>
    </xf>
    <xf numFmtId="0" fontId="16" fillId="0" borderId="99" xfId="8" applyFont="1" applyBorder="1" applyAlignment="1">
      <alignment horizontal="center" vertical="center" wrapText="1"/>
    </xf>
    <xf numFmtId="0" fontId="36" fillId="0" borderId="108" xfId="8" applyFont="1" applyBorder="1" applyAlignment="1">
      <alignment horizontal="center" vertical="center"/>
    </xf>
    <xf numFmtId="0" fontId="36" fillId="0" borderId="107" xfId="8" applyFont="1" applyBorder="1" applyAlignment="1">
      <alignment horizontal="center" vertical="center"/>
    </xf>
    <xf numFmtId="0" fontId="36" fillId="0" borderId="103" xfId="8" applyFont="1" applyBorder="1" applyAlignment="1">
      <alignment horizontal="center" vertical="center"/>
    </xf>
    <xf numFmtId="0" fontId="36" fillId="0" borderId="102" xfId="8" applyFont="1" applyBorder="1" applyAlignment="1">
      <alignment horizontal="center" vertical="center"/>
    </xf>
    <xf numFmtId="0" fontId="46" fillId="0" borderId="0" xfId="8" applyFont="1" applyBorder="1" applyAlignment="1">
      <alignment horizontal="left"/>
    </xf>
    <xf numFmtId="0" fontId="37" fillId="0" borderId="98" xfId="8" applyFont="1" applyBorder="1" applyAlignment="1">
      <alignment horizontal="center" vertical="center" wrapText="1"/>
    </xf>
    <xf numFmtId="0" fontId="36" fillId="0" borderId="97" xfId="8" applyFont="1" applyBorder="1" applyAlignment="1">
      <alignment horizontal="center" vertical="center"/>
    </xf>
    <xf numFmtId="0" fontId="43" fillId="0" borderId="0" xfId="8" applyFont="1" applyBorder="1" applyAlignment="1">
      <alignment horizontal="left" vertical="top" wrapText="1"/>
    </xf>
    <xf numFmtId="0" fontId="6" fillId="4" borderId="56" xfId="0" applyFont="1" applyFill="1" applyBorder="1" applyAlignment="1">
      <alignment vertical="center" wrapText="1"/>
    </xf>
    <xf numFmtId="0" fontId="6" fillId="4" borderId="8" xfId="0" applyFont="1" applyFill="1" applyBorder="1" applyAlignment="1">
      <alignment vertical="center" wrapText="1"/>
    </xf>
    <xf numFmtId="0" fontId="6" fillId="4" borderId="10" xfId="0" applyFont="1" applyFill="1" applyBorder="1" applyAlignment="1">
      <alignment vertical="center" wrapText="1"/>
    </xf>
    <xf numFmtId="0" fontId="6" fillId="4" borderId="41" xfId="0" applyFont="1" applyFill="1" applyBorder="1" applyAlignment="1">
      <alignment vertical="center" wrapText="1"/>
    </xf>
    <xf numFmtId="0" fontId="6" fillId="4" borderId="38" xfId="0" applyFont="1" applyFill="1" applyBorder="1" applyAlignment="1">
      <alignment vertical="center" wrapText="1"/>
    </xf>
    <xf numFmtId="0" fontId="6" fillId="4" borderId="20" xfId="0" applyFont="1" applyFill="1" applyBorder="1" applyAlignment="1">
      <alignment vertical="center" wrapText="1"/>
    </xf>
    <xf numFmtId="0" fontId="6" fillId="4" borderId="17" xfId="0" applyFont="1" applyFill="1" applyBorder="1" applyAlignment="1">
      <alignment vertical="center" wrapText="1"/>
    </xf>
    <xf numFmtId="0" fontId="30" fillId="4" borderId="20" xfId="3" applyFont="1" applyFill="1" applyBorder="1" applyAlignment="1">
      <alignment vertical="center" wrapText="1"/>
    </xf>
    <xf numFmtId="0" fontId="15" fillId="4" borderId="37" xfId="0" applyFont="1" applyFill="1" applyBorder="1" applyAlignment="1">
      <alignment vertical="center" wrapText="1"/>
    </xf>
    <xf numFmtId="0" fontId="15" fillId="4" borderId="78" xfId="0" applyFont="1" applyFill="1" applyBorder="1" applyAlignment="1">
      <alignment vertical="center" wrapText="1"/>
    </xf>
    <xf numFmtId="0" fontId="15" fillId="4" borderId="62" xfId="0" applyFont="1" applyFill="1" applyBorder="1" applyAlignment="1">
      <alignment vertical="center" wrapText="1"/>
    </xf>
    <xf numFmtId="0" fontId="15" fillId="4" borderId="59" xfId="0" applyFont="1" applyFill="1" applyBorder="1" applyAlignment="1">
      <alignment vertical="center" wrapText="1"/>
    </xf>
    <xf numFmtId="0" fontId="15" fillId="4" borderId="57" xfId="0" applyFont="1" applyFill="1" applyBorder="1" applyAlignment="1">
      <alignment vertical="center" wrapText="1"/>
    </xf>
    <xf numFmtId="0" fontId="15" fillId="4" borderId="80" xfId="0" applyFont="1" applyFill="1" applyBorder="1" applyAlignment="1">
      <alignment vertical="center" wrapText="1"/>
    </xf>
    <xf numFmtId="0" fontId="15" fillId="4" borderId="20"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15" fillId="0" borderId="17" xfId="0" applyFont="1" applyFill="1" applyBorder="1" applyAlignment="1">
      <alignment horizontal="left" vertical="center" wrapText="1"/>
    </xf>
    <xf numFmtId="0" fontId="50" fillId="0" borderId="0" xfId="12" applyFont="1" applyProtection="1">
      <alignment vertical="center"/>
    </xf>
    <xf numFmtId="0" fontId="50" fillId="0" borderId="0" xfId="12" applyFont="1" applyAlignment="1" applyProtection="1">
      <alignment horizontal="left" vertical="center"/>
    </xf>
    <xf numFmtId="0" fontId="50" fillId="0" borderId="0" xfId="12" applyFont="1" applyFill="1" applyProtection="1">
      <alignment vertical="center"/>
    </xf>
    <xf numFmtId="0" fontId="50" fillId="0" borderId="0" xfId="12" applyFont="1" applyFill="1" applyAlignment="1" applyProtection="1">
      <alignment horizontal="left" vertical="center"/>
    </xf>
    <xf numFmtId="0" fontId="50" fillId="0" borderId="0" xfId="12" applyFont="1" applyFill="1" applyAlignment="1" applyProtection="1">
      <alignment vertical="center" textRotation="90"/>
    </xf>
    <xf numFmtId="0" fontId="51" fillId="0" borderId="0" xfId="12" applyFont="1" applyFill="1" applyBorder="1" applyAlignment="1" applyProtection="1">
      <alignment horizontal="justify" vertical="center" wrapText="1"/>
    </xf>
    <xf numFmtId="0" fontId="51" fillId="0" borderId="0" xfId="12" applyFont="1" applyFill="1" applyBorder="1" applyAlignment="1" applyProtection="1">
      <alignment vertical="center" wrapText="1"/>
    </xf>
    <xf numFmtId="0" fontId="51" fillId="0" borderId="0" xfId="12" applyFont="1" applyFill="1" applyAlignment="1" applyProtection="1"/>
    <xf numFmtId="0" fontId="51" fillId="0" borderId="0" xfId="12" applyFont="1" applyFill="1" applyAlignment="1" applyProtection="1">
      <alignment vertical="center"/>
    </xf>
    <xf numFmtId="0" fontId="50" fillId="0" borderId="0" xfId="12" applyFont="1" applyBorder="1" applyProtection="1">
      <alignment vertical="center"/>
    </xf>
    <xf numFmtId="0" fontId="50" fillId="0" borderId="0" xfId="12" applyFont="1" applyFill="1" applyBorder="1" applyProtection="1">
      <alignment vertical="center"/>
    </xf>
    <xf numFmtId="0" fontId="50" fillId="0" borderId="0" xfId="12" applyFont="1" applyAlignment="1" applyProtection="1">
      <alignment vertical="center" wrapText="1"/>
    </xf>
    <xf numFmtId="0" fontId="50" fillId="0" borderId="0" xfId="12" applyFont="1" applyFill="1" applyAlignment="1" applyProtection="1">
      <alignment vertical="center" wrapText="1"/>
    </xf>
    <xf numFmtId="0" fontId="52" fillId="0" borderId="0" xfId="12" applyFont="1" applyAlignment="1" applyProtection="1">
      <alignment vertical="center" shrinkToFit="1"/>
    </xf>
    <xf numFmtId="0" fontId="50" fillId="0" borderId="0" xfId="12" applyFont="1" applyAlignment="1" applyProtection="1">
      <alignment vertical="center" shrinkToFit="1"/>
    </xf>
    <xf numFmtId="0" fontId="53" fillId="0" borderId="0" xfId="12" applyFont="1" applyProtection="1">
      <alignment vertical="center"/>
    </xf>
    <xf numFmtId="0" fontId="51" fillId="0" borderId="109" xfId="12" applyFont="1" applyBorder="1" applyAlignment="1" applyProtection="1">
      <alignment horizontal="center" vertical="center" wrapText="1"/>
    </xf>
    <xf numFmtId="0" fontId="51" fillId="0" borderId="110" xfId="12" applyFont="1" applyBorder="1" applyAlignment="1" applyProtection="1">
      <alignment horizontal="center" vertical="center" wrapText="1"/>
    </xf>
    <xf numFmtId="0" fontId="51" fillId="0" borderId="111" xfId="12" applyFont="1" applyBorder="1" applyAlignment="1" applyProtection="1">
      <alignment horizontal="center" vertical="center" wrapText="1"/>
    </xf>
    <xf numFmtId="177" fontId="51" fillId="4" borderId="109" xfId="12" applyNumberFormat="1" applyFont="1" applyFill="1" applyBorder="1" applyAlignment="1" applyProtection="1">
      <alignment horizontal="center" vertical="center" wrapText="1"/>
    </xf>
    <xf numFmtId="177" fontId="51" fillId="4" borderId="110" xfId="12" applyNumberFormat="1" applyFont="1" applyFill="1" applyBorder="1" applyAlignment="1" applyProtection="1">
      <alignment horizontal="center" vertical="center" wrapText="1"/>
    </xf>
    <xf numFmtId="177" fontId="51" fillId="4" borderId="111" xfId="12" applyNumberFormat="1" applyFont="1" applyFill="1" applyBorder="1" applyAlignment="1" applyProtection="1">
      <alignment horizontal="center" vertical="center" wrapText="1"/>
    </xf>
    <xf numFmtId="177" fontId="51" fillId="4" borderId="112" xfId="12" applyNumberFormat="1" applyFont="1" applyFill="1" applyBorder="1" applyAlignment="1" applyProtection="1">
      <alignment horizontal="center" vertical="center" shrinkToFit="1"/>
    </xf>
    <xf numFmtId="177" fontId="51" fillId="4" borderId="113" xfId="12" applyNumberFormat="1" applyFont="1" applyFill="1" applyBorder="1" applyAlignment="1" applyProtection="1">
      <alignment horizontal="center" vertical="center" shrinkToFit="1"/>
    </xf>
    <xf numFmtId="177" fontId="51" fillId="4" borderId="114" xfId="12" applyNumberFormat="1" applyFont="1" applyFill="1" applyBorder="1" applyAlignment="1" applyProtection="1">
      <alignment horizontal="center" vertical="center" shrinkToFit="1"/>
    </xf>
    <xf numFmtId="177" fontId="51" fillId="4" borderId="115" xfId="12" applyNumberFormat="1" applyFont="1" applyFill="1" applyBorder="1" applyAlignment="1" applyProtection="1">
      <alignment horizontal="center" vertical="center" shrinkToFit="1"/>
    </xf>
    <xf numFmtId="0" fontId="51" fillId="6" borderId="116" xfId="12" applyFont="1" applyFill="1" applyBorder="1" applyAlignment="1" applyProtection="1">
      <alignment horizontal="center" vertical="center"/>
      <protection locked="0"/>
    </xf>
    <xf numFmtId="0" fontId="51" fillId="6" borderId="117" xfId="12" applyFont="1" applyFill="1" applyBorder="1" applyAlignment="1" applyProtection="1">
      <alignment horizontal="center" vertical="center"/>
      <protection locked="0"/>
    </xf>
    <xf numFmtId="0" fontId="51" fillId="0" borderId="118" xfId="12" applyFont="1" applyBorder="1" applyAlignment="1" applyProtection="1">
      <alignment horizontal="center" vertical="center" wrapText="1"/>
    </xf>
    <xf numFmtId="0" fontId="51" fillId="0" borderId="119" xfId="12" applyFont="1" applyBorder="1" applyAlignment="1" applyProtection="1">
      <alignment horizontal="center" vertical="center" wrapText="1"/>
    </xf>
    <xf numFmtId="0" fontId="51" fillId="0" borderId="120" xfId="12" applyFont="1" applyBorder="1" applyAlignment="1" applyProtection="1">
      <alignment horizontal="center" vertical="center" wrapText="1"/>
    </xf>
    <xf numFmtId="0" fontId="51" fillId="0" borderId="121" xfId="12" applyFont="1" applyBorder="1" applyAlignment="1" applyProtection="1">
      <alignment horizontal="center" vertical="center" wrapText="1"/>
    </xf>
    <xf numFmtId="0" fontId="51" fillId="0" borderId="122" xfId="12" applyFont="1" applyBorder="1" applyAlignment="1" applyProtection="1">
      <alignment horizontal="center" vertical="center" wrapText="1"/>
    </xf>
    <xf numFmtId="0" fontId="51" fillId="0" borderId="123" xfId="12" applyFont="1" applyBorder="1" applyAlignment="1" applyProtection="1">
      <alignment horizontal="center" vertical="center" wrapText="1"/>
    </xf>
    <xf numFmtId="177" fontId="51" fillId="4" borderId="121" xfId="12" applyNumberFormat="1" applyFont="1" applyFill="1" applyBorder="1" applyAlignment="1" applyProtection="1">
      <alignment horizontal="center" vertical="center" wrapText="1"/>
    </xf>
    <xf numFmtId="177" fontId="51" fillId="4" borderId="122" xfId="12" applyNumberFormat="1" applyFont="1" applyFill="1" applyBorder="1" applyAlignment="1" applyProtection="1">
      <alignment horizontal="center" vertical="center" wrapText="1"/>
    </xf>
    <xf numFmtId="177" fontId="51" fillId="4" borderId="123" xfId="12" applyNumberFormat="1" applyFont="1" applyFill="1" applyBorder="1" applyAlignment="1" applyProtection="1">
      <alignment horizontal="center" vertical="center" wrapText="1"/>
    </xf>
    <xf numFmtId="177" fontId="51" fillId="4" borderId="124" xfId="12" applyNumberFormat="1" applyFont="1" applyFill="1" applyBorder="1" applyAlignment="1" applyProtection="1">
      <alignment horizontal="center" vertical="center" shrinkToFit="1"/>
    </xf>
    <xf numFmtId="177" fontId="51" fillId="4" borderId="11" xfId="12" applyNumberFormat="1" applyFont="1" applyFill="1" applyBorder="1" applyAlignment="1" applyProtection="1">
      <alignment horizontal="center" vertical="center" shrinkToFit="1"/>
    </xf>
    <xf numFmtId="177" fontId="51" fillId="4" borderId="4" xfId="12" applyNumberFormat="1" applyFont="1" applyFill="1" applyBorder="1" applyAlignment="1" applyProtection="1">
      <alignment horizontal="center" vertical="center" shrinkToFit="1"/>
    </xf>
    <xf numFmtId="177" fontId="51" fillId="4" borderId="125" xfId="12" applyNumberFormat="1" applyFont="1" applyFill="1" applyBorder="1" applyAlignment="1" applyProtection="1">
      <alignment horizontal="center" vertical="center" shrinkToFit="1"/>
    </xf>
    <xf numFmtId="0" fontId="51" fillId="0" borderId="126" xfId="12" applyFont="1" applyBorder="1" applyAlignment="1" applyProtection="1">
      <alignment horizontal="center" vertical="center"/>
    </xf>
    <xf numFmtId="0" fontId="51" fillId="0" borderId="6" xfId="12" applyFont="1" applyBorder="1" applyAlignment="1" applyProtection="1">
      <alignment horizontal="center" vertical="center"/>
    </xf>
    <xf numFmtId="0" fontId="51" fillId="0" borderId="127" xfId="12" applyFont="1" applyBorder="1" applyAlignment="1" applyProtection="1">
      <alignment horizontal="center" vertical="center" wrapText="1"/>
    </xf>
    <xf numFmtId="0" fontId="51" fillId="0" borderId="0" xfId="12" applyFont="1" applyBorder="1" applyAlignment="1" applyProtection="1">
      <alignment horizontal="center" vertical="center" wrapText="1"/>
    </xf>
    <xf numFmtId="0" fontId="51" fillId="0" borderId="128" xfId="12" applyFont="1" applyBorder="1" applyAlignment="1" applyProtection="1">
      <alignment horizontal="center" vertical="center" wrapText="1"/>
    </xf>
    <xf numFmtId="177" fontId="51" fillId="4" borderId="129" xfId="12" applyNumberFormat="1" applyFont="1" applyFill="1" applyBorder="1" applyAlignment="1" applyProtection="1">
      <alignment horizontal="center" vertical="center" shrinkToFit="1"/>
    </xf>
    <xf numFmtId="177" fontId="51" fillId="4" borderId="130" xfId="12" applyNumberFormat="1" applyFont="1" applyFill="1" applyBorder="1" applyAlignment="1" applyProtection="1">
      <alignment horizontal="center" vertical="center" shrinkToFit="1"/>
    </xf>
    <xf numFmtId="177" fontId="51" fillId="4" borderId="131" xfId="12" applyNumberFormat="1" applyFont="1" applyFill="1" applyBorder="1" applyAlignment="1" applyProtection="1">
      <alignment horizontal="center" vertical="center" shrinkToFit="1"/>
    </xf>
    <xf numFmtId="177" fontId="51" fillId="4" borderId="132" xfId="12" applyNumberFormat="1" applyFont="1" applyFill="1" applyBorder="1" applyAlignment="1" applyProtection="1">
      <alignment horizontal="center" vertical="center" shrinkToFit="1"/>
    </xf>
    <xf numFmtId="0" fontId="51" fillId="0" borderId="133" xfId="12" applyFont="1" applyBorder="1" applyAlignment="1" applyProtection="1">
      <alignment horizontal="center" vertical="center"/>
    </xf>
    <xf numFmtId="0" fontId="51" fillId="0" borderId="29" xfId="12" applyFont="1" applyBorder="1" applyAlignment="1" applyProtection="1">
      <alignment horizontal="center" vertical="center"/>
    </xf>
    <xf numFmtId="177" fontId="51" fillId="0" borderId="124" xfId="12" applyNumberFormat="1" applyFont="1" applyFill="1" applyBorder="1" applyAlignment="1" applyProtection="1">
      <alignment horizontal="center" vertical="center" shrinkToFit="1"/>
    </xf>
    <xf numFmtId="177" fontId="51" fillId="0" borderId="11" xfId="12" applyNumberFormat="1" applyFont="1" applyFill="1" applyBorder="1" applyAlignment="1" applyProtection="1">
      <alignment horizontal="center" vertical="center" shrinkToFit="1"/>
    </xf>
    <xf numFmtId="177" fontId="51" fillId="0" borderId="125" xfId="12" applyNumberFormat="1" applyFont="1" applyFill="1" applyBorder="1" applyAlignment="1" applyProtection="1">
      <alignment horizontal="center" vertical="center" shrinkToFit="1"/>
    </xf>
    <xf numFmtId="0" fontId="51" fillId="0" borderId="116" xfId="12" applyFont="1" applyFill="1" applyBorder="1" applyAlignment="1" applyProtection="1">
      <alignment horizontal="left" vertical="center" wrapText="1"/>
    </xf>
    <xf numFmtId="0" fontId="51" fillId="0" borderId="117" xfId="12" applyFont="1" applyFill="1" applyBorder="1" applyAlignment="1" applyProtection="1">
      <alignment horizontal="left" vertical="center" wrapText="1"/>
    </xf>
    <xf numFmtId="0" fontId="51" fillId="0" borderId="117" xfId="12" applyFont="1" applyFill="1" applyBorder="1" applyAlignment="1" applyProtection="1">
      <alignment vertical="center" wrapText="1"/>
    </xf>
    <xf numFmtId="0" fontId="51" fillId="0" borderId="134" xfId="12" applyFont="1" applyBorder="1" applyProtection="1">
      <alignment vertical="center"/>
    </xf>
    <xf numFmtId="177" fontId="51" fillId="6" borderId="124" xfId="12" applyNumberFormat="1" applyFont="1" applyFill="1" applyBorder="1" applyAlignment="1" applyProtection="1">
      <alignment horizontal="center" vertical="center" shrinkToFit="1"/>
      <protection locked="0"/>
    </xf>
    <xf numFmtId="177" fontId="51" fillId="6" borderId="11" xfId="12" applyNumberFormat="1" applyFont="1" applyFill="1" applyBorder="1" applyAlignment="1" applyProtection="1">
      <alignment horizontal="center" vertical="center" shrinkToFit="1"/>
      <protection locked="0"/>
    </xf>
    <xf numFmtId="177" fontId="51" fillId="6" borderId="125" xfId="12" applyNumberFormat="1" applyFont="1" applyFill="1" applyBorder="1" applyAlignment="1" applyProtection="1">
      <alignment horizontal="center" vertical="center" shrinkToFit="1"/>
      <protection locked="0"/>
    </xf>
    <xf numFmtId="0" fontId="51" fillId="0" borderId="126" xfId="12" applyFont="1" applyFill="1" applyBorder="1" applyAlignment="1" applyProtection="1">
      <alignment horizontal="left" vertical="center" wrapText="1"/>
    </xf>
    <xf numFmtId="0" fontId="51" fillId="0" borderId="6" xfId="12" applyFont="1" applyFill="1" applyBorder="1" applyAlignment="1" applyProtection="1">
      <alignment horizontal="left" vertical="center" wrapText="1"/>
    </xf>
    <xf numFmtId="0" fontId="51" fillId="0" borderId="6" xfId="12" applyFont="1" applyFill="1" applyBorder="1" applyAlignment="1" applyProtection="1">
      <alignment vertical="center" wrapText="1"/>
    </xf>
    <xf numFmtId="0" fontId="51" fillId="0" borderId="135" xfId="12" applyFont="1" applyBorder="1" applyProtection="1">
      <alignment vertical="center"/>
    </xf>
    <xf numFmtId="177" fontId="51" fillId="4" borderId="136" xfId="12" applyNumberFormat="1" applyFont="1" applyFill="1" applyBorder="1" applyAlignment="1" applyProtection="1">
      <alignment horizontal="center" vertical="center" wrapText="1"/>
    </xf>
    <xf numFmtId="177" fontId="51" fillId="4" borderId="137" xfId="12" applyNumberFormat="1" applyFont="1" applyFill="1" applyBorder="1" applyAlignment="1" applyProtection="1">
      <alignment horizontal="center" vertical="center" wrapText="1"/>
    </xf>
    <xf numFmtId="177" fontId="51" fillId="4" borderId="138" xfId="12" applyNumberFormat="1" applyFont="1" applyFill="1" applyBorder="1" applyAlignment="1" applyProtection="1">
      <alignment horizontal="center" vertical="center" wrapText="1"/>
    </xf>
    <xf numFmtId="177" fontId="51" fillId="4" borderId="139" xfId="12" applyNumberFormat="1" applyFont="1" applyFill="1" applyBorder="1" applyAlignment="1" applyProtection="1">
      <alignment horizontal="center" vertical="center" wrapText="1"/>
    </xf>
    <xf numFmtId="177" fontId="51" fillId="4" borderId="34" xfId="12" applyNumberFormat="1" applyFont="1" applyFill="1" applyBorder="1" applyAlignment="1" applyProtection="1">
      <alignment horizontal="center" vertical="center" wrapText="1"/>
    </xf>
    <xf numFmtId="177" fontId="51" fillId="4" borderId="32" xfId="12" applyNumberFormat="1" applyFont="1" applyFill="1" applyBorder="1" applyAlignment="1" applyProtection="1">
      <alignment horizontal="center" vertical="center" wrapText="1"/>
    </xf>
    <xf numFmtId="177" fontId="51" fillId="4" borderId="140" xfId="12" applyNumberFormat="1" applyFont="1" applyFill="1" applyBorder="1" applyAlignment="1" applyProtection="1">
      <alignment horizontal="center" vertical="center" wrapText="1"/>
    </xf>
    <xf numFmtId="177" fontId="51" fillId="4" borderId="31" xfId="12" applyNumberFormat="1" applyFont="1" applyFill="1" applyBorder="1" applyAlignment="1" applyProtection="1">
      <alignment horizontal="center" vertical="center" shrinkToFit="1"/>
    </xf>
    <xf numFmtId="177" fontId="51" fillId="4" borderId="141" xfId="12" applyNumberFormat="1" applyFont="1" applyFill="1" applyBorder="1" applyAlignment="1" applyProtection="1">
      <alignment horizontal="center" vertical="center" shrinkToFit="1"/>
    </xf>
    <xf numFmtId="177" fontId="51" fillId="4" borderId="142" xfId="12" applyNumberFormat="1" applyFont="1" applyFill="1" applyBorder="1" applyAlignment="1" applyProtection="1">
      <alignment horizontal="center" vertical="center" shrinkToFit="1"/>
    </xf>
    <xf numFmtId="0" fontId="51" fillId="0" borderId="143" xfId="12" applyFont="1" applyFill="1" applyBorder="1" applyAlignment="1">
      <alignment horizontal="left" vertical="center" shrinkToFit="1"/>
    </xf>
    <xf numFmtId="0" fontId="51" fillId="0" borderId="144" xfId="12" applyFont="1" applyFill="1" applyBorder="1" applyAlignment="1">
      <alignment horizontal="left" vertical="center" shrinkToFit="1"/>
    </xf>
    <xf numFmtId="177" fontId="51" fillId="0" borderId="144" xfId="12" applyNumberFormat="1" applyFont="1" applyFill="1" applyBorder="1" applyAlignment="1">
      <alignment horizontal="left" vertical="center" shrinkToFit="1"/>
    </xf>
    <xf numFmtId="0" fontId="51" fillId="0" borderId="145" xfId="12" applyFont="1" applyFill="1" applyBorder="1" applyAlignment="1">
      <alignment vertical="center" wrapText="1"/>
    </xf>
    <xf numFmtId="0" fontId="51" fillId="0" borderId="9" xfId="12" applyFont="1" applyFill="1" applyBorder="1" applyAlignment="1" applyProtection="1">
      <alignment horizontal="center" vertical="center" wrapText="1"/>
    </xf>
    <xf numFmtId="0" fontId="51" fillId="0" borderId="29" xfId="12" applyFont="1" applyFill="1" applyBorder="1" applyAlignment="1" applyProtection="1">
      <alignment horizontal="center" vertical="center" wrapText="1"/>
    </xf>
    <xf numFmtId="0" fontId="51" fillId="0" borderId="29" xfId="12" applyFont="1" applyFill="1" applyBorder="1" applyAlignment="1" applyProtection="1">
      <alignment vertical="center" wrapText="1"/>
    </xf>
    <xf numFmtId="0" fontId="51" fillId="0" borderId="146" xfId="12" applyFont="1" applyBorder="1" applyProtection="1">
      <alignment vertical="center"/>
    </xf>
    <xf numFmtId="0" fontId="51" fillId="0" borderId="8" xfId="12" applyFont="1" applyFill="1" applyBorder="1" applyAlignment="1" applyProtection="1">
      <alignment horizontal="center" vertical="center" wrapText="1"/>
    </xf>
    <xf numFmtId="0" fontId="51" fillId="0" borderId="0" xfId="12" applyFont="1" applyFill="1" applyBorder="1" applyAlignment="1" applyProtection="1">
      <alignment horizontal="center" vertical="center" wrapText="1"/>
    </xf>
    <xf numFmtId="0" fontId="51" fillId="0" borderId="128" xfId="12" applyFont="1" applyBorder="1" applyProtection="1">
      <alignment vertical="center"/>
    </xf>
    <xf numFmtId="0" fontId="51" fillId="0" borderId="147" xfId="12" applyFont="1" applyBorder="1" applyAlignment="1" applyProtection="1">
      <alignment horizontal="center" vertical="center" wrapText="1"/>
    </xf>
    <xf numFmtId="0" fontId="51" fillId="0" borderId="148" xfId="12" applyFont="1" applyBorder="1" applyAlignment="1" applyProtection="1">
      <alignment horizontal="center" vertical="center" wrapText="1"/>
    </xf>
    <xf numFmtId="0" fontId="51" fillId="0" borderId="149" xfId="12" applyFont="1" applyBorder="1" applyAlignment="1" applyProtection="1">
      <alignment horizontal="center" vertical="center" wrapText="1"/>
    </xf>
    <xf numFmtId="0" fontId="51" fillId="0" borderId="150" xfId="12" applyFont="1" applyFill="1" applyBorder="1" applyAlignment="1">
      <alignment horizontal="left" vertical="center" shrinkToFit="1"/>
    </xf>
    <xf numFmtId="0" fontId="51" fillId="0" borderId="151" xfId="12" applyFont="1" applyFill="1" applyBorder="1" applyAlignment="1">
      <alignment horizontal="left" vertical="center" shrinkToFit="1"/>
    </xf>
    <xf numFmtId="177" fontId="51" fillId="0" borderId="151" xfId="12" applyNumberFormat="1" applyFont="1" applyFill="1" applyBorder="1" applyAlignment="1">
      <alignment horizontal="left" vertical="center" shrinkToFit="1"/>
    </xf>
    <xf numFmtId="0" fontId="51" fillId="0" borderId="152" xfId="12" applyFont="1" applyFill="1" applyBorder="1" applyAlignment="1">
      <alignment vertical="center" wrapText="1"/>
    </xf>
    <xf numFmtId="0" fontId="51" fillId="0" borderId="153" xfId="12" applyFont="1" applyFill="1" applyBorder="1" applyAlignment="1" applyProtection="1">
      <alignment horizontal="center" vertical="center" wrapText="1"/>
    </xf>
    <xf numFmtId="0" fontId="51" fillId="0" borderId="154" xfId="12" applyFont="1" applyFill="1" applyBorder="1" applyAlignment="1" applyProtection="1">
      <alignment horizontal="center" vertical="center" wrapText="1"/>
    </xf>
    <xf numFmtId="0" fontId="51" fillId="0" borderId="155" xfId="12" applyFont="1" applyFill="1" applyBorder="1" applyAlignment="1" applyProtection="1">
      <alignment vertical="center" wrapText="1"/>
    </xf>
    <xf numFmtId="0" fontId="51" fillId="0" borderId="154" xfId="12" applyFont="1" applyFill="1" applyBorder="1" applyAlignment="1" applyProtection="1">
      <alignment vertical="center" wrapText="1"/>
    </xf>
    <xf numFmtId="0" fontId="51" fillId="0" borderId="156" xfId="12" applyFont="1" applyBorder="1" applyProtection="1">
      <alignment vertical="center"/>
    </xf>
    <xf numFmtId="0" fontId="50" fillId="4" borderId="0" xfId="12" applyFont="1" applyFill="1" applyProtection="1">
      <alignment vertical="center"/>
    </xf>
    <xf numFmtId="0" fontId="50" fillId="4" borderId="157" xfId="12" applyFont="1" applyFill="1" applyBorder="1" applyAlignment="1" applyProtection="1">
      <alignment horizontal="center" vertical="center" wrapText="1"/>
    </xf>
    <xf numFmtId="0" fontId="50" fillId="4" borderId="158" xfId="12" applyFont="1" applyFill="1" applyBorder="1" applyAlignment="1" applyProtection="1">
      <alignment horizontal="center" vertical="center" wrapText="1"/>
    </xf>
    <xf numFmtId="1" fontId="50" fillId="4" borderId="158" xfId="12" applyNumberFormat="1" applyFont="1" applyFill="1" applyBorder="1" applyAlignment="1" applyProtection="1">
      <alignment horizontal="center" vertical="center" wrapText="1"/>
    </xf>
    <xf numFmtId="0" fontId="50" fillId="4" borderId="158" xfId="12" applyFont="1" applyFill="1" applyBorder="1" applyAlignment="1" applyProtection="1">
      <alignment horizontal="center" vertical="center" shrinkToFit="1"/>
    </xf>
    <xf numFmtId="0" fontId="55" fillId="4" borderId="158" xfId="12" applyFont="1" applyFill="1" applyBorder="1" applyAlignment="1" applyProtection="1">
      <alignment horizontal="center" vertical="center" wrapText="1"/>
    </xf>
    <xf numFmtId="0" fontId="56" fillId="4" borderId="158" xfId="12" applyFont="1" applyFill="1" applyBorder="1" applyAlignment="1" applyProtection="1">
      <alignment horizontal="center" vertical="center"/>
    </xf>
    <xf numFmtId="0" fontId="50" fillId="4" borderId="159" xfId="12" applyFont="1" applyFill="1" applyBorder="1" applyProtection="1">
      <alignment vertical="center"/>
    </xf>
    <xf numFmtId="0" fontId="57" fillId="6" borderId="118" xfId="12" applyFont="1" applyFill="1" applyBorder="1" applyAlignment="1" applyProtection="1">
      <alignment horizontal="center" vertical="center" wrapText="1"/>
      <protection locked="0"/>
    </xf>
    <xf numFmtId="0" fontId="57" fillId="6" borderId="119" xfId="12" applyFont="1" applyFill="1" applyBorder="1" applyAlignment="1" applyProtection="1">
      <alignment horizontal="center" vertical="center" wrapText="1"/>
      <protection locked="0"/>
    </xf>
    <xf numFmtId="0" fontId="57" fillId="6" borderId="120" xfId="12" applyFont="1" applyFill="1" applyBorder="1" applyAlignment="1" applyProtection="1">
      <alignment horizontal="center" vertical="center" wrapText="1"/>
      <protection locked="0"/>
    </xf>
    <xf numFmtId="177" fontId="57" fillId="4" borderId="160" xfId="12" applyNumberFormat="1" applyFont="1" applyFill="1" applyBorder="1" applyAlignment="1" applyProtection="1">
      <alignment horizontal="center" vertical="center" wrapText="1"/>
    </xf>
    <xf numFmtId="177" fontId="57" fillId="4" borderId="161" xfId="12" applyNumberFormat="1" applyFont="1" applyFill="1" applyBorder="1" applyAlignment="1" applyProtection="1">
      <alignment horizontal="center" vertical="center" wrapText="1"/>
    </xf>
    <xf numFmtId="177" fontId="57" fillId="4" borderId="162" xfId="12" applyNumberFormat="1" applyFont="1" applyFill="1" applyBorder="1" applyAlignment="1" applyProtection="1">
      <alignment horizontal="center" vertical="center" wrapText="1"/>
    </xf>
    <xf numFmtId="177" fontId="57" fillId="4" borderId="163" xfId="12" applyNumberFormat="1" applyFont="1" applyFill="1" applyBorder="1" applyAlignment="1" applyProtection="1">
      <alignment horizontal="center" vertical="center" wrapText="1"/>
    </xf>
    <xf numFmtId="177" fontId="57" fillId="0" borderId="164" xfId="12" applyNumberFormat="1" applyFont="1" applyBorder="1" applyAlignment="1" applyProtection="1">
      <alignment horizontal="center" vertical="center" shrinkToFit="1"/>
    </xf>
    <xf numFmtId="177" fontId="57" fillId="0" borderId="165" xfId="12" applyNumberFormat="1" applyFont="1" applyBorder="1" applyAlignment="1" applyProtection="1">
      <alignment horizontal="center" vertical="center" shrinkToFit="1"/>
    </xf>
    <xf numFmtId="177" fontId="57" fillId="0" borderId="166" xfId="12" applyNumberFormat="1" applyFont="1" applyBorder="1" applyAlignment="1" applyProtection="1">
      <alignment horizontal="center" vertical="center" shrinkToFit="1"/>
    </xf>
    <xf numFmtId="0" fontId="55" fillId="0" borderId="167" xfId="12" applyFont="1" applyFill="1" applyBorder="1" applyAlignment="1" applyProtection="1">
      <alignment horizontal="center" vertical="center" wrapText="1"/>
    </xf>
    <xf numFmtId="0" fontId="55" fillId="0" borderId="168" xfId="12" applyFont="1" applyFill="1" applyBorder="1" applyAlignment="1" applyProtection="1">
      <alignment horizontal="center" vertical="center" wrapText="1"/>
    </xf>
    <xf numFmtId="0" fontId="55" fillId="0" borderId="169" xfId="12" applyFont="1" applyFill="1" applyBorder="1" applyAlignment="1" applyProtection="1">
      <alignment horizontal="center" vertical="center" wrapText="1"/>
    </xf>
    <xf numFmtId="0" fontId="57" fillId="6" borderId="170" xfId="12" applyFont="1" applyFill="1" applyBorder="1" applyAlignment="1" applyProtection="1">
      <alignment horizontal="center" vertical="center" wrapText="1"/>
      <protection locked="0"/>
    </xf>
    <xf numFmtId="0" fontId="57" fillId="7" borderId="114" xfId="12" applyFont="1" applyFill="1" applyBorder="1" applyAlignment="1" applyProtection="1">
      <alignment horizontal="center" vertical="center" shrinkToFit="1"/>
      <protection locked="0"/>
    </xf>
    <xf numFmtId="0" fontId="57" fillId="7" borderId="117" xfId="12" applyFont="1" applyFill="1" applyBorder="1" applyAlignment="1" applyProtection="1">
      <alignment horizontal="center" vertical="center" shrinkToFit="1"/>
      <protection locked="0"/>
    </xf>
    <xf numFmtId="0" fontId="57" fillId="7" borderId="171" xfId="12" applyFont="1" applyFill="1" applyBorder="1" applyAlignment="1" applyProtection="1">
      <alignment horizontal="center" vertical="center" shrinkToFit="1"/>
      <protection locked="0"/>
    </xf>
    <xf numFmtId="0" fontId="57" fillId="7" borderId="172" xfId="12" applyFont="1" applyFill="1" applyBorder="1" applyAlignment="1" applyProtection="1">
      <alignment horizontal="center" vertical="center" wrapText="1"/>
      <protection locked="0"/>
    </xf>
    <xf numFmtId="0" fontId="57" fillId="8" borderId="173" xfId="12" applyFont="1" applyFill="1" applyBorder="1" applyAlignment="1" applyProtection="1">
      <alignment horizontal="center" vertical="center" wrapText="1"/>
      <protection locked="0"/>
    </xf>
    <xf numFmtId="0" fontId="57" fillId="8" borderId="9" xfId="12" applyFont="1" applyFill="1" applyBorder="1" applyAlignment="1" applyProtection="1">
      <alignment horizontal="center" vertical="center" shrinkToFit="1"/>
      <protection locked="0"/>
    </xf>
    <xf numFmtId="0" fontId="57" fillId="8" borderId="29" xfId="12" applyFont="1" applyFill="1" applyBorder="1" applyAlignment="1" applyProtection="1">
      <alignment horizontal="center" vertical="center" shrinkToFit="1"/>
      <protection locked="0"/>
    </xf>
    <xf numFmtId="0" fontId="57" fillId="8" borderId="146" xfId="12" applyFont="1" applyFill="1" applyBorder="1" applyAlignment="1" applyProtection="1">
      <alignment horizontal="center" vertical="center" shrinkToFit="1"/>
      <protection locked="0"/>
    </xf>
    <xf numFmtId="0" fontId="57" fillId="0" borderId="94" xfId="12" applyFont="1" applyBorder="1" applyAlignment="1" applyProtection="1">
      <alignment horizontal="center" vertical="center"/>
    </xf>
    <xf numFmtId="0" fontId="57" fillId="6" borderId="127" xfId="12" applyFont="1" applyFill="1" applyBorder="1" applyAlignment="1" applyProtection="1">
      <alignment horizontal="center" vertical="center" wrapText="1"/>
      <protection locked="0"/>
    </xf>
    <xf numFmtId="0" fontId="57" fillId="6" borderId="0" xfId="12" applyFont="1" applyFill="1" applyBorder="1" applyAlignment="1" applyProtection="1">
      <alignment horizontal="center" vertical="center" wrapText="1"/>
      <protection locked="0"/>
    </xf>
    <xf numFmtId="0" fontId="57" fillId="6" borderId="128" xfId="12" applyFont="1" applyFill="1" applyBorder="1" applyAlignment="1" applyProtection="1">
      <alignment horizontal="center" vertical="center" wrapText="1"/>
      <protection locked="0"/>
    </xf>
    <xf numFmtId="177" fontId="57" fillId="4" borderId="143" xfId="12" applyNumberFormat="1" applyFont="1" applyFill="1" applyBorder="1" applyAlignment="1" applyProtection="1">
      <alignment horizontal="center" vertical="center" wrapText="1"/>
    </xf>
    <xf numFmtId="177" fontId="57" fillId="4" borderId="145" xfId="12" applyNumberFormat="1" applyFont="1" applyFill="1" applyBorder="1" applyAlignment="1" applyProtection="1">
      <alignment horizontal="center" vertical="center" wrapText="1"/>
    </xf>
    <xf numFmtId="177" fontId="57" fillId="4" borderId="174" xfId="12" applyNumberFormat="1" applyFont="1" applyFill="1" applyBorder="1" applyAlignment="1" applyProtection="1">
      <alignment horizontal="center" vertical="center" wrapText="1"/>
    </xf>
    <xf numFmtId="177" fontId="57" fillId="4" borderId="175" xfId="12" applyNumberFormat="1" applyFont="1" applyFill="1" applyBorder="1" applyAlignment="1" applyProtection="1">
      <alignment horizontal="center" vertical="center" wrapText="1"/>
    </xf>
    <xf numFmtId="177" fontId="57" fillId="0" borderId="176" xfId="12" applyNumberFormat="1" applyFont="1" applyBorder="1" applyAlignment="1" applyProtection="1">
      <alignment horizontal="center" vertical="center" shrinkToFit="1"/>
    </xf>
    <xf numFmtId="177" fontId="57" fillId="0" borderId="177" xfId="12" applyNumberFormat="1" applyFont="1" applyBorder="1" applyAlignment="1" applyProtection="1">
      <alignment horizontal="center" vertical="center" shrinkToFit="1"/>
    </xf>
    <xf numFmtId="177" fontId="57" fillId="0" borderId="178" xfId="12" applyNumberFormat="1" applyFont="1" applyBorder="1" applyAlignment="1" applyProtection="1">
      <alignment horizontal="center" vertical="center" shrinkToFit="1"/>
    </xf>
    <xf numFmtId="0" fontId="52" fillId="0" borderId="143" xfId="12" applyFont="1" applyFill="1" applyBorder="1" applyAlignment="1" applyProtection="1">
      <alignment horizontal="center" vertical="center" wrapText="1"/>
    </xf>
    <xf numFmtId="0" fontId="52" fillId="0" borderId="144" xfId="12" applyFont="1" applyFill="1" applyBorder="1" applyAlignment="1" applyProtection="1">
      <alignment horizontal="center" vertical="center" wrapText="1"/>
    </xf>
    <xf numFmtId="0" fontId="52" fillId="0" borderId="175" xfId="12" applyFont="1" applyFill="1" applyBorder="1" applyAlignment="1" applyProtection="1">
      <alignment horizontal="center" vertical="center" wrapText="1"/>
    </xf>
    <xf numFmtId="0" fontId="57" fillId="6" borderId="24" xfId="12" applyFont="1" applyFill="1" applyBorder="1" applyAlignment="1" applyProtection="1">
      <alignment horizontal="center" vertical="center" wrapText="1"/>
      <protection locked="0"/>
    </xf>
    <xf numFmtId="0" fontId="57" fillId="7" borderId="4" xfId="12" applyFont="1" applyFill="1" applyBorder="1" applyAlignment="1" applyProtection="1">
      <alignment horizontal="center" vertical="center" shrinkToFit="1"/>
      <protection locked="0"/>
    </xf>
    <xf numFmtId="0" fontId="57" fillId="7" borderId="6" xfId="12" applyFont="1" applyFill="1" applyBorder="1" applyAlignment="1" applyProtection="1">
      <alignment horizontal="center" vertical="center" shrinkToFit="1"/>
      <protection locked="0"/>
    </xf>
    <xf numFmtId="0" fontId="57" fillId="7" borderId="5" xfId="12" applyFont="1" applyFill="1" applyBorder="1" applyAlignment="1" applyProtection="1">
      <alignment horizontal="center" vertical="center" shrinkToFit="1"/>
      <protection locked="0"/>
    </xf>
    <xf numFmtId="0" fontId="57" fillId="7" borderId="23" xfId="12" applyFont="1" applyFill="1" applyBorder="1" applyAlignment="1" applyProtection="1">
      <alignment horizontal="center" vertical="center" wrapText="1"/>
      <protection locked="0"/>
    </xf>
    <xf numFmtId="0" fontId="57" fillId="8" borderId="8" xfId="12" applyFont="1" applyFill="1" applyBorder="1" applyAlignment="1" applyProtection="1">
      <alignment horizontal="center" vertical="center" wrapText="1"/>
      <protection locked="0"/>
    </xf>
    <xf numFmtId="0" fontId="57" fillId="8" borderId="8" xfId="12" applyFont="1" applyFill="1" applyBorder="1" applyAlignment="1" applyProtection="1">
      <alignment horizontal="center" vertical="center" shrinkToFit="1"/>
      <protection locked="0"/>
    </xf>
    <xf numFmtId="0" fontId="57" fillId="8" borderId="0" xfId="12" applyFont="1" applyFill="1" applyBorder="1" applyAlignment="1" applyProtection="1">
      <alignment horizontal="center" vertical="center" shrinkToFit="1"/>
      <protection locked="0"/>
    </xf>
    <xf numFmtId="0" fontId="57" fillId="8" borderId="128" xfId="12" applyFont="1" applyFill="1" applyBorder="1" applyAlignment="1" applyProtection="1">
      <alignment horizontal="center" vertical="center" shrinkToFit="1"/>
      <protection locked="0"/>
    </xf>
    <xf numFmtId="0" fontId="57" fillId="0" borderId="179" xfId="12" applyFont="1" applyBorder="1" applyAlignment="1" applyProtection="1">
      <alignment horizontal="center" vertical="center"/>
    </xf>
    <xf numFmtId="0" fontId="57" fillId="6" borderId="180" xfId="12" applyFont="1" applyFill="1" applyBorder="1" applyAlignment="1" applyProtection="1">
      <alignment horizontal="center" vertical="center" wrapText="1"/>
      <protection locked="0"/>
    </xf>
    <xf numFmtId="0" fontId="57" fillId="6" borderId="47" xfId="12" applyFont="1" applyFill="1" applyBorder="1" applyAlignment="1" applyProtection="1">
      <alignment horizontal="center" vertical="center" wrapText="1"/>
      <protection locked="0"/>
    </xf>
    <xf numFmtId="0" fontId="57" fillId="6" borderId="181" xfId="12" applyFont="1" applyFill="1" applyBorder="1" applyAlignment="1" applyProtection="1">
      <alignment horizontal="center" vertical="center" wrapText="1"/>
      <protection locked="0"/>
    </xf>
    <xf numFmtId="1" fontId="57" fillId="4" borderId="182" xfId="12" applyNumberFormat="1" applyFont="1" applyFill="1" applyBorder="1" applyAlignment="1" applyProtection="1">
      <alignment horizontal="center" vertical="center" wrapText="1"/>
    </xf>
    <xf numFmtId="1" fontId="57" fillId="4" borderId="183" xfId="12" applyNumberFormat="1" applyFont="1" applyFill="1" applyBorder="1" applyAlignment="1" applyProtection="1">
      <alignment horizontal="center" vertical="center" wrapText="1"/>
    </xf>
    <xf numFmtId="1" fontId="57" fillId="4" borderId="184" xfId="12" applyNumberFormat="1" applyFont="1" applyFill="1" applyBorder="1" applyAlignment="1" applyProtection="1">
      <alignment horizontal="center" vertical="center" wrapText="1"/>
    </xf>
    <xf numFmtId="1" fontId="57" fillId="4" borderId="185" xfId="12" applyNumberFormat="1" applyFont="1" applyFill="1" applyBorder="1" applyAlignment="1" applyProtection="1">
      <alignment horizontal="center" vertical="center" wrapText="1"/>
    </xf>
    <xf numFmtId="0" fontId="57" fillId="8" borderId="186" xfId="12" applyFont="1" applyFill="1" applyBorder="1" applyAlignment="1" applyProtection="1">
      <alignment horizontal="center" vertical="center" shrinkToFit="1"/>
      <protection locked="0"/>
    </xf>
    <xf numFmtId="0" fontId="57" fillId="8" borderId="187" xfId="12" applyFont="1" applyFill="1" applyBorder="1" applyAlignment="1" applyProtection="1">
      <alignment horizontal="center" vertical="center" shrinkToFit="1"/>
      <protection locked="0"/>
    </xf>
    <xf numFmtId="0" fontId="57" fillId="8" borderId="188" xfId="12" applyFont="1" applyFill="1" applyBorder="1" applyAlignment="1" applyProtection="1">
      <alignment horizontal="center" vertical="center" shrinkToFit="1"/>
      <protection locked="0"/>
    </xf>
    <xf numFmtId="0" fontId="52" fillId="0" borderId="189" xfId="12" applyFont="1" applyFill="1" applyBorder="1" applyAlignment="1" applyProtection="1">
      <alignment horizontal="center" vertical="center" wrapText="1"/>
    </xf>
    <xf numFmtId="0" fontId="52" fillId="0" borderId="190" xfId="12" applyFont="1" applyFill="1" applyBorder="1" applyAlignment="1" applyProtection="1">
      <alignment horizontal="center" vertical="center" wrapText="1"/>
    </xf>
    <xf numFmtId="0" fontId="52" fillId="0" borderId="191" xfId="12" applyFont="1" applyFill="1" applyBorder="1" applyAlignment="1" applyProtection="1">
      <alignment horizontal="center" vertical="center" wrapText="1"/>
    </xf>
    <xf numFmtId="0" fontId="57" fillId="6" borderId="19" xfId="12" applyFont="1" applyFill="1" applyBorder="1" applyAlignment="1" applyProtection="1">
      <alignment horizontal="center" vertical="center" wrapText="1"/>
      <protection locked="0"/>
    </xf>
    <xf numFmtId="0" fontId="57" fillId="8" borderId="5" xfId="12" applyFont="1" applyFill="1" applyBorder="1" applyAlignment="1" applyProtection="1">
      <alignment horizontal="center" vertical="center" shrinkToFit="1"/>
      <protection locked="0"/>
    </xf>
    <xf numFmtId="0" fontId="57" fillId="8" borderId="20" xfId="12" applyFont="1" applyFill="1" applyBorder="1" applyAlignment="1" applyProtection="1">
      <alignment horizontal="center" vertical="center" wrapText="1"/>
      <protection locked="0"/>
    </xf>
    <xf numFmtId="0" fontId="57" fillId="8" borderId="20" xfId="12" applyFont="1" applyFill="1" applyBorder="1" applyAlignment="1" applyProtection="1">
      <alignment horizontal="center" vertical="center" wrapText="1"/>
      <protection locked="0"/>
    </xf>
    <xf numFmtId="0" fontId="57" fillId="8" borderId="7" xfId="12" applyFont="1" applyFill="1" applyBorder="1" applyAlignment="1" applyProtection="1">
      <alignment horizontal="center" vertical="center" shrinkToFit="1"/>
      <protection locked="0"/>
    </xf>
    <xf numFmtId="0" fontId="57" fillId="8" borderId="47" xfId="12" applyFont="1" applyFill="1" applyBorder="1" applyAlignment="1" applyProtection="1">
      <alignment horizontal="center" vertical="center" shrinkToFit="1"/>
      <protection locked="0"/>
    </xf>
    <xf numFmtId="0" fontId="57" fillId="8" borderId="181" xfId="12" applyFont="1" applyFill="1" applyBorder="1" applyAlignment="1" applyProtection="1">
      <alignment horizontal="center" vertical="center" shrinkToFit="1"/>
      <protection locked="0"/>
    </xf>
    <xf numFmtId="0" fontId="57" fillId="6" borderId="133" xfId="12" applyFont="1" applyFill="1" applyBorder="1" applyAlignment="1" applyProtection="1">
      <alignment horizontal="center" vertical="center" wrapText="1"/>
      <protection locked="0"/>
    </xf>
    <xf numFmtId="0" fontId="57" fillId="6" borderId="29" xfId="12" applyFont="1" applyFill="1" applyBorder="1" applyAlignment="1" applyProtection="1">
      <alignment horizontal="center" vertical="center" wrapText="1"/>
      <protection locked="0"/>
    </xf>
    <xf numFmtId="0" fontId="57" fillId="6" borderId="146" xfId="12" applyFont="1" applyFill="1" applyBorder="1" applyAlignment="1" applyProtection="1">
      <alignment horizontal="center" vertical="center" wrapText="1"/>
      <protection locked="0"/>
    </xf>
    <xf numFmtId="0" fontId="55" fillId="0" borderId="160" xfId="12" applyFont="1" applyFill="1" applyBorder="1" applyAlignment="1" applyProtection="1">
      <alignment horizontal="center" vertical="center" wrapText="1"/>
    </xf>
    <xf numFmtId="0" fontId="55" fillId="0" borderId="192" xfId="12" applyFont="1" applyFill="1" applyBorder="1" applyAlignment="1" applyProtection="1">
      <alignment horizontal="center" vertical="center" wrapText="1"/>
    </xf>
    <xf numFmtId="0" fontId="55" fillId="0" borderId="163" xfId="12" applyFont="1" applyFill="1" applyBorder="1" applyAlignment="1" applyProtection="1">
      <alignment horizontal="center" vertical="center" wrapText="1"/>
    </xf>
    <xf numFmtId="0" fontId="57" fillId="6" borderId="18" xfId="12" applyFont="1" applyFill="1" applyBorder="1" applyAlignment="1" applyProtection="1">
      <alignment horizontal="center" vertical="center" wrapText="1"/>
      <protection locked="0"/>
    </xf>
    <xf numFmtId="0" fontId="57" fillId="7" borderId="17" xfId="12" applyFont="1" applyFill="1" applyBorder="1" applyAlignment="1" applyProtection="1">
      <alignment horizontal="center" vertical="center" wrapText="1"/>
      <protection locked="0"/>
    </xf>
    <xf numFmtId="0" fontId="57" fillId="6" borderId="133" xfId="12" applyFont="1" applyFill="1" applyBorder="1" applyAlignment="1" applyProtection="1">
      <alignment horizontal="left" vertical="center" wrapText="1"/>
      <protection locked="0"/>
    </xf>
    <xf numFmtId="0" fontId="57" fillId="6" borderId="29" xfId="12" applyFont="1" applyFill="1" applyBorder="1" applyAlignment="1" applyProtection="1">
      <alignment horizontal="left" vertical="center" wrapText="1"/>
      <protection locked="0"/>
    </xf>
    <xf numFmtId="0" fontId="57" fillId="6" borderId="146" xfId="12" applyFont="1" applyFill="1" applyBorder="1" applyAlignment="1" applyProtection="1">
      <alignment horizontal="left" vertical="center" wrapText="1"/>
      <protection locked="0"/>
    </xf>
    <xf numFmtId="0" fontId="57" fillId="6" borderId="127" xfId="12" applyFont="1" applyFill="1" applyBorder="1" applyAlignment="1" applyProtection="1">
      <alignment horizontal="left" vertical="center" wrapText="1"/>
      <protection locked="0"/>
    </xf>
    <xf numFmtId="0" fontId="57" fillId="6" borderId="0" xfId="12" applyFont="1" applyFill="1" applyBorder="1" applyAlignment="1" applyProtection="1">
      <alignment horizontal="left" vertical="center" wrapText="1"/>
      <protection locked="0"/>
    </xf>
    <xf numFmtId="0" fontId="57" fillId="6" borderId="128" xfId="12" applyFont="1" applyFill="1" applyBorder="1" applyAlignment="1" applyProtection="1">
      <alignment horizontal="left" vertical="center" wrapText="1"/>
      <protection locked="0"/>
    </xf>
    <xf numFmtId="0" fontId="57" fillId="6" borderId="180" xfId="12" applyFont="1" applyFill="1" applyBorder="1" applyAlignment="1" applyProtection="1">
      <alignment horizontal="left" vertical="center" wrapText="1"/>
      <protection locked="0"/>
    </xf>
    <xf numFmtId="0" fontId="57" fillId="6" borderId="47" xfId="12" applyFont="1" applyFill="1" applyBorder="1" applyAlignment="1" applyProtection="1">
      <alignment horizontal="left" vertical="center" wrapText="1"/>
      <protection locked="0"/>
    </xf>
    <xf numFmtId="0" fontId="57" fillId="6" borderId="181" xfId="12" applyFont="1" applyFill="1" applyBorder="1" applyAlignment="1" applyProtection="1">
      <alignment horizontal="left" vertical="center" wrapText="1"/>
      <protection locked="0"/>
    </xf>
    <xf numFmtId="0" fontId="57" fillId="8" borderId="9" xfId="12" applyFont="1" applyFill="1" applyBorder="1" applyAlignment="1" applyProtection="1">
      <alignment horizontal="center" vertical="center"/>
      <protection locked="0"/>
    </xf>
    <xf numFmtId="0" fontId="57" fillId="8" borderId="29" xfId="12" applyFont="1" applyFill="1" applyBorder="1" applyAlignment="1" applyProtection="1">
      <alignment horizontal="center" vertical="center"/>
      <protection locked="0"/>
    </xf>
    <xf numFmtId="0" fontId="57" fillId="8" borderId="146" xfId="12" applyFont="1" applyFill="1" applyBorder="1" applyAlignment="1" applyProtection="1">
      <alignment horizontal="center" vertical="center"/>
      <protection locked="0"/>
    </xf>
    <xf numFmtId="0" fontId="57" fillId="8" borderId="8" xfId="12" applyFont="1" applyFill="1" applyBorder="1" applyAlignment="1" applyProtection="1">
      <alignment horizontal="center" vertical="center"/>
      <protection locked="0"/>
    </xf>
    <xf numFmtId="0" fontId="57" fillId="8" borderId="0" xfId="12" applyFont="1" applyFill="1" applyBorder="1" applyAlignment="1" applyProtection="1">
      <alignment horizontal="center" vertical="center"/>
      <protection locked="0"/>
    </xf>
    <xf numFmtId="0" fontId="57" fillId="8" borderId="128" xfId="12" applyFont="1" applyFill="1" applyBorder="1" applyAlignment="1" applyProtection="1">
      <alignment horizontal="center" vertical="center"/>
      <protection locked="0"/>
    </xf>
    <xf numFmtId="0" fontId="57" fillId="8" borderId="7" xfId="12" applyFont="1" applyFill="1" applyBorder="1" applyAlignment="1" applyProtection="1">
      <alignment horizontal="center" vertical="center"/>
      <protection locked="0"/>
    </xf>
    <xf numFmtId="0" fontId="57" fillId="8" borderId="47" xfId="12" applyFont="1" applyFill="1" applyBorder="1" applyAlignment="1" applyProtection="1">
      <alignment horizontal="center" vertical="center"/>
      <protection locked="0"/>
    </xf>
    <xf numFmtId="0" fontId="57" fillId="8" borderId="181" xfId="12" applyFont="1" applyFill="1" applyBorder="1" applyAlignment="1" applyProtection="1">
      <alignment horizontal="center" vertical="center"/>
      <protection locked="0"/>
    </xf>
    <xf numFmtId="0" fontId="57" fillId="8" borderId="17" xfId="12" applyFont="1" applyFill="1" applyBorder="1" applyAlignment="1" applyProtection="1">
      <alignment horizontal="center" vertical="center" wrapText="1"/>
      <protection locked="0"/>
    </xf>
    <xf numFmtId="0" fontId="57" fillId="6" borderId="193" xfId="12" applyFont="1" applyFill="1" applyBorder="1" applyAlignment="1" applyProtection="1">
      <alignment horizontal="left" vertical="center" wrapText="1"/>
      <protection locked="0"/>
    </xf>
    <xf numFmtId="0" fontId="57" fillId="6" borderId="154" xfId="12" applyFont="1" applyFill="1" applyBorder="1" applyAlignment="1" applyProtection="1">
      <alignment horizontal="left" vertical="center" wrapText="1"/>
      <protection locked="0"/>
    </xf>
    <xf numFmtId="0" fontId="57" fillId="6" borderId="156" xfId="12" applyFont="1" applyFill="1" applyBorder="1" applyAlignment="1" applyProtection="1">
      <alignment horizontal="left" vertical="center" wrapText="1"/>
      <protection locked="0"/>
    </xf>
    <xf numFmtId="1" fontId="57" fillId="4" borderId="194" xfId="12" applyNumberFormat="1" applyFont="1" applyFill="1" applyBorder="1" applyAlignment="1" applyProtection="1">
      <alignment horizontal="center" vertical="center" wrapText="1"/>
    </xf>
    <xf numFmtId="1" fontId="57" fillId="4" borderId="195" xfId="12" applyNumberFormat="1" applyFont="1" applyFill="1" applyBorder="1" applyAlignment="1" applyProtection="1">
      <alignment horizontal="center" vertical="center" wrapText="1"/>
    </xf>
    <xf numFmtId="1" fontId="57" fillId="4" borderId="196" xfId="12" applyNumberFormat="1" applyFont="1" applyFill="1" applyBorder="1" applyAlignment="1" applyProtection="1">
      <alignment horizontal="center" vertical="center" wrapText="1"/>
    </xf>
    <xf numFmtId="1" fontId="57" fillId="4" borderId="197" xfId="12" applyNumberFormat="1" applyFont="1" applyFill="1" applyBorder="1" applyAlignment="1" applyProtection="1">
      <alignment horizontal="center" vertical="center" wrapText="1"/>
    </xf>
    <xf numFmtId="0" fontId="52" fillId="0" borderId="150" xfId="12" applyFont="1" applyFill="1" applyBorder="1" applyAlignment="1" applyProtection="1">
      <alignment horizontal="center" vertical="center" wrapText="1"/>
    </xf>
    <xf numFmtId="0" fontId="52" fillId="0" borderId="151" xfId="12" applyFont="1" applyFill="1" applyBorder="1" applyAlignment="1" applyProtection="1">
      <alignment horizontal="center" vertical="center" wrapText="1"/>
    </xf>
    <xf numFmtId="0" fontId="52" fillId="0" borderId="198" xfId="12" applyFont="1" applyFill="1" applyBorder="1" applyAlignment="1" applyProtection="1">
      <alignment horizontal="center" vertical="center" wrapText="1"/>
    </xf>
    <xf numFmtId="0" fontId="57" fillId="6" borderId="193" xfId="12" applyFont="1" applyFill="1" applyBorder="1" applyAlignment="1" applyProtection="1">
      <alignment horizontal="center" vertical="center" wrapText="1"/>
      <protection locked="0"/>
    </xf>
    <xf numFmtId="0" fontId="57" fillId="6" borderId="154" xfId="12" applyFont="1" applyFill="1" applyBorder="1" applyAlignment="1" applyProtection="1">
      <alignment horizontal="center" vertical="center" wrapText="1"/>
      <protection locked="0"/>
    </xf>
    <xf numFmtId="0" fontId="57" fillId="6" borderId="199" xfId="12" applyFont="1" applyFill="1" applyBorder="1" applyAlignment="1" applyProtection="1">
      <alignment horizontal="center" vertical="center" wrapText="1"/>
      <protection locked="0"/>
    </xf>
    <xf numFmtId="0" fontId="57" fillId="7" borderId="131" xfId="12" applyFont="1" applyFill="1" applyBorder="1" applyAlignment="1" applyProtection="1">
      <alignment horizontal="center" vertical="center" shrinkToFit="1"/>
      <protection locked="0"/>
    </xf>
    <xf numFmtId="0" fontId="57" fillId="7" borderId="155" xfId="12" applyFont="1" applyFill="1" applyBorder="1" applyAlignment="1" applyProtection="1">
      <alignment horizontal="center" vertical="center" shrinkToFit="1"/>
      <protection locked="0"/>
    </xf>
    <xf numFmtId="0" fontId="57" fillId="8" borderId="200" xfId="12" applyFont="1" applyFill="1" applyBorder="1" applyAlignment="1" applyProtection="1">
      <alignment horizontal="center" vertical="center" shrinkToFit="1"/>
      <protection locked="0"/>
    </xf>
    <xf numFmtId="0" fontId="57" fillId="8" borderId="201" xfId="12" applyFont="1" applyFill="1" applyBorder="1" applyAlignment="1" applyProtection="1">
      <alignment horizontal="center" vertical="center" wrapText="1"/>
      <protection locked="0"/>
    </xf>
    <xf numFmtId="0" fontId="57" fillId="8" borderId="153" xfId="12" applyFont="1" applyFill="1" applyBorder="1" applyAlignment="1" applyProtection="1">
      <alignment horizontal="center" vertical="center" wrapText="1"/>
      <protection locked="0"/>
    </xf>
    <xf numFmtId="0" fontId="57" fillId="8" borderId="153" xfId="12" applyFont="1" applyFill="1" applyBorder="1" applyAlignment="1" applyProtection="1">
      <alignment horizontal="center" vertical="center"/>
      <protection locked="0"/>
    </xf>
    <xf numFmtId="0" fontId="57" fillId="8" borderId="154" xfId="12" applyFont="1" applyFill="1" applyBorder="1" applyAlignment="1" applyProtection="1">
      <alignment horizontal="center" vertical="center"/>
      <protection locked="0"/>
    </xf>
    <xf numFmtId="0" fontId="57" fillId="8" borderId="156" xfId="12" applyFont="1" applyFill="1" applyBorder="1" applyAlignment="1" applyProtection="1">
      <alignment horizontal="center" vertical="center"/>
      <protection locked="0"/>
    </xf>
    <xf numFmtId="0" fontId="57" fillId="0" borderId="202" xfId="12" applyFont="1" applyBorder="1" applyAlignment="1" applyProtection="1">
      <alignment horizontal="center" vertical="center"/>
    </xf>
    <xf numFmtId="0" fontId="58" fillId="4" borderId="118" xfId="12" applyFont="1" applyFill="1" applyBorder="1" applyAlignment="1" applyProtection="1">
      <alignment horizontal="center" vertical="center" wrapText="1"/>
    </xf>
    <xf numFmtId="0" fontId="58" fillId="4" borderId="170" xfId="12" applyFont="1" applyFill="1" applyBorder="1" applyAlignment="1" applyProtection="1">
      <alignment horizontal="center" vertical="center" wrapText="1"/>
    </xf>
    <xf numFmtId="0" fontId="58" fillId="4" borderId="173" xfId="12" applyFont="1" applyFill="1" applyBorder="1" applyAlignment="1" applyProtection="1">
      <alignment horizontal="center" vertical="center" wrapText="1"/>
    </xf>
    <xf numFmtId="0" fontId="58" fillId="4" borderId="120" xfId="12" applyFont="1" applyFill="1" applyBorder="1" applyAlignment="1" applyProtection="1">
      <alignment horizontal="center" vertical="center" wrapText="1"/>
    </xf>
    <xf numFmtId="0" fontId="51" fillId="0" borderId="113" xfId="12" applyNumberFormat="1" applyFont="1" applyFill="1" applyBorder="1" applyAlignment="1" applyProtection="1">
      <alignment horizontal="center" vertical="center" wrapText="1"/>
    </xf>
    <xf numFmtId="0" fontId="51" fillId="0" borderId="112" xfId="12" applyNumberFormat="1" applyFont="1" applyFill="1" applyBorder="1" applyAlignment="1" applyProtection="1">
      <alignment horizontal="center" vertical="center" wrapText="1"/>
    </xf>
    <xf numFmtId="0" fontId="51" fillId="0" borderId="115" xfId="12" applyNumberFormat="1" applyFont="1" applyFill="1" applyBorder="1" applyAlignment="1" applyProtection="1">
      <alignment horizontal="center" vertical="center" wrapText="1"/>
    </xf>
    <xf numFmtId="0" fontId="50" fillId="0" borderId="118" xfId="12" applyFont="1" applyBorder="1" applyAlignment="1" applyProtection="1">
      <alignment horizontal="center" vertical="center" wrapText="1"/>
    </xf>
    <xf numFmtId="0" fontId="50" fillId="0" borderId="119" xfId="12" applyFont="1" applyBorder="1" applyAlignment="1" applyProtection="1">
      <alignment horizontal="center" vertical="center" wrapText="1"/>
    </xf>
    <xf numFmtId="0" fontId="50" fillId="0" borderId="120" xfId="12" applyFont="1" applyBorder="1" applyAlignment="1" applyProtection="1">
      <alignment horizontal="center" vertical="center" wrapText="1"/>
    </xf>
    <xf numFmtId="0" fontId="57" fillId="0" borderId="118" xfId="12" applyFont="1" applyBorder="1" applyAlignment="1" applyProtection="1">
      <alignment horizontal="center" vertical="center" wrapText="1"/>
    </xf>
    <xf numFmtId="0" fontId="57" fillId="0" borderId="119" xfId="12" applyFont="1" applyBorder="1" applyAlignment="1" applyProtection="1">
      <alignment horizontal="center" vertical="center" wrapText="1"/>
    </xf>
    <xf numFmtId="0" fontId="57" fillId="0" borderId="170" xfId="12" applyFont="1" applyBorder="1" applyAlignment="1" applyProtection="1">
      <alignment horizontal="center" vertical="center" wrapText="1"/>
    </xf>
    <xf numFmtId="0" fontId="57" fillId="0" borderId="173" xfId="12" applyFont="1" applyBorder="1" applyAlignment="1" applyProtection="1">
      <alignment horizontal="center" vertical="center" wrapText="1"/>
    </xf>
    <xf numFmtId="0" fontId="50" fillId="0" borderId="172" xfId="12" applyFont="1" applyBorder="1" applyAlignment="1" applyProtection="1">
      <alignment horizontal="center" vertical="center" wrapText="1"/>
    </xf>
    <xf numFmtId="0" fontId="57" fillId="0" borderId="173" xfId="12" applyFont="1" applyBorder="1" applyAlignment="1" applyProtection="1">
      <alignment horizontal="center" vertical="center" wrapText="1"/>
    </xf>
    <xf numFmtId="0" fontId="57" fillId="0" borderId="120" xfId="12" applyFont="1" applyBorder="1" applyAlignment="1" applyProtection="1">
      <alignment horizontal="center" vertical="center" wrapText="1"/>
    </xf>
    <xf numFmtId="0" fontId="57" fillId="0" borderId="203" xfId="12" applyFont="1" applyBorder="1" applyAlignment="1" applyProtection="1">
      <alignment horizontal="center" vertical="center"/>
    </xf>
    <xf numFmtId="0" fontId="58" fillId="4" borderId="127" xfId="12" applyFont="1" applyFill="1" applyBorder="1" applyAlignment="1" applyProtection="1">
      <alignment horizontal="center" vertical="center" wrapText="1"/>
    </xf>
    <xf numFmtId="0" fontId="58" fillId="4" borderId="24" xfId="12" applyFont="1" applyFill="1" applyBorder="1" applyAlignment="1" applyProtection="1">
      <alignment horizontal="center" vertical="center" wrapText="1"/>
    </xf>
    <xf numFmtId="0" fontId="58" fillId="4" borderId="8" xfId="12" applyFont="1" applyFill="1" applyBorder="1" applyAlignment="1" applyProtection="1">
      <alignment horizontal="center" vertical="center" wrapText="1"/>
    </xf>
    <xf numFmtId="0" fontId="58" fillId="4" borderId="128" xfId="12" applyFont="1" applyFill="1" applyBorder="1" applyAlignment="1" applyProtection="1">
      <alignment horizontal="center" vertical="center" wrapText="1"/>
    </xf>
    <xf numFmtId="0" fontId="51" fillId="0" borderId="124" xfId="12" applyFont="1" applyBorder="1" applyAlignment="1" applyProtection="1">
      <alignment horizontal="center" vertical="center"/>
    </xf>
    <xf numFmtId="0" fontId="51" fillId="0" borderId="11" xfId="12" applyFont="1" applyBorder="1" applyAlignment="1" applyProtection="1">
      <alignment horizontal="center" vertical="center"/>
    </xf>
    <xf numFmtId="0" fontId="51" fillId="0" borderId="125" xfId="12" applyFont="1" applyBorder="1" applyAlignment="1" applyProtection="1">
      <alignment horizontal="center" vertical="center"/>
    </xf>
    <xf numFmtId="0" fontId="50" fillId="0" borderId="127" xfId="12" applyFont="1" applyBorder="1" applyAlignment="1" applyProtection="1">
      <alignment horizontal="center" vertical="center" wrapText="1"/>
    </xf>
    <xf numFmtId="0" fontId="50" fillId="0" borderId="0" xfId="12" applyFont="1" applyBorder="1" applyAlignment="1" applyProtection="1">
      <alignment horizontal="center" vertical="center" wrapText="1"/>
    </xf>
    <xf numFmtId="0" fontId="50" fillId="0" borderId="128" xfId="12" applyFont="1" applyBorder="1" applyAlignment="1" applyProtection="1">
      <alignment horizontal="center" vertical="center" wrapText="1"/>
    </xf>
    <xf numFmtId="0" fontId="57" fillId="0" borderId="127" xfId="12" applyFont="1" applyBorder="1" applyAlignment="1" applyProtection="1">
      <alignment horizontal="center" vertical="center" wrapText="1"/>
    </xf>
    <xf numFmtId="0" fontId="57" fillId="0" borderId="0" xfId="12" applyFont="1" applyBorder="1" applyAlignment="1" applyProtection="1">
      <alignment horizontal="center" vertical="center" wrapText="1"/>
    </xf>
    <xf numFmtId="0" fontId="57" fillId="0" borderId="24" xfId="12" applyFont="1" applyBorder="1" applyAlignment="1" applyProtection="1">
      <alignment horizontal="center" vertical="center" wrapText="1"/>
    </xf>
    <xf numFmtId="0" fontId="57" fillId="0" borderId="8" xfId="12" applyFont="1" applyBorder="1" applyAlignment="1" applyProtection="1">
      <alignment horizontal="center" vertical="center" wrapText="1"/>
    </xf>
    <xf numFmtId="0" fontId="50" fillId="0" borderId="23" xfId="12" applyFont="1" applyBorder="1" applyAlignment="1" applyProtection="1">
      <alignment horizontal="center" vertical="center" wrapText="1"/>
    </xf>
    <xf numFmtId="0" fontId="57" fillId="0" borderId="8" xfId="12" applyFont="1" applyBorder="1" applyAlignment="1" applyProtection="1">
      <alignment horizontal="center" vertical="center" wrapText="1"/>
    </xf>
    <xf numFmtId="0" fontId="57" fillId="0" borderId="128" xfId="12" applyFont="1" applyBorder="1" applyAlignment="1" applyProtection="1">
      <alignment horizontal="center" vertical="center" wrapText="1"/>
    </xf>
    <xf numFmtId="0" fontId="57" fillId="0" borderId="99" xfId="12" applyFont="1" applyBorder="1" applyAlignment="1" applyProtection="1">
      <alignment horizontal="center" vertical="center"/>
    </xf>
    <xf numFmtId="0" fontId="51" fillId="0" borderId="124" xfId="12" applyFont="1" applyFill="1" applyBorder="1" applyAlignment="1" applyProtection="1">
      <alignment horizontal="center" vertical="center"/>
    </xf>
    <xf numFmtId="0" fontId="51" fillId="0" borderId="11" xfId="12" applyFont="1" applyFill="1" applyBorder="1" applyAlignment="1" applyProtection="1">
      <alignment horizontal="center" vertical="center"/>
    </xf>
    <xf numFmtId="0" fontId="51" fillId="0" borderId="125" xfId="12" applyFont="1" applyFill="1" applyBorder="1" applyAlignment="1" applyProtection="1">
      <alignment horizontal="center" vertical="center"/>
    </xf>
    <xf numFmtId="0" fontId="51" fillId="0" borderId="4" xfId="12" applyFont="1" applyBorder="1" applyAlignment="1" applyProtection="1">
      <alignment horizontal="center" vertical="center"/>
    </xf>
    <xf numFmtId="0" fontId="57" fillId="4" borderId="126" xfId="12" applyFont="1" applyFill="1" applyBorder="1" applyAlignment="1" applyProtection="1">
      <alignment horizontal="center" vertical="center"/>
    </xf>
    <xf numFmtId="0" fontId="57" fillId="4" borderId="6" xfId="12" applyFont="1" applyFill="1" applyBorder="1" applyAlignment="1" applyProtection="1">
      <alignment horizontal="center" vertical="center"/>
    </xf>
    <xf numFmtId="0" fontId="57" fillId="4" borderId="135" xfId="12" applyFont="1" applyFill="1" applyBorder="1" applyAlignment="1" applyProtection="1">
      <alignment horizontal="center" vertical="center"/>
    </xf>
    <xf numFmtId="0" fontId="57" fillId="0" borderId="126" xfId="12" applyFont="1" applyBorder="1" applyAlignment="1" applyProtection="1">
      <alignment horizontal="center" vertical="center"/>
    </xf>
    <xf numFmtId="0" fontId="57" fillId="0" borderId="6" xfId="12" applyFont="1" applyBorder="1" applyAlignment="1" applyProtection="1">
      <alignment horizontal="center" vertical="center"/>
    </xf>
    <xf numFmtId="0" fontId="57" fillId="0" borderId="135" xfId="12" applyFont="1" applyBorder="1" applyAlignment="1" applyProtection="1">
      <alignment horizontal="center" vertical="center"/>
    </xf>
    <xf numFmtId="0" fontId="51" fillId="0" borderId="193" xfId="12" applyFont="1" applyBorder="1" applyAlignment="1" applyProtection="1">
      <alignment horizontal="center" vertical="center" wrapText="1"/>
    </xf>
    <xf numFmtId="0" fontId="51" fillId="0" borderId="154" xfId="12" applyFont="1" applyBorder="1" applyAlignment="1" applyProtection="1">
      <alignment horizontal="center" vertical="center" wrapText="1"/>
    </xf>
    <xf numFmtId="0" fontId="51" fillId="0" borderId="156" xfId="12" applyFont="1" applyBorder="1" applyAlignment="1" applyProtection="1">
      <alignment horizontal="center" vertical="center" wrapText="1"/>
    </xf>
    <xf numFmtId="0" fontId="58" fillId="4" borderId="193" xfId="12" applyFont="1" applyFill="1" applyBorder="1" applyAlignment="1" applyProtection="1">
      <alignment horizontal="center" vertical="center" wrapText="1"/>
    </xf>
    <xf numFmtId="0" fontId="58" fillId="4" borderId="199" xfId="12" applyFont="1" applyFill="1" applyBorder="1" applyAlignment="1" applyProtection="1">
      <alignment horizontal="center" vertical="center" wrapText="1"/>
    </xf>
    <xf numFmtId="0" fontId="58" fillId="4" borderId="153" xfId="12" applyFont="1" applyFill="1" applyBorder="1" applyAlignment="1" applyProtection="1">
      <alignment horizontal="center" vertical="center" wrapText="1"/>
    </xf>
    <xf numFmtId="0" fontId="58" fillId="4" borderId="156" xfId="12" applyFont="1" applyFill="1" applyBorder="1" applyAlignment="1" applyProtection="1">
      <alignment horizontal="center" vertical="center" wrapText="1"/>
    </xf>
    <xf numFmtId="0" fontId="57" fillId="0" borderId="193" xfId="12" applyFont="1" applyBorder="1" applyAlignment="1" applyProtection="1">
      <alignment horizontal="center" vertical="center"/>
    </xf>
    <xf numFmtId="0" fontId="57" fillId="0" borderId="154" xfId="12" applyFont="1" applyBorder="1" applyAlignment="1" applyProtection="1">
      <alignment horizontal="center" vertical="center"/>
    </xf>
    <xf numFmtId="0" fontId="57" fillId="0" borderId="156" xfId="12" quotePrefix="1" applyFont="1" applyBorder="1" applyAlignment="1" applyProtection="1">
      <alignment horizontal="center" vertical="center"/>
    </xf>
    <xf numFmtId="0" fontId="50" fillId="0" borderId="193" xfId="12" applyFont="1" applyBorder="1" applyAlignment="1" applyProtection="1">
      <alignment horizontal="center" vertical="center" wrapText="1"/>
    </xf>
    <xf numFmtId="0" fontId="50" fillId="0" borderId="154" xfId="12" applyFont="1" applyBorder="1" applyAlignment="1" applyProtection="1">
      <alignment horizontal="center" vertical="center" wrapText="1"/>
    </xf>
    <xf numFmtId="0" fontId="50" fillId="0" borderId="156" xfId="12" applyFont="1" applyBorder="1" applyAlignment="1" applyProtection="1">
      <alignment horizontal="center" vertical="center" wrapText="1"/>
    </xf>
    <xf numFmtId="0" fontId="57" fillId="0" borderId="193" xfId="12" applyFont="1" applyBorder="1" applyAlignment="1" applyProtection="1">
      <alignment horizontal="center" vertical="center" wrapText="1"/>
    </xf>
    <xf numFmtId="0" fontId="57" fillId="0" borderId="154" xfId="12" applyFont="1" applyBorder="1" applyAlignment="1" applyProtection="1">
      <alignment horizontal="center" vertical="center" wrapText="1"/>
    </xf>
    <xf numFmtId="0" fontId="57" fillId="0" borderId="199" xfId="12" applyFont="1" applyBorder="1" applyAlignment="1" applyProtection="1">
      <alignment horizontal="center" vertical="center" wrapText="1"/>
    </xf>
    <xf numFmtId="0" fontId="57" fillId="0" borderId="153" xfId="12" applyFont="1" applyBorder="1" applyAlignment="1" applyProtection="1">
      <alignment horizontal="center" vertical="center" wrapText="1"/>
    </xf>
    <xf numFmtId="0" fontId="50" fillId="0" borderId="201" xfId="12" applyFont="1" applyBorder="1" applyAlignment="1" applyProtection="1">
      <alignment horizontal="center" vertical="center" wrapText="1"/>
    </xf>
    <xf numFmtId="0" fontId="57" fillId="0" borderId="153" xfId="12" applyFont="1" applyBorder="1" applyAlignment="1" applyProtection="1">
      <alignment horizontal="center" vertical="center" wrapText="1"/>
    </xf>
    <xf numFmtId="0" fontId="57" fillId="0" borderId="156" xfId="12" applyFont="1" applyBorder="1" applyAlignment="1" applyProtection="1">
      <alignment horizontal="center" vertical="center" wrapText="1"/>
    </xf>
    <xf numFmtId="0" fontId="57" fillId="0" borderId="104" xfId="12" applyFont="1" applyBorder="1" applyAlignment="1" applyProtection="1">
      <alignment horizontal="center" vertical="center"/>
    </xf>
    <xf numFmtId="0" fontId="50" fillId="0" borderId="0" xfId="12" applyFont="1" applyAlignment="1" applyProtection="1">
      <alignment horizontal="right" vertical="center"/>
    </xf>
    <xf numFmtId="0" fontId="59" fillId="0" borderId="0" xfId="12" applyFont="1" applyProtection="1">
      <alignment vertical="center"/>
    </xf>
    <xf numFmtId="0" fontId="59" fillId="0" borderId="0" xfId="12" applyFont="1" applyAlignment="1" applyProtection="1">
      <alignment horizontal="right" vertical="center"/>
    </xf>
    <xf numFmtId="0" fontId="53" fillId="0" borderId="0" xfId="12" applyFont="1" applyAlignment="1" applyProtection="1"/>
    <xf numFmtId="0" fontId="59" fillId="0" borderId="0" xfId="12" applyFont="1" applyBorder="1" applyAlignment="1" applyProtection="1">
      <alignment horizontal="center" vertical="center"/>
    </xf>
    <xf numFmtId="0" fontId="59" fillId="0" borderId="0" xfId="12" applyFont="1" applyBorder="1" applyAlignment="1" applyProtection="1">
      <alignment vertical="center"/>
    </xf>
    <xf numFmtId="0" fontId="60" fillId="0" borderId="0" xfId="12" applyFont="1" applyAlignment="1" applyProtection="1">
      <alignment horizontal="right" vertical="center"/>
    </xf>
    <xf numFmtId="0" fontId="59" fillId="0" borderId="0" xfId="12" applyFont="1" applyAlignment="1" applyProtection="1">
      <alignment horizontal="center" vertical="center"/>
    </xf>
    <xf numFmtId="0" fontId="59" fillId="0" borderId="0" xfId="12" applyFont="1" applyBorder="1" applyProtection="1">
      <alignment vertical="center"/>
    </xf>
    <xf numFmtId="20" fontId="59" fillId="0" borderId="0" xfId="12" applyNumberFormat="1" applyFont="1" applyBorder="1" applyAlignment="1" applyProtection="1">
      <alignment vertical="center"/>
    </xf>
    <xf numFmtId="0" fontId="57" fillId="0" borderId="0" xfId="12" applyFont="1" applyBorder="1" applyAlignment="1" applyProtection="1">
      <alignment vertical="center"/>
    </xf>
    <xf numFmtId="20" fontId="57" fillId="0" borderId="0" xfId="12" applyNumberFormat="1" applyFont="1" applyBorder="1" applyAlignment="1" applyProtection="1">
      <alignment vertical="center"/>
    </xf>
    <xf numFmtId="0" fontId="57" fillId="0" borderId="0" xfId="12" applyFont="1" applyBorder="1" applyAlignment="1" applyProtection="1">
      <alignment horizontal="center" vertical="center"/>
    </xf>
    <xf numFmtId="0" fontId="57" fillId="0" borderId="0" xfId="12" applyFont="1" applyBorder="1" applyAlignment="1" applyProtection="1">
      <alignment horizontal="right" vertical="center"/>
    </xf>
    <xf numFmtId="0" fontId="57" fillId="0" borderId="0" xfId="12" applyFont="1" applyBorder="1" applyAlignment="1" applyProtection="1">
      <alignment horizontal="left" vertical="center"/>
    </xf>
    <xf numFmtId="0" fontId="57" fillId="0" borderId="0" xfId="12" applyNumberFormat="1" applyFont="1" applyBorder="1" applyAlignment="1" applyProtection="1">
      <alignment horizontal="center" vertical="center"/>
    </xf>
    <xf numFmtId="0" fontId="57" fillId="0" borderId="0" xfId="12" applyFont="1" applyBorder="1" applyProtection="1">
      <alignment vertical="center"/>
    </xf>
    <xf numFmtId="0" fontId="51" fillId="0" borderId="0" xfId="12" applyFont="1" applyBorder="1" applyAlignment="1" applyProtection="1">
      <alignment horizontal="left" vertical="center"/>
    </xf>
    <xf numFmtId="4" fontId="57" fillId="0" borderId="4" xfId="12" applyNumberFormat="1" applyFont="1" applyBorder="1" applyAlignment="1" applyProtection="1">
      <alignment horizontal="center" vertical="center"/>
    </xf>
    <xf numFmtId="4" fontId="57" fillId="0" borderId="5" xfId="12" applyNumberFormat="1" applyFont="1" applyBorder="1" applyAlignment="1" applyProtection="1">
      <alignment horizontal="center" vertical="center"/>
    </xf>
    <xf numFmtId="20" fontId="57" fillId="6" borderId="4" xfId="12" applyNumberFormat="1" applyFont="1" applyFill="1" applyBorder="1" applyAlignment="1" applyProtection="1">
      <alignment horizontal="center" vertical="center"/>
      <protection locked="0"/>
    </xf>
    <xf numFmtId="20" fontId="57" fillId="6" borderId="6" xfId="12" applyNumberFormat="1" applyFont="1" applyFill="1" applyBorder="1" applyAlignment="1" applyProtection="1">
      <alignment horizontal="center" vertical="center"/>
      <protection locked="0"/>
    </xf>
    <xf numFmtId="20" fontId="57" fillId="6" borderId="5" xfId="12" applyNumberFormat="1" applyFont="1" applyFill="1" applyBorder="1" applyAlignment="1" applyProtection="1">
      <alignment horizontal="center" vertical="center"/>
      <protection locked="0"/>
    </xf>
    <xf numFmtId="0" fontId="57" fillId="0" borderId="0" xfId="12" applyFont="1" applyAlignment="1" applyProtection="1">
      <alignment horizontal="right" vertical="center"/>
    </xf>
    <xf numFmtId="0" fontId="57" fillId="0" borderId="0" xfId="12" applyFont="1" applyAlignment="1" applyProtection="1">
      <alignment horizontal="center" vertical="center"/>
    </xf>
    <xf numFmtId="0" fontId="57" fillId="0" borderId="0" xfId="12" applyFont="1" applyProtection="1">
      <alignment vertical="center"/>
    </xf>
    <xf numFmtId="0" fontId="57" fillId="4" borderId="0" xfId="12" applyFont="1" applyFill="1" applyBorder="1" applyAlignment="1" applyProtection="1">
      <alignment vertical="center"/>
    </xf>
    <xf numFmtId="0" fontId="57" fillId="4" borderId="0" xfId="12" applyFont="1" applyFill="1" applyBorder="1" applyAlignment="1" applyProtection="1">
      <alignment horizontal="center" vertical="center"/>
    </xf>
    <xf numFmtId="0" fontId="50" fillId="0" borderId="0" xfId="12" applyFont="1" applyBorder="1" applyAlignment="1" applyProtection="1">
      <alignment vertical="center"/>
    </xf>
    <xf numFmtId="0" fontId="50" fillId="4" borderId="0" xfId="12" applyFont="1" applyFill="1" applyBorder="1" applyAlignment="1" applyProtection="1">
      <alignment vertical="center"/>
    </xf>
    <xf numFmtId="0" fontId="51" fillId="0" borderId="0" xfId="12" applyFont="1" applyAlignment="1" applyProtection="1"/>
    <xf numFmtId="0" fontId="51" fillId="0" borderId="0" xfId="12" applyFont="1" applyAlignment="1" applyProtection="1">
      <alignment horizontal="right" vertical="center"/>
    </xf>
    <xf numFmtId="0" fontId="57" fillId="4" borderId="0" xfId="12" applyFont="1" applyFill="1" applyBorder="1" applyProtection="1">
      <alignment vertical="center"/>
    </xf>
    <xf numFmtId="20" fontId="57" fillId="4" borderId="0" xfId="12" applyNumberFormat="1" applyFont="1" applyFill="1" applyBorder="1" applyAlignment="1" applyProtection="1">
      <alignment vertical="center"/>
    </xf>
    <xf numFmtId="0" fontId="50" fillId="0" borderId="0" xfId="12" applyFont="1" applyBorder="1" applyAlignment="1" applyProtection="1">
      <alignment horizontal="left" vertical="center"/>
    </xf>
    <xf numFmtId="0" fontId="51" fillId="0" borderId="0" xfId="12" applyFont="1" applyAlignment="1" applyProtection="1">
      <alignment horizontal="left"/>
    </xf>
    <xf numFmtId="0" fontId="57" fillId="6" borderId="4" xfId="12" applyFont="1" applyFill="1" applyBorder="1" applyAlignment="1" applyProtection="1">
      <alignment horizontal="center" vertical="center"/>
      <protection locked="0"/>
    </xf>
    <xf numFmtId="0" fontId="57" fillId="6" borderId="6" xfId="12" applyFont="1" applyFill="1" applyBorder="1" applyAlignment="1" applyProtection="1">
      <alignment horizontal="center" vertical="center"/>
      <protection locked="0"/>
    </xf>
    <xf numFmtId="0" fontId="57" fillId="6" borderId="5" xfId="12" applyFont="1" applyFill="1" applyBorder="1" applyAlignment="1" applyProtection="1">
      <alignment horizontal="center" vertical="center"/>
      <protection locked="0"/>
    </xf>
    <xf numFmtId="0" fontId="51" fillId="0" borderId="0" xfId="12" applyFont="1" applyProtection="1">
      <alignment vertical="center"/>
    </xf>
    <xf numFmtId="38" fontId="57" fillId="4" borderId="0" xfId="13" applyFont="1" applyFill="1" applyBorder="1" applyAlignment="1" applyProtection="1">
      <alignment horizontal="center" vertical="center"/>
    </xf>
    <xf numFmtId="0" fontId="51" fillId="0" borderId="0" xfId="12" applyFont="1" applyAlignment="1" applyProtection="1">
      <alignment horizontal="center" vertical="center"/>
    </xf>
    <xf numFmtId="0" fontId="59" fillId="4" borderId="0" xfId="12" applyFont="1" applyFill="1" applyBorder="1" applyProtection="1">
      <alignment vertical="center"/>
    </xf>
    <xf numFmtId="1" fontId="57" fillId="4" borderId="0" xfId="12" applyNumberFormat="1" applyFont="1" applyFill="1" applyBorder="1" applyAlignment="1" applyProtection="1">
      <alignment vertical="center"/>
    </xf>
    <xf numFmtId="178" fontId="57" fillId="0" borderId="0" xfId="12" applyNumberFormat="1" applyFont="1" applyBorder="1" applyAlignment="1" applyProtection="1">
      <alignment vertical="center"/>
    </xf>
    <xf numFmtId="0" fontId="57" fillId="4" borderId="0" xfId="12" applyFont="1" applyFill="1" applyBorder="1" applyAlignment="1" applyProtection="1">
      <alignment horizontal="left" vertical="center"/>
    </xf>
    <xf numFmtId="178" fontId="57" fillId="4" borderId="0" xfId="12" applyNumberFormat="1" applyFont="1" applyFill="1" applyBorder="1" applyAlignment="1" applyProtection="1">
      <alignment vertical="center"/>
    </xf>
    <xf numFmtId="0" fontId="57" fillId="4" borderId="0" xfId="12" applyFont="1" applyFill="1" applyBorder="1" applyAlignment="1" applyProtection="1">
      <alignment horizontal="right" vertical="center"/>
    </xf>
    <xf numFmtId="0" fontId="57" fillId="4" borderId="4" xfId="12" applyFont="1" applyFill="1" applyBorder="1" applyAlignment="1" applyProtection="1">
      <alignment horizontal="center" vertical="center"/>
    </xf>
    <xf numFmtId="0" fontId="57" fillId="4" borderId="5" xfId="12" applyFont="1" applyFill="1" applyBorder="1" applyAlignment="1" applyProtection="1">
      <alignment horizontal="center" vertical="center"/>
    </xf>
    <xf numFmtId="0" fontId="57" fillId="7" borderId="4" xfId="12" applyFont="1" applyFill="1" applyBorder="1" applyAlignment="1" applyProtection="1">
      <alignment horizontal="center" vertical="center"/>
      <protection locked="0"/>
    </xf>
    <xf numFmtId="0" fontId="57" fillId="7" borderId="6" xfId="12" applyFont="1" applyFill="1" applyBorder="1" applyAlignment="1" applyProtection="1">
      <alignment horizontal="center" vertical="center"/>
      <protection locked="0"/>
    </xf>
    <xf numFmtId="0" fontId="57" fillId="8" borderId="5" xfId="12" applyFont="1" applyFill="1" applyBorder="1" applyAlignment="1" applyProtection="1">
      <alignment horizontal="center" vertical="center"/>
      <protection locked="0"/>
    </xf>
    <xf numFmtId="0" fontId="57" fillId="4" borderId="0" xfId="12" quotePrefix="1" applyFont="1" applyFill="1" applyBorder="1" applyAlignment="1" applyProtection="1">
      <alignment vertical="center"/>
    </xf>
    <xf numFmtId="0" fontId="59" fillId="0" borderId="0" xfId="12" applyFont="1" applyAlignment="1" applyProtection="1">
      <alignment horizontal="left" vertical="center"/>
    </xf>
    <xf numFmtId="0" fontId="59" fillId="4" borderId="0" xfId="12" applyFont="1" applyFill="1" applyProtection="1">
      <alignment vertical="center"/>
    </xf>
    <xf numFmtId="0" fontId="59" fillId="4" borderId="0" xfId="12" applyFont="1" applyFill="1" applyAlignment="1" applyProtection="1">
      <alignment horizontal="center" vertical="center"/>
    </xf>
    <xf numFmtId="0" fontId="59" fillId="4" borderId="0" xfId="12" applyFont="1" applyFill="1" applyAlignment="1" applyProtection="1">
      <alignment vertical="center"/>
    </xf>
    <xf numFmtId="0" fontId="59" fillId="6" borderId="0" xfId="12" applyFont="1" applyFill="1" applyAlignment="1" applyProtection="1">
      <alignment horizontal="center" vertical="center"/>
      <protection locked="0"/>
    </xf>
    <xf numFmtId="0" fontId="60" fillId="0" borderId="0" xfId="12" applyFont="1" applyAlignment="1" applyProtection="1">
      <alignment horizontal="left" vertical="center"/>
    </xf>
    <xf numFmtId="0" fontId="59" fillId="0" borderId="0" xfId="12" applyFont="1" applyFill="1" applyAlignment="1" applyProtection="1">
      <alignment vertical="center"/>
    </xf>
    <xf numFmtId="0" fontId="59" fillId="0" borderId="0" xfId="12" applyFont="1" applyFill="1" applyAlignment="1" applyProtection="1">
      <alignment horizontal="center" vertical="center"/>
    </xf>
    <xf numFmtId="0" fontId="59" fillId="0" borderId="0" xfId="12" applyFont="1" applyFill="1" applyAlignment="1" applyProtection="1">
      <alignment horizontal="right" vertical="center"/>
    </xf>
    <xf numFmtId="0" fontId="57" fillId="0" borderId="0" xfId="12" applyFont="1" applyAlignment="1" applyProtection="1">
      <alignment horizontal="left" vertical="center"/>
    </xf>
    <xf numFmtId="0" fontId="59" fillId="7" borderId="0" xfId="12" applyFont="1" applyFill="1" applyAlignment="1" applyProtection="1">
      <alignment horizontal="center" vertical="center"/>
      <protection locked="0"/>
    </xf>
    <xf numFmtId="0" fontId="59" fillId="8" borderId="0" xfId="12" applyFont="1" applyFill="1" applyAlignment="1" applyProtection="1">
      <alignment horizontal="center" vertical="center"/>
      <protection locked="0"/>
    </xf>
    <xf numFmtId="0" fontId="61" fillId="4" borderId="0" xfId="12" applyFont="1" applyFill="1" applyProtection="1">
      <alignment vertical="center"/>
    </xf>
    <xf numFmtId="0" fontId="61" fillId="4" borderId="0" xfId="12" applyFont="1" applyFill="1" applyAlignment="1" applyProtection="1">
      <alignment horizontal="center" vertical="center"/>
    </xf>
    <xf numFmtId="0" fontId="61" fillId="4" borderId="0" xfId="12" applyFont="1" applyFill="1" applyAlignment="1" applyProtection="1">
      <alignment horizontal="left" vertical="center"/>
    </xf>
    <xf numFmtId="0" fontId="61" fillId="4" borderId="0" xfId="12" applyFont="1" applyFill="1" applyAlignment="1" applyProtection="1">
      <alignment vertical="center"/>
    </xf>
    <xf numFmtId="0" fontId="62" fillId="4" borderId="0" xfId="12" applyFont="1" applyFill="1" applyAlignment="1" applyProtection="1">
      <alignment horizontal="left" vertical="center"/>
    </xf>
    <xf numFmtId="0" fontId="61" fillId="6" borderId="11" xfId="12" applyFont="1" applyFill="1" applyBorder="1" applyAlignment="1" applyProtection="1">
      <alignment horizontal="left" vertical="center"/>
      <protection locked="0"/>
    </xf>
    <xf numFmtId="0" fontId="61" fillId="6" borderId="11" xfId="12" applyFont="1" applyFill="1" applyBorder="1" applyAlignment="1" applyProtection="1">
      <alignment horizontal="center" vertical="center"/>
      <protection locked="0"/>
    </xf>
    <xf numFmtId="0" fontId="61" fillId="4" borderId="11" xfId="12" applyFont="1" applyFill="1" applyBorder="1" applyAlignment="1" applyProtection="1">
      <alignment horizontal="center" vertical="center"/>
    </xf>
    <xf numFmtId="20" fontId="61" fillId="4" borderId="11" xfId="12" applyNumberFormat="1" applyFont="1" applyFill="1" applyBorder="1" applyAlignment="1" applyProtection="1">
      <alignment horizontal="center" vertical="center"/>
    </xf>
    <xf numFmtId="0" fontId="61" fillId="4" borderId="11" xfId="12" applyNumberFormat="1" applyFont="1" applyFill="1" applyBorder="1" applyAlignment="1" applyProtection="1">
      <alignment horizontal="center" vertical="center"/>
    </xf>
    <xf numFmtId="179" fontId="61" fillId="4" borderId="11" xfId="12" applyNumberFormat="1" applyFont="1" applyFill="1" applyBorder="1" applyAlignment="1" applyProtection="1">
      <alignment horizontal="center" vertical="center"/>
    </xf>
    <xf numFmtId="20" fontId="61" fillId="6" borderId="11" xfId="12" applyNumberFormat="1" applyFont="1" applyFill="1" applyBorder="1" applyAlignment="1" applyProtection="1">
      <alignment horizontal="center" vertical="center"/>
      <protection locked="0"/>
    </xf>
    <xf numFmtId="0" fontId="61" fillId="4" borderId="11" xfId="13" applyNumberFormat="1" applyFont="1" applyFill="1" applyBorder="1" applyAlignment="1" applyProtection="1">
      <alignment horizontal="center" vertical="center"/>
    </xf>
    <xf numFmtId="0" fontId="61" fillId="4" borderId="11" xfId="12" applyFont="1" applyFill="1" applyBorder="1" applyAlignment="1" applyProtection="1">
      <alignment horizontal="center" vertical="center"/>
    </xf>
    <xf numFmtId="0" fontId="63" fillId="4" borderId="0" xfId="12" applyFont="1" applyFill="1" applyAlignment="1" applyProtection="1">
      <alignment horizontal="left" vertical="center"/>
    </xf>
    <xf numFmtId="0" fontId="63" fillId="4" borderId="0" xfId="12" applyFont="1" applyFill="1" applyProtection="1">
      <alignment vertical="center"/>
    </xf>
    <xf numFmtId="0" fontId="64" fillId="4" borderId="0" xfId="12" applyFont="1" applyFill="1" applyAlignment="1" applyProtection="1">
      <alignment horizontal="left" vertical="center"/>
    </xf>
    <xf numFmtId="0" fontId="50" fillId="0" borderId="0" xfId="12" applyFont="1">
      <alignment vertical="center"/>
    </xf>
    <xf numFmtId="0" fontId="50" fillId="0" borderId="0" xfId="12" applyFont="1" applyAlignment="1">
      <alignment horizontal="left" vertical="center"/>
    </xf>
    <xf numFmtId="0" fontId="50" fillId="0" borderId="0" xfId="12" applyFont="1" applyFill="1">
      <alignment vertical="center"/>
    </xf>
    <xf numFmtId="0" fontId="50" fillId="0" borderId="0" xfId="12" applyFont="1" applyFill="1" applyAlignment="1">
      <alignment horizontal="left" vertical="center"/>
    </xf>
    <xf numFmtId="0" fontId="50" fillId="0" borderId="0" xfId="12" applyFont="1" applyFill="1" applyAlignment="1">
      <alignment vertical="center" textRotation="90"/>
    </xf>
    <xf numFmtId="0" fontId="51" fillId="0" borderId="0" xfId="12" applyFont="1" applyFill="1" applyBorder="1" applyAlignment="1">
      <alignment horizontal="justify" vertical="center" wrapText="1"/>
    </xf>
    <xf numFmtId="0" fontId="51" fillId="0" borderId="0" xfId="12" applyFont="1" applyFill="1" applyBorder="1" applyAlignment="1">
      <alignment vertical="center" wrapText="1"/>
    </xf>
    <xf numFmtId="0" fontId="51" fillId="0" borderId="0" xfId="12" applyFont="1" applyFill="1" applyAlignment="1"/>
    <xf numFmtId="0" fontId="51" fillId="0" borderId="0" xfId="12" applyFont="1" applyFill="1" applyAlignment="1">
      <alignment vertical="center"/>
    </xf>
    <xf numFmtId="0" fontId="50" fillId="0" borderId="0" xfId="12" applyFont="1" applyBorder="1">
      <alignment vertical="center"/>
    </xf>
    <xf numFmtId="0" fontId="50" fillId="0" borderId="0" xfId="12" applyFont="1" applyFill="1" applyBorder="1">
      <alignment vertical="center"/>
    </xf>
    <xf numFmtId="0" fontId="50" fillId="0" borderId="0" xfId="12" applyFont="1" applyAlignment="1">
      <alignment vertical="center" wrapText="1"/>
    </xf>
    <xf numFmtId="0" fontId="50" fillId="0" borderId="0" xfId="12" applyFont="1" applyFill="1" applyAlignment="1">
      <alignment vertical="center" wrapText="1"/>
    </xf>
    <xf numFmtId="0" fontId="52" fillId="0" borderId="0" xfId="12" applyFont="1" applyAlignment="1">
      <alignment vertical="center" shrinkToFit="1"/>
    </xf>
    <xf numFmtId="0" fontId="50" fillId="0" borderId="0" xfId="12" applyFont="1" applyAlignment="1">
      <alignment vertical="center" shrinkToFit="1"/>
    </xf>
    <xf numFmtId="0" fontId="53" fillId="0" borderId="0" xfId="12" applyFont="1">
      <alignment vertical="center"/>
    </xf>
    <xf numFmtId="0" fontId="50" fillId="0" borderId="109" xfId="12" applyFont="1" applyBorder="1" applyAlignment="1">
      <alignment horizontal="center" vertical="center" wrapText="1"/>
    </xf>
    <xf numFmtId="0" fontId="50" fillId="0" borderId="110" xfId="12" applyFont="1" applyBorder="1" applyAlignment="1">
      <alignment horizontal="center" vertical="center" wrapText="1"/>
    </xf>
    <xf numFmtId="0" fontId="50" fillId="0" borderId="111" xfId="12" applyFont="1" applyBorder="1" applyAlignment="1">
      <alignment horizontal="center" vertical="center" wrapText="1"/>
    </xf>
    <xf numFmtId="177" fontId="50" fillId="4" borderId="109" xfId="12" applyNumberFormat="1" applyFont="1" applyFill="1" applyBorder="1" applyAlignment="1">
      <alignment horizontal="center" vertical="center" wrapText="1"/>
    </xf>
    <xf numFmtId="177" fontId="50" fillId="4" borderId="110" xfId="12" applyNumberFormat="1" applyFont="1" applyFill="1" applyBorder="1" applyAlignment="1">
      <alignment horizontal="center" vertical="center" wrapText="1"/>
    </xf>
    <xf numFmtId="177" fontId="50" fillId="4" borderId="111" xfId="12" applyNumberFormat="1" applyFont="1" applyFill="1" applyBorder="1" applyAlignment="1">
      <alignment horizontal="center" vertical="center" wrapText="1"/>
    </xf>
    <xf numFmtId="0" fontId="51" fillId="0" borderId="118" xfId="12" applyFont="1" applyBorder="1" applyAlignment="1">
      <alignment horizontal="center" vertical="center" wrapText="1"/>
    </xf>
    <xf numFmtId="0" fontId="51" fillId="0" borderId="119" xfId="12" applyFont="1" applyBorder="1" applyAlignment="1">
      <alignment horizontal="center" vertical="center" wrapText="1"/>
    </xf>
    <xf numFmtId="0" fontId="51" fillId="0" borderId="120" xfId="12" applyFont="1" applyBorder="1" applyAlignment="1">
      <alignment horizontal="center" vertical="center" wrapText="1"/>
    </xf>
    <xf numFmtId="0" fontId="50" fillId="0" borderId="121" xfId="12" applyFont="1" applyBorder="1" applyAlignment="1">
      <alignment horizontal="center" vertical="center" wrapText="1"/>
    </xf>
    <xf numFmtId="0" fontId="50" fillId="0" borderId="122" xfId="12" applyFont="1" applyBorder="1" applyAlignment="1">
      <alignment horizontal="center" vertical="center" wrapText="1"/>
    </xf>
    <xf numFmtId="0" fontId="50" fillId="0" borderId="123" xfId="12" applyFont="1" applyBorder="1" applyAlignment="1">
      <alignment horizontal="center" vertical="center" wrapText="1"/>
    </xf>
    <xf numFmtId="177" fontId="50" fillId="4" borderId="121" xfId="12" applyNumberFormat="1" applyFont="1" applyFill="1" applyBorder="1" applyAlignment="1">
      <alignment horizontal="center" vertical="center" wrapText="1"/>
    </xf>
    <xf numFmtId="177" fontId="50" fillId="4" borderId="122" xfId="12" applyNumberFormat="1" applyFont="1" applyFill="1" applyBorder="1" applyAlignment="1">
      <alignment horizontal="center" vertical="center" wrapText="1"/>
    </xf>
    <xf numFmtId="177" fontId="50" fillId="4" borderId="123" xfId="12" applyNumberFormat="1" applyFont="1" applyFill="1" applyBorder="1" applyAlignment="1">
      <alignment horizontal="center" vertical="center" wrapText="1"/>
    </xf>
    <xf numFmtId="0" fontId="51" fillId="0" borderId="126" xfId="12" applyFont="1" applyBorder="1" applyAlignment="1">
      <alignment horizontal="center" vertical="center"/>
    </xf>
    <xf numFmtId="0" fontId="51" fillId="0" borderId="6" xfId="12" applyFont="1" applyBorder="1" applyAlignment="1">
      <alignment horizontal="center" vertical="center"/>
    </xf>
    <xf numFmtId="0" fontId="51" fillId="0" borderId="127" xfId="12" applyFont="1" applyBorder="1" applyAlignment="1">
      <alignment horizontal="center" vertical="center" wrapText="1"/>
    </xf>
    <xf numFmtId="0" fontId="51" fillId="0" borderId="0" xfId="12" applyFont="1" applyBorder="1" applyAlignment="1">
      <alignment horizontal="center" vertical="center" wrapText="1"/>
    </xf>
    <xf numFmtId="0" fontId="51" fillId="0" borderId="128" xfId="12" applyFont="1" applyBorder="1" applyAlignment="1">
      <alignment horizontal="center" vertical="center" wrapText="1"/>
    </xf>
    <xf numFmtId="0" fontId="51" fillId="0" borderId="133" xfId="12" applyFont="1" applyBorder="1" applyAlignment="1">
      <alignment horizontal="center" vertical="center"/>
    </xf>
    <xf numFmtId="0" fontId="51" fillId="0" borderId="29" xfId="12" applyFont="1" applyBorder="1" applyAlignment="1">
      <alignment horizontal="center" vertical="center"/>
    </xf>
    <xf numFmtId="177" fontId="51" fillId="4" borderId="124" xfId="12" applyNumberFormat="1" applyFont="1" applyFill="1" applyBorder="1" applyAlignment="1">
      <alignment horizontal="center" vertical="center" shrinkToFit="1"/>
    </xf>
    <xf numFmtId="177" fontId="51" fillId="4" borderId="11" xfId="12" applyNumberFormat="1" applyFont="1" applyFill="1" applyBorder="1" applyAlignment="1">
      <alignment horizontal="center" vertical="center" shrinkToFit="1"/>
    </xf>
    <xf numFmtId="177" fontId="51" fillId="4" borderId="125" xfId="12" applyNumberFormat="1" applyFont="1" applyFill="1" applyBorder="1" applyAlignment="1">
      <alignment horizontal="center" vertical="center" shrinkToFit="1"/>
    </xf>
    <xf numFmtId="177" fontId="51" fillId="0" borderId="124" xfId="12" applyNumberFormat="1" applyFont="1" applyFill="1" applyBorder="1" applyAlignment="1">
      <alignment horizontal="center" vertical="center" shrinkToFit="1"/>
    </xf>
    <xf numFmtId="177" fontId="51" fillId="0" borderId="11" xfId="12" applyNumberFormat="1" applyFont="1" applyFill="1" applyBorder="1" applyAlignment="1">
      <alignment horizontal="center" vertical="center" shrinkToFit="1"/>
    </xf>
    <xf numFmtId="177" fontId="51" fillId="0" borderId="125" xfId="12" applyNumberFormat="1" applyFont="1" applyFill="1" applyBorder="1" applyAlignment="1">
      <alignment horizontal="center" vertical="center" shrinkToFit="1"/>
    </xf>
    <xf numFmtId="0" fontId="51" fillId="0" borderId="116" xfId="12" applyFont="1" applyFill="1" applyBorder="1" applyAlignment="1">
      <alignment horizontal="left" vertical="center" wrapText="1"/>
    </xf>
    <xf numFmtId="0" fontId="51" fillId="0" borderId="117" xfId="12" applyFont="1" applyFill="1" applyBorder="1" applyAlignment="1">
      <alignment horizontal="left" vertical="center" wrapText="1"/>
    </xf>
    <xf numFmtId="177" fontId="51" fillId="0" borderId="117" xfId="12" applyNumberFormat="1" applyFont="1" applyFill="1" applyBorder="1" applyAlignment="1">
      <alignment horizontal="left" vertical="center" wrapText="1"/>
    </xf>
    <xf numFmtId="0" fontId="50" fillId="0" borderId="117" xfId="12" applyFont="1" applyFill="1" applyBorder="1" applyAlignment="1">
      <alignment vertical="center" wrapText="1"/>
    </xf>
    <xf numFmtId="0" fontId="50" fillId="0" borderId="134" xfId="12" applyFont="1" applyBorder="1">
      <alignment vertical="center"/>
    </xf>
    <xf numFmtId="0" fontId="51" fillId="0" borderId="126" xfId="12" applyFont="1" applyFill="1" applyBorder="1" applyAlignment="1">
      <alignment horizontal="left" vertical="center" wrapText="1"/>
    </xf>
    <xf numFmtId="0" fontId="51" fillId="0" borderId="6" xfId="12" applyFont="1" applyFill="1" applyBorder="1" applyAlignment="1">
      <alignment horizontal="left" vertical="center" wrapText="1"/>
    </xf>
    <xf numFmtId="0" fontId="50" fillId="0" borderId="6" xfId="12" applyFont="1" applyFill="1" applyBorder="1" applyAlignment="1">
      <alignment vertical="center" wrapText="1"/>
    </xf>
    <xf numFmtId="0" fontId="50" fillId="0" borderId="135" xfId="12" applyFont="1" applyBorder="1">
      <alignment vertical="center"/>
    </xf>
    <xf numFmtId="177" fontId="50" fillId="4" borderId="136" xfId="12" applyNumberFormat="1" applyFont="1" applyFill="1" applyBorder="1" applyAlignment="1">
      <alignment horizontal="center" vertical="center" wrapText="1"/>
    </xf>
    <xf numFmtId="177" fontId="50" fillId="4" borderId="137" xfId="12" applyNumberFormat="1" applyFont="1" applyFill="1" applyBorder="1" applyAlignment="1">
      <alignment horizontal="center" vertical="center" wrapText="1"/>
    </xf>
    <xf numFmtId="177" fontId="50" fillId="4" borderId="138" xfId="12" applyNumberFormat="1" applyFont="1" applyFill="1" applyBorder="1" applyAlignment="1">
      <alignment horizontal="center" vertical="center" wrapText="1"/>
    </xf>
    <xf numFmtId="0" fontId="50" fillId="0" borderId="147" xfId="12" applyFont="1" applyBorder="1" applyAlignment="1">
      <alignment horizontal="center" vertical="center" wrapText="1"/>
    </xf>
    <xf numFmtId="0" fontId="50" fillId="0" borderId="148" xfId="12" applyFont="1" applyBorder="1" applyAlignment="1">
      <alignment horizontal="center" vertical="center" wrapText="1"/>
    </xf>
    <xf numFmtId="0" fontId="50" fillId="0" borderId="149" xfId="12" applyFont="1" applyBorder="1" applyAlignment="1">
      <alignment horizontal="center" vertical="center" wrapText="1"/>
    </xf>
    <xf numFmtId="0" fontId="50" fillId="4" borderId="0" xfId="12" applyFont="1" applyFill="1">
      <alignment vertical="center"/>
    </xf>
    <xf numFmtId="0" fontId="50" fillId="4" borderId="157" xfId="12" applyFont="1" applyFill="1" applyBorder="1" applyAlignment="1">
      <alignment horizontal="center" vertical="center" wrapText="1"/>
    </xf>
    <xf numFmtId="0" fontId="50" fillId="4" borderId="158" xfId="12" applyFont="1" applyFill="1" applyBorder="1" applyAlignment="1">
      <alignment horizontal="center" vertical="center" wrapText="1"/>
    </xf>
    <xf numFmtId="1" fontId="50" fillId="4" borderId="158" xfId="12" applyNumberFormat="1" applyFont="1" applyFill="1" applyBorder="1" applyAlignment="1">
      <alignment horizontal="center" vertical="center" wrapText="1"/>
    </xf>
    <xf numFmtId="0" fontId="50" fillId="4" borderId="158" xfId="12" applyFont="1" applyFill="1" applyBorder="1" applyAlignment="1">
      <alignment horizontal="center" vertical="center" shrinkToFit="1"/>
    </xf>
    <xf numFmtId="0" fontId="55" fillId="4" borderId="158" xfId="12" applyFont="1" applyFill="1" applyBorder="1" applyAlignment="1">
      <alignment horizontal="center" vertical="center" wrapText="1"/>
    </xf>
    <xf numFmtId="0" fontId="56" fillId="4" borderId="158" xfId="12" applyFont="1" applyFill="1" applyBorder="1" applyAlignment="1">
      <alignment horizontal="center" vertical="center"/>
    </xf>
    <xf numFmtId="0" fontId="50" fillId="4" borderId="159" xfId="12" applyFont="1" applyFill="1" applyBorder="1">
      <alignment vertical="center"/>
    </xf>
    <xf numFmtId="177" fontId="57" fillId="4" borderId="160" xfId="12" applyNumberFormat="1" applyFont="1" applyFill="1" applyBorder="1" applyAlignment="1">
      <alignment horizontal="center" vertical="center" wrapText="1"/>
    </xf>
    <xf numFmtId="177" fontId="57" fillId="4" borderId="161" xfId="12" applyNumberFormat="1" applyFont="1" applyFill="1" applyBorder="1" applyAlignment="1">
      <alignment horizontal="center" vertical="center" wrapText="1"/>
    </xf>
    <xf numFmtId="177" fontId="57" fillId="4" borderId="162" xfId="12" applyNumberFormat="1" applyFont="1" applyFill="1" applyBorder="1" applyAlignment="1">
      <alignment horizontal="center" vertical="center" wrapText="1"/>
    </xf>
    <xf numFmtId="177" fontId="57" fillId="4" borderId="163" xfId="12" applyNumberFormat="1" applyFont="1" applyFill="1" applyBorder="1" applyAlignment="1">
      <alignment horizontal="center" vertical="center" wrapText="1"/>
    </xf>
    <xf numFmtId="177" fontId="57" fillId="0" borderId="164" xfId="12" applyNumberFormat="1" applyFont="1" applyBorder="1" applyAlignment="1">
      <alignment horizontal="center" vertical="center" shrinkToFit="1"/>
    </xf>
    <xf numFmtId="177" fontId="57" fillId="0" borderId="165" xfId="12" applyNumberFormat="1" applyFont="1" applyBorder="1" applyAlignment="1">
      <alignment horizontal="center" vertical="center" shrinkToFit="1"/>
    </xf>
    <xf numFmtId="177" fontId="57" fillId="0" borderId="166" xfId="12" applyNumberFormat="1" applyFont="1" applyBorder="1" applyAlignment="1">
      <alignment horizontal="center" vertical="center" shrinkToFit="1"/>
    </xf>
    <xf numFmtId="0" fontId="55" fillId="0" borderId="167" xfId="12" applyFont="1" applyFill="1" applyBorder="1" applyAlignment="1">
      <alignment horizontal="center" vertical="center" wrapText="1"/>
    </xf>
    <xf numFmtId="0" fontId="55" fillId="0" borderId="168" xfId="12" applyFont="1" applyFill="1" applyBorder="1" applyAlignment="1">
      <alignment horizontal="center" vertical="center" wrapText="1"/>
    </xf>
    <xf numFmtId="0" fontId="55" fillId="0" borderId="169" xfId="12" applyFont="1" applyFill="1" applyBorder="1" applyAlignment="1">
      <alignment horizontal="center" vertical="center" wrapText="1"/>
    </xf>
    <xf numFmtId="0" fontId="57" fillId="0" borderId="94" xfId="12" applyFont="1" applyBorder="1" applyAlignment="1">
      <alignment horizontal="center" vertical="center" shrinkToFit="1"/>
    </xf>
    <xf numFmtId="177" fontId="57" fillId="4" borderId="143" xfId="12" applyNumberFormat="1" applyFont="1" applyFill="1" applyBorder="1" applyAlignment="1">
      <alignment horizontal="center" vertical="center" wrapText="1"/>
    </xf>
    <xf numFmtId="177" fontId="57" fillId="4" borderId="145" xfId="12" applyNumberFormat="1" applyFont="1" applyFill="1" applyBorder="1" applyAlignment="1">
      <alignment horizontal="center" vertical="center" wrapText="1"/>
    </xf>
    <xf numFmtId="177" fontId="57" fillId="4" borderId="174" xfId="12" applyNumberFormat="1" applyFont="1" applyFill="1" applyBorder="1" applyAlignment="1">
      <alignment horizontal="center" vertical="center" wrapText="1"/>
    </xf>
    <xf numFmtId="177" fontId="57" fillId="4" borderId="175" xfId="12" applyNumberFormat="1" applyFont="1" applyFill="1" applyBorder="1" applyAlignment="1">
      <alignment horizontal="center" vertical="center" wrapText="1"/>
    </xf>
    <xf numFmtId="177" fontId="57" fillId="0" borderId="176" xfId="12" applyNumberFormat="1" applyFont="1" applyBorder="1" applyAlignment="1">
      <alignment horizontal="center" vertical="center" shrinkToFit="1"/>
    </xf>
    <xf numFmtId="177" fontId="57" fillId="0" borderId="177" xfId="12" applyNumberFormat="1" applyFont="1" applyBorder="1" applyAlignment="1">
      <alignment horizontal="center" vertical="center" shrinkToFit="1"/>
    </xf>
    <xf numFmtId="177" fontId="57" fillId="0" borderId="178" xfId="12" applyNumberFormat="1" applyFont="1" applyBorder="1" applyAlignment="1">
      <alignment horizontal="center" vertical="center" shrinkToFit="1"/>
    </xf>
    <xf numFmtId="0" fontId="52" fillId="0" borderId="143" xfId="12" applyFont="1" applyFill="1" applyBorder="1" applyAlignment="1">
      <alignment horizontal="center" vertical="center" wrapText="1"/>
    </xf>
    <xf numFmtId="0" fontId="52" fillId="0" borderId="144" xfId="12" applyFont="1" applyFill="1" applyBorder="1" applyAlignment="1">
      <alignment horizontal="center" vertical="center" wrapText="1"/>
    </xf>
    <xf numFmtId="0" fontId="52" fillId="0" borderId="175" xfId="12" applyFont="1" applyFill="1" applyBorder="1" applyAlignment="1">
      <alignment horizontal="center" vertical="center" wrapText="1"/>
    </xf>
    <xf numFmtId="0" fontId="57" fillId="0" borderId="179" xfId="12" applyFont="1" applyBorder="1" applyAlignment="1">
      <alignment horizontal="center" vertical="center" shrinkToFit="1"/>
    </xf>
    <xf numFmtId="1" fontId="57" fillId="4" borderId="182" xfId="12" applyNumberFormat="1" applyFont="1" applyFill="1" applyBorder="1" applyAlignment="1">
      <alignment horizontal="center" vertical="center" wrapText="1"/>
    </xf>
    <xf numFmtId="1" fontId="57" fillId="4" borderId="183" xfId="12" applyNumberFormat="1" applyFont="1" applyFill="1" applyBorder="1" applyAlignment="1">
      <alignment horizontal="center" vertical="center" wrapText="1"/>
    </xf>
    <xf numFmtId="1" fontId="57" fillId="4" borderId="184" xfId="12" applyNumberFormat="1" applyFont="1" applyFill="1" applyBorder="1" applyAlignment="1">
      <alignment horizontal="center" vertical="center" wrapText="1"/>
    </xf>
    <xf numFmtId="1" fontId="57" fillId="4" borderId="185" xfId="12" applyNumberFormat="1" applyFont="1" applyFill="1" applyBorder="1" applyAlignment="1">
      <alignment horizontal="center" vertical="center" wrapText="1"/>
    </xf>
    <xf numFmtId="0" fontId="52" fillId="0" borderId="189" xfId="12" applyFont="1" applyFill="1" applyBorder="1" applyAlignment="1">
      <alignment horizontal="center" vertical="center" wrapText="1"/>
    </xf>
    <xf numFmtId="0" fontId="52" fillId="0" borderId="190" xfId="12" applyFont="1" applyFill="1" applyBorder="1" applyAlignment="1">
      <alignment horizontal="center" vertical="center" wrapText="1"/>
    </xf>
    <xf numFmtId="0" fontId="52" fillId="0" borderId="191" xfId="12" applyFont="1" applyFill="1" applyBorder="1" applyAlignment="1">
      <alignment horizontal="center" vertical="center" wrapText="1"/>
    </xf>
    <xf numFmtId="0" fontId="55" fillId="0" borderId="160" xfId="12" applyFont="1" applyFill="1" applyBorder="1" applyAlignment="1">
      <alignment horizontal="center" vertical="center" wrapText="1"/>
    </xf>
    <xf numFmtId="0" fontId="55" fillId="0" borderId="192" xfId="12" applyFont="1" applyFill="1" applyBorder="1" applyAlignment="1">
      <alignment horizontal="center" vertical="center" wrapText="1"/>
    </xf>
    <xf numFmtId="0" fontId="55" fillId="0" borderId="163" xfId="12" applyFont="1" applyFill="1" applyBorder="1" applyAlignment="1">
      <alignment horizontal="center" vertical="center" wrapText="1"/>
    </xf>
    <xf numFmtId="1" fontId="57" fillId="4" borderId="194" xfId="12" applyNumberFormat="1" applyFont="1" applyFill="1" applyBorder="1" applyAlignment="1">
      <alignment horizontal="center" vertical="center" wrapText="1"/>
    </xf>
    <xf numFmtId="1" fontId="57" fillId="4" borderId="195" xfId="12" applyNumberFormat="1" applyFont="1" applyFill="1" applyBorder="1" applyAlignment="1">
      <alignment horizontal="center" vertical="center" wrapText="1"/>
    </xf>
    <xf numFmtId="1" fontId="57" fillId="4" borderId="196" xfId="12" applyNumberFormat="1" applyFont="1" applyFill="1" applyBorder="1" applyAlignment="1">
      <alignment horizontal="center" vertical="center" wrapText="1"/>
    </xf>
    <xf numFmtId="1" fontId="57" fillId="4" borderId="197" xfId="12" applyNumberFormat="1" applyFont="1" applyFill="1" applyBorder="1" applyAlignment="1">
      <alignment horizontal="center" vertical="center" wrapText="1"/>
    </xf>
    <xf numFmtId="0" fontId="52" fillId="0" borderId="150" xfId="12" applyFont="1" applyFill="1" applyBorder="1" applyAlignment="1">
      <alignment horizontal="center" vertical="center" wrapText="1"/>
    </xf>
    <xf numFmtId="0" fontId="52" fillId="0" borderId="151" xfId="12" applyFont="1" applyFill="1" applyBorder="1" applyAlignment="1">
      <alignment horizontal="center" vertical="center" wrapText="1"/>
    </xf>
    <xf numFmtId="0" fontId="52" fillId="0" borderId="198" xfId="12" applyFont="1" applyFill="1" applyBorder="1" applyAlignment="1">
      <alignment horizontal="center" vertical="center" wrapText="1"/>
    </xf>
    <xf numFmtId="0" fontId="57" fillId="0" borderId="202" xfId="12" applyFont="1" applyBorder="1" applyAlignment="1">
      <alignment horizontal="center" vertical="center" shrinkToFit="1"/>
    </xf>
    <xf numFmtId="0" fontId="58" fillId="4" borderId="118" xfId="12" applyFont="1" applyFill="1" applyBorder="1" applyAlignment="1">
      <alignment horizontal="center" vertical="center" wrapText="1"/>
    </xf>
    <xf numFmtId="0" fontId="58" fillId="4" borderId="170" xfId="12" applyFont="1" applyFill="1" applyBorder="1" applyAlignment="1">
      <alignment horizontal="center" vertical="center" wrapText="1"/>
    </xf>
    <xf numFmtId="0" fontId="58" fillId="4" borderId="173" xfId="12" applyFont="1" applyFill="1" applyBorder="1" applyAlignment="1">
      <alignment horizontal="center" vertical="center" wrapText="1"/>
    </xf>
    <xf numFmtId="0" fontId="58" fillId="4" borderId="120" xfId="12" applyFont="1" applyFill="1" applyBorder="1" applyAlignment="1">
      <alignment horizontal="center" vertical="center" wrapText="1"/>
    </xf>
    <xf numFmtId="0" fontId="51" fillId="0" borderId="113" xfId="12" applyNumberFormat="1" applyFont="1" applyFill="1" applyBorder="1" applyAlignment="1">
      <alignment horizontal="center" vertical="center" wrapText="1"/>
    </xf>
    <xf numFmtId="0" fontId="51" fillId="0" borderId="112" xfId="12" applyNumberFormat="1" applyFont="1" applyFill="1" applyBorder="1" applyAlignment="1">
      <alignment horizontal="center" vertical="center" wrapText="1"/>
    </xf>
    <xf numFmtId="0" fontId="51" fillId="0" borderId="115" xfId="12" applyNumberFormat="1" applyFont="1" applyFill="1" applyBorder="1" applyAlignment="1">
      <alignment horizontal="center" vertical="center" wrapText="1"/>
    </xf>
    <xf numFmtId="0" fontId="50" fillId="0" borderId="118" xfId="12" applyFont="1" applyBorder="1" applyAlignment="1">
      <alignment horizontal="center" vertical="center" wrapText="1"/>
    </xf>
    <xf numFmtId="0" fontId="50" fillId="0" borderId="119" xfId="12" applyFont="1" applyBorder="1" applyAlignment="1">
      <alignment horizontal="center" vertical="center" wrapText="1"/>
    </xf>
    <xf numFmtId="0" fontId="50" fillId="0" borderId="120" xfId="12" applyFont="1" applyBorder="1" applyAlignment="1">
      <alignment horizontal="center" vertical="center" wrapText="1"/>
    </xf>
    <xf numFmtId="0" fontId="57" fillId="0" borderId="118" xfId="12" applyFont="1" applyBorder="1" applyAlignment="1">
      <alignment horizontal="center" vertical="center" wrapText="1"/>
    </xf>
    <xf numFmtId="0" fontId="57" fillId="0" borderId="119" xfId="12" applyFont="1" applyBorder="1" applyAlignment="1">
      <alignment horizontal="center" vertical="center" wrapText="1"/>
    </xf>
    <xf numFmtId="0" fontId="57" fillId="0" borderId="170" xfId="12" applyFont="1" applyBorder="1" applyAlignment="1">
      <alignment horizontal="center" vertical="center" wrapText="1"/>
    </xf>
    <xf numFmtId="0" fontId="57" fillId="0" borderId="173" xfId="12" applyFont="1" applyBorder="1" applyAlignment="1">
      <alignment horizontal="center" vertical="center" wrapText="1"/>
    </xf>
    <xf numFmtId="0" fontId="50" fillId="0" borderId="172" xfId="12" applyFont="1" applyBorder="1" applyAlignment="1">
      <alignment horizontal="center" vertical="center" wrapText="1"/>
    </xf>
    <xf numFmtId="0" fontId="57" fillId="0" borderId="173" xfId="12" applyFont="1" applyBorder="1" applyAlignment="1">
      <alignment horizontal="center" vertical="center" wrapText="1"/>
    </xf>
    <xf numFmtId="0" fontId="57" fillId="0" borderId="120" xfId="12" applyFont="1" applyBorder="1" applyAlignment="1">
      <alignment horizontal="center" vertical="center" wrapText="1"/>
    </xf>
    <xf numFmtId="0" fontId="57" fillId="0" borderId="203" xfId="12" applyFont="1" applyBorder="1" applyAlignment="1">
      <alignment horizontal="center" vertical="center"/>
    </xf>
    <xf numFmtId="0" fontId="58" fillId="4" borderId="127" xfId="12" applyFont="1" applyFill="1" applyBorder="1" applyAlignment="1">
      <alignment horizontal="center" vertical="center" wrapText="1"/>
    </xf>
    <xf numFmtId="0" fontId="58" fillId="4" borderId="24" xfId="12" applyFont="1" applyFill="1" applyBorder="1" applyAlignment="1">
      <alignment horizontal="center" vertical="center" wrapText="1"/>
    </xf>
    <xf numFmtId="0" fontId="58" fillId="4" borderId="8" xfId="12" applyFont="1" applyFill="1" applyBorder="1" applyAlignment="1">
      <alignment horizontal="center" vertical="center" wrapText="1"/>
    </xf>
    <xf numFmtId="0" fontId="58" fillId="4" borderId="128" xfId="12" applyFont="1" applyFill="1" applyBorder="1" applyAlignment="1">
      <alignment horizontal="center" vertical="center" wrapText="1"/>
    </xf>
    <xf numFmtId="0" fontId="51" fillId="0" borderId="124" xfId="12" applyFont="1" applyBorder="1" applyAlignment="1">
      <alignment horizontal="center" vertical="center"/>
    </xf>
    <xf numFmtId="0" fontId="51" fillId="0" borderId="11" xfId="12" applyFont="1" applyBorder="1" applyAlignment="1">
      <alignment horizontal="center" vertical="center"/>
    </xf>
    <xf numFmtId="0" fontId="51" fillId="0" borderId="125" xfId="12" applyFont="1" applyBorder="1" applyAlignment="1">
      <alignment horizontal="center" vertical="center"/>
    </xf>
    <xf numFmtId="0" fontId="50" fillId="0" borderId="127" xfId="12" applyFont="1" applyBorder="1" applyAlignment="1">
      <alignment horizontal="center" vertical="center" wrapText="1"/>
    </xf>
    <xf numFmtId="0" fontId="50" fillId="0" borderId="0" xfId="12" applyFont="1" applyBorder="1" applyAlignment="1">
      <alignment horizontal="center" vertical="center" wrapText="1"/>
    </xf>
    <xf numFmtId="0" fontId="50" fillId="0" borderId="128" xfId="12" applyFont="1" applyBorder="1" applyAlignment="1">
      <alignment horizontal="center" vertical="center" wrapText="1"/>
    </xf>
    <xf numFmtId="0" fontId="57" fillId="0" borderId="127" xfId="12" applyFont="1" applyBorder="1" applyAlignment="1">
      <alignment horizontal="center" vertical="center" wrapText="1"/>
    </xf>
    <xf numFmtId="0" fontId="57" fillId="0" borderId="0" xfId="12" applyFont="1" applyBorder="1" applyAlignment="1">
      <alignment horizontal="center" vertical="center" wrapText="1"/>
    </xf>
    <xf numFmtId="0" fontId="57" fillId="0" borderId="24" xfId="12" applyFont="1" applyBorder="1" applyAlignment="1">
      <alignment horizontal="center" vertical="center" wrapText="1"/>
    </xf>
    <xf numFmtId="0" fontId="57" fillId="0" borderId="8" xfId="12" applyFont="1" applyBorder="1" applyAlignment="1">
      <alignment horizontal="center" vertical="center" wrapText="1"/>
    </xf>
    <xf numFmtId="0" fontId="50" fillId="0" borderId="23" xfId="12" applyFont="1" applyBorder="1" applyAlignment="1">
      <alignment horizontal="center" vertical="center" wrapText="1"/>
    </xf>
    <xf numFmtId="0" fontId="57" fillId="0" borderId="8" xfId="12" applyFont="1" applyBorder="1" applyAlignment="1">
      <alignment horizontal="center" vertical="center" wrapText="1"/>
    </xf>
    <xf numFmtId="0" fontId="57" fillId="0" borderId="128" xfId="12" applyFont="1" applyBorder="1" applyAlignment="1">
      <alignment horizontal="center" vertical="center" wrapText="1"/>
    </xf>
    <xf numFmtId="0" fontId="57" fillId="0" borderId="99" xfId="12" applyFont="1" applyBorder="1" applyAlignment="1">
      <alignment horizontal="center" vertical="center"/>
    </xf>
    <xf numFmtId="0" fontId="51" fillId="0" borderId="124" xfId="12" applyFont="1" applyFill="1" applyBorder="1" applyAlignment="1">
      <alignment horizontal="center" vertical="center"/>
    </xf>
    <xf numFmtId="0" fontId="51" fillId="0" borderId="11" xfId="12" applyFont="1" applyFill="1" applyBorder="1" applyAlignment="1">
      <alignment horizontal="center" vertical="center"/>
    </xf>
    <xf numFmtId="0" fontId="51" fillId="0" borderId="125" xfId="12" applyFont="1" applyFill="1" applyBorder="1" applyAlignment="1">
      <alignment horizontal="center" vertical="center"/>
    </xf>
    <xf numFmtId="0" fontId="51" fillId="0" borderId="4" xfId="12" applyFont="1" applyBorder="1" applyAlignment="1">
      <alignment horizontal="center" vertical="center"/>
    </xf>
    <xf numFmtId="0" fontId="57" fillId="4" borderId="126" xfId="12" applyFont="1" applyFill="1" applyBorder="1" applyAlignment="1">
      <alignment horizontal="center" vertical="center"/>
    </xf>
    <xf numFmtId="0" fontId="57" fillId="4" borderId="6" xfId="12" applyFont="1" applyFill="1" applyBorder="1" applyAlignment="1">
      <alignment horizontal="center" vertical="center"/>
    </xf>
    <xf numFmtId="0" fontId="57" fillId="4" borderId="135" xfId="12" applyFont="1" applyFill="1" applyBorder="1" applyAlignment="1">
      <alignment horizontal="center" vertical="center"/>
    </xf>
    <xf numFmtId="0" fontId="57" fillId="0" borderId="126" xfId="12" applyFont="1" applyBorder="1" applyAlignment="1">
      <alignment horizontal="center" vertical="center"/>
    </xf>
    <xf numFmtId="0" fontId="57" fillId="0" borderId="6" xfId="12" applyFont="1" applyBorder="1" applyAlignment="1">
      <alignment horizontal="center" vertical="center"/>
    </xf>
    <xf numFmtId="0" fontId="57" fillId="0" borderId="135" xfId="12" applyFont="1" applyBorder="1" applyAlignment="1">
      <alignment horizontal="center" vertical="center"/>
    </xf>
    <xf numFmtId="0" fontId="51" fillId="0" borderId="193" xfId="12" applyFont="1" applyBorder="1" applyAlignment="1">
      <alignment horizontal="center" vertical="center" wrapText="1"/>
    </xf>
    <xf numFmtId="0" fontId="51" fillId="0" borderId="154" xfId="12" applyFont="1" applyBorder="1" applyAlignment="1">
      <alignment horizontal="center" vertical="center" wrapText="1"/>
    </xf>
    <xf numFmtId="0" fontId="51" fillId="0" borderId="156" xfId="12" applyFont="1" applyBorder="1" applyAlignment="1">
      <alignment horizontal="center" vertical="center" wrapText="1"/>
    </xf>
    <xf numFmtId="0" fontId="58" fillId="4" borderId="193" xfId="12" applyFont="1" applyFill="1" applyBorder="1" applyAlignment="1">
      <alignment horizontal="center" vertical="center" wrapText="1"/>
    </xf>
    <xf numFmtId="0" fontId="58" fillId="4" borderId="199" xfId="12" applyFont="1" applyFill="1" applyBorder="1" applyAlignment="1">
      <alignment horizontal="center" vertical="center" wrapText="1"/>
    </xf>
    <xf numFmtId="0" fontId="58" fillId="4" borderId="153" xfId="12" applyFont="1" applyFill="1" applyBorder="1" applyAlignment="1">
      <alignment horizontal="center" vertical="center" wrapText="1"/>
    </xf>
    <xf numFmtId="0" fontId="58" fillId="4" borderId="156" xfId="12" applyFont="1" applyFill="1" applyBorder="1" applyAlignment="1">
      <alignment horizontal="center" vertical="center" wrapText="1"/>
    </xf>
    <xf numFmtId="0" fontId="50" fillId="0" borderId="193" xfId="12" applyFont="1" applyBorder="1" applyAlignment="1">
      <alignment horizontal="center" vertical="center" wrapText="1"/>
    </xf>
    <xf numFmtId="0" fontId="50" fillId="0" borderId="154" xfId="12" applyFont="1" applyBorder="1" applyAlignment="1">
      <alignment horizontal="center" vertical="center" wrapText="1"/>
    </xf>
    <xf numFmtId="0" fontId="50" fillId="0" borderId="156" xfId="12" applyFont="1" applyBorder="1" applyAlignment="1">
      <alignment horizontal="center" vertical="center" wrapText="1"/>
    </xf>
    <xf numFmtId="0" fontId="57" fillId="0" borderId="193" xfId="12" applyFont="1" applyBorder="1" applyAlignment="1">
      <alignment horizontal="center" vertical="center" wrapText="1"/>
    </xf>
    <xf numFmtId="0" fontId="57" fillId="0" borderId="154" xfId="12" applyFont="1" applyBorder="1" applyAlignment="1">
      <alignment horizontal="center" vertical="center" wrapText="1"/>
    </xf>
    <xf numFmtId="0" fontId="57" fillId="0" borderId="199" xfId="12" applyFont="1" applyBorder="1" applyAlignment="1">
      <alignment horizontal="center" vertical="center" wrapText="1"/>
    </xf>
    <xf numFmtId="0" fontId="57" fillId="0" borderId="153" xfId="12" applyFont="1" applyBorder="1" applyAlignment="1">
      <alignment horizontal="center" vertical="center" wrapText="1"/>
    </xf>
    <xf numFmtId="0" fontId="50" fillId="0" borderId="201" xfId="12" applyFont="1" applyBorder="1" applyAlignment="1">
      <alignment horizontal="center" vertical="center" wrapText="1"/>
    </xf>
    <xf numFmtId="0" fontId="57" fillId="0" borderId="153" xfId="12" applyFont="1" applyBorder="1" applyAlignment="1">
      <alignment horizontal="center" vertical="center" wrapText="1"/>
    </xf>
    <xf numFmtId="0" fontId="57" fillId="0" borderId="156" xfId="12" applyFont="1" applyBorder="1" applyAlignment="1">
      <alignment horizontal="center" vertical="center" wrapText="1"/>
    </xf>
    <xf numFmtId="0" fontId="57" fillId="0" borderId="104" xfId="12" applyFont="1" applyBorder="1" applyAlignment="1">
      <alignment horizontal="center" vertical="center"/>
    </xf>
    <xf numFmtId="0" fontId="50" fillId="0" borderId="0" xfId="12" applyFont="1" applyAlignment="1">
      <alignment horizontal="right" vertical="center"/>
    </xf>
    <xf numFmtId="0" fontId="59" fillId="0" borderId="0" xfId="12" applyFont="1">
      <alignment vertical="center"/>
    </xf>
    <xf numFmtId="0" fontId="59" fillId="0" borderId="0" xfId="12" applyFont="1" applyAlignment="1">
      <alignment horizontal="right" vertical="center"/>
    </xf>
    <xf numFmtId="0" fontId="53" fillId="0" borderId="0" xfId="12" applyFont="1" applyAlignment="1"/>
    <xf numFmtId="0" fontId="59" fillId="0" borderId="0" xfId="12" applyFont="1" applyBorder="1" applyAlignment="1">
      <alignment horizontal="center" vertical="center"/>
    </xf>
    <xf numFmtId="0" fontId="59" fillId="0" borderId="0" xfId="12" applyFont="1" applyBorder="1" applyAlignment="1">
      <alignment vertical="center"/>
    </xf>
    <xf numFmtId="0" fontId="60" fillId="0" borderId="0" xfId="12" applyFont="1" applyAlignment="1">
      <alignment horizontal="right" vertical="center"/>
    </xf>
    <xf numFmtId="0" fontId="59" fillId="0" borderId="0" xfId="12" applyFont="1" applyAlignment="1">
      <alignment horizontal="center" vertical="center"/>
    </xf>
    <xf numFmtId="0" fontId="57" fillId="0" borderId="0" xfId="12" applyFont="1" applyBorder="1" applyAlignment="1">
      <alignment horizontal="center" vertical="center"/>
    </xf>
    <xf numFmtId="0" fontId="57" fillId="0" borderId="0" xfId="12" applyFont="1" applyBorder="1" applyAlignment="1">
      <alignment horizontal="left" vertical="center"/>
    </xf>
    <xf numFmtId="4" fontId="57" fillId="0" borderId="4" xfId="12" applyNumberFormat="1" applyFont="1" applyBorder="1" applyAlignment="1">
      <alignment horizontal="center" vertical="center"/>
    </xf>
    <xf numFmtId="4" fontId="57" fillId="0" borderId="5" xfId="12" applyNumberFormat="1" applyFont="1" applyBorder="1" applyAlignment="1">
      <alignment horizontal="center" vertical="center"/>
    </xf>
    <xf numFmtId="0" fontId="57" fillId="0" borderId="0" xfId="12" applyFont="1" applyBorder="1" applyAlignment="1">
      <alignment horizontal="right" vertical="center"/>
    </xf>
    <xf numFmtId="0" fontId="57" fillId="0" borderId="0" xfId="12" applyFont="1">
      <alignment vertical="center"/>
    </xf>
    <xf numFmtId="0" fontId="51" fillId="0" borderId="0" xfId="12" applyFont="1" applyAlignment="1"/>
    <xf numFmtId="0" fontId="57" fillId="0" borderId="0" xfId="12" applyFont="1" applyBorder="1" applyAlignment="1">
      <alignment vertical="center"/>
    </xf>
    <xf numFmtId="0" fontId="51" fillId="0" borderId="0" xfId="12" applyFont="1" applyAlignment="1">
      <alignment horizontal="right" vertical="center"/>
    </xf>
    <xf numFmtId="0" fontId="57" fillId="0" borderId="0" xfId="12" applyFont="1" applyAlignment="1">
      <alignment horizontal="center" vertical="center"/>
    </xf>
    <xf numFmtId="0" fontId="51" fillId="0" borderId="0" xfId="12" applyFont="1" applyAlignment="1">
      <alignment horizontal="left"/>
    </xf>
    <xf numFmtId="0" fontId="57" fillId="0" borderId="0" xfId="12" applyFont="1" applyAlignment="1">
      <alignment horizontal="right" vertical="center"/>
    </xf>
    <xf numFmtId="0" fontId="57" fillId="4" borderId="4" xfId="12" applyFont="1" applyFill="1" applyBorder="1" applyAlignment="1">
      <alignment horizontal="center" vertical="center"/>
    </xf>
    <xf numFmtId="0" fontId="57" fillId="4" borderId="5" xfId="12" applyFont="1" applyFill="1" applyBorder="1" applyAlignment="1">
      <alignment horizontal="center" vertical="center"/>
    </xf>
    <xf numFmtId="0" fontId="57" fillId="4" borderId="0" xfId="12" applyFont="1" applyFill="1" applyBorder="1" applyAlignment="1">
      <alignment horizontal="center" vertical="center"/>
    </xf>
    <xf numFmtId="0" fontId="57" fillId="4" borderId="0" xfId="12" applyFont="1" applyFill="1" applyBorder="1" applyAlignment="1" applyProtection="1">
      <alignment vertical="center"/>
      <protection locked="0"/>
    </xf>
    <xf numFmtId="0" fontId="57" fillId="4" borderId="0" xfId="12" quotePrefix="1" applyFont="1" applyFill="1" applyBorder="1" applyAlignment="1">
      <alignment vertical="center"/>
    </xf>
    <xf numFmtId="0" fontId="60" fillId="0" borderId="0" xfId="12" applyFont="1" applyAlignment="1">
      <alignment horizontal="left" vertical="center"/>
    </xf>
    <xf numFmtId="0" fontId="59" fillId="0" borderId="0" xfId="12" applyFont="1" applyFill="1" applyAlignment="1">
      <alignment vertical="center"/>
    </xf>
    <xf numFmtId="0" fontId="59" fillId="0" borderId="0" xfId="12" applyFont="1" applyFill="1" applyAlignment="1">
      <alignment horizontal="center" vertical="center"/>
    </xf>
    <xf numFmtId="0" fontId="59" fillId="0" borderId="0" xfId="12" applyFont="1" applyFill="1" applyAlignment="1">
      <alignment horizontal="right" vertical="center"/>
    </xf>
    <xf numFmtId="0" fontId="57" fillId="0" borderId="0" xfId="12" applyFont="1" applyAlignment="1">
      <alignment horizontal="left" vertical="center"/>
    </xf>
    <xf numFmtId="0" fontId="59" fillId="0" borderId="0" xfId="12" applyFont="1" applyAlignment="1">
      <alignment horizontal="left" vertical="center"/>
    </xf>
    <xf numFmtId="177" fontId="50" fillId="4" borderId="158" xfId="12" applyNumberFormat="1" applyFont="1" applyFill="1" applyBorder="1" applyAlignment="1">
      <alignment horizontal="center" vertical="center" wrapText="1"/>
    </xf>
    <xf numFmtId="177" fontId="50" fillId="4" borderId="158" xfId="12" applyNumberFormat="1" applyFont="1" applyFill="1" applyBorder="1" applyAlignment="1">
      <alignment horizontal="center" vertical="center" shrinkToFit="1"/>
    </xf>
    <xf numFmtId="0" fontId="57" fillId="8" borderId="9" xfId="12" applyFont="1" applyFill="1" applyBorder="1" applyAlignment="1" applyProtection="1">
      <alignment horizontal="center" vertical="center" wrapText="1"/>
      <protection locked="0"/>
    </xf>
    <xf numFmtId="177" fontId="57" fillId="4" borderId="182" xfId="12" applyNumberFormat="1" applyFont="1" applyFill="1" applyBorder="1" applyAlignment="1">
      <alignment horizontal="center" vertical="center" wrapText="1"/>
    </xf>
    <xf numFmtId="177" fontId="57" fillId="4" borderId="183" xfId="12" applyNumberFormat="1" applyFont="1" applyFill="1" applyBorder="1" applyAlignment="1">
      <alignment horizontal="center" vertical="center" wrapText="1"/>
    </xf>
    <xf numFmtId="177" fontId="57" fillId="4" borderId="184" xfId="12" applyNumberFormat="1" applyFont="1" applyFill="1" applyBorder="1" applyAlignment="1">
      <alignment horizontal="center" vertical="center" wrapText="1"/>
    </xf>
    <xf numFmtId="177" fontId="57" fillId="4" borderId="185" xfId="12" applyNumberFormat="1" applyFont="1" applyFill="1" applyBorder="1" applyAlignment="1">
      <alignment horizontal="center" vertical="center" wrapText="1"/>
    </xf>
    <xf numFmtId="177" fontId="57" fillId="8" borderId="186" xfId="12" applyNumberFormat="1" applyFont="1" applyFill="1" applyBorder="1" applyAlignment="1" applyProtection="1">
      <alignment horizontal="center" vertical="center" shrinkToFit="1"/>
      <protection locked="0"/>
    </xf>
    <xf numFmtId="177" fontId="57" fillId="8" borderId="187" xfId="12" applyNumberFormat="1" applyFont="1" applyFill="1" applyBorder="1" applyAlignment="1" applyProtection="1">
      <alignment horizontal="center" vertical="center" shrinkToFit="1"/>
      <protection locked="0"/>
    </xf>
    <xf numFmtId="177" fontId="57" fillId="8" borderId="188" xfId="12" applyNumberFormat="1" applyFont="1" applyFill="1" applyBorder="1" applyAlignment="1" applyProtection="1">
      <alignment horizontal="center" vertical="center" shrinkToFit="1"/>
      <protection locked="0"/>
    </xf>
    <xf numFmtId="177" fontId="57" fillId="4" borderId="204" xfId="12" applyNumberFormat="1" applyFont="1" applyFill="1" applyBorder="1" applyAlignment="1">
      <alignment horizontal="center" vertical="center" wrapText="1"/>
    </xf>
    <xf numFmtId="177" fontId="57" fillId="4" borderId="205" xfId="12" applyNumberFormat="1" applyFont="1" applyFill="1" applyBorder="1" applyAlignment="1">
      <alignment horizontal="center" vertical="center" wrapText="1"/>
    </xf>
    <xf numFmtId="177" fontId="57" fillId="4" borderId="206" xfId="12" applyNumberFormat="1" applyFont="1" applyFill="1" applyBorder="1" applyAlignment="1">
      <alignment horizontal="center" vertical="center" wrapText="1"/>
    </xf>
    <xf numFmtId="177" fontId="57" fillId="4" borderId="207" xfId="12" applyNumberFormat="1" applyFont="1" applyFill="1" applyBorder="1" applyAlignment="1">
      <alignment horizontal="center" vertical="center" wrapText="1"/>
    </xf>
    <xf numFmtId="0" fontId="52" fillId="0" borderId="208" xfId="12" applyFont="1" applyFill="1" applyBorder="1" applyAlignment="1">
      <alignment horizontal="center" vertical="center" wrapText="1"/>
    </xf>
    <xf numFmtId="0" fontId="52" fillId="0" borderId="209" xfId="12" applyFont="1" applyFill="1" applyBorder="1" applyAlignment="1">
      <alignment horizontal="center" vertical="center" wrapText="1"/>
    </xf>
    <xf numFmtId="0" fontId="52" fillId="0" borderId="210" xfId="12" applyFont="1" applyFill="1" applyBorder="1" applyAlignment="1">
      <alignment horizontal="center" vertical="center" wrapText="1"/>
    </xf>
    <xf numFmtId="0" fontId="57" fillId="7" borderId="9" xfId="12" applyFont="1" applyFill="1" applyBorder="1" applyAlignment="1" applyProtection="1">
      <alignment horizontal="center" vertical="center" shrinkToFit="1"/>
      <protection locked="0"/>
    </xf>
    <xf numFmtId="0" fontId="57" fillId="7" borderId="29" xfId="12" applyFont="1" applyFill="1" applyBorder="1" applyAlignment="1" applyProtection="1">
      <alignment horizontal="center" vertical="center" shrinkToFit="1"/>
      <protection locked="0"/>
    </xf>
    <xf numFmtId="0" fontId="57" fillId="8" borderId="18" xfId="12" applyFont="1" applyFill="1" applyBorder="1" applyAlignment="1" applyProtection="1">
      <alignment horizontal="center" vertical="center" shrinkToFit="1"/>
      <protection locked="0"/>
    </xf>
    <xf numFmtId="0" fontId="57" fillId="8" borderId="23" xfId="12" applyFont="1" applyFill="1" applyBorder="1" applyAlignment="1" applyProtection="1">
      <alignment horizontal="center" vertical="center" wrapText="1"/>
      <protection locked="0"/>
    </xf>
    <xf numFmtId="0" fontId="57" fillId="8" borderId="23" xfId="12" applyFont="1" applyFill="1" applyBorder="1" applyAlignment="1" applyProtection="1">
      <alignment horizontal="center" vertical="center" wrapText="1"/>
      <protection locked="0"/>
    </xf>
    <xf numFmtId="0" fontId="57" fillId="0" borderId="211" xfId="12" applyFont="1" applyBorder="1" applyAlignment="1">
      <alignment horizontal="center" vertical="center" shrinkToFit="1"/>
    </xf>
    <xf numFmtId="177" fontId="57" fillId="4" borderId="194" xfId="12" applyNumberFormat="1" applyFont="1" applyFill="1" applyBorder="1" applyAlignment="1">
      <alignment horizontal="center" vertical="center" wrapText="1"/>
    </xf>
    <xf numFmtId="177" fontId="57" fillId="4" borderId="195" xfId="12" applyNumberFormat="1" applyFont="1" applyFill="1" applyBorder="1" applyAlignment="1">
      <alignment horizontal="center" vertical="center" wrapText="1"/>
    </xf>
    <xf numFmtId="177" fontId="57" fillId="4" borderId="196" xfId="12" applyNumberFormat="1" applyFont="1" applyFill="1" applyBorder="1" applyAlignment="1">
      <alignment horizontal="center" vertical="center" wrapText="1"/>
    </xf>
    <xf numFmtId="177" fontId="57" fillId="4" borderId="197" xfId="12" applyNumberFormat="1" applyFont="1" applyFill="1" applyBorder="1" applyAlignment="1">
      <alignment horizontal="center" vertical="center" wrapText="1"/>
    </xf>
    <xf numFmtId="0" fontId="1" fillId="4" borderId="0" xfId="12" applyFill="1">
      <alignment vertical="center"/>
    </xf>
    <xf numFmtId="0" fontId="50" fillId="4" borderId="0" xfId="12" applyFont="1" applyFill="1" applyAlignment="1">
      <alignment vertical="center" wrapText="1"/>
    </xf>
    <xf numFmtId="0" fontId="51" fillId="4" borderId="0" xfId="12" applyFont="1" applyFill="1" applyAlignment="1">
      <alignment horizontal="justify" vertical="center" wrapText="1"/>
    </xf>
    <xf numFmtId="0" fontId="51" fillId="4" borderId="0" xfId="12" applyFont="1" applyFill="1" applyAlignment="1">
      <alignment vertical="center" wrapText="1"/>
    </xf>
    <xf numFmtId="0" fontId="51" fillId="4" borderId="0" xfId="12" applyFont="1" applyFill="1" applyAlignment="1"/>
    <xf numFmtId="0" fontId="51" fillId="4" borderId="0" xfId="12" applyFont="1" applyFill="1">
      <alignment vertical="center"/>
    </xf>
    <xf numFmtId="0" fontId="50" fillId="4" borderId="0" xfId="12" applyFont="1" applyFill="1" applyAlignment="1">
      <alignment horizontal="left" vertical="center"/>
    </xf>
    <xf numFmtId="0" fontId="50" fillId="4" borderId="0" xfId="12" applyFont="1" applyFill="1" applyAlignment="1">
      <alignment vertical="center"/>
    </xf>
    <xf numFmtId="0" fontId="50" fillId="4" borderId="0" xfId="12" applyFont="1" applyFill="1" applyBorder="1">
      <alignment vertical="center"/>
    </xf>
    <xf numFmtId="0" fontId="65" fillId="4" borderId="0" xfId="12" applyFont="1" applyFill="1" applyBorder="1" applyAlignment="1">
      <alignment vertical="center" shrinkToFit="1"/>
    </xf>
    <xf numFmtId="0" fontId="65" fillId="4" borderId="0" xfId="12" applyFont="1" applyFill="1" applyBorder="1" applyAlignment="1">
      <alignment vertical="center"/>
    </xf>
    <xf numFmtId="0" fontId="65" fillId="4" borderId="0" xfId="12" applyFont="1" applyFill="1" applyBorder="1">
      <alignment vertical="center"/>
    </xf>
    <xf numFmtId="0" fontId="53" fillId="4" borderId="0" xfId="12" applyFont="1" applyFill="1" applyAlignment="1">
      <alignment vertical="center"/>
    </xf>
    <xf numFmtId="0" fontId="65" fillId="4" borderId="0" xfId="12" applyFont="1" applyFill="1">
      <alignment vertical="center"/>
    </xf>
    <xf numFmtId="0" fontId="65" fillId="4" borderId="0" xfId="12" applyFont="1" applyFill="1" applyAlignment="1">
      <alignment horizontal="left" vertical="center"/>
    </xf>
    <xf numFmtId="0" fontId="50" fillId="4" borderId="11" xfId="12" applyFont="1" applyFill="1" applyBorder="1" applyAlignment="1">
      <alignment horizontal="left" vertical="center"/>
    </xf>
    <xf numFmtId="0" fontId="50" fillId="4" borderId="11" xfId="12" applyFont="1" applyFill="1" applyBorder="1" applyAlignment="1">
      <alignment horizontal="center" vertical="center"/>
    </xf>
    <xf numFmtId="0" fontId="50" fillId="4" borderId="0" xfId="12" applyFont="1" applyFill="1" applyBorder="1" applyAlignment="1">
      <alignment horizontal="left" vertical="center"/>
    </xf>
    <xf numFmtId="0" fontId="50" fillId="4" borderId="0" xfId="12" applyFont="1" applyFill="1" applyBorder="1" applyAlignment="1">
      <alignment horizontal="center" vertical="center"/>
    </xf>
    <xf numFmtId="0" fontId="60" fillId="4" borderId="0" xfId="12" applyFont="1" applyFill="1" applyAlignment="1">
      <alignment horizontal="left" vertical="center"/>
    </xf>
    <xf numFmtId="0" fontId="68" fillId="4" borderId="0" xfId="12" applyFont="1" applyFill="1" applyAlignment="1">
      <alignment horizontal="left" vertical="center"/>
    </xf>
    <xf numFmtId="0" fontId="50" fillId="4" borderId="0" xfId="12" applyFont="1" applyFill="1" applyBorder="1" applyAlignment="1">
      <alignment horizontal="left" vertical="center" indent="1"/>
    </xf>
    <xf numFmtId="0" fontId="50" fillId="8" borderId="11" xfId="12" applyFont="1" applyFill="1" applyBorder="1" applyAlignment="1">
      <alignment horizontal="left" vertical="center"/>
    </xf>
    <xf numFmtId="0" fontId="50" fillId="6" borderId="11" xfId="12" applyFont="1" applyFill="1" applyBorder="1" applyAlignment="1">
      <alignment horizontal="left" vertical="center"/>
    </xf>
    <xf numFmtId="0" fontId="69" fillId="4" borderId="0" xfId="12" applyFont="1" applyFill="1">
      <alignment vertical="center"/>
    </xf>
    <xf numFmtId="0" fontId="69" fillId="4" borderId="112" xfId="12" applyFont="1" applyFill="1" applyBorder="1">
      <alignment vertical="center"/>
    </xf>
    <xf numFmtId="0" fontId="69" fillId="4" borderId="113" xfId="12" applyFont="1" applyFill="1" applyBorder="1">
      <alignment vertical="center"/>
    </xf>
    <xf numFmtId="0" fontId="69" fillId="4" borderId="115" xfId="12" applyFont="1" applyFill="1" applyBorder="1">
      <alignment vertical="center"/>
    </xf>
    <xf numFmtId="0" fontId="69" fillId="4" borderId="203" xfId="12" applyFont="1" applyFill="1" applyBorder="1" applyAlignment="1">
      <alignment horizontal="center" vertical="center"/>
    </xf>
    <xf numFmtId="0" fontId="69" fillId="4" borderId="124" xfId="12" applyFont="1" applyFill="1" applyBorder="1">
      <alignment vertical="center"/>
    </xf>
    <xf numFmtId="0" fontId="69" fillId="4" borderId="11" xfId="12" applyFont="1" applyFill="1" applyBorder="1">
      <alignment vertical="center"/>
    </xf>
    <xf numFmtId="0" fontId="70" fillId="4" borderId="125" xfId="12" applyFont="1" applyFill="1" applyBorder="1">
      <alignment vertical="center"/>
    </xf>
    <xf numFmtId="0" fontId="69" fillId="4" borderId="99" xfId="12" applyFont="1" applyFill="1" applyBorder="1" applyAlignment="1">
      <alignment horizontal="center" vertical="center"/>
    </xf>
    <xf numFmtId="0" fontId="70" fillId="4" borderId="5" xfId="12" applyFont="1" applyFill="1" applyBorder="1">
      <alignment vertical="center"/>
    </xf>
    <xf numFmtId="0" fontId="70" fillId="4" borderId="11" xfId="12" applyFont="1" applyFill="1" applyBorder="1">
      <alignment vertical="center"/>
    </xf>
    <xf numFmtId="0" fontId="70" fillId="4" borderId="124" xfId="12" applyFont="1" applyFill="1" applyBorder="1">
      <alignment vertical="center"/>
    </xf>
    <xf numFmtId="0" fontId="69" fillId="4" borderId="129" xfId="12" applyFont="1" applyFill="1" applyBorder="1">
      <alignment vertical="center"/>
    </xf>
    <xf numFmtId="0" fontId="69" fillId="4" borderId="130" xfId="12" applyFont="1" applyFill="1" applyBorder="1">
      <alignment vertical="center"/>
    </xf>
    <xf numFmtId="0" fontId="70" fillId="4" borderId="200" xfId="12" applyFont="1" applyFill="1" applyBorder="1">
      <alignment vertical="center"/>
    </xf>
    <xf numFmtId="0" fontId="70" fillId="4" borderId="130" xfId="12" applyFont="1" applyFill="1" applyBorder="1">
      <alignment vertical="center"/>
    </xf>
    <xf numFmtId="0" fontId="70" fillId="4" borderId="132" xfId="12" applyFont="1" applyFill="1" applyBorder="1">
      <alignment vertical="center"/>
    </xf>
    <xf numFmtId="0" fontId="69" fillId="4" borderId="104" xfId="12" applyFont="1" applyFill="1" applyBorder="1" applyAlignment="1">
      <alignment horizontal="center" vertical="center"/>
    </xf>
    <xf numFmtId="0" fontId="71" fillId="4" borderId="0" xfId="12" applyFont="1" applyFill="1" applyBorder="1">
      <alignment vertical="center"/>
    </xf>
    <xf numFmtId="0" fontId="69" fillId="4" borderId="212" xfId="12" applyFont="1" applyFill="1" applyBorder="1" applyAlignment="1">
      <alignment horizontal="center" vertical="center"/>
    </xf>
    <xf numFmtId="0" fontId="69" fillId="4" borderId="213" xfId="12" applyFont="1" applyFill="1" applyBorder="1" applyAlignment="1">
      <alignment horizontal="center" vertical="center"/>
    </xf>
    <xf numFmtId="0" fontId="70" fillId="4" borderId="214" xfId="12" applyFont="1" applyFill="1" applyBorder="1" applyAlignment="1">
      <alignment horizontal="center" vertical="center"/>
    </xf>
    <xf numFmtId="0" fontId="70" fillId="4" borderId="213" xfId="12" applyFont="1" applyFill="1" applyBorder="1" applyAlignment="1">
      <alignment horizontal="center" vertical="center"/>
    </xf>
    <xf numFmtId="0" fontId="70" fillId="4" borderId="215" xfId="12" applyFont="1" applyFill="1" applyBorder="1" applyAlignment="1">
      <alignment horizontal="center" vertical="center"/>
    </xf>
    <xf numFmtId="0" fontId="69" fillId="4" borderId="216" xfId="12" applyFont="1" applyFill="1" applyBorder="1" applyAlignment="1">
      <alignment horizontal="center" vertical="center"/>
    </xf>
    <xf numFmtId="0" fontId="57" fillId="4" borderId="0" xfId="12" applyFont="1" applyFill="1" applyBorder="1">
      <alignment vertical="center"/>
    </xf>
    <xf numFmtId="0" fontId="57" fillId="4" borderId="11" xfId="12" applyFont="1" applyFill="1" applyBorder="1" applyAlignment="1">
      <alignment vertical="center" shrinkToFit="1"/>
    </xf>
    <xf numFmtId="0" fontId="57" fillId="4" borderId="11" xfId="12" applyFont="1" applyFill="1" applyBorder="1">
      <alignment vertical="center"/>
    </xf>
    <xf numFmtId="0" fontId="57" fillId="4" borderId="11" xfId="12" applyFont="1" applyFill="1" applyBorder="1" applyAlignment="1">
      <alignment horizontal="center" vertical="center"/>
    </xf>
  </cellXfs>
  <cellStyles count="14">
    <cellStyle name="Excel Built-in Explanatory Text" xfId="8" xr:uid="{60F66C8E-A3F6-4DC9-BA1D-BB38C65E52D3}"/>
    <cellStyle name="ハイパーリンク" xfId="7" builtinId="8"/>
    <cellStyle name="桁区切り" xfId="5" builtinId="6"/>
    <cellStyle name="桁区切り 2" xfId="11" xr:uid="{0D146748-0910-41F5-9BAA-6D305C8733C3}"/>
    <cellStyle name="桁区切り 3" xfId="13" xr:uid="{47B802B8-586E-47C9-9B64-75F497756F67}"/>
    <cellStyle name="標準" xfId="0" builtinId="0"/>
    <cellStyle name="標準 2" xfId="1" xr:uid="{00000000-0005-0000-0000-000002000000}"/>
    <cellStyle name="標準 2 2" xfId="4" xr:uid="{00000000-0005-0000-0000-000003000000}"/>
    <cellStyle name="標準 3" xfId="3" xr:uid="{00000000-0005-0000-0000-000004000000}"/>
    <cellStyle name="標準 4" xfId="6" xr:uid="{C7495F58-7388-49C3-9429-EC1CC61B2350}"/>
    <cellStyle name="標準 5" xfId="9" xr:uid="{FAB90352-0CE5-45CF-8923-617967F23F96}"/>
    <cellStyle name="標準 6" xfId="10" xr:uid="{50B1B1FB-1307-41BD-9E30-69356E142545}"/>
    <cellStyle name="標準 7" xfId="12" xr:uid="{56A7937D-2674-42F5-9F0C-142FDC28E08C}"/>
    <cellStyle name="標準_Book1" xfId="2" xr:uid="{00000000-0005-0000-0000-000005000000}"/>
  </cellStyles>
  <dxfs count="265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emf"/><Relationship Id="rId7" Type="http://schemas.openxmlformats.org/officeDocument/2006/relationships/image" Target="../media/image7.jp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xdr:col>
      <xdr:colOff>2857500</xdr:colOff>
      <xdr:row>24</xdr:row>
      <xdr:rowOff>1038225</xdr:rowOff>
    </xdr:from>
    <xdr:to>
      <xdr:col>3</xdr:col>
      <xdr:colOff>571500</xdr:colOff>
      <xdr:row>24</xdr:row>
      <xdr:rowOff>1485900</xdr:rowOff>
    </xdr:to>
    <xdr:sp macro="" textlink="">
      <xdr:nvSpPr>
        <xdr:cNvPr id="2" name="AutoShape 4">
          <a:extLst>
            <a:ext uri="{FF2B5EF4-FFF2-40B4-BE49-F238E27FC236}">
              <a16:creationId xmlns:a16="http://schemas.microsoft.com/office/drawing/2014/main" id="{00000000-0008-0000-0300-000002000000}"/>
            </a:ext>
          </a:extLst>
        </xdr:cNvPr>
        <xdr:cNvSpPr>
          <a:spLocks noChangeArrowheads="1"/>
        </xdr:cNvSpPr>
      </xdr:nvSpPr>
      <xdr:spPr bwMode="auto">
        <a:xfrm>
          <a:off x="3924300" y="27432000"/>
          <a:ext cx="838200" cy="447675"/>
        </a:xfrm>
        <a:prstGeom prst="rightArrow">
          <a:avLst>
            <a:gd name="adj1" fmla="val 50000"/>
            <a:gd name="adj2" fmla="val 46809"/>
          </a:avLst>
        </a:prstGeom>
        <a:solidFill>
          <a:srgbClr val="FFFFFF"/>
        </a:solidFill>
        <a:ln w="9525">
          <a:solidFill>
            <a:srgbClr val="000000"/>
          </a:solidFill>
          <a:miter lim="800000"/>
          <a:headEnd/>
          <a:tailEnd/>
        </a:ln>
      </xdr:spPr>
    </xdr:sp>
    <xdr:clientData/>
  </xdr:twoCellAnchor>
  <xdr:twoCellAnchor>
    <xdr:from>
      <xdr:col>3</xdr:col>
      <xdr:colOff>733425</xdr:colOff>
      <xdr:row>24</xdr:row>
      <xdr:rowOff>552450</xdr:rowOff>
    </xdr:from>
    <xdr:to>
      <xdr:col>6</xdr:col>
      <xdr:colOff>66675</xdr:colOff>
      <xdr:row>24</xdr:row>
      <xdr:rowOff>1638300</xdr:rowOff>
    </xdr:to>
    <xdr:sp macro="" textlink="">
      <xdr:nvSpPr>
        <xdr:cNvPr id="3" name="AutoShape 5">
          <a:extLst>
            <a:ext uri="{FF2B5EF4-FFF2-40B4-BE49-F238E27FC236}">
              <a16:creationId xmlns:a16="http://schemas.microsoft.com/office/drawing/2014/main" id="{00000000-0008-0000-0300-000003000000}"/>
            </a:ext>
          </a:extLst>
        </xdr:cNvPr>
        <xdr:cNvSpPr>
          <a:spLocks noChangeArrowheads="1"/>
        </xdr:cNvSpPr>
      </xdr:nvSpPr>
      <xdr:spPr bwMode="auto">
        <a:xfrm>
          <a:off x="4924425" y="26946225"/>
          <a:ext cx="2124075" cy="10858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例えば，利用者数１８人，平均提供時間数５時間の場合</a:t>
          </a:r>
        </a:p>
        <a:p>
          <a:pPr algn="l" rtl="0">
            <a:lnSpc>
              <a:spcPts val="1100"/>
            </a:lnSpc>
            <a:defRPr sz="1000"/>
          </a:pPr>
          <a:r>
            <a:rPr lang="ja-JP" altLang="en-US" sz="900" b="0" i="0" u="none" strike="noStrike" baseline="0">
              <a:solidFill>
                <a:srgbClr val="000000"/>
              </a:solidFill>
              <a:latin typeface="ＭＳ Ｐゴシック"/>
              <a:ea typeface="ＭＳ Ｐゴシック"/>
            </a:rPr>
            <a:t>　（（１８－１５）÷５＋１）×５＝８　(時間）の勤務延時間数分の人員配置が必要</a:t>
          </a:r>
          <a:endParaRPr lang="ja-JP" altLang="en-US"/>
        </a:p>
      </xdr:txBody>
    </xdr:sp>
    <xdr:clientData/>
  </xdr:twoCellAnchor>
  <xdr:twoCellAnchor>
    <xdr:from>
      <xdr:col>1</xdr:col>
      <xdr:colOff>66674</xdr:colOff>
      <xdr:row>237</xdr:row>
      <xdr:rowOff>95249</xdr:rowOff>
    </xdr:from>
    <xdr:to>
      <xdr:col>2</xdr:col>
      <xdr:colOff>2743199</xdr:colOff>
      <xdr:row>237</xdr:row>
      <xdr:rowOff>2202180</xdr:rowOff>
    </xdr:to>
    <xdr:sp macro="" textlink="">
      <xdr:nvSpPr>
        <xdr:cNvPr id="4" name="AutoShape 6">
          <a:extLst>
            <a:ext uri="{FF2B5EF4-FFF2-40B4-BE49-F238E27FC236}">
              <a16:creationId xmlns:a16="http://schemas.microsoft.com/office/drawing/2014/main" id="{00000000-0008-0000-0300-000004000000}"/>
            </a:ext>
          </a:extLst>
        </xdr:cNvPr>
        <xdr:cNvSpPr>
          <a:spLocks noChangeArrowheads="1"/>
        </xdr:cNvSpPr>
      </xdr:nvSpPr>
      <xdr:spPr bwMode="auto">
        <a:xfrm>
          <a:off x="287654" y="226752149"/>
          <a:ext cx="3415665" cy="2106931"/>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◆１月の平均で、人員基準上</a:t>
          </a:r>
          <a:r>
            <a:rPr lang="ja-JP" altLang="en-US" sz="900" b="0" i="0" u="sng" strike="noStrike" baseline="0">
              <a:solidFill>
                <a:srgbClr val="000000"/>
              </a:solidFill>
              <a:latin typeface="ＭＳ Ｐゴシック"/>
              <a:ea typeface="ＭＳ Ｐゴシック"/>
            </a:rPr>
            <a:t>１割を超えて</a:t>
          </a:r>
          <a:r>
            <a:rPr lang="ja-JP" altLang="en-US" sz="900" b="0" i="0" u="none" strike="noStrike" baseline="0">
              <a:solidFill>
                <a:srgbClr val="000000"/>
              </a:solidFill>
              <a:latin typeface="ＭＳ Ｐゴシック"/>
              <a:ea typeface="ＭＳ Ｐゴシック"/>
            </a:rPr>
            <a:t>減少した場合、その翌月から人員基準欠如が解消されるに至った月まで、利用者全員について減算（所定単位数の７０％を算定する）。</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○看護職員（算定式）⇒　</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ja-JP" altLang="en-US" sz="900" b="0" i="0" u="sng" strike="noStrike" baseline="0">
              <a:solidFill>
                <a:srgbClr val="000000"/>
              </a:solidFill>
              <a:latin typeface="ＭＳ Ｐゴシック"/>
              <a:ea typeface="ＭＳ Ｐゴシック"/>
            </a:rPr>
            <a:t>サービス提供日に配置された延べ人数　</a:t>
          </a:r>
          <a:r>
            <a:rPr lang="ja-JP" altLang="en-US" sz="900" b="0" i="0" u="none" strike="noStrike" baseline="0">
              <a:solidFill>
                <a:srgbClr val="000000"/>
              </a:solidFill>
              <a:latin typeface="ＭＳ Ｐゴシック"/>
              <a:ea typeface="ＭＳ Ｐゴシック"/>
            </a:rPr>
            <a:t>　　＜　0.9</a:t>
          </a:r>
        </a:p>
        <a:p>
          <a:pPr algn="l" rtl="0">
            <a:lnSpc>
              <a:spcPts val="1000"/>
            </a:lnSpc>
            <a:defRPr sz="1000"/>
          </a:pPr>
          <a:r>
            <a:rPr lang="ja-JP" altLang="en-US" sz="900" b="0" i="0" u="none" strike="noStrike" baseline="0">
              <a:solidFill>
                <a:srgbClr val="000000"/>
              </a:solidFill>
              <a:latin typeface="ＭＳ Ｐゴシック"/>
              <a:ea typeface="ＭＳ Ｐゴシック"/>
            </a:rPr>
            <a:t>　　　　　　　　　サービス提供日数</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○介護職員（算定式）⇒</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ja-JP" altLang="en-US" sz="900" b="0" i="0" u="sng" strike="noStrike" baseline="0">
              <a:solidFill>
                <a:srgbClr val="000000"/>
              </a:solidFill>
              <a:latin typeface="ＭＳ Ｐゴシック"/>
              <a:ea typeface="ＭＳ Ｐゴシック"/>
            </a:rPr>
            <a:t>当該月に配置された職員の勤務延時間数　</a:t>
          </a:r>
          <a:r>
            <a:rPr lang="ja-JP" altLang="en-US" sz="900" b="0" i="0" u="none" strike="noStrike" baseline="0">
              <a:solidFill>
                <a:srgbClr val="000000"/>
              </a:solidFill>
              <a:latin typeface="ＭＳ Ｐゴシック"/>
              <a:ea typeface="ＭＳ Ｐゴシック"/>
            </a:rPr>
            <a:t>　＜　0.9</a:t>
          </a:r>
        </a:p>
        <a:p>
          <a:pPr algn="l" rtl="0">
            <a:lnSpc>
              <a:spcPts val="1200"/>
            </a:lnSpc>
            <a:defRPr sz="1000"/>
          </a:pPr>
          <a:r>
            <a:rPr lang="ja-JP" altLang="en-US" sz="900" b="0" i="0" u="none" strike="noStrike" baseline="0">
              <a:solidFill>
                <a:srgbClr val="000000"/>
              </a:solidFill>
              <a:latin typeface="ＭＳ Ｐゴシック"/>
              <a:ea typeface="ＭＳ Ｐゴシック"/>
            </a:rPr>
            <a:t>　　　当該月に配置すべき職員の勤務延時間数</a:t>
          </a:r>
          <a:endParaRPr lang="en-US" altLang="ja-JP" sz="900" b="0" i="0" u="none" strike="noStrike" baseline="0">
            <a:solidFill>
              <a:srgbClr val="000000"/>
            </a:solidFill>
            <a:latin typeface="ＭＳ Ｐゴシック"/>
            <a:ea typeface="ＭＳ Ｐゴシック"/>
          </a:endParaRPr>
        </a:p>
        <a:p>
          <a:pPr algn="l" rtl="0">
            <a:lnSpc>
              <a:spcPts val="12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勤務延時間数はサービス提供時間帯の時間数　</a:t>
          </a:r>
          <a:endParaRPr lang="ja-JP" altLang="en-US"/>
        </a:p>
      </xdr:txBody>
    </xdr:sp>
    <xdr:clientData/>
  </xdr:twoCellAnchor>
  <xdr:twoCellAnchor>
    <xdr:from>
      <xdr:col>2</xdr:col>
      <xdr:colOff>2754629</xdr:colOff>
      <xdr:row>236</xdr:row>
      <xdr:rowOff>765810</xdr:rowOff>
    </xdr:from>
    <xdr:to>
      <xdr:col>7</xdr:col>
      <xdr:colOff>306704</xdr:colOff>
      <xdr:row>237</xdr:row>
      <xdr:rowOff>2232660</xdr:rowOff>
    </xdr:to>
    <xdr:sp macro="" textlink="">
      <xdr:nvSpPr>
        <xdr:cNvPr id="5" name="AutoShape 7">
          <a:extLst>
            <a:ext uri="{FF2B5EF4-FFF2-40B4-BE49-F238E27FC236}">
              <a16:creationId xmlns:a16="http://schemas.microsoft.com/office/drawing/2014/main" id="{00000000-0008-0000-0300-000005000000}"/>
            </a:ext>
          </a:extLst>
        </xdr:cNvPr>
        <xdr:cNvSpPr>
          <a:spLocks noChangeArrowheads="1"/>
        </xdr:cNvSpPr>
      </xdr:nvSpPr>
      <xdr:spPr bwMode="auto">
        <a:xfrm>
          <a:off x="3714749" y="226493070"/>
          <a:ext cx="3198495" cy="239649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◆１月の平均で、人員基準上</a:t>
          </a:r>
          <a:r>
            <a:rPr lang="ja-JP" altLang="en-US" sz="900" b="0" i="0" u="sng" strike="noStrike" baseline="0">
              <a:solidFill>
                <a:srgbClr val="000000"/>
              </a:solidFill>
              <a:latin typeface="ＭＳ Ｐゴシック"/>
              <a:ea typeface="ＭＳ Ｐゴシック"/>
            </a:rPr>
            <a:t>１割の範囲内</a:t>
          </a:r>
          <a:r>
            <a:rPr lang="ja-JP" altLang="en-US" sz="900" b="0" i="0" u="none" strike="noStrike" baseline="0">
              <a:solidFill>
                <a:srgbClr val="000000"/>
              </a:solidFill>
              <a:latin typeface="ＭＳ Ｐゴシック"/>
              <a:ea typeface="ＭＳ Ｐゴシック"/>
            </a:rPr>
            <a:t>で減少した場合、その翌々月から人員基準欠如が解消されるに至った月まで、利用者全員について減算（所定単位数の７０％を算定する）。ただし、翌月の末日に人員基準を満たす場合は除く。</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○看護職員（算定式）⇒　</a:t>
          </a:r>
        </a:p>
        <a:p>
          <a:pPr algn="l" rtl="0">
            <a:lnSpc>
              <a:spcPts val="1100"/>
            </a:lnSpc>
            <a:defRPr sz="1000"/>
          </a:pPr>
          <a:r>
            <a:rPr lang="ja-JP" altLang="en-US" sz="900" b="0" i="0" u="none" strike="noStrike" baseline="0">
              <a:solidFill>
                <a:srgbClr val="000000"/>
              </a:solidFill>
              <a:latin typeface="ＭＳ Ｐゴシック"/>
              <a:ea typeface="ＭＳ Ｐゴシック"/>
            </a:rPr>
            <a:t>　0.9　≦　</a:t>
          </a:r>
          <a:r>
            <a:rPr lang="ja-JP" altLang="en-US" sz="900" b="0" i="0" u="sng" strike="noStrike" baseline="0">
              <a:solidFill>
                <a:srgbClr val="000000"/>
              </a:solidFill>
              <a:latin typeface="ＭＳ Ｐゴシック"/>
              <a:ea typeface="ＭＳ Ｐゴシック"/>
            </a:rPr>
            <a:t>サービス提供日に配置された延べ人数　</a:t>
          </a:r>
          <a:r>
            <a:rPr lang="ja-JP" altLang="en-US" sz="900" b="0" i="0" u="none" strike="noStrike" baseline="0">
              <a:solidFill>
                <a:srgbClr val="000000"/>
              </a:solidFill>
              <a:latin typeface="ＭＳ Ｐゴシック"/>
              <a:ea typeface="ＭＳ Ｐゴシック"/>
            </a:rPr>
            <a:t>　　＜　1</a:t>
          </a:r>
          <a:endParaRPr lang="ja-JP" altLang="en-US" sz="900" b="0" i="0" u="sng"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サービス提供日数</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○介護職員（算定式）⇒</a:t>
          </a:r>
        </a:p>
        <a:p>
          <a:pPr algn="l" rtl="0">
            <a:lnSpc>
              <a:spcPts val="1100"/>
            </a:lnSpc>
            <a:defRPr sz="1000"/>
          </a:pPr>
          <a:r>
            <a:rPr lang="ja-JP" altLang="en-US" sz="900" b="0" i="0" u="none" strike="noStrike" baseline="0">
              <a:solidFill>
                <a:srgbClr val="000000"/>
              </a:solidFill>
              <a:latin typeface="ＭＳ Ｐゴシック"/>
              <a:ea typeface="ＭＳ Ｐゴシック"/>
            </a:rPr>
            <a:t>　0.9　≦　</a:t>
          </a:r>
          <a:r>
            <a:rPr lang="ja-JP" altLang="en-US" sz="900" b="0" i="0" u="sng" strike="noStrike" baseline="0">
              <a:solidFill>
                <a:srgbClr val="000000"/>
              </a:solidFill>
              <a:latin typeface="ＭＳ Ｐゴシック"/>
              <a:ea typeface="ＭＳ Ｐゴシック"/>
            </a:rPr>
            <a:t>当該月に配置された職員の勤務延時間数</a:t>
          </a:r>
          <a:r>
            <a:rPr lang="ja-JP" altLang="en-US" sz="900" b="0" i="0" u="none" strike="noStrike" baseline="0">
              <a:solidFill>
                <a:srgbClr val="000000"/>
              </a:solidFill>
              <a:latin typeface="ＭＳ Ｐゴシック"/>
              <a:ea typeface="ＭＳ Ｐゴシック"/>
            </a:rPr>
            <a:t>　　＜　1</a:t>
          </a:r>
        </a:p>
        <a:p>
          <a:pPr algn="l" rtl="0">
            <a:lnSpc>
              <a:spcPts val="1200"/>
            </a:lnSpc>
            <a:defRPr sz="1000"/>
          </a:pPr>
          <a:r>
            <a:rPr lang="ja-JP" altLang="en-US" sz="900" b="0" i="0" u="none" strike="noStrike" baseline="0">
              <a:solidFill>
                <a:srgbClr val="000000"/>
              </a:solidFill>
              <a:latin typeface="ＭＳ Ｐゴシック"/>
              <a:ea typeface="ＭＳ Ｐゴシック"/>
            </a:rPr>
            <a:t>　　　　　　当該月に配置すべき職員の勤務延時間数　</a:t>
          </a:r>
          <a:endParaRPr lang="en-US" altLang="ja-JP" sz="900" b="0" i="0" u="none" strike="noStrike" baseline="0">
            <a:solidFill>
              <a:srgbClr val="000000"/>
            </a:solidFill>
            <a:latin typeface="ＭＳ Ｐゴシック"/>
            <a:ea typeface="ＭＳ Ｐゴシック"/>
          </a:endParaRPr>
        </a:p>
        <a:p>
          <a:pPr algn="l" rtl="0">
            <a:lnSpc>
              <a:spcPts val="12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勤務延時間数はサービス提供時間帯の時間数　</a:t>
          </a:r>
          <a:r>
            <a:rPr lang="ja-JP" altLang="en-US" sz="1000" b="0" i="0" u="none" strike="noStrike" baseline="0">
              <a:solidFill>
                <a:srgbClr val="000000"/>
              </a:solidFill>
              <a:latin typeface="ＭＳ Ｐゴシック"/>
              <a:ea typeface="ＭＳ Ｐゴシック"/>
            </a:rPr>
            <a:t>　　</a:t>
          </a:r>
          <a:endParaRPr lang="ja-JP" altLang="en-US"/>
        </a:p>
      </xdr:txBody>
    </xdr:sp>
    <xdr:clientData/>
  </xdr:twoCellAnchor>
  <xdr:twoCellAnchor>
    <xdr:from>
      <xdr:col>1</xdr:col>
      <xdr:colOff>62753</xdr:colOff>
      <xdr:row>333</xdr:row>
      <xdr:rowOff>19050</xdr:rowOff>
    </xdr:from>
    <xdr:to>
      <xdr:col>7</xdr:col>
      <xdr:colOff>161925</xdr:colOff>
      <xdr:row>333</xdr:row>
      <xdr:rowOff>1143000</xdr:rowOff>
    </xdr:to>
    <xdr:sp macro="" textlink="">
      <xdr:nvSpPr>
        <xdr:cNvPr id="6" name="AutoShape 10">
          <a:extLst>
            <a:ext uri="{FF2B5EF4-FFF2-40B4-BE49-F238E27FC236}">
              <a16:creationId xmlns:a16="http://schemas.microsoft.com/office/drawing/2014/main" id="{00000000-0008-0000-0300-000006000000}"/>
            </a:ext>
          </a:extLst>
        </xdr:cNvPr>
        <xdr:cNvSpPr>
          <a:spLocks noChangeArrowheads="1"/>
        </xdr:cNvSpPr>
      </xdr:nvSpPr>
      <xdr:spPr bwMode="auto">
        <a:xfrm>
          <a:off x="310403" y="319316100"/>
          <a:ext cx="7185772" cy="1123950"/>
        </a:xfrm>
        <a:prstGeom prst="roundRect">
          <a:avLst>
            <a:gd name="adj" fmla="val 10929"/>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その他やむを得ず送迎が必要である利用者とは</a:t>
          </a:r>
        </a:p>
        <a:p>
          <a:pPr algn="l" rtl="0">
            <a:lnSpc>
              <a:spcPts val="1100"/>
            </a:lnSpc>
            <a:defRPr sz="1000"/>
          </a:pPr>
          <a:r>
            <a:rPr lang="ja-JP" altLang="en-US" sz="900" b="0" i="0" u="none" strike="noStrike" baseline="0">
              <a:solidFill>
                <a:srgbClr val="000000"/>
              </a:solidFill>
              <a:latin typeface="ＭＳ Ｐゴシック"/>
              <a:ea typeface="ＭＳ Ｐゴシック"/>
            </a:rPr>
            <a:t>◎傷病等により一時的に歩行困難となった者又は歩行困難な要介護者であって、かつ建物の構造上自力での通所が困難である者に対し、２人以上の従業者が、その</a:t>
          </a:r>
          <a:r>
            <a:rPr lang="ja-JP" altLang="en-US" sz="900" b="0" i="0" u="none" strike="noStrike" baseline="0">
              <a:solidFill>
                <a:srgbClr val="000000"/>
              </a:solidFill>
              <a:latin typeface="ＭＳ ゴシック" panose="020B0609070205080204" pitchFamily="49" charset="-128"/>
              <a:ea typeface="ＭＳ ゴシック" panose="020B0609070205080204" pitchFamily="49" charset="-128"/>
            </a:rPr>
            <a:t>利用者の居住する</a:t>
          </a: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場所と事業所の間の往復の移動を介助した場合に</a:t>
          </a:r>
          <a:r>
            <a:rPr lang="ja-JP" altLang="en-US" sz="900" b="0" i="0" u="none" strike="noStrike" baseline="0">
              <a:solidFill>
                <a:sysClr val="windowText" lastClr="000000"/>
              </a:solidFill>
              <a:latin typeface="ＭＳ Ｐゴシック"/>
              <a:ea typeface="ＭＳ Ｐゴシック"/>
            </a:rPr>
            <a:t>限られる。　　　　　　　　　　　　　　　　　　　　　　　　　　　　　　　　　　　　　　　　　　　　　　　　　　　　　　　　　　　　　　　　　　　　　　</a:t>
          </a:r>
        </a:p>
        <a:p>
          <a:pPr algn="l" rtl="0">
            <a:lnSpc>
              <a:spcPts val="1100"/>
            </a:lnSpc>
            <a:defRPr sz="1000"/>
          </a:pPr>
          <a:r>
            <a:rPr lang="ja-JP" altLang="en-US" sz="900" b="0" i="0" u="none" strike="noStrike" baseline="0">
              <a:solidFill>
                <a:sysClr val="windowText" lastClr="000000"/>
              </a:solidFill>
              <a:latin typeface="ＭＳ Ｐゴシック"/>
              <a:ea typeface="+mn-ea"/>
            </a:rPr>
            <a:t>　</a:t>
          </a: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この場合、２人以上の従業者による移動介助を必要とする理由や移動介助の方法及び期間について、介護支援専門員とサービス担当者会議等で慎重に検討し、その内容及び結果を地域密着型通所介護計画に記録すること。また、移動介助者及び移動介助時の利用者の様子等について記録すること。</a:t>
          </a:r>
          <a:endParaRPr lang="ja-JP" altLang="en-US">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247651</xdr:rowOff>
    </xdr:from>
    <xdr:to>
      <xdr:col>8</xdr:col>
      <xdr:colOff>635</xdr:colOff>
      <xdr:row>0</xdr:row>
      <xdr:rowOff>3937635</xdr:rowOff>
    </xdr:to>
    <xdr:sp macro="" textlink="">
      <xdr:nvSpPr>
        <xdr:cNvPr id="18" name="AutoShape 4">
          <a:extLst>
            <a:ext uri="{FF2B5EF4-FFF2-40B4-BE49-F238E27FC236}">
              <a16:creationId xmlns:a16="http://schemas.microsoft.com/office/drawing/2014/main" id="{00000000-0008-0000-0300-000012000000}"/>
            </a:ext>
          </a:extLst>
        </xdr:cNvPr>
        <xdr:cNvSpPr>
          <a:spLocks noChangeArrowheads="1"/>
        </xdr:cNvSpPr>
      </xdr:nvSpPr>
      <xdr:spPr bwMode="auto">
        <a:xfrm>
          <a:off x="0" y="247651"/>
          <a:ext cx="7687310" cy="3689984"/>
        </a:xfrm>
        <a:prstGeom prst="roundRect">
          <a:avLst>
            <a:gd name="adj" fmla="val 14946"/>
          </a:avLst>
        </a:prstGeom>
        <a:solidFill>
          <a:srgbClr val="FFFF00"/>
        </a:solidFill>
        <a:ln w="9525" cap="rnd">
          <a:solidFill>
            <a:srgbClr val="333399"/>
          </a:solidFill>
          <a:prstDash val="sysDot"/>
          <a:round/>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根拠</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確認事項の根拠となる条文及び通知等を記載しています。</a:t>
          </a:r>
          <a:b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b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「法」</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介護保険法（平成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9</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年法律第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123</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「規則」･･･介護保険法施行規則（平成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11</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年厚生省令第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36</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b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b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「基準」</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地域密着型サービスの事業の人員、設備及び運営に関する基準（平成</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18</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年厚生労働省令第</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34</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「解釈通知」</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指定地域密着型サービス及び指定地域密着型介護予防サービスに関する基準について（平成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18</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年老計発第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0331004</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号・老振発第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0331004</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号・老老発第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0331017</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号）の「第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3</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　地域密着型サービス」の「二の二　地域密着型通所介護」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平</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18</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厚告</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126</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指定地域密着型サービスに要する費用の額の算定に関する基準（平成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18</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年厚生労働省告示第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126</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「留意事項」</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指定地域密着型サービスに要する費用の関する基準及び指定地域密着型予防サービスに要する費用に関する基準の制定に伴う実施上の留意事項について（平成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18</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年老計発第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0331005</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号・老振発第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0331005</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号・老老発第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0331018</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「利用者等告示」</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厚生労働大臣が定める基準に適合する利用者等（平成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27</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年厚生労働省告示第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94</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「大臣基準告示」</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厚生労働大臣が定める基準（平成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27</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年厚生労働省告示第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95</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「施設基準」</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厚生労働大臣が定める施設基準（平成</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27</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年厚生労働省告示第</a:t>
          </a:r>
          <a:r>
            <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96</a:t>
          </a:r>
          <a:r>
            <a:rPr kumimoji="0" lang="ja-JP" altLang="en-US"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rPr>
            <a:t>号）</a:t>
          </a: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ja-JP" sz="900">
              <a:effectLst/>
              <a:latin typeface="ＭＳ ゴシック" panose="020B0609070205080204" pitchFamily="49" charset="-128"/>
              <a:ea typeface="ＭＳ ゴシック" panose="020B0609070205080204" pitchFamily="49" charset="-128"/>
              <a:cs typeface="+mn-cs"/>
            </a:rPr>
            <a:t>「感染症事務処理」</a:t>
          </a:r>
          <a:r>
            <a:rPr kumimoji="1" lang="en-US" altLang="ja-JP" sz="900">
              <a:effectLst/>
              <a:latin typeface="ＭＳ ゴシック" panose="020B0609070205080204" pitchFamily="49" charset="-128"/>
              <a:ea typeface="ＭＳ ゴシック" panose="020B0609070205080204" pitchFamily="49" charset="-128"/>
              <a:cs typeface="+mn-cs"/>
            </a:rPr>
            <a:t>…</a:t>
          </a:r>
          <a:r>
            <a:rPr kumimoji="1" lang="ja-JP" altLang="ja-JP" sz="900">
              <a:effectLst/>
              <a:latin typeface="ＭＳ ゴシック" panose="020B0609070205080204" pitchFamily="49" charset="-128"/>
              <a:ea typeface="ＭＳ ゴシック" panose="020B0609070205080204" pitchFamily="49" charset="-128"/>
              <a:cs typeface="+mn-cs"/>
            </a:rPr>
            <a:t>通所介護等において感染症又は災害の発生を理由とする利用者数の減少が一定以上生じている場合の評価に係る基本的な考え方並びに事務処理手順及び様式例の提示について（令和</a:t>
          </a:r>
          <a:r>
            <a:rPr kumimoji="1" lang="en-US" altLang="ja-JP" sz="900">
              <a:effectLst/>
              <a:latin typeface="ＭＳ ゴシック" panose="020B0609070205080204" pitchFamily="49" charset="-128"/>
              <a:ea typeface="ＭＳ ゴシック" panose="020B0609070205080204" pitchFamily="49" charset="-128"/>
              <a:cs typeface="+mn-cs"/>
            </a:rPr>
            <a:t>3</a:t>
          </a:r>
          <a:r>
            <a:rPr kumimoji="1" lang="ja-JP" altLang="ja-JP" sz="900">
              <a:effectLst/>
              <a:latin typeface="ＭＳ ゴシック" panose="020B0609070205080204" pitchFamily="49" charset="-128"/>
              <a:ea typeface="ＭＳ ゴシック" panose="020B0609070205080204" pitchFamily="49" charset="-128"/>
              <a:cs typeface="+mn-cs"/>
            </a:rPr>
            <a:t>年</a:t>
          </a:r>
          <a:r>
            <a:rPr kumimoji="1" lang="en-US" altLang="ja-JP" sz="900">
              <a:effectLst/>
              <a:latin typeface="ＭＳ ゴシック" panose="020B0609070205080204" pitchFamily="49" charset="-128"/>
              <a:ea typeface="ＭＳ ゴシック" panose="020B0609070205080204" pitchFamily="49" charset="-128"/>
              <a:cs typeface="+mn-cs"/>
            </a:rPr>
            <a:t>3</a:t>
          </a:r>
          <a:r>
            <a:rPr kumimoji="1" lang="ja-JP" altLang="ja-JP" sz="900">
              <a:effectLst/>
              <a:latin typeface="ＭＳ ゴシック" panose="020B0609070205080204" pitchFamily="49" charset="-128"/>
              <a:ea typeface="ＭＳ ゴシック" panose="020B0609070205080204" pitchFamily="49" charset="-128"/>
              <a:cs typeface="+mn-cs"/>
            </a:rPr>
            <a:t>月</a:t>
          </a:r>
          <a:r>
            <a:rPr kumimoji="1" lang="en-US" altLang="ja-JP" sz="900">
              <a:effectLst/>
              <a:latin typeface="ＭＳ ゴシック" panose="020B0609070205080204" pitchFamily="49" charset="-128"/>
              <a:ea typeface="ＭＳ ゴシック" panose="020B0609070205080204" pitchFamily="49" charset="-128"/>
              <a:cs typeface="+mn-cs"/>
            </a:rPr>
            <a:t>16</a:t>
          </a:r>
          <a:r>
            <a:rPr kumimoji="1" lang="ja-JP" altLang="ja-JP" sz="900">
              <a:effectLst/>
              <a:latin typeface="ＭＳ ゴシック" panose="020B0609070205080204" pitchFamily="49" charset="-128"/>
              <a:ea typeface="ＭＳ ゴシック" panose="020B0609070205080204" pitchFamily="49" charset="-128"/>
              <a:cs typeface="+mn-cs"/>
            </a:rPr>
            <a:t>日老認発</a:t>
          </a:r>
          <a:r>
            <a:rPr kumimoji="1" lang="en-US" altLang="ja-JP" sz="900">
              <a:effectLst/>
              <a:latin typeface="ＭＳ ゴシック" panose="020B0609070205080204" pitchFamily="49" charset="-128"/>
              <a:ea typeface="ＭＳ ゴシック" panose="020B0609070205080204" pitchFamily="49" charset="-128"/>
              <a:cs typeface="+mn-cs"/>
            </a:rPr>
            <a:t>0316</a:t>
          </a:r>
          <a:r>
            <a:rPr kumimoji="1" lang="ja-JP" altLang="ja-JP" sz="900">
              <a:effectLst/>
              <a:latin typeface="ＭＳ ゴシック" panose="020B0609070205080204" pitchFamily="49" charset="-128"/>
              <a:ea typeface="ＭＳ ゴシック" panose="020B0609070205080204" pitchFamily="49" charset="-128"/>
              <a:cs typeface="+mn-cs"/>
            </a:rPr>
            <a:t>第</a:t>
          </a:r>
          <a:r>
            <a:rPr kumimoji="1" lang="en-US" altLang="ja-JP" sz="900">
              <a:effectLst/>
              <a:latin typeface="ＭＳ ゴシック" panose="020B0609070205080204" pitchFamily="49" charset="-128"/>
              <a:ea typeface="ＭＳ ゴシック" panose="020B0609070205080204" pitchFamily="49" charset="-128"/>
              <a:cs typeface="+mn-cs"/>
            </a:rPr>
            <a:t>4</a:t>
          </a:r>
          <a:r>
            <a:rPr kumimoji="1" lang="ja-JP" altLang="ja-JP" sz="900">
              <a:effectLst/>
              <a:latin typeface="ＭＳ ゴシック" panose="020B0609070205080204" pitchFamily="49" charset="-128"/>
              <a:ea typeface="ＭＳ ゴシック" panose="020B0609070205080204" pitchFamily="49" charset="-128"/>
              <a:cs typeface="+mn-cs"/>
            </a:rPr>
            <a:t>号老老初</a:t>
          </a:r>
          <a:r>
            <a:rPr kumimoji="1" lang="en-US" altLang="ja-JP" sz="900">
              <a:effectLst/>
              <a:latin typeface="ＭＳ ゴシック" panose="020B0609070205080204" pitchFamily="49" charset="-128"/>
              <a:ea typeface="ＭＳ ゴシック" panose="020B0609070205080204" pitchFamily="49" charset="-128"/>
              <a:cs typeface="+mn-cs"/>
            </a:rPr>
            <a:t>0316</a:t>
          </a:r>
          <a:r>
            <a:rPr kumimoji="1" lang="ja-JP" altLang="ja-JP" sz="900">
              <a:effectLst/>
              <a:latin typeface="ＭＳ ゴシック" panose="020B0609070205080204" pitchFamily="49" charset="-128"/>
              <a:ea typeface="ＭＳ ゴシック" panose="020B0609070205080204" pitchFamily="49" charset="-128"/>
              <a:cs typeface="+mn-cs"/>
            </a:rPr>
            <a:t>第</a:t>
          </a:r>
          <a:r>
            <a:rPr kumimoji="1" lang="en-US" altLang="ja-JP" sz="900">
              <a:effectLst/>
              <a:latin typeface="ＭＳ ゴシック" panose="020B0609070205080204" pitchFamily="49" charset="-128"/>
              <a:ea typeface="ＭＳ ゴシック" panose="020B0609070205080204" pitchFamily="49" charset="-128"/>
              <a:cs typeface="+mn-cs"/>
            </a:rPr>
            <a:t>3</a:t>
          </a:r>
          <a:r>
            <a:rPr kumimoji="1" lang="ja-JP" altLang="ja-JP" sz="900">
              <a:effectLst/>
              <a:latin typeface="ＭＳ ゴシック" panose="020B0609070205080204" pitchFamily="49" charset="-128"/>
              <a:ea typeface="ＭＳ ゴシック" panose="020B0609070205080204" pitchFamily="49" charset="-128"/>
              <a:cs typeface="+mn-cs"/>
            </a:rPr>
            <a:t>号）</a:t>
          </a:r>
          <a:endParaRPr kumimoji="1" lang="en-US" altLang="ja-JP" sz="900">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「条例」</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介護保険法に基づき指定居宅サービスの事業の設備及び運営に関する基準等を定める条例</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平成</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24</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年茨城県条例第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66</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19050</xdr:colOff>
      <xdr:row>18</xdr:row>
      <xdr:rowOff>28575</xdr:rowOff>
    </xdr:from>
    <xdr:to>
      <xdr:col>3</xdr:col>
      <xdr:colOff>9526</xdr:colOff>
      <xdr:row>18</xdr:row>
      <xdr:rowOff>895350</xdr:rowOff>
    </xdr:to>
    <xdr:sp macro="" textlink="">
      <xdr:nvSpPr>
        <xdr:cNvPr id="26" name="AutoShape 18">
          <a:extLst>
            <a:ext uri="{FF2B5EF4-FFF2-40B4-BE49-F238E27FC236}">
              <a16:creationId xmlns:a16="http://schemas.microsoft.com/office/drawing/2014/main" id="{00000000-0008-0000-0300-00001A000000}"/>
            </a:ext>
          </a:extLst>
        </xdr:cNvPr>
        <xdr:cNvSpPr>
          <a:spLocks noChangeArrowheads="1"/>
        </xdr:cNvSpPr>
      </xdr:nvSpPr>
      <xdr:spPr bwMode="auto">
        <a:xfrm>
          <a:off x="1085850" y="12182475"/>
          <a:ext cx="3114676" cy="866775"/>
        </a:xfrm>
        <a:prstGeom prst="roundRect">
          <a:avLst>
            <a:gd name="adj" fmla="val 16667"/>
          </a:avLst>
        </a:prstGeom>
        <a:solidFill>
          <a:srgbClr val="FFFF00"/>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ゴシック"/>
              <a:ea typeface="ＭＳ ゴシック"/>
            </a:rPr>
            <a:t>例えば、9:00～12:00、13:00～18:00の２単位のサービスを実施する場合、サービス提供時間は9:00～18:00（12:00～13:00を除く）の８時間となり、生活相談員の員数にかかわらず、８時間の勤務延時間数分の配置が必要となる。</a:t>
          </a:r>
          <a:endParaRPr lang="ja-JP" altLang="en-US"/>
        </a:p>
      </xdr:txBody>
    </xdr:sp>
    <xdr:clientData/>
  </xdr:twoCellAnchor>
  <xdr:twoCellAnchor editAs="oneCell">
    <xdr:from>
      <xdr:col>1</xdr:col>
      <xdr:colOff>514350</xdr:colOff>
      <xdr:row>342</xdr:row>
      <xdr:rowOff>295275</xdr:rowOff>
    </xdr:from>
    <xdr:to>
      <xdr:col>6</xdr:col>
      <xdr:colOff>0</xdr:colOff>
      <xdr:row>343</xdr:row>
      <xdr:rowOff>1552573</xdr:rowOff>
    </xdr:to>
    <xdr:pic>
      <xdr:nvPicPr>
        <xdr:cNvPr id="19" name="図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7545700"/>
          <a:ext cx="621982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314325</xdr:colOff>
      <xdr:row>12</xdr:row>
      <xdr:rowOff>19050</xdr:rowOff>
    </xdr:from>
    <xdr:to>
      <xdr:col>8</xdr:col>
      <xdr:colOff>19050</xdr:colOff>
      <xdr:row>12</xdr:row>
      <xdr:rowOff>64769</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flipH="1">
          <a:off x="7648575" y="13735050"/>
          <a:ext cx="57150"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2</xdr:col>
      <xdr:colOff>2905124</xdr:colOff>
      <xdr:row>71</xdr:row>
      <xdr:rowOff>622936</xdr:rowOff>
    </xdr:from>
    <xdr:to>
      <xdr:col>2</xdr:col>
      <xdr:colOff>2950843</xdr:colOff>
      <xdr:row>71</xdr:row>
      <xdr:rowOff>668655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flipH="1" flipV="1">
          <a:off x="3971924" y="59506486"/>
          <a:ext cx="45719"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2</xdr:col>
      <xdr:colOff>2148841</xdr:colOff>
      <xdr:row>107</xdr:row>
      <xdr:rowOff>1011556</xdr:rowOff>
    </xdr:from>
    <xdr:to>
      <xdr:col>2</xdr:col>
      <xdr:colOff>2194560</xdr:colOff>
      <xdr:row>107</xdr:row>
      <xdr:rowOff>1057275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3215641" y="90432256"/>
          <a:ext cx="45719"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800"/>
        </a:p>
      </xdr:txBody>
    </xdr:sp>
    <xdr:clientData/>
  </xdr:twoCellAnchor>
  <xdr:twoCellAnchor>
    <xdr:from>
      <xdr:col>2</xdr:col>
      <xdr:colOff>2779748</xdr:colOff>
      <xdr:row>140</xdr:row>
      <xdr:rowOff>668200</xdr:rowOff>
    </xdr:from>
    <xdr:to>
      <xdr:col>2</xdr:col>
      <xdr:colOff>2825467</xdr:colOff>
      <xdr:row>140</xdr:row>
      <xdr:rowOff>713919</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rot="225916" flipH="1" flipV="1">
          <a:off x="3846548" y="118978225"/>
          <a:ext cx="45719"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00"/>
        </a:p>
      </xdr:txBody>
    </xdr:sp>
    <xdr:clientData/>
  </xdr:twoCellAnchor>
  <xdr:twoCellAnchor>
    <xdr:from>
      <xdr:col>6</xdr:col>
      <xdr:colOff>142875</xdr:colOff>
      <xdr:row>228</xdr:row>
      <xdr:rowOff>11431</xdr:rowOff>
    </xdr:from>
    <xdr:to>
      <xdr:col>6</xdr:col>
      <xdr:colOff>188594</xdr:colOff>
      <xdr:row>228</xdr:row>
      <xdr:rowOff>57150</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flipV="1">
          <a:off x="7124700" y="206589631"/>
          <a:ext cx="45719"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xdr:col>
      <xdr:colOff>38101</xdr:colOff>
      <xdr:row>381</xdr:row>
      <xdr:rowOff>0</xdr:rowOff>
    </xdr:from>
    <xdr:to>
      <xdr:col>2</xdr:col>
      <xdr:colOff>2762251</xdr:colOff>
      <xdr:row>382</xdr:row>
      <xdr:rowOff>0</xdr:rowOff>
    </xdr:to>
    <xdr:sp macro="" textlink="">
      <xdr:nvSpPr>
        <xdr:cNvPr id="28" name="AutoShape 6">
          <a:extLst>
            <a:ext uri="{FF2B5EF4-FFF2-40B4-BE49-F238E27FC236}">
              <a16:creationId xmlns:a16="http://schemas.microsoft.com/office/drawing/2014/main" id="{00000000-0008-0000-0300-00001C000000}"/>
            </a:ext>
          </a:extLst>
        </xdr:cNvPr>
        <xdr:cNvSpPr>
          <a:spLocks noChangeArrowheads="1"/>
        </xdr:cNvSpPr>
      </xdr:nvSpPr>
      <xdr:spPr bwMode="auto">
        <a:xfrm>
          <a:off x="285751" y="370570125"/>
          <a:ext cx="3543300" cy="232410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◆１月の平均で、人員基準上</a:t>
          </a:r>
          <a:r>
            <a:rPr lang="ja-JP" altLang="en-US" sz="1000" b="0" i="0" u="sng" strike="noStrike" baseline="0">
              <a:solidFill>
                <a:srgbClr val="000000"/>
              </a:solidFill>
              <a:latin typeface="ＭＳ Ｐゴシック"/>
              <a:ea typeface="ＭＳ Ｐゴシック"/>
            </a:rPr>
            <a:t>１割を超えて</a:t>
          </a:r>
          <a:r>
            <a:rPr lang="ja-JP" altLang="en-US" sz="1000" b="0" i="0" u="none" strike="noStrike" baseline="0">
              <a:solidFill>
                <a:srgbClr val="000000"/>
              </a:solidFill>
              <a:latin typeface="ＭＳ Ｐゴシック"/>
              <a:ea typeface="ＭＳ Ｐゴシック"/>
            </a:rPr>
            <a:t>減少した場合、その翌月から人員基準欠如が解消されるに至った月まで、利用者全員について減算（所定単位数の７０％を算定する）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○看護職員（算定式）⇒　</a:t>
          </a:r>
        </a:p>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ja-JP" altLang="en-US" sz="1000" b="0" i="0" u="sng" strike="noStrike" baseline="0">
              <a:solidFill>
                <a:srgbClr val="000000"/>
              </a:solidFill>
              <a:latin typeface="ＭＳ Ｐゴシック"/>
              <a:ea typeface="ＭＳ Ｐゴシック"/>
            </a:rPr>
            <a:t>サービス提供日に配置された延べ人数　</a:t>
          </a:r>
          <a:r>
            <a:rPr lang="ja-JP" altLang="en-US" sz="1000" b="0" i="0" u="none" strike="noStrike" baseline="0">
              <a:solidFill>
                <a:srgbClr val="000000"/>
              </a:solidFill>
              <a:latin typeface="ＭＳ Ｐゴシック"/>
              <a:ea typeface="ＭＳ Ｐゴシック"/>
            </a:rPr>
            <a:t>　　＜　0.9</a:t>
          </a:r>
        </a:p>
        <a:p>
          <a:pPr algn="l" rtl="0">
            <a:lnSpc>
              <a:spcPts val="1000"/>
            </a:lnSpc>
            <a:defRPr sz="1000"/>
          </a:pPr>
          <a:r>
            <a:rPr lang="ja-JP" altLang="en-US" sz="1000" b="0" i="0" u="none" strike="noStrike" baseline="0">
              <a:solidFill>
                <a:srgbClr val="000000"/>
              </a:solidFill>
              <a:latin typeface="ＭＳ Ｐゴシック"/>
              <a:ea typeface="ＭＳ Ｐゴシック"/>
            </a:rPr>
            <a:t>　　　　　　　　　サービス提供日数</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000"/>
            </a:lnSpc>
            <a:defRPr sz="1000"/>
          </a:pPr>
          <a:r>
            <a:rPr lang="ja-JP" altLang="en-US" sz="1000" b="0" i="0" u="none" strike="noStrike" baseline="0">
              <a:solidFill>
                <a:srgbClr val="000000"/>
              </a:solidFill>
              <a:latin typeface="ＭＳ Ｐゴシック"/>
              <a:ea typeface="ＭＳ Ｐゴシック"/>
            </a:rPr>
            <a:t>○介護職員（算定式）⇒</a:t>
          </a:r>
        </a:p>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ja-JP" altLang="en-US" sz="1000" b="0" i="0" u="sng" strike="noStrike" baseline="0">
              <a:solidFill>
                <a:srgbClr val="000000"/>
              </a:solidFill>
              <a:latin typeface="ＭＳ Ｐゴシック"/>
              <a:ea typeface="ＭＳ Ｐゴシック"/>
            </a:rPr>
            <a:t>当該月に配置された職員の勤務延時間数　</a:t>
          </a:r>
          <a:r>
            <a:rPr lang="ja-JP" altLang="en-US" sz="1000" b="0" i="0" u="none" strike="noStrike" baseline="0">
              <a:solidFill>
                <a:srgbClr val="000000"/>
              </a:solidFill>
              <a:latin typeface="ＭＳ Ｐゴシック"/>
              <a:ea typeface="ＭＳ Ｐゴシック"/>
            </a:rPr>
            <a:t>　＜　0.9</a:t>
          </a:r>
        </a:p>
        <a:p>
          <a:pPr algn="l" rtl="0">
            <a:lnSpc>
              <a:spcPts val="1200"/>
            </a:lnSpc>
            <a:defRPr sz="1000"/>
          </a:pPr>
          <a:r>
            <a:rPr lang="ja-JP" altLang="en-US" sz="1000" b="0" i="0" u="none" strike="noStrike" baseline="0">
              <a:solidFill>
                <a:srgbClr val="000000"/>
              </a:solidFill>
              <a:latin typeface="ＭＳ Ｐゴシック"/>
              <a:ea typeface="ＭＳ Ｐゴシック"/>
            </a:rPr>
            <a:t>　　　当該月に配置すべき職員の勤務延時間数　</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勤務延時間数はサービス提供時間帯の時間数</a:t>
          </a:r>
          <a:r>
            <a:rPr lang="ja-JP" altLang="en-US" sz="1000" b="0" i="0" u="none" strike="noStrike" baseline="0">
              <a:solidFill>
                <a:srgbClr val="000000"/>
              </a:solidFill>
              <a:latin typeface="ＭＳ Ｐゴシック"/>
              <a:ea typeface="ＭＳ Ｐゴシック"/>
            </a:rPr>
            <a:t>　　　　</a:t>
          </a:r>
          <a:endParaRPr lang="ja-JP" altLang="en-US" sz="1000"/>
        </a:p>
      </xdr:txBody>
    </xdr:sp>
    <xdr:clientData/>
  </xdr:twoCellAnchor>
  <xdr:twoCellAnchor>
    <xdr:from>
      <xdr:col>2</xdr:col>
      <xdr:colOff>2762250</xdr:colOff>
      <xdr:row>380</xdr:row>
      <xdr:rowOff>685800</xdr:rowOff>
    </xdr:from>
    <xdr:to>
      <xdr:col>7</xdr:col>
      <xdr:colOff>314325</xdr:colOff>
      <xdr:row>382</xdr:row>
      <xdr:rowOff>19050</xdr:rowOff>
    </xdr:to>
    <xdr:sp macro="" textlink="">
      <xdr:nvSpPr>
        <xdr:cNvPr id="29" name="AutoShape 7">
          <a:extLst>
            <a:ext uri="{FF2B5EF4-FFF2-40B4-BE49-F238E27FC236}">
              <a16:creationId xmlns:a16="http://schemas.microsoft.com/office/drawing/2014/main" id="{00000000-0008-0000-0300-00001D000000}"/>
            </a:ext>
          </a:extLst>
        </xdr:cNvPr>
        <xdr:cNvSpPr>
          <a:spLocks noChangeArrowheads="1"/>
        </xdr:cNvSpPr>
      </xdr:nvSpPr>
      <xdr:spPr bwMode="auto">
        <a:xfrm>
          <a:off x="3722370" y="380108460"/>
          <a:ext cx="3198495" cy="254127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◆１月の平均で、人員基準上</a:t>
          </a:r>
          <a:r>
            <a:rPr lang="ja-JP" altLang="en-US" sz="1000" b="0" i="0" u="sng" strike="noStrike" baseline="0">
              <a:solidFill>
                <a:srgbClr val="000000"/>
              </a:solidFill>
              <a:latin typeface="ＭＳ Ｐゴシック"/>
              <a:ea typeface="ＭＳ Ｐゴシック"/>
            </a:rPr>
            <a:t>１割の範囲内</a:t>
          </a:r>
          <a:r>
            <a:rPr lang="ja-JP" altLang="en-US" sz="1000" b="0" i="0" u="none" strike="noStrike" baseline="0">
              <a:solidFill>
                <a:srgbClr val="000000"/>
              </a:solidFill>
              <a:latin typeface="ＭＳ Ｐゴシック"/>
              <a:ea typeface="ＭＳ Ｐゴシック"/>
            </a:rPr>
            <a:t>で減少した場合、その翌々月から人員基準欠如が解消されるに至った月まで、利用者全員について減算（所定単位数の７０％を算定する）。</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ただし、翌月の末日に人員基準を満たす場合は除く。</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○看護職員（算定式）⇒　</a:t>
          </a:r>
        </a:p>
        <a:p>
          <a:pPr algn="l" rtl="0">
            <a:lnSpc>
              <a:spcPts val="1100"/>
            </a:lnSpc>
            <a:defRPr sz="1000"/>
          </a:pPr>
          <a:r>
            <a:rPr lang="ja-JP" altLang="en-US" sz="1000" b="0" i="0" u="none" strike="noStrike" baseline="0">
              <a:solidFill>
                <a:srgbClr val="000000"/>
              </a:solidFill>
              <a:latin typeface="ＭＳ Ｐゴシック"/>
              <a:ea typeface="ＭＳ Ｐゴシック"/>
            </a:rPr>
            <a:t>　0.9　≦　</a:t>
          </a:r>
          <a:r>
            <a:rPr lang="ja-JP" altLang="en-US" sz="1000" b="0" i="0" u="sng" strike="noStrike" baseline="0">
              <a:solidFill>
                <a:srgbClr val="000000"/>
              </a:solidFill>
              <a:latin typeface="ＭＳ Ｐゴシック"/>
              <a:ea typeface="ＭＳ Ｐゴシック"/>
            </a:rPr>
            <a:t>サービス提供日に配置された延べ人数　</a:t>
          </a:r>
          <a:r>
            <a:rPr lang="ja-JP" altLang="en-US" sz="1000" b="0" i="0" u="none" strike="noStrike" baseline="0">
              <a:solidFill>
                <a:srgbClr val="000000"/>
              </a:solidFill>
              <a:latin typeface="ＭＳ Ｐゴシック"/>
              <a:ea typeface="ＭＳ Ｐゴシック"/>
            </a:rPr>
            <a:t>　　＜　1</a:t>
          </a:r>
          <a:endParaRPr lang="ja-JP" altLang="en-US" sz="1000" b="0" i="0" u="sng"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サービス提供日数</a:t>
          </a:r>
        </a:p>
        <a:p>
          <a:pPr algn="l" rtl="0">
            <a:lnSpc>
              <a:spcPts val="10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○介護職員（算定式）⇒</a:t>
          </a:r>
        </a:p>
        <a:p>
          <a:pPr algn="l" rtl="0">
            <a:lnSpc>
              <a:spcPts val="1100"/>
            </a:lnSpc>
            <a:defRPr sz="1000"/>
          </a:pPr>
          <a:r>
            <a:rPr lang="ja-JP" altLang="en-US" sz="1000" b="0" i="0" u="none" strike="noStrike" baseline="0">
              <a:solidFill>
                <a:srgbClr val="000000"/>
              </a:solidFill>
              <a:latin typeface="ＭＳ Ｐゴシック"/>
              <a:ea typeface="ＭＳ Ｐゴシック"/>
            </a:rPr>
            <a:t>　0.9　≦　</a:t>
          </a:r>
          <a:r>
            <a:rPr lang="ja-JP" altLang="en-US" sz="1000" b="0" i="0" u="sng" strike="noStrike" baseline="0">
              <a:solidFill>
                <a:srgbClr val="000000"/>
              </a:solidFill>
              <a:latin typeface="ＭＳ Ｐゴシック"/>
              <a:ea typeface="ＭＳ Ｐゴシック"/>
            </a:rPr>
            <a:t>当該月に配置された職員の勤務延時間数</a:t>
          </a:r>
          <a:r>
            <a:rPr lang="ja-JP" altLang="en-US" sz="1000" b="0" i="0" u="none" strike="noStrike" baseline="0">
              <a:solidFill>
                <a:srgbClr val="000000"/>
              </a:solidFill>
              <a:latin typeface="ＭＳ Ｐゴシック"/>
              <a:ea typeface="ＭＳ Ｐゴシック"/>
            </a:rPr>
            <a:t>　　＜　1</a:t>
          </a:r>
        </a:p>
        <a:p>
          <a:pPr algn="l" rtl="0">
            <a:lnSpc>
              <a:spcPts val="1200"/>
            </a:lnSpc>
            <a:defRPr sz="1000"/>
          </a:pPr>
          <a:r>
            <a:rPr lang="ja-JP" altLang="en-US" sz="1000" b="0" i="0" u="none" strike="noStrike" baseline="0">
              <a:solidFill>
                <a:srgbClr val="000000"/>
              </a:solidFill>
              <a:latin typeface="ＭＳ Ｐゴシック"/>
              <a:ea typeface="ＭＳ Ｐゴシック"/>
            </a:rPr>
            <a:t>　　　　　　当該月に配置すべき職員の勤務延時間数</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勤務延時間数はサービス提供時間帯の時間数　　　　　</a:t>
          </a:r>
          <a:r>
            <a:rPr lang="ja-JP" altLang="en-US" sz="1000" b="0" i="0" u="none" strike="noStrike" baseline="0">
              <a:solidFill>
                <a:srgbClr val="000000"/>
              </a:solidFill>
              <a:latin typeface="ＭＳ Ｐゴシック"/>
              <a:ea typeface="ＭＳ Ｐゴシック"/>
            </a:rPr>
            <a:t>　　</a:t>
          </a:r>
          <a:endParaRPr lang="ja-JP" altLang="en-US"/>
        </a:p>
      </xdr:txBody>
    </xdr:sp>
    <xdr:clientData/>
  </xdr:twoCellAnchor>
  <xdr:twoCellAnchor>
    <xdr:from>
      <xdr:col>1</xdr:col>
      <xdr:colOff>542925</xdr:colOff>
      <xdr:row>397</xdr:row>
      <xdr:rowOff>57150</xdr:rowOff>
    </xdr:from>
    <xdr:to>
      <xdr:col>7</xdr:col>
      <xdr:colOff>276225</xdr:colOff>
      <xdr:row>397</xdr:row>
      <xdr:rowOff>1152525</xdr:rowOff>
    </xdr:to>
    <xdr:sp macro="" textlink="">
      <xdr:nvSpPr>
        <xdr:cNvPr id="30" name="AutoShape 10">
          <a:extLst>
            <a:ext uri="{FF2B5EF4-FFF2-40B4-BE49-F238E27FC236}">
              <a16:creationId xmlns:a16="http://schemas.microsoft.com/office/drawing/2014/main" id="{00000000-0008-0000-0300-00001E000000}"/>
            </a:ext>
          </a:extLst>
        </xdr:cNvPr>
        <xdr:cNvSpPr>
          <a:spLocks noChangeArrowheads="1"/>
        </xdr:cNvSpPr>
      </xdr:nvSpPr>
      <xdr:spPr bwMode="auto">
        <a:xfrm>
          <a:off x="790575" y="286969200"/>
          <a:ext cx="6819900" cy="1095375"/>
        </a:xfrm>
        <a:prstGeom prst="roundRect">
          <a:avLst>
            <a:gd name="adj" fmla="val 10929"/>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その他やむを得ず送迎が必要である利用者とは</a:t>
          </a:r>
        </a:p>
        <a:p>
          <a:pPr algn="l" rtl="0">
            <a:lnSpc>
              <a:spcPts val="1100"/>
            </a:lnSpc>
            <a:defRPr sz="1000"/>
          </a:pPr>
          <a:r>
            <a:rPr lang="ja-JP" altLang="en-US" sz="900" b="0" i="0" u="none" strike="noStrike" baseline="0">
              <a:solidFill>
                <a:srgbClr val="000000"/>
              </a:solidFill>
              <a:latin typeface="ＭＳ Ｐゴシック"/>
              <a:ea typeface="ＭＳ Ｐゴシック"/>
            </a:rPr>
            <a:t>◎傷病等により一時的に歩行困難となった者又は歩行困難な要介護者であって、かつ建物の構造上自力での通所が困難である者に対し、２人以上の従業者が、その利用者の居住する場所と事業所の間の往復の移動を介助した場合に限られる。　　　　　　　　　　　　　　　　　　　　　　　　　　　　　　　　　　　　　　　　　　　　　　　　　　　　　　　　　　　　　　　　　　　　　　</a:t>
          </a:r>
        </a:p>
        <a:p>
          <a:pPr algn="l" rtl="0">
            <a:lnSpc>
              <a:spcPts val="1100"/>
            </a:lnSpc>
            <a:defRPr sz="1000"/>
          </a:pPr>
          <a:r>
            <a:rPr lang="ja-JP" altLang="en-US" sz="900" b="0" i="0" u="none" strike="noStrike" baseline="0">
              <a:solidFill>
                <a:srgbClr val="000000"/>
              </a:solidFill>
              <a:latin typeface="ＭＳ Ｐゴシック"/>
              <a:ea typeface="ＭＳ Ｐゴシック"/>
            </a:rPr>
            <a:t>　この場合、２人以上の従業者による移動介助を必要とする理由や移動介助の方法及び期間について、介護支援専門員とサービス担当者会議等で慎重に検討し、その内容及び結果を通所介護計画に記録すること。また、移動介助者及び移動介助時の利用者の様子等について記録すること。</a:t>
          </a:r>
          <a:endParaRPr lang="ja-JP" altLang="en-US"/>
        </a:p>
      </xdr:txBody>
    </xdr:sp>
    <xdr:clientData/>
  </xdr:twoCellAnchor>
  <xdr:twoCellAnchor>
    <xdr:from>
      <xdr:col>7</xdr:col>
      <xdr:colOff>323850</xdr:colOff>
      <xdr:row>373</xdr:row>
      <xdr:rowOff>916306</xdr:rowOff>
    </xdr:from>
    <xdr:to>
      <xdr:col>8</xdr:col>
      <xdr:colOff>38100</xdr:colOff>
      <xdr:row>374</xdr:row>
      <xdr:rowOff>28575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flipH="1" flipV="1">
          <a:off x="7658100" y="404547706"/>
          <a:ext cx="66675"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2</xdr:col>
      <xdr:colOff>3101340</xdr:colOff>
      <xdr:row>160</xdr:row>
      <xdr:rowOff>1125855</xdr:rowOff>
    </xdr:from>
    <xdr:to>
      <xdr:col>3</xdr:col>
      <xdr:colOff>22859</xdr:colOff>
      <xdr:row>160</xdr:row>
      <xdr:rowOff>1171574</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4168140" y="140343255"/>
          <a:ext cx="45719" cy="45719"/>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190500</xdr:colOff>
      <xdr:row>247</xdr:row>
      <xdr:rowOff>828675</xdr:rowOff>
    </xdr:from>
    <xdr:to>
      <xdr:col>4</xdr:col>
      <xdr:colOff>1019175</xdr:colOff>
      <xdr:row>247</xdr:row>
      <xdr:rowOff>3067050</xdr:rowOff>
    </xdr:to>
    <xdr:pic>
      <xdr:nvPicPr>
        <xdr:cNvPr id="40" name="Picture 11">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221837250"/>
          <a:ext cx="47148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762000</xdr:colOff>
      <xdr:row>444</xdr:row>
      <xdr:rowOff>161924</xdr:rowOff>
    </xdr:from>
    <xdr:to>
      <xdr:col>6</xdr:col>
      <xdr:colOff>152400</xdr:colOff>
      <xdr:row>445</xdr:row>
      <xdr:rowOff>857249</xdr:rowOff>
    </xdr:to>
    <xdr:pic>
      <xdr:nvPicPr>
        <xdr:cNvPr id="39" name="図 38">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9650" y="408812999"/>
          <a:ext cx="6124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xdr:colOff>
      <xdr:row>345</xdr:row>
      <xdr:rowOff>22860</xdr:rowOff>
    </xdr:from>
    <xdr:to>
      <xdr:col>7</xdr:col>
      <xdr:colOff>181610</xdr:colOff>
      <xdr:row>345</xdr:row>
      <xdr:rowOff>2219960</xdr:rowOff>
    </xdr:to>
    <xdr:pic>
      <xdr:nvPicPr>
        <xdr:cNvPr id="42" name="図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a:grayscl/>
          <a:extLst>
            <a:ext uri="{28A0092B-C50C-407E-A947-70E740481C1C}">
              <a14:useLocalDpi xmlns:a14="http://schemas.microsoft.com/office/drawing/2010/main" val="0"/>
            </a:ext>
          </a:extLst>
        </a:blip>
        <a:stretch>
          <a:fillRect/>
        </a:stretch>
      </xdr:blipFill>
      <xdr:spPr>
        <a:xfrm>
          <a:off x="929640" y="287624520"/>
          <a:ext cx="5791200" cy="2197100"/>
        </a:xfrm>
        <a:prstGeom prst="rect">
          <a:avLst/>
        </a:prstGeom>
      </xdr:spPr>
    </xdr:pic>
    <xdr:clientData/>
  </xdr:twoCellAnchor>
  <xdr:twoCellAnchor>
    <xdr:from>
      <xdr:col>2</xdr:col>
      <xdr:colOff>1249680</xdr:colOff>
      <xdr:row>347</xdr:row>
      <xdr:rowOff>548640</xdr:rowOff>
    </xdr:from>
    <xdr:to>
      <xdr:col>2</xdr:col>
      <xdr:colOff>1424940</xdr:colOff>
      <xdr:row>347</xdr:row>
      <xdr:rowOff>693420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2148840" y="304502820"/>
          <a:ext cx="175260" cy="1447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975360</xdr:colOff>
      <xdr:row>347</xdr:row>
      <xdr:rowOff>571500</xdr:rowOff>
    </xdr:from>
    <xdr:to>
      <xdr:col>4</xdr:col>
      <xdr:colOff>1203960</xdr:colOff>
      <xdr:row>347</xdr:row>
      <xdr:rowOff>708660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5341620" y="304525680"/>
          <a:ext cx="228600" cy="13716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30480</xdr:colOff>
      <xdr:row>347</xdr:row>
      <xdr:rowOff>38100</xdr:rowOff>
    </xdr:from>
    <xdr:to>
      <xdr:col>7</xdr:col>
      <xdr:colOff>161290</xdr:colOff>
      <xdr:row>348</xdr:row>
      <xdr:rowOff>1477670</xdr:rowOff>
    </xdr:to>
    <xdr:pic>
      <xdr:nvPicPr>
        <xdr:cNvPr id="48" name="図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tretch>
          <a:fillRect/>
        </a:stretch>
      </xdr:blipFill>
      <xdr:spPr>
        <a:xfrm>
          <a:off x="929640" y="303992280"/>
          <a:ext cx="5783580" cy="1980591"/>
        </a:xfrm>
        <a:prstGeom prst="rect">
          <a:avLst/>
        </a:prstGeom>
      </xdr:spPr>
    </xdr:pic>
    <xdr:clientData/>
  </xdr:twoCellAnchor>
  <xdr:twoCellAnchor editAs="oneCell">
    <xdr:from>
      <xdr:col>2</xdr:col>
      <xdr:colOff>68580</xdr:colOff>
      <xdr:row>351</xdr:row>
      <xdr:rowOff>53340</xdr:rowOff>
    </xdr:from>
    <xdr:to>
      <xdr:col>7</xdr:col>
      <xdr:colOff>237490</xdr:colOff>
      <xdr:row>351</xdr:row>
      <xdr:rowOff>2074141</xdr:rowOff>
    </xdr:to>
    <xdr:pic>
      <xdr:nvPicPr>
        <xdr:cNvPr id="50" name="図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6">
          <a:grayscl/>
          <a:extLst>
            <a:ext uri="{28A0092B-C50C-407E-A947-70E740481C1C}">
              <a14:useLocalDpi xmlns:a14="http://schemas.microsoft.com/office/drawing/2010/main" val="0"/>
            </a:ext>
          </a:extLst>
        </a:blip>
        <a:stretch>
          <a:fillRect/>
        </a:stretch>
      </xdr:blipFill>
      <xdr:spPr>
        <a:xfrm>
          <a:off x="1028700" y="375505980"/>
          <a:ext cx="5821680" cy="2020801"/>
        </a:xfrm>
        <a:prstGeom prst="rect">
          <a:avLst/>
        </a:prstGeom>
      </xdr:spPr>
    </xdr:pic>
    <xdr:clientData/>
  </xdr:twoCellAnchor>
  <xdr:twoCellAnchor editAs="oneCell">
    <xdr:from>
      <xdr:col>2</xdr:col>
      <xdr:colOff>38100</xdr:colOff>
      <xdr:row>353</xdr:row>
      <xdr:rowOff>68580</xdr:rowOff>
    </xdr:from>
    <xdr:to>
      <xdr:col>7</xdr:col>
      <xdr:colOff>275590</xdr:colOff>
      <xdr:row>354</xdr:row>
      <xdr:rowOff>21536</xdr:rowOff>
    </xdr:to>
    <xdr:pic>
      <xdr:nvPicPr>
        <xdr:cNvPr id="51" name="図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7">
          <a:grayscl/>
          <a:extLst>
            <a:ext uri="{28A0092B-C50C-407E-A947-70E740481C1C}">
              <a14:useLocalDpi xmlns:a14="http://schemas.microsoft.com/office/drawing/2010/main" val="0"/>
            </a:ext>
          </a:extLst>
        </a:blip>
        <a:stretch>
          <a:fillRect/>
        </a:stretch>
      </xdr:blipFill>
      <xdr:spPr>
        <a:xfrm>
          <a:off x="998220" y="385099560"/>
          <a:ext cx="5890260" cy="4364936"/>
        </a:xfrm>
        <a:prstGeom prst="rect">
          <a:avLst/>
        </a:prstGeom>
      </xdr:spPr>
    </xdr:pic>
    <xdr:clientData/>
  </xdr:twoCellAnchor>
  <xdr:twoCellAnchor editAs="oneCell">
    <xdr:from>
      <xdr:col>2</xdr:col>
      <xdr:colOff>68580</xdr:colOff>
      <xdr:row>354</xdr:row>
      <xdr:rowOff>15240</xdr:rowOff>
    </xdr:from>
    <xdr:to>
      <xdr:col>7</xdr:col>
      <xdr:colOff>275590</xdr:colOff>
      <xdr:row>354</xdr:row>
      <xdr:rowOff>2590800</xdr:rowOff>
    </xdr:to>
    <xdr:pic>
      <xdr:nvPicPr>
        <xdr:cNvPr id="52" name="図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8">
          <a:grayscl/>
          <a:extLst>
            <a:ext uri="{28A0092B-C50C-407E-A947-70E740481C1C}">
              <a14:useLocalDpi xmlns:a14="http://schemas.microsoft.com/office/drawing/2010/main" val="0"/>
            </a:ext>
          </a:extLst>
        </a:blip>
        <a:stretch>
          <a:fillRect/>
        </a:stretch>
      </xdr:blipFill>
      <xdr:spPr>
        <a:xfrm>
          <a:off x="1028700" y="389458200"/>
          <a:ext cx="5859780" cy="2575560"/>
        </a:xfrm>
        <a:prstGeom prst="rect">
          <a:avLst/>
        </a:prstGeom>
      </xdr:spPr>
    </xdr:pic>
    <xdr:clientData/>
  </xdr:twoCellAnchor>
  <xdr:twoCellAnchor>
    <xdr:from>
      <xdr:col>13</xdr:col>
      <xdr:colOff>1904</xdr:colOff>
      <xdr:row>98</xdr:row>
      <xdr:rowOff>260351</xdr:rowOff>
    </xdr:from>
    <xdr:to>
      <xdr:col>13</xdr:col>
      <xdr:colOff>47623</xdr:colOff>
      <xdr:row>98</xdr:row>
      <xdr:rowOff>342901</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flipH="1">
          <a:off x="10746104" y="81851501"/>
          <a:ext cx="45719" cy="82550"/>
        </a:xfrm>
        <a:prstGeom prst="rect">
          <a:avLst/>
        </a:prstGeom>
        <a:solidFill>
          <a:schemeClr val="lt1"/>
        </a:solidFill>
        <a:ln w="25400" cmpd="sng">
          <a:solidFill>
            <a:schemeClr val="bg2">
              <a:lumMod val="75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231321</xdr:rowOff>
    </xdr:from>
    <xdr:to>
      <xdr:col>3</xdr:col>
      <xdr:colOff>251279</xdr:colOff>
      <xdr:row>3</xdr:row>
      <xdr:rowOff>57150</xdr:rowOff>
    </xdr:to>
    <xdr:sp macro="" textlink="">
      <xdr:nvSpPr>
        <xdr:cNvPr id="2" name="正方形/長方形 1">
          <a:extLst>
            <a:ext uri="{FF2B5EF4-FFF2-40B4-BE49-F238E27FC236}">
              <a16:creationId xmlns:a16="http://schemas.microsoft.com/office/drawing/2014/main" id="{BE65D39D-4BEF-4A4B-91A3-8A445B14C1FD}"/>
            </a:ext>
          </a:extLst>
        </xdr:cNvPr>
        <xdr:cNvSpPr/>
      </xdr:nvSpPr>
      <xdr:spPr>
        <a:xfrm>
          <a:off x="0" y="469446"/>
          <a:ext cx="1251404" cy="3020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42</xdr:row>
      <xdr:rowOff>266700</xdr:rowOff>
    </xdr:from>
    <xdr:to>
      <xdr:col>22</xdr:col>
      <xdr:colOff>3467100</xdr:colOff>
      <xdr:row>56</xdr:row>
      <xdr:rowOff>266700</xdr:rowOff>
    </xdr:to>
    <xdr:sp macro="" textlink="">
      <xdr:nvSpPr>
        <xdr:cNvPr id="2" name="正方形/長方形 1">
          <a:extLst>
            <a:ext uri="{FF2B5EF4-FFF2-40B4-BE49-F238E27FC236}">
              <a16:creationId xmlns:a16="http://schemas.microsoft.com/office/drawing/2014/main" id="{07B52958-0259-466F-B525-DCCE3D0EFD20}"/>
            </a:ext>
          </a:extLst>
        </xdr:cNvPr>
        <xdr:cNvSpPr/>
      </xdr:nvSpPr>
      <xdr:spPr>
        <a:xfrm>
          <a:off x="1104900" y="10239375"/>
          <a:ext cx="14668500" cy="3333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42</xdr:row>
      <xdr:rowOff>266700</xdr:rowOff>
    </xdr:from>
    <xdr:to>
      <xdr:col>22</xdr:col>
      <xdr:colOff>3467100</xdr:colOff>
      <xdr:row>56</xdr:row>
      <xdr:rowOff>266700</xdr:rowOff>
    </xdr:to>
    <xdr:sp macro="" textlink="">
      <xdr:nvSpPr>
        <xdr:cNvPr id="2" name="正方形/長方形 1">
          <a:extLst>
            <a:ext uri="{FF2B5EF4-FFF2-40B4-BE49-F238E27FC236}">
              <a16:creationId xmlns:a16="http://schemas.microsoft.com/office/drawing/2014/main" id="{D0096CFE-D0D2-4627-A032-B08168E5A711}"/>
            </a:ext>
          </a:extLst>
        </xdr:cNvPr>
        <xdr:cNvSpPr/>
      </xdr:nvSpPr>
      <xdr:spPr>
        <a:xfrm>
          <a:off x="1104900" y="10239375"/>
          <a:ext cx="14668500" cy="3333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381000</xdr:colOff>
      <xdr:row>3</xdr:row>
      <xdr:rowOff>85725</xdr:rowOff>
    </xdr:from>
    <xdr:to>
      <xdr:col>4</xdr:col>
      <xdr:colOff>457200</xdr:colOff>
      <xdr:row>4</xdr:row>
      <xdr:rowOff>247650</xdr:rowOff>
    </xdr:to>
    <xdr:sp macro="" textlink="">
      <xdr:nvSpPr>
        <xdr:cNvPr id="2" name="右中かっこ 1">
          <a:extLst>
            <a:ext uri="{FF2B5EF4-FFF2-40B4-BE49-F238E27FC236}">
              <a16:creationId xmlns:a16="http://schemas.microsoft.com/office/drawing/2014/main" id="{93916067-311F-46BA-BB88-9C6C82896732}"/>
            </a:ext>
          </a:extLst>
        </xdr:cNvPr>
        <xdr:cNvSpPr/>
      </xdr:nvSpPr>
      <xdr:spPr>
        <a:xfrm>
          <a:off x="3124200" y="800100"/>
          <a:ext cx="76200" cy="39052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72</xdr:row>
      <xdr:rowOff>38100</xdr:rowOff>
    </xdr:from>
    <xdr:to>
      <xdr:col>15</xdr:col>
      <xdr:colOff>276225</xdr:colOff>
      <xdr:row>81</xdr:row>
      <xdr:rowOff>95250</xdr:rowOff>
    </xdr:to>
    <xdr:sp macro="" textlink="">
      <xdr:nvSpPr>
        <xdr:cNvPr id="3" name="正方形/長方形 2">
          <a:extLst>
            <a:ext uri="{FF2B5EF4-FFF2-40B4-BE49-F238E27FC236}">
              <a16:creationId xmlns:a16="http://schemas.microsoft.com/office/drawing/2014/main" id="{3683351D-947E-40D2-9712-BE93812ABADB}"/>
            </a:ext>
          </a:extLst>
        </xdr:cNvPr>
        <xdr:cNvSpPr/>
      </xdr:nvSpPr>
      <xdr:spPr>
        <a:xfrm>
          <a:off x="771525" y="17183100"/>
          <a:ext cx="9791700" cy="2200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2202881/&#12487;&#12473;&#12463;&#12488;&#12483;&#12503;/chiikimixtuchakutouhyoujunyoushiki/2-3_&#27161;&#28310;&#27096;&#24335;1_09_&#21220;&#21209;&#34920;_&#22320;&#22495;&#23494;&#30528;&#22411;&#36890;&#25152;&#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地密通所"/>
      <sheetName val="【記載例】シフト記号表（勤務時間帯）"/>
      <sheetName val="地密通所（1枚版）"/>
      <sheetName val="地密通所（100名）"/>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2"/>
      <sheetData sheetId="3"/>
      <sheetData sheetId="4"/>
      <sheetData sheetId="5"/>
      <sheetData sheetId="6">
        <row r="12">
          <cell r="C12" t="str">
            <v>管理者</v>
          </cell>
          <cell r="D12" t="str">
            <v>生活相談員</v>
          </cell>
          <cell r="E12" t="str">
            <v>看護職員</v>
          </cell>
          <cell r="F12" t="str">
            <v>介護職員</v>
          </cell>
          <cell r="G12" t="str">
            <v>機能訓練指導員</v>
          </cell>
          <cell r="H12" t="str">
            <v>ー</v>
          </cell>
          <cell r="I12" t="str">
            <v>ー</v>
          </cell>
          <cell r="J12" t="str">
            <v>ー</v>
          </cell>
          <cell r="K12" t="str">
            <v>ー</v>
          </cell>
          <cell r="L12" t="str">
            <v>ー</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wef013@city.tsukuba.lg.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2781-5FEC-450A-A9CE-4DE20C9670AD}">
  <dimension ref="A1:I26"/>
  <sheetViews>
    <sheetView tabSelected="1" workbookViewId="0">
      <selection sqref="A1:I1"/>
    </sheetView>
  </sheetViews>
  <sheetFormatPr defaultColWidth="9" defaultRowHeight="13.5"/>
  <cols>
    <col min="1" max="5" width="10.625" style="503" customWidth="1"/>
    <col min="6" max="16384" width="9" style="503"/>
  </cols>
  <sheetData>
    <row r="1" spans="1:9" ht="18.75">
      <c r="A1" s="596" t="s">
        <v>746</v>
      </c>
      <c r="B1" s="596"/>
      <c r="C1" s="596"/>
      <c r="D1" s="596"/>
      <c r="E1" s="596"/>
      <c r="F1" s="596"/>
      <c r="G1" s="596"/>
      <c r="H1" s="596"/>
      <c r="I1" s="596"/>
    </row>
    <row r="2" spans="1:9" ht="15" customHeight="1">
      <c r="A2" s="510"/>
      <c r="B2" s="510"/>
      <c r="C2" s="510"/>
      <c r="D2" s="510"/>
      <c r="E2" s="510"/>
      <c r="F2" s="509"/>
      <c r="G2" s="509"/>
      <c r="H2" s="509"/>
      <c r="I2" s="509"/>
    </row>
    <row r="3" spans="1:9" ht="24.95" customHeight="1">
      <c r="F3" s="508" t="s">
        <v>745</v>
      </c>
      <c r="G3" s="594"/>
      <c r="H3" s="594"/>
      <c r="I3" s="594"/>
    </row>
    <row r="4" spans="1:9" ht="24.95" customHeight="1">
      <c r="F4" s="508" t="s">
        <v>744</v>
      </c>
      <c r="G4" s="594"/>
      <c r="H4" s="594"/>
      <c r="I4" s="594"/>
    </row>
    <row r="5" spans="1:9" ht="24.95" customHeight="1">
      <c r="F5" s="508" t="s">
        <v>743</v>
      </c>
      <c r="G5" s="594"/>
      <c r="H5" s="594"/>
      <c r="I5" s="594"/>
    </row>
    <row r="6" spans="1:9" ht="24.95" customHeight="1">
      <c r="F6" s="508" t="s">
        <v>742</v>
      </c>
      <c r="G6" s="594"/>
      <c r="H6" s="594"/>
      <c r="I6" s="594"/>
    </row>
    <row r="8" spans="1:9">
      <c r="A8" s="594" t="s">
        <v>741</v>
      </c>
      <c r="B8" s="594"/>
      <c r="C8" s="594"/>
      <c r="D8" s="594"/>
      <c r="E8" s="594"/>
      <c r="F8" s="594" t="s">
        <v>740</v>
      </c>
      <c r="G8" s="594"/>
      <c r="H8" s="594"/>
      <c r="I8" s="508" t="s">
        <v>739</v>
      </c>
    </row>
    <row r="9" spans="1:9" ht="47.25" customHeight="1">
      <c r="A9" s="592" t="s">
        <v>738</v>
      </c>
      <c r="B9" s="593"/>
      <c r="C9" s="593"/>
      <c r="D9" s="593"/>
      <c r="E9" s="593"/>
      <c r="F9" s="594" t="s">
        <v>734</v>
      </c>
      <c r="G9" s="594"/>
      <c r="H9" s="594"/>
      <c r="I9" s="507"/>
    </row>
    <row r="10" spans="1:9" ht="50.25" customHeight="1">
      <c r="A10" s="592" t="s">
        <v>737</v>
      </c>
      <c r="B10" s="593"/>
      <c r="C10" s="593"/>
      <c r="D10" s="593"/>
      <c r="E10" s="593"/>
      <c r="F10" s="594" t="s">
        <v>734</v>
      </c>
      <c r="G10" s="594"/>
      <c r="H10" s="594"/>
      <c r="I10" s="507"/>
    </row>
    <row r="11" spans="1:9" ht="47.25" customHeight="1">
      <c r="A11" s="592" t="s">
        <v>736</v>
      </c>
      <c r="B11" s="593"/>
      <c r="C11" s="593"/>
      <c r="D11" s="593"/>
      <c r="E11" s="593"/>
      <c r="F11" s="594" t="s">
        <v>734</v>
      </c>
      <c r="G11" s="594"/>
      <c r="H11" s="594"/>
      <c r="I11" s="507"/>
    </row>
    <row r="12" spans="1:9" ht="50.25" customHeight="1">
      <c r="A12" s="592" t="s">
        <v>735</v>
      </c>
      <c r="B12" s="593"/>
      <c r="C12" s="593"/>
      <c r="D12" s="593"/>
      <c r="E12" s="593"/>
      <c r="F12" s="594" t="s">
        <v>734</v>
      </c>
      <c r="G12" s="594"/>
      <c r="H12" s="594"/>
      <c r="I12" s="507"/>
    </row>
    <row r="13" spans="1:9">
      <c r="A13" s="506"/>
      <c r="B13" s="506"/>
      <c r="C13" s="506"/>
      <c r="D13" s="506"/>
      <c r="E13" s="506"/>
      <c r="F13" s="506"/>
      <c r="G13" s="506"/>
      <c r="H13" s="506"/>
      <c r="I13" s="506"/>
    </row>
    <row r="14" spans="1:9">
      <c r="A14" s="506"/>
      <c r="B14" s="506"/>
      <c r="C14" s="506"/>
      <c r="D14" s="506"/>
      <c r="E14" s="506"/>
      <c r="F14" s="506"/>
      <c r="G14" s="506"/>
      <c r="H14" s="506"/>
      <c r="I14" s="506"/>
    </row>
    <row r="18" spans="1:9">
      <c r="A18" s="503" t="s">
        <v>733</v>
      </c>
    </row>
    <row r="19" spans="1:9">
      <c r="A19" s="503" t="s">
        <v>732</v>
      </c>
    </row>
    <row r="20" spans="1:9">
      <c r="A20" s="503" t="s">
        <v>731</v>
      </c>
    </row>
    <row r="21" spans="1:9">
      <c r="A21" s="503" t="s">
        <v>903</v>
      </c>
    </row>
    <row r="22" spans="1:9">
      <c r="A22" s="503" t="s">
        <v>730</v>
      </c>
    </row>
    <row r="23" spans="1:9">
      <c r="A23" s="503" t="s">
        <v>756</v>
      </c>
    </row>
    <row r="24" spans="1:9">
      <c r="A24" s="503" t="s">
        <v>729</v>
      </c>
    </row>
    <row r="25" spans="1:9">
      <c r="A25" s="505" t="s">
        <v>728</v>
      </c>
    </row>
    <row r="26" spans="1:9">
      <c r="A26" s="595"/>
      <c r="B26" s="595"/>
      <c r="C26" s="595"/>
      <c r="D26" s="595"/>
      <c r="E26" s="595"/>
      <c r="F26" s="595"/>
      <c r="G26" s="595"/>
      <c r="H26" s="595"/>
      <c r="I26" s="504"/>
    </row>
  </sheetData>
  <mergeCells count="17">
    <mergeCell ref="A8:E8"/>
    <mergeCell ref="F8:H8"/>
    <mergeCell ref="A1:I1"/>
    <mergeCell ref="G3:I3"/>
    <mergeCell ref="G4:I4"/>
    <mergeCell ref="G5:I5"/>
    <mergeCell ref="G6:I6"/>
    <mergeCell ref="A9:E9"/>
    <mergeCell ref="F9:H9"/>
    <mergeCell ref="A10:E10"/>
    <mergeCell ref="F10:H10"/>
    <mergeCell ref="A26:E26"/>
    <mergeCell ref="F26:H26"/>
    <mergeCell ref="A11:E11"/>
    <mergeCell ref="F11:H11"/>
    <mergeCell ref="A12:E12"/>
    <mergeCell ref="F12:H12"/>
  </mergeCells>
  <phoneticPr fontId="3"/>
  <hyperlinks>
    <hyperlink ref="A25" r:id="rId1" xr:uid="{AC2C31A4-CAF1-401F-A2CB-C10BB06839BA}"/>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5E65-F934-485F-BDFF-E85FFA78AEFE}">
  <dimension ref="A1:IU12"/>
  <sheetViews>
    <sheetView zoomScaleNormal="100" workbookViewId="0">
      <selection sqref="A1:C1"/>
    </sheetView>
  </sheetViews>
  <sheetFormatPr defaultColWidth="9" defaultRowHeight="13.5"/>
  <cols>
    <col min="1" max="1" width="3" style="511" customWidth="1"/>
    <col min="2" max="2" width="5.875" style="511" customWidth="1"/>
    <col min="3" max="14" width="7.125" style="511" customWidth="1"/>
    <col min="15" max="15" width="8.25" style="511" customWidth="1"/>
    <col min="16" max="16384" width="9" style="511"/>
  </cols>
  <sheetData>
    <row r="1" spans="1:255" ht="21" customHeight="1">
      <c r="A1" s="914"/>
      <c r="B1" s="914"/>
      <c r="C1" s="914"/>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526"/>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26"/>
      <c r="EM1" s="526"/>
      <c r="EN1" s="526"/>
      <c r="EO1" s="526"/>
      <c r="EP1" s="526"/>
      <c r="EQ1" s="526"/>
      <c r="ER1" s="526"/>
      <c r="ES1" s="526"/>
      <c r="ET1" s="526"/>
      <c r="EU1" s="526"/>
      <c r="EV1" s="526"/>
      <c r="EW1" s="526"/>
      <c r="EX1" s="526"/>
      <c r="EY1" s="526"/>
      <c r="EZ1" s="526"/>
      <c r="FA1" s="526"/>
      <c r="FB1" s="526"/>
      <c r="FC1" s="526"/>
      <c r="FD1" s="526"/>
      <c r="FE1" s="526"/>
      <c r="FF1" s="526"/>
      <c r="FG1" s="526"/>
      <c r="FH1" s="526"/>
      <c r="FI1" s="526"/>
      <c r="FJ1" s="526"/>
      <c r="FK1" s="526"/>
      <c r="FL1" s="526"/>
      <c r="FM1" s="526"/>
      <c r="FN1" s="526"/>
      <c r="FO1" s="526"/>
      <c r="FP1" s="526"/>
      <c r="FQ1" s="526"/>
      <c r="FR1" s="526"/>
      <c r="FS1" s="526"/>
      <c r="FT1" s="526"/>
      <c r="FU1" s="526"/>
      <c r="FV1" s="526"/>
      <c r="FW1" s="526"/>
      <c r="FX1" s="526"/>
      <c r="FY1" s="526"/>
      <c r="FZ1" s="526"/>
      <c r="GA1" s="526"/>
      <c r="GB1" s="526"/>
      <c r="GC1" s="526"/>
      <c r="GD1" s="526"/>
      <c r="GE1" s="526"/>
      <c r="GF1" s="526"/>
      <c r="GG1" s="526"/>
      <c r="GH1" s="526"/>
      <c r="GI1" s="526"/>
      <c r="GJ1" s="526"/>
      <c r="GK1" s="526"/>
      <c r="GL1" s="526"/>
      <c r="GM1" s="526"/>
      <c r="GN1" s="526"/>
      <c r="GO1" s="526"/>
      <c r="GP1" s="526"/>
      <c r="GQ1" s="526"/>
      <c r="GR1" s="526"/>
      <c r="GS1" s="526"/>
      <c r="GT1" s="526"/>
      <c r="GU1" s="526"/>
      <c r="GV1" s="526"/>
      <c r="GW1" s="526"/>
      <c r="GX1" s="526"/>
      <c r="GY1" s="526"/>
      <c r="GZ1" s="526"/>
      <c r="HA1" s="526"/>
      <c r="HB1" s="526"/>
      <c r="HC1" s="526"/>
      <c r="HD1" s="526"/>
      <c r="HE1" s="526"/>
      <c r="HF1" s="526"/>
      <c r="HG1" s="526"/>
      <c r="HH1" s="526"/>
      <c r="HI1" s="526"/>
      <c r="HJ1" s="526"/>
      <c r="HK1" s="526"/>
      <c r="HL1" s="526"/>
      <c r="HM1" s="526"/>
      <c r="HN1" s="526"/>
      <c r="HO1" s="526"/>
      <c r="HP1" s="526"/>
      <c r="HQ1" s="526"/>
      <c r="HR1" s="526"/>
      <c r="HS1" s="526"/>
      <c r="HT1" s="526"/>
      <c r="HU1" s="526"/>
      <c r="HV1" s="526"/>
      <c r="HW1" s="526"/>
      <c r="HX1" s="526"/>
      <c r="HY1" s="526"/>
      <c r="HZ1" s="526"/>
      <c r="IA1" s="526"/>
      <c r="IB1" s="526"/>
      <c r="IC1" s="526"/>
      <c r="ID1" s="526"/>
      <c r="IE1" s="526"/>
      <c r="IF1" s="526"/>
      <c r="IG1" s="526"/>
      <c r="IH1" s="526"/>
      <c r="II1" s="526"/>
      <c r="IJ1" s="526"/>
      <c r="IK1" s="526"/>
      <c r="IL1" s="526"/>
      <c r="IM1" s="526"/>
      <c r="IN1" s="526"/>
      <c r="IO1" s="526"/>
      <c r="IP1" s="526"/>
      <c r="IQ1" s="526"/>
      <c r="IR1" s="526"/>
      <c r="IS1" s="526"/>
      <c r="IT1" s="526"/>
      <c r="IU1" s="526"/>
    </row>
    <row r="2" spans="1:255" s="528" customFormat="1" ht="16.899999999999999" customHeight="1">
      <c r="A2" s="529" t="s">
        <v>755</v>
      </c>
      <c r="B2" s="529"/>
      <c r="C2" s="529"/>
      <c r="D2" s="917"/>
      <c r="E2" s="917"/>
      <c r="F2" s="917"/>
      <c r="G2" s="917"/>
      <c r="H2" s="917"/>
      <c r="I2" s="917"/>
      <c r="J2" s="917"/>
      <c r="K2" s="917"/>
      <c r="L2" s="917"/>
      <c r="M2" s="917"/>
      <c r="N2" s="917"/>
      <c r="O2" s="917"/>
    </row>
    <row r="3" spans="1:255" ht="16.899999999999999" customHeight="1">
      <c r="A3" s="527"/>
      <c r="B3" s="527"/>
      <c r="D3" s="917"/>
      <c r="E3" s="917"/>
      <c r="F3" s="917"/>
      <c r="G3" s="917"/>
      <c r="H3" s="917"/>
      <c r="I3" s="917"/>
      <c r="J3" s="917"/>
      <c r="K3" s="917"/>
      <c r="L3" s="917"/>
      <c r="M3" s="917"/>
      <c r="N3" s="917"/>
      <c r="O3" s="917"/>
    </row>
    <row r="4" spans="1:255" ht="17.100000000000001" customHeight="1" thickBot="1">
      <c r="A4" s="526"/>
      <c r="B4" s="526"/>
      <c r="C4" s="526"/>
      <c r="D4" s="526"/>
      <c r="E4" s="526"/>
      <c r="F4" s="526"/>
      <c r="G4" s="526"/>
      <c r="H4" s="526"/>
      <c r="I4" s="526"/>
      <c r="J4" s="526"/>
      <c r="K4" s="526"/>
      <c r="L4" s="526"/>
      <c r="M4" s="526"/>
      <c r="N4" s="526"/>
    </row>
    <row r="5" spans="1:255" ht="21.95" customHeight="1">
      <c r="A5" s="910" t="s">
        <v>754</v>
      </c>
      <c r="B5" s="911"/>
      <c r="C5" s="525" t="s">
        <v>753</v>
      </c>
      <c r="D5" s="525" t="s">
        <v>753</v>
      </c>
      <c r="E5" s="525" t="s">
        <v>753</v>
      </c>
      <c r="F5" s="525" t="s">
        <v>753</v>
      </c>
      <c r="G5" s="525" t="s">
        <v>753</v>
      </c>
      <c r="H5" s="525" t="s">
        <v>753</v>
      </c>
      <c r="I5" s="525" t="s">
        <v>753</v>
      </c>
      <c r="J5" s="525" t="s">
        <v>753</v>
      </c>
      <c r="K5" s="525" t="s">
        <v>753</v>
      </c>
      <c r="L5" s="525" t="s">
        <v>753</v>
      </c>
      <c r="M5" s="525" t="s">
        <v>753</v>
      </c>
      <c r="N5" s="524" t="s">
        <v>753</v>
      </c>
      <c r="O5" s="908" t="s">
        <v>752</v>
      </c>
      <c r="P5" s="523"/>
    </row>
    <row r="6" spans="1:255" ht="27" customHeight="1">
      <c r="A6" s="912"/>
      <c r="B6" s="913"/>
      <c r="C6" s="522" t="s">
        <v>751</v>
      </c>
      <c r="D6" s="522" t="s">
        <v>751</v>
      </c>
      <c r="E6" s="522" t="s">
        <v>751</v>
      </c>
      <c r="F6" s="522" t="s">
        <v>751</v>
      </c>
      <c r="G6" s="522" t="s">
        <v>751</v>
      </c>
      <c r="H6" s="522" t="s">
        <v>751</v>
      </c>
      <c r="I6" s="522" t="s">
        <v>751</v>
      </c>
      <c r="J6" s="522" t="s">
        <v>751</v>
      </c>
      <c r="K6" s="522" t="s">
        <v>751</v>
      </c>
      <c r="L6" s="522" t="s">
        <v>751</v>
      </c>
      <c r="M6" s="522" t="s">
        <v>751</v>
      </c>
      <c r="N6" s="521" t="s">
        <v>751</v>
      </c>
      <c r="O6" s="909"/>
    </row>
    <row r="7" spans="1:255" ht="37.5" customHeight="1" thickBot="1">
      <c r="A7" s="915" t="s">
        <v>750</v>
      </c>
      <c r="B7" s="916"/>
      <c r="C7" s="520"/>
      <c r="D7" s="520"/>
      <c r="E7" s="520"/>
      <c r="F7" s="520"/>
      <c r="G7" s="520"/>
      <c r="H7" s="520"/>
      <c r="I7" s="520"/>
      <c r="J7" s="520"/>
      <c r="K7" s="520"/>
      <c r="L7" s="520"/>
      <c r="M7" s="520"/>
      <c r="N7" s="519"/>
      <c r="O7" s="518" t="e">
        <f>AVERAGE(C7:N7)</f>
        <v>#DIV/0!</v>
      </c>
    </row>
    <row r="8" spans="1:255" ht="28.5" customHeight="1">
      <c r="A8" s="517"/>
      <c r="B8" s="516"/>
      <c r="C8" s="515"/>
      <c r="D8" s="515"/>
      <c r="E8" s="515"/>
      <c r="F8" s="515"/>
      <c r="G8" s="515"/>
      <c r="H8" s="515"/>
      <c r="I8" s="515"/>
      <c r="J8" s="515"/>
      <c r="K8" s="515"/>
      <c r="L8" s="515"/>
      <c r="M8" s="515"/>
      <c r="N8" s="515"/>
      <c r="O8" s="514"/>
    </row>
    <row r="9" spans="1:255" ht="27" customHeight="1">
      <c r="A9" s="512"/>
      <c r="B9" s="513" t="s">
        <v>749</v>
      </c>
      <c r="C9" s="512"/>
      <c r="D9" s="512"/>
      <c r="E9" s="512"/>
      <c r="F9" s="512"/>
      <c r="G9" s="512"/>
      <c r="H9" s="512"/>
      <c r="I9" s="512"/>
      <c r="J9" s="512"/>
      <c r="K9" s="512"/>
      <c r="L9" s="512"/>
      <c r="M9" s="512"/>
    </row>
    <row r="10" spans="1:255" ht="27" customHeight="1">
      <c r="A10" s="512"/>
      <c r="B10" s="513" t="s">
        <v>748</v>
      </c>
      <c r="C10" s="512"/>
      <c r="D10" s="512"/>
      <c r="E10" s="512"/>
      <c r="F10" s="512"/>
      <c r="G10" s="512"/>
      <c r="H10" s="512"/>
      <c r="I10" s="512"/>
      <c r="J10" s="512"/>
      <c r="K10" s="512"/>
      <c r="L10" s="512"/>
      <c r="M10" s="512"/>
    </row>
    <row r="11" spans="1:255" ht="27" customHeight="1">
      <c r="B11" s="513" t="s">
        <v>747</v>
      </c>
    </row>
    <row r="12" spans="1:255">
      <c r="B12" s="512"/>
    </row>
  </sheetData>
  <sheetProtection selectLockedCells="1" selectUnlockedCells="1"/>
  <mergeCells count="5">
    <mergeCell ref="O5:O6"/>
    <mergeCell ref="A5:B6"/>
    <mergeCell ref="A1:C1"/>
    <mergeCell ref="A7:B7"/>
    <mergeCell ref="D2:O3"/>
  </mergeCells>
  <phoneticPr fontId="3"/>
  <pageMargins left="0.75" right="0.75" top="1" bottom="1" header="0.51180555555555551" footer="0.51180555555555551"/>
  <pageSetup paperSize="9" firstPageNumber="0"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469"/>
  <sheetViews>
    <sheetView view="pageBreakPreview" zoomScale="90" zoomScaleNormal="100" zoomScaleSheetLayoutView="90" workbookViewId="0">
      <selection sqref="A1:H1"/>
    </sheetView>
  </sheetViews>
  <sheetFormatPr defaultColWidth="8.875" defaultRowHeight="13.5"/>
  <cols>
    <col min="1" max="1" width="3.25" style="25" customWidth="1"/>
    <col min="2" max="2" width="10.75" style="26" customWidth="1"/>
    <col min="3" max="3" width="41" style="25" customWidth="1"/>
    <col min="4" max="4" width="10" style="25" customWidth="1"/>
    <col min="5" max="5" width="22" style="25" customWidth="1"/>
    <col min="6" max="7" width="4.625" style="25" customWidth="1"/>
    <col min="8" max="8" width="4.625" style="493" customWidth="1"/>
    <col min="9" max="9" width="4.625" style="372" customWidth="1"/>
    <col min="10" max="16384" width="8.875" style="372"/>
  </cols>
  <sheetData>
    <row r="1" spans="1:8" ht="312.60000000000002" customHeight="1">
      <c r="A1" s="829" t="s">
        <v>757</v>
      </c>
      <c r="B1" s="829"/>
      <c r="C1" s="829"/>
      <c r="D1" s="829"/>
      <c r="E1" s="829"/>
      <c r="F1" s="829"/>
      <c r="G1" s="829"/>
      <c r="H1" s="829"/>
    </row>
    <row r="2" spans="1:8" ht="64.5" customHeight="1">
      <c r="A2" s="830" t="s">
        <v>895</v>
      </c>
      <c r="B2" s="831"/>
      <c r="C2" s="831"/>
      <c r="D2" s="831"/>
      <c r="E2" s="831"/>
      <c r="F2" s="831"/>
      <c r="G2" s="831"/>
      <c r="H2" s="831"/>
    </row>
    <row r="3" spans="1:8" ht="18" customHeight="1">
      <c r="A3" s="286"/>
      <c r="B3" s="287"/>
      <c r="C3" s="287"/>
      <c r="D3" s="287"/>
      <c r="E3" s="287"/>
      <c r="F3" s="287"/>
      <c r="G3" s="287"/>
      <c r="H3" s="373"/>
    </row>
    <row r="4" spans="1:8" ht="20.100000000000001" customHeight="1">
      <c r="A4" s="837" t="s">
        <v>0</v>
      </c>
      <c r="B4" s="838"/>
      <c r="C4" s="827" t="s">
        <v>1</v>
      </c>
      <c r="D4" s="827" t="s">
        <v>2</v>
      </c>
      <c r="E4" s="843" t="s">
        <v>3</v>
      </c>
      <c r="F4" s="834" t="s">
        <v>4</v>
      </c>
      <c r="G4" s="835"/>
      <c r="H4" s="836"/>
    </row>
    <row r="5" spans="1:8" ht="20.100000000000001" customHeight="1">
      <c r="A5" s="839"/>
      <c r="B5" s="840"/>
      <c r="C5" s="828"/>
      <c r="D5" s="828"/>
      <c r="E5" s="844"/>
      <c r="F5" s="322" t="s">
        <v>5</v>
      </c>
      <c r="G5" s="336" t="s">
        <v>6</v>
      </c>
      <c r="H5" s="374" t="s">
        <v>91</v>
      </c>
    </row>
    <row r="6" spans="1:8" ht="63.75" customHeight="1">
      <c r="A6" s="824">
        <v>1</v>
      </c>
      <c r="B6" s="683" t="s">
        <v>763</v>
      </c>
      <c r="C6" s="216" t="s">
        <v>244</v>
      </c>
      <c r="D6" s="50" t="s">
        <v>758</v>
      </c>
      <c r="E6" s="51"/>
      <c r="F6" s="52" t="s">
        <v>7</v>
      </c>
      <c r="G6" s="53" t="s">
        <v>8</v>
      </c>
      <c r="H6" s="290"/>
    </row>
    <row r="7" spans="1:8" ht="93" customHeight="1">
      <c r="A7" s="825"/>
      <c r="B7" s="684"/>
      <c r="C7" s="87" t="s">
        <v>759</v>
      </c>
      <c r="D7" s="502" t="s">
        <v>760</v>
      </c>
      <c r="E7" s="184"/>
      <c r="F7" s="362" t="s">
        <v>8</v>
      </c>
      <c r="G7" s="89" t="s">
        <v>8</v>
      </c>
      <c r="H7" s="375"/>
    </row>
    <row r="8" spans="1:8" ht="100.5" customHeight="1">
      <c r="A8" s="825"/>
      <c r="B8" s="684"/>
      <c r="C8" s="351" t="s">
        <v>762</v>
      </c>
      <c r="D8" s="530" t="s">
        <v>761</v>
      </c>
      <c r="E8" s="183"/>
      <c r="F8" s="67" t="s">
        <v>297</v>
      </c>
      <c r="G8" s="84" t="s">
        <v>298</v>
      </c>
      <c r="H8" s="305"/>
    </row>
    <row r="9" spans="1:8" ht="77.25" customHeight="1">
      <c r="A9" s="826"/>
      <c r="B9" s="679"/>
      <c r="C9" s="54" t="s">
        <v>299</v>
      </c>
      <c r="D9" s="376" t="s">
        <v>764</v>
      </c>
      <c r="E9" s="55"/>
      <c r="F9" s="56" t="s">
        <v>300</v>
      </c>
      <c r="G9" s="57" t="s">
        <v>300</v>
      </c>
      <c r="H9" s="377"/>
    </row>
    <row r="10" spans="1:8" ht="33" customHeight="1">
      <c r="A10" s="2" t="s">
        <v>9</v>
      </c>
      <c r="B10" s="32"/>
      <c r="C10" s="32"/>
      <c r="D10" s="33"/>
      <c r="E10" s="32"/>
      <c r="F10" s="32"/>
      <c r="G10" s="32"/>
      <c r="H10" s="378"/>
    </row>
    <row r="11" spans="1:8" ht="108.75" customHeight="1">
      <c r="A11" s="667">
        <v>1</v>
      </c>
      <c r="B11" s="61" t="s">
        <v>765</v>
      </c>
      <c r="C11" s="350" t="s">
        <v>92</v>
      </c>
      <c r="D11" s="241" t="s">
        <v>608</v>
      </c>
      <c r="E11" s="248" t="s">
        <v>10</v>
      </c>
      <c r="F11" s="30" t="s">
        <v>8</v>
      </c>
      <c r="G11" s="34" t="s">
        <v>8</v>
      </c>
      <c r="H11" s="290"/>
    </row>
    <row r="12" spans="1:8" ht="86.25" customHeight="1">
      <c r="A12" s="681"/>
      <c r="B12" s="66" t="s">
        <v>241</v>
      </c>
      <c r="C12" s="319" t="s">
        <v>242</v>
      </c>
      <c r="D12" s="242"/>
      <c r="E12" s="249" t="s">
        <v>10</v>
      </c>
      <c r="F12" s="67" t="s">
        <v>243</v>
      </c>
      <c r="G12" s="84" t="s">
        <v>90</v>
      </c>
      <c r="H12" s="305"/>
    </row>
    <row r="13" spans="1:8" ht="32.25" customHeight="1">
      <c r="A13" s="645" t="s">
        <v>11</v>
      </c>
      <c r="B13" s="646"/>
      <c r="C13" s="646"/>
      <c r="D13" s="646"/>
      <c r="E13" s="646"/>
      <c r="F13" s="646"/>
      <c r="G13" s="646"/>
      <c r="H13" s="733"/>
    </row>
    <row r="14" spans="1:8" ht="29.25" customHeight="1">
      <c r="A14" s="667">
        <v>1</v>
      </c>
      <c r="B14" s="686" t="s">
        <v>12</v>
      </c>
      <c r="C14" s="651" t="s">
        <v>637</v>
      </c>
      <c r="D14" s="647"/>
      <c r="E14" s="647"/>
      <c r="F14" s="647"/>
      <c r="G14" s="647"/>
      <c r="H14" s="652"/>
    </row>
    <row r="15" spans="1:8" ht="28.5" customHeight="1">
      <c r="A15" s="681"/>
      <c r="B15" s="687"/>
      <c r="C15" s="845" t="s">
        <v>638</v>
      </c>
      <c r="D15" s="846"/>
      <c r="E15" s="846"/>
      <c r="F15" s="846"/>
      <c r="G15" s="846"/>
      <c r="H15" s="847"/>
    </row>
    <row r="16" spans="1:8" ht="28.5" customHeight="1">
      <c r="A16" s="681"/>
      <c r="B16" s="687"/>
      <c r="C16" s="848" t="s">
        <v>639</v>
      </c>
      <c r="D16" s="849"/>
      <c r="E16" s="849"/>
      <c r="F16" s="849"/>
      <c r="G16" s="849"/>
      <c r="H16" s="850"/>
    </row>
    <row r="17" spans="1:8" ht="25.5" customHeight="1">
      <c r="A17" s="681"/>
      <c r="B17" s="126"/>
      <c r="C17" s="4" t="s">
        <v>13</v>
      </c>
      <c r="D17" s="5"/>
      <c r="E17" s="6"/>
      <c r="F17" s="358"/>
      <c r="G17" s="129"/>
      <c r="H17" s="290"/>
    </row>
    <row r="18" spans="1:8" ht="223.9" customHeight="1">
      <c r="A18" s="681"/>
      <c r="B18" s="145" t="s">
        <v>246</v>
      </c>
      <c r="C18" s="7" t="s">
        <v>94</v>
      </c>
      <c r="D18" s="500" t="s">
        <v>766</v>
      </c>
      <c r="E18" s="333" t="s">
        <v>525</v>
      </c>
      <c r="F18" s="358" t="s">
        <v>7</v>
      </c>
      <c r="G18" s="129" t="s">
        <v>95</v>
      </c>
      <c r="H18" s="279" t="s">
        <v>96</v>
      </c>
    </row>
    <row r="19" spans="1:8" ht="72.75" customHeight="1">
      <c r="A19" s="681"/>
      <c r="B19" s="145"/>
      <c r="C19" s="7"/>
      <c r="D19" s="331"/>
      <c r="E19" s="333"/>
      <c r="F19" s="358"/>
      <c r="G19" s="129"/>
      <c r="H19" s="279"/>
    </row>
    <row r="20" spans="1:8" ht="84.75" customHeight="1">
      <c r="A20" s="682"/>
      <c r="B20" s="349"/>
      <c r="C20" s="329" t="s">
        <v>97</v>
      </c>
      <c r="D20" s="152" t="s">
        <v>609</v>
      </c>
      <c r="E20" s="265"/>
      <c r="F20" s="20" t="s">
        <v>98</v>
      </c>
      <c r="G20" s="46" t="s">
        <v>99</v>
      </c>
      <c r="H20" s="377" t="s">
        <v>98</v>
      </c>
    </row>
    <row r="21" spans="1:8" ht="25.5" customHeight="1">
      <c r="A21" s="667">
        <v>1</v>
      </c>
      <c r="B21" s="145"/>
      <c r="C21" s="190" t="s">
        <v>14</v>
      </c>
      <c r="D21" s="5"/>
      <c r="E21" s="191"/>
      <c r="F21" s="358"/>
      <c r="G21" s="129"/>
      <c r="H21" s="279"/>
    </row>
    <row r="22" spans="1:8" ht="217.5" customHeight="1">
      <c r="A22" s="681"/>
      <c r="B22" s="151" t="s">
        <v>310</v>
      </c>
      <c r="C22" s="7" t="s">
        <v>508</v>
      </c>
      <c r="D22" s="246" t="s">
        <v>767</v>
      </c>
      <c r="E22" s="145" t="s">
        <v>93</v>
      </c>
      <c r="F22" s="358" t="s">
        <v>98</v>
      </c>
      <c r="G22" s="129" t="s">
        <v>98</v>
      </c>
      <c r="H22" s="279" t="s">
        <v>98</v>
      </c>
    </row>
    <row r="23" spans="1:8" ht="27" customHeight="1">
      <c r="A23" s="681"/>
      <c r="B23" s="126" t="s">
        <v>247</v>
      </c>
      <c r="C23" s="58" t="s">
        <v>15</v>
      </c>
      <c r="D23" s="150"/>
      <c r="E23" s="59"/>
      <c r="F23" s="357"/>
      <c r="G23" s="36"/>
      <c r="H23" s="375"/>
    </row>
    <row r="24" spans="1:8" ht="130.5" customHeight="1">
      <c r="A24" s="681"/>
      <c r="B24" s="145" t="s">
        <v>246</v>
      </c>
      <c r="C24" s="7" t="s">
        <v>103</v>
      </c>
      <c r="D24" s="500" t="s">
        <v>768</v>
      </c>
      <c r="E24" s="333" t="s">
        <v>93</v>
      </c>
      <c r="F24" s="358" t="s">
        <v>98</v>
      </c>
      <c r="G24" s="129" t="s">
        <v>98</v>
      </c>
      <c r="H24" s="279" t="s">
        <v>101</v>
      </c>
    </row>
    <row r="25" spans="1:8" ht="136.5" customHeight="1">
      <c r="A25" s="681"/>
      <c r="B25" s="145"/>
      <c r="C25" s="7" t="s">
        <v>100</v>
      </c>
      <c r="D25" s="246" t="s">
        <v>245</v>
      </c>
      <c r="E25" s="333"/>
      <c r="F25" s="358"/>
      <c r="G25" s="129"/>
      <c r="H25" s="279"/>
    </row>
    <row r="26" spans="1:8" ht="61.5" customHeight="1">
      <c r="A26" s="681"/>
      <c r="B26" s="145"/>
      <c r="C26" s="324" t="s">
        <v>429</v>
      </c>
      <c r="D26" s="247" t="s">
        <v>610</v>
      </c>
      <c r="E26" s="13"/>
      <c r="F26" s="17" t="s">
        <v>102</v>
      </c>
      <c r="G26" s="44" t="s">
        <v>98</v>
      </c>
      <c r="H26" s="305" t="s">
        <v>98</v>
      </c>
    </row>
    <row r="27" spans="1:8" ht="84.75" customHeight="1">
      <c r="A27" s="681"/>
      <c r="B27" s="145"/>
      <c r="C27" s="324" t="s">
        <v>104</v>
      </c>
      <c r="D27" s="247" t="s">
        <v>769</v>
      </c>
      <c r="E27" s="60"/>
      <c r="F27" s="17" t="s">
        <v>98</v>
      </c>
      <c r="G27" s="44" t="s">
        <v>105</v>
      </c>
      <c r="H27" s="305" t="s">
        <v>98</v>
      </c>
    </row>
    <row r="28" spans="1:8" ht="80.25" customHeight="1">
      <c r="A28" s="682"/>
      <c r="B28" s="349"/>
      <c r="C28" s="266" t="s">
        <v>107</v>
      </c>
      <c r="D28" s="267" t="s">
        <v>770</v>
      </c>
      <c r="E28" s="369"/>
      <c r="F28" s="364" t="s">
        <v>98</v>
      </c>
      <c r="G28" s="127" t="s">
        <v>98</v>
      </c>
      <c r="H28" s="137" t="s">
        <v>98</v>
      </c>
    </row>
    <row r="29" spans="1:8" ht="22.5" customHeight="1">
      <c r="A29" s="667"/>
      <c r="B29" s="348"/>
      <c r="C29" s="268" t="s">
        <v>106</v>
      </c>
      <c r="D29" s="263"/>
      <c r="E29" s="269"/>
      <c r="F29" s="342"/>
      <c r="G29" s="220"/>
      <c r="H29" s="290"/>
    </row>
    <row r="30" spans="1:8" ht="244.5" customHeight="1">
      <c r="A30" s="681"/>
      <c r="B30" s="145" t="s">
        <v>246</v>
      </c>
      <c r="C30" s="333" t="s">
        <v>771</v>
      </c>
      <c r="D30" s="245" t="s">
        <v>772</v>
      </c>
      <c r="E30" s="333" t="s">
        <v>93</v>
      </c>
      <c r="F30" s="358" t="s">
        <v>95</v>
      </c>
      <c r="G30" s="129" t="s">
        <v>7</v>
      </c>
      <c r="H30" s="279" t="s">
        <v>87</v>
      </c>
    </row>
    <row r="31" spans="1:8" ht="77.25" customHeight="1">
      <c r="A31" s="681"/>
      <c r="B31" s="145"/>
      <c r="C31" s="324" t="s">
        <v>296</v>
      </c>
      <c r="D31" s="188" t="s">
        <v>609</v>
      </c>
      <c r="E31" s="182"/>
      <c r="F31" s="17" t="s">
        <v>87</v>
      </c>
      <c r="G31" s="44" t="s">
        <v>87</v>
      </c>
      <c r="H31" s="305" t="s">
        <v>87</v>
      </c>
    </row>
    <row r="32" spans="1:8" ht="22.5" customHeight="1">
      <c r="A32" s="681"/>
      <c r="B32" s="126"/>
      <c r="C32" s="356" t="s">
        <v>108</v>
      </c>
      <c r="D32" s="150"/>
      <c r="E32" s="150"/>
      <c r="F32" s="27"/>
      <c r="G32" s="58"/>
      <c r="H32" s="375"/>
    </row>
    <row r="33" spans="1:8" ht="64.5" customHeight="1">
      <c r="A33" s="681"/>
      <c r="B33" s="151" t="s">
        <v>246</v>
      </c>
      <c r="C33" s="346" t="s">
        <v>109</v>
      </c>
      <c r="D33" s="264" t="s">
        <v>773</v>
      </c>
      <c r="E33" s="151"/>
      <c r="F33" s="343" t="s">
        <v>7</v>
      </c>
      <c r="G33" s="35" t="s">
        <v>7</v>
      </c>
      <c r="H33" s="306" t="s">
        <v>87</v>
      </c>
    </row>
    <row r="34" spans="1:8" ht="25.5" customHeight="1">
      <c r="A34" s="667">
        <v>2</v>
      </c>
      <c r="B34" s="686" t="s">
        <v>775</v>
      </c>
      <c r="C34" s="650" t="s">
        <v>640</v>
      </c>
      <c r="D34" s="622"/>
      <c r="E34" s="622"/>
      <c r="F34" s="622"/>
      <c r="G34" s="622"/>
      <c r="H34" s="623"/>
    </row>
    <row r="35" spans="1:8" ht="22.5" customHeight="1">
      <c r="A35" s="681"/>
      <c r="B35" s="687"/>
      <c r="C35" s="348" t="s">
        <v>111</v>
      </c>
      <c r="D35" s="841" t="s">
        <v>774</v>
      </c>
      <c r="E35" s="686" t="s">
        <v>110</v>
      </c>
      <c r="F35" s="832" t="s">
        <v>7</v>
      </c>
      <c r="G35" s="832" t="s">
        <v>113</v>
      </c>
      <c r="H35" s="694" t="s">
        <v>87</v>
      </c>
    </row>
    <row r="36" spans="1:8" ht="28.5" customHeight="1">
      <c r="A36" s="681"/>
      <c r="B36" s="687"/>
      <c r="C36" s="145" t="s">
        <v>112</v>
      </c>
      <c r="D36" s="842"/>
      <c r="E36" s="687"/>
      <c r="F36" s="833"/>
      <c r="G36" s="833"/>
      <c r="H36" s="695"/>
    </row>
    <row r="37" spans="1:8" ht="22.5" customHeight="1">
      <c r="A37" s="681"/>
      <c r="B37" s="687"/>
      <c r="C37" s="9" t="s">
        <v>17</v>
      </c>
      <c r="D37" s="842"/>
      <c r="E37" s="687"/>
      <c r="F37" s="833"/>
      <c r="G37" s="833"/>
      <c r="H37" s="695"/>
    </row>
    <row r="38" spans="1:8" ht="22.5" customHeight="1">
      <c r="A38" s="681"/>
      <c r="B38" s="687"/>
      <c r="C38" s="9" t="s">
        <v>18</v>
      </c>
      <c r="D38" s="842"/>
      <c r="E38" s="687"/>
      <c r="F38" s="833"/>
      <c r="G38" s="833"/>
      <c r="H38" s="695"/>
    </row>
    <row r="39" spans="1:8" ht="29.25" customHeight="1">
      <c r="A39" s="681"/>
      <c r="B39" s="687"/>
      <c r="C39" s="9" t="s">
        <v>19</v>
      </c>
      <c r="D39" s="842"/>
      <c r="E39" s="687"/>
      <c r="F39" s="833"/>
      <c r="G39" s="833"/>
      <c r="H39" s="695"/>
    </row>
    <row r="40" spans="1:8" ht="22.5" customHeight="1">
      <c r="A40" s="681"/>
      <c r="B40" s="687"/>
      <c r="C40" s="8" t="s">
        <v>20</v>
      </c>
      <c r="D40" s="842"/>
      <c r="E40" s="687"/>
      <c r="F40" s="833"/>
      <c r="G40" s="833"/>
      <c r="H40" s="695"/>
    </row>
    <row r="41" spans="1:8" ht="84.6" customHeight="1">
      <c r="A41" s="681"/>
      <c r="B41" s="687"/>
      <c r="C41" s="9" t="s">
        <v>683</v>
      </c>
      <c r="D41" s="144" t="s">
        <v>599</v>
      </c>
      <c r="E41" s="687"/>
      <c r="F41" s="833"/>
      <c r="G41" s="833"/>
      <c r="H41" s="695"/>
    </row>
    <row r="42" spans="1:8" ht="48.75" customHeight="1">
      <c r="A42" s="681"/>
      <c r="B42" s="698"/>
      <c r="C42" s="345" t="s">
        <v>641</v>
      </c>
      <c r="D42" s="383"/>
      <c r="E42" s="698"/>
      <c r="F42" s="769"/>
      <c r="G42" s="769"/>
      <c r="H42" s="723"/>
    </row>
    <row r="43" spans="1:8" ht="26.25" customHeight="1">
      <c r="A43" s="645" t="s">
        <v>21</v>
      </c>
      <c r="B43" s="646"/>
      <c r="C43" s="646"/>
      <c r="D43" s="646"/>
      <c r="E43" s="646"/>
      <c r="F43" s="646"/>
      <c r="G43" s="646"/>
      <c r="H43" s="378"/>
    </row>
    <row r="44" spans="1:8" ht="26.25" customHeight="1">
      <c r="A44" s="667">
        <v>1</v>
      </c>
      <c r="B44" s="686" t="s">
        <v>777</v>
      </c>
      <c r="C44" s="801" t="s">
        <v>526</v>
      </c>
      <c r="D44" s="802"/>
      <c r="E44" s="802"/>
      <c r="F44" s="802"/>
      <c r="G44" s="802"/>
      <c r="H44" s="803"/>
    </row>
    <row r="45" spans="1:8" ht="26.25" customHeight="1">
      <c r="A45" s="681"/>
      <c r="B45" s="687"/>
      <c r="C45" s="809" t="s">
        <v>527</v>
      </c>
      <c r="D45" s="810"/>
      <c r="E45" s="810"/>
      <c r="F45" s="810"/>
      <c r="G45" s="810"/>
      <c r="H45" s="811"/>
    </row>
    <row r="46" spans="1:8" ht="70.5" customHeight="1">
      <c r="A46" s="681"/>
      <c r="B46" s="687"/>
      <c r="C46" s="334" t="s">
        <v>622</v>
      </c>
      <c r="D46" s="531" t="s">
        <v>776</v>
      </c>
      <c r="E46" s="61" t="s">
        <v>623</v>
      </c>
      <c r="F46" s="30" t="s">
        <v>113</v>
      </c>
      <c r="G46" s="62" t="s">
        <v>7</v>
      </c>
      <c r="H46" s="290" t="s">
        <v>87</v>
      </c>
    </row>
    <row r="47" spans="1:8" ht="18.75" customHeight="1">
      <c r="A47" s="681"/>
      <c r="B47" s="687"/>
      <c r="C47" s="63" t="s">
        <v>114</v>
      </c>
      <c r="D47" s="320"/>
      <c r="E47" s="326"/>
      <c r="F47" s="236"/>
      <c r="G47" s="64"/>
      <c r="H47" s="375"/>
    </row>
    <row r="48" spans="1:8" ht="98.25" customHeight="1">
      <c r="A48" s="681"/>
      <c r="B48" s="687"/>
      <c r="C48" s="326" t="s">
        <v>115</v>
      </c>
      <c r="D48" s="532" t="s">
        <v>778</v>
      </c>
      <c r="E48" s="326" t="s">
        <v>624</v>
      </c>
      <c r="F48" s="236" t="s">
        <v>118</v>
      </c>
      <c r="G48" s="236" t="s">
        <v>98</v>
      </c>
      <c r="H48" s="279"/>
    </row>
    <row r="49" spans="1:8">
      <c r="A49" s="681"/>
      <c r="B49" s="687"/>
      <c r="C49" s="70" t="s">
        <v>22</v>
      </c>
      <c r="D49" s="807" t="s">
        <v>779</v>
      </c>
      <c r="E49" s="330"/>
      <c r="F49" s="362"/>
      <c r="G49" s="71"/>
      <c r="H49" s="375"/>
    </row>
    <row r="50" spans="1:8" ht="36.75" customHeight="1">
      <c r="A50" s="681"/>
      <c r="B50" s="687"/>
      <c r="C50" s="335" t="s">
        <v>116</v>
      </c>
      <c r="D50" s="808"/>
      <c r="E50" s="335" t="s">
        <v>625</v>
      </c>
      <c r="F50" s="219" t="s">
        <v>98</v>
      </c>
      <c r="G50" s="65" t="s">
        <v>98</v>
      </c>
      <c r="H50" s="306"/>
    </row>
    <row r="51" spans="1:8" ht="74.25" customHeight="1">
      <c r="A51" s="681"/>
      <c r="B51" s="687"/>
      <c r="C51" s="66" t="s">
        <v>117</v>
      </c>
      <c r="D51" s="242" t="s">
        <v>780</v>
      </c>
      <c r="E51" s="66" t="s">
        <v>626</v>
      </c>
      <c r="F51" s="67" t="s">
        <v>98</v>
      </c>
      <c r="G51" s="68" t="s">
        <v>98</v>
      </c>
      <c r="H51" s="375" t="s">
        <v>119</v>
      </c>
    </row>
    <row r="52" spans="1:8" ht="15.75" customHeight="1">
      <c r="A52" s="681"/>
      <c r="B52" s="687"/>
      <c r="C52" s="330" t="s">
        <v>23</v>
      </c>
      <c r="D52" s="320"/>
      <c r="E52" s="326"/>
      <c r="F52" s="236"/>
      <c r="G52" s="64"/>
      <c r="H52" s="375"/>
    </row>
    <row r="53" spans="1:8" ht="36" customHeight="1">
      <c r="A53" s="681"/>
      <c r="B53" s="698"/>
      <c r="C53" s="326" t="s">
        <v>24</v>
      </c>
      <c r="D53" s="320" t="s">
        <v>120</v>
      </c>
      <c r="E53" s="326" t="s">
        <v>625</v>
      </c>
      <c r="F53" s="236" t="s">
        <v>7</v>
      </c>
      <c r="G53" s="64" t="s">
        <v>7</v>
      </c>
      <c r="H53" s="279" t="s">
        <v>87</v>
      </c>
    </row>
    <row r="54" spans="1:8" ht="33" customHeight="1">
      <c r="A54" s="645" t="s">
        <v>25</v>
      </c>
      <c r="B54" s="646"/>
      <c r="C54" s="646"/>
      <c r="D54" s="646"/>
      <c r="E54" s="646"/>
      <c r="F54" s="646"/>
      <c r="G54" s="646"/>
      <c r="H54" s="378"/>
    </row>
    <row r="55" spans="1:8" ht="30.75" customHeight="1">
      <c r="A55" s="685">
        <v>1</v>
      </c>
      <c r="B55" s="686" t="s">
        <v>783</v>
      </c>
      <c r="C55" s="651" t="s">
        <v>642</v>
      </c>
      <c r="D55" s="647"/>
      <c r="E55" s="647"/>
      <c r="F55" s="647"/>
      <c r="G55" s="647"/>
      <c r="H55" s="652"/>
    </row>
    <row r="56" spans="1:8" ht="33" customHeight="1">
      <c r="A56" s="815"/>
      <c r="B56" s="687"/>
      <c r="C56" s="656" t="s">
        <v>643</v>
      </c>
      <c r="D56" s="657"/>
      <c r="E56" s="657"/>
      <c r="F56" s="657"/>
      <c r="G56" s="657"/>
      <c r="H56" s="658"/>
    </row>
    <row r="57" spans="1:8" ht="108.75" customHeight="1">
      <c r="A57" s="816"/>
      <c r="B57" s="812"/>
      <c r="C57" s="332" t="s">
        <v>232</v>
      </c>
      <c r="D57" s="533" t="s">
        <v>781</v>
      </c>
      <c r="E57" s="348" t="s">
        <v>528</v>
      </c>
      <c r="F57" s="3" t="s">
        <v>7</v>
      </c>
      <c r="G57" s="10" t="s">
        <v>7</v>
      </c>
      <c r="H57" s="131"/>
    </row>
    <row r="58" spans="1:8" ht="93" customHeight="1">
      <c r="A58" s="146">
        <v>2</v>
      </c>
      <c r="B58" s="341" t="s">
        <v>784</v>
      </c>
      <c r="C58" s="337" t="s">
        <v>27</v>
      </c>
      <c r="D58" s="534" t="s">
        <v>782</v>
      </c>
      <c r="E58" s="360" t="s">
        <v>28</v>
      </c>
      <c r="F58" s="133" t="s">
        <v>16</v>
      </c>
      <c r="G58" s="72" t="s">
        <v>16</v>
      </c>
      <c r="H58" s="131"/>
    </row>
    <row r="59" spans="1:8" ht="97.5" customHeight="1">
      <c r="A59" s="322">
        <v>3</v>
      </c>
      <c r="B59" s="327" t="s">
        <v>786</v>
      </c>
      <c r="C59" s="334" t="s">
        <v>233</v>
      </c>
      <c r="D59" s="359" t="s">
        <v>785</v>
      </c>
      <c r="E59" s="73"/>
      <c r="F59" s="316" t="s">
        <v>16</v>
      </c>
      <c r="G59" s="69" t="s">
        <v>16</v>
      </c>
      <c r="H59" s="131"/>
    </row>
    <row r="60" spans="1:8" ht="34.5" customHeight="1">
      <c r="A60" s="667">
        <v>4</v>
      </c>
      <c r="B60" s="686" t="s">
        <v>788</v>
      </c>
      <c r="C60" s="820" t="s">
        <v>644</v>
      </c>
      <c r="D60" s="821"/>
      <c r="E60" s="821"/>
      <c r="F60" s="821"/>
      <c r="G60" s="821"/>
      <c r="H60" s="822"/>
    </row>
    <row r="61" spans="1:8" ht="63" customHeight="1">
      <c r="A61" s="800"/>
      <c r="B61" s="767"/>
      <c r="C61" s="326" t="s">
        <v>121</v>
      </c>
      <c r="D61" s="535" t="s">
        <v>787</v>
      </c>
      <c r="E61" s="332" t="s">
        <v>634</v>
      </c>
      <c r="F61" s="342" t="s">
        <v>7</v>
      </c>
      <c r="G61" s="39" t="s">
        <v>7</v>
      </c>
      <c r="H61" s="290"/>
    </row>
    <row r="62" spans="1:8" s="385" customFormat="1" ht="57" customHeight="1">
      <c r="A62" s="668"/>
      <c r="B62" s="823"/>
      <c r="C62" s="74" t="s">
        <v>234</v>
      </c>
      <c r="D62" s="536" t="s">
        <v>789</v>
      </c>
      <c r="E62" s="74" t="s">
        <v>635</v>
      </c>
      <c r="F62" s="56" t="s">
        <v>7</v>
      </c>
      <c r="G62" s="75" t="s">
        <v>7</v>
      </c>
      <c r="H62" s="56"/>
    </row>
    <row r="63" spans="1:8" s="385" customFormat="1" ht="60.75" customHeight="1">
      <c r="A63" s="600">
        <v>5</v>
      </c>
      <c r="B63" s="683" t="s">
        <v>792</v>
      </c>
      <c r="C63" s="335" t="s">
        <v>122</v>
      </c>
      <c r="D63" s="537" t="s">
        <v>790</v>
      </c>
      <c r="E63" s="683" t="s">
        <v>29</v>
      </c>
      <c r="F63" s="30" t="s">
        <v>8</v>
      </c>
      <c r="G63" s="62" t="s">
        <v>8</v>
      </c>
      <c r="H63" s="52"/>
    </row>
    <row r="64" spans="1:8" s="385" customFormat="1" ht="61.5" customHeight="1">
      <c r="A64" s="601"/>
      <c r="B64" s="679"/>
      <c r="C64" s="327" t="s">
        <v>30</v>
      </c>
      <c r="D64" s="536" t="s">
        <v>791</v>
      </c>
      <c r="E64" s="679"/>
      <c r="F64" s="316" t="s">
        <v>26</v>
      </c>
      <c r="G64" s="69" t="s">
        <v>8</v>
      </c>
      <c r="H64" s="56"/>
    </row>
    <row r="65" spans="1:8" ht="36.75" customHeight="1">
      <c r="A65" s="667">
        <v>6</v>
      </c>
      <c r="B65" s="686" t="s">
        <v>794</v>
      </c>
      <c r="C65" s="755" t="s">
        <v>645</v>
      </c>
      <c r="D65" s="756"/>
      <c r="E65" s="756"/>
      <c r="F65" s="756"/>
      <c r="G65" s="756"/>
      <c r="H65" s="757"/>
    </row>
    <row r="66" spans="1:8" ht="60.75" customHeight="1">
      <c r="A66" s="681"/>
      <c r="B66" s="767"/>
      <c r="C66" s="348" t="s">
        <v>31</v>
      </c>
      <c r="D66" s="535" t="s">
        <v>793</v>
      </c>
      <c r="E66" s="348" t="s">
        <v>123</v>
      </c>
      <c r="F66" s="342" t="s">
        <v>7</v>
      </c>
      <c r="G66" s="39" t="s">
        <v>7</v>
      </c>
      <c r="H66" s="290"/>
    </row>
    <row r="67" spans="1:8" ht="36.75" customHeight="1">
      <c r="A67" s="667">
        <v>7</v>
      </c>
      <c r="B67" s="686" t="s">
        <v>795</v>
      </c>
      <c r="C67" s="755" t="s">
        <v>646</v>
      </c>
      <c r="D67" s="756"/>
      <c r="E67" s="756"/>
      <c r="F67" s="756"/>
      <c r="G67" s="756"/>
      <c r="H67" s="757"/>
    </row>
    <row r="68" spans="1:8" ht="60.75" customHeight="1">
      <c r="A68" s="800"/>
      <c r="B68" s="767"/>
      <c r="C68" s="11" t="s">
        <v>125</v>
      </c>
      <c r="D68" s="538" t="s">
        <v>796</v>
      </c>
      <c r="E68" s="686" t="s">
        <v>124</v>
      </c>
      <c r="F68" s="12" t="s">
        <v>7</v>
      </c>
      <c r="G68" s="38" t="s">
        <v>7</v>
      </c>
      <c r="H68" s="290"/>
    </row>
    <row r="69" spans="1:8" ht="74.25" customHeight="1">
      <c r="A69" s="668"/>
      <c r="B69" s="823"/>
      <c r="C69" s="349" t="s">
        <v>126</v>
      </c>
      <c r="D69" s="539" t="s">
        <v>797</v>
      </c>
      <c r="E69" s="688"/>
      <c r="F69" s="364" t="s">
        <v>7</v>
      </c>
      <c r="G69" s="192" t="s">
        <v>113</v>
      </c>
      <c r="H69" s="377"/>
    </row>
    <row r="70" spans="1:8" ht="112.5" customHeight="1">
      <c r="A70" s="146">
        <v>8</v>
      </c>
      <c r="B70" s="337" t="s">
        <v>799</v>
      </c>
      <c r="C70" s="360" t="s">
        <v>798</v>
      </c>
      <c r="D70" s="534" t="s">
        <v>800</v>
      </c>
      <c r="E70" s="360" t="s">
        <v>32</v>
      </c>
      <c r="F70" s="133" t="s">
        <v>16</v>
      </c>
      <c r="G70" s="72" t="s">
        <v>16</v>
      </c>
      <c r="H70" s="131"/>
    </row>
    <row r="71" spans="1:8" ht="33.75" customHeight="1">
      <c r="A71" s="667">
        <v>9</v>
      </c>
      <c r="B71" s="686" t="s">
        <v>803</v>
      </c>
      <c r="C71" s="755" t="s">
        <v>647</v>
      </c>
      <c r="D71" s="756"/>
      <c r="E71" s="756"/>
      <c r="F71" s="756"/>
      <c r="G71" s="756"/>
      <c r="H71" s="757"/>
    </row>
    <row r="72" spans="1:8" ht="80.25" customHeight="1">
      <c r="A72" s="668"/>
      <c r="B72" s="823"/>
      <c r="C72" s="360" t="s">
        <v>224</v>
      </c>
      <c r="D72" s="533" t="s">
        <v>801</v>
      </c>
      <c r="E72" s="349" t="s">
        <v>530</v>
      </c>
      <c r="F72" s="364" t="s">
        <v>98</v>
      </c>
      <c r="G72" s="127" t="s">
        <v>98</v>
      </c>
      <c r="H72" s="131"/>
    </row>
    <row r="73" spans="1:8" ht="96" customHeight="1">
      <c r="A73" s="146">
        <v>10</v>
      </c>
      <c r="B73" s="337" t="s">
        <v>804</v>
      </c>
      <c r="C73" s="216" t="s">
        <v>127</v>
      </c>
      <c r="D73" s="534" t="s">
        <v>802</v>
      </c>
      <c r="E73" s="76"/>
      <c r="F73" s="133" t="s">
        <v>98</v>
      </c>
      <c r="G73" s="134" t="s">
        <v>98</v>
      </c>
      <c r="H73" s="131"/>
    </row>
    <row r="74" spans="1:8" ht="28.5" customHeight="1">
      <c r="A74" s="667">
        <v>11</v>
      </c>
      <c r="B74" s="686" t="s">
        <v>805</v>
      </c>
      <c r="C74" s="651" t="s">
        <v>718</v>
      </c>
      <c r="D74" s="647"/>
      <c r="E74" s="647"/>
      <c r="F74" s="647"/>
      <c r="G74" s="647"/>
      <c r="H74" s="652"/>
    </row>
    <row r="75" spans="1:8" ht="28.5" customHeight="1">
      <c r="A75" s="681"/>
      <c r="B75" s="687"/>
      <c r="C75" s="644" t="s">
        <v>648</v>
      </c>
      <c r="D75" s="610"/>
      <c r="E75" s="610"/>
      <c r="F75" s="610"/>
      <c r="G75" s="610"/>
      <c r="H75" s="611"/>
    </row>
    <row r="76" spans="1:8" ht="31.5" customHeight="1">
      <c r="A76" s="681"/>
      <c r="B76" s="687"/>
      <c r="C76" s="804" t="s">
        <v>649</v>
      </c>
      <c r="D76" s="805"/>
      <c r="E76" s="805"/>
      <c r="F76" s="805"/>
      <c r="G76" s="805"/>
      <c r="H76" s="806"/>
    </row>
    <row r="77" spans="1:8" ht="71.25" customHeight="1">
      <c r="A77" s="681"/>
      <c r="B77" s="767"/>
      <c r="C77" s="11" t="s">
        <v>129</v>
      </c>
      <c r="D77" s="535" t="s">
        <v>806</v>
      </c>
      <c r="E77" s="819" t="s">
        <v>128</v>
      </c>
      <c r="F77" s="12" t="s">
        <v>98</v>
      </c>
      <c r="G77" s="38" t="s">
        <v>98</v>
      </c>
      <c r="H77" s="290"/>
    </row>
    <row r="78" spans="1:8" ht="75" customHeight="1">
      <c r="A78" s="681"/>
      <c r="B78" s="767"/>
      <c r="C78" s="145" t="s">
        <v>130</v>
      </c>
      <c r="D78" s="403" t="s">
        <v>807</v>
      </c>
      <c r="E78" s="686"/>
      <c r="F78" s="358" t="s">
        <v>98</v>
      </c>
      <c r="G78" s="37" t="s">
        <v>98</v>
      </c>
      <c r="H78" s="375"/>
    </row>
    <row r="79" spans="1:8" ht="28.5" customHeight="1">
      <c r="A79" s="667">
        <v>12</v>
      </c>
      <c r="B79" s="686" t="s">
        <v>810</v>
      </c>
      <c r="C79" s="651" t="s">
        <v>650</v>
      </c>
      <c r="D79" s="647"/>
      <c r="E79" s="647"/>
      <c r="F79" s="647"/>
      <c r="G79" s="647"/>
      <c r="H79" s="652"/>
    </row>
    <row r="80" spans="1:8" ht="27" customHeight="1">
      <c r="A80" s="681"/>
      <c r="B80" s="687"/>
      <c r="C80" s="644" t="s">
        <v>651</v>
      </c>
      <c r="D80" s="610"/>
      <c r="E80" s="610"/>
      <c r="F80" s="610"/>
      <c r="G80" s="610"/>
      <c r="H80" s="611"/>
    </row>
    <row r="81" spans="1:8" ht="74.25" customHeight="1">
      <c r="A81" s="681"/>
      <c r="B81" s="687"/>
      <c r="C81" s="348" t="s">
        <v>133</v>
      </c>
      <c r="D81" s="538" t="s">
        <v>808</v>
      </c>
      <c r="E81" s="145" t="s">
        <v>131</v>
      </c>
      <c r="F81" s="358" t="s">
        <v>7</v>
      </c>
      <c r="G81" s="37" t="s">
        <v>7</v>
      </c>
      <c r="H81" s="290"/>
    </row>
    <row r="82" spans="1:8" ht="66.75" customHeight="1">
      <c r="A82" s="681"/>
      <c r="B82" s="687"/>
      <c r="C82" s="13" t="s">
        <v>225</v>
      </c>
      <c r="D82" s="386" t="s">
        <v>809</v>
      </c>
      <c r="E82" s="312" t="s">
        <v>132</v>
      </c>
      <c r="F82" s="362" t="s">
        <v>7</v>
      </c>
      <c r="G82" s="71" t="s">
        <v>113</v>
      </c>
      <c r="H82" s="375"/>
    </row>
    <row r="83" spans="1:8" ht="195" customHeight="1">
      <c r="A83" s="681"/>
      <c r="B83" s="687"/>
      <c r="C83" s="13" t="s">
        <v>134</v>
      </c>
      <c r="D83" s="403" t="s">
        <v>811</v>
      </c>
      <c r="E83" s="13"/>
      <c r="F83" s="357" t="s">
        <v>135</v>
      </c>
      <c r="G83" s="40" t="s">
        <v>7</v>
      </c>
      <c r="H83" s="305"/>
    </row>
    <row r="84" spans="1:8" ht="67.5" customHeight="1">
      <c r="A84" s="681"/>
      <c r="B84" s="687"/>
      <c r="C84" s="351" t="s">
        <v>136</v>
      </c>
      <c r="D84" s="386" t="s">
        <v>812</v>
      </c>
      <c r="E84" s="312" t="s">
        <v>33</v>
      </c>
      <c r="F84" s="67" t="s">
        <v>7</v>
      </c>
      <c r="G84" s="68" t="s">
        <v>8</v>
      </c>
      <c r="H84" s="67"/>
    </row>
    <row r="85" spans="1:8" ht="41.25" customHeight="1">
      <c r="A85" s="681"/>
      <c r="B85" s="687"/>
      <c r="C85" s="77" t="s">
        <v>137</v>
      </c>
      <c r="D85" s="243" t="s">
        <v>235</v>
      </c>
      <c r="E85" s="817" t="s">
        <v>34</v>
      </c>
      <c r="F85" s="78" t="s">
        <v>98</v>
      </c>
      <c r="G85" s="79" t="s">
        <v>98</v>
      </c>
      <c r="H85" s="67"/>
    </row>
    <row r="86" spans="1:8" ht="41.25" customHeight="1">
      <c r="A86" s="681"/>
      <c r="B86" s="687"/>
      <c r="C86" s="80" t="s">
        <v>226</v>
      </c>
      <c r="D86" s="244" t="s">
        <v>138</v>
      </c>
      <c r="E86" s="818"/>
      <c r="F86" s="81" t="s">
        <v>139</v>
      </c>
      <c r="G86" s="82" t="s">
        <v>98</v>
      </c>
      <c r="H86" s="236"/>
    </row>
    <row r="87" spans="1:8" ht="107.25" customHeight="1">
      <c r="A87" s="146">
        <v>13</v>
      </c>
      <c r="B87" s="337" t="s">
        <v>813</v>
      </c>
      <c r="C87" s="360" t="s">
        <v>140</v>
      </c>
      <c r="D87" s="534" t="s">
        <v>814</v>
      </c>
      <c r="E87" s="83" t="s">
        <v>35</v>
      </c>
      <c r="F87" s="133" t="s">
        <v>16</v>
      </c>
      <c r="G87" s="134" t="s">
        <v>16</v>
      </c>
      <c r="H87" s="131"/>
    </row>
    <row r="88" spans="1:8" ht="46.5" customHeight="1">
      <c r="A88" s="667">
        <v>14</v>
      </c>
      <c r="B88" s="813" t="s">
        <v>815</v>
      </c>
      <c r="C88" s="216" t="s">
        <v>141</v>
      </c>
      <c r="D88" s="379" t="s">
        <v>611</v>
      </c>
      <c r="E88" s="92" t="s">
        <v>521</v>
      </c>
      <c r="F88" s="30" t="s">
        <v>8</v>
      </c>
      <c r="G88" s="34" t="s">
        <v>8</v>
      </c>
      <c r="H88" s="290"/>
    </row>
    <row r="89" spans="1:8" ht="46.5" customHeight="1">
      <c r="A89" s="681"/>
      <c r="B89" s="814"/>
      <c r="C89" s="351" t="s">
        <v>142</v>
      </c>
      <c r="D89" s="386" t="s">
        <v>612</v>
      </c>
      <c r="E89" s="312" t="s">
        <v>36</v>
      </c>
      <c r="F89" s="67" t="s">
        <v>8</v>
      </c>
      <c r="G89" s="68" t="s">
        <v>8</v>
      </c>
      <c r="H89" s="305"/>
    </row>
    <row r="90" spans="1:8" ht="54" customHeight="1">
      <c r="A90" s="681"/>
      <c r="B90" s="678" t="s">
        <v>241</v>
      </c>
      <c r="C90" s="87" t="s">
        <v>249</v>
      </c>
      <c r="D90" s="240"/>
      <c r="E90" s="88" t="s">
        <v>250</v>
      </c>
      <c r="F90" s="362" t="s">
        <v>248</v>
      </c>
      <c r="G90" s="71" t="s">
        <v>248</v>
      </c>
      <c r="H90" s="375"/>
    </row>
    <row r="91" spans="1:8" ht="48.75" customHeight="1">
      <c r="A91" s="681"/>
      <c r="B91" s="684"/>
      <c r="C91" s="351" t="s">
        <v>251</v>
      </c>
      <c r="D91" s="238"/>
      <c r="E91" s="312" t="s">
        <v>252</v>
      </c>
      <c r="F91" s="67" t="s">
        <v>248</v>
      </c>
      <c r="G91" s="155" t="s">
        <v>248</v>
      </c>
      <c r="H91" s="305"/>
    </row>
    <row r="92" spans="1:8" ht="106.5" customHeight="1">
      <c r="A92" s="681"/>
      <c r="B92" s="684"/>
      <c r="C92" s="351" t="s">
        <v>253</v>
      </c>
      <c r="D92" s="238"/>
      <c r="E92" s="312"/>
      <c r="F92" s="67" t="s">
        <v>90</v>
      </c>
      <c r="G92" s="155" t="s">
        <v>90</v>
      </c>
      <c r="H92" s="305"/>
    </row>
    <row r="93" spans="1:8" ht="51" customHeight="1">
      <c r="A93" s="681"/>
      <c r="B93" s="684"/>
      <c r="C93" s="351" t="s">
        <v>254</v>
      </c>
      <c r="D93" s="238"/>
      <c r="E93" s="312"/>
      <c r="F93" s="67" t="s">
        <v>90</v>
      </c>
      <c r="G93" s="155" t="s">
        <v>90</v>
      </c>
      <c r="H93" s="305"/>
    </row>
    <row r="94" spans="1:8" ht="64.5" customHeight="1">
      <c r="A94" s="681"/>
      <c r="B94" s="735"/>
      <c r="C94" s="351" t="s">
        <v>255</v>
      </c>
      <c r="D94" s="238"/>
      <c r="E94" s="312"/>
      <c r="F94" s="67" t="s">
        <v>90</v>
      </c>
      <c r="G94" s="155" t="s">
        <v>90</v>
      </c>
      <c r="H94" s="305"/>
    </row>
    <row r="95" spans="1:8" ht="57" customHeight="1">
      <c r="A95" s="667">
        <v>15</v>
      </c>
      <c r="B95" s="686" t="s">
        <v>816</v>
      </c>
      <c r="C95" s="216" t="s">
        <v>143</v>
      </c>
      <c r="D95" s="387" t="s">
        <v>613</v>
      </c>
      <c r="E95" s="311" t="s">
        <v>144</v>
      </c>
      <c r="F95" s="52" t="s">
        <v>7</v>
      </c>
      <c r="G95" s="53" t="s">
        <v>8</v>
      </c>
      <c r="H95" s="290"/>
    </row>
    <row r="96" spans="1:8" ht="45.75" customHeight="1">
      <c r="A96" s="681"/>
      <c r="B96" s="687"/>
      <c r="C96" s="351" t="s">
        <v>145</v>
      </c>
      <c r="D96" s="388" t="s">
        <v>614</v>
      </c>
      <c r="E96" s="312"/>
      <c r="F96" s="67" t="s">
        <v>98</v>
      </c>
      <c r="G96" s="84" t="s">
        <v>98</v>
      </c>
      <c r="H96" s="305"/>
    </row>
    <row r="97" spans="1:8" ht="69" customHeight="1">
      <c r="A97" s="681"/>
      <c r="B97" s="687"/>
      <c r="C97" s="87" t="s">
        <v>146</v>
      </c>
      <c r="D97" s="101" t="s">
        <v>615</v>
      </c>
      <c r="E97" s="88" t="s">
        <v>155</v>
      </c>
      <c r="F97" s="362" t="s">
        <v>98</v>
      </c>
      <c r="G97" s="89" t="s">
        <v>98</v>
      </c>
      <c r="H97" s="375"/>
    </row>
    <row r="98" spans="1:8" ht="71.25" customHeight="1">
      <c r="A98" s="682"/>
      <c r="B98" s="688"/>
      <c r="C98" s="54" t="s">
        <v>147</v>
      </c>
      <c r="D98" s="382" t="s">
        <v>817</v>
      </c>
      <c r="E98" s="317" t="s">
        <v>156</v>
      </c>
      <c r="F98" s="56" t="s">
        <v>518</v>
      </c>
      <c r="G98" s="57" t="s">
        <v>517</v>
      </c>
      <c r="H98" s="377"/>
    </row>
    <row r="99" spans="1:8" ht="167.45" customHeight="1">
      <c r="A99" s="321"/>
      <c r="B99" s="855" t="s">
        <v>818</v>
      </c>
      <c r="C99" s="389" t="s">
        <v>904</v>
      </c>
      <c r="D99" s="381" t="s">
        <v>902</v>
      </c>
      <c r="E99" s="351" t="s">
        <v>597</v>
      </c>
      <c r="F99" s="362" t="s">
        <v>87</v>
      </c>
      <c r="G99" s="89" t="s">
        <v>87</v>
      </c>
      <c r="H99" s="52" t="s">
        <v>87</v>
      </c>
    </row>
    <row r="100" spans="1:8" ht="69" customHeight="1">
      <c r="A100" s="681"/>
      <c r="B100" s="856"/>
      <c r="C100" s="270" t="s">
        <v>148</v>
      </c>
      <c r="D100" s="391" t="s">
        <v>819</v>
      </c>
      <c r="E100" s="181" t="s">
        <v>37</v>
      </c>
      <c r="F100" s="219" t="s">
        <v>8</v>
      </c>
      <c r="G100" s="201" t="s">
        <v>8</v>
      </c>
      <c r="H100" s="306"/>
    </row>
    <row r="101" spans="1:8" ht="84" customHeight="1">
      <c r="A101" s="682"/>
      <c r="B101" s="857"/>
      <c r="C101" s="147" t="s">
        <v>149</v>
      </c>
      <c r="D101" s="382" t="s">
        <v>616</v>
      </c>
      <c r="E101" s="365" t="s">
        <v>38</v>
      </c>
      <c r="F101" s="316" t="s">
        <v>8</v>
      </c>
      <c r="G101" s="85" t="s">
        <v>8</v>
      </c>
      <c r="H101" s="137"/>
    </row>
    <row r="102" spans="1:8" ht="37.5" customHeight="1">
      <c r="A102" s="667">
        <v>16</v>
      </c>
      <c r="B102" s="686" t="s">
        <v>820</v>
      </c>
      <c r="C102" s="651" t="s">
        <v>652</v>
      </c>
      <c r="D102" s="647"/>
      <c r="E102" s="647"/>
      <c r="F102" s="647"/>
      <c r="G102" s="647"/>
      <c r="H102" s="652"/>
    </row>
    <row r="103" spans="1:8" ht="37.5" customHeight="1">
      <c r="A103" s="681"/>
      <c r="B103" s="687"/>
      <c r="C103" s="644" t="s">
        <v>630</v>
      </c>
      <c r="D103" s="610"/>
      <c r="E103" s="610"/>
      <c r="F103" s="610"/>
      <c r="G103" s="610"/>
      <c r="H103" s="611"/>
    </row>
    <row r="104" spans="1:8" ht="37.5" customHeight="1">
      <c r="A104" s="681"/>
      <c r="B104" s="687"/>
      <c r="C104" s="644" t="s">
        <v>653</v>
      </c>
      <c r="D104" s="610"/>
      <c r="E104" s="610"/>
      <c r="F104" s="610"/>
      <c r="G104" s="610"/>
      <c r="H104" s="611"/>
    </row>
    <row r="105" spans="1:8" ht="37.5" customHeight="1">
      <c r="A105" s="681"/>
      <c r="B105" s="687"/>
      <c r="C105" s="644" t="s">
        <v>654</v>
      </c>
      <c r="D105" s="610"/>
      <c r="E105" s="610"/>
      <c r="F105" s="610"/>
      <c r="G105" s="610"/>
      <c r="H105" s="611"/>
    </row>
    <row r="106" spans="1:8" ht="37.5" customHeight="1">
      <c r="A106" s="681"/>
      <c r="B106" s="687"/>
      <c r="C106" s="644" t="s">
        <v>655</v>
      </c>
      <c r="D106" s="610"/>
      <c r="E106" s="610"/>
      <c r="F106" s="610"/>
      <c r="G106" s="610"/>
      <c r="H106" s="611"/>
    </row>
    <row r="107" spans="1:8" ht="37.5" customHeight="1">
      <c r="A107" s="681"/>
      <c r="B107" s="687"/>
      <c r="C107" s="804" t="s">
        <v>631</v>
      </c>
      <c r="D107" s="805"/>
      <c r="E107" s="805"/>
      <c r="F107" s="805"/>
      <c r="G107" s="805"/>
      <c r="H107" s="806"/>
    </row>
    <row r="108" spans="1:8" ht="96.75" customHeight="1">
      <c r="A108" s="681"/>
      <c r="B108" s="687"/>
      <c r="C108" s="332" t="s">
        <v>150</v>
      </c>
      <c r="D108" s="392" t="s">
        <v>821</v>
      </c>
      <c r="E108" s="899" t="s">
        <v>636</v>
      </c>
      <c r="F108" s="16" t="s">
        <v>98</v>
      </c>
      <c r="G108" s="42" t="s">
        <v>98</v>
      </c>
      <c r="H108" s="290"/>
    </row>
    <row r="109" spans="1:8" ht="75" customHeight="1">
      <c r="A109" s="681"/>
      <c r="B109" s="687"/>
      <c r="C109" s="13" t="s">
        <v>151</v>
      </c>
      <c r="D109" s="381" t="s">
        <v>822</v>
      </c>
      <c r="E109" s="900"/>
      <c r="F109" s="17" t="s">
        <v>98</v>
      </c>
      <c r="G109" s="43" t="s">
        <v>98</v>
      </c>
      <c r="H109" s="305"/>
    </row>
    <row r="110" spans="1:8" ht="77.25" customHeight="1">
      <c r="A110" s="681"/>
      <c r="B110" s="687"/>
      <c r="C110" s="145" t="s">
        <v>398</v>
      </c>
      <c r="D110" s="381" t="s">
        <v>823</v>
      </c>
      <c r="E110" s="900"/>
      <c r="F110" s="17" t="s">
        <v>98</v>
      </c>
      <c r="G110" s="43" t="s">
        <v>98</v>
      </c>
      <c r="H110" s="305"/>
    </row>
    <row r="111" spans="1:8" ht="77.25" customHeight="1">
      <c r="A111" s="681"/>
      <c r="B111" s="687"/>
      <c r="C111" s="13" t="s">
        <v>152</v>
      </c>
      <c r="D111" s="381" t="s">
        <v>824</v>
      </c>
      <c r="E111" s="900"/>
      <c r="F111" s="17" t="s">
        <v>98</v>
      </c>
      <c r="G111" s="43" t="s">
        <v>98</v>
      </c>
      <c r="H111" s="305"/>
    </row>
    <row r="112" spans="1:8" ht="69" customHeight="1">
      <c r="A112" s="682"/>
      <c r="B112" s="688"/>
      <c r="C112" s="19" t="s">
        <v>153</v>
      </c>
      <c r="D112" s="380" t="s">
        <v>617</v>
      </c>
      <c r="E112" s="901"/>
      <c r="F112" s="20" t="s">
        <v>98</v>
      </c>
      <c r="G112" s="91" t="s">
        <v>98</v>
      </c>
      <c r="H112" s="377"/>
    </row>
    <row r="113" spans="1:9" ht="73.5" customHeight="1">
      <c r="A113" s="322">
        <v>16</v>
      </c>
      <c r="B113" s="349"/>
      <c r="C113" s="147" t="s">
        <v>154</v>
      </c>
      <c r="D113" s="73" t="s">
        <v>549</v>
      </c>
      <c r="E113" s="365"/>
      <c r="F113" s="316" t="s">
        <v>7</v>
      </c>
      <c r="G113" s="69" t="s">
        <v>8</v>
      </c>
      <c r="H113" s="137"/>
    </row>
    <row r="114" spans="1:9" ht="81.75" customHeight="1">
      <c r="A114" s="667">
        <v>17</v>
      </c>
      <c r="B114" s="683" t="s">
        <v>825</v>
      </c>
      <c r="C114" s="361" t="s">
        <v>256</v>
      </c>
      <c r="D114" s="252"/>
      <c r="E114" s="253" t="s">
        <v>257</v>
      </c>
      <c r="F114" s="52" t="s">
        <v>248</v>
      </c>
      <c r="G114" s="52" t="s">
        <v>248</v>
      </c>
      <c r="H114" s="393"/>
    </row>
    <row r="115" spans="1:9" ht="62.25" customHeight="1">
      <c r="A115" s="681"/>
      <c r="B115" s="684"/>
      <c r="C115" s="351" t="s">
        <v>258</v>
      </c>
      <c r="D115" s="238"/>
      <c r="E115" s="351" t="s">
        <v>259</v>
      </c>
      <c r="F115" s="67" t="s">
        <v>90</v>
      </c>
      <c r="G115" s="67" t="s">
        <v>90</v>
      </c>
      <c r="H115" s="305"/>
    </row>
    <row r="116" spans="1:9" ht="147" customHeight="1">
      <c r="A116" s="681"/>
      <c r="B116" s="684"/>
      <c r="C116" s="351" t="s">
        <v>260</v>
      </c>
      <c r="D116" s="390"/>
      <c r="E116" s="351" t="s">
        <v>261</v>
      </c>
      <c r="F116" s="67" t="s">
        <v>90</v>
      </c>
      <c r="G116" s="67" t="s">
        <v>90</v>
      </c>
      <c r="H116" s="305"/>
    </row>
    <row r="117" spans="1:9" ht="90.75" customHeight="1">
      <c r="A117" s="681"/>
      <c r="B117" s="684"/>
      <c r="C117" s="351" t="s">
        <v>262</v>
      </c>
      <c r="D117" s="390"/>
      <c r="E117" s="351"/>
      <c r="F117" s="67" t="s">
        <v>90</v>
      </c>
      <c r="G117" s="67" t="s">
        <v>90</v>
      </c>
      <c r="H117" s="305"/>
    </row>
    <row r="118" spans="1:9" ht="69.75" customHeight="1">
      <c r="A118" s="681"/>
      <c r="B118" s="735"/>
      <c r="C118" s="351" t="s">
        <v>263</v>
      </c>
      <c r="D118" s="390"/>
      <c r="E118" s="351"/>
      <c r="F118" s="67" t="s">
        <v>90</v>
      </c>
      <c r="G118" s="67" t="s">
        <v>90</v>
      </c>
      <c r="H118" s="394"/>
      <c r="I118" s="395"/>
    </row>
    <row r="119" spans="1:9" ht="76.5" customHeight="1">
      <c r="A119" s="667">
        <v>18</v>
      </c>
      <c r="B119" s="683" t="s">
        <v>826</v>
      </c>
      <c r="C119" s="361" t="s">
        <v>399</v>
      </c>
      <c r="D119" s="31"/>
      <c r="E119" s="361"/>
      <c r="F119" s="30" t="s">
        <v>90</v>
      </c>
      <c r="G119" s="30" t="s">
        <v>90</v>
      </c>
      <c r="H119" s="393"/>
      <c r="I119" s="395"/>
    </row>
    <row r="120" spans="1:9" ht="75.75" customHeight="1">
      <c r="A120" s="681"/>
      <c r="B120" s="684"/>
      <c r="C120" s="351" t="s">
        <v>264</v>
      </c>
      <c r="D120" s="101"/>
      <c r="E120" s="351"/>
      <c r="F120" s="67" t="s">
        <v>90</v>
      </c>
      <c r="G120" s="67" t="s">
        <v>90</v>
      </c>
      <c r="H120" s="305"/>
      <c r="I120" s="395"/>
    </row>
    <row r="121" spans="1:9" ht="92.25" customHeight="1">
      <c r="A121" s="682"/>
      <c r="B121" s="679"/>
      <c r="C121" s="54" t="s">
        <v>265</v>
      </c>
      <c r="D121" s="144"/>
      <c r="E121" s="54"/>
      <c r="F121" s="56" t="s">
        <v>90</v>
      </c>
      <c r="G121" s="56" t="s">
        <v>90</v>
      </c>
      <c r="H121" s="377"/>
      <c r="I121" s="395"/>
    </row>
    <row r="122" spans="1:9" ht="78" customHeight="1">
      <c r="A122" s="667">
        <v>19</v>
      </c>
      <c r="B122" s="683" t="s">
        <v>827</v>
      </c>
      <c r="C122" s="361" t="s">
        <v>266</v>
      </c>
      <c r="D122" s="31"/>
      <c r="E122" s="217" t="s">
        <v>267</v>
      </c>
      <c r="F122" s="362" t="s">
        <v>90</v>
      </c>
      <c r="G122" s="362" t="s">
        <v>90</v>
      </c>
      <c r="H122" s="279"/>
      <c r="I122" s="395"/>
    </row>
    <row r="123" spans="1:9" ht="48.75" customHeight="1">
      <c r="A123" s="681"/>
      <c r="B123" s="684"/>
      <c r="C123" s="351" t="s">
        <v>268</v>
      </c>
      <c r="D123" s="101"/>
      <c r="E123" s="351"/>
      <c r="F123" s="67" t="s">
        <v>90</v>
      </c>
      <c r="G123" s="67" t="s">
        <v>90</v>
      </c>
      <c r="H123" s="305"/>
      <c r="I123" s="395"/>
    </row>
    <row r="124" spans="1:9" ht="64.5" customHeight="1">
      <c r="A124" s="681"/>
      <c r="B124" s="684"/>
      <c r="C124" s="351" t="s">
        <v>269</v>
      </c>
      <c r="D124" s="101"/>
      <c r="E124" s="351"/>
      <c r="F124" s="67" t="s">
        <v>90</v>
      </c>
      <c r="G124" s="67" t="s">
        <v>90</v>
      </c>
      <c r="H124" s="305"/>
      <c r="I124" s="395"/>
    </row>
    <row r="125" spans="1:9" ht="73.5" customHeight="1">
      <c r="A125" s="682"/>
      <c r="B125" s="679"/>
      <c r="C125" s="54" t="s">
        <v>270</v>
      </c>
      <c r="D125" s="144"/>
      <c r="E125" s="54"/>
      <c r="F125" s="56" t="s">
        <v>90</v>
      </c>
      <c r="G125" s="56" t="s">
        <v>90</v>
      </c>
      <c r="H125" s="377"/>
      <c r="I125" s="395"/>
    </row>
    <row r="126" spans="1:9" ht="113.25" customHeight="1">
      <c r="A126" s="310" t="s">
        <v>682</v>
      </c>
      <c r="B126" s="337" t="s">
        <v>829</v>
      </c>
      <c r="C126" s="360" t="s">
        <v>157</v>
      </c>
      <c r="D126" s="534" t="s">
        <v>828</v>
      </c>
      <c r="E126" s="360" t="s">
        <v>522</v>
      </c>
      <c r="F126" s="133" t="s">
        <v>16</v>
      </c>
      <c r="G126" s="72" t="s">
        <v>16</v>
      </c>
      <c r="H126" s="131" t="s">
        <v>87</v>
      </c>
    </row>
    <row r="127" spans="1:9" ht="26.1" customHeight="1">
      <c r="A127" s="667">
        <v>21</v>
      </c>
      <c r="B127" s="686" t="s">
        <v>830</v>
      </c>
      <c r="C127" s="651" t="s">
        <v>656</v>
      </c>
      <c r="D127" s="647"/>
      <c r="E127" s="647"/>
      <c r="F127" s="647"/>
      <c r="G127" s="647"/>
      <c r="H127" s="652"/>
    </row>
    <row r="128" spans="1:9" ht="26.1" customHeight="1">
      <c r="A128" s="800"/>
      <c r="B128" s="853"/>
      <c r="C128" s="656" t="s">
        <v>657</v>
      </c>
      <c r="D128" s="657"/>
      <c r="E128" s="657"/>
      <c r="F128" s="657"/>
      <c r="G128" s="657"/>
      <c r="H128" s="658"/>
    </row>
    <row r="129" spans="1:8" ht="62.25" customHeight="1">
      <c r="A129" s="668"/>
      <c r="B129" s="854"/>
      <c r="C129" s="130" t="s">
        <v>159</v>
      </c>
      <c r="D129" s="533" t="s">
        <v>831</v>
      </c>
      <c r="E129" s="130" t="s">
        <v>158</v>
      </c>
      <c r="F129" s="3" t="s">
        <v>7</v>
      </c>
      <c r="G129" s="193" t="s">
        <v>160</v>
      </c>
      <c r="H129" s="131"/>
    </row>
    <row r="130" spans="1:8" ht="62.25" customHeight="1">
      <c r="A130" s="667">
        <v>22</v>
      </c>
      <c r="B130" s="683" t="s">
        <v>834</v>
      </c>
      <c r="C130" s="323" t="s">
        <v>236</v>
      </c>
      <c r="D130" s="387" t="s">
        <v>832</v>
      </c>
      <c r="E130" s="683" t="s">
        <v>237</v>
      </c>
      <c r="F130" s="138" t="s">
        <v>16</v>
      </c>
      <c r="G130" s="139" t="s">
        <v>16</v>
      </c>
      <c r="H130" s="140"/>
    </row>
    <row r="131" spans="1:8" ht="65.25" customHeight="1">
      <c r="A131" s="682"/>
      <c r="B131" s="679"/>
      <c r="C131" s="325" t="s">
        <v>238</v>
      </c>
      <c r="D131" s="382" t="s">
        <v>833</v>
      </c>
      <c r="E131" s="679"/>
      <c r="F131" s="141" t="s">
        <v>8</v>
      </c>
      <c r="G131" s="142" t="s">
        <v>8</v>
      </c>
      <c r="H131" s="143"/>
    </row>
    <row r="132" spans="1:8" ht="189.75" customHeight="1">
      <c r="A132" s="667">
        <v>23</v>
      </c>
      <c r="B132" s="686" t="s">
        <v>837</v>
      </c>
      <c r="C132" s="755" t="s">
        <v>835</v>
      </c>
      <c r="D132" s="756"/>
      <c r="E132" s="756"/>
      <c r="F132" s="756"/>
      <c r="G132" s="756"/>
      <c r="H132" s="757"/>
    </row>
    <row r="133" spans="1:8" ht="48.75" customHeight="1">
      <c r="A133" s="668"/>
      <c r="B133" s="894"/>
      <c r="C133" s="349" t="s">
        <v>529</v>
      </c>
      <c r="D133" s="533" t="s">
        <v>836</v>
      </c>
      <c r="E133" s="349" t="s">
        <v>161</v>
      </c>
      <c r="F133" s="364" t="s">
        <v>7</v>
      </c>
      <c r="G133" s="127" t="s">
        <v>7</v>
      </c>
      <c r="H133" s="131"/>
    </row>
    <row r="134" spans="1:8" ht="24.75" customHeight="1">
      <c r="A134" s="667">
        <v>24</v>
      </c>
      <c r="B134" s="686" t="s">
        <v>840</v>
      </c>
      <c r="C134" s="651" t="s">
        <v>531</v>
      </c>
      <c r="D134" s="647"/>
      <c r="E134" s="647"/>
      <c r="F134" s="647"/>
      <c r="G134" s="647"/>
      <c r="H134" s="652"/>
    </row>
    <row r="135" spans="1:8" ht="24.75" customHeight="1">
      <c r="A135" s="681"/>
      <c r="B135" s="687"/>
      <c r="C135" s="644" t="s">
        <v>39</v>
      </c>
      <c r="D135" s="610"/>
      <c r="E135" s="610"/>
      <c r="F135" s="610"/>
      <c r="G135" s="610"/>
      <c r="H135" s="611"/>
    </row>
    <row r="136" spans="1:8" ht="24.75" customHeight="1">
      <c r="A136" s="681"/>
      <c r="B136" s="687"/>
      <c r="C136" s="749" t="s">
        <v>40</v>
      </c>
      <c r="D136" s="603"/>
      <c r="E136" s="603"/>
      <c r="F136" s="603"/>
      <c r="G136" s="603"/>
      <c r="H136" s="604"/>
    </row>
    <row r="137" spans="1:8" ht="24.75" customHeight="1">
      <c r="A137" s="681"/>
      <c r="B137" s="687"/>
      <c r="C137" s="644" t="s">
        <v>532</v>
      </c>
      <c r="D137" s="610"/>
      <c r="E137" s="610"/>
      <c r="F137" s="610"/>
      <c r="G137" s="610"/>
      <c r="H137" s="611"/>
    </row>
    <row r="138" spans="1:8" ht="26.1" customHeight="1">
      <c r="A138" s="681"/>
      <c r="B138" s="687"/>
      <c r="C138" s="656" t="s">
        <v>533</v>
      </c>
      <c r="D138" s="657"/>
      <c r="E138" s="657"/>
      <c r="F138" s="657"/>
      <c r="G138" s="657"/>
      <c r="H138" s="658"/>
    </row>
    <row r="139" spans="1:8" ht="63.75" customHeight="1">
      <c r="A139" s="681"/>
      <c r="B139" s="687"/>
      <c r="C139" s="145" t="s">
        <v>162</v>
      </c>
      <c r="D139" s="538" t="s">
        <v>838</v>
      </c>
      <c r="E139" s="687" t="s">
        <v>227</v>
      </c>
      <c r="F139" s="358" t="s">
        <v>98</v>
      </c>
      <c r="G139" s="37" t="s">
        <v>98</v>
      </c>
      <c r="H139" s="279"/>
    </row>
    <row r="140" spans="1:8" ht="64.5" customHeight="1">
      <c r="A140" s="681"/>
      <c r="B140" s="687"/>
      <c r="C140" s="13" t="s">
        <v>163</v>
      </c>
      <c r="D140" s="403" t="s">
        <v>839</v>
      </c>
      <c r="E140" s="687"/>
      <c r="F140" s="357" t="s">
        <v>98</v>
      </c>
      <c r="G140" s="40" t="s">
        <v>98</v>
      </c>
      <c r="H140" s="305"/>
    </row>
    <row r="141" spans="1:8" ht="59.25" customHeight="1">
      <c r="A141" s="681"/>
      <c r="B141" s="687"/>
      <c r="C141" s="145" t="s">
        <v>164</v>
      </c>
      <c r="D141" s="501" t="s">
        <v>841</v>
      </c>
      <c r="E141" s="126" t="s">
        <v>165</v>
      </c>
      <c r="F141" s="357" t="s">
        <v>98</v>
      </c>
      <c r="G141" s="40" t="s">
        <v>167</v>
      </c>
      <c r="H141" s="375"/>
    </row>
    <row r="142" spans="1:8" s="371" customFormat="1" ht="94.5" customHeight="1">
      <c r="A142" s="682"/>
      <c r="B142" s="688"/>
      <c r="C142" s="19" t="s">
        <v>726</v>
      </c>
      <c r="D142" s="189" t="s">
        <v>841</v>
      </c>
      <c r="E142" s="19" t="s">
        <v>627</v>
      </c>
      <c r="F142" s="20" t="s">
        <v>210</v>
      </c>
      <c r="G142" s="271" t="s">
        <v>210</v>
      </c>
      <c r="H142" s="396"/>
    </row>
    <row r="143" spans="1:8" ht="85.5" customHeight="1">
      <c r="A143" s="681"/>
      <c r="B143" s="687"/>
      <c r="C143" s="13" t="s">
        <v>301</v>
      </c>
      <c r="D143" s="381" t="s">
        <v>842</v>
      </c>
      <c r="E143" s="687" t="s">
        <v>628</v>
      </c>
      <c r="F143" s="833" t="s">
        <v>16</v>
      </c>
      <c r="G143" s="833" t="s">
        <v>16</v>
      </c>
      <c r="H143" s="859"/>
    </row>
    <row r="144" spans="1:8" ht="81.75" customHeight="1">
      <c r="A144" s="681"/>
      <c r="B144" s="687"/>
      <c r="C144" s="145" t="s">
        <v>374</v>
      </c>
      <c r="D144" s="708" t="s">
        <v>375</v>
      </c>
      <c r="E144" s="687"/>
      <c r="F144" s="833"/>
      <c r="G144" s="833"/>
      <c r="H144" s="859"/>
    </row>
    <row r="145" spans="1:8" ht="217.9" customHeight="1">
      <c r="A145" s="682"/>
      <c r="B145" s="688"/>
      <c r="C145" s="292" t="s">
        <v>509</v>
      </c>
      <c r="D145" s="858"/>
      <c r="E145" s="688"/>
      <c r="F145" s="890"/>
      <c r="G145" s="890"/>
      <c r="H145" s="860"/>
    </row>
    <row r="146" spans="1:8" ht="27.75" customHeight="1">
      <c r="A146" s="667">
        <v>25</v>
      </c>
      <c r="B146" s="770" t="s">
        <v>844</v>
      </c>
      <c r="C146" s="650" t="s">
        <v>719</v>
      </c>
      <c r="D146" s="622"/>
      <c r="E146" s="622"/>
      <c r="F146" s="622"/>
      <c r="G146" s="622"/>
      <c r="H146" s="623"/>
    </row>
    <row r="147" spans="1:8" ht="26.25" customHeight="1">
      <c r="A147" s="681"/>
      <c r="B147" s="771"/>
      <c r="C147" s="902" t="s">
        <v>720</v>
      </c>
      <c r="D147" s="737"/>
      <c r="E147" s="737"/>
      <c r="F147" s="737"/>
      <c r="G147" s="737"/>
      <c r="H147" s="738"/>
    </row>
    <row r="148" spans="1:8" ht="26.25" customHeight="1">
      <c r="A148" s="681"/>
      <c r="B148" s="771"/>
      <c r="C148" s="656" t="s">
        <v>721</v>
      </c>
      <c r="D148" s="657"/>
      <c r="E148" s="657"/>
      <c r="F148" s="657"/>
      <c r="G148" s="657"/>
      <c r="H148" s="658"/>
    </row>
    <row r="149" spans="1:8" ht="90" customHeight="1">
      <c r="A149" s="681"/>
      <c r="B149" s="771"/>
      <c r="C149" s="11" t="s">
        <v>905</v>
      </c>
      <c r="D149" s="540" t="s">
        <v>843</v>
      </c>
      <c r="E149" s="897" t="s">
        <v>306</v>
      </c>
      <c r="F149" s="832" t="s">
        <v>307</v>
      </c>
      <c r="G149" s="832" t="s">
        <v>307</v>
      </c>
      <c r="H149" s="903"/>
    </row>
    <row r="150" spans="1:8" ht="120" customHeight="1">
      <c r="A150" s="681"/>
      <c r="B150" s="771"/>
      <c r="C150" s="185" t="s">
        <v>684</v>
      </c>
      <c r="D150" s="906" t="s">
        <v>377</v>
      </c>
      <c r="E150" s="898"/>
      <c r="F150" s="833"/>
      <c r="G150" s="833"/>
      <c r="H150" s="859"/>
    </row>
    <row r="151" spans="1:8" ht="172.5" customHeight="1">
      <c r="A151" s="681"/>
      <c r="B151" s="771"/>
      <c r="C151" s="293" t="s">
        <v>376</v>
      </c>
      <c r="D151" s="907"/>
      <c r="E151" s="896"/>
      <c r="F151" s="769"/>
      <c r="G151" s="769"/>
      <c r="H151" s="904"/>
    </row>
    <row r="152" spans="1:8" ht="72" customHeight="1">
      <c r="A152" s="681"/>
      <c r="B152" s="771"/>
      <c r="C152" s="13" t="s">
        <v>722</v>
      </c>
      <c r="D152" s="381" t="s">
        <v>845</v>
      </c>
      <c r="E152" s="895" t="s">
        <v>534</v>
      </c>
      <c r="F152" s="768" t="s">
        <v>307</v>
      </c>
      <c r="G152" s="768" t="s">
        <v>307</v>
      </c>
      <c r="H152" s="905"/>
    </row>
    <row r="153" spans="1:8" ht="219" customHeight="1">
      <c r="A153" s="681"/>
      <c r="B153" s="771"/>
      <c r="C153" s="151" t="s">
        <v>378</v>
      </c>
      <c r="D153" s="212" t="s">
        <v>379</v>
      </c>
      <c r="E153" s="896"/>
      <c r="F153" s="769"/>
      <c r="G153" s="769"/>
      <c r="H153" s="904"/>
    </row>
    <row r="154" spans="1:8" ht="72" customHeight="1">
      <c r="A154" s="682"/>
      <c r="B154" s="772"/>
      <c r="C154" s="349" t="s">
        <v>723</v>
      </c>
      <c r="D154" s="541" t="s">
        <v>846</v>
      </c>
      <c r="E154" s="397" t="s">
        <v>308</v>
      </c>
      <c r="F154" s="364" t="s">
        <v>210</v>
      </c>
      <c r="G154" s="192" t="s">
        <v>210</v>
      </c>
      <c r="H154" s="398"/>
    </row>
    <row r="155" spans="1:8" ht="30" customHeight="1">
      <c r="A155" s="667">
        <v>26</v>
      </c>
      <c r="B155" s="686" t="s">
        <v>848</v>
      </c>
      <c r="C155" s="755" t="s">
        <v>632</v>
      </c>
      <c r="D155" s="756"/>
      <c r="E155" s="756"/>
      <c r="F155" s="756"/>
      <c r="G155" s="756"/>
      <c r="H155" s="757"/>
    </row>
    <row r="156" spans="1:8" ht="54" customHeight="1">
      <c r="A156" s="668"/>
      <c r="B156" s="888"/>
      <c r="C156" s="363" t="s">
        <v>510</v>
      </c>
      <c r="D156" s="533" t="s">
        <v>847</v>
      </c>
      <c r="E156" s="130" t="s">
        <v>166</v>
      </c>
      <c r="F156" s="3" t="s">
        <v>98</v>
      </c>
      <c r="G156" s="10" t="s">
        <v>98</v>
      </c>
      <c r="H156" s="131"/>
    </row>
    <row r="157" spans="1:8" s="399" customFormat="1" ht="28.5" customHeight="1">
      <c r="A157" s="667">
        <v>27</v>
      </c>
      <c r="B157" s="686" t="s">
        <v>850</v>
      </c>
      <c r="C157" s="650" t="s">
        <v>658</v>
      </c>
      <c r="D157" s="622"/>
      <c r="E157" s="622"/>
      <c r="F157" s="622"/>
      <c r="G157" s="622"/>
      <c r="H157" s="623"/>
    </row>
    <row r="158" spans="1:8" s="399" customFormat="1" ht="28.5" customHeight="1">
      <c r="A158" s="681"/>
      <c r="B158" s="687"/>
      <c r="C158" s="644" t="s">
        <v>659</v>
      </c>
      <c r="D158" s="610"/>
      <c r="E158" s="610"/>
      <c r="F158" s="610"/>
      <c r="G158" s="610"/>
      <c r="H158" s="611"/>
    </row>
    <row r="159" spans="1:8" s="399" customFormat="1" ht="28.5" customHeight="1">
      <c r="A159" s="681"/>
      <c r="B159" s="687"/>
      <c r="C159" s="644" t="s">
        <v>660</v>
      </c>
      <c r="D159" s="610"/>
      <c r="E159" s="610"/>
      <c r="F159" s="610"/>
      <c r="G159" s="610"/>
      <c r="H159" s="611"/>
    </row>
    <row r="160" spans="1:8" s="399" customFormat="1" ht="30.75" customHeight="1">
      <c r="A160" s="681"/>
      <c r="B160" s="687"/>
      <c r="C160" s="656" t="s">
        <v>661</v>
      </c>
      <c r="D160" s="657"/>
      <c r="E160" s="657"/>
      <c r="F160" s="657"/>
      <c r="G160" s="657"/>
      <c r="H160" s="658"/>
    </row>
    <row r="161" spans="1:8" ht="92.25" customHeight="1">
      <c r="A161" s="681"/>
      <c r="B161" s="687"/>
      <c r="C161" s="232" t="s">
        <v>168</v>
      </c>
      <c r="D161" s="542" t="s">
        <v>849</v>
      </c>
      <c r="E161" s="11" t="s">
        <v>535</v>
      </c>
      <c r="F161" s="12" t="s">
        <v>95</v>
      </c>
      <c r="G161" s="47" t="s">
        <v>7</v>
      </c>
      <c r="H161" s="393"/>
    </row>
    <row r="162" spans="1:8" s="371" customFormat="1" ht="52.5" customHeight="1">
      <c r="A162" s="681"/>
      <c r="B162" s="687"/>
      <c r="C162" s="339" t="s">
        <v>400</v>
      </c>
      <c r="D162" s="403" t="s">
        <v>851</v>
      </c>
      <c r="E162" s="13"/>
      <c r="F162" s="17" t="s">
        <v>210</v>
      </c>
      <c r="G162" s="44" t="s">
        <v>210</v>
      </c>
      <c r="H162" s="400"/>
    </row>
    <row r="163" spans="1:8" s="371" customFormat="1" ht="34.5" customHeight="1">
      <c r="A163" s="667">
        <v>28</v>
      </c>
      <c r="B163" s="683" t="s">
        <v>853</v>
      </c>
      <c r="C163" s="650" t="s">
        <v>536</v>
      </c>
      <c r="D163" s="622"/>
      <c r="E163" s="622"/>
      <c r="F163" s="622"/>
      <c r="G163" s="622"/>
      <c r="H163" s="623"/>
    </row>
    <row r="164" spans="1:8" s="371" customFormat="1" ht="34.5" customHeight="1">
      <c r="A164" s="681"/>
      <c r="B164" s="684"/>
      <c r="C164" s="644" t="s">
        <v>537</v>
      </c>
      <c r="D164" s="610"/>
      <c r="E164" s="610"/>
      <c r="F164" s="610"/>
      <c r="G164" s="610"/>
      <c r="H164" s="611"/>
    </row>
    <row r="165" spans="1:8" s="371" customFormat="1" ht="34.5" customHeight="1">
      <c r="A165" s="681"/>
      <c r="B165" s="684"/>
      <c r="C165" s="656" t="s">
        <v>538</v>
      </c>
      <c r="D165" s="657"/>
      <c r="E165" s="657"/>
      <c r="F165" s="657"/>
      <c r="G165" s="657"/>
      <c r="H165" s="658"/>
    </row>
    <row r="166" spans="1:8" ht="63" customHeight="1">
      <c r="A166" s="681"/>
      <c r="B166" s="684"/>
      <c r="C166" s="61" t="s">
        <v>169</v>
      </c>
      <c r="D166" s="379" t="s">
        <v>852</v>
      </c>
      <c r="E166" s="92" t="s">
        <v>41</v>
      </c>
      <c r="F166" s="30" t="s">
        <v>16</v>
      </c>
      <c r="G166" s="62" t="s">
        <v>16</v>
      </c>
      <c r="H166" s="393"/>
    </row>
    <row r="167" spans="1:8" ht="52.5" customHeight="1">
      <c r="A167" s="681"/>
      <c r="B167" s="684"/>
      <c r="C167" s="335" t="s">
        <v>170</v>
      </c>
      <c r="D167" s="100" t="s">
        <v>550</v>
      </c>
      <c r="E167" s="335" t="s">
        <v>43</v>
      </c>
      <c r="F167" s="93" t="s">
        <v>8</v>
      </c>
      <c r="G167" s="94" t="s">
        <v>8</v>
      </c>
      <c r="H167" s="305"/>
    </row>
    <row r="168" spans="1:8" s="25" customFormat="1" ht="66" customHeight="1">
      <c r="A168" s="704">
        <v>28</v>
      </c>
      <c r="B168" s="683" t="s">
        <v>857</v>
      </c>
      <c r="C168" s="11" t="s">
        <v>724</v>
      </c>
      <c r="D168" s="187" t="s">
        <v>854</v>
      </c>
      <c r="E168" s="11"/>
      <c r="F168" s="256"/>
      <c r="G168" s="348"/>
      <c r="H168" s="348"/>
    </row>
    <row r="169" spans="1:8" s="25" customFormat="1" ht="96.75" customHeight="1">
      <c r="A169" s="705"/>
      <c r="B169" s="684"/>
      <c r="C169" s="294" t="s">
        <v>677</v>
      </c>
      <c r="D169" s="543" t="s">
        <v>855</v>
      </c>
      <c r="E169" s="889" t="s">
        <v>539</v>
      </c>
      <c r="F169" s="17" t="s">
        <v>380</v>
      </c>
      <c r="G169" s="17" t="s">
        <v>302</v>
      </c>
      <c r="H169" s="17"/>
    </row>
    <row r="170" spans="1:8" s="25" customFormat="1" ht="51" customHeight="1">
      <c r="A170" s="705"/>
      <c r="B170" s="684"/>
      <c r="C170" s="295" t="s">
        <v>678</v>
      </c>
      <c r="D170" s="144" t="s">
        <v>385</v>
      </c>
      <c r="E170" s="698"/>
      <c r="F170" s="35" t="s">
        <v>381</v>
      </c>
      <c r="G170" s="343" t="s">
        <v>381</v>
      </c>
      <c r="H170" s="343"/>
    </row>
    <row r="171" spans="1:8" s="25" customFormat="1" ht="72" customHeight="1">
      <c r="A171" s="705"/>
      <c r="B171" s="684"/>
      <c r="C171" s="295" t="s">
        <v>679</v>
      </c>
      <c r="D171" s="543" t="s">
        <v>856</v>
      </c>
      <c r="E171" s="889" t="s">
        <v>540</v>
      </c>
      <c r="F171" s="768" t="s">
        <v>243</v>
      </c>
      <c r="G171" s="768" t="s">
        <v>210</v>
      </c>
      <c r="H171" s="768"/>
    </row>
    <row r="172" spans="1:8" s="25" customFormat="1" ht="183" customHeight="1">
      <c r="A172" s="705"/>
      <c r="B172" s="684"/>
      <c r="C172" s="296" t="s">
        <v>382</v>
      </c>
      <c r="D172" s="101" t="s">
        <v>384</v>
      </c>
      <c r="E172" s="698"/>
      <c r="F172" s="769"/>
      <c r="G172" s="769"/>
      <c r="H172" s="769"/>
    </row>
    <row r="173" spans="1:8" s="25" customFormat="1" ht="85.5" customHeight="1">
      <c r="A173" s="705"/>
      <c r="B173" s="684"/>
      <c r="C173" s="295" t="s">
        <v>680</v>
      </c>
      <c r="D173" s="381" t="s">
        <v>858</v>
      </c>
      <c r="E173" s="889" t="s">
        <v>541</v>
      </c>
      <c r="F173" s="768" t="s">
        <v>210</v>
      </c>
      <c r="G173" s="768" t="s">
        <v>302</v>
      </c>
      <c r="H173" s="768"/>
    </row>
    <row r="174" spans="1:8" s="25" customFormat="1" ht="242.25" customHeight="1">
      <c r="A174" s="706"/>
      <c r="B174" s="679"/>
      <c r="C174" s="297" t="s">
        <v>383</v>
      </c>
      <c r="D174" s="237" t="s">
        <v>386</v>
      </c>
      <c r="E174" s="688"/>
      <c r="F174" s="890"/>
      <c r="G174" s="890"/>
      <c r="H174" s="890"/>
    </row>
    <row r="175" spans="1:8" ht="101.25" customHeight="1">
      <c r="A175" s="555"/>
      <c r="B175" s="550" t="s">
        <v>857</v>
      </c>
      <c r="C175" s="61" t="s">
        <v>303</v>
      </c>
      <c r="D175" s="241" t="s">
        <v>859</v>
      </c>
      <c r="E175" s="61" t="s">
        <v>42</v>
      </c>
      <c r="F175" s="254" t="s">
        <v>8</v>
      </c>
      <c r="G175" s="255" t="s">
        <v>8</v>
      </c>
      <c r="H175" s="393"/>
    </row>
    <row r="176" spans="1:8" ht="72" customHeight="1">
      <c r="A176" s="667">
        <v>29</v>
      </c>
      <c r="B176" s="891" t="s">
        <v>862</v>
      </c>
      <c r="C176" s="216" t="s">
        <v>228</v>
      </c>
      <c r="D176" s="544" t="s">
        <v>860</v>
      </c>
      <c r="E176" s="882"/>
      <c r="F176" s="885" t="s">
        <v>176</v>
      </c>
      <c r="G176" s="885" t="s">
        <v>44</v>
      </c>
      <c r="H176" s="290"/>
    </row>
    <row r="177" spans="1:8" s="25" customFormat="1" ht="72" customHeight="1">
      <c r="A177" s="681"/>
      <c r="B177" s="892"/>
      <c r="C177" s="126" t="s">
        <v>309</v>
      </c>
      <c r="D177" s="403" t="s">
        <v>861</v>
      </c>
      <c r="E177" s="883"/>
      <c r="F177" s="886"/>
      <c r="G177" s="886"/>
      <c r="H177" s="498"/>
    </row>
    <row r="178" spans="1:8" s="25" customFormat="1" ht="72" customHeight="1">
      <c r="A178" s="682"/>
      <c r="B178" s="893"/>
      <c r="C178" s="401" t="s">
        <v>727</v>
      </c>
      <c r="D178" s="402" t="s">
        <v>863</v>
      </c>
      <c r="E178" s="884"/>
      <c r="F178" s="887"/>
      <c r="G178" s="887"/>
      <c r="H178" s="499"/>
    </row>
    <row r="179" spans="1:8" ht="35.25" customHeight="1">
      <c r="A179" s="667">
        <v>30</v>
      </c>
      <c r="B179" s="686" t="s">
        <v>864</v>
      </c>
      <c r="C179" s="650" t="s">
        <v>629</v>
      </c>
      <c r="D179" s="622"/>
      <c r="E179" s="622"/>
      <c r="F179" s="622"/>
      <c r="G179" s="622"/>
      <c r="H179" s="623"/>
    </row>
    <row r="180" spans="1:8" ht="36" customHeight="1">
      <c r="A180" s="681"/>
      <c r="B180" s="767"/>
      <c r="C180" s="656" t="s">
        <v>681</v>
      </c>
      <c r="D180" s="657"/>
      <c r="E180" s="657"/>
      <c r="F180" s="657"/>
      <c r="G180" s="657"/>
      <c r="H180" s="658"/>
    </row>
    <row r="181" spans="1:8" ht="77.25" customHeight="1">
      <c r="A181" s="681"/>
      <c r="B181" s="767"/>
      <c r="C181" s="348" t="s">
        <v>171</v>
      </c>
      <c r="D181" s="538" t="s">
        <v>865</v>
      </c>
      <c r="E181" s="686" t="s">
        <v>542</v>
      </c>
      <c r="F181" s="358" t="s">
        <v>177</v>
      </c>
      <c r="G181" s="129" t="s">
        <v>139</v>
      </c>
      <c r="H181" s="290"/>
    </row>
    <row r="182" spans="1:8" ht="75.75" customHeight="1">
      <c r="A182" s="681"/>
      <c r="B182" s="767"/>
      <c r="C182" s="13" t="s">
        <v>172</v>
      </c>
      <c r="D182" s="403" t="s">
        <v>866</v>
      </c>
      <c r="E182" s="698"/>
      <c r="F182" s="17" t="s">
        <v>98</v>
      </c>
      <c r="G182" s="44" t="s">
        <v>98</v>
      </c>
      <c r="H182" s="305"/>
    </row>
    <row r="183" spans="1:8" ht="70.5" customHeight="1">
      <c r="A183" s="681"/>
      <c r="B183" s="767"/>
      <c r="C183" s="333" t="s">
        <v>173</v>
      </c>
      <c r="D183" s="501" t="s">
        <v>867</v>
      </c>
      <c r="E183" s="333" t="s">
        <v>174</v>
      </c>
      <c r="F183" s="358" t="s">
        <v>98</v>
      </c>
      <c r="G183" s="129" t="s">
        <v>98</v>
      </c>
      <c r="H183" s="279"/>
    </row>
    <row r="184" spans="1:8" s="399" customFormat="1" ht="36" customHeight="1">
      <c r="A184" s="667">
        <v>31</v>
      </c>
      <c r="B184" s="686" t="s">
        <v>868</v>
      </c>
      <c r="C184" s="755" t="s">
        <v>45</v>
      </c>
      <c r="D184" s="756"/>
      <c r="E184" s="756"/>
      <c r="F184" s="756"/>
      <c r="G184" s="756"/>
      <c r="H184" s="757"/>
    </row>
    <row r="185" spans="1:8" ht="60.75" customHeight="1">
      <c r="A185" s="668"/>
      <c r="B185" s="702"/>
      <c r="C185" s="347" t="s">
        <v>46</v>
      </c>
      <c r="D185" s="533" t="s">
        <v>869</v>
      </c>
      <c r="E185" s="347" t="s">
        <v>175</v>
      </c>
      <c r="F185" s="3" t="s">
        <v>98</v>
      </c>
      <c r="G185" s="10" t="s">
        <v>98</v>
      </c>
      <c r="H185" s="131"/>
    </row>
    <row r="186" spans="1:8" ht="135.6" customHeight="1">
      <c r="A186" s="146">
        <v>32</v>
      </c>
      <c r="B186" s="337" t="s">
        <v>871</v>
      </c>
      <c r="C186" s="360" t="s">
        <v>178</v>
      </c>
      <c r="D186" s="534" t="s">
        <v>870</v>
      </c>
      <c r="E186" s="96"/>
      <c r="F186" s="133" t="s">
        <v>181</v>
      </c>
      <c r="G186" s="134" t="s">
        <v>16</v>
      </c>
      <c r="H186" s="131"/>
    </row>
    <row r="187" spans="1:8" ht="28.5" customHeight="1">
      <c r="A187" s="667">
        <v>33</v>
      </c>
      <c r="B187" s="686" t="s">
        <v>873</v>
      </c>
      <c r="C187" s="650" t="s">
        <v>662</v>
      </c>
      <c r="D187" s="622"/>
      <c r="E187" s="622"/>
      <c r="F187" s="622"/>
      <c r="G187" s="622"/>
      <c r="H187" s="623"/>
    </row>
    <row r="188" spans="1:8" ht="28.5" customHeight="1">
      <c r="A188" s="681"/>
      <c r="B188" s="687"/>
      <c r="C188" s="644" t="s">
        <v>663</v>
      </c>
      <c r="D188" s="610"/>
      <c r="E188" s="610"/>
      <c r="F188" s="610"/>
      <c r="G188" s="610"/>
      <c r="H188" s="611"/>
    </row>
    <row r="189" spans="1:8" ht="28.5" customHeight="1">
      <c r="A189" s="681"/>
      <c r="B189" s="687"/>
      <c r="C189" s="656" t="s">
        <v>664</v>
      </c>
      <c r="D189" s="657"/>
      <c r="E189" s="657"/>
      <c r="F189" s="657"/>
      <c r="G189" s="657"/>
      <c r="H189" s="658"/>
    </row>
    <row r="190" spans="1:8" ht="63.75" customHeight="1">
      <c r="A190" s="681"/>
      <c r="B190" s="687"/>
      <c r="C190" s="348" t="s">
        <v>179</v>
      </c>
      <c r="D190" s="707" t="s">
        <v>872</v>
      </c>
      <c r="E190" s="686" t="s">
        <v>543</v>
      </c>
      <c r="F190" s="832" t="s">
        <v>98</v>
      </c>
      <c r="G190" s="832" t="s">
        <v>98</v>
      </c>
      <c r="H190" s="694"/>
    </row>
    <row r="191" spans="1:8" ht="52.5" customHeight="1">
      <c r="A191" s="681"/>
      <c r="B191" s="687"/>
      <c r="C191" s="145" t="s">
        <v>47</v>
      </c>
      <c r="D191" s="708"/>
      <c r="E191" s="687"/>
      <c r="F191" s="769"/>
      <c r="G191" s="769"/>
      <c r="H191" s="695"/>
    </row>
    <row r="192" spans="1:8" ht="63.75" customHeight="1">
      <c r="A192" s="681"/>
      <c r="B192" s="687"/>
      <c r="C192" s="19" t="s">
        <v>180</v>
      </c>
      <c r="D192" s="709"/>
      <c r="E192" s="688"/>
      <c r="F192" s="20" t="s">
        <v>98</v>
      </c>
      <c r="G192" s="46" t="s">
        <v>98</v>
      </c>
      <c r="H192" s="377"/>
    </row>
    <row r="193" spans="1:8" ht="28.5" customHeight="1">
      <c r="A193" s="667">
        <v>34</v>
      </c>
      <c r="B193" s="686" t="s">
        <v>874</v>
      </c>
      <c r="C193" s="650" t="s">
        <v>665</v>
      </c>
      <c r="D193" s="622"/>
      <c r="E193" s="622"/>
      <c r="F193" s="622"/>
      <c r="G193" s="622"/>
      <c r="H193" s="623"/>
    </row>
    <row r="194" spans="1:8" ht="28.5" customHeight="1">
      <c r="A194" s="681"/>
      <c r="B194" s="687"/>
      <c r="C194" s="644" t="s">
        <v>666</v>
      </c>
      <c r="D194" s="610"/>
      <c r="E194" s="610"/>
      <c r="F194" s="610"/>
      <c r="G194" s="610"/>
      <c r="H194" s="611"/>
    </row>
    <row r="195" spans="1:8" ht="28.5" customHeight="1">
      <c r="A195" s="681"/>
      <c r="B195" s="687"/>
      <c r="C195" s="644" t="s">
        <v>667</v>
      </c>
      <c r="D195" s="610"/>
      <c r="E195" s="610"/>
      <c r="F195" s="610"/>
      <c r="G195" s="610"/>
      <c r="H195" s="611"/>
    </row>
    <row r="196" spans="1:8" ht="28.5" customHeight="1">
      <c r="A196" s="681"/>
      <c r="B196" s="687"/>
      <c r="C196" s="656" t="s">
        <v>668</v>
      </c>
      <c r="D196" s="657"/>
      <c r="E196" s="657"/>
      <c r="F196" s="657"/>
      <c r="G196" s="657"/>
      <c r="H196" s="658"/>
    </row>
    <row r="197" spans="1:8" s="186" customFormat="1" ht="142.5" customHeight="1">
      <c r="A197" s="681"/>
      <c r="B197" s="687"/>
      <c r="C197" s="21" t="s">
        <v>896</v>
      </c>
      <c r="D197" s="250" t="s">
        <v>685</v>
      </c>
      <c r="E197" s="22" t="s">
        <v>304</v>
      </c>
      <c r="F197" s="12" t="s">
        <v>305</v>
      </c>
      <c r="G197" s="47" t="s">
        <v>102</v>
      </c>
      <c r="H197" s="290"/>
    </row>
    <row r="198" spans="1:8" ht="36" customHeight="1">
      <c r="A198" s="681"/>
      <c r="B198" s="687"/>
      <c r="C198" s="213" t="s">
        <v>182</v>
      </c>
      <c r="D198" s="403" t="s">
        <v>618</v>
      </c>
      <c r="E198" s="23"/>
      <c r="F198" s="17" t="s">
        <v>183</v>
      </c>
      <c r="G198" s="44" t="s">
        <v>98</v>
      </c>
      <c r="H198" s="305"/>
    </row>
    <row r="199" spans="1:8" ht="63.75" customHeight="1">
      <c r="A199" s="125"/>
      <c r="B199" s="687" t="s">
        <v>878</v>
      </c>
      <c r="C199" s="270" t="s">
        <v>389</v>
      </c>
      <c r="D199" s="386" t="s">
        <v>875</v>
      </c>
      <c r="E199" s="97"/>
      <c r="F199" s="67" t="s">
        <v>98</v>
      </c>
      <c r="G199" s="84" t="s">
        <v>184</v>
      </c>
      <c r="H199" s="305"/>
    </row>
    <row r="200" spans="1:8" ht="60" customHeight="1">
      <c r="A200" s="125"/>
      <c r="B200" s="687"/>
      <c r="C200" s="54" t="s">
        <v>387</v>
      </c>
      <c r="D200" s="536" t="s">
        <v>876</v>
      </c>
      <c r="E200" s="272"/>
      <c r="F200" s="56" t="s">
        <v>139</v>
      </c>
      <c r="G200" s="57" t="s">
        <v>98</v>
      </c>
      <c r="H200" s="377"/>
    </row>
    <row r="201" spans="1:8" ht="67.5" customHeight="1">
      <c r="A201" s="322"/>
      <c r="B201" s="688"/>
      <c r="C201" s="147" t="s">
        <v>388</v>
      </c>
      <c r="D201" s="545" t="s">
        <v>877</v>
      </c>
      <c r="E201" s="251"/>
      <c r="F201" s="316" t="s">
        <v>98</v>
      </c>
      <c r="G201" s="85" t="s">
        <v>183</v>
      </c>
      <c r="H201" s="137"/>
    </row>
    <row r="202" spans="1:8" ht="26.25" customHeight="1">
      <c r="A202" s="699">
        <v>35</v>
      </c>
      <c r="B202" s="710" t="s">
        <v>879</v>
      </c>
      <c r="C202" s="650" t="s">
        <v>669</v>
      </c>
      <c r="D202" s="622"/>
      <c r="E202" s="622"/>
      <c r="F202" s="622"/>
      <c r="G202" s="622"/>
      <c r="H202" s="623"/>
    </row>
    <row r="203" spans="1:8" ht="26.25" customHeight="1">
      <c r="A203" s="700"/>
      <c r="B203" s="711"/>
      <c r="C203" s="644" t="s">
        <v>670</v>
      </c>
      <c r="D203" s="610"/>
      <c r="E203" s="610"/>
      <c r="F203" s="610"/>
      <c r="G203" s="610"/>
      <c r="H203" s="611"/>
    </row>
    <row r="204" spans="1:8" ht="26.25" customHeight="1">
      <c r="A204" s="700"/>
      <c r="B204" s="711"/>
      <c r="C204" s="644" t="s">
        <v>671</v>
      </c>
      <c r="D204" s="610"/>
      <c r="E204" s="610"/>
      <c r="F204" s="610"/>
      <c r="G204" s="610"/>
      <c r="H204" s="611"/>
    </row>
    <row r="205" spans="1:8" ht="26.25" customHeight="1">
      <c r="A205" s="700"/>
      <c r="B205" s="711"/>
      <c r="C205" s="644" t="s">
        <v>672</v>
      </c>
      <c r="D205" s="610"/>
      <c r="E205" s="610"/>
      <c r="F205" s="610"/>
      <c r="G205" s="610"/>
      <c r="H205" s="611"/>
    </row>
    <row r="206" spans="1:8" ht="26.25" customHeight="1">
      <c r="A206" s="700"/>
      <c r="B206" s="711"/>
      <c r="C206" s="656" t="s">
        <v>673</v>
      </c>
      <c r="D206" s="657"/>
      <c r="E206" s="657"/>
      <c r="F206" s="657"/>
      <c r="G206" s="657"/>
      <c r="H206" s="658"/>
    </row>
    <row r="207" spans="1:8" ht="130.15" customHeight="1">
      <c r="A207" s="700"/>
      <c r="B207" s="711"/>
      <c r="C207" s="171" t="s">
        <v>185</v>
      </c>
      <c r="D207" s="172" t="s">
        <v>880</v>
      </c>
      <c r="E207" s="173" t="s">
        <v>544</v>
      </c>
      <c r="F207" s="174" t="s">
        <v>95</v>
      </c>
      <c r="G207" s="175" t="s">
        <v>95</v>
      </c>
      <c r="H207" s="393"/>
    </row>
    <row r="208" spans="1:8" ht="85.5" customHeight="1">
      <c r="A208" s="700"/>
      <c r="B208" s="711"/>
      <c r="C208" s="14" t="s">
        <v>48</v>
      </c>
      <c r="D208" s="546" t="s">
        <v>881</v>
      </c>
      <c r="E208" s="24"/>
      <c r="F208" s="15" t="s">
        <v>95</v>
      </c>
      <c r="G208" s="41" t="s">
        <v>95</v>
      </c>
      <c r="H208" s="305"/>
    </row>
    <row r="209" spans="1:9" ht="40.15" customHeight="1">
      <c r="A209" s="700"/>
      <c r="B209" s="711"/>
      <c r="C209" s="14" t="s">
        <v>186</v>
      </c>
      <c r="D209" s="98" t="s">
        <v>551</v>
      </c>
      <c r="E209" s="24"/>
      <c r="F209" s="18" t="s">
        <v>95</v>
      </c>
      <c r="G209" s="45" t="s">
        <v>95</v>
      </c>
      <c r="H209" s="305"/>
    </row>
    <row r="210" spans="1:9" ht="60" customHeight="1">
      <c r="A210" s="701"/>
      <c r="B210" s="712"/>
      <c r="C210" s="80" t="s">
        <v>229</v>
      </c>
      <c r="D210" s="547" t="s">
        <v>882</v>
      </c>
      <c r="E210" s="404"/>
      <c r="F210" s="153" t="s">
        <v>95</v>
      </c>
      <c r="G210" s="154" t="s">
        <v>95</v>
      </c>
      <c r="H210" s="236" t="s">
        <v>230</v>
      </c>
    </row>
    <row r="211" spans="1:9" ht="26.25" customHeight="1">
      <c r="A211" s="699">
        <v>36</v>
      </c>
      <c r="B211" s="691" t="s">
        <v>884</v>
      </c>
      <c r="C211" s="650" t="s">
        <v>633</v>
      </c>
      <c r="D211" s="622"/>
      <c r="E211" s="622"/>
      <c r="F211" s="622"/>
      <c r="G211" s="622"/>
      <c r="H211" s="623"/>
    </row>
    <row r="212" spans="1:9" ht="26.25" customHeight="1">
      <c r="A212" s="700"/>
      <c r="B212" s="692"/>
      <c r="C212" s="644" t="s">
        <v>674</v>
      </c>
      <c r="D212" s="610"/>
      <c r="E212" s="610"/>
      <c r="F212" s="610"/>
      <c r="G212" s="610"/>
      <c r="H212" s="611"/>
    </row>
    <row r="213" spans="1:9" ht="26.25" customHeight="1">
      <c r="A213" s="700"/>
      <c r="B213" s="692"/>
      <c r="C213" s="644" t="s">
        <v>675</v>
      </c>
      <c r="D213" s="610"/>
      <c r="E213" s="610"/>
      <c r="F213" s="610"/>
      <c r="G213" s="610"/>
      <c r="H213" s="611"/>
    </row>
    <row r="214" spans="1:9" ht="26.25" customHeight="1">
      <c r="A214" s="700"/>
      <c r="B214" s="692"/>
      <c r="C214" s="656" t="s">
        <v>676</v>
      </c>
      <c r="D214" s="657"/>
      <c r="E214" s="657"/>
      <c r="F214" s="657"/>
      <c r="G214" s="657"/>
      <c r="H214" s="658"/>
    </row>
    <row r="215" spans="1:9" ht="60" customHeight="1">
      <c r="A215" s="701"/>
      <c r="B215" s="693"/>
      <c r="C215" s="405" t="s">
        <v>725</v>
      </c>
      <c r="D215" s="257" t="s">
        <v>883</v>
      </c>
      <c r="E215" s="258"/>
      <c r="F215" s="259"/>
      <c r="G215" s="260"/>
      <c r="H215" s="131"/>
    </row>
    <row r="216" spans="1:9" ht="88.5" customHeight="1">
      <c r="A216" s="626"/>
      <c r="B216" s="691" t="s">
        <v>884</v>
      </c>
      <c r="C216" s="298" t="s">
        <v>390</v>
      </c>
      <c r="D216" s="548" t="s">
        <v>885</v>
      </c>
      <c r="E216" s="724" t="s">
        <v>545</v>
      </c>
      <c r="F216" s="725" t="s">
        <v>102</v>
      </c>
      <c r="G216" s="725" t="s">
        <v>102</v>
      </c>
      <c r="H216" s="694"/>
    </row>
    <row r="217" spans="1:9" ht="207" customHeight="1">
      <c r="A217" s="600"/>
      <c r="B217" s="692"/>
      <c r="C217" s="299" t="s">
        <v>392</v>
      </c>
      <c r="D217" s="90" t="s">
        <v>391</v>
      </c>
      <c r="E217" s="714"/>
      <c r="F217" s="697"/>
      <c r="G217" s="697"/>
      <c r="H217" s="723"/>
    </row>
    <row r="218" spans="1:9" ht="65.25" customHeight="1">
      <c r="A218" s="600"/>
      <c r="B218" s="692"/>
      <c r="C218" s="299" t="s">
        <v>393</v>
      </c>
      <c r="D218" s="381" t="s">
        <v>886</v>
      </c>
      <c r="E218" s="713" t="s">
        <v>546</v>
      </c>
      <c r="F218" s="696" t="s">
        <v>102</v>
      </c>
      <c r="G218" s="696" t="s">
        <v>102</v>
      </c>
      <c r="H218" s="689"/>
    </row>
    <row r="219" spans="1:9" ht="197.45" customHeight="1">
      <c r="A219" s="600"/>
      <c r="B219" s="692"/>
      <c r="C219" s="299" t="s">
        <v>394</v>
      </c>
      <c r="D219" s="188" t="s">
        <v>395</v>
      </c>
      <c r="E219" s="714"/>
      <c r="F219" s="697"/>
      <c r="G219" s="697"/>
      <c r="H219" s="723"/>
    </row>
    <row r="220" spans="1:9" ht="66" customHeight="1">
      <c r="A220" s="600"/>
      <c r="B220" s="692"/>
      <c r="C220" s="299" t="s">
        <v>396</v>
      </c>
      <c r="D220" s="381" t="s">
        <v>887</v>
      </c>
      <c r="E220" s="713" t="s">
        <v>548</v>
      </c>
      <c r="F220" s="696" t="s">
        <v>102</v>
      </c>
      <c r="G220" s="696" t="s">
        <v>102</v>
      </c>
      <c r="H220" s="689"/>
    </row>
    <row r="221" spans="1:9" ht="66" customHeight="1">
      <c r="A221" s="600"/>
      <c r="B221" s="692"/>
      <c r="C221" s="300" t="s">
        <v>397</v>
      </c>
      <c r="D221" s="188" t="s">
        <v>395</v>
      </c>
      <c r="E221" s="714"/>
      <c r="F221" s="697"/>
      <c r="G221" s="697"/>
      <c r="H221" s="723"/>
    </row>
    <row r="222" spans="1:9" ht="65.25" customHeight="1">
      <c r="A222" s="600"/>
      <c r="B222" s="692"/>
      <c r="C222" s="301" t="s">
        <v>401</v>
      </c>
      <c r="D222" s="549" t="s">
        <v>888</v>
      </c>
      <c r="E222" s="713" t="s">
        <v>547</v>
      </c>
      <c r="F222" s="696" t="s">
        <v>102</v>
      </c>
      <c r="G222" s="696" t="s">
        <v>102</v>
      </c>
      <c r="H222" s="689"/>
      <c r="I222" s="371"/>
    </row>
    <row r="223" spans="1:9" ht="76.900000000000006" customHeight="1">
      <c r="A223" s="601"/>
      <c r="B223" s="693"/>
      <c r="C223" s="302" t="s">
        <v>402</v>
      </c>
      <c r="D223" s="152" t="s">
        <v>403</v>
      </c>
      <c r="E223" s="935"/>
      <c r="F223" s="703"/>
      <c r="G223" s="703"/>
      <c r="H223" s="690"/>
      <c r="I223" s="371"/>
    </row>
    <row r="224" spans="1:9" ht="69.75" customHeight="1">
      <c r="A224" s="194">
        <v>37</v>
      </c>
      <c r="B224" s="95" t="s">
        <v>890</v>
      </c>
      <c r="C224" s="195" t="s">
        <v>239</v>
      </c>
      <c r="D224" s="534" t="s">
        <v>889</v>
      </c>
      <c r="E224" s="196" t="s">
        <v>49</v>
      </c>
      <c r="F224" s="197" t="s">
        <v>44</v>
      </c>
      <c r="G224" s="198" t="s">
        <v>44</v>
      </c>
      <c r="H224" s="133"/>
    </row>
    <row r="225" spans="1:8" ht="70.5" customHeight="1">
      <c r="A225" s="667">
        <v>38</v>
      </c>
      <c r="B225" s="683" t="s">
        <v>892</v>
      </c>
      <c r="C225" s="216" t="s">
        <v>187</v>
      </c>
      <c r="D225" s="544" t="s">
        <v>891</v>
      </c>
      <c r="E225" s="216" t="s">
        <v>50</v>
      </c>
      <c r="F225" s="52" t="s">
        <v>16</v>
      </c>
      <c r="G225" s="53" t="s">
        <v>16</v>
      </c>
      <c r="H225" s="52"/>
    </row>
    <row r="226" spans="1:8" ht="155.25" customHeight="1">
      <c r="A226" s="681"/>
      <c r="B226" s="684"/>
      <c r="C226" s="66" t="s">
        <v>906</v>
      </c>
      <c r="D226" s="242" t="s">
        <v>907</v>
      </c>
      <c r="E226" s="156" t="s">
        <v>231</v>
      </c>
      <c r="F226" s="67" t="s">
        <v>16</v>
      </c>
      <c r="G226" s="84" t="s">
        <v>16</v>
      </c>
      <c r="H226" s="67"/>
    </row>
    <row r="227" spans="1:8" ht="30" customHeight="1">
      <c r="A227" s="645" t="s">
        <v>51</v>
      </c>
      <c r="B227" s="646"/>
      <c r="C227" s="646"/>
      <c r="D227" s="646"/>
      <c r="E227" s="646"/>
      <c r="F227" s="646"/>
      <c r="G227" s="646"/>
      <c r="H227" s="378"/>
    </row>
    <row r="228" spans="1:8" ht="69.75" customHeight="1">
      <c r="A228" s="146">
        <v>1</v>
      </c>
      <c r="B228" s="337" t="s">
        <v>893</v>
      </c>
      <c r="C228" s="360" t="s">
        <v>909</v>
      </c>
      <c r="D228" s="99" t="s">
        <v>908</v>
      </c>
      <c r="E228" s="360" t="s">
        <v>52</v>
      </c>
      <c r="F228" s="133" t="s">
        <v>8</v>
      </c>
      <c r="G228" s="134" t="s">
        <v>8</v>
      </c>
      <c r="H228" s="131"/>
    </row>
    <row r="229" spans="1:8" ht="69.599999999999994" customHeight="1">
      <c r="A229" s="732" t="s">
        <v>894</v>
      </c>
      <c r="B229" s="646"/>
      <c r="C229" s="646"/>
      <c r="D229" s="646"/>
      <c r="E229" s="646"/>
      <c r="F229" s="646"/>
      <c r="G229" s="646"/>
      <c r="H229" s="733"/>
    </row>
    <row r="230" spans="1:8" ht="99.75" customHeight="1">
      <c r="A230" s="681">
        <v>1</v>
      </c>
      <c r="B230" s="659" t="s">
        <v>53</v>
      </c>
      <c r="C230" s="217" t="s">
        <v>438</v>
      </c>
      <c r="D230" s="100" t="s">
        <v>191</v>
      </c>
      <c r="E230" s="684" t="s">
        <v>54</v>
      </c>
      <c r="F230" s="236" t="s">
        <v>44</v>
      </c>
      <c r="G230" s="86" t="s">
        <v>44</v>
      </c>
      <c r="H230" s="290"/>
    </row>
    <row r="231" spans="1:8" ht="57" customHeight="1">
      <c r="A231" s="681"/>
      <c r="B231" s="659"/>
      <c r="C231" s="351" t="s">
        <v>240</v>
      </c>
      <c r="D231" s="101" t="s">
        <v>192</v>
      </c>
      <c r="E231" s="684"/>
      <c r="F231" s="67" t="s">
        <v>44</v>
      </c>
      <c r="G231" s="84" t="s">
        <v>44</v>
      </c>
      <c r="H231" s="305"/>
    </row>
    <row r="232" spans="1:8" ht="50.25" customHeight="1">
      <c r="A232" s="682"/>
      <c r="B232" s="660"/>
      <c r="C232" s="147" t="s">
        <v>188</v>
      </c>
      <c r="D232" s="73" t="s">
        <v>193</v>
      </c>
      <c r="E232" s="679"/>
      <c r="F232" s="316" t="s">
        <v>44</v>
      </c>
      <c r="G232" s="85" t="s">
        <v>44</v>
      </c>
      <c r="H232" s="137"/>
    </row>
    <row r="233" spans="1:8" ht="79.5" customHeight="1">
      <c r="A233" s="667">
        <v>2</v>
      </c>
      <c r="B233" s="683" t="s">
        <v>55</v>
      </c>
      <c r="C233" s="216" t="s">
        <v>199</v>
      </c>
      <c r="D233" s="648" t="s">
        <v>194</v>
      </c>
      <c r="E233" s="216" t="s">
        <v>555</v>
      </c>
      <c r="F233" s="52" t="s">
        <v>44</v>
      </c>
      <c r="G233" s="53" t="s">
        <v>44</v>
      </c>
      <c r="H233" s="52"/>
    </row>
    <row r="234" spans="1:8" ht="111.75" customHeight="1">
      <c r="A234" s="681"/>
      <c r="B234" s="684"/>
      <c r="C234" s="87" t="s">
        <v>190</v>
      </c>
      <c r="D234" s="649"/>
      <c r="E234" s="87" t="s">
        <v>189</v>
      </c>
      <c r="F234" s="362" t="s">
        <v>7</v>
      </c>
      <c r="G234" s="89" t="s">
        <v>113</v>
      </c>
      <c r="H234" s="362" t="s">
        <v>87</v>
      </c>
    </row>
    <row r="235" spans="1:8" ht="111.75" customHeight="1">
      <c r="A235" s="322"/>
      <c r="B235" s="327"/>
      <c r="C235" s="54" t="s">
        <v>686</v>
      </c>
      <c r="D235" s="359"/>
      <c r="E235" s="147"/>
      <c r="F235" s="316"/>
      <c r="G235" s="85"/>
      <c r="H235" s="316"/>
    </row>
    <row r="236" spans="1:8" ht="107.25" customHeight="1">
      <c r="A236" s="146">
        <v>3</v>
      </c>
      <c r="B236" s="552" t="s">
        <v>56</v>
      </c>
      <c r="C236" s="360" t="s">
        <v>196</v>
      </c>
      <c r="D236" s="99" t="s">
        <v>195</v>
      </c>
      <c r="E236" s="360" t="s">
        <v>57</v>
      </c>
      <c r="F236" s="133" t="s">
        <v>16</v>
      </c>
      <c r="G236" s="134" t="s">
        <v>16</v>
      </c>
      <c r="H236" s="131" t="s">
        <v>177</v>
      </c>
    </row>
    <row r="237" spans="1:8" ht="73.5" customHeight="1">
      <c r="A237" s="321">
        <v>4</v>
      </c>
      <c r="B237" s="551" t="s">
        <v>58</v>
      </c>
      <c r="C237" s="361" t="s">
        <v>197</v>
      </c>
      <c r="D237" s="31" t="s">
        <v>198</v>
      </c>
      <c r="E237" s="61" t="s">
        <v>59</v>
      </c>
      <c r="F237" s="30" t="s">
        <v>44</v>
      </c>
      <c r="G237" s="34" t="s">
        <v>44</v>
      </c>
      <c r="H237" s="393" t="s">
        <v>177</v>
      </c>
    </row>
    <row r="238" spans="1:8" ht="178.5" customHeight="1">
      <c r="A238" s="355"/>
      <c r="B238" s="327"/>
      <c r="C238" s="147"/>
      <c r="D238" s="73"/>
      <c r="E238" s="327"/>
      <c r="F238" s="316"/>
      <c r="G238" s="85"/>
      <c r="H238" s="137"/>
    </row>
    <row r="239" spans="1:8" ht="178.5" customHeight="1">
      <c r="A239" s="355">
        <v>5</v>
      </c>
      <c r="B239" s="406" t="s">
        <v>571</v>
      </c>
      <c r="C239" s="406" t="s">
        <v>572</v>
      </c>
      <c r="D239" s="407" t="s">
        <v>619</v>
      </c>
      <c r="E239" s="360" t="s">
        <v>573</v>
      </c>
      <c r="F239" s="133" t="s">
        <v>7</v>
      </c>
      <c r="G239" s="134" t="s">
        <v>7</v>
      </c>
      <c r="H239" s="131"/>
    </row>
    <row r="240" spans="1:8" ht="178.5" customHeight="1">
      <c r="A240" s="355">
        <v>6</v>
      </c>
      <c r="B240" s="408" t="s">
        <v>574</v>
      </c>
      <c r="C240" s="408" t="s">
        <v>600</v>
      </c>
      <c r="D240" s="407" t="s">
        <v>620</v>
      </c>
      <c r="E240" s="147" t="s">
        <v>575</v>
      </c>
      <c r="F240" s="56" t="s">
        <v>7</v>
      </c>
      <c r="G240" s="57" t="s">
        <v>7</v>
      </c>
      <c r="H240" s="137"/>
    </row>
    <row r="241" spans="1:9" ht="102.75" customHeight="1">
      <c r="A241" s="48">
        <v>7</v>
      </c>
      <c r="B241" s="337" t="s">
        <v>60</v>
      </c>
      <c r="C241" s="360" t="s">
        <v>687</v>
      </c>
      <c r="D241" s="99" t="s">
        <v>688</v>
      </c>
      <c r="E241" s="360" t="s">
        <v>61</v>
      </c>
      <c r="F241" s="133" t="s">
        <v>44</v>
      </c>
      <c r="G241" s="134" t="s">
        <v>8</v>
      </c>
      <c r="H241" s="131" t="s">
        <v>200</v>
      </c>
    </row>
    <row r="242" spans="1:9" ht="201.75" customHeight="1">
      <c r="A242" s="48">
        <v>8</v>
      </c>
      <c r="B242" s="552" t="s">
        <v>556</v>
      </c>
      <c r="C242" s="337" t="s">
        <v>910</v>
      </c>
      <c r="D242" s="99" t="s">
        <v>689</v>
      </c>
      <c r="E242" s="360" t="s">
        <v>311</v>
      </c>
      <c r="F242" s="133" t="s">
        <v>312</v>
      </c>
      <c r="G242" s="133" t="s">
        <v>313</v>
      </c>
      <c r="H242" s="131" t="s">
        <v>88</v>
      </c>
      <c r="I242" s="385"/>
    </row>
    <row r="243" spans="1:9" ht="172.5" customHeight="1">
      <c r="A243" s="48">
        <v>9</v>
      </c>
      <c r="B243" s="360" t="s">
        <v>404</v>
      </c>
      <c r="C243" s="360" t="s">
        <v>405</v>
      </c>
      <c r="D243" s="99" t="s">
        <v>690</v>
      </c>
      <c r="E243" s="360" t="s">
        <v>318</v>
      </c>
      <c r="F243" s="133" t="s">
        <v>406</v>
      </c>
      <c r="G243" s="133" t="s">
        <v>407</v>
      </c>
      <c r="H243" s="131" t="s">
        <v>408</v>
      </c>
    </row>
    <row r="244" spans="1:9" ht="87" customHeight="1">
      <c r="A244" s="48">
        <v>10</v>
      </c>
      <c r="B244" s="552" t="s">
        <v>511</v>
      </c>
      <c r="C244" s="360" t="s">
        <v>316</v>
      </c>
      <c r="D244" s="99" t="s">
        <v>691</v>
      </c>
      <c r="E244" s="360" t="s">
        <v>318</v>
      </c>
      <c r="F244" s="133" t="s">
        <v>317</v>
      </c>
      <c r="G244" s="134" t="s">
        <v>317</v>
      </c>
      <c r="H244" s="131" t="s">
        <v>88</v>
      </c>
    </row>
    <row r="245" spans="1:9" ht="103.5" customHeight="1">
      <c r="A245" s="48">
        <v>11</v>
      </c>
      <c r="B245" s="550" t="s">
        <v>314</v>
      </c>
      <c r="C245" s="216" t="s">
        <v>201</v>
      </c>
      <c r="D245" s="102" t="s">
        <v>692</v>
      </c>
      <c r="E245" s="216" t="s">
        <v>315</v>
      </c>
      <c r="F245" s="52" t="s">
        <v>8</v>
      </c>
      <c r="G245" s="53" t="s">
        <v>8</v>
      </c>
      <c r="H245" s="290" t="s">
        <v>177</v>
      </c>
      <c r="I245" s="385"/>
    </row>
    <row r="246" spans="1:9" ht="80.25" customHeight="1">
      <c r="A246" s="48">
        <v>12</v>
      </c>
      <c r="B246" s="552" t="s">
        <v>62</v>
      </c>
      <c r="C246" s="360" t="s">
        <v>520</v>
      </c>
      <c r="D246" s="239" t="s">
        <v>693</v>
      </c>
      <c r="E246" s="360" t="s">
        <v>63</v>
      </c>
      <c r="F246" s="133" t="s">
        <v>8</v>
      </c>
      <c r="G246" s="134" t="s">
        <v>8</v>
      </c>
      <c r="H246" s="133" t="s">
        <v>177</v>
      </c>
    </row>
    <row r="247" spans="1:9" ht="110.25" customHeight="1" thickBot="1">
      <c r="A247" s="366">
        <v>13</v>
      </c>
      <c r="B247" s="554" t="s">
        <v>557</v>
      </c>
      <c r="C247" s="216" t="s">
        <v>448</v>
      </c>
      <c r="D247" s="177" t="s">
        <v>694</v>
      </c>
      <c r="E247" s="199" t="s">
        <v>64</v>
      </c>
      <c r="F247" s="103" t="s">
        <v>319</v>
      </c>
      <c r="G247" s="103" t="s">
        <v>320</v>
      </c>
      <c r="H247" s="52" t="s">
        <v>321</v>
      </c>
    </row>
    <row r="248" spans="1:9" ht="264.75" customHeight="1" thickTop="1">
      <c r="A248" s="409"/>
      <c r="B248" s="918" t="s">
        <v>322</v>
      </c>
      <c r="C248" s="717" t="s">
        <v>911</v>
      </c>
      <c r="D248" s="718"/>
      <c r="E248" s="719"/>
      <c r="F248" s="135" t="s">
        <v>7</v>
      </c>
      <c r="G248" s="135" t="s">
        <v>7</v>
      </c>
      <c r="H248" s="410"/>
    </row>
    <row r="249" spans="1:9" ht="24.75" customHeight="1">
      <c r="A249" s="411"/>
      <c r="B249" s="773" t="s">
        <v>430</v>
      </c>
      <c r="C249" s="603" t="s">
        <v>439</v>
      </c>
      <c r="D249" s="603"/>
      <c r="E249" s="603"/>
      <c r="F249" s="30" t="s">
        <v>87</v>
      </c>
      <c r="G249" s="30" t="s">
        <v>88</v>
      </c>
      <c r="H249" s="277"/>
    </row>
    <row r="250" spans="1:9" ht="151.5" customHeight="1">
      <c r="A250" s="353"/>
      <c r="B250" s="665"/>
      <c r="C250" s="647" t="s">
        <v>912</v>
      </c>
      <c r="D250" s="647"/>
      <c r="E250" s="647"/>
      <c r="F250" s="67" t="s">
        <v>88</v>
      </c>
      <c r="G250" s="219" t="s">
        <v>88</v>
      </c>
      <c r="H250" s="412"/>
    </row>
    <row r="251" spans="1:9" ht="80.25" customHeight="1">
      <c r="A251" s="353"/>
      <c r="B251" s="665"/>
      <c r="C251" s="647" t="s">
        <v>913</v>
      </c>
      <c r="D251" s="647"/>
      <c r="E251" s="647"/>
      <c r="F251" s="67" t="s">
        <v>88</v>
      </c>
      <c r="G251" s="67" t="s">
        <v>88</v>
      </c>
      <c r="H251" s="412"/>
    </row>
    <row r="252" spans="1:9" ht="55.5" customHeight="1" thickBot="1">
      <c r="A252" s="409"/>
      <c r="B252" s="774"/>
      <c r="C252" s="734" t="s">
        <v>914</v>
      </c>
      <c r="D252" s="734"/>
      <c r="E252" s="734"/>
      <c r="F252" s="114" t="s">
        <v>323</v>
      </c>
      <c r="G252" s="318" t="s">
        <v>323</v>
      </c>
      <c r="H252" s="413"/>
    </row>
    <row r="253" spans="1:9" ht="81" customHeight="1" thickTop="1" thickBot="1">
      <c r="A253" s="29">
        <v>14</v>
      </c>
      <c r="B253" s="919" t="s">
        <v>66</v>
      </c>
      <c r="C253" s="147" t="s">
        <v>441</v>
      </c>
      <c r="D253" s="73" t="s">
        <v>337</v>
      </c>
      <c r="E253" s="217" t="s">
        <v>203</v>
      </c>
      <c r="F253" s="316" t="s">
        <v>26</v>
      </c>
      <c r="G253" s="85" t="s">
        <v>65</v>
      </c>
      <c r="H253" s="316" t="s">
        <v>202</v>
      </c>
    </row>
    <row r="254" spans="1:9" ht="33" customHeight="1" thickTop="1">
      <c r="A254" s="414"/>
      <c r="B254" s="729" t="s">
        <v>440</v>
      </c>
      <c r="C254" s="726" t="s">
        <v>204</v>
      </c>
      <c r="D254" s="721"/>
      <c r="E254" s="722"/>
      <c r="F254" s="315" t="s">
        <v>7</v>
      </c>
      <c r="G254" s="315" t="s">
        <v>7</v>
      </c>
      <c r="H254" s="415"/>
    </row>
    <row r="255" spans="1:9" ht="34.5" customHeight="1">
      <c r="A255" s="354"/>
      <c r="B255" s="729"/>
      <c r="C255" s="638" t="s">
        <v>205</v>
      </c>
      <c r="D255" s="610"/>
      <c r="E255" s="611"/>
      <c r="F255" s="67" t="s">
        <v>7</v>
      </c>
      <c r="G255" s="84" t="s">
        <v>7</v>
      </c>
      <c r="H255" s="416"/>
    </row>
    <row r="256" spans="1:9" ht="24.75" customHeight="1" thickBot="1">
      <c r="A256" s="355"/>
      <c r="B256" s="365"/>
      <c r="C256" s="786" t="s">
        <v>206</v>
      </c>
      <c r="D256" s="787"/>
      <c r="E256" s="788"/>
      <c r="F256" s="318" t="s">
        <v>7</v>
      </c>
      <c r="G256" s="104" t="s">
        <v>7</v>
      </c>
      <c r="H256" s="417"/>
    </row>
    <row r="257" spans="1:8" ht="150.75" customHeight="1" thickTop="1">
      <c r="A257" s="29">
        <v>15</v>
      </c>
      <c r="B257" s="552" t="s">
        <v>558</v>
      </c>
      <c r="C257" s="147" t="s">
        <v>447</v>
      </c>
      <c r="D257" s="418" t="s">
        <v>695</v>
      </c>
      <c r="E257" s="360" t="s">
        <v>207</v>
      </c>
      <c r="F257" s="133" t="s">
        <v>26</v>
      </c>
      <c r="G257" s="134" t="s">
        <v>65</v>
      </c>
      <c r="H257" s="133" t="s">
        <v>208</v>
      </c>
    </row>
    <row r="258" spans="1:8" ht="105.75" customHeight="1">
      <c r="A258" s="353"/>
      <c r="B258" s="665" t="s">
        <v>512</v>
      </c>
      <c r="C258" s="730" t="s">
        <v>442</v>
      </c>
      <c r="D258" s="730"/>
      <c r="E258" s="731"/>
      <c r="F258" s="219" t="s">
        <v>324</v>
      </c>
      <c r="G258" s="201" t="s">
        <v>324</v>
      </c>
      <c r="H258" s="419"/>
    </row>
    <row r="259" spans="1:8" ht="35.25" customHeight="1">
      <c r="A259" s="353"/>
      <c r="B259" s="665"/>
      <c r="C259" s="654" t="s">
        <v>443</v>
      </c>
      <c r="D259" s="654"/>
      <c r="E259" s="655"/>
      <c r="F259" s="67" t="s">
        <v>324</v>
      </c>
      <c r="G259" s="84" t="s">
        <v>7</v>
      </c>
      <c r="H259" s="412"/>
    </row>
    <row r="260" spans="1:8" ht="71.25" customHeight="1">
      <c r="A260" s="353"/>
      <c r="B260" s="666"/>
      <c r="C260" s="615" t="s">
        <v>502</v>
      </c>
      <c r="D260" s="616"/>
      <c r="E260" s="617"/>
      <c r="F260" s="56" t="s">
        <v>324</v>
      </c>
      <c r="G260" s="57" t="s">
        <v>7</v>
      </c>
      <c r="H260" s="420"/>
    </row>
    <row r="261" spans="1:8" ht="51" customHeight="1">
      <c r="A261" s="353"/>
      <c r="B261" s="773" t="s">
        <v>513</v>
      </c>
      <c r="C261" s="715" t="s">
        <v>514</v>
      </c>
      <c r="D261" s="715"/>
      <c r="E261" s="716"/>
      <c r="F261" s="12" t="s">
        <v>7</v>
      </c>
      <c r="G261" s="47" t="s">
        <v>7</v>
      </c>
      <c r="H261" s="421"/>
    </row>
    <row r="262" spans="1:8" ht="36" customHeight="1">
      <c r="A262" s="367"/>
      <c r="B262" s="665"/>
      <c r="C262" s="654" t="s">
        <v>444</v>
      </c>
      <c r="D262" s="654"/>
      <c r="E262" s="655"/>
      <c r="F262" s="17" t="s">
        <v>7</v>
      </c>
      <c r="G262" s="44" t="s">
        <v>7</v>
      </c>
      <c r="H262" s="422"/>
    </row>
    <row r="263" spans="1:8" ht="46.5" customHeight="1" thickBot="1">
      <c r="A263" s="368"/>
      <c r="B263" s="774"/>
      <c r="C263" s="727" t="s">
        <v>445</v>
      </c>
      <c r="D263" s="727"/>
      <c r="E263" s="728"/>
      <c r="F263" s="223" t="s">
        <v>7</v>
      </c>
      <c r="G263" s="223" t="s">
        <v>7</v>
      </c>
      <c r="H263" s="423"/>
    </row>
    <row r="264" spans="1:8" ht="124.5" customHeight="1" thickTop="1" thickBot="1">
      <c r="A264" s="366">
        <v>16</v>
      </c>
      <c r="B264" s="217" t="s">
        <v>559</v>
      </c>
      <c r="C264" s="165" t="s">
        <v>446</v>
      </c>
      <c r="D264" s="233" t="s">
        <v>696</v>
      </c>
      <c r="E264" s="235" t="s">
        <v>209</v>
      </c>
      <c r="F264" s="318" t="s">
        <v>210</v>
      </c>
      <c r="G264" s="318" t="s">
        <v>210</v>
      </c>
      <c r="H264" s="291" t="s">
        <v>177</v>
      </c>
    </row>
    <row r="265" spans="1:8" ht="32.25" customHeight="1" thickTop="1">
      <c r="A265" s="627"/>
      <c r="B265" s="664" t="s">
        <v>426</v>
      </c>
      <c r="C265" s="720" t="s">
        <v>409</v>
      </c>
      <c r="D265" s="721"/>
      <c r="E265" s="722"/>
      <c r="F265" s="315" t="s">
        <v>326</v>
      </c>
      <c r="G265" s="113" t="s">
        <v>7</v>
      </c>
      <c r="H265" s="424"/>
    </row>
    <row r="266" spans="1:8" ht="36.75" customHeight="1">
      <c r="A266" s="627"/>
      <c r="B266" s="665"/>
      <c r="C266" s="644" t="s">
        <v>449</v>
      </c>
      <c r="D266" s="610"/>
      <c r="E266" s="611"/>
      <c r="F266" s="67" t="s">
        <v>7</v>
      </c>
      <c r="G266" s="84" t="s">
        <v>326</v>
      </c>
      <c r="H266" s="425"/>
    </row>
    <row r="267" spans="1:8" ht="52.5" customHeight="1">
      <c r="A267" s="627"/>
      <c r="B267" s="665"/>
      <c r="C267" s="653" t="s">
        <v>450</v>
      </c>
      <c r="D267" s="654"/>
      <c r="E267" s="655"/>
      <c r="F267" s="67" t="s">
        <v>7</v>
      </c>
      <c r="G267" s="84" t="s">
        <v>7</v>
      </c>
      <c r="H267" s="425"/>
    </row>
    <row r="268" spans="1:8" ht="58.5" customHeight="1">
      <c r="A268" s="627"/>
      <c r="B268" s="665"/>
      <c r="C268" s="644" t="s">
        <v>451</v>
      </c>
      <c r="D268" s="610"/>
      <c r="E268" s="611"/>
      <c r="F268" s="67" t="s">
        <v>327</v>
      </c>
      <c r="G268" s="84" t="s">
        <v>7</v>
      </c>
      <c r="H268" s="425"/>
    </row>
    <row r="269" spans="1:8" ht="24" customHeight="1">
      <c r="A269" s="627"/>
      <c r="B269" s="666"/>
      <c r="C269" s="656" t="s">
        <v>325</v>
      </c>
      <c r="D269" s="657"/>
      <c r="E269" s="658"/>
      <c r="F269" s="56" t="s">
        <v>88</v>
      </c>
      <c r="G269" s="57" t="s">
        <v>328</v>
      </c>
      <c r="H269" s="426"/>
    </row>
    <row r="270" spans="1:8" ht="32.25" customHeight="1">
      <c r="A270" s="427"/>
      <c r="B270" s="773" t="s">
        <v>425</v>
      </c>
      <c r="C270" s="651" t="s">
        <v>560</v>
      </c>
      <c r="D270" s="647"/>
      <c r="E270" s="652"/>
      <c r="F270" s="52" t="s">
        <v>329</v>
      </c>
      <c r="G270" s="53" t="s">
        <v>7</v>
      </c>
      <c r="H270" s="428"/>
    </row>
    <row r="271" spans="1:8" ht="36" customHeight="1">
      <c r="A271" s="427"/>
      <c r="B271" s="665"/>
      <c r="C271" s="644" t="s">
        <v>449</v>
      </c>
      <c r="D271" s="610"/>
      <c r="E271" s="611"/>
      <c r="F271" s="67" t="s">
        <v>330</v>
      </c>
      <c r="G271" s="84" t="s">
        <v>7</v>
      </c>
      <c r="H271" s="412"/>
    </row>
    <row r="272" spans="1:8" ht="51.75" customHeight="1">
      <c r="A272" s="427"/>
      <c r="B272" s="665"/>
      <c r="C272" s="653" t="s">
        <v>450</v>
      </c>
      <c r="D272" s="654"/>
      <c r="E272" s="655"/>
      <c r="F272" s="67" t="s">
        <v>7</v>
      </c>
      <c r="G272" s="84" t="s">
        <v>7</v>
      </c>
      <c r="H272" s="412"/>
    </row>
    <row r="273" spans="1:10" ht="59.25" customHeight="1">
      <c r="A273" s="427"/>
      <c r="B273" s="665"/>
      <c r="C273" s="644" t="s">
        <v>451</v>
      </c>
      <c r="D273" s="610"/>
      <c r="E273" s="611"/>
      <c r="F273" s="67" t="s">
        <v>7</v>
      </c>
      <c r="G273" s="84" t="s">
        <v>331</v>
      </c>
      <c r="H273" s="412"/>
    </row>
    <row r="274" spans="1:10" ht="33" customHeight="1">
      <c r="A274" s="427"/>
      <c r="B274" s="666"/>
      <c r="C274" s="656" t="s">
        <v>332</v>
      </c>
      <c r="D274" s="657"/>
      <c r="E274" s="658"/>
      <c r="F274" s="56" t="s">
        <v>7</v>
      </c>
      <c r="G274" s="57" t="s">
        <v>7</v>
      </c>
      <c r="H274" s="420"/>
    </row>
    <row r="275" spans="1:10" ht="239.25" customHeight="1">
      <c r="A275" s="429"/>
      <c r="B275" s="920" t="s">
        <v>333</v>
      </c>
      <c r="C275" s="755" t="s">
        <v>452</v>
      </c>
      <c r="D275" s="756"/>
      <c r="E275" s="757"/>
      <c r="F275" s="133" t="s">
        <v>7</v>
      </c>
      <c r="G275" s="134" t="s">
        <v>7</v>
      </c>
      <c r="H275" s="430"/>
    </row>
    <row r="276" spans="1:10" ht="33.6" customHeight="1">
      <c r="A276" s="627"/>
      <c r="B276" s="662" t="s">
        <v>431</v>
      </c>
      <c r="C276" s="749" t="s">
        <v>453</v>
      </c>
      <c r="D276" s="603"/>
      <c r="E276" s="604"/>
      <c r="F276" s="219" t="s">
        <v>7</v>
      </c>
      <c r="G276" s="219" t="s">
        <v>7</v>
      </c>
      <c r="H276" s="419"/>
    </row>
    <row r="277" spans="1:10" ht="45" customHeight="1" thickBot="1">
      <c r="A277" s="680"/>
      <c r="B277" s="663"/>
      <c r="C277" s="745" t="s">
        <v>410</v>
      </c>
      <c r="D277" s="624"/>
      <c r="E277" s="625"/>
      <c r="F277" s="114" t="s">
        <v>89</v>
      </c>
      <c r="G277" s="115" t="s">
        <v>89</v>
      </c>
      <c r="H277" s="431"/>
      <c r="I277" s="432"/>
    </row>
    <row r="278" spans="1:10" ht="130.5" customHeight="1" thickTop="1">
      <c r="A278" s="636">
        <v>17</v>
      </c>
      <c r="B278" s="921" t="s">
        <v>915</v>
      </c>
      <c r="C278" s="344" t="s">
        <v>485</v>
      </c>
      <c r="D278" s="116" t="s">
        <v>697</v>
      </c>
      <c r="E278" s="753" t="s">
        <v>211</v>
      </c>
      <c r="F278" s="631" t="s">
        <v>7</v>
      </c>
      <c r="G278" s="631" t="s">
        <v>7</v>
      </c>
      <c r="H278" s="851" t="s">
        <v>177</v>
      </c>
    </row>
    <row r="279" spans="1:10" ht="79.5" customHeight="1" thickBot="1">
      <c r="A279" s="637"/>
      <c r="B279" s="922"/>
      <c r="C279" s="202" t="s">
        <v>916</v>
      </c>
      <c r="D279" s="233" t="s">
        <v>524</v>
      </c>
      <c r="E279" s="754"/>
      <c r="F279" s="643"/>
      <c r="G279" s="643"/>
      <c r="H279" s="852"/>
    </row>
    <row r="280" spans="1:10" ht="45.75" customHeight="1" thickTop="1">
      <c r="A280" s="433"/>
      <c r="B280" s="676" t="s">
        <v>424</v>
      </c>
      <c r="C280" s="605" t="s">
        <v>454</v>
      </c>
      <c r="D280" s="606"/>
      <c r="E280" s="607"/>
      <c r="F280" s="315" t="s">
        <v>212</v>
      </c>
      <c r="G280" s="113" t="s">
        <v>7</v>
      </c>
      <c r="H280" s="434"/>
    </row>
    <row r="281" spans="1:10" ht="69" customHeight="1">
      <c r="A281" s="433"/>
      <c r="B281" s="662"/>
      <c r="C281" s="640" t="s">
        <v>455</v>
      </c>
      <c r="D281" s="641"/>
      <c r="E281" s="642"/>
      <c r="F281" s="67" t="s">
        <v>7</v>
      </c>
      <c r="G281" s="84" t="s">
        <v>7</v>
      </c>
      <c r="H281" s="305"/>
    </row>
    <row r="282" spans="1:10" ht="60.75" customHeight="1">
      <c r="A282" s="433"/>
      <c r="B282" s="677"/>
      <c r="C282" s="739" t="s">
        <v>456</v>
      </c>
      <c r="D282" s="740"/>
      <c r="E282" s="741"/>
      <c r="F282" s="316" t="s">
        <v>7</v>
      </c>
      <c r="G282" s="85" t="s">
        <v>7</v>
      </c>
      <c r="H282" s="137"/>
    </row>
    <row r="283" spans="1:10" ht="33" customHeight="1">
      <c r="A283" s="427"/>
      <c r="B283" s="661" t="s">
        <v>432</v>
      </c>
      <c r="C283" s="746" t="s">
        <v>334</v>
      </c>
      <c r="D283" s="747"/>
      <c r="E283" s="748"/>
      <c r="F283" s="274" t="s">
        <v>7</v>
      </c>
      <c r="G283" s="53" t="s">
        <v>7</v>
      </c>
      <c r="H283" s="290"/>
    </row>
    <row r="284" spans="1:10" ht="33" customHeight="1" thickBot="1">
      <c r="A284" s="433"/>
      <c r="B284" s="677"/>
      <c r="C284" s="750" t="s">
        <v>917</v>
      </c>
      <c r="D284" s="751"/>
      <c r="E284" s="752"/>
      <c r="F284" s="56" t="s">
        <v>7</v>
      </c>
      <c r="G284" s="57" t="s">
        <v>7</v>
      </c>
      <c r="H284" s="377"/>
    </row>
    <row r="285" spans="1:10" ht="159.75" customHeight="1" thickTop="1">
      <c r="A285" s="354">
        <v>18</v>
      </c>
      <c r="B285" s="176" t="s">
        <v>67</v>
      </c>
      <c r="C285" s="176" t="s">
        <v>213</v>
      </c>
      <c r="D285" s="494" t="s">
        <v>698</v>
      </c>
      <c r="E285" s="176" t="s">
        <v>214</v>
      </c>
      <c r="F285" s="135" t="s">
        <v>68</v>
      </c>
      <c r="G285" s="136" t="s">
        <v>68</v>
      </c>
      <c r="H285" s="128" t="s">
        <v>215</v>
      </c>
    </row>
    <row r="286" spans="1:10" ht="43.5" customHeight="1">
      <c r="A286" s="435"/>
      <c r="B286" s="119"/>
      <c r="C286" s="602" t="s">
        <v>204</v>
      </c>
      <c r="D286" s="603"/>
      <c r="E286" s="604"/>
      <c r="F286" s="236" t="s">
        <v>7</v>
      </c>
      <c r="G286" s="86" t="s">
        <v>7</v>
      </c>
      <c r="H286" s="384"/>
    </row>
    <row r="287" spans="1:10" s="1" customFormat="1" ht="61.5" customHeight="1">
      <c r="A287" s="437"/>
      <c r="B287" s="120"/>
      <c r="C287" s="638" t="s">
        <v>699</v>
      </c>
      <c r="D287" s="610"/>
      <c r="E287" s="611"/>
      <c r="F287" s="67" t="s">
        <v>16</v>
      </c>
      <c r="G287" s="84" t="s">
        <v>16</v>
      </c>
      <c r="H287" s="305"/>
    </row>
    <row r="288" spans="1:10" s="1" customFormat="1" ht="69.75" customHeight="1">
      <c r="A288" s="437"/>
      <c r="B288" s="120"/>
      <c r="C288" s="736" t="s">
        <v>411</v>
      </c>
      <c r="D288" s="737"/>
      <c r="E288" s="738"/>
      <c r="F288" s="362" t="s">
        <v>7</v>
      </c>
      <c r="G288" s="89" t="s">
        <v>7</v>
      </c>
      <c r="H288" s="305"/>
      <c r="I288" s="308"/>
      <c r="J288" s="308"/>
    </row>
    <row r="289" spans="1:10" s="1" customFormat="1" ht="69.75" customHeight="1" thickBot="1">
      <c r="A289" s="437"/>
      <c r="B289" s="120"/>
      <c r="C289" s="633" t="s">
        <v>598</v>
      </c>
      <c r="D289" s="634"/>
      <c r="E289" s="635"/>
      <c r="F289" s="362" t="s">
        <v>7</v>
      </c>
      <c r="G289" s="89" t="s">
        <v>7</v>
      </c>
      <c r="H289" s="438"/>
      <c r="I289" s="307"/>
      <c r="J289" s="308"/>
    </row>
    <row r="290" spans="1:10" s="1" customFormat="1" ht="149.25" customHeight="1" thickTop="1">
      <c r="A290" s="48">
        <v>19</v>
      </c>
      <c r="B290" s="337" t="s">
        <v>69</v>
      </c>
      <c r="C290" s="176" t="s">
        <v>216</v>
      </c>
      <c r="D290" s="439" t="s">
        <v>700</v>
      </c>
      <c r="E290" s="176" t="s">
        <v>70</v>
      </c>
      <c r="F290" s="135" t="s">
        <v>68</v>
      </c>
      <c r="G290" s="136" t="s">
        <v>68</v>
      </c>
      <c r="H290" s="133" t="s">
        <v>208</v>
      </c>
      <c r="I290" s="309"/>
    </row>
    <row r="291" spans="1:10" s="1" customFormat="1" ht="148.5" customHeight="1" thickBot="1">
      <c r="A291" s="440">
        <v>20</v>
      </c>
      <c r="B291" s="275" t="s">
        <v>561</v>
      </c>
      <c r="C291" s="199" t="s">
        <v>505</v>
      </c>
      <c r="D291" s="177" t="s">
        <v>701</v>
      </c>
      <c r="E291" s="199" t="s">
        <v>203</v>
      </c>
      <c r="F291" s="103" t="s">
        <v>319</v>
      </c>
      <c r="G291" s="103" t="s">
        <v>7</v>
      </c>
      <c r="H291" s="28" t="s">
        <v>88</v>
      </c>
      <c r="I291" s="132"/>
    </row>
    <row r="292" spans="1:10" ht="39.75" customHeight="1" thickTop="1">
      <c r="A292" s="354"/>
      <c r="B292" s="203"/>
      <c r="C292" s="669" t="s">
        <v>335</v>
      </c>
      <c r="D292" s="608"/>
      <c r="E292" s="609"/>
      <c r="F292" s="315" t="s">
        <v>7</v>
      </c>
      <c r="G292" s="113" t="s">
        <v>7</v>
      </c>
      <c r="H292" s="441"/>
    </row>
    <row r="293" spans="1:10" ht="48" customHeight="1">
      <c r="A293" s="354">
        <v>21</v>
      </c>
      <c r="B293" s="203"/>
      <c r="C293" s="638" t="s">
        <v>457</v>
      </c>
      <c r="D293" s="610"/>
      <c r="E293" s="611"/>
      <c r="F293" s="67" t="s">
        <v>7</v>
      </c>
      <c r="G293" s="84" t="s">
        <v>7</v>
      </c>
      <c r="H293" s="425"/>
    </row>
    <row r="294" spans="1:10" ht="48.75" customHeight="1">
      <c r="A294" s="354"/>
      <c r="B294" s="203"/>
      <c r="C294" s="638" t="s">
        <v>506</v>
      </c>
      <c r="D294" s="610"/>
      <c r="E294" s="611"/>
      <c r="F294" s="67" t="s">
        <v>7</v>
      </c>
      <c r="G294" s="84" t="s">
        <v>7</v>
      </c>
      <c r="H294" s="425"/>
    </row>
    <row r="295" spans="1:10" ht="42.75" customHeight="1" thickBot="1">
      <c r="A295" s="355"/>
      <c r="B295" s="204"/>
      <c r="C295" s="639" t="s">
        <v>336</v>
      </c>
      <c r="D295" s="624"/>
      <c r="E295" s="625"/>
      <c r="F295" s="114" t="s">
        <v>7</v>
      </c>
      <c r="G295" s="114" t="s">
        <v>7</v>
      </c>
      <c r="H295" s="442"/>
    </row>
    <row r="296" spans="1:10" ht="180" customHeight="1" thickTop="1" thickBot="1">
      <c r="A296" s="366">
        <v>22</v>
      </c>
      <c r="B296" s="216" t="s">
        <v>562</v>
      </c>
      <c r="C296" s="235" t="s">
        <v>458</v>
      </c>
      <c r="D296" s="237" t="s">
        <v>702</v>
      </c>
      <c r="E296" s="217" t="s">
        <v>217</v>
      </c>
      <c r="F296" s="133" t="s">
        <v>68</v>
      </c>
      <c r="G296" s="134" t="s">
        <v>68</v>
      </c>
      <c r="H296" s="131" t="s">
        <v>208</v>
      </c>
    </row>
    <row r="297" spans="1:10" ht="27.75" customHeight="1" thickTop="1">
      <c r="A297" s="637"/>
      <c r="B297" s="261"/>
      <c r="C297" s="726" t="s">
        <v>459</v>
      </c>
      <c r="D297" s="721"/>
      <c r="E297" s="722"/>
      <c r="F297" s="118" t="s">
        <v>7</v>
      </c>
      <c r="G297" s="113" t="s">
        <v>7</v>
      </c>
      <c r="H297" s="424"/>
    </row>
    <row r="298" spans="1:10" s="1" customFormat="1" ht="54" customHeight="1">
      <c r="A298" s="637"/>
      <c r="B298" s="261"/>
      <c r="C298" s="638" t="s">
        <v>460</v>
      </c>
      <c r="D298" s="610"/>
      <c r="E298" s="611"/>
      <c r="F298" s="155" t="s">
        <v>7</v>
      </c>
      <c r="G298" s="84" t="s">
        <v>7</v>
      </c>
      <c r="H298" s="425"/>
      <c r="I298" s="132"/>
    </row>
    <row r="299" spans="1:10" s="1" customFormat="1" ht="43.5" customHeight="1">
      <c r="A299" s="637"/>
      <c r="B299" s="261"/>
      <c r="C299" s="638" t="s">
        <v>461</v>
      </c>
      <c r="D299" s="610"/>
      <c r="E299" s="611"/>
      <c r="F299" s="155" t="s">
        <v>7</v>
      </c>
      <c r="G299" s="84" t="s">
        <v>7</v>
      </c>
      <c r="H299" s="425"/>
      <c r="I299" s="132"/>
    </row>
    <row r="300" spans="1:10" ht="29.25" customHeight="1">
      <c r="A300" s="637"/>
      <c r="B300" s="261"/>
      <c r="C300" s="638" t="s">
        <v>462</v>
      </c>
      <c r="D300" s="610"/>
      <c r="E300" s="611"/>
      <c r="F300" s="155" t="s">
        <v>212</v>
      </c>
      <c r="G300" s="84" t="s">
        <v>212</v>
      </c>
      <c r="H300" s="425"/>
    </row>
    <row r="301" spans="1:10" s="1" customFormat="1" ht="29.25" customHeight="1" thickBot="1">
      <c r="A301" s="637"/>
      <c r="B301" s="261"/>
      <c r="C301" s="639" t="s">
        <v>366</v>
      </c>
      <c r="D301" s="624"/>
      <c r="E301" s="625"/>
      <c r="F301" s="276" t="s">
        <v>7</v>
      </c>
      <c r="G301" s="115" t="s">
        <v>7</v>
      </c>
      <c r="H301" s="442"/>
      <c r="I301" s="132"/>
    </row>
    <row r="302" spans="1:10" s="1" customFormat="1" ht="167.25" customHeight="1" thickTop="1">
      <c r="A302" s="443"/>
      <c r="B302" s="147"/>
      <c r="C302" s="717" t="s">
        <v>601</v>
      </c>
      <c r="D302" s="718"/>
      <c r="E302" s="719"/>
      <c r="F302" s="631" t="s">
        <v>212</v>
      </c>
      <c r="G302" s="631" t="s">
        <v>212</v>
      </c>
      <c r="H302" s="279"/>
      <c r="I302" s="132"/>
    </row>
    <row r="303" spans="1:10" s="1" customFormat="1" ht="325.5" customHeight="1">
      <c r="A303" s="443"/>
      <c r="B303" s="217" t="s">
        <v>562</v>
      </c>
      <c r="C303" s="760" t="s">
        <v>602</v>
      </c>
      <c r="D303" s="761"/>
      <c r="E303" s="762"/>
      <c r="F303" s="632"/>
      <c r="G303" s="632"/>
      <c r="H303" s="137"/>
      <c r="I303" s="132"/>
    </row>
    <row r="304" spans="1:10" s="1" customFormat="1" ht="153" customHeight="1" thickBot="1">
      <c r="A304" s="366">
        <v>23</v>
      </c>
      <c r="B304" s="216" t="s">
        <v>563</v>
      </c>
      <c r="C304" s="338" t="s">
        <v>484</v>
      </c>
      <c r="D304" s="444" t="s">
        <v>703</v>
      </c>
      <c r="E304" s="338" t="s">
        <v>338</v>
      </c>
      <c r="F304" s="52" t="s">
        <v>8</v>
      </c>
      <c r="G304" s="52" t="s">
        <v>8</v>
      </c>
      <c r="H304" s="290" t="s">
        <v>208</v>
      </c>
      <c r="I304" s="132"/>
    </row>
    <row r="305" spans="1:9" s="1" customFormat="1" ht="62.25" customHeight="1" thickTop="1">
      <c r="A305" s="433"/>
      <c r="B305" s="676" t="s">
        <v>423</v>
      </c>
      <c r="C305" s="605" t="s">
        <v>463</v>
      </c>
      <c r="D305" s="606"/>
      <c r="E305" s="607"/>
      <c r="F305" s="315" t="s">
        <v>319</v>
      </c>
      <c r="G305" s="113" t="s">
        <v>319</v>
      </c>
      <c r="H305" s="424"/>
      <c r="I305" s="132"/>
    </row>
    <row r="306" spans="1:9" s="1" customFormat="1" ht="52.5" customHeight="1">
      <c r="A306" s="433"/>
      <c r="B306" s="662"/>
      <c r="C306" s="640" t="s">
        <v>464</v>
      </c>
      <c r="D306" s="641"/>
      <c r="E306" s="642"/>
      <c r="F306" s="67" t="s">
        <v>7</v>
      </c>
      <c r="G306" s="84" t="s">
        <v>7</v>
      </c>
      <c r="H306" s="425"/>
      <c r="I306" s="132"/>
    </row>
    <row r="307" spans="1:9" s="1" customFormat="1" ht="30" customHeight="1">
      <c r="A307" s="433"/>
      <c r="B307" s="662"/>
      <c r="C307" s="640" t="s">
        <v>339</v>
      </c>
      <c r="D307" s="641"/>
      <c r="E307" s="642"/>
      <c r="F307" s="67" t="s">
        <v>7</v>
      </c>
      <c r="G307" s="84" t="s">
        <v>7</v>
      </c>
      <c r="H307" s="425"/>
      <c r="I307" s="132"/>
    </row>
    <row r="308" spans="1:9" s="1" customFormat="1" ht="90" customHeight="1">
      <c r="A308" s="433"/>
      <c r="B308" s="677"/>
      <c r="C308" s="750" t="s">
        <v>603</v>
      </c>
      <c r="D308" s="751"/>
      <c r="E308" s="752"/>
      <c r="F308" s="56" t="s">
        <v>7</v>
      </c>
      <c r="G308" s="56" t="s">
        <v>7</v>
      </c>
      <c r="H308" s="426"/>
      <c r="I308" s="132"/>
    </row>
    <row r="309" spans="1:9" s="1" customFormat="1" ht="30.75" customHeight="1">
      <c r="A309" s="445"/>
      <c r="B309" s="661" t="s">
        <v>465</v>
      </c>
      <c r="C309" s="650" t="s">
        <v>412</v>
      </c>
      <c r="D309" s="622"/>
      <c r="E309" s="623"/>
      <c r="F309" s="52" t="s">
        <v>414</v>
      </c>
      <c r="G309" s="30" t="s">
        <v>7</v>
      </c>
      <c r="H309" s="277"/>
      <c r="I309" s="132"/>
    </row>
    <row r="310" spans="1:9" s="1" customFormat="1" ht="36" customHeight="1">
      <c r="A310" s="433"/>
      <c r="B310" s="662"/>
      <c r="C310" s="742" t="s">
        <v>466</v>
      </c>
      <c r="D310" s="743"/>
      <c r="E310" s="744"/>
      <c r="F310" s="67" t="s">
        <v>415</v>
      </c>
      <c r="G310" s="86" t="s">
        <v>16</v>
      </c>
      <c r="H310" s="446"/>
      <c r="I310" s="132"/>
    </row>
    <row r="311" spans="1:9" s="1" customFormat="1" ht="37.5" customHeight="1">
      <c r="A311" s="433"/>
      <c r="B311" s="662"/>
      <c r="C311" s="656" t="s">
        <v>467</v>
      </c>
      <c r="D311" s="657"/>
      <c r="E311" s="658"/>
      <c r="F311" s="56" t="s">
        <v>16</v>
      </c>
      <c r="G311" s="56" t="s">
        <v>7</v>
      </c>
      <c r="H311" s="426"/>
      <c r="I311" s="132"/>
    </row>
    <row r="312" spans="1:9" ht="27.75" hidden="1" customHeight="1" thickBot="1">
      <c r="A312" s="433"/>
      <c r="B312" s="662"/>
      <c r="C312" s="650" t="s">
        <v>413</v>
      </c>
      <c r="D312" s="622"/>
      <c r="E312" s="623"/>
      <c r="F312" s="236" t="s">
        <v>7</v>
      </c>
      <c r="G312" s="219" t="s">
        <v>7</v>
      </c>
      <c r="H312" s="446"/>
    </row>
    <row r="313" spans="1:9" ht="28.5" customHeight="1">
      <c r="A313" s="433"/>
      <c r="B313" s="662"/>
      <c r="C313" s="650" t="s">
        <v>413</v>
      </c>
      <c r="D313" s="622"/>
      <c r="E313" s="623"/>
      <c r="F313" s="236" t="s">
        <v>7</v>
      </c>
      <c r="G313" s="219" t="s">
        <v>7</v>
      </c>
      <c r="H313" s="447"/>
      <c r="I313" s="432"/>
    </row>
    <row r="314" spans="1:9" ht="34.5" customHeight="1">
      <c r="A314" s="433"/>
      <c r="B314" s="662"/>
      <c r="C314" s="742" t="s">
        <v>468</v>
      </c>
      <c r="D314" s="743"/>
      <c r="E314" s="744"/>
      <c r="F314" s="67" t="s">
        <v>89</v>
      </c>
      <c r="G314" s="86" t="s">
        <v>16</v>
      </c>
      <c r="H314" s="446"/>
    </row>
    <row r="315" spans="1:9" ht="33" customHeight="1" thickBot="1">
      <c r="A315" s="433"/>
      <c r="B315" s="663"/>
      <c r="C315" s="745" t="s">
        <v>469</v>
      </c>
      <c r="D315" s="624"/>
      <c r="E315" s="625"/>
      <c r="F315" s="114" t="s">
        <v>16</v>
      </c>
      <c r="G315" s="115" t="s">
        <v>7</v>
      </c>
      <c r="H315" s="442"/>
    </row>
    <row r="316" spans="1:9" ht="303.60000000000002" customHeight="1" thickTop="1">
      <c r="A316" s="443"/>
      <c r="B316" s="147"/>
      <c r="C316" s="764" t="s">
        <v>604</v>
      </c>
      <c r="D316" s="765"/>
      <c r="E316" s="766"/>
      <c r="F316" s="135" t="s">
        <v>212</v>
      </c>
      <c r="G316" s="135" t="s">
        <v>212</v>
      </c>
      <c r="H316" s="128"/>
    </row>
    <row r="317" spans="1:9" ht="205.5" customHeight="1" thickBot="1">
      <c r="A317" s="366">
        <v>24</v>
      </c>
      <c r="B317" s="199" t="s">
        <v>564</v>
      </c>
      <c r="C317" s="288" t="s">
        <v>523</v>
      </c>
      <c r="D317" s="233" t="s">
        <v>704</v>
      </c>
      <c r="E317" s="199" t="s">
        <v>218</v>
      </c>
      <c r="F317" s="318" t="s">
        <v>8</v>
      </c>
      <c r="G317" s="104" t="s">
        <v>8</v>
      </c>
      <c r="H317" s="316"/>
    </row>
    <row r="318" spans="1:9" ht="32.25" customHeight="1" thickTop="1">
      <c r="A318" s="627"/>
      <c r="B318" s="664" t="s">
        <v>435</v>
      </c>
      <c r="C318" s="608" t="s">
        <v>361</v>
      </c>
      <c r="D318" s="608"/>
      <c r="E318" s="609"/>
      <c r="F318" s="315" t="s">
        <v>7</v>
      </c>
      <c r="G318" s="113" t="s">
        <v>7</v>
      </c>
      <c r="H318" s="424"/>
    </row>
    <row r="319" spans="1:9" ht="42.75" customHeight="1">
      <c r="A319" s="627"/>
      <c r="B319" s="665"/>
      <c r="C319" s="610" t="s">
        <v>363</v>
      </c>
      <c r="D319" s="610"/>
      <c r="E319" s="611"/>
      <c r="F319" s="67" t="s">
        <v>219</v>
      </c>
      <c r="G319" s="84" t="s">
        <v>219</v>
      </c>
      <c r="H319" s="425"/>
    </row>
    <row r="320" spans="1:9" ht="43.5" customHeight="1">
      <c r="A320" s="627"/>
      <c r="B320" s="665"/>
      <c r="C320" s="610" t="s">
        <v>364</v>
      </c>
      <c r="D320" s="610"/>
      <c r="E320" s="611"/>
      <c r="F320" s="67" t="s">
        <v>219</v>
      </c>
      <c r="G320" s="84" t="s">
        <v>7</v>
      </c>
      <c r="H320" s="425"/>
    </row>
    <row r="321" spans="1:8" ht="36" customHeight="1">
      <c r="A321" s="627"/>
      <c r="B321" s="665"/>
      <c r="C321" s="610" t="s">
        <v>365</v>
      </c>
      <c r="D321" s="610"/>
      <c r="E321" s="611"/>
      <c r="F321" s="67" t="s">
        <v>219</v>
      </c>
      <c r="G321" s="84" t="s">
        <v>7</v>
      </c>
      <c r="H321" s="425"/>
    </row>
    <row r="322" spans="1:8" ht="36.75" customHeight="1">
      <c r="A322" s="627"/>
      <c r="B322" s="666"/>
      <c r="C322" s="657" t="s">
        <v>366</v>
      </c>
      <c r="D322" s="657"/>
      <c r="E322" s="658"/>
      <c r="F322" s="316" t="s">
        <v>7</v>
      </c>
      <c r="G322" s="85" t="s">
        <v>7</v>
      </c>
      <c r="H322" s="448"/>
    </row>
    <row r="323" spans="1:8" ht="36.75" customHeight="1">
      <c r="A323" s="427"/>
      <c r="B323" s="773" t="s">
        <v>436</v>
      </c>
      <c r="C323" s="622" t="s">
        <v>367</v>
      </c>
      <c r="D323" s="622"/>
      <c r="E323" s="623"/>
      <c r="F323" s="30" t="s">
        <v>7</v>
      </c>
      <c r="G323" s="53" t="s">
        <v>7</v>
      </c>
      <c r="H323" s="449"/>
    </row>
    <row r="324" spans="1:8" ht="44.25" customHeight="1" thickBot="1">
      <c r="A324" s="433"/>
      <c r="B324" s="774"/>
      <c r="C324" s="624" t="s">
        <v>470</v>
      </c>
      <c r="D324" s="624"/>
      <c r="E324" s="625"/>
      <c r="F324" s="318" t="s">
        <v>7</v>
      </c>
      <c r="G324" s="114" t="s">
        <v>7</v>
      </c>
      <c r="H324" s="450"/>
    </row>
    <row r="325" spans="1:8" ht="379.5" customHeight="1" thickTop="1">
      <c r="A325" s="451">
        <v>25</v>
      </c>
      <c r="B325" s="283" t="s">
        <v>519</v>
      </c>
      <c r="C325" s="618" t="s">
        <v>605</v>
      </c>
      <c r="D325" s="608"/>
      <c r="E325" s="609"/>
      <c r="F325" s="315" t="s">
        <v>7</v>
      </c>
      <c r="G325" s="166" t="s">
        <v>7</v>
      </c>
      <c r="H325" s="434"/>
    </row>
    <row r="326" spans="1:8" ht="119.25" customHeight="1">
      <c r="A326" s="284"/>
      <c r="B326" s="678" t="s">
        <v>519</v>
      </c>
      <c r="C326" s="619" t="s">
        <v>606</v>
      </c>
      <c r="D326" s="620"/>
      <c r="E326" s="621"/>
      <c r="F326" s="362"/>
      <c r="G326" s="89"/>
      <c r="H326" s="375"/>
    </row>
    <row r="327" spans="1:8" ht="80.25" customHeight="1">
      <c r="A327" s="355" t="s">
        <v>576</v>
      </c>
      <c r="B327" s="679"/>
      <c r="C327" s="760" t="s">
        <v>607</v>
      </c>
      <c r="D327" s="761"/>
      <c r="E327" s="762"/>
      <c r="F327" s="316"/>
      <c r="G327" s="85"/>
      <c r="H327" s="137"/>
    </row>
    <row r="328" spans="1:8" ht="73.5" customHeight="1" thickBot="1">
      <c r="A328" s="366">
        <v>26</v>
      </c>
      <c r="B328" s="216" t="s">
        <v>565</v>
      </c>
      <c r="C328" s="348" t="s">
        <v>515</v>
      </c>
      <c r="D328" s="221" t="s">
        <v>705</v>
      </c>
      <c r="E328" s="332" t="s">
        <v>211</v>
      </c>
      <c r="F328" s="342" t="s">
        <v>7</v>
      </c>
      <c r="G328" s="220" t="s">
        <v>416</v>
      </c>
      <c r="H328" s="342" t="s">
        <v>417</v>
      </c>
    </row>
    <row r="329" spans="1:8" ht="41.25" customHeight="1" thickTop="1">
      <c r="A329" s="354"/>
      <c r="B329" s="218"/>
      <c r="C329" s="628" t="s">
        <v>471</v>
      </c>
      <c r="D329" s="629"/>
      <c r="E329" s="630"/>
      <c r="F329" s="121" t="s">
        <v>417</v>
      </c>
      <c r="G329" s="121" t="s">
        <v>418</v>
      </c>
      <c r="H329" s="452"/>
    </row>
    <row r="330" spans="1:8" ht="49.5" customHeight="1" thickBot="1">
      <c r="A330" s="354"/>
      <c r="B330" s="222"/>
      <c r="C330" s="763" t="s">
        <v>472</v>
      </c>
      <c r="D330" s="727"/>
      <c r="E330" s="728"/>
      <c r="F330" s="223" t="s">
        <v>418</v>
      </c>
      <c r="G330" s="357" t="s">
        <v>417</v>
      </c>
      <c r="H330" s="423"/>
    </row>
    <row r="331" spans="1:8" ht="93" customHeight="1" thickTop="1">
      <c r="A331" s="48">
        <v>27</v>
      </c>
      <c r="B331" s="337" t="s">
        <v>71</v>
      </c>
      <c r="C331" s="147" t="s">
        <v>220</v>
      </c>
      <c r="D331" s="73" t="s">
        <v>706</v>
      </c>
      <c r="E331" s="147" t="s">
        <v>72</v>
      </c>
      <c r="F331" s="316" t="s">
        <v>8</v>
      </c>
      <c r="G331" s="135" t="s">
        <v>8</v>
      </c>
      <c r="H331" s="316"/>
    </row>
    <row r="332" spans="1:8" ht="108" customHeight="1">
      <c r="A332" s="626">
        <v>28</v>
      </c>
      <c r="B332" s="683" t="s">
        <v>73</v>
      </c>
      <c r="C332" s="216" t="s">
        <v>566</v>
      </c>
      <c r="D332" s="102" t="s">
        <v>707</v>
      </c>
      <c r="E332" s="216" t="s">
        <v>74</v>
      </c>
      <c r="F332" s="52" t="s">
        <v>8</v>
      </c>
      <c r="G332" s="53" t="s">
        <v>8</v>
      </c>
      <c r="H332" s="290" t="s">
        <v>208</v>
      </c>
    </row>
    <row r="333" spans="1:8" ht="100.5" customHeight="1">
      <c r="A333" s="600"/>
      <c r="B333" s="684"/>
      <c r="C333" s="145" t="s">
        <v>221</v>
      </c>
      <c r="D333" s="100" t="s">
        <v>340</v>
      </c>
      <c r="E333" s="217"/>
      <c r="F333" s="236"/>
      <c r="G333" s="86"/>
      <c r="H333" s="279"/>
    </row>
    <row r="334" spans="1:8" ht="93.75" customHeight="1">
      <c r="A334" s="600"/>
      <c r="B334" s="49"/>
      <c r="C334" s="217"/>
      <c r="D334" s="100"/>
      <c r="E334" s="217"/>
      <c r="F334" s="236"/>
      <c r="G334" s="86"/>
      <c r="H334" s="137"/>
    </row>
    <row r="335" spans="1:8" ht="92.25" customHeight="1">
      <c r="A335" s="453">
        <v>29</v>
      </c>
      <c r="B335" s="337" t="s">
        <v>75</v>
      </c>
      <c r="C335" s="360" t="s">
        <v>222</v>
      </c>
      <c r="D335" s="99" t="s">
        <v>708</v>
      </c>
      <c r="E335" s="360"/>
      <c r="F335" s="133" t="s">
        <v>16</v>
      </c>
      <c r="G335" s="134" t="s">
        <v>16</v>
      </c>
      <c r="H335" s="131" t="s">
        <v>208</v>
      </c>
    </row>
    <row r="336" spans="1:8" ht="120" customHeight="1">
      <c r="A336" s="29">
        <v>30</v>
      </c>
      <c r="B336" s="552" t="s">
        <v>567</v>
      </c>
      <c r="C336" s="130" t="s">
        <v>486</v>
      </c>
      <c r="D336" s="99" t="s">
        <v>709</v>
      </c>
      <c r="E336" s="360" t="s">
        <v>76</v>
      </c>
      <c r="F336" s="133" t="s">
        <v>8</v>
      </c>
      <c r="G336" s="134" t="s">
        <v>8</v>
      </c>
      <c r="H336" s="131" t="s">
        <v>208</v>
      </c>
    </row>
    <row r="337" spans="1:8" ht="66" customHeight="1">
      <c r="A337" s="427"/>
      <c r="B337" s="923" t="s">
        <v>433</v>
      </c>
      <c r="C337" s="612" t="s">
        <v>473</v>
      </c>
      <c r="D337" s="613"/>
      <c r="E337" s="614"/>
      <c r="F337" s="12" t="s">
        <v>7</v>
      </c>
      <c r="G337" s="47" t="s">
        <v>223</v>
      </c>
      <c r="H337" s="290"/>
    </row>
    <row r="338" spans="1:8" ht="38.25" customHeight="1">
      <c r="A338" s="427"/>
      <c r="B338" s="924"/>
      <c r="C338" s="615" t="s">
        <v>341</v>
      </c>
      <c r="D338" s="616"/>
      <c r="E338" s="617"/>
      <c r="F338" s="364" t="s">
        <v>7</v>
      </c>
      <c r="G338" s="127" t="s">
        <v>7</v>
      </c>
      <c r="H338" s="377"/>
    </row>
    <row r="339" spans="1:8" ht="47.25" customHeight="1">
      <c r="A339" s="433"/>
      <c r="B339" s="773" t="s">
        <v>710</v>
      </c>
      <c r="C339" s="612" t="s">
        <v>343</v>
      </c>
      <c r="D339" s="613"/>
      <c r="E339" s="614"/>
      <c r="F339" s="12" t="s">
        <v>16</v>
      </c>
      <c r="G339" s="47" t="s">
        <v>16</v>
      </c>
      <c r="H339" s="454"/>
    </row>
    <row r="340" spans="1:8" ht="49.5" customHeight="1">
      <c r="A340" s="433"/>
      <c r="B340" s="666"/>
      <c r="C340" s="615" t="s">
        <v>342</v>
      </c>
      <c r="D340" s="616"/>
      <c r="E340" s="617"/>
      <c r="F340" s="20" t="s">
        <v>16</v>
      </c>
      <c r="G340" s="46" t="s">
        <v>16</v>
      </c>
      <c r="H340" s="426"/>
    </row>
    <row r="341" spans="1:8" ht="80.25" customHeight="1">
      <c r="A341" s="414"/>
      <c r="B341" s="773" t="s">
        <v>434</v>
      </c>
      <c r="C341" s="775" t="s">
        <v>474</v>
      </c>
      <c r="D341" s="776"/>
      <c r="E341" s="777"/>
      <c r="F341" s="12" t="s">
        <v>7</v>
      </c>
      <c r="G341" s="47" t="s">
        <v>7</v>
      </c>
      <c r="H341" s="454"/>
    </row>
    <row r="342" spans="1:8" ht="39" customHeight="1" thickBot="1">
      <c r="A342" s="414"/>
      <c r="B342" s="774"/>
      <c r="C342" s="615" t="s">
        <v>341</v>
      </c>
      <c r="D342" s="616"/>
      <c r="E342" s="617"/>
      <c r="F342" s="123" t="s">
        <v>7</v>
      </c>
      <c r="G342" s="124" t="s">
        <v>7</v>
      </c>
      <c r="H342" s="442"/>
    </row>
    <row r="343" spans="1:8" ht="147.75" customHeight="1" thickTop="1">
      <c r="A343" s="353"/>
      <c r="B343" s="344"/>
      <c r="C343" s="340"/>
      <c r="D343" s="340"/>
      <c r="E343" s="340"/>
      <c r="F343" s="229"/>
      <c r="G343" s="229"/>
      <c r="H343" s="118"/>
    </row>
    <row r="344" spans="1:8" ht="138.75" customHeight="1">
      <c r="A344" s="322"/>
      <c r="B344" s="149"/>
      <c r="C344" s="215"/>
      <c r="D344" s="215"/>
      <c r="E344" s="215"/>
      <c r="F344" s="69"/>
      <c r="G344" s="69"/>
      <c r="H344" s="455"/>
    </row>
    <row r="345" spans="1:8" ht="25.5" customHeight="1">
      <c r="A345" s="456">
        <v>31</v>
      </c>
      <c r="B345" s="557"/>
      <c r="C345" s="558"/>
      <c r="D345" s="558"/>
      <c r="E345" s="559"/>
      <c r="F345" s="560"/>
      <c r="G345" s="560"/>
      <c r="H345" s="560"/>
    </row>
    <row r="346" spans="1:8" ht="180" customHeight="1" thickBot="1">
      <c r="A346" s="456"/>
      <c r="B346" s="561"/>
      <c r="C346" s="562"/>
      <c r="D346" s="563"/>
      <c r="E346" s="564"/>
      <c r="F346" s="565"/>
      <c r="G346" s="565"/>
      <c r="H346" s="566"/>
    </row>
    <row r="347" spans="1:8" ht="21" customHeight="1" thickTop="1">
      <c r="A347" s="354">
        <v>32</v>
      </c>
      <c r="B347" s="591"/>
      <c r="C347" s="568"/>
      <c r="D347" s="569"/>
      <c r="E347" s="570"/>
      <c r="F347" s="571"/>
      <c r="G347" s="572"/>
      <c r="H347" s="567"/>
    </row>
    <row r="348" spans="1:8" ht="42.75" customHeight="1">
      <c r="A348" s="600"/>
      <c r="B348" s="673"/>
      <c r="C348" s="573"/>
      <c r="D348" s="574"/>
      <c r="E348" s="575"/>
      <c r="F348" s="576"/>
      <c r="G348" s="572"/>
      <c r="H348" s="567"/>
    </row>
    <row r="349" spans="1:8" ht="124.15" customHeight="1">
      <c r="A349" s="600"/>
      <c r="B349" s="674"/>
      <c r="C349" s="597" t="s">
        <v>554</v>
      </c>
      <c r="D349" s="598"/>
      <c r="E349" s="599"/>
      <c r="F349" s="577"/>
      <c r="G349" s="578"/>
      <c r="H349" s="579"/>
    </row>
    <row r="350" spans="1:8" ht="15.6" customHeight="1" thickBot="1">
      <c r="A350" s="601"/>
      <c r="B350" s="675"/>
      <c r="C350" s="670"/>
      <c r="D350" s="671"/>
      <c r="E350" s="672"/>
      <c r="F350" s="580"/>
      <c r="G350" s="581"/>
      <c r="H350" s="582"/>
    </row>
    <row r="351" spans="1:8" ht="23.25" customHeight="1" thickTop="1">
      <c r="A351" s="321">
        <v>33</v>
      </c>
      <c r="B351" s="591"/>
      <c r="C351" s="584"/>
      <c r="D351" s="585"/>
      <c r="E351" s="586"/>
      <c r="F351" s="583"/>
      <c r="G351" s="583"/>
      <c r="H351" s="583"/>
    </row>
    <row r="352" spans="1:8" ht="168.6" customHeight="1" thickBot="1">
      <c r="A352" s="460"/>
      <c r="B352" s="587"/>
      <c r="C352" s="588"/>
      <c r="D352" s="589"/>
      <c r="E352" s="590"/>
      <c r="F352" s="582"/>
      <c r="G352" s="582"/>
      <c r="H352" s="582"/>
    </row>
    <row r="353" spans="1:9" s="1" customFormat="1" ht="78" customHeight="1" thickTop="1" thickBot="1">
      <c r="A353" s="556"/>
      <c r="B353" s="925" t="s">
        <v>577</v>
      </c>
      <c r="C353" s="463" t="s">
        <v>897</v>
      </c>
      <c r="D353" s="464" t="s">
        <v>621</v>
      </c>
      <c r="E353" s="289"/>
      <c r="F353" s="465" t="s">
        <v>7</v>
      </c>
      <c r="G353" s="465" t="s">
        <v>7</v>
      </c>
      <c r="H353" s="465" t="s">
        <v>87</v>
      </c>
      <c r="I353" s="132"/>
    </row>
    <row r="354" spans="1:9" s="1" customFormat="1" ht="347.45" customHeight="1" thickTop="1">
      <c r="A354" s="457"/>
      <c r="B354" s="466" t="s">
        <v>77</v>
      </c>
      <c r="C354" s="467"/>
      <c r="D354" s="468"/>
      <c r="E354" s="469"/>
      <c r="F354" s="470"/>
      <c r="G354" s="470"/>
      <c r="H354" s="471"/>
      <c r="I354" s="132"/>
    </row>
    <row r="355" spans="1:9" s="1" customFormat="1" ht="211.9" customHeight="1">
      <c r="A355" s="457"/>
      <c r="B355" s="472"/>
      <c r="C355" s="473"/>
      <c r="D355" s="474"/>
      <c r="E355" s="475"/>
      <c r="F355" s="476"/>
      <c r="G355" s="476"/>
      <c r="H355" s="477"/>
      <c r="I355" s="132"/>
    </row>
    <row r="356" spans="1:9" s="1" customFormat="1" ht="72" customHeight="1">
      <c r="A356" s="457"/>
      <c r="B356" s="478" t="s">
        <v>78</v>
      </c>
      <c r="C356" s="758" t="s">
        <v>899</v>
      </c>
      <c r="D356" s="759"/>
      <c r="E356" s="479" t="s">
        <v>578</v>
      </c>
      <c r="F356" s="206" t="s">
        <v>7</v>
      </c>
      <c r="G356" s="206" t="s">
        <v>7</v>
      </c>
      <c r="H356" s="206"/>
      <c r="I356" s="132"/>
    </row>
    <row r="357" spans="1:9" s="1" customFormat="1" ht="60" customHeight="1">
      <c r="A357" s="457"/>
      <c r="B357" s="478" t="s">
        <v>79</v>
      </c>
      <c r="C357" s="758" t="s">
        <v>579</v>
      </c>
      <c r="D357" s="759"/>
      <c r="E357" s="205" t="s">
        <v>80</v>
      </c>
      <c r="F357" s="206" t="s">
        <v>7</v>
      </c>
      <c r="G357" s="206" t="s">
        <v>7</v>
      </c>
      <c r="H357" s="206"/>
      <c r="I357" s="132"/>
    </row>
    <row r="358" spans="1:9" s="1" customFormat="1" ht="45" customHeight="1">
      <c r="A358" s="457"/>
      <c r="B358" s="480" t="s">
        <v>344</v>
      </c>
      <c r="C358" s="879" t="s">
        <v>898</v>
      </c>
      <c r="D358" s="880"/>
      <c r="E358" s="481" t="s">
        <v>345</v>
      </c>
      <c r="F358" s="482" t="s">
        <v>7</v>
      </c>
      <c r="G358" s="482" t="s">
        <v>7</v>
      </c>
      <c r="H358" s="482"/>
      <c r="I358" s="132"/>
    </row>
    <row r="359" spans="1:9" s="1" customFormat="1" ht="64.900000000000006" customHeight="1">
      <c r="A359" s="457"/>
      <c r="B359" s="478" t="s">
        <v>346</v>
      </c>
      <c r="C359" s="758" t="s">
        <v>347</v>
      </c>
      <c r="D359" s="759"/>
      <c r="E359" s="205"/>
      <c r="F359" s="206" t="s">
        <v>7</v>
      </c>
      <c r="G359" s="206" t="s">
        <v>7</v>
      </c>
      <c r="H359" s="206"/>
      <c r="I359" s="132"/>
    </row>
    <row r="360" spans="1:9" s="1" customFormat="1" ht="49.9" customHeight="1">
      <c r="A360" s="457"/>
      <c r="B360" s="478" t="s">
        <v>85</v>
      </c>
      <c r="C360" s="780" t="s">
        <v>348</v>
      </c>
      <c r="D360" s="781"/>
      <c r="E360" s="207" t="s">
        <v>86</v>
      </c>
      <c r="F360" s="208" t="s">
        <v>7</v>
      </c>
      <c r="G360" s="208" t="s">
        <v>7</v>
      </c>
      <c r="H360" s="208"/>
      <c r="I360" s="132"/>
    </row>
    <row r="361" spans="1:9" s="1" customFormat="1" ht="64.900000000000006" customHeight="1">
      <c r="A361" s="457"/>
      <c r="B361" s="478" t="s">
        <v>580</v>
      </c>
      <c r="C361" s="782" t="s">
        <v>581</v>
      </c>
      <c r="D361" s="783"/>
      <c r="E361" s="207" t="s">
        <v>582</v>
      </c>
      <c r="F361" s="208" t="s">
        <v>7</v>
      </c>
      <c r="G361" s="208" t="s">
        <v>7</v>
      </c>
      <c r="H361" s="208"/>
      <c r="I361" s="132"/>
    </row>
    <row r="362" spans="1:9" s="1" customFormat="1" ht="100.15" customHeight="1">
      <c r="A362" s="457"/>
      <c r="B362" s="478" t="s">
        <v>583</v>
      </c>
      <c r="C362" s="782" t="s">
        <v>584</v>
      </c>
      <c r="D362" s="783"/>
      <c r="E362" s="207" t="s">
        <v>582</v>
      </c>
      <c r="F362" s="206" t="s">
        <v>7</v>
      </c>
      <c r="G362" s="206" t="s">
        <v>7</v>
      </c>
      <c r="H362" s="206" t="s">
        <v>16</v>
      </c>
      <c r="I362" s="132"/>
    </row>
    <row r="363" spans="1:9" s="1" customFormat="1" ht="204" customHeight="1">
      <c r="A363" s="457"/>
      <c r="B363" s="483" t="s">
        <v>585</v>
      </c>
      <c r="C363" s="758" t="s">
        <v>586</v>
      </c>
      <c r="D363" s="759"/>
      <c r="E363" s="479" t="s">
        <v>81</v>
      </c>
      <c r="F363" s="206" t="s">
        <v>7</v>
      </c>
      <c r="G363" s="206" t="s">
        <v>7</v>
      </c>
      <c r="H363" s="206"/>
      <c r="I363" s="132"/>
    </row>
    <row r="364" spans="1:9" s="1" customFormat="1" ht="138" customHeight="1">
      <c r="A364" s="457"/>
      <c r="B364" s="873" t="s">
        <v>82</v>
      </c>
      <c r="C364" s="780" t="s">
        <v>711</v>
      </c>
      <c r="D364" s="781"/>
      <c r="E364" s="207" t="s">
        <v>83</v>
      </c>
      <c r="F364" s="208" t="s">
        <v>7</v>
      </c>
      <c r="G364" s="208" t="s">
        <v>7</v>
      </c>
      <c r="H364" s="208"/>
      <c r="I364" s="132"/>
    </row>
    <row r="365" spans="1:9" s="1" customFormat="1" ht="40.15" customHeight="1">
      <c r="A365" s="457"/>
      <c r="B365" s="874"/>
      <c r="C365" s="871" t="s">
        <v>587</v>
      </c>
      <c r="D365" s="872"/>
      <c r="E365" s="209" t="s">
        <v>349</v>
      </c>
      <c r="F365" s="210" t="s">
        <v>7</v>
      </c>
      <c r="G365" s="210" t="s">
        <v>7</v>
      </c>
      <c r="H365" s="210"/>
      <c r="I365" s="132"/>
    </row>
    <row r="366" spans="1:9" s="1" customFormat="1" ht="79.900000000000006" customHeight="1">
      <c r="A366" s="462"/>
      <c r="B366" s="875"/>
      <c r="C366" s="878" t="s">
        <v>588</v>
      </c>
      <c r="D366" s="819"/>
      <c r="E366" s="130"/>
      <c r="F366" s="131"/>
      <c r="G366" s="131"/>
      <c r="H366" s="131"/>
      <c r="I366" s="132"/>
    </row>
    <row r="367" spans="1:9" s="1" customFormat="1" ht="210" customHeight="1">
      <c r="A367" s="461"/>
      <c r="B367" s="867" t="s">
        <v>589</v>
      </c>
      <c r="C367" s="869" t="s">
        <v>712</v>
      </c>
      <c r="D367" s="870"/>
      <c r="E367" s="495" t="s">
        <v>81</v>
      </c>
      <c r="F367" s="278" t="s">
        <v>7</v>
      </c>
      <c r="G367" s="278" t="s">
        <v>7</v>
      </c>
      <c r="H367" s="384"/>
      <c r="I367" s="132"/>
    </row>
    <row r="368" spans="1:9" s="1" customFormat="1" ht="60" customHeight="1">
      <c r="A368" s="461"/>
      <c r="B368" s="867"/>
      <c r="C368" s="871" t="s">
        <v>713</v>
      </c>
      <c r="D368" s="872"/>
      <c r="E368" s="209" t="s">
        <v>349</v>
      </c>
      <c r="F368" s="210" t="s">
        <v>7</v>
      </c>
      <c r="G368" s="210" t="s">
        <v>7</v>
      </c>
      <c r="H368" s="458"/>
      <c r="I368" s="132"/>
    </row>
    <row r="369" spans="1:9" s="1" customFormat="1" ht="120" customHeight="1">
      <c r="A369" s="461"/>
      <c r="B369" s="868"/>
      <c r="C369" s="758" t="s">
        <v>590</v>
      </c>
      <c r="D369" s="759"/>
      <c r="E369" s="209"/>
      <c r="F369" s="210"/>
      <c r="G369" s="210"/>
      <c r="H369" s="290"/>
      <c r="I369" s="132"/>
    </row>
    <row r="370" spans="1:9" s="1" customFormat="1" ht="180" customHeight="1">
      <c r="A370" s="461"/>
      <c r="B370" s="484" t="s">
        <v>591</v>
      </c>
      <c r="C370" s="782" t="s">
        <v>592</v>
      </c>
      <c r="D370" s="783"/>
      <c r="E370" s="479"/>
      <c r="F370" s="206" t="s">
        <v>7</v>
      </c>
      <c r="G370" s="206" t="s">
        <v>7</v>
      </c>
      <c r="H370" s="485"/>
      <c r="I370" s="132"/>
    </row>
    <row r="371" spans="1:9" s="1" customFormat="1" ht="72" customHeight="1">
      <c r="A371" s="461"/>
      <c r="B371" s="486" t="s">
        <v>593</v>
      </c>
      <c r="C371" s="865" t="s">
        <v>918</v>
      </c>
      <c r="D371" s="866"/>
      <c r="E371" s="349"/>
      <c r="F371" s="278" t="s">
        <v>7</v>
      </c>
      <c r="G371" s="278" t="s">
        <v>7</v>
      </c>
      <c r="H371" s="458"/>
      <c r="I371" s="132"/>
    </row>
    <row r="372" spans="1:9" s="1" customFormat="1" ht="159" customHeight="1">
      <c r="A372" s="461"/>
      <c r="B372" s="487" t="s">
        <v>594</v>
      </c>
      <c r="C372" s="780" t="s">
        <v>714</v>
      </c>
      <c r="D372" s="781"/>
      <c r="E372" s="211" t="s">
        <v>84</v>
      </c>
      <c r="F372" s="208" t="s">
        <v>7</v>
      </c>
      <c r="G372" s="208" t="s">
        <v>7</v>
      </c>
      <c r="H372" s="290"/>
      <c r="I372" s="132"/>
    </row>
    <row r="373" spans="1:9" s="1" customFormat="1" ht="144" customHeight="1">
      <c r="A373" s="461"/>
      <c r="B373" s="480" t="s">
        <v>595</v>
      </c>
      <c r="C373" s="878" t="s">
        <v>715</v>
      </c>
      <c r="D373" s="819"/>
      <c r="E373" s="130" t="s">
        <v>596</v>
      </c>
      <c r="F373" s="208" t="s">
        <v>7</v>
      </c>
      <c r="G373" s="208" t="s">
        <v>7</v>
      </c>
      <c r="H373" s="131"/>
      <c r="I373" s="132"/>
    </row>
    <row r="374" spans="1:9" s="1" customFormat="1" ht="73.5" customHeight="1" thickBot="1">
      <c r="A374" s="462"/>
      <c r="B374" s="488" t="s">
        <v>552</v>
      </c>
      <c r="C374" s="876" t="s">
        <v>553</v>
      </c>
      <c r="D374" s="877"/>
      <c r="E374" s="288"/>
      <c r="F374" s="28" t="s">
        <v>16</v>
      </c>
      <c r="G374" s="28" t="s">
        <v>16</v>
      </c>
      <c r="H374" s="28" t="s">
        <v>16</v>
      </c>
      <c r="I374" s="132"/>
    </row>
    <row r="375" spans="1:9" ht="61.5" customHeight="1" thickTop="1">
      <c r="A375" s="862" t="s">
        <v>716</v>
      </c>
      <c r="B375" s="863"/>
      <c r="C375" s="863"/>
      <c r="D375" s="863"/>
      <c r="E375" s="863"/>
      <c r="F375" s="863"/>
      <c r="G375" s="863"/>
      <c r="H375" s="864"/>
    </row>
    <row r="376" spans="1:9" ht="41.25" customHeight="1">
      <c r="A376" s="626">
        <v>1</v>
      </c>
      <c r="B376" s="861" t="s">
        <v>53</v>
      </c>
      <c r="C376" s="216" t="s">
        <v>900</v>
      </c>
      <c r="D376" s="648"/>
      <c r="E376" s="683" t="s">
        <v>271</v>
      </c>
      <c r="F376" s="52" t="s">
        <v>90</v>
      </c>
      <c r="G376" s="53" t="s">
        <v>90</v>
      </c>
      <c r="H376" s="290"/>
    </row>
    <row r="377" spans="1:9" ht="59.25" customHeight="1">
      <c r="A377" s="600"/>
      <c r="B377" s="659"/>
      <c r="C377" s="351" t="s">
        <v>901</v>
      </c>
      <c r="D377" s="808"/>
      <c r="E377" s="684"/>
      <c r="F377" s="67" t="s">
        <v>90</v>
      </c>
      <c r="G377" s="84" t="s">
        <v>90</v>
      </c>
      <c r="H377" s="305"/>
    </row>
    <row r="378" spans="1:9" s="1" customFormat="1" ht="37.5" customHeight="1">
      <c r="A378" s="601"/>
      <c r="B378" s="660"/>
      <c r="C378" s="147" t="s">
        <v>188</v>
      </c>
      <c r="D378" s="73"/>
      <c r="E378" s="679"/>
      <c r="F378" s="316" t="s">
        <v>90</v>
      </c>
      <c r="G378" s="85" t="s">
        <v>90</v>
      </c>
      <c r="H378" s="137"/>
    </row>
    <row r="379" spans="1:9" ht="81.75" customHeight="1">
      <c r="A379" s="48">
        <v>2</v>
      </c>
      <c r="B379" s="360" t="s">
        <v>272</v>
      </c>
      <c r="C379" s="360" t="s">
        <v>273</v>
      </c>
      <c r="D379" s="99"/>
      <c r="E379" s="337" t="s">
        <v>274</v>
      </c>
      <c r="F379" s="133" t="s">
        <v>90</v>
      </c>
      <c r="G379" s="134" t="s">
        <v>90</v>
      </c>
      <c r="H379" s="131"/>
    </row>
    <row r="380" spans="1:9" ht="89.25" customHeight="1">
      <c r="A380" s="355">
        <v>3</v>
      </c>
      <c r="B380" s="147" t="s">
        <v>56</v>
      </c>
      <c r="C380" s="147" t="s">
        <v>275</v>
      </c>
      <c r="D380" s="99"/>
      <c r="E380" s="147" t="s">
        <v>57</v>
      </c>
      <c r="F380" s="316" t="s">
        <v>16</v>
      </c>
      <c r="G380" s="85" t="s">
        <v>16</v>
      </c>
      <c r="H380" s="137"/>
    </row>
    <row r="381" spans="1:9" ht="69.75" customHeight="1">
      <c r="A381" s="354">
        <v>4</v>
      </c>
      <c r="B381" s="551" t="s">
        <v>276</v>
      </c>
      <c r="C381" s="214" t="s">
        <v>277</v>
      </c>
      <c r="D381" s="157"/>
      <c r="E381" s="334" t="s">
        <v>59</v>
      </c>
      <c r="F381" s="236" t="s">
        <v>90</v>
      </c>
      <c r="G381" s="86" t="s">
        <v>90</v>
      </c>
      <c r="H381" s="290"/>
    </row>
    <row r="382" spans="1:9" ht="183" customHeight="1">
      <c r="A382" s="354" t="s">
        <v>278</v>
      </c>
      <c r="B382" s="327"/>
      <c r="C382" s="147" t="s">
        <v>279</v>
      </c>
      <c r="D382" s="73"/>
      <c r="E382" s="327" t="s">
        <v>279</v>
      </c>
      <c r="F382" s="316"/>
      <c r="G382" s="85"/>
      <c r="H382" s="137"/>
    </row>
    <row r="383" spans="1:9" ht="66" customHeight="1">
      <c r="A383" s="48">
        <v>5</v>
      </c>
      <c r="B383" s="553" t="s">
        <v>62</v>
      </c>
      <c r="C383" s="360" t="s">
        <v>280</v>
      </c>
      <c r="D383" s="73"/>
      <c r="E383" s="360" t="s">
        <v>281</v>
      </c>
      <c r="F383" s="133" t="s">
        <v>90</v>
      </c>
      <c r="G383" s="134" t="s">
        <v>90</v>
      </c>
      <c r="H383" s="131" t="s">
        <v>89</v>
      </c>
    </row>
    <row r="384" spans="1:9" ht="152.25" customHeight="1" thickBot="1">
      <c r="A384" s="48">
        <v>6</v>
      </c>
      <c r="B384" s="926" t="s">
        <v>568</v>
      </c>
      <c r="C384" s="199" t="s">
        <v>919</v>
      </c>
      <c r="D384" s="177"/>
      <c r="E384" s="199" t="s">
        <v>207</v>
      </c>
      <c r="F384" s="178" t="s">
        <v>90</v>
      </c>
      <c r="G384" s="179" t="s">
        <v>90</v>
      </c>
      <c r="H384" s="103" t="s">
        <v>89</v>
      </c>
    </row>
    <row r="385" spans="1:8" ht="105.75" customHeight="1" thickTop="1">
      <c r="A385" s="231"/>
      <c r="B385" s="927" t="s">
        <v>428</v>
      </c>
      <c r="C385" s="784" t="s">
        <v>503</v>
      </c>
      <c r="D385" s="784"/>
      <c r="E385" s="785"/>
      <c r="F385" s="107" t="s">
        <v>8</v>
      </c>
      <c r="G385" s="108" t="s">
        <v>8</v>
      </c>
      <c r="H385" s="166"/>
    </row>
    <row r="386" spans="1:8" ht="38.25" customHeight="1">
      <c r="A386" s="353"/>
      <c r="B386" s="928"/>
      <c r="C386" s="654" t="s">
        <v>475</v>
      </c>
      <c r="D386" s="654"/>
      <c r="E386" s="655"/>
      <c r="F386" s="109" t="s">
        <v>350</v>
      </c>
      <c r="G386" s="110" t="s">
        <v>8</v>
      </c>
      <c r="H386" s="67"/>
    </row>
    <row r="387" spans="1:8" ht="72" customHeight="1">
      <c r="A387" s="367"/>
      <c r="B387" s="929"/>
      <c r="C387" s="615" t="s">
        <v>501</v>
      </c>
      <c r="D387" s="616"/>
      <c r="E387" s="617"/>
      <c r="F387" s="281" t="s">
        <v>8</v>
      </c>
      <c r="G387" s="281" t="s">
        <v>7</v>
      </c>
      <c r="H387" s="281"/>
    </row>
    <row r="388" spans="1:8" ht="72.75" customHeight="1">
      <c r="A388" s="273"/>
      <c r="B388" s="930" t="s">
        <v>427</v>
      </c>
      <c r="C388" s="730" t="s">
        <v>514</v>
      </c>
      <c r="D388" s="730"/>
      <c r="E388" s="731"/>
      <c r="F388" s="280" t="s">
        <v>8</v>
      </c>
      <c r="G388" s="280" t="s">
        <v>8</v>
      </c>
      <c r="H388" s="219"/>
    </row>
    <row r="389" spans="1:8" s="25" customFormat="1" ht="55.5" customHeight="1">
      <c r="A389" s="353"/>
      <c r="B389" s="928"/>
      <c r="C389" s="654" t="s">
        <v>475</v>
      </c>
      <c r="D389" s="654"/>
      <c r="E389" s="655"/>
      <c r="F389" s="109" t="s">
        <v>8</v>
      </c>
      <c r="G389" s="110" t="s">
        <v>8</v>
      </c>
      <c r="H389" s="67"/>
    </row>
    <row r="390" spans="1:8" s="25" customFormat="1" ht="67.5" customHeight="1" thickBot="1">
      <c r="A390" s="368"/>
      <c r="B390" s="931"/>
      <c r="C390" s="727" t="s">
        <v>476</v>
      </c>
      <c r="D390" s="727"/>
      <c r="E390" s="728"/>
      <c r="F390" s="111" t="s">
        <v>8</v>
      </c>
      <c r="G390" s="112" t="s">
        <v>8</v>
      </c>
      <c r="H390" s="114"/>
    </row>
    <row r="391" spans="1:8" s="25" customFormat="1" ht="130.5" customHeight="1" thickTop="1">
      <c r="A391" s="355">
        <v>7</v>
      </c>
      <c r="B391" s="550" t="s">
        <v>69</v>
      </c>
      <c r="C391" s="553" t="s">
        <v>920</v>
      </c>
      <c r="D391" s="99"/>
      <c r="E391" s="360" t="s">
        <v>70</v>
      </c>
      <c r="F391" s="133" t="s">
        <v>90</v>
      </c>
      <c r="G391" s="134" t="s">
        <v>90</v>
      </c>
      <c r="H391" s="131" t="s">
        <v>89</v>
      </c>
    </row>
    <row r="392" spans="1:8" s="25" customFormat="1" ht="96.75" customHeight="1">
      <c r="A392" s="160">
        <v>8</v>
      </c>
      <c r="B392" s="337" t="s">
        <v>282</v>
      </c>
      <c r="C392" s="158" t="s">
        <v>283</v>
      </c>
      <c r="D392" s="99"/>
      <c r="E392" s="360" t="s">
        <v>284</v>
      </c>
      <c r="F392" s="133" t="s">
        <v>90</v>
      </c>
      <c r="G392" s="134" t="s">
        <v>90</v>
      </c>
      <c r="H392" s="131"/>
    </row>
    <row r="393" spans="1:8" s="25" customFormat="1" ht="90" customHeight="1">
      <c r="A393" s="160">
        <v>9</v>
      </c>
      <c r="B393" s="334" t="s">
        <v>285</v>
      </c>
      <c r="C393" s="158" t="s">
        <v>286</v>
      </c>
      <c r="D393" s="99"/>
      <c r="E393" s="360" t="s">
        <v>284</v>
      </c>
      <c r="F393" s="133" t="s">
        <v>90</v>
      </c>
      <c r="G393" s="134" t="s">
        <v>90</v>
      </c>
      <c r="H393" s="131"/>
    </row>
    <row r="394" spans="1:8" s="25" customFormat="1" ht="75" customHeight="1">
      <c r="A394" s="48">
        <v>10</v>
      </c>
      <c r="B394" s="337" t="s">
        <v>287</v>
      </c>
      <c r="C394" s="158" t="s">
        <v>288</v>
      </c>
      <c r="D394" s="99"/>
      <c r="E394" s="360"/>
      <c r="F394" s="133" t="s">
        <v>90</v>
      </c>
      <c r="G394" s="134" t="s">
        <v>90</v>
      </c>
      <c r="H394" s="131"/>
    </row>
    <row r="395" spans="1:8" s="25" customFormat="1" ht="70.150000000000006" customHeight="1">
      <c r="A395" s="160">
        <v>11</v>
      </c>
      <c r="B395" s="337" t="s">
        <v>287</v>
      </c>
      <c r="C395" s="158" t="s">
        <v>289</v>
      </c>
      <c r="D395" s="99"/>
      <c r="E395" s="360"/>
      <c r="F395" s="133" t="s">
        <v>90</v>
      </c>
      <c r="G395" s="134" t="s">
        <v>90</v>
      </c>
      <c r="H395" s="131"/>
    </row>
    <row r="396" spans="1:8" s="25" customFormat="1" ht="109.5" customHeight="1">
      <c r="A396" s="626">
        <v>12</v>
      </c>
      <c r="B396" s="683" t="s">
        <v>73</v>
      </c>
      <c r="C396" s="311" t="s">
        <v>569</v>
      </c>
      <c r="D396" s="157"/>
      <c r="E396" s="216" t="s">
        <v>290</v>
      </c>
      <c r="F396" s="52" t="s">
        <v>90</v>
      </c>
      <c r="G396" s="53" t="s">
        <v>90</v>
      </c>
      <c r="H396" s="290" t="s">
        <v>89</v>
      </c>
    </row>
    <row r="397" spans="1:8" s="25" customFormat="1" ht="105" customHeight="1">
      <c r="A397" s="600"/>
      <c r="B397" s="684"/>
      <c r="C397" s="217" t="s">
        <v>291</v>
      </c>
      <c r="D397" s="100" t="s">
        <v>292</v>
      </c>
      <c r="E397" s="217"/>
      <c r="F397" s="236"/>
      <c r="G397" s="86"/>
      <c r="H397" s="279"/>
    </row>
    <row r="398" spans="1:8" s="25" customFormat="1" ht="96.75" customHeight="1">
      <c r="A398" s="161"/>
      <c r="B398" s="49"/>
      <c r="C398" s="147"/>
      <c r="D398" s="73"/>
      <c r="E398" s="147"/>
      <c r="F398" s="316"/>
      <c r="G398" s="85"/>
      <c r="H398" s="137"/>
    </row>
    <row r="399" spans="1:8" s="25" customFormat="1" ht="128.25" customHeight="1" thickBot="1">
      <c r="A399" s="626">
        <v>13</v>
      </c>
      <c r="B399" s="932" t="s">
        <v>293</v>
      </c>
      <c r="C399" s="216" t="s">
        <v>921</v>
      </c>
      <c r="D399" s="102"/>
      <c r="E399" s="216" t="s">
        <v>294</v>
      </c>
      <c r="F399" s="162" t="s">
        <v>90</v>
      </c>
      <c r="G399" s="163" t="s">
        <v>90</v>
      </c>
      <c r="H399" s="290" t="s">
        <v>89</v>
      </c>
    </row>
    <row r="400" spans="1:8" s="25" customFormat="1" ht="38.25" customHeight="1" thickTop="1">
      <c r="A400" s="600"/>
      <c r="B400" s="933"/>
      <c r="C400" s="669" t="s">
        <v>419</v>
      </c>
      <c r="D400" s="608"/>
      <c r="E400" s="608"/>
      <c r="F400" s="224" t="s">
        <v>420</v>
      </c>
      <c r="G400" s="224" t="s">
        <v>420</v>
      </c>
      <c r="H400" s="304"/>
    </row>
    <row r="401" spans="1:8" s="25" customFormat="1" ht="52.5" customHeight="1">
      <c r="A401" s="600"/>
      <c r="B401" s="933"/>
      <c r="C401" s="638" t="s">
        <v>421</v>
      </c>
      <c r="D401" s="610"/>
      <c r="E401" s="611"/>
      <c r="F401" s="497" t="s">
        <v>89</v>
      </c>
      <c r="G401" s="497" t="s">
        <v>89</v>
      </c>
      <c r="H401" s="156"/>
    </row>
    <row r="402" spans="1:8" s="25" customFormat="1" ht="25.5" customHeight="1" thickBot="1">
      <c r="A402" s="601"/>
      <c r="B402" s="934"/>
      <c r="C402" s="786" t="s">
        <v>422</v>
      </c>
      <c r="D402" s="787"/>
      <c r="E402" s="788"/>
      <c r="F402" s="370" t="s">
        <v>420</v>
      </c>
      <c r="G402" s="370" t="s">
        <v>420</v>
      </c>
      <c r="H402" s="496"/>
    </row>
    <row r="403" spans="1:8" s="25" customFormat="1" ht="150.75" customHeight="1" thickTop="1" thickBot="1">
      <c r="A403" s="366">
        <v>15</v>
      </c>
      <c r="B403" s="311" t="s">
        <v>570</v>
      </c>
      <c r="C403" s="313" t="s">
        <v>516</v>
      </c>
      <c r="D403" s="164"/>
      <c r="E403" s="165" t="s">
        <v>351</v>
      </c>
      <c r="F403" s="105" t="s">
        <v>352</v>
      </c>
      <c r="G403" s="106" t="s">
        <v>352</v>
      </c>
      <c r="H403" s="282" t="s">
        <v>353</v>
      </c>
    </row>
    <row r="404" spans="1:8" s="25" customFormat="1" ht="36" customHeight="1" thickTop="1">
      <c r="A404" s="159"/>
      <c r="B404" s="214"/>
      <c r="C404" s="669" t="s">
        <v>477</v>
      </c>
      <c r="D404" s="608"/>
      <c r="E404" s="609"/>
      <c r="F404" s="166" t="s">
        <v>8</v>
      </c>
      <c r="G404" s="167" t="s">
        <v>8</v>
      </c>
      <c r="H404" s="436"/>
    </row>
    <row r="405" spans="1:8" s="25" customFormat="1" ht="55.5" customHeight="1">
      <c r="A405" s="159"/>
      <c r="B405" s="214"/>
      <c r="C405" s="638" t="s">
        <v>478</v>
      </c>
      <c r="D405" s="610"/>
      <c r="E405" s="611"/>
      <c r="F405" s="67" t="s">
        <v>8</v>
      </c>
      <c r="G405" s="84" t="s">
        <v>8</v>
      </c>
      <c r="H405" s="305"/>
    </row>
    <row r="406" spans="1:8" s="25" customFormat="1" ht="45" customHeight="1">
      <c r="A406" s="159"/>
      <c r="B406" s="214"/>
      <c r="C406" s="638" t="s">
        <v>479</v>
      </c>
      <c r="D406" s="610"/>
      <c r="E406" s="611"/>
      <c r="F406" s="67" t="s">
        <v>8</v>
      </c>
      <c r="G406" s="84" t="s">
        <v>8</v>
      </c>
      <c r="H406" s="305"/>
    </row>
    <row r="407" spans="1:8" s="25" customFormat="1" ht="33.75" customHeight="1">
      <c r="A407" s="161"/>
      <c r="B407" s="365"/>
      <c r="C407" s="736" t="s">
        <v>354</v>
      </c>
      <c r="D407" s="737"/>
      <c r="E407" s="738"/>
      <c r="F407" s="362" t="s">
        <v>8</v>
      </c>
      <c r="G407" s="89" t="s">
        <v>8</v>
      </c>
      <c r="H407" s="375"/>
    </row>
    <row r="408" spans="1:8" s="25" customFormat="1" ht="149.25" customHeight="1">
      <c r="A408" s="366">
        <v>16</v>
      </c>
      <c r="B408" s="311" t="s">
        <v>562</v>
      </c>
      <c r="C408" s="360" t="s">
        <v>480</v>
      </c>
      <c r="D408" s="99"/>
      <c r="E408" s="360" t="s">
        <v>295</v>
      </c>
      <c r="F408" s="133" t="s">
        <v>90</v>
      </c>
      <c r="G408" s="134" t="s">
        <v>90</v>
      </c>
      <c r="H408" s="131" t="s">
        <v>89</v>
      </c>
    </row>
    <row r="409" spans="1:8" s="25" customFormat="1" ht="33.75" customHeight="1">
      <c r="A409" s="159"/>
      <c r="B409" s="214"/>
      <c r="C409" s="778" t="s">
        <v>477</v>
      </c>
      <c r="D409" s="743"/>
      <c r="E409" s="744"/>
      <c r="F409" s="219" t="s">
        <v>90</v>
      </c>
      <c r="G409" s="201" t="s">
        <v>90</v>
      </c>
      <c r="H409" s="306"/>
    </row>
    <row r="410" spans="1:8" s="25" customFormat="1" ht="48.75" customHeight="1">
      <c r="A410" s="159"/>
      <c r="B410" s="214"/>
      <c r="C410" s="638" t="s">
        <v>481</v>
      </c>
      <c r="D410" s="610"/>
      <c r="E410" s="611"/>
      <c r="F410" s="67" t="s">
        <v>90</v>
      </c>
      <c r="G410" s="84" t="s">
        <v>90</v>
      </c>
      <c r="H410" s="305"/>
    </row>
    <row r="411" spans="1:8" s="25" customFormat="1" ht="51" customHeight="1">
      <c r="A411" s="159"/>
      <c r="B411" s="214"/>
      <c r="C411" s="638" t="s">
        <v>482</v>
      </c>
      <c r="D411" s="610"/>
      <c r="E411" s="611"/>
      <c r="F411" s="67" t="s">
        <v>90</v>
      </c>
      <c r="G411" s="84" t="s">
        <v>90</v>
      </c>
      <c r="H411" s="305"/>
    </row>
    <row r="412" spans="1:8" s="25" customFormat="1" ht="31.5" customHeight="1">
      <c r="A412" s="159"/>
      <c r="B412" s="214"/>
      <c r="C412" s="638" t="s">
        <v>356</v>
      </c>
      <c r="D412" s="610"/>
      <c r="E412" s="611"/>
      <c r="F412" s="67" t="s">
        <v>90</v>
      </c>
      <c r="G412" s="84" t="s">
        <v>90</v>
      </c>
      <c r="H412" s="305"/>
    </row>
    <row r="413" spans="1:8" s="25" customFormat="1" ht="32.25" customHeight="1" thickBot="1">
      <c r="A413" s="161"/>
      <c r="B413" s="262"/>
      <c r="C413" s="639" t="s">
        <v>357</v>
      </c>
      <c r="D413" s="624"/>
      <c r="E413" s="625"/>
      <c r="F413" s="114" t="s">
        <v>90</v>
      </c>
      <c r="G413" s="115" t="s">
        <v>90</v>
      </c>
      <c r="H413" s="489"/>
    </row>
    <row r="414" spans="1:8" s="25" customFormat="1" ht="132.75" customHeight="1" thickTop="1" thickBot="1">
      <c r="A414" s="29">
        <v>17</v>
      </c>
      <c r="B414" s="216" t="s">
        <v>563</v>
      </c>
      <c r="C414" s="334" t="s">
        <v>483</v>
      </c>
      <c r="D414" s="180"/>
      <c r="E414" s="176" t="s">
        <v>358</v>
      </c>
      <c r="F414" s="135" t="s">
        <v>90</v>
      </c>
      <c r="G414" s="136" t="s">
        <v>90</v>
      </c>
      <c r="H414" s="135" t="s">
        <v>89</v>
      </c>
    </row>
    <row r="415" spans="1:8" s="25" customFormat="1" ht="39.75" customHeight="1" thickTop="1">
      <c r="A415" s="117"/>
      <c r="B415" s="676" t="s">
        <v>423</v>
      </c>
      <c r="C415" s="605" t="s">
        <v>492</v>
      </c>
      <c r="D415" s="606"/>
      <c r="E415" s="607"/>
      <c r="F415" s="315" t="s">
        <v>355</v>
      </c>
      <c r="G415" s="113" t="s">
        <v>355</v>
      </c>
      <c r="H415" s="434"/>
    </row>
    <row r="416" spans="1:8" s="25" customFormat="1" ht="42" customHeight="1">
      <c r="A416" s="117"/>
      <c r="B416" s="662"/>
      <c r="C416" s="640" t="s">
        <v>493</v>
      </c>
      <c r="D416" s="641"/>
      <c r="E416" s="642"/>
      <c r="F416" s="67" t="s">
        <v>8</v>
      </c>
      <c r="G416" s="84" t="s">
        <v>8</v>
      </c>
      <c r="H416" s="305"/>
    </row>
    <row r="417" spans="1:9" s="25" customFormat="1" ht="23.25" customHeight="1">
      <c r="A417" s="117"/>
      <c r="B417" s="662"/>
      <c r="C417" s="640" t="s">
        <v>359</v>
      </c>
      <c r="D417" s="641"/>
      <c r="E417" s="642"/>
      <c r="F417" s="67" t="s">
        <v>360</v>
      </c>
      <c r="G417" s="84" t="s">
        <v>8</v>
      </c>
      <c r="H417" s="305"/>
    </row>
    <row r="418" spans="1:9" s="25" customFormat="1" ht="93.6" customHeight="1">
      <c r="A418" s="117"/>
      <c r="B418" s="677"/>
      <c r="C418" s="750" t="s">
        <v>507</v>
      </c>
      <c r="D418" s="751"/>
      <c r="E418" s="752"/>
      <c r="F418" s="56" t="s">
        <v>8</v>
      </c>
      <c r="G418" s="57" t="s">
        <v>8</v>
      </c>
      <c r="H418" s="377"/>
    </row>
    <row r="419" spans="1:9" s="1" customFormat="1" ht="30" customHeight="1">
      <c r="A419" s="117"/>
      <c r="B419" s="662" t="s">
        <v>465</v>
      </c>
      <c r="C419" s="742" t="s">
        <v>412</v>
      </c>
      <c r="D419" s="743"/>
      <c r="E419" s="744"/>
      <c r="F419" s="236" t="s">
        <v>494</v>
      </c>
      <c r="G419" s="219" t="s">
        <v>494</v>
      </c>
      <c r="H419" s="306"/>
      <c r="I419" s="132"/>
    </row>
    <row r="420" spans="1:9" s="1" customFormat="1" ht="39.75" customHeight="1">
      <c r="A420" s="117"/>
      <c r="B420" s="662"/>
      <c r="C420" s="742" t="s">
        <v>487</v>
      </c>
      <c r="D420" s="743"/>
      <c r="E420" s="744"/>
      <c r="F420" s="67" t="s">
        <v>87</v>
      </c>
      <c r="G420" s="86" t="s">
        <v>16</v>
      </c>
      <c r="H420" s="279"/>
      <c r="I420" s="132"/>
    </row>
    <row r="421" spans="1:9" s="1" customFormat="1" ht="31.5" customHeight="1">
      <c r="A421" s="117"/>
      <c r="B421" s="662"/>
      <c r="C421" s="656" t="s">
        <v>488</v>
      </c>
      <c r="D421" s="657"/>
      <c r="E421" s="658"/>
      <c r="F421" s="56" t="s">
        <v>16</v>
      </c>
      <c r="G421" s="56" t="s">
        <v>7</v>
      </c>
      <c r="H421" s="377"/>
      <c r="I421" s="132"/>
    </row>
    <row r="422" spans="1:9" ht="27.75" hidden="1" customHeight="1">
      <c r="A422" s="117"/>
      <c r="B422" s="662"/>
      <c r="C422" s="650" t="s">
        <v>489</v>
      </c>
      <c r="D422" s="622"/>
      <c r="E422" s="623"/>
      <c r="F422" s="236" t="s">
        <v>7</v>
      </c>
      <c r="G422" s="219" t="s">
        <v>7</v>
      </c>
      <c r="H422" s="279"/>
    </row>
    <row r="423" spans="1:9" ht="28.5" customHeight="1">
      <c r="A423" s="117"/>
      <c r="B423" s="662"/>
      <c r="C423" s="650" t="s">
        <v>489</v>
      </c>
      <c r="D423" s="622"/>
      <c r="E423" s="623"/>
      <c r="F423" s="236" t="s">
        <v>7</v>
      </c>
      <c r="G423" s="219" t="s">
        <v>7</v>
      </c>
      <c r="H423" s="306"/>
    </row>
    <row r="424" spans="1:9" ht="41.25" customHeight="1">
      <c r="A424" s="117"/>
      <c r="B424" s="662"/>
      <c r="C424" s="644" t="s">
        <v>490</v>
      </c>
      <c r="D424" s="610"/>
      <c r="E424" s="611"/>
      <c r="F424" s="67" t="s">
        <v>87</v>
      </c>
      <c r="G424" s="84" t="s">
        <v>16</v>
      </c>
      <c r="H424" s="305"/>
    </row>
    <row r="425" spans="1:9" ht="33" customHeight="1" thickBot="1">
      <c r="A425" s="117"/>
      <c r="B425" s="663"/>
      <c r="C425" s="881" t="s">
        <v>491</v>
      </c>
      <c r="D425" s="787"/>
      <c r="E425" s="788"/>
      <c r="F425" s="318" t="s">
        <v>16</v>
      </c>
      <c r="G425" s="104" t="s">
        <v>7</v>
      </c>
      <c r="H425" s="291"/>
    </row>
    <row r="426" spans="1:9" ht="139.5" customHeight="1" thickTop="1" thickBot="1">
      <c r="A426" s="366">
        <v>18</v>
      </c>
      <c r="B426" s="200" t="s">
        <v>564</v>
      </c>
      <c r="C426" s="348" t="s">
        <v>495</v>
      </c>
      <c r="D426" s="100"/>
      <c r="E426" s="217" t="s">
        <v>218</v>
      </c>
      <c r="F426" s="236" t="s">
        <v>90</v>
      </c>
      <c r="G426" s="86" t="s">
        <v>90</v>
      </c>
      <c r="H426" s="279" t="s">
        <v>89</v>
      </c>
    </row>
    <row r="427" spans="1:9" ht="24" customHeight="1" thickTop="1">
      <c r="A427" s="231"/>
      <c r="B427" s="664" t="s">
        <v>435</v>
      </c>
      <c r="C427" s="608" t="s">
        <v>361</v>
      </c>
      <c r="D427" s="608"/>
      <c r="E427" s="609"/>
      <c r="F427" s="315" t="s">
        <v>362</v>
      </c>
      <c r="G427" s="113" t="s">
        <v>8</v>
      </c>
      <c r="H427" s="434"/>
    </row>
    <row r="428" spans="1:9" ht="35.25" customHeight="1">
      <c r="A428" s="231"/>
      <c r="B428" s="665"/>
      <c r="C428" s="610" t="s">
        <v>363</v>
      </c>
      <c r="D428" s="610"/>
      <c r="E428" s="611"/>
      <c r="F428" s="67" t="s">
        <v>8</v>
      </c>
      <c r="G428" s="84" t="s">
        <v>8</v>
      </c>
      <c r="H428" s="305"/>
    </row>
    <row r="429" spans="1:9" ht="31.5" customHeight="1">
      <c r="A429" s="231"/>
      <c r="B429" s="665"/>
      <c r="C429" s="610" t="s">
        <v>364</v>
      </c>
      <c r="D429" s="610"/>
      <c r="E429" s="611"/>
      <c r="F429" s="67" t="s">
        <v>8</v>
      </c>
      <c r="G429" s="84" t="s">
        <v>8</v>
      </c>
      <c r="H429" s="305"/>
    </row>
    <row r="430" spans="1:9" ht="25.5" customHeight="1">
      <c r="A430" s="231"/>
      <c r="B430" s="665"/>
      <c r="C430" s="610" t="s">
        <v>365</v>
      </c>
      <c r="D430" s="610"/>
      <c r="E430" s="611"/>
      <c r="F430" s="67" t="s">
        <v>8</v>
      </c>
      <c r="G430" s="84" t="s">
        <v>8</v>
      </c>
      <c r="H430" s="305"/>
    </row>
    <row r="431" spans="1:9" ht="24" customHeight="1">
      <c r="A431" s="285"/>
      <c r="B431" s="666"/>
      <c r="C431" s="657" t="s">
        <v>366</v>
      </c>
      <c r="D431" s="657"/>
      <c r="E431" s="658"/>
      <c r="F431" s="316" t="s">
        <v>8</v>
      </c>
      <c r="G431" s="85" t="s">
        <v>8</v>
      </c>
      <c r="H431" s="137"/>
    </row>
    <row r="432" spans="1:9" ht="27" customHeight="1">
      <c r="A432" s="231"/>
      <c r="B432" s="773" t="s">
        <v>437</v>
      </c>
      <c r="C432" s="743" t="s">
        <v>367</v>
      </c>
      <c r="D432" s="743"/>
      <c r="E432" s="744"/>
      <c r="F432" s="219" t="s">
        <v>8</v>
      </c>
      <c r="G432" s="201" t="s">
        <v>8</v>
      </c>
      <c r="H432" s="279"/>
    </row>
    <row r="433" spans="1:8" ht="41.25" customHeight="1" thickBot="1">
      <c r="A433" s="234"/>
      <c r="B433" s="774"/>
      <c r="C433" s="624" t="s">
        <v>496</v>
      </c>
      <c r="D433" s="624"/>
      <c r="E433" s="625"/>
      <c r="F433" s="318" t="s">
        <v>8</v>
      </c>
      <c r="G433" s="104" t="s">
        <v>8</v>
      </c>
      <c r="H433" s="489"/>
    </row>
    <row r="434" spans="1:8" ht="161.25" customHeight="1" thickTop="1">
      <c r="A434" s="366">
        <v>19</v>
      </c>
      <c r="B434" s="216" t="s">
        <v>922</v>
      </c>
      <c r="C434" s="352" t="s">
        <v>923</v>
      </c>
      <c r="D434" s="168"/>
      <c r="E434" s="352"/>
      <c r="F434" s="166" t="s">
        <v>90</v>
      </c>
      <c r="G434" s="167" t="s">
        <v>90</v>
      </c>
      <c r="H434" s="436" t="s">
        <v>89</v>
      </c>
    </row>
    <row r="435" spans="1:8" ht="48" customHeight="1">
      <c r="A435" s="159"/>
      <c r="B435" s="217"/>
      <c r="C435" s="638" t="s">
        <v>924</v>
      </c>
      <c r="D435" s="610"/>
      <c r="E435" s="611"/>
      <c r="F435" s="67" t="s">
        <v>89</v>
      </c>
      <c r="G435" s="67" t="s">
        <v>89</v>
      </c>
      <c r="H435" s="279"/>
    </row>
    <row r="436" spans="1:8" ht="45" customHeight="1">
      <c r="A436" s="159"/>
      <c r="B436" s="217"/>
      <c r="C436" s="638" t="s">
        <v>925</v>
      </c>
      <c r="D436" s="610"/>
      <c r="E436" s="611"/>
      <c r="F436" s="67" t="s">
        <v>89</v>
      </c>
      <c r="G436" s="236" t="s">
        <v>420</v>
      </c>
      <c r="H436" s="375"/>
    </row>
    <row r="437" spans="1:8" ht="93.75" customHeight="1">
      <c r="A437" s="328">
        <v>21</v>
      </c>
      <c r="B437" s="216" t="s">
        <v>567</v>
      </c>
      <c r="C437" s="311" t="s">
        <v>497</v>
      </c>
      <c r="D437" s="157"/>
      <c r="E437" s="311" t="s">
        <v>76</v>
      </c>
      <c r="F437" s="52" t="s">
        <v>90</v>
      </c>
      <c r="G437" s="148" t="s">
        <v>90</v>
      </c>
      <c r="H437" s="342" t="s">
        <v>89</v>
      </c>
    </row>
    <row r="438" spans="1:8" ht="126" customHeight="1" thickBot="1">
      <c r="A438" s="125"/>
      <c r="B438" s="217"/>
      <c r="C438" s="365" t="s">
        <v>368</v>
      </c>
      <c r="D438" s="169"/>
      <c r="E438" s="147"/>
      <c r="F438" s="316"/>
      <c r="G438" s="85"/>
      <c r="H438" s="170"/>
    </row>
    <row r="439" spans="1:8" ht="65.25" customHeight="1" thickTop="1">
      <c r="A439" s="367"/>
      <c r="B439" s="664" t="s">
        <v>433</v>
      </c>
      <c r="C439" s="797" t="s">
        <v>498</v>
      </c>
      <c r="D439" s="629"/>
      <c r="E439" s="630"/>
      <c r="F439" s="121" t="s">
        <v>8</v>
      </c>
      <c r="G439" s="122" t="s">
        <v>8</v>
      </c>
      <c r="H439" s="434"/>
    </row>
    <row r="440" spans="1:8" ht="33" customHeight="1">
      <c r="A440" s="798"/>
      <c r="B440" s="666"/>
      <c r="C440" s="615" t="s">
        <v>369</v>
      </c>
      <c r="D440" s="616"/>
      <c r="E440" s="617"/>
      <c r="F440" s="364" t="s">
        <v>8</v>
      </c>
      <c r="G440" s="127" t="s">
        <v>8</v>
      </c>
      <c r="H440" s="377"/>
    </row>
    <row r="441" spans="1:8" ht="38.25" customHeight="1">
      <c r="A441" s="798"/>
      <c r="B441" s="773" t="s">
        <v>717</v>
      </c>
      <c r="C441" s="612" t="s">
        <v>370</v>
      </c>
      <c r="D441" s="613"/>
      <c r="E441" s="614"/>
      <c r="F441" s="12" t="s">
        <v>16</v>
      </c>
      <c r="G441" s="47" t="s">
        <v>16</v>
      </c>
      <c r="H441" s="290"/>
    </row>
    <row r="442" spans="1:8" ht="40.5" customHeight="1">
      <c r="A442" s="798"/>
      <c r="B442" s="666"/>
      <c r="C442" s="615" t="s">
        <v>371</v>
      </c>
      <c r="D442" s="616"/>
      <c r="E442" s="617"/>
      <c r="F442" s="20" t="s">
        <v>16</v>
      </c>
      <c r="G442" s="46" t="s">
        <v>16</v>
      </c>
      <c r="H442" s="377"/>
    </row>
    <row r="443" spans="1:8" ht="68.25" customHeight="1">
      <c r="A443" s="798"/>
      <c r="B443" s="773" t="s">
        <v>434</v>
      </c>
      <c r="C443" s="612" t="s">
        <v>504</v>
      </c>
      <c r="D443" s="613"/>
      <c r="E443" s="614"/>
      <c r="F443" s="12" t="s">
        <v>8</v>
      </c>
      <c r="G443" s="47" t="s">
        <v>8</v>
      </c>
      <c r="H443" s="290"/>
    </row>
    <row r="444" spans="1:8" ht="32.25" customHeight="1" thickBot="1">
      <c r="A444" s="799"/>
      <c r="B444" s="774"/>
      <c r="C444" s="779" t="s">
        <v>372</v>
      </c>
      <c r="D444" s="727"/>
      <c r="E444" s="728"/>
      <c r="F444" s="123" t="s">
        <v>8</v>
      </c>
      <c r="G444" s="124" t="s">
        <v>8</v>
      </c>
      <c r="H444" s="489"/>
    </row>
    <row r="445" spans="1:8" ht="99" customHeight="1" thickTop="1">
      <c r="A445" s="321">
        <v>21</v>
      </c>
      <c r="B445" s="314"/>
      <c r="C445" s="340"/>
      <c r="D445" s="340"/>
      <c r="E445" s="340" t="s">
        <v>373</v>
      </c>
      <c r="F445" s="229"/>
      <c r="G445" s="229"/>
      <c r="H445" s="490"/>
    </row>
    <row r="446" spans="1:8" ht="80.25" customHeight="1">
      <c r="A446" s="321"/>
      <c r="B446" s="365"/>
      <c r="C446" s="215"/>
      <c r="D446" s="215"/>
      <c r="E446" s="215"/>
      <c r="F446" s="69"/>
      <c r="G446" s="69"/>
      <c r="H446" s="491"/>
    </row>
    <row r="447" spans="1:8" ht="71.25" customHeight="1" thickBot="1">
      <c r="A447" s="366">
        <v>22</v>
      </c>
      <c r="B447" s="550" t="s">
        <v>565</v>
      </c>
      <c r="C447" s="226" t="s">
        <v>515</v>
      </c>
      <c r="D447" s="227"/>
      <c r="E447" s="230" t="s">
        <v>211</v>
      </c>
      <c r="F447" s="228" t="s">
        <v>7</v>
      </c>
      <c r="G447" s="228" t="s">
        <v>7</v>
      </c>
      <c r="H447" s="228" t="s">
        <v>7</v>
      </c>
    </row>
    <row r="448" spans="1:8" ht="45.75" customHeight="1" thickTop="1">
      <c r="A448" s="600"/>
      <c r="B448" s="795"/>
      <c r="C448" s="789" t="s">
        <v>499</v>
      </c>
      <c r="D448" s="790"/>
      <c r="E448" s="791"/>
      <c r="F448" s="121" t="s">
        <v>89</v>
      </c>
      <c r="G448" s="358" t="s">
        <v>89</v>
      </c>
      <c r="H448" s="225"/>
    </row>
    <row r="449" spans="1:9" ht="49.5" customHeight="1" thickBot="1">
      <c r="A449" s="601"/>
      <c r="B449" s="796"/>
      <c r="C449" s="792" t="s">
        <v>500</v>
      </c>
      <c r="D449" s="793"/>
      <c r="E449" s="794"/>
      <c r="F449" s="223" t="s">
        <v>89</v>
      </c>
      <c r="G449" s="223" t="s">
        <v>89</v>
      </c>
      <c r="H449" s="303"/>
    </row>
    <row r="450" spans="1:9" ht="14.25" thickTop="1">
      <c r="H450" s="459"/>
      <c r="I450" s="492"/>
    </row>
    <row r="451" spans="1:9">
      <c r="H451" s="459"/>
    </row>
    <row r="452" spans="1:9">
      <c r="H452" s="459"/>
    </row>
    <row r="453" spans="1:9">
      <c r="H453" s="459"/>
    </row>
    <row r="454" spans="1:9">
      <c r="H454" s="459"/>
    </row>
    <row r="455" spans="1:9">
      <c r="H455" s="459"/>
    </row>
    <row r="456" spans="1:9">
      <c r="H456" s="459"/>
    </row>
    <row r="457" spans="1:9">
      <c r="H457" s="459"/>
    </row>
    <row r="458" spans="1:9">
      <c r="H458" s="459"/>
    </row>
    <row r="459" spans="1:9">
      <c r="H459" s="459"/>
    </row>
    <row r="460" spans="1:9">
      <c r="H460" s="459"/>
    </row>
    <row r="461" spans="1:9">
      <c r="H461" s="459"/>
    </row>
    <row r="462" spans="1:9">
      <c r="H462" s="459"/>
    </row>
    <row r="463" spans="1:9">
      <c r="H463" s="459"/>
    </row>
    <row r="464" spans="1:9">
      <c r="H464" s="459"/>
    </row>
    <row r="465" spans="8:9">
      <c r="H465" s="459"/>
    </row>
    <row r="466" spans="8:9">
      <c r="H466" s="459"/>
      <c r="I466" s="492"/>
    </row>
    <row r="467" spans="8:9">
      <c r="H467" s="459"/>
    </row>
    <row r="468" spans="8:9">
      <c r="H468" s="459"/>
    </row>
    <row r="469" spans="8:9">
      <c r="H469" s="459"/>
    </row>
  </sheetData>
  <mergeCells count="421">
    <mergeCell ref="C155:H155"/>
    <mergeCell ref="C204:H204"/>
    <mergeCell ref="C195:H195"/>
    <mergeCell ref="C196:H196"/>
    <mergeCell ref="C202:H202"/>
    <mergeCell ref="C203:H203"/>
    <mergeCell ref="C103:H103"/>
    <mergeCell ref="C136:H136"/>
    <mergeCell ref="H149:H151"/>
    <mergeCell ref="E143:E145"/>
    <mergeCell ref="H152:H153"/>
    <mergeCell ref="D150:D151"/>
    <mergeCell ref="F152:F153"/>
    <mergeCell ref="F143:F145"/>
    <mergeCell ref="G143:G145"/>
    <mergeCell ref="C102:H102"/>
    <mergeCell ref="C107:H107"/>
    <mergeCell ref="E108:E112"/>
    <mergeCell ref="E130:E131"/>
    <mergeCell ref="C146:H146"/>
    <mergeCell ref="C147:H147"/>
    <mergeCell ref="C134:H134"/>
    <mergeCell ref="C127:H127"/>
    <mergeCell ref="C128:H128"/>
    <mergeCell ref="C138:H138"/>
    <mergeCell ref="B60:B62"/>
    <mergeCell ref="A63:A64"/>
    <mergeCell ref="B102:B112"/>
    <mergeCell ref="A157:A162"/>
    <mergeCell ref="B157:B162"/>
    <mergeCell ref="C160:H160"/>
    <mergeCell ref="G171:G172"/>
    <mergeCell ref="H171:H172"/>
    <mergeCell ref="B168:B174"/>
    <mergeCell ref="E173:E174"/>
    <mergeCell ref="F173:F174"/>
    <mergeCell ref="G173:G174"/>
    <mergeCell ref="C157:H157"/>
    <mergeCell ref="C158:H158"/>
    <mergeCell ref="C159:H159"/>
    <mergeCell ref="B132:B133"/>
    <mergeCell ref="C137:H137"/>
    <mergeCell ref="E152:E153"/>
    <mergeCell ref="E149:E151"/>
    <mergeCell ref="F149:F151"/>
    <mergeCell ref="G149:G151"/>
    <mergeCell ref="G152:G153"/>
    <mergeCell ref="C148:H148"/>
    <mergeCell ref="E139:E140"/>
    <mergeCell ref="A399:A402"/>
    <mergeCell ref="C164:H164"/>
    <mergeCell ref="C163:H163"/>
    <mergeCell ref="E176:E178"/>
    <mergeCell ref="F176:F178"/>
    <mergeCell ref="G176:G178"/>
    <mergeCell ref="A155:A156"/>
    <mergeCell ref="B155:B156"/>
    <mergeCell ref="E171:E172"/>
    <mergeCell ref="H173:H174"/>
    <mergeCell ref="E169:E170"/>
    <mergeCell ref="C193:H193"/>
    <mergeCell ref="C205:H205"/>
    <mergeCell ref="C184:H184"/>
    <mergeCell ref="C187:H187"/>
    <mergeCell ref="C188:H188"/>
    <mergeCell ref="F190:F191"/>
    <mergeCell ref="G190:G191"/>
    <mergeCell ref="A176:A178"/>
    <mergeCell ref="B176:B178"/>
    <mergeCell ref="C366:D366"/>
    <mergeCell ref="C357:D357"/>
    <mergeCell ref="C358:D358"/>
    <mergeCell ref="C373:D373"/>
    <mergeCell ref="B427:B431"/>
    <mergeCell ref="B415:B418"/>
    <mergeCell ref="C424:E424"/>
    <mergeCell ref="C425:E425"/>
    <mergeCell ref="C415:E415"/>
    <mergeCell ref="C416:E416"/>
    <mergeCell ref="C423:E423"/>
    <mergeCell ref="C431:E431"/>
    <mergeCell ref="A376:A378"/>
    <mergeCell ref="B376:B378"/>
    <mergeCell ref="D376:D377"/>
    <mergeCell ref="E376:E378"/>
    <mergeCell ref="A375:H375"/>
    <mergeCell ref="C363:D363"/>
    <mergeCell ref="C371:D371"/>
    <mergeCell ref="B367:B369"/>
    <mergeCell ref="C367:D367"/>
    <mergeCell ref="C368:D368"/>
    <mergeCell ref="C369:D369"/>
    <mergeCell ref="C370:D370"/>
    <mergeCell ref="C364:D364"/>
    <mergeCell ref="C365:D365"/>
    <mergeCell ref="B364:B366"/>
    <mergeCell ref="C374:D374"/>
    <mergeCell ref="C256:E256"/>
    <mergeCell ref="C297:E297"/>
    <mergeCell ref="H278:H279"/>
    <mergeCell ref="E230:E232"/>
    <mergeCell ref="B79:B86"/>
    <mergeCell ref="B130:B131"/>
    <mergeCell ref="A130:A131"/>
    <mergeCell ref="A79:A86"/>
    <mergeCell ref="B114:B118"/>
    <mergeCell ref="A119:A121"/>
    <mergeCell ref="B119:B121"/>
    <mergeCell ref="A122:A125"/>
    <mergeCell ref="B122:B125"/>
    <mergeCell ref="B95:B98"/>
    <mergeCell ref="A102:A112"/>
    <mergeCell ref="B127:B129"/>
    <mergeCell ref="A114:A118"/>
    <mergeCell ref="A88:A94"/>
    <mergeCell ref="B99:B101"/>
    <mergeCell ref="D144:D145"/>
    <mergeCell ref="H143:H145"/>
    <mergeCell ref="C132:H132"/>
    <mergeCell ref="C135:H135"/>
    <mergeCell ref="A6:A9"/>
    <mergeCell ref="A14:A20"/>
    <mergeCell ref="C4:C5"/>
    <mergeCell ref="A29:A33"/>
    <mergeCell ref="A34:A42"/>
    <mergeCell ref="A1:H1"/>
    <mergeCell ref="A2:H2"/>
    <mergeCell ref="A13:H13"/>
    <mergeCell ref="B14:B16"/>
    <mergeCell ref="F35:F42"/>
    <mergeCell ref="G35:G42"/>
    <mergeCell ref="H35:H42"/>
    <mergeCell ref="F4:H4"/>
    <mergeCell ref="A4:B5"/>
    <mergeCell ref="B6:B9"/>
    <mergeCell ref="A11:A12"/>
    <mergeCell ref="E35:E42"/>
    <mergeCell ref="D35:D40"/>
    <mergeCell ref="A21:A28"/>
    <mergeCell ref="D4:D5"/>
    <mergeCell ref="E4:E5"/>
    <mergeCell ref="C14:H14"/>
    <mergeCell ref="C15:H15"/>
    <mergeCell ref="C16:H16"/>
    <mergeCell ref="B55:B57"/>
    <mergeCell ref="B88:B89"/>
    <mergeCell ref="A54:G54"/>
    <mergeCell ref="A55:A57"/>
    <mergeCell ref="B90:B94"/>
    <mergeCell ref="A67:A69"/>
    <mergeCell ref="A95:A98"/>
    <mergeCell ref="A100:A101"/>
    <mergeCell ref="A60:A62"/>
    <mergeCell ref="C74:H74"/>
    <mergeCell ref="E85:E86"/>
    <mergeCell ref="A65:A66"/>
    <mergeCell ref="A74:A78"/>
    <mergeCell ref="E77:E78"/>
    <mergeCell ref="C60:H60"/>
    <mergeCell ref="C65:H65"/>
    <mergeCell ref="C67:H67"/>
    <mergeCell ref="B63:B64"/>
    <mergeCell ref="B65:B66"/>
    <mergeCell ref="B74:B78"/>
    <mergeCell ref="B67:B69"/>
    <mergeCell ref="A71:A72"/>
    <mergeCell ref="B71:B72"/>
    <mergeCell ref="A134:A142"/>
    <mergeCell ref="B134:B142"/>
    <mergeCell ref="A143:A145"/>
    <mergeCell ref="B143:B145"/>
    <mergeCell ref="C34:H34"/>
    <mergeCell ref="B34:B42"/>
    <mergeCell ref="A127:A129"/>
    <mergeCell ref="C104:H104"/>
    <mergeCell ref="C105:H105"/>
    <mergeCell ref="C106:H106"/>
    <mergeCell ref="C44:H44"/>
    <mergeCell ref="C55:H55"/>
    <mergeCell ref="C56:H56"/>
    <mergeCell ref="E68:E69"/>
    <mergeCell ref="C71:H71"/>
    <mergeCell ref="C76:H76"/>
    <mergeCell ref="C79:H79"/>
    <mergeCell ref="C80:H80"/>
    <mergeCell ref="A43:G43"/>
    <mergeCell ref="D49:D50"/>
    <mergeCell ref="C45:H45"/>
    <mergeCell ref="C75:H75"/>
    <mergeCell ref="E63:E64"/>
    <mergeCell ref="A44:A53"/>
    <mergeCell ref="B44:B53"/>
    <mergeCell ref="C448:E448"/>
    <mergeCell ref="C449:E449"/>
    <mergeCell ref="A448:A449"/>
    <mergeCell ref="B448:B449"/>
    <mergeCell ref="B432:B433"/>
    <mergeCell ref="C410:E410"/>
    <mergeCell ref="C411:E411"/>
    <mergeCell ref="A396:A397"/>
    <mergeCell ref="B396:B397"/>
    <mergeCell ref="B439:B440"/>
    <mergeCell ref="C439:E439"/>
    <mergeCell ref="A440:A444"/>
    <mergeCell ref="C440:E440"/>
    <mergeCell ref="B441:B442"/>
    <mergeCell ref="C441:E441"/>
    <mergeCell ref="C442:E442"/>
    <mergeCell ref="B443:B444"/>
    <mergeCell ref="C417:E417"/>
    <mergeCell ref="B419:B425"/>
    <mergeCell ref="C419:E419"/>
    <mergeCell ref="C418:E418"/>
    <mergeCell ref="C432:E432"/>
    <mergeCell ref="C444:E444"/>
    <mergeCell ref="C359:D359"/>
    <mergeCell ref="C427:E427"/>
    <mergeCell ref="C428:E428"/>
    <mergeCell ref="C429:E429"/>
    <mergeCell ref="C430:E430"/>
    <mergeCell ref="C360:D360"/>
    <mergeCell ref="C361:D361"/>
    <mergeCell ref="C362:D362"/>
    <mergeCell ref="C372:D372"/>
    <mergeCell ref="C388:E388"/>
    <mergeCell ref="C389:E389"/>
    <mergeCell ref="C390:E390"/>
    <mergeCell ref="C400:E400"/>
    <mergeCell ref="C385:E385"/>
    <mergeCell ref="C386:E386"/>
    <mergeCell ref="C401:E401"/>
    <mergeCell ref="C402:E402"/>
    <mergeCell ref="C435:E435"/>
    <mergeCell ref="C436:E436"/>
    <mergeCell ref="C443:E443"/>
    <mergeCell ref="C407:E407"/>
    <mergeCell ref="C421:E421"/>
    <mergeCell ref="C422:E422"/>
    <mergeCell ref="C420:E420"/>
    <mergeCell ref="C412:E412"/>
    <mergeCell ref="C413:E413"/>
    <mergeCell ref="C409:E409"/>
    <mergeCell ref="C433:E433"/>
    <mergeCell ref="C267:E267"/>
    <mergeCell ref="B280:B282"/>
    <mergeCell ref="B179:B183"/>
    <mergeCell ref="F171:F172"/>
    <mergeCell ref="B146:B154"/>
    <mergeCell ref="B388:B390"/>
    <mergeCell ref="B399:B402"/>
    <mergeCell ref="B323:B324"/>
    <mergeCell ref="B332:B333"/>
    <mergeCell ref="B385:B387"/>
    <mergeCell ref="B341:B342"/>
    <mergeCell ref="C341:E341"/>
    <mergeCell ref="C342:E342"/>
    <mergeCell ref="C268:E268"/>
    <mergeCell ref="C404:E404"/>
    <mergeCell ref="C356:D356"/>
    <mergeCell ref="H220:H221"/>
    <mergeCell ref="C406:E406"/>
    <mergeCell ref="C405:E405"/>
    <mergeCell ref="C387:E387"/>
    <mergeCell ref="C322:E322"/>
    <mergeCell ref="C302:E302"/>
    <mergeCell ref="C303:E303"/>
    <mergeCell ref="C330:E330"/>
    <mergeCell ref="C300:E300"/>
    <mergeCell ref="C295:E295"/>
    <mergeCell ref="C306:E306"/>
    <mergeCell ref="C307:E307"/>
    <mergeCell ref="C319:E319"/>
    <mergeCell ref="C327:E327"/>
    <mergeCell ref="C316:E316"/>
    <mergeCell ref="C269:E269"/>
    <mergeCell ref="C288:E288"/>
    <mergeCell ref="C282:E282"/>
    <mergeCell ref="C311:E311"/>
    <mergeCell ref="C312:E312"/>
    <mergeCell ref="C314:E314"/>
    <mergeCell ref="C315:E315"/>
    <mergeCell ref="C313:E313"/>
    <mergeCell ref="C283:E283"/>
    <mergeCell ref="C273:E273"/>
    <mergeCell ref="C276:E276"/>
    <mergeCell ref="C308:E308"/>
    <mergeCell ref="C284:E284"/>
    <mergeCell ref="C277:E277"/>
    <mergeCell ref="E278:E279"/>
    <mergeCell ref="C275:E275"/>
    <mergeCell ref="C310:E310"/>
    <mergeCell ref="C250:E250"/>
    <mergeCell ref="B265:B269"/>
    <mergeCell ref="C261:E261"/>
    <mergeCell ref="C248:E248"/>
    <mergeCell ref="C265:E265"/>
    <mergeCell ref="G218:G219"/>
    <mergeCell ref="H218:H219"/>
    <mergeCell ref="E216:E217"/>
    <mergeCell ref="F216:F217"/>
    <mergeCell ref="G216:G217"/>
    <mergeCell ref="H216:H217"/>
    <mergeCell ref="F222:F223"/>
    <mergeCell ref="E218:E219"/>
    <mergeCell ref="C254:E254"/>
    <mergeCell ref="C262:E262"/>
    <mergeCell ref="C263:E263"/>
    <mergeCell ref="B254:B255"/>
    <mergeCell ref="C258:E258"/>
    <mergeCell ref="C255:E255"/>
    <mergeCell ref="C259:E259"/>
    <mergeCell ref="C260:E260"/>
    <mergeCell ref="A229:H229"/>
    <mergeCell ref="C252:E252"/>
    <mergeCell ref="B225:B226"/>
    <mergeCell ref="A146:A154"/>
    <mergeCell ref="E181:E182"/>
    <mergeCell ref="C179:H179"/>
    <mergeCell ref="A202:A210"/>
    <mergeCell ref="A184:A185"/>
    <mergeCell ref="B184:B185"/>
    <mergeCell ref="B216:B223"/>
    <mergeCell ref="G222:G223"/>
    <mergeCell ref="A193:A198"/>
    <mergeCell ref="A211:A215"/>
    <mergeCell ref="C180:H180"/>
    <mergeCell ref="A179:A183"/>
    <mergeCell ref="B193:B198"/>
    <mergeCell ref="A168:A174"/>
    <mergeCell ref="A216:A223"/>
    <mergeCell ref="D190:D192"/>
    <mergeCell ref="B187:B192"/>
    <mergeCell ref="B202:B210"/>
    <mergeCell ref="E220:E221"/>
    <mergeCell ref="E222:E223"/>
    <mergeCell ref="C165:H165"/>
    <mergeCell ref="B163:B167"/>
    <mergeCell ref="A163:A167"/>
    <mergeCell ref="A230:A232"/>
    <mergeCell ref="A233:A234"/>
    <mergeCell ref="B233:B234"/>
    <mergeCell ref="A225:A226"/>
    <mergeCell ref="A187:A192"/>
    <mergeCell ref="C189:H189"/>
    <mergeCell ref="E190:E192"/>
    <mergeCell ref="H222:H223"/>
    <mergeCell ref="C206:H206"/>
    <mergeCell ref="B211:B215"/>
    <mergeCell ref="C194:H194"/>
    <mergeCell ref="H190:H191"/>
    <mergeCell ref="B199:B201"/>
    <mergeCell ref="F220:F221"/>
    <mergeCell ref="C211:H211"/>
    <mergeCell ref="C212:H212"/>
    <mergeCell ref="G220:G221"/>
    <mergeCell ref="C213:H213"/>
    <mergeCell ref="C214:H214"/>
    <mergeCell ref="F218:F219"/>
    <mergeCell ref="A132:A133"/>
    <mergeCell ref="C337:E337"/>
    <mergeCell ref="C338:E338"/>
    <mergeCell ref="C292:E292"/>
    <mergeCell ref="C293:E293"/>
    <mergeCell ref="C294:E294"/>
    <mergeCell ref="C350:E350"/>
    <mergeCell ref="B348:B350"/>
    <mergeCell ref="B305:B308"/>
    <mergeCell ref="B326:B327"/>
    <mergeCell ref="F302:F303"/>
    <mergeCell ref="B276:B277"/>
    <mergeCell ref="A276:A277"/>
    <mergeCell ref="A265:A269"/>
    <mergeCell ref="C266:E266"/>
    <mergeCell ref="A227:G227"/>
    <mergeCell ref="C251:E251"/>
    <mergeCell ref="D233:D234"/>
    <mergeCell ref="C309:E309"/>
    <mergeCell ref="B270:B274"/>
    <mergeCell ref="C270:E270"/>
    <mergeCell ref="C271:E271"/>
    <mergeCell ref="C272:E272"/>
    <mergeCell ref="B249:B252"/>
    <mergeCell ref="C249:E249"/>
    <mergeCell ref="B258:B260"/>
    <mergeCell ref="C274:E274"/>
    <mergeCell ref="B261:B263"/>
    <mergeCell ref="B230:B232"/>
    <mergeCell ref="B309:B315"/>
    <mergeCell ref="B318:B322"/>
    <mergeCell ref="C320:E320"/>
    <mergeCell ref="B283:B284"/>
    <mergeCell ref="G278:G279"/>
    <mergeCell ref="A297:A301"/>
    <mergeCell ref="G302:G303"/>
    <mergeCell ref="C289:E289"/>
    <mergeCell ref="A278:A279"/>
    <mergeCell ref="C287:E287"/>
    <mergeCell ref="C301:E301"/>
    <mergeCell ref="B278:B279"/>
    <mergeCell ref="C298:E298"/>
    <mergeCell ref="C299:E299"/>
    <mergeCell ref="C281:E281"/>
    <mergeCell ref="C280:E280"/>
    <mergeCell ref="F278:F279"/>
    <mergeCell ref="C349:E349"/>
    <mergeCell ref="A348:A350"/>
    <mergeCell ref="C286:E286"/>
    <mergeCell ref="C305:E305"/>
    <mergeCell ref="C318:E318"/>
    <mergeCell ref="C321:E321"/>
    <mergeCell ref="B339:B340"/>
    <mergeCell ref="C339:E339"/>
    <mergeCell ref="C340:E340"/>
    <mergeCell ref="B337:B338"/>
    <mergeCell ref="C325:E325"/>
    <mergeCell ref="C326:E326"/>
    <mergeCell ref="C323:E323"/>
    <mergeCell ref="C324:E324"/>
    <mergeCell ref="A332:A334"/>
    <mergeCell ref="A318:A322"/>
    <mergeCell ref="C329:E329"/>
  </mergeCells>
  <phoneticPr fontId="3"/>
  <pageMargins left="0.70866141732283472" right="0.51181102362204722" top="0.74803149606299213" bottom="0.74803149606299213" header="0.31496062992125984" footer="0.31496062992125984"/>
  <pageSetup paperSize="9" scale="90" fitToHeight="0" orientation="portrait" r:id="rId1"/>
  <headerFooter>
    <oddFooter>&amp;R&amp;9地域密着型通所介護&amp;P</oddFooter>
  </headerFooter>
  <rowBreaks count="42" manualBreakCount="42">
    <brk id="9" max="7" man="1"/>
    <brk id="20" max="7" man="1"/>
    <brk id="28" max="7" man="1"/>
    <brk id="33" max="7" man="1"/>
    <brk id="42" max="7" man="1"/>
    <brk id="53" max="7" man="1"/>
    <brk id="66" max="7" man="1"/>
    <brk id="78" max="7" man="1"/>
    <brk id="86" max="7" man="1"/>
    <brk id="118" max="7" man="1"/>
    <brk id="126" max="7" man="1"/>
    <brk id="141" max="7" man="1"/>
    <brk id="149" max="7" man="1"/>
    <brk id="156" max="7" man="1"/>
    <brk id="167" max="7" man="1"/>
    <brk id="174" max="7" man="1"/>
    <brk id="183" max="7" man="1"/>
    <brk id="198" max="7" man="1"/>
    <brk id="215" max="16383" man="1"/>
    <brk id="223" max="16383" man="1"/>
    <brk id="226" max="7" man="1"/>
    <brk id="247" max="7" man="1"/>
    <brk id="252" max="7" man="1"/>
    <brk id="257" max="7" man="1"/>
    <brk id="269" max="7" man="1"/>
    <brk id="279" max="7" man="1"/>
    <brk id="285" max="7" man="1"/>
    <brk id="295" max="7" man="1"/>
    <brk id="302" max="7" man="1"/>
    <brk id="308" max="7" man="1"/>
    <brk id="317" max="7" man="1"/>
    <brk id="327" max="7" man="1"/>
    <brk id="336" max="7" man="1"/>
    <brk id="366" max="16383" man="1"/>
    <brk id="370" max="7" man="1"/>
    <brk id="374" max="7" man="1"/>
    <brk id="383" max="7" man="1"/>
    <brk id="392" max="7" man="1"/>
    <brk id="408" max="7" man="1"/>
    <brk id="425" max="16383" man="1"/>
    <brk id="436" max="7" man="1"/>
    <brk id="442" max="7" man="1"/>
  </rowBreaks>
  <colBreaks count="1" manualBreakCount="1">
    <brk id="1" max="61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370F2-E34D-4E43-9A3D-5A50B9230FDA}">
  <sheetPr>
    <pageSetUpPr fitToPage="1"/>
  </sheetPr>
  <dimension ref="A1:BU81"/>
  <sheetViews>
    <sheetView showGridLines="0" view="pageBreakPreview" zoomScale="60" zoomScaleNormal="70" workbookViewId="0"/>
  </sheetViews>
  <sheetFormatPr defaultColWidth="4.375" defaultRowHeight="20.25" customHeight="1"/>
  <cols>
    <col min="1" max="1" width="1.625" style="1308" customWidth="1"/>
    <col min="2" max="5" width="5.75" style="1308" customWidth="1"/>
    <col min="6" max="6" width="16.5" style="1308" hidden="1" customWidth="1"/>
    <col min="7" max="58" width="5.625" style="1308" customWidth="1"/>
    <col min="59" max="16384" width="4.375" style="1308"/>
  </cols>
  <sheetData>
    <row r="1" spans="2:64" s="1492" customFormat="1" ht="20.25" customHeight="1">
      <c r="C1" s="1508" t="s">
        <v>1003</v>
      </c>
      <c r="D1" s="1508"/>
      <c r="E1" s="1508"/>
      <c r="F1" s="1508"/>
      <c r="G1" s="1508"/>
      <c r="H1" s="1509" t="s">
        <v>1002</v>
      </c>
      <c r="J1" s="1509"/>
      <c r="L1" s="1508"/>
      <c r="M1" s="1508"/>
      <c r="N1" s="1508"/>
      <c r="O1" s="1508"/>
      <c r="P1" s="1508"/>
      <c r="Q1" s="1508"/>
      <c r="R1" s="1508"/>
      <c r="AM1" s="1504"/>
      <c r="AN1" s="1481"/>
      <c r="AO1" s="1481" t="s">
        <v>1001</v>
      </c>
      <c r="AP1" s="1290" t="s">
        <v>1000</v>
      </c>
      <c r="AQ1" s="1289"/>
      <c r="AR1" s="1289"/>
      <c r="AS1" s="1289"/>
      <c r="AT1" s="1289"/>
      <c r="AU1" s="1289"/>
      <c r="AV1" s="1289"/>
      <c r="AW1" s="1289"/>
      <c r="AX1" s="1289"/>
      <c r="AY1" s="1289"/>
      <c r="AZ1" s="1289"/>
      <c r="BA1" s="1289"/>
      <c r="BB1" s="1289"/>
      <c r="BC1" s="1289"/>
      <c r="BD1" s="1289"/>
      <c r="BE1" s="1289"/>
      <c r="BF1" s="1481" t="s">
        <v>992</v>
      </c>
    </row>
    <row r="2" spans="2:64" s="1492" customFormat="1" ht="20.25" customHeight="1">
      <c r="C2" s="1508"/>
      <c r="D2" s="1508"/>
      <c r="E2" s="1508"/>
      <c r="F2" s="1508"/>
      <c r="G2" s="1508"/>
      <c r="J2" s="1509"/>
      <c r="L2" s="1508"/>
      <c r="M2" s="1508"/>
      <c r="N2" s="1508"/>
      <c r="O2" s="1508"/>
      <c r="P2" s="1508"/>
      <c r="Q2" s="1508"/>
      <c r="R2" s="1508"/>
      <c r="Y2" s="1507" t="s">
        <v>999</v>
      </c>
      <c r="Z2" s="1283">
        <v>6</v>
      </c>
      <c r="AA2" s="1283"/>
      <c r="AB2" s="1507" t="s">
        <v>998</v>
      </c>
      <c r="AC2" s="1506">
        <f>IF(Z2=0,"",YEAR(DATE(2018+Z2,1,1)))</f>
        <v>2024</v>
      </c>
      <c r="AD2" s="1506"/>
      <c r="AE2" s="1505" t="s">
        <v>997</v>
      </c>
      <c r="AF2" s="1505" t="s">
        <v>996</v>
      </c>
      <c r="AG2" s="1283">
        <v>4</v>
      </c>
      <c r="AH2" s="1283"/>
      <c r="AI2" s="1505" t="s">
        <v>995</v>
      </c>
      <c r="AM2" s="1504"/>
      <c r="AN2" s="1481"/>
      <c r="AO2" s="1481" t="s">
        <v>994</v>
      </c>
      <c r="AP2" s="1283" t="s">
        <v>993</v>
      </c>
      <c r="AQ2" s="1283"/>
      <c r="AR2" s="1283"/>
      <c r="AS2" s="1283"/>
      <c r="AT2" s="1283"/>
      <c r="AU2" s="1283"/>
      <c r="AV2" s="1283"/>
      <c r="AW2" s="1283"/>
      <c r="AX2" s="1283"/>
      <c r="AY2" s="1283"/>
      <c r="AZ2" s="1283"/>
      <c r="BA2" s="1283"/>
      <c r="BB2" s="1283"/>
      <c r="BC2" s="1283"/>
      <c r="BD2" s="1283"/>
      <c r="BE2" s="1283"/>
      <c r="BF2" s="1481" t="s">
        <v>992</v>
      </c>
    </row>
    <row r="3" spans="2:64" s="1480" customFormat="1" ht="20.25" customHeight="1">
      <c r="B3" s="1226"/>
      <c r="C3" s="1226"/>
      <c r="D3" s="1226"/>
      <c r="E3" s="1226"/>
      <c r="F3" s="1226"/>
      <c r="G3" s="1279"/>
      <c r="H3" s="1226"/>
      <c r="I3" s="1226"/>
      <c r="J3" s="1279"/>
      <c r="K3" s="1226"/>
      <c r="L3" s="1227"/>
      <c r="M3" s="1227"/>
      <c r="N3" s="1227"/>
      <c r="O3" s="1227"/>
      <c r="P3" s="1227"/>
      <c r="Q3" s="1227"/>
      <c r="R3" s="1227"/>
      <c r="S3" s="1226"/>
      <c r="T3" s="1226"/>
      <c r="U3" s="1226"/>
      <c r="V3" s="1226"/>
      <c r="W3" s="1226"/>
      <c r="X3" s="1226"/>
      <c r="Y3" s="1226"/>
      <c r="Z3" s="1282"/>
      <c r="AA3" s="1282"/>
      <c r="AB3" s="1280"/>
      <c r="AC3" s="1281"/>
      <c r="AD3" s="1280"/>
      <c r="AE3" s="1226"/>
      <c r="AF3" s="1226"/>
      <c r="AG3" s="1226"/>
      <c r="AH3" s="1226"/>
      <c r="AI3" s="1226"/>
      <c r="AJ3" s="1226"/>
      <c r="AK3" s="1226"/>
      <c r="AL3" s="1226"/>
      <c r="AM3" s="1226"/>
      <c r="AN3" s="1226"/>
      <c r="AO3" s="1226"/>
      <c r="AP3" s="1226"/>
      <c r="AQ3" s="1226"/>
      <c r="AR3" s="1226"/>
      <c r="AS3" s="1226"/>
      <c r="AT3" s="1226"/>
      <c r="BA3" s="1503" t="s">
        <v>991</v>
      </c>
      <c r="BB3" s="1277" t="s">
        <v>990</v>
      </c>
      <c r="BC3" s="1276"/>
      <c r="BD3" s="1276"/>
      <c r="BE3" s="1275"/>
      <c r="BF3" s="1481"/>
    </row>
    <row r="4" spans="2:64" s="1480" customFormat="1" ht="18.75">
      <c r="B4" s="1226"/>
      <c r="C4" s="1226"/>
      <c r="D4" s="1226"/>
      <c r="E4" s="1226"/>
      <c r="F4" s="1226"/>
      <c r="G4" s="1279"/>
      <c r="H4" s="1226"/>
      <c r="I4" s="1226"/>
      <c r="J4" s="1279"/>
      <c r="K4" s="1226"/>
      <c r="L4" s="1227"/>
      <c r="M4" s="1227"/>
      <c r="N4" s="1227"/>
      <c r="O4" s="1227"/>
      <c r="P4" s="1227"/>
      <c r="Q4" s="1227"/>
      <c r="R4" s="1227"/>
      <c r="S4" s="1226"/>
      <c r="T4" s="1226"/>
      <c r="U4" s="1226"/>
      <c r="V4" s="1226"/>
      <c r="W4" s="1226"/>
      <c r="X4" s="1226"/>
      <c r="Y4" s="1226"/>
      <c r="Z4" s="1232"/>
      <c r="AA4" s="1232"/>
      <c r="AB4" s="1226"/>
      <c r="AC4" s="1226"/>
      <c r="AD4" s="1226"/>
      <c r="AE4" s="1226"/>
      <c r="AF4" s="1226"/>
      <c r="AG4" s="1250"/>
      <c r="AH4" s="1250"/>
      <c r="AI4" s="1250"/>
      <c r="AJ4" s="1250"/>
      <c r="AK4" s="1250"/>
      <c r="AL4" s="1250"/>
      <c r="AM4" s="1250"/>
      <c r="AN4" s="1250"/>
      <c r="AO4" s="1250"/>
      <c r="AP4" s="1250"/>
      <c r="AQ4" s="1250"/>
      <c r="AR4" s="1250"/>
      <c r="AS4" s="1250"/>
      <c r="AT4" s="1250"/>
      <c r="AU4" s="1492"/>
      <c r="AV4" s="1492"/>
      <c r="AW4" s="1492"/>
      <c r="AX4" s="1492"/>
      <c r="AY4" s="1492"/>
      <c r="AZ4" s="1492"/>
      <c r="BA4" s="1503" t="s">
        <v>989</v>
      </c>
      <c r="BB4" s="1277" t="s">
        <v>988</v>
      </c>
      <c r="BC4" s="1276"/>
      <c r="BD4" s="1276"/>
      <c r="BE4" s="1275"/>
      <c r="BF4" s="1498"/>
    </row>
    <row r="5" spans="2:64" s="1480" customFormat="1" ht="6.75" customHeight="1">
      <c r="B5" s="1226"/>
      <c r="C5" s="1241"/>
      <c r="D5" s="1241"/>
      <c r="E5" s="1241"/>
      <c r="F5" s="1241"/>
      <c r="G5" s="1239"/>
      <c r="H5" s="1241"/>
      <c r="I5" s="1241"/>
      <c r="J5" s="1239"/>
      <c r="K5" s="1241"/>
      <c r="L5" s="1238"/>
      <c r="M5" s="1238"/>
      <c r="N5" s="1238"/>
      <c r="O5" s="1238"/>
      <c r="P5" s="1238"/>
      <c r="Q5" s="1238"/>
      <c r="R5" s="1238"/>
      <c r="S5" s="1241"/>
      <c r="T5" s="1241"/>
      <c r="U5" s="1241"/>
      <c r="V5" s="1241"/>
      <c r="W5" s="1241"/>
      <c r="X5" s="1241"/>
      <c r="Y5" s="1241"/>
      <c r="Z5" s="1237"/>
      <c r="AA5" s="1237"/>
      <c r="AB5" s="1241"/>
      <c r="AC5" s="1241"/>
      <c r="AD5" s="1241"/>
      <c r="AE5" s="1241"/>
      <c r="AF5" s="1226"/>
      <c r="AG5" s="1250"/>
      <c r="AH5" s="1250"/>
      <c r="AI5" s="1250"/>
      <c r="AJ5" s="1250"/>
      <c r="AK5" s="1250"/>
      <c r="AL5" s="1250"/>
      <c r="AM5" s="1250"/>
      <c r="AN5" s="1250"/>
      <c r="AO5" s="1250"/>
      <c r="AP5" s="1250"/>
      <c r="AQ5" s="1250"/>
      <c r="AR5" s="1250"/>
      <c r="AS5" s="1250"/>
      <c r="AT5" s="1250"/>
      <c r="AU5" s="1492"/>
      <c r="AV5" s="1492"/>
      <c r="AW5" s="1492"/>
      <c r="AX5" s="1492"/>
      <c r="AY5" s="1492"/>
      <c r="AZ5" s="1492"/>
      <c r="BA5" s="1492"/>
      <c r="BB5" s="1492"/>
      <c r="BC5" s="1492"/>
      <c r="BD5" s="1492"/>
      <c r="BE5" s="1498"/>
      <c r="BF5" s="1498"/>
    </row>
    <row r="6" spans="2:64" s="1480" customFormat="1" ht="20.25" customHeight="1">
      <c r="B6" s="1226"/>
      <c r="C6" s="1241"/>
      <c r="D6" s="1241"/>
      <c r="E6" s="1241"/>
      <c r="F6" s="1241"/>
      <c r="G6" s="1239"/>
      <c r="H6" s="1241"/>
      <c r="I6" s="1241"/>
      <c r="J6" s="1239"/>
      <c r="K6" s="1241"/>
      <c r="L6" s="1238"/>
      <c r="M6" s="1238"/>
      <c r="N6" s="1238"/>
      <c r="O6" s="1238"/>
      <c r="P6" s="1238"/>
      <c r="Q6" s="1238"/>
      <c r="R6" s="1238"/>
      <c r="S6" s="1241"/>
      <c r="T6" s="1241"/>
      <c r="U6" s="1241"/>
      <c r="V6" s="1241"/>
      <c r="W6" s="1241"/>
      <c r="X6" s="1241"/>
      <c r="Y6" s="1241"/>
      <c r="Z6" s="1237"/>
      <c r="AA6" s="1237"/>
      <c r="AB6" s="1241"/>
      <c r="AC6" s="1241"/>
      <c r="AD6" s="1241"/>
      <c r="AE6" s="1241"/>
      <c r="AF6" s="1226"/>
      <c r="AG6" s="1250"/>
      <c r="AH6" s="1250"/>
      <c r="AI6" s="1250"/>
      <c r="AJ6" s="1250"/>
      <c r="AK6" s="1250"/>
      <c r="AL6" s="1250" t="s">
        <v>987</v>
      </c>
      <c r="AM6" s="1250"/>
      <c r="AN6" s="1250"/>
      <c r="AO6" s="1250"/>
      <c r="AP6" s="1250"/>
      <c r="AQ6" s="1250"/>
      <c r="AR6" s="1250"/>
      <c r="AS6" s="1250"/>
      <c r="AT6" s="1251"/>
      <c r="AU6" s="1251"/>
      <c r="AV6" s="1264"/>
      <c r="AW6" s="1250"/>
      <c r="AX6" s="1263">
        <v>40</v>
      </c>
      <c r="AY6" s="1261"/>
      <c r="AZ6" s="1264" t="s">
        <v>986</v>
      </c>
      <c r="BA6" s="1250"/>
      <c r="BB6" s="1263">
        <v>160</v>
      </c>
      <c r="BC6" s="1261"/>
      <c r="BD6" s="1264" t="s">
        <v>985</v>
      </c>
      <c r="BE6" s="1250"/>
      <c r="BF6" s="1498"/>
    </row>
    <row r="7" spans="2:64" s="1480" customFormat="1" ht="6.75" customHeight="1">
      <c r="B7" s="1226"/>
      <c r="C7" s="1241"/>
      <c r="D7" s="1241"/>
      <c r="E7" s="1241"/>
      <c r="F7" s="1241"/>
      <c r="G7" s="1239"/>
      <c r="H7" s="1241"/>
      <c r="I7" s="1241"/>
      <c r="J7" s="1239"/>
      <c r="K7" s="1241"/>
      <c r="L7" s="1238"/>
      <c r="M7" s="1238"/>
      <c r="N7" s="1238"/>
      <c r="O7" s="1238"/>
      <c r="P7" s="1238"/>
      <c r="Q7" s="1238"/>
      <c r="R7" s="1238"/>
      <c r="S7" s="1241"/>
      <c r="T7" s="1241"/>
      <c r="U7" s="1241"/>
      <c r="V7" s="1241"/>
      <c r="W7" s="1241"/>
      <c r="X7" s="1241"/>
      <c r="Y7" s="1241"/>
      <c r="Z7" s="1237"/>
      <c r="AA7" s="1237"/>
      <c r="AB7" s="1241"/>
      <c r="AC7" s="1241"/>
      <c r="AD7" s="1241"/>
      <c r="AE7" s="1241"/>
      <c r="AF7" s="1226"/>
      <c r="AG7" s="1250"/>
      <c r="AH7" s="1250"/>
      <c r="AI7" s="1250"/>
      <c r="AJ7" s="1250"/>
      <c r="AK7" s="1250"/>
      <c r="AL7" s="1250"/>
      <c r="AM7" s="1250"/>
      <c r="AN7" s="1250"/>
      <c r="AO7" s="1250"/>
      <c r="AP7" s="1250"/>
      <c r="AQ7" s="1250"/>
      <c r="AR7" s="1250"/>
      <c r="AS7" s="1250"/>
      <c r="AT7" s="1250"/>
      <c r="AU7" s="1492"/>
      <c r="AV7" s="1492"/>
      <c r="AW7" s="1492"/>
      <c r="AX7" s="1492"/>
      <c r="AY7" s="1492"/>
      <c r="AZ7" s="1492"/>
      <c r="BA7" s="1492"/>
      <c r="BB7" s="1492"/>
      <c r="BC7" s="1492"/>
      <c r="BD7" s="1492"/>
      <c r="BE7" s="1498"/>
      <c r="BF7" s="1498"/>
    </row>
    <row r="8" spans="2:64" s="1480" customFormat="1" ht="20.25" customHeight="1">
      <c r="B8" s="1252"/>
      <c r="C8" s="1252"/>
      <c r="D8" s="1252"/>
      <c r="E8" s="1252"/>
      <c r="F8" s="1252"/>
      <c r="G8" s="1258"/>
      <c r="H8" s="1258"/>
      <c r="I8" s="1258"/>
      <c r="J8" s="1252"/>
      <c r="K8" s="1252"/>
      <c r="L8" s="1258"/>
      <c r="M8" s="1258"/>
      <c r="N8" s="1258"/>
      <c r="O8" s="1252"/>
      <c r="P8" s="1258"/>
      <c r="Q8" s="1258"/>
      <c r="R8" s="1258"/>
      <c r="S8" s="1272"/>
      <c r="T8" s="1271"/>
      <c r="U8" s="1271"/>
      <c r="V8" s="1270"/>
      <c r="W8" s="1226"/>
      <c r="X8" s="1226"/>
      <c r="Y8" s="1226"/>
      <c r="Z8" s="1237"/>
      <c r="AA8" s="1269"/>
      <c r="AB8" s="1239"/>
      <c r="AC8" s="1237"/>
      <c r="AD8" s="1237"/>
      <c r="AE8" s="1237"/>
      <c r="AF8" s="1229"/>
      <c r="AG8" s="1236"/>
      <c r="AH8" s="1236"/>
      <c r="AI8" s="1236"/>
      <c r="AJ8" s="1235"/>
      <c r="AK8" s="1238"/>
      <c r="AL8" s="1269"/>
      <c r="AM8" s="1269"/>
      <c r="AN8" s="1239"/>
      <c r="AO8" s="1251"/>
      <c r="AP8" s="1251"/>
      <c r="AQ8" s="1251"/>
      <c r="AR8" s="1242"/>
      <c r="AS8" s="1242"/>
      <c r="AT8" s="1250"/>
      <c r="AU8" s="1502"/>
      <c r="AV8" s="1502"/>
      <c r="AW8" s="1501"/>
      <c r="AX8" s="1492"/>
      <c r="AY8" s="1492" t="s">
        <v>984</v>
      </c>
      <c r="AZ8" s="1492"/>
      <c r="BA8" s="1492"/>
      <c r="BB8" s="1500">
        <f>DAY(EOMONTH(DATE(AC2,AG2,1),0))</f>
        <v>30</v>
      </c>
      <c r="BC8" s="1499"/>
      <c r="BD8" s="1492" t="s">
        <v>983</v>
      </c>
      <c r="BE8" s="1492"/>
      <c r="BF8" s="1492"/>
      <c r="BJ8" s="1481"/>
      <c r="BK8" s="1481"/>
      <c r="BL8" s="1481"/>
    </row>
    <row r="9" spans="2:64" s="1480" customFormat="1" ht="6" customHeight="1">
      <c r="B9" s="1257"/>
      <c r="C9" s="1257"/>
      <c r="D9" s="1257"/>
      <c r="E9" s="1257"/>
      <c r="F9" s="1257"/>
      <c r="G9" s="1252"/>
      <c r="H9" s="1258"/>
      <c r="I9" s="1251"/>
      <c r="J9" s="1251"/>
      <c r="K9" s="1257"/>
      <c r="L9" s="1252"/>
      <c r="M9" s="1258"/>
      <c r="N9" s="1251"/>
      <c r="O9" s="1251"/>
      <c r="P9" s="1252"/>
      <c r="Q9" s="1251"/>
      <c r="R9" s="1257"/>
      <c r="S9" s="1251"/>
      <c r="T9" s="1251"/>
      <c r="U9" s="1251"/>
      <c r="V9" s="1251"/>
      <c r="W9" s="1226"/>
      <c r="X9" s="1226"/>
      <c r="Y9" s="1226"/>
      <c r="Z9" s="1241"/>
      <c r="AA9" s="1235"/>
      <c r="AB9" s="1235"/>
      <c r="AC9" s="1241"/>
      <c r="AD9" s="1241"/>
      <c r="AE9" s="1241"/>
      <c r="AF9" s="1230"/>
      <c r="AG9" s="1237"/>
      <c r="AH9" s="1235"/>
      <c r="AI9" s="1241"/>
      <c r="AJ9" s="1236"/>
      <c r="AK9" s="1235"/>
      <c r="AL9" s="1235"/>
      <c r="AM9" s="1235"/>
      <c r="AN9" s="1235"/>
      <c r="AO9" s="1241"/>
      <c r="AP9" s="1250"/>
      <c r="AQ9" s="1249"/>
      <c r="AR9" s="1249"/>
      <c r="AS9" s="1249"/>
      <c r="AT9" s="1250"/>
      <c r="AU9" s="1492"/>
      <c r="AV9" s="1492"/>
      <c r="AW9" s="1492"/>
      <c r="AX9" s="1492"/>
      <c r="AY9" s="1492"/>
      <c r="AZ9" s="1492"/>
      <c r="BA9" s="1492"/>
      <c r="BB9" s="1492"/>
      <c r="BC9" s="1492"/>
      <c r="BD9" s="1492"/>
      <c r="BE9" s="1492"/>
      <c r="BF9" s="1492"/>
      <c r="BJ9" s="1481"/>
      <c r="BK9" s="1481"/>
      <c r="BL9" s="1481"/>
    </row>
    <row r="10" spans="2:64" s="1480" customFormat="1" ht="18.75">
      <c r="B10" s="1252"/>
      <c r="C10" s="1252"/>
      <c r="D10" s="1252"/>
      <c r="E10" s="1252"/>
      <c r="F10" s="1252"/>
      <c r="G10" s="1258"/>
      <c r="H10" s="1258"/>
      <c r="I10" s="1258"/>
      <c r="J10" s="1252"/>
      <c r="K10" s="1252"/>
      <c r="L10" s="1258"/>
      <c r="M10" s="1258"/>
      <c r="N10" s="1258"/>
      <c r="O10" s="1252"/>
      <c r="P10" s="1258"/>
      <c r="Q10" s="1258"/>
      <c r="R10" s="1258"/>
      <c r="S10" s="1272"/>
      <c r="T10" s="1271"/>
      <c r="U10" s="1271"/>
      <c r="V10" s="1270"/>
      <c r="W10" s="1226"/>
      <c r="X10" s="1226"/>
      <c r="Y10" s="1226"/>
      <c r="Z10" s="1237"/>
      <c r="AA10" s="1269"/>
      <c r="AB10" s="1239"/>
      <c r="AC10" s="1237"/>
      <c r="AD10" s="1237"/>
      <c r="AE10" s="1237"/>
      <c r="AF10" s="1230"/>
      <c r="AG10" s="1236"/>
      <c r="AH10" s="1236"/>
      <c r="AI10" s="1236"/>
      <c r="AJ10" s="1235"/>
      <c r="AK10" s="1238"/>
      <c r="AL10" s="1269"/>
      <c r="AM10" s="1250"/>
      <c r="AN10" s="1250"/>
      <c r="AO10" s="1268"/>
      <c r="AP10" s="1268"/>
      <c r="AQ10" s="1268"/>
      <c r="AR10" s="1264"/>
      <c r="AS10" s="1249"/>
      <c r="AT10" s="1249"/>
      <c r="AU10" s="1496"/>
      <c r="AV10" s="1494"/>
      <c r="AW10" s="1494"/>
      <c r="AX10" s="1495"/>
      <c r="AY10" s="1495"/>
      <c r="AZ10" s="1498" t="s">
        <v>982</v>
      </c>
      <c r="BA10" s="1494"/>
      <c r="BB10" s="1263">
        <v>1</v>
      </c>
      <c r="BC10" s="1262"/>
      <c r="BD10" s="1261"/>
      <c r="BE10" s="1493" t="s">
        <v>981</v>
      </c>
      <c r="BF10" s="1492"/>
      <c r="BJ10" s="1481"/>
      <c r="BK10" s="1481"/>
      <c r="BL10" s="1481"/>
    </row>
    <row r="11" spans="2:64" s="1480" customFormat="1" ht="6" customHeight="1">
      <c r="B11" s="1257"/>
      <c r="C11" s="1257"/>
      <c r="D11" s="1257"/>
      <c r="E11" s="1257"/>
      <c r="F11" s="1267"/>
      <c r="G11" s="1257"/>
      <c r="H11" s="1257"/>
      <c r="I11" s="1257"/>
      <c r="J11" s="1257"/>
      <c r="K11" s="1252"/>
      <c r="L11" s="1258"/>
      <c r="M11" s="1251"/>
      <c r="N11" s="1251"/>
      <c r="O11" s="1252"/>
      <c r="P11" s="1251"/>
      <c r="Q11" s="1257"/>
      <c r="R11" s="1251"/>
      <c r="S11" s="1251"/>
      <c r="T11" s="1251"/>
      <c r="U11" s="1251"/>
      <c r="V11" s="1267"/>
      <c r="W11" s="1226"/>
      <c r="X11" s="1226"/>
      <c r="Y11" s="1226"/>
      <c r="Z11" s="1241"/>
      <c r="AA11" s="1235"/>
      <c r="AB11" s="1235"/>
      <c r="AC11" s="1241"/>
      <c r="AD11" s="1241"/>
      <c r="AE11" s="1241"/>
      <c r="AF11" s="1230"/>
      <c r="AG11" s="1237"/>
      <c r="AH11" s="1236"/>
      <c r="AI11" s="1235"/>
      <c r="AJ11" s="1236"/>
      <c r="AK11" s="1235"/>
      <c r="AL11" s="1235"/>
      <c r="AM11" s="1235"/>
      <c r="AN11" s="1235"/>
      <c r="AO11" s="1257"/>
      <c r="AP11" s="1257"/>
      <c r="AQ11" s="1252"/>
      <c r="AR11" s="1266"/>
      <c r="AS11" s="1249"/>
      <c r="AT11" s="1249"/>
      <c r="AU11" s="1496"/>
      <c r="AV11" s="1494"/>
      <c r="AW11" s="1494"/>
      <c r="AX11" s="1495"/>
      <c r="AY11" s="1495"/>
      <c r="AZ11" s="1494"/>
      <c r="BA11" s="1494"/>
      <c r="BB11" s="1487"/>
      <c r="BC11" s="1487"/>
      <c r="BD11" s="1487"/>
      <c r="BE11" s="1493"/>
      <c r="BF11" s="1492"/>
      <c r="BJ11" s="1481"/>
      <c r="BK11" s="1481"/>
      <c r="BL11" s="1481"/>
    </row>
    <row r="12" spans="2:64" s="1480" customFormat="1" ht="20.25" customHeight="1">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26"/>
      <c r="X12" s="1226"/>
      <c r="Y12" s="1226"/>
      <c r="Z12" s="1252"/>
      <c r="AA12" s="1253"/>
      <c r="AB12" s="1253"/>
      <c r="AC12" s="1252"/>
      <c r="AD12" s="1237"/>
      <c r="AE12" s="1237"/>
      <c r="AF12" s="1229"/>
      <c r="AG12" s="1239"/>
      <c r="AH12" s="1236"/>
      <c r="AI12" s="1235"/>
      <c r="AJ12" s="1236"/>
      <c r="AK12" s="1235"/>
      <c r="AL12" s="1235"/>
      <c r="AM12" s="1235"/>
      <c r="AN12" s="1235"/>
      <c r="AO12" s="1265"/>
      <c r="AP12" s="1265"/>
      <c r="AQ12" s="1265"/>
      <c r="AR12" s="1264"/>
      <c r="AS12" s="1249"/>
      <c r="AT12" s="1249"/>
      <c r="AU12" s="1496"/>
      <c r="AV12" s="1494"/>
      <c r="AW12" s="1494"/>
      <c r="AX12" s="1495"/>
      <c r="AY12" s="1495"/>
      <c r="AZ12" s="1494"/>
      <c r="BA12" s="1494"/>
      <c r="BB12" s="1263">
        <v>1</v>
      </c>
      <c r="BC12" s="1262"/>
      <c r="BD12" s="1261"/>
      <c r="BE12" s="1497" t="s">
        <v>980</v>
      </c>
      <c r="BF12" s="1492"/>
      <c r="BJ12" s="1481"/>
      <c r="BK12" s="1481"/>
      <c r="BL12" s="1481"/>
    </row>
    <row r="13" spans="2:64" s="1480" customFormat="1" ht="6.75" customHeight="1">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26"/>
      <c r="X13" s="1226"/>
      <c r="Y13" s="1226"/>
      <c r="Z13" s="1258"/>
      <c r="AA13" s="1259"/>
      <c r="AB13" s="1259"/>
      <c r="AC13" s="1258"/>
      <c r="AD13" s="1236"/>
      <c r="AE13" s="1236"/>
      <c r="AF13" s="1230"/>
      <c r="AG13" s="1250"/>
      <c r="AH13" s="1250"/>
      <c r="AI13" s="1250"/>
      <c r="AJ13" s="1250"/>
      <c r="AK13" s="1250"/>
      <c r="AL13" s="1250"/>
      <c r="AM13" s="1250"/>
      <c r="AN13" s="1250"/>
      <c r="AO13" s="1257"/>
      <c r="AP13" s="1257"/>
      <c r="AQ13" s="1257"/>
      <c r="AR13" s="1250"/>
      <c r="AS13" s="1249"/>
      <c r="AT13" s="1249"/>
      <c r="AU13" s="1496"/>
      <c r="AV13" s="1494"/>
      <c r="AW13" s="1494"/>
      <c r="AX13" s="1495"/>
      <c r="AY13" s="1495"/>
      <c r="AZ13" s="1494"/>
      <c r="BA13" s="1494"/>
      <c r="BB13" s="1487"/>
      <c r="BC13" s="1487"/>
      <c r="BD13" s="1487"/>
      <c r="BE13" s="1493"/>
      <c r="BF13" s="1492"/>
      <c r="BJ13" s="1481"/>
      <c r="BK13" s="1481"/>
      <c r="BL13" s="1481"/>
    </row>
    <row r="14" spans="2:64" s="1480" customFormat="1" ht="18.75">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26"/>
      <c r="X14" s="1226"/>
      <c r="Y14" s="1226"/>
      <c r="Z14" s="1252"/>
      <c r="AA14" s="1253"/>
      <c r="AB14" s="1253"/>
      <c r="AC14" s="1252"/>
      <c r="AD14" s="1237"/>
      <c r="AE14" s="1237"/>
      <c r="AF14" s="1230"/>
      <c r="AG14" s="1250"/>
      <c r="AH14" s="1250"/>
      <c r="AI14" s="1250"/>
      <c r="AJ14" s="1250"/>
      <c r="AK14" s="1250"/>
      <c r="AL14" s="1250"/>
      <c r="AM14" s="1250"/>
      <c r="AN14" s="1250"/>
      <c r="AO14" s="1251"/>
      <c r="AP14" s="1251"/>
      <c r="AQ14" s="1251"/>
      <c r="AR14" s="1250"/>
      <c r="AS14" s="1249"/>
      <c r="AT14" s="1248" t="s">
        <v>979</v>
      </c>
      <c r="AU14" s="1247"/>
      <c r="AV14" s="1246"/>
      <c r="AW14" s="1245"/>
      <c r="AX14" s="1487" t="s">
        <v>978</v>
      </c>
      <c r="AY14" s="1247"/>
      <c r="AZ14" s="1246"/>
      <c r="BA14" s="1245"/>
      <c r="BB14" s="1491" t="s">
        <v>977</v>
      </c>
      <c r="BC14" s="1490">
        <f>(AY14-AU14)*24</f>
        <v>0</v>
      </c>
      <c r="BD14" s="1489"/>
      <c r="BE14" s="1488" t="s">
        <v>976</v>
      </c>
      <c r="BF14" s="1487"/>
      <c r="BJ14" s="1481"/>
      <c r="BK14" s="1481"/>
      <c r="BL14" s="1481"/>
    </row>
    <row r="15" spans="2:64" s="1480" customFormat="1" ht="6.75" customHeight="1">
      <c r="B15" s="1226"/>
      <c r="C15" s="1242"/>
      <c r="D15" s="1242"/>
      <c r="E15" s="1242"/>
      <c r="F15" s="1242"/>
      <c r="G15" s="1241"/>
      <c r="H15" s="1241"/>
      <c r="I15" s="1238"/>
      <c r="J15" s="1237"/>
      <c r="K15" s="1236"/>
      <c r="L15" s="1235"/>
      <c r="M15" s="1235"/>
      <c r="N15" s="1237"/>
      <c r="O15" s="1235"/>
      <c r="P15" s="1241"/>
      <c r="Q15" s="1236"/>
      <c r="R15" s="1235"/>
      <c r="S15" s="1235"/>
      <c r="T15" s="1235"/>
      <c r="U15" s="1235"/>
      <c r="V15" s="1241"/>
      <c r="W15" s="1238"/>
      <c r="X15" s="1240"/>
      <c r="Y15" s="1240"/>
      <c r="Z15" s="1239"/>
      <c r="AA15" s="1237"/>
      <c r="AB15" s="1238"/>
      <c r="AC15" s="1237"/>
      <c r="AD15" s="1236"/>
      <c r="AE15" s="1235"/>
      <c r="AF15" s="1230"/>
      <c r="AG15" s="1229"/>
      <c r="AH15" s="1234"/>
      <c r="AI15" s="1230"/>
      <c r="AJ15" s="1234"/>
      <c r="AK15" s="1230"/>
      <c r="AL15" s="1230"/>
      <c r="AM15" s="1230"/>
      <c r="AN15" s="1230"/>
      <c r="AO15" s="1233"/>
      <c r="AP15" s="1226"/>
      <c r="AQ15" s="1232"/>
      <c r="AR15" s="1232"/>
      <c r="AS15" s="1232"/>
      <c r="AT15" s="1232"/>
      <c r="AU15" s="1486"/>
      <c r="AV15" s="1484"/>
      <c r="AW15" s="1484"/>
      <c r="AX15" s="1485"/>
      <c r="AY15" s="1485"/>
      <c r="AZ15" s="1484"/>
      <c r="BA15" s="1484"/>
      <c r="BB15" s="1483"/>
      <c r="BC15" s="1483"/>
      <c r="BD15" s="1483"/>
      <c r="BE15" s="1482"/>
      <c r="BJ15" s="1481"/>
      <c r="BK15" s="1481"/>
      <c r="BL15" s="1481"/>
    </row>
    <row r="16" spans="2:64" ht="8.4499999999999993" customHeight="1" thickBot="1">
      <c r="B16" s="936"/>
      <c r="C16" s="937"/>
      <c r="D16" s="937"/>
      <c r="E16" s="937"/>
      <c r="F16" s="937"/>
      <c r="G16" s="937"/>
      <c r="H16" s="936"/>
      <c r="I16" s="936"/>
      <c r="J16" s="936"/>
      <c r="K16" s="936"/>
      <c r="L16" s="936"/>
      <c r="M16" s="936"/>
      <c r="N16" s="936"/>
      <c r="O16" s="936"/>
      <c r="P16" s="936"/>
      <c r="Q16" s="936"/>
      <c r="R16" s="936"/>
      <c r="S16" s="936"/>
      <c r="T16" s="936"/>
      <c r="U16" s="936"/>
      <c r="V16" s="936"/>
      <c r="W16" s="936"/>
      <c r="X16" s="937"/>
      <c r="Y16" s="936"/>
      <c r="Z16" s="936"/>
      <c r="AA16" s="936"/>
      <c r="AB16" s="936"/>
      <c r="AC16" s="936"/>
      <c r="AD16" s="936"/>
      <c r="AE16" s="936"/>
      <c r="AF16" s="936"/>
      <c r="AG16" s="936"/>
      <c r="AH16" s="936"/>
      <c r="AI16" s="936"/>
      <c r="AJ16" s="936"/>
      <c r="AK16" s="936"/>
      <c r="AL16" s="936"/>
      <c r="AM16" s="936"/>
      <c r="AN16" s="937"/>
      <c r="AO16" s="936"/>
      <c r="AP16" s="936"/>
      <c r="AQ16" s="936"/>
      <c r="AR16" s="936"/>
      <c r="AS16" s="936"/>
      <c r="AT16" s="936"/>
      <c r="BE16" s="1479"/>
      <c r="BF16" s="1479"/>
      <c r="BG16" s="1479"/>
    </row>
    <row r="17" spans="2:58" ht="20.25" customHeight="1">
      <c r="B17" s="1478" t="s">
        <v>975</v>
      </c>
      <c r="C17" s="1477" t="s">
        <v>974</v>
      </c>
      <c r="D17" s="1472"/>
      <c r="E17" s="1474"/>
      <c r="F17" s="1476"/>
      <c r="G17" s="1475" t="s">
        <v>973</v>
      </c>
      <c r="H17" s="1473" t="s">
        <v>972</v>
      </c>
      <c r="I17" s="1472"/>
      <c r="J17" s="1472"/>
      <c r="K17" s="1474"/>
      <c r="L17" s="1473" t="s">
        <v>971</v>
      </c>
      <c r="M17" s="1472"/>
      <c r="N17" s="1472"/>
      <c r="O17" s="1471"/>
      <c r="P17" s="1470"/>
      <c r="Q17" s="1469"/>
      <c r="R17" s="1468"/>
      <c r="S17" s="1213" t="s">
        <v>970</v>
      </c>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P17" s="1212"/>
      <c r="AQ17" s="1212"/>
      <c r="AR17" s="1212"/>
      <c r="AS17" s="1212"/>
      <c r="AT17" s="1212"/>
      <c r="AU17" s="1212"/>
      <c r="AV17" s="1212"/>
      <c r="AW17" s="1211"/>
      <c r="AX17" s="1467" t="str">
        <f>IF(BB3="４週","(11) 1～4週目の勤務時間数合計","(11) 1か月の勤務時間数   合計")</f>
        <v>(11) 1～4週目の勤務時間数合計</v>
      </c>
      <c r="AY17" s="1466"/>
      <c r="AZ17" s="1465" t="s">
        <v>969</v>
      </c>
      <c r="BA17" s="1464"/>
      <c r="BB17" s="1463" t="s">
        <v>968</v>
      </c>
      <c r="BC17" s="1462"/>
      <c r="BD17" s="1462"/>
      <c r="BE17" s="1462"/>
      <c r="BF17" s="1461"/>
    </row>
    <row r="18" spans="2:58" ht="20.25" customHeight="1">
      <c r="B18" s="1450"/>
      <c r="C18" s="1449"/>
      <c r="D18" s="1444"/>
      <c r="E18" s="1446"/>
      <c r="F18" s="1448"/>
      <c r="G18" s="1447"/>
      <c r="H18" s="1445"/>
      <c r="I18" s="1444"/>
      <c r="J18" s="1444"/>
      <c r="K18" s="1446"/>
      <c r="L18" s="1445"/>
      <c r="M18" s="1444"/>
      <c r="N18" s="1444"/>
      <c r="O18" s="1443"/>
      <c r="P18" s="1442"/>
      <c r="Q18" s="1441"/>
      <c r="R18" s="1440"/>
      <c r="S18" s="1460" t="s">
        <v>967</v>
      </c>
      <c r="T18" s="1459"/>
      <c r="U18" s="1459"/>
      <c r="V18" s="1459"/>
      <c r="W18" s="1459"/>
      <c r="X18" s="1459"/>
      <c r="Y18" s="1458"/>
      <c r="Z18" s="1460" t="s">
        <v>966</v>
      </c>
      <c r="AA18" s="1459"/>
      <c r="AB18" s="1459"/>
      <c r="AC18" s="1459"/>
      <c r="AD18" s="1459"/>
      <c r="AE18" s="1459"/>
      <c r="AF18" s="1458"/>
      <c r="AG18" s="1460" t="s">
        <v>965</v>
      </c>
      <c r="AH18" s="1459"/>
      <c r="AI18" s="1459"/>
      <c r="AJ18" s="1459"/>
      <c r="AK18" s="1459"/>
      <c r="AL18" s="1459"/>
      <c r="AM18" s="1458"/>
      <c r="AN18" s="1460" t="s">
        <v>964</v>
      </c>
      <c r="AO18" s="1459"/>
      <c r="AP18" s="1459"/>
      <c r="AQ18" s="1459"/>
      <c r="AR18" s="1459"/>
      <c r="AS18" s="1459"/>
      <c r="AT18" s="1458"/>
      <c r="AU18" s="1457" t="s">
        <v>963</v>
      </c>
      <c r="AV18" s="1456"/>
      <c r="AW18" s="1455"/>
      <c r="AX18" s="1436"/>
      <c r="AY18" s="1435"/>
      <c r="AZ18" s="1434"/>
      <c r="BA18" s="1433"/>
      <c r="BB18" s="1343"/>
      <c r="BC18" s="1342"/>
      <c r="BD18" s="1342"/>
      <c r="BE18" s="1342"/>
      <c r="BF18" s="1341"/>
    </row>
    <row r="19" spans="2:58" ht="20.25" customHeight="1">
      <c r="B19" s="1450"/>
      <c r="C19" s="1449"/>
      <c r="D19" s="1444"/>
      <c r="E19" s="1446"/>
      <c r="F19" s="1448"/>
      <c r="G19" s="1447"/>
      <c r="H19" s="1445"/>
      <c r="I19" s="1444"/>
      <c r="J19" s="1444"/>
      <c r="K19" s="1446"/>
      <c r="L19" s="1445"/>
      <c r="M19" s="1444"/>
      <c r="N19" s="1444"/>
      <c r="O19" s="1443"/>
      <c r="P19" s="1442"/>
      <c r="Q19" s="1441"/>
      <c r="R19" s="1440"/>
      <c r="S19" s="1439">
        <v>1</v>
      </c>
      <c r="T19" s="1438">
        <v>2</v>
      </c>
      <c r="U19" s="1438">
        <v>3</v>
      </c>
      <c r="V19" s="1438">
        <v>4</v>
      </c>
      <c r="W19" s="1438">
        <v>5</v>
      </c>
      <c r="X19" s="1438">
        <v>6</v>
      </c>
      <c r="Y19" s="1437">
        <v>7</v>
      </c>
      <c r="Z19" s="1439">
        <v>8</v>
      </c>
      <c r="AA19" s="1438">
        <v>9</v>
      </c>
      <c r="AB19" s="1438">
        <v>10</v>
      </c>
      <c r="AC19" s="1438">
        <v>11</v>
      </c>
      <c r="AD19" s="1438">
        <v>12</v>
      </c>
      <c r="AE19" s="1438">
        <v>13</v>
      </c>
      <c r="AF19" s="1437">
        <v>14</v>
      </c>
      <c r="AG19" s="1454">
        <v>15</v>
      </c>
      <c r="AH19" s="1438">
        <v>16</v>
      </c>
      <c r="AI19" s="1438">
        <v>17</v>
      </c>
      <c r="AJ19" s="1438">
        <v>18</v>
      </c>
      <c r="AK19" s="1438">
        <v>19</v>
      </c>
      <c r="AL19" s="1438">
        <v>20</v>
      </c>
      <c r="AM19" s="1437">
        <v>21</v>
      </c>
      <c r="AN19" s="1439">
        <v>22</v>
      </c>
      <c r="AO19" s="1438">
        <v>23</v>
      </c>
      <c r="AP19" s="1438">
        <v>24</v>
      </c>
      <c r="AQ19" s="1438">
        <v>25</v>
      </c>
      <c r="AR19" s="1438">
        <v>26</v>
      </c>
      <c r="AS19" s="1438">
        <v>27</v>
      </c>
      <c r="AT19" s="1437">
        <v>28</v>
      </c>
      <c r="AU19" s="1453" t="str">
        <f>IF($BB$3="暦月",IF(DAY(DATE($AC$2,$AG$2,29))=29,29,""),"")</f>
        <v/>
      </c>
      <c r="AV19" s="1452" t="str">
        <f>IF($BB$3="暦月",IF(DAY(DATE($AC$2,$AG$2,30))=30,30,""),"")</f>
        <v/>
      </c>
      <c r="AW19" s="1451" t="str">
        <f>IF($BB$3="暦月",IF(DAY(DATE($AC$2,$AG$2,31))=31,31,""),"")</f>
        <v/>
      </c>
      <c r="AX19" s="1436"/>
      <c r="AY19" s="1435"/>
      <c r="AZ19" s="1434"/>
      <c r="BA19" s="1433"/>
      <c r="BB19" s="1343"/>
      <c r="BC19" s="1342"/>
      <c r="BD19" s="1342"/>
      <c r="BE19" s="1342"/>
      <c r="BF19" s="1341"/>
    </row>
    <row r="20" spans="2:58" ht="20.25" hidden="1" customHeight="1">
      <c r="B20" s="1450"/>
      <c r="C20" s="1449"/>
      <c r="D20" s="1444"/>
      <c r="E20" s="1446"/>
      <c r="F20" s="1448"/>
      <c r="G20" s="1447"/>
      <c r="H20" s="1445"/>
      <c r="I20" s="1444"/>
      <c r="J20" s="1444"/>
      <c r="K20" s="1446"/>
      <c r="L20" s="1445"/>
      <c r="M20" s="1444"/>
      <c r="N20" s="1444"/>
      <c r="O20" s="1443"/>
      <c r="P20" s="1442"/>
      <c r="Q20" s="1441"/>
      <c r="R20" s="1440"/>
      <c r="S20" s="1439">
        <f>WEEKDAY(DATE($AC$2,$AG$2,1))</f>
        <v>2</v>
      </c>
      <c r="T20" s="1438">
        <f>WEEKDAY(DATE($AC$2,$AG$2,2))</f>
        <v>3</v>
      </c>
      <c r="U20" s="1438">
        <f>WEEKDAY(DATE($AC$2,$AG$2,3))</f>
        <v>4</v>
      </c>
      <c r="V20" s="1438">
        <f>WEEKDAY(DATE($AC$2,$AG$2,4))</f>
        <v>5</v>
      </c>
      <c r="W20" s="1438">
        <f>WEEKDAY(DATE($AC$2,$AG$2,5))</f>
        <v>6</v>
      </c>
      <c r="X20" s="1438">
        <f>WEEKDAY(DATE($AC$2,$AG$2,6))</f>
        <v>7</v>
      </c>
      <c r="Y20" s="1437">
        <f>WEEKDAY(DATE($AC$2,$AG$2,7))</f>
        <v>1</v>
      </c>
      <c r="Z20" s="1439">
        <f>WEEKDAY(DATE($AC$2,$AG$2,8))</f>
        <v>2</v>
      </c>
      <c r="AA20" s="1438">
        <f>WEEKDAY(DATE($AC$2,$AG$2,9))</f>
        <v>3</v>
      </c>
      <c r="AB20" s="1438">
        <f>WEEKDAY(DATE($AC$2,$AG$2,10))</f>
        <v>4</v>
      </c>
      <c r="AC20" s="1438">
        <f>WEEKDAY(DATE($AC$2,$AG$2,11))</f>
        <v>5</v>
      </c>
      <c r="AD20" s="1438">
        <f>WEEKDAY(DATE($AC$2,$AG$2,12))</f>
        <v>6</v>
      </c>
      <c r="AE20" s="1438">
        <f>WEEKDAY(DATE($AC$2,$AG$2,13))</f>
        <v>7</v>
      </c>
      <c r="AF20" s="1437">
        <f>WEEKDAY(DATE($AC$2,$AG$2,14))</f>
        <v>1</v>
      </c>
      <c r="AG20" s="1439">
        <f>WEEKDAY(DATE($AC$2,$AG$2,15))</f>
        <v>2</v>
      </c>
      <c r="AH20" s="1438">
        <f>WEEKDAY(DATE($AC$2,$AG$2,16))</f>
        <v>3</v>
      </c>
      <c r="AI20" s="1438">
        <f>WEEKDAY(DATE($AC$2,$AG$2,17))</f>
        <v>4</v>
      </c>
      <c r="AJ20" s="1438">
        <f>WEEKDAY(DATE($AC$2,$AG$2,18))</f>
        <v>5</v>
      </c>
      <c r="AK20" s="1438">
        <f>WEEKDAY(DATE($AC$2,$AG$2,19))</f>
        <v>6</v>
      </c>
      <c r="AL20" s="1438">
        <f>WEEKDAY(DATE($AC$2,$AG$2,20))</f>
        <v>7</v>
      </c>
      <c r="AM20" s="1437">
        <f>WEEKDAY(DATE($AC$2,$AG$2,21))</f>
        <v>1</v>
      </c>
      <c r="AN20" s="1439">
        <f>WEEKDAY(DATE($AC$2,$AG$2,22))</f>
        <v>2</v>
      </c>
      <c r="AO20" s="1438">
        <f>WEEKDAY(DATE($AC$2,$AG$2,23))</f>
        <v>3</v>
      </c>
      <c r="AP20" s="1438">
        <f>WEEKDAY(DATE($AC$2,$AG$2,24))</f>
        <v>4</v>
      </c>
      <c r="AQ20" s="1438">
        <f>WEEKDAY(DATE($AC$2,$AG$2,25))</f>
        <v>5</v>
      </c>
      <c r="AR20" s="1438">
        <f>WEEKDAY(DATE($AC$2,$AG$2,26))</f>
        <v>6</v>
      </c>
      <c r="AS20" s="1438">
        <f>WEEKDAY(DATE($AC$2,$AG$2,27))</f>
        <v>7</v>
      </c>
      <c r="AT20" s="1437">
        <f>WEEKDAY(DATE($AC$2,$AG$2,28))</f>
        <v>1</v>
      </c>
      <c r="AU20" s="1439">
        <f>IF(AU19=29,WEEKDAY(DATE($AC$2,$AG$2,29)),0)</f>
        <v>0</v>
      </c>
      <c r="AV20" s="1438">
        <f>IF(AV19=30,WEEKDAY(DATE($AC$2,$AG$2,30)),0)</f>
        <v>0</v>
      </c>
      <c r="AW20" s="1437">
        <f>IF(AW19=31,WEEKDAY(DATE($AC$2,$AG$2,31)),0)</f>
        <v>0</v>
      </c>
      <c r="AX20" s="1436"/>
      <c r="AY20" s="1435"/>
      <c r="AZ20" s="1434"/>
      <c r="BA20" s="1433"/>
      <c r="BB20" s="1343"/>
      <c r="BC20" s="1342"/>
      <c r="BD20" s="1342"/>
      <c r="BE20" s="1342"/>
      <c r="BF20" s="1341"/>
    </row>
    <row r="21" spans="2:58" ht="22.5" customHeight="1" thickBot="1">
      <c r="B21" s="1432"/>
      <c r="C21" s="1431"/>
      <c r="D21" s="1426"/>
      <c r="E21" s="1428"/>
      <c r="F21" s="1430"/>
      <c r="G21" s="1429"/>
      <c r="H21" s="1427"/>
      <c r="I21" s="1426"/>
      <c r="J21" s="1426"/>
      <c r="K21" s="1428"/>
      <c r="L21" s="1427"/>
      <c r="M21" s="1426"/>
      <c r="N21" s="1426"/>
      <c r="O21" s="1425"/>
      <c r="P21" s="1424"/>
      <c r="Q21" s="1423"/>
      <c r="R21" s="1422"/>
      <c r="S21" s="1421" t="str">
        <f>IF(S20=1,"日",IF(S20=2,"月",IF(S20=3,"火",IF(S20=4,"水",IF(S20=5,"木",IF(S20=6,"金","土"))))))</f>
        <v>月</v>
      </c>
      <c r="T21" s="1419" t="str">
        <f>IF(T20=1,"日",IF(T20=2,"月",IF(T20=3,"火",IF(T20=4,"水",IF(T20=5,"木",IF(T20=6,"金","土"))))))</f>
        <v>火</v>
      </c>
      <c r="U21" s="1419" t="str">
        <f>IF(U20=1,"日",IF(U20=2,"月",IF(U20=3,"火",IF(U20=4,"水",IF(U20=5,"木",IF(U20=6,"金","土"))))))</f>
        <v>水</v>
      </c>
      <c r="V21" s="1419" t="str">
        <f>IF(V20=1,"日",IF(V20=2,"月",IF(V20=3,"火",IF(V20=4,"水",IF(V20=5,"木",IF(V20=6,"金","土"))))))</f>
        <v>木</v>
      </c>
      <c r="W21" s="1419" t="str">
        <f>IF(W20=1,"日",IF(W20=2,"月",IF(W20=3,"火",IF(W20=4,"水",IF(W20=5,"木",IF(W20=6,"金","土"))))))</f>
        <v>金</v>
      </c>
      <c r="X21" s="1419" t="str">
        <f>IF(X20=1,"日",IF(X20=2,"月",IF(X20=3,"火",IF(X20=4,"水",IF(X20=5,"木",IF(X20=6,"金","土"))))))</f>
        <v>土</v>
      </c>
      <c r="Y21" s="1420" t="str">
        <f>IF(Y20=1,"日",IF(Y20=2,"月",IF(Y20=3,"火",IF(Y20=4,"水",IF(Y20=5,"木",IF(Y20=6,"金","土"))))))</f>
        <v>日</v>
      </c>
      <c r="Z21" s="1421" t="str">
        <f>IF(Z20=1,"日",IF(Z20=2,"月",IF(Z20=3,"火",IF(Z20=4,"水",IF(Z20=5,"木",IF(Z20=6,"金","土"))))))</f>
        <v>月</v>
      </c>
      <c r="AA21" s="1419" t="str">
        <f>IF(AA20=1,"日",IF(AA20=2,"月",IF(AA20=3,"火",IF(AA20=4,"水",IF(AA20=5,"木",IF(AA20=6,"金","土"))))))</f>
        <v>火</v>
      </c>
      <c r="AB21" s="1419" t="str">
        <f>IF(AB20=1,"日",IF(AB20=2,"月",IF(AB20=3,"火",IF(AB20=4,"水",IF(AB20=5,"木",IF(AB20=6,"金","土"))))))</f>
        <v>水</v>
      </c>
      <c r="AC21" s="1419" t="str">
        <f>IF(AC20=1,"日",IF(AC20=2,"月",IF(AC20=3,"火",IF(AC20=4,"水",IF(AC20=5,"木",IF(AC20=6,"金","土"))))))</f>
        <v>木</v>
      </c>
      <c r="AD21" s="1419" t="str">
        <f>IF(AD20=1,"日",IF(AD20=2,"月",IF(AD20=3,"火",IF(AD20=4,"水",IF(AD20=5,"木",IF(AD20=6,"金","土"))))))</f>
        <v>金</v>
      </c>
      <c r="AE21" s="1419" t="str">
        <f>IF(AE20=1,"日",IF(AE20=2,"月",IF(AE20=3,"火",IF(AE20=4,"水",IF(AE20=5,"木",IF(AE20=6,"金","土"))))))</f>
        <v>土</v>
      </c>
      <c r="AF21" s="1420" t="str">
        <f>IF(AF20=1,"日",IF(AF20=2,"月",IF(AF20=3,"火",IF(AF20=4,"水",IF(AF20=5,"木",IF(AF20=6,"金","土"))))))</f>
        <v>日</v>
      </c>
      <c r="AG21" s="1421" t="str">
        <f>IF(AG20=1,"日",IF(AG20=2,"月",IF(AG20=3,"火",IF(AG20=4,"水",IF(AG20=5,"木",IF(AG20=6,"金","土"))))))</f>
        <v>月</v>
      </c>
      <c r="AH21" s="1419" t="str">
        <f>IF(AH20=1,"日",IF(AH20=2,"月",IF(AH20=3,"火",IF(AH20=4,"水",IF(AH20=5,"木",IF(AH20=6,"金","土"))))))</f>
        <v>火</v>
      </c>
      <c r="AI21" s="1419" t="str">
        <f>IF(AI20=1,"日",IF(AI20=2,"月",IF(AI20=3,"火",IF(AI20=4,"水",IF(AI20=5,"木",IF(AI20=6,"金","土"))))))</f>
        <v>水</v>
      </c>
      <c r="AJ21" s="1419" t="str">
        <f>IF(AJ20=1,"日",IF(AJ20=2,"月",IF(AJ20=3,"火",IF(AJ20=4,"水",IF(AJ20=5,"木",IF(AJ20=6,"金","土"))))))</f>
        <v>木</v>
      </c>
      <c r="AK21" s="1419" t="str">
        <f>IF(AK20=1,"日",IF(AK20=2,"月",IF(AK20=3,"火",IF(AK20=4,"水",IF(AK20=5,"木",IF(AK20=6,"金","土"))))))</f>
        <v>金</v>
      </c>
      <c r="AL21" s="1419" t="str">
        <f>IF(AL20=1,"日",IF(AL20=2,"月",IF(AL20=3,"火",IF(AL20=4,"水",IF(AL20=5,"木",IF(AL20=6,"金","土"))))))</f>
        <v>土</v>
      </c>
      <c r="AM21" s="1420" t="str">
        <f>IF(AM20=1,"日",IF(AM20=2,"月",IF(AM20=3,"火",IF(AM20=4,"水",IF(AM20=5,"木",IF(AM20=6,"金","土"))))))</f>
        <v>日</v>
      </c>
      <c r="AN21" s="1421" t="str">
        <f>IF(AN20=1,"日",IF(AN20=2,"月",IF(AN20=3,"火",IF(AN20=4,"水",IF(AN20=5,"木",IF(AN20=6,"金","土"))))))</f>
        <v>月</v>
      </c>
      <c r="AO21" s="1419" t="str">
        <f>IF(AO20=1,"日",IF(AO20=2,"月",IF(AO20=3,"火",IF(AO20=4,"水",IF(AO20=5,"木",IF(AO20=6,"金","土"))))))</f>
        <v>火</v>
      </c>
      <c r="AP21" s="1419" t="str">
        <f>IF(AP20=1,"日",IF(AP20=2,"月",IF(AP20=3,"火",IF(AP20=4,"水",IF(AP20=5,"木",IF(AP20=6,"金","土"))))))</f>
        <v>水</v>
      </c>
      <c r="AQ21" s="1419" t="str">
        <f>IF(AQ20=1,"日",IF(AQ20=2,"月",IF(AQ20=3,"火",IF(AQ20=4,"水",IF(AQ20=5,"木",IF(AQ20=6,"金","土"))))))</f>
        <v>木</v>
      </c>
      <c r="AR21" s="1419" t="str">
        <f>IF(AR20=1,"日",IF(AR20=2,"月",IF(AR20=3,"火",IF(AR20=4,"水",IF(AR20=5,"木",IF(AR20=6,"金","土"))))))</f>
        <v>金</v>
      </c>
      <c r="AS21" s="1419" t="str">
        <f>IF(AS20=1,"日",IF(AS20=2,"月",IF(AS20=3,"火",IF(AS20=4,"水",IF(AS20=5,"木",IF(AS20=6,"金","土"))))))</f>
        <v>土</v>
      </c>
      <c r="AT21" s="1420" t="str">
        <f>IF(AT20=1,"日",IF(AT20=2,"月",IF(AT20=3,"火",IF(AT20=4,"水",IF(AT20=5,"木",IF(AT20=6,"金","土"))))))</f>
        <v>日</v>
      </c>
      <c r="AU21" s="1419" t="str">
        <f>IF(AU20=1,"日",IF(AU20=2,"月",IF(AU20=3,"火",IF(AU20=4,"水",IF(AU20=5,"木",IF(AU20=6,"金",IF(AU20=0,"","土")))))))</f>
        <v/>
      </c>
      <c r="AV21" s="1419" t="str">
        <f>IF(AV20=1,"日",IF(AV20=2,"月",IF(AV20=3,"火",IF(AV20=4,"水",IF(AV20=5,"木",IF(AV20=6,"金",IF(AV20=0,"","土")))))))</f>
        <v/>
      </c>
      <c r="AW21" s="1419" t="str">
        <f>IF(AW20=1,"日",IF(AW20=2,"月",IF(AW20=3,"火",IF(AW20=4,"水",IF(AW20=5,"木",IF(AW20=6,"金",IF(AW20=0,"","土")))))))</f>
        <v/>
      </c>
      <c r="AX21" s="1418"/>
      <c r="AY21" s="1417"/>
      <c r="AZ21" s="1416"/>
      <c r="BA21" s="1415"/>
      <c r="BB21" s="1332"/>
      <c r="BC21" s="1331"/>
      <c r="BD21" s="1331"/>
      <c r="BE21" s="1331"/>
      <c r="BF21" s="1330"/>
    </row>
    <row r="22" spans="2:58" ht="20.25" customHeight="1">
      <c r="B22" s="1414">
        <v>1</v>
      </c>
      <c r="C22" s="1156"/>
      <c r="D22" s="1155"/>
      <c r="E22" s="1154"/>
      <c r="F22" s="1153"/>
      <c r="G22" s="1152"/>
      <c r="H22" s="1151"/>
      <c r="I22" s="1150"/>
      <c r="J22" s="1150"/>
      <c r="K22" s="1149"/>
      <c r="L22" s="1148"/>
      <c r="M22" s="1147"/>
      <c r="N22" s="1147"/>
      <c r="O22" s="1146"/>
      <c r="P22" s="1413" t="s">
        <v>937</v>
      </c>
      <c r="Q22" s="1412"/>
      <c r="R22" s="1411"/>
      <c r="S22" s="1097"/>
      <c r="T22" s="1096"/>
      <c r="U22" s="1096"/>
      <c r="V22" s="1096"/>
      <c r="W22" s="1096"/>
      <c r="X22" s="1096"/>
      <c r="Y22" s="1098"/>
      <c r="Z22" s="1097"/>
      <c r="AA22" s="1096"/>
      <c r="AB22" s="1096"/>
      <c r="AC22" s="1096"/>
      <c r="AD22" s="1096"/>
      <c r="AE22" s="1096"/>
      <c r="AF22" s="1098"/>
      <c r="AG22" s="1097"/>
      <c r="AH22" s="1096"/>
      <c r="AI22" s="1096"/>
      <c r="AJ22" s="1096"/>
      <c r="AK22" s="1096"/>
      <c r="AL22" s="1096"/>
      <c r="AM22" s="1098"/>
      <c r="AN22" s="1097"/>
      <c r="AO22" s="1096"/>
      <c r="AP22" s="1096"/>
      <c r="AQ22" s="1096"/>
      <c r="AR22" s="1096"/>
      <c r="AS22" s="1096"/>
      <c r="AT22" s="1098"/>
      <c r="AU22" s="1097"/>
      <c r="AV22" s="1096"/>
      <c r="AW22" s="1096"/>
      <c r="AX22" s="1410"/>
      <c r="AY22" s="1409"/>
      <c r="AZ22" s="1408"/>
      <c r="BA22" s="1407"/>
      <c r="BB22" s="1138"/>
      <c r="BC22" s="1137"/>
      <c r="BD22" s="1137"/>
      <c r="BE22" s="1137"/>
      <c r="BF22" s="1136"/>
    </row>
    <row r="23" spans="2:58" ht="20.25" customHeight="1">
      <c r="B23" s="1396"/>
      <c r="C23" s="1131"/>
      <c r="D23" s="1130"/>
      <c r="E23" s="1129"/>
      <c r="F23" s="1084"/>
      <c r="G23" s="1083"/>
      <c r="H23" s="1082"/>
      <c r="I23" s="1081"/>
      <c r="J23" s="1081"/>
      <c r="K23" s="1080"/>
      <c r="L23" s="1079"/>
      <c r="M23" s="1067"/>
      <c r="N23" s="1067"/>
      <c r="O23" s="1066"/>
      <c r="P23" s="1395" t="s">
        <v>936</v>
      </c>
      <c r="Q23" s="1394"/>
      <c r="R23" s="1393"/>
      <c r="S23" s="1391" t="str">
        <f>IF(S22="","",VLOOKUP(S22,'シフト記号表（勤務時間帯）'!$C$6:$K$35,9,FALSE))</f>
        <v/>
      </c>
      <c r="T23" s="1390" t="str">
        <f>IF(T22="","",VLOOKUP(T22,'シフト記号表（勤務時間帯）'!$C$6:$K$35,9,FALSE))</f>
        <v/>
      </c>
      <c r="U23" s="1390" t="str">
        <f>IF(U22="","",VLOOKUP(U22,'シフト記号表（勤務時間帯）'!$C$6:$K$35,9,FALSE))</f>
        <v/>
      </c>
      <c r="V23" s="1390" t="str">
        <f>IF(V22="","",VLOOKUP(V22,'シフト記号表（勤務時間帯）'!$C$6:$K$35,9,FALSE))</f>
        <v/>
      </c>
      <c r="W23" s="1390" t="str">
        <f>IF(W22="","",VLOOKUP(W22,'シフト記号表（勤務時間帯）'!$C$6:$K$35,9,FALSE))</f>
        <v/>
      </c>
      <c r="X23" s="1390" t="str">
        <f>IF(X22="","",VLOOKUP(X22,'シフト記号表（勤務時間帯）'!$C$6:$K$35,9,FALSE))</f>
        <v/>
      </c>
      <c r="Y23" s="1392" t="str">
        <f>IF(Y22="","",VLOOKUP(Y22,'シフト記号表（勤務時間帯）'!$C$6:$K$35,9,FALSE))</f>
        <v/>
      </c>
      <c r="Z23" s="1391" t="str">
        <f>IF(Z22="","",VLOOKUP(Z22,'シフト記号表（勤務時間帯）'!$C$6:$K$35,9,FALSE))</f>
        <v/>
      </c>
      <c r="AA23" s="1390" t="str">
        <f>IF(AA22="","",VLOOKUP(AA22,'シフト記号表（勤務時間帯）'!$C$6:$K$35,9,FALSE))</f>
        <v/>
      </c>
      <c r="AB23" s="1390" t="str">
        <f>IF(AB22="","",VLOOKUP(AB22,'シフト記号表（勤務時間帯）'!$C$6:$K$35,9,FALSE))</f>
        <v/>
      </c>
      <c r="AC23" s="1390" t="str">
        <f>IF(AC22="","",VLOOKUP(AC22,'シフト記号表（勤務時間帯）'!$C$6:$K$35,9,FALSE))</f>
        <v/>
      </c>
      <c r="AD23" s="1390" t="str">
        <f>IF(AD22="","",VLOOKUP(AD22,'シフト記号表（勤務時間帯）'!$C$6:$K$35,9,FALSE))</f>
        <v/>
      </c>
      <c r="AE23" s="1390" t="str">
        <f>IF(AE22="","",VLOOKUP(AE22,'シフト記号表（勤務時間帯）'!$C$6:$K$35,9,FALSE))</f>
        <v/>
      </c>
      <c r="AF23" s="1392" t="str">
        <f>IF(AF22="","",VLOOKUP(AF22,'シフト記号表（勤務時間帯）'!$C$6:$K$35,9,FALSE))</f>
        <v/>
      </c>
      <c r="AG23" s="1391" t="str">
        <f>IF(AG22="","",VLOOKUP(AG22,'シフト記号表（勤務時間帯）'!$C$6:$K$35,9,FALSE))</f>
        <v/>
      </c>
      <c r="AH23" s="1390" t="str">
        <f>IF(AH22="","",VLOOKUP(AH22,'シフト記号表（勤務時間帯）'!$C$6:$K$35,9,FALSE))</f>
        <v/>
      </c>
      <c r="AI23" s="1390" t="str">
        <f>IF(AI22="","",VLOOKUP(AI22,'シフト記号表（勤務時間帯）'!$C$6:$K$35,9,FALSE))</f>
        <v/>
      </c>
      <c r="AJ23" s="1390" t="str">
        <f>IF(AJ22="","",VLOOKUP(AJ22,'シフト記号表（勤務時間帯）'!$C$6:$K$35,9,FALSE))</f>
        <v/>
      </c>
      <c r="AK23" s="1390" t="str">
        <f>IF(AK22="","",VLOOKUP(AK22,'シフト記号表（勤務時間帯）'!$C$6:$K$35,9,FALSE))</f>
        <v/>
      </c>
      <c r="AL23" s="1390" t="str">
        <f>IF(AL22="","",VLOOKUP(AL22,'シフト記号表（勤務時間帯）'!$C$6:$K$35,9,FALSE))</f>
        <v/>
      </c>
      <c r="AM23" s="1392" t="str">
        <f>IF(AM22="","",VLOOKUP(AM22,'シフト記号表（勤務時間帯）'!$C$6:$K$35,9,FALSE))</f>
        <v/>
      </c>
      <c r="AN23" s="1391" t="str">
        <f>IF(AN22="","",VLOOKUP(AN22,'シフト記号表（勤務時間帯）'!$C$6:$K$35,9,FALSE))</f>
        <v/>
      </c>
      <c r="AO23" s="1390" t="str">
        <f>IF(AO22="","",VLOOKUP(AO22,'シフト記号表（勤務時間帯）'!$C$6:$K$35,9,FALSE))</f>
        <v/>
      </c>
      <c r="AP23" s="1390" t="str">
        <f>IF(AP22="","",VLOOKUP(AP22,'シフト記号表（勤務時間帯）'!$C$6:$K$35,9,FALSE))</f>
        <v/>
      </c>
      <c r="AQ23" s="1390" t="str">
        <f>IF(AQ22="","",VLOOKUP(AQ22,'シフト記号表（勤務時間帯）'!$C$6:$K$35,9,FALSE))</f>
        <v/>
      </c>
      <c r="AR23" s="1390" t="str">
        <f>IF(AR22="","",VLOOKUP(AR22,'シフト記号表（勤務時間帯）'!$C$6:$K$35,9,FALSE))</f>
        <v/>
      </c>
      <c r="AS23" s="1390" t="str">
        <f>IF(AS22="","",VLOOKUP(AS22,'シフト記号表（勤務時間帯）'!$C$6:$K$35,9,FALSE))</f>
        <v/>
      </c>
      <c r="AT23" s="1392" t="str">
        <f>IF(AT22="","",VLOOKUP(AT22,'シフト記号表（勤務時間帯）'!$C$6:$K$35,9,FALSE))</f>
        <v/>
      </c>
      <c r="AU23" s="1391" t="str">
        <f>IF(AU22="","",VLOOKUP(AU22,'シフト記号表（勤務時間帯）'!$C$6:$K$35,9,FALSE))</f>
        <v/>
      </c>
      <c r="AV23" s="1390" t="str">
        <f>IF(AV22="","",VLOOKUP(AV22,'シフト記号表（勤務時間帯）'!$C$6:$K$35,9,FALSE))</f>
        <v/>
      </c>
      <c r="AW23" s="1390" t="str">
        <f>IF(AW22="","",VLOOKUP(AW22,'シフト記号表（勤務時間帯）'!$C$6:$K$35,9,FALSE))</f>
        <v/>
      </c>
      <c r="AX23" s="1389">
        <f>IF($BB$3="４週",SUM(S23:AT23),IF($BB$3="暦月",SUM(S23:AW23),""))</f>
        <v>0</v>
      </c>
      <c r="AY23" s="1388"/>
      <c r="AZ23" s="1387">
        <f>IF($BB$3="４週",AX23/4,IF($BB$3="暦月",'②勤務形態一覧表（1枚版）'!AX23/('②勤務形態一覧表（1枚版）'!$BB$8/7),""))</f>
        <v>0</v>
      </c>
      <c r="BA23" s="1386"/>
      <c r="BB23" s="1122"/>
      <c r="BC23" s="1121"/>
      <c r="BD23" s="1121"/>
      <c r="BE23" s="1121"/>
      <c r="BF23" s="1120"/>
    </row>
    <row r="24" spans="2:58" ht="20.25" customHeight="1">
      <c r="B24" s="1396"/>
      <c r="C24" s="1128"/>
      <c r="D24" s="1127"/>
      <c r="E24" s="1126"/>
      <c r="F24" s="1135">
        <f>C22</f>
        <v>0</v>
      </c>
      <c r="G24" s="1083"/>
      <c r="H24" s="1082"/>
      <c r="I24" s="1081"/>
      <c r="J24" s="1081"/>
      <c r="K24" s="1080"/>
      <c r="L24" s="1079"/>
      <c r="M24" s="1067"/>
      <c r="N24" s="1067"/>
      <c r="O24" s="1066"/>
      <c r="P24" s="1406" t="s">
        <v>935</v>
      </c>
      <c r="Q24" s="1405"/>
      <c r="R24" s="1404"/>
      <c r="S24" s="1380" t="str">
        <f>IF(S22="","",VLOOKUP(S22,'シフト記号表（勤務時間帯）'!$C$6:$U$35,19,FALSE))</f>
        <v/>
      </c>
      <c r="T24" s="1379" t="str">
        <f>IF(T22="","",VLOOKUP(T22,'シフト記号表（勤務時間帯）'!$C$6:$U$35,19,FALSE))</f>
        <v/>
      </c>
      <c r="U24" s="1379" t="str">
        <f>IF(U22="","",VLOOKUP(U22,'シフト記号表（勤務時間帯）'!$C$6:$U$35,19,FALSE))</f>
        <v/>
      </c>
      <c r="V24" s="1379" t="str">
        <f>IF(V22="","",VLOOKUP(V22,'シフト記号表（勤務時間帯）'!$C$6:$U$35,19,FALSE))</f>
        <v/>
      </c>
      <c r="W24" s="1379" t="str">
        <f>IF(W22="","",VLOOKUP(W22,'シフト記号表（勤務時間帯）'!$C$6:$U$35,19,FALSE))</f>
        <v/>
      </c>
      <c r="X24" s="1379" t="str">
        <f>IF(X22="","",VLOOKUP(X22,'シフト記号表（勤務時間帯）'!$C$6:$U$35,19,FALSE))</f>
        <v/>
      </c>
      <c r="Y24" s="1381" t="str">
        <f>IF(Y22="","",VLOOKUP(Y22,'シフト記号表（勤務時間帯）'!$C$6:$U$35,19,FALSE))</f>
        <v/>
      </c>
      <c r="Z24" s="1380" t="str">
        <f>IF(Z22="","",VLOOKUP(Z22,'シフト記号表（勤務時間帯）'!$C$6:$U$35,19,FALSE))</f>
        <v/>
      </c>
      <c r="AA24" s="1379" t="str">
        <f>IF(AA22="","",VLOOKUP(AA22,'シフト記号表（勤務時間帯）'!$C$6:$U$35,19,FALSE))</f>
        <v/>
      </c>
      <c r="AB24" s="1379" t="str">
        <f>IF(AB22="","",VLOOKUP(AB22,'シフト記号表（勤務時間帯）'!$C$6:$U$35,19,FALSE))</f>
        <v/>
      </c>
      <c r="AC24" s="1379" t="str">
        <f>IF(AC22="","",VLOOKUP(AC22,'シフト記号表（勤務時間帯）'!$C$6:$U$35,19,FALSE))</f>
        <v/>
      </c>
      <c r="AD24" s="1379" t="str">
        <f>IF(AD22="","",VLOOKUP(AD22,'シフト記号表（勤務時間帯）'!$C$6:$U$35,19,FALSE))</f>
        <v/>
      </c>
      <c r="AE24" s="1379" t="str">
        <f>IF(AE22="","",VLOOKUP(AE22,'シフト記号表（勤務時間帯）'!$C$6:$U$35,19,FALSE))</f>
        <v/>
      </c>
      <c r="AF24" s="1381" t="str">
        <f>IF(AF22="","",VLOOKUP(AF22,'シフト記号表（勤務時間帯）'!$C$6:$U$35,19,FALSE))</f>
        <v/>
      </c>
      <c r="AG24" s="1380" t="str">
        <f>IF(AG22="","",VLOOKUP(AG22,'シフト記号表（勤務時間帯）'!$C$6:$U$35,19,FALSE))</f>
        <v/>
      </c>
      <c r="AH24" s="1379" t="str">
        <f>IF(AH22="","",VLOOKUP(AH22,'シフト記号表（勤務時間帯）'!$C$6:$U$35,19,FALSE))</f>
        <v/>
      </c>
      <c r="AI24" s="1379" t="str">
        <f>IF(AI22="","",VLOOKUP(AI22,'シフト記号表（勤務時間帯）'!$C$6:$U$35,19,FALSE))</f>
        <v/>
      </c>
      <c r="AJ24" s="1379" t="str">
        <f>IF(AJ22="","",VLOOKUP(AJ22,'シフト記号表（勤務時間帯）'!$C$6:$U$35,19,FALSE))</f>
        <v/>
      </c>
      <c r="AK24" s="1379" t="str">
        <f>IF(AK22="","",VLOOKUP(AK22,'シフト記号表（勤務時間帯）'!$C$6:$U$35,19,FALSE))</f>
        <v/>
      </c>
      <c r="AL24" s="1379" t="str">
        <f>IF(AL22="","",VLOOKUP(AL22,'シフト記号表（勤務時間帯）'!$C$6:$U$35,19,FALSE))</f>
        <v/>
      </c>
      <c r="AM24" s="1381" t="str">
        <f>IF(AM22="","",VLOOKUP(AM22,'シフト記号表（勤務時間帯）'!$C$6:$U$35,19,FALSE))</f>
        <v/>
      </c>
      <c r="AN24" s="1380" t="str">
        <f>IF(AN22="","",VLOOKUP(AN22,'シフト記号表（勤務時間帯）'!$C$6:$U$35,19,FALSE))</f>
        <v/>
      </c>
      <c r="AO24" s="1379" t="str">
        <f>IF(AO22="","",VLOOKUP(AO22,'シフト記号表（勤務時間帯）'!$C$6:$U$35,19,FALSE))</f>
        <v/>
      </c>
      <c r="AP24" s="1379" t="str">
        <f>IF(AP22="","",VLOOKUP(AP22,'シフト記号表（勤務時間帯）'!$C$6:$U$35,19,FALSE))</f>
        <v/>
      </c>
      <c r="AQ24" s="1379" t="str">
        <f>IF(AQ22="","",VLOOKUP(AQ22,'シフト記号表（勤務時間帯）'!$C$6:$U$35,19,FALSE))</f>
        <v/>
      </c>
      <c r="AR24" s="1379" t="str">
        <f>IF(AR22="","",VLOOKUP(AR22,'シフト記号表（勤務時間帯）'!$C$6:$U$35,19,FALSE))</f>
        <v/>
      </c>
      <c r="AS24" s="1379" t="str">
        <f>IF(AS22="","",VLOOKUP(AS22,'シフト記号表（勤務時間帯）'!$C$6:$U$35,19,FALSE))</f>
        <v/>
      </c>
      <c r="AT24" s="1381" t="str">
        <f>IF(AT22="","",VLOOKUP(AT22,'シフト記号表（勤務時間帯）'!$C$6:$U$35,19,FALSE))</f>
        <v/>
      </c>
      <c r="AU24" s="1380" t="str">
        <f>IF(AU22="","",VLOOKUP(AU22,'シフト記号表（勤務時間帯）'!$C$6:$U$35,19,FALSE))</f>
        <v/>
      </c>
      <c r="AV24" s="1379" t="str">
        <f>IF(AV22="","",VLOOKUP(AV22,'シフト記号表（勤務時間帯）'!$C$6:$U$35,19,FALSE))</f>
        <v/>
      </c>
      <c r="AW24" s="1379" t="str">
        <f>IF(AW22="","",VLOOKUP(AW22,'シフト記号表（勤務時間帯）'!$C$6:$U$35,19,FALSE))</f>
        <v/>
      </c>
      <c r="AX24" s="1378">
        <f>IF($BB$3="４週",SUM(S24:AT24),IF($BB$3="暦月",SUM(S24:AW24),""))</f>
        <v>0</v>
      </c>
      <c r="AY24" s="1377"/>
      <c r="AZ24" s="1376">
        <f>IF($BB$3="４週",AX24/4,IF($BB$3="暦月",'②勤務形態一覧表（1枚版）'!AX24/('②勤務形態一覧表（1枚版）'!$BB$8/7),""))</f>
        <v>0</v>
      </c>
      <c r="BA24" s="1375"/>
      <c r="BB24" s="1119"/>
      <c r="BC24" s="1118"/>
      <c r="BD24" s="1118"/>
      <c r="BE24" s="1118"/>
      <c r="BF24" s="1117"/>
    </row>
    <row r="25" spans="2:58" ht="20.25" customHeight="1">
      <c r="B25" s="1396">
        <f>B22+1</f>
        <v>2</v>
      </c>
      <c r="C25" s="1134"/>
      <c r="D25" s="1133"/>
      <c r="E25" s="1132"/>
      <c r="F25" s="1105"/>
      <c r="G25" s="1104"/>
      <c r="H25" s="1103"/>
      <c r="I25" s="1081"/>
      <c r="J25" s="1081"/>
      <c r="K25" s="1080"/>
      <c r="L25" s="1102"/>
      <c r="M25" s="1090"/>
      <c r="N25" s="1090"/>
      <c r="O25" s="1089"/>
      <c r="P25" s="1403" t="s">
        <v>937</v>
      </c>
      <c r="Q25" s="1402"/>
      <c r="R25" s="1401"/>
      <c r="S25" s="1097"/>
      <c r="T25" s="1096"/>
      <c r="U25" s="1096"/>
      <c r="V25" s="1096"/>
      <c r="W25" s="1096"/>
      <c r="X25" s="1096"/>
      <c r="Y25" s="1098"/>
      <c r="Z25" s="1097"/>
      <c r="AA25" s="1096"/>
      <c r="AB25" s="1096"/>
      <c r="AC25" s="1096"/>
      <c r="AD25" s="1096"/>
      <c r="AE25" s="1096"/>
      <c r="AF25" s="1098"/>
      <c r="AG25" s="1097"/>
      <c r="AH25" s="1096"/>
      <c r="AI25" s="1096"/>
      <c r="AJ25" s="1096"/>
      <c r="AK25" s="1096"/>
      <c r="AL25" s="1096"/>
      <c r="AM25" s="1098"/>
      <c r="AN25" s="1097"/>
      <c r="AO25" s="1096"/>
      <c r="AP25" s="1096"/>
      <c r="AQ25" s="1096"/>
      <c r="AR25" s="1096"/>
      <c r="AS25" s="1096"/>
      <c r="AT25" s="1098"/>
      <c r="AU25" s="1097"/>
      <c r="AV25" s="1096"/>
      <c r="AW25" s="1096"/>
      <c r="AX25" s="1400"/>
      <c r="AY25" s="1399"/>
      <c r="AZ25" s="1398"/>
      <c r="BA25" s="1397"/>
      <c r="BB25" s="1125"/>
      <c r="BC25" s="1124"/>
      <c r="BD25" s="1124"/>
      <c r="BE25" s="1124"/>
      <c r="BF25" s="1123"/>
    </row>
    <row r="26" spans="2:58" ht="20.25" customHeight="1">
      <c r="B26" s="1396"/>
      <c r="C26" s="1131"/>
      <c r="D26" s="1130"/>
      <c r="E26" s="1129"/>
      <c r="F26" s="1084"/>
      <c r="G26" s="1083"/>
      <c r="H26" s="1082"/>
      <c r="I26" s="1081"/>
      <c r="J26" s="1081"/>
      <c r="K26" s="1080"/>
      <c r="L26" s="1079"/>
      <c r="M26" s="1067"/>
      <c r="N26" s="1067"/>
      <c r="O26" s="1066"/>
      <c r="P26" s="1395" t="s">
        <v>936</v>
      </c>
      <c r="Q26" s="1394"/>
      <c r="R26" s="1393"/>
      <c r="S26" s="1391" t="str">
        <f>IF(S25="","",VLOOKUP(S25,'シフト記号表（勤務時間帯）'!$C$6:$K$35,9,FALSE))</f>
        <v/>
      </c>
      <c r="T26" s="1390" t="str">
        <f>IF(T25="","",VLOOKUP(T25,'シフト記号表（勤務時間帯）'!$C$6:$K$35,9,FALSE))</f>
        <v/>
      </c>
      <c r="U26" s="1390" t="str">
        <f>IF(U25="","",VLOOKUP(U25,'シフト記号表（勤務時間帯）'!$C$6:$K$35,9,FALSE))</f>
        <v/>
      </c>
      <c r="V26" s="1390" t="str">
        <f>IF(V25="","",VLOOKUP(V25,'シフト記号表（勤務時間帯）'!$C$6:$K$35,9,FALSE))</f>
        <v/>
      </c>
      <c r="W26" s="1390" t="str">
        <f>IF(W25="","",VLOOKUP(W25,'シフト記号表（勤務時間帯）'!$C$6:$K$35,9,FALSE))</f>
        <v/>
      </c>
      <c r="X26" s="1390" t="str">
        <f>IF(X25="","",VLOOKUP(X25,'シフト記号表（勤務時間帯）'!$C$6:$K$35,9,FALSE))</f>
        <v/>
      </c>
      <c r="Y26" s="1392" t="str">
        <f>IF(Y25="","",VLOOKUP(Y25,'シフト記号表（勤務時間帯）'!$C$6:$K$35,9,FALSE))</f>
        <v/>
      </c>
      <c r="Z26" s="1391" t="str">
        <f>IF(Z25="","",VLOOKUP(Z25,'シフト記号表（勤務時間帯）'!$C$6:$K$35,9,FALSE))</f>
        <v/>
      </c>
      <c r="AA26" s="1390" t="str">
        <f>IF(AA25="","",VLOOKUP(AA25,'シフト記号表（勤務時間帯）'!$C$6:$K$35,9,FALSE))</f>
        <v/>
      </c>
      <c r="AB26" s="1390" t="str">
        <f>IF(AB25="","",VLOOKUP(AB25,'シフト記号表（勤務時間帯）'!$C$6:$K$35,9,FALSE))</f>
        <v/>
      </c>
      <c r="AC26" s="1390" t="str">
        <f>IF(AC25="","",VLOOKUP(AC25,'シフト記号表（勤務時間帯）'!$C$6:$K$35,9,FALSE))</f>
        <v/>
      </c>
      <c r="AD26" s="1390" t="str">
        <f>IF(AD25="","",VLOOKUP(AD25,'シフト記号表（勤務時間帯）'!$C$6:$K$35,9,FALSE))</f>
        <v/>
      </c>
      <c r="AE26" s="1390" t="str">
        <f>IF(AE25="","",VLOOKUP(AE25,'シフト記号表（勤務時間帯）'!$C$6:$K$35,9,FALSE))</f>
        <v/>
      </c>
      <c r="AF26" s="1392" t="str">
        <f>IF(AF25="","",VLOOKUP(AF25,'シフト記号表（勤務時間帯）'!$C$6:$K$35,9,FALSE))</f>
        <v/>
      </c>
      <c r="AG26" s="1391" t="str">
        <f>IF(AG25="","",VLOOKUP(AG25,'シフト記号表（勤務時間帯）'!$C$6:$K$35,9,FALSE))</f>
        <v/>
      </c>
      <c r="AH26" s="1390" t="str">
        <f>IF(AH25="","",VLOOKUP(AH25,'シフト記号表（勤務時間帯）'!$C$6:$K$35,9,FALSE))</f>
        <v/>
      </c>
      <c r="AI26" s="1390" t="str">
        <f>IF(AI25="","",VLOOKUP(AI25,'シフト記号表（勤務時間帯）'!$C$6:$K$35,9,FALSE))</f>
        <v/>
      </c>
      <c r="AJ26" s="1390" t="str">
        <f>IF(AJ25="","",VLOOKUP(AJ25,'シフト記号表（勤務時間帯）'!$C$6:$K$35,9,FALSE))</f>
        <v/>
      </c>
      <c r="AK26" s="1390" t="str">
        <f>IF(AK25="","",VLOOKUP(AK25,'シフト記号表（勤務時間帯）'!$C$6:$K$35,9,FALSE))</f>
        <v/>
      </c>
      <c r="AL26" s="1390" t="str">
        <f>IF(AL25="","",VLOOKUP(AL25,'シフト記号表（勤務時間帯）'!$C$6:$K$35,9,FALSE))</f>
        <v/>
      </c>
      <c r="AM26" s="1392" t="str">
        <f>IF(AM25="","",VLOOKUP(AM25,'シフト記号表（勤務時間帯）'!$C$6:$K$35,9,FALSE))</f>
        <v/>
      </c>
      <c r="AN26" s="1391" t="str">
        <f>IF(AN25="","",VLOOKUP(AN25,'シフト記号表（勤務時間帯）'!$C$6:$K$35,9,FALSE))</f>
        <v/>
      </c>
      <c r="AO26" s="1390" t="str">
        <f>IF(AO25="","",VLOOKUP(AO25,'シフト記号表（勤務時間帯）'!$C$6:$K$35,9,FALSE))</f>
        <v/>
      </c>
      <c r="AP26" s="1390" t="str">
        <f>IF(AP25="","",VLOOKUP(AP25,'シフト記号表（勤務時間帯）'!$C$6:$K$35,9,FALSE))</f>
        <v/>
      </c>
      <c r="AQ26" s="1390" t="str">
        <f>IF(AQ25="","",VLOOKUP(AQ25,'シフト記号表（勤務時間帯）'!$C$6:$K$35,9,FALSE))</f>
        <v/>
      </c>
      <c r="AR26" s="1390" t="str">
        <f>IF(AR25="","",VLOOKUP(AR25,'シフト記号表（勤務時間帯）'!$C$6:$K$35,9,FALSE))</f>
        <v/>
      </c>
      <c r="AS26" s="1390" t="str">
        <f>IF(AS25="","",VLOOKUP(AS25,'シフト記号表（勤務時間帯）'!$C$6:$K$35,9,FALSE))</f>
        <v/>
      </c>
      <c r="AT26" s="1392" t="str">
        <f>IF(AT25="","",VLOOKUP(AT25,'シフト記号表（勤務時間帯）'!$C$6:$K$35,9,FALSE))</f>
        <v/>
      </c>
      <c r="AU26" s="1391" t="str">
        <f>IF(AU25="","",VLOOKUP(AU25,'シフト記号表（勤務時間帯）'!$C$6:$K$35,9,FALSE))</f>
        <v/>
      </c>
      <c r="AV26" s="1390" t="str">
        <f>IF(AV25="","",VLOOKUP(AV25,'シフト記号表（勤務時間帯）'!$C$6:$K$35,9,FALSE))</f>
        <v/>
      </c>
      <c r="AW26" s="1390" t="str">
        <f>IF(AW25="","",VLOOKUP(AW25,'シフト記号表（勤務時間帯）'!$C$6:$K$35,9,FALSE))</f>
        <v/>
      </c>
      <c r="AX26" s="1389">
        <f>IF($BB$3="４週",SUM(S26:AT26),IF($BB$3="暦月",SUM(S26:AW26),""))</f>
        <v>0</v>
      </c>
      <c r="AY26" s="1388"/>
      <c r="AZ26" s="1387">
        <f>IF($BB$3="４週",AX26/4,IF($BB$3="暦月",'②勤務形態一覧表（1枚版）'!AX26/('②勤務形態一覧表（1枚版）'!$BB$8/7),""))</f>
        <v>0</v>
      </c>
      <c r="BA26" s="1386"/>
      <c r="BB26" s="1122"/>
      <c r="BC26" s="1121"/>
      <c r="BD26" s="1121"/>
      <c r="BE26" s="1121"/>
      <c r="BF26" s="1120"/>
    </row>
    <row r="27" spans="2:58" ht="20.25" customHeight="1">
      <c r="B27" s="1396"/>
      <c r="C27" s="1128"/>
      <c r="D27" s="1127"/>
      <c r="E27" s="1126"/>
      <c r="F27" s="1084">
        <f>C25</f>
        <v>0</v>
      </c>
      <c r="G27" s="1116"/>
      <c r="H27" s="1082"/>
      <c r="I27" s="1081"/>
      <c r="J27" s="1081"/>
      <c r="K27" s="1080"/>
      <c r="L27" s="1115"/>
      <c r="M27" s="1110"/>
      <c r="N27" s="1110"/>
      <c r="O27" s="1109"/>
      <c r="P27" s="1406" t="s">
        <v>935</v>
      </c>
      <c r="Q27" s="1405"/>
      <c r="R27" s="1404"/>
      <c r="S27" s="1380" t="str">
        <f>IF(S25="","",VLOOKUP(S25,'シフト記号表（勤務時間帯）'!$C$6:$U$35,19,FALSE))</f>
        <v/>
      </c>
      <c r="T27" s="1379" t="str">
        <f>IF(T25="","",VLOOKUP(T25,'シフト記号表（勤務時間帯）'!$C$6:$U$35,19,FALSE))</f>
        <v/>
      </c>
      <c r="U27" s="1379" t="str">
        <f>IF(U25="","",VLOOKUP(U25,'シフト記号表（勤務時間帯）'!$C$6:$U$35,19,FALSE))</f>
        <v/>
      </c>
      <c r="V27" s="1379" t="str">
        <f>IF(V25="","",VLOOKUP(V25,'シフト記号表（勤務時間帯）'!$C$6:$U$35,19,FALSE))</f>
        <v/>
      </c>
      <c r="W27" s="1379" t="str">
        <f>IF(W25="","",VLOOKUP(W25,'シフト記号表（勤務時間帯）'!$C$6:$U$35,19,FALSE))</f>
        <v/>
      </c>
      <c r="X27" s="1379" t="str">
        <f>IF(X25="","",VLOOKUP(X25,'シフト記号表（勤務時間帯）'!$C$6:$U$35,19,FALSE))</f>
        <v/>
      </c>
      <c r="Y27" s="1381" t="str">
        <f>IF(Y25="","",VLOOKUP(Y25,'シフト記号表（勤務時間帯）'!$C$6:$U$35,19,FALSE))</f>
        <v/>
      </c>
      <c r="Z27" s="1380" t="str">
        <f>IF(Z25="","",VLOOKUP(Z25,'シフト記号表（勤務時間帯）'!$C$6:$U$35,19,FALSE))</f>
        <v/>
      </c>
      <c r="AA27" s="1379" t="str">
        <f>IF(AA25="","",VLOOKUP(AA25,'シフト記号表（勤務時間帯）'!$C$6:$U$35,19,FALSE))</f>
        <v/>
      </c>
      <c r="AB27" s="1379" t="str">
        <f>IF(AB25="","",VLOOKUP(AB25,'シフト記号表（勤務時間帯）'!$C$6:$U$35,19,FALSE))</f>
        <v/>
      </c>
      <c r="AC27" s="1379" t="str">
        <f>IF(AC25="","",VLOOKUP(AC25,'シフト記号表（勤務時間帯）'!$C$6:$U$35,19,FALSE))</f>
        <v/>
      </c>
      <c r="AD27" s="1379" t="str">
        <f>IF(AD25="","",VLOOKUP(AD25,'シフト記号表（勤務時間帯）'!$C$6:$U$35,19,FALSE))</f>
        <v/>
      </c>
      <c r="AE27" s="1379" t="str">
        <f>IF(AE25="","",VLOOKUP(AE25,'シフト記号表（勤務時間帯）'!$C$6:$U$35,19,FALSE))</f>
        <v/>
      </c>
      <c r="AF27" s="1381" t="str">
        <f>IF(AF25="","",VLOOKUP(AF25,'シフト記号表（勤務時間帯）'!$C$6:$U$35,19,FALSE))</f>
        <v/>
      </c>
      <c r="AG27" s="1380" t="str">
        <f>IF(AG25="","",VLOOKUP(AG25,'シフト記号表（勤務時間帯）'!$C$6:$U$35,19,FALSE))</f>
        <v/>
      </c>
      <c r="AH27" s="1379" t="str">
        <f>IF(AH25="","",VLOOKUP(AH25,'シフト記号表（勤務時間帯）'!$C$6:$U$35,19,FALSE))</f>
        <v/>
      </c>
      <c r="AI27" s="1379" t="str">
        <f>IF(AI25="","",VLOOKUP(AI25,'シフト記号表（勤務時間帯）'!$C$6:$U$35,19,FALSE))</f>
        <v/>
      </c>
      <c r="AJ27" s="1379" t="str">
        <f>IF(AJ25="","",VLOOKUP(AJ25,'シフト記号表（勤務時間帯）'!$C$6:$U$35,19,FALSE))</f>
        <v/>
      </c>
      <c r="AK27" s="1379" t="str">
        <f>IF(AK25="","",VLOOKUP(AK25,'シフト記号表（勤務時間帯）'!$C$6:$U$35,19,FALSE))</f>
        <v/>
      </c>
      <c r="AL27" s="1379" t="str">
        <f>IF(AL25="","",VLOOKUP(AL25,'シフト記号表（勤務時間帯）'!$C$6:$U$35,19,FALSE))</f>
        <v/>
      </c>
      <c r="AM27" s="1381" t="str">
        <f>IF(AM25="","",VLOOKUP(AM25,'シフト記号表（勤務時間帯）'!$C$6:$U$35,19,FALSE))</f>
        <v/>
      </c>
      <c r="AN27" s="1380" t="str">
        <f>IF(AN25="","",VLOOKUP(AN25,'シフト記号表（勤務時間帯）'!$C$6:$U$35,19,FALSE))</f>
        <v/>
      </c>
      <c r="AO27" s="1379" t="str">
        <f>IF(AO25="","",VLOOKUP(AO25,'シフト記号表（勤務時間帯）'!$C$6:$U$35,19,FALSE))</f>
        <v/>
      </c>
      <c r="AP27" s="1379" t="str">
        <f>IF(AP25="","",VLOOKUP(AP25,'シフト記号表（勤務時間帯）'!$C$6:$U$35,19,FALSE))</f>
        <v/>
      </c>
      <c r="AQ27" s="1379" t="str">
        <f>IF(AQ25="","",VLOOKUP(AQ25,'シフト記号表（勤務時間帯）'!$C$6:$U$35,19,FALSE))</f>
        <v/>
      </c>
      <c r="AR27" s="1379" t="str">
        <f>IF(AR25="","",VLOOKUP(AR25,'シフト記号表（勤務時間帯）'!$C$6:$U$35,19,FALSE))</f>
        <v/>
      </c>
      <c r="AS27" s="1379" t="str">
        <f>IF(AS25="","",VLOOKUP(AS25,'シフト記号表（勤務時間帯）'!$C$6:$U$35,19,FALSE))</f>
        <v/>
      </c>
      <c r="AT27" s="1381" t="str">
        <f>IF(AT25="","",VLOOKUP(AT25,'シフト記号表（勤務時間帯）'!$C$6:$U$35,19,FALSE))</f>
        <v/>
      </c>
      <c r="AU27" s="1380" t="str">
        <f>IF(AU25="","",VLOOKUP(AU25,'シフト記号表（勤務時間帯）'!$C$6:$U$35,19,FALSE))</f>
        <v/>
      </c>
      <c r="AV27" s="1379" t="str">
        <f>IF(AV25="","",VLOOKUP(AV25,'シフト記号表（勤務時間帯）'!$C$6:$U$35,19,FALSE))</f>
        <v/>
      </c>
      <c r="AW27" s="1379" t="str">
        <f>IF(AW25="","",VLOOKUP(AW25,'シフト記号表（勤務時間帯）'!$C$6:$U$35,19,FALSE))</f>
        <v/>
      </c>
      <c r="AX27" s="1378">
        <f>IF($BB$3="４週",SUM(S27:AT27),IF($BB$3="暦月",SUM(S27:AW27),""))</f>
        <v>0</v>
      </c>
      <c r="AY27" s="1377"/>
      <c r="AZ27" s="1376">
        <f>IF($BB$3="４週",AX27/4,IF($BB$3="暦月",'②勤務形態一覧表（1枚版）'!AX27/('②勤務形態一覧表（1枚版）'!$BB$8/7),""))</f>
        <v>0</v>
      </c>
      <c r="BA27" s="1375"/>
      <c r="BB27" s="1119"/>
      <c r="BC27" s="1118"/>
      <c r="BD27" s="1118"/>
      <c r="BE27" s="1118"/>
      <c r="BF27" s="1117"/>
    </row>
    <row r="28" spans="2:58" ht="20.25" customHeight="1">
      <c r="B28" s="1396">
        <f>B25+1</f>
        <v>3</v>
      </c>
      <c r="C28" s="1108"/>
      <c r="D28" s="1107"/>
      <c r="E28" s="1106"/>
      <c r="F28" s="1105"/>
      <c r="G28" s="1104"/>
      <c r="H28" s="1103"/>
      <c r="I28" s="1081"/>
      <c r="J28" s="1081"/>
      <c r="K28" s="1080"/>
      <c r="L28" s="1102"/>
      <c r="M28" s="1090"/>
      <c r="N28" s="1090"/>
      <c r="O28" s="1089"/>
      <c r="P28" s="1403" t="s">
        <v>937</v>
      </c>
      <c r="Q28" s="1402"/>
      <c r="R28" s="1401"/>
      <c r="S28" s="1097"/>
      <c r="T28" s="1096"/>
      <c r="U28" s="1096"/>
      <c r="V28" s="1096"/>
      <c r="W28" s="1096"/>
      <c r="X28" s="1096"/>
      <c r="Y28" s="1098"/>
      <c r="Z28" s="1097"/>
      <c r="AA28" s="1096"/>
      <c r="AB28" s="1096"/>
      <c r="AC28" s="1096"/>
      <c r="AD28" s="1096"/>
      <c r="AE28" s="1096"/>
      <c r="AF28" s="1098"/>
      <c r="AG28" s="1097"/>
      <c r="AH28" s="1096"/>
      <c r="AI28" s="1096"/>
      <c r="AJ28" s="1096"/>
      <c r="AK28" s="1096"/>
      <c r="AL28" s="1096"/>
      <c r="AM28" s="1098"/>
      <c r="AN28" s="1097"/>
      <c r="AO28" s="1096"/>
      <c r="AP28" s="1096"/>
      <c r="AQ28" s="1096"/>
      <c r="AR28" s="1096"/>
      <c r="AS28" s="1096"/>
      <c r="AT28" s="1098"/>
      <c r="AU28" s="1097"/>
      <c r="AV28" s="1096"/>
      <c r="AW28" s="1096"/>
      <c r="AX28" s="1400"/>
      <c r="AY28" s="1399"/>
      <c r="AZ28" s="1398"/>
      <c r="BA28" s="1397"/>
      <c r="BB28" s="1125"/>
      <c r="BC28" s="1124"/>
      <c r="BD28" s="1124"/>
      <c r="BE28" s="1124"/>
      <c r="BF28" s="1123"/>
    </row>
    <row r="29" spans="2:58" ht="20.25" customHeight="1">
      <c r="B29" s="1396"/>
      <c r="C29" s="1087"/>
      <c r="D29" s="1086"/>
      <c r="E29" s="1085"/>
      <c r="F29" s="1084"/>
      <c r="G29" s="1083"/>
      <c r="H29" s="1082"/>
      <c r="I29" s="1081"/>
      <c r="J29" s="1081"/>
      <c r="K29" s="1080"/>
      <c r="L29" s="1079"/>
      <c r="M29" s="1067"/>
      <c r="N29" s="1067"/>
      <c r="O29" s="1066"/>
      <c r="P29" s="1395" t="s">
        <v>936</v>
      </c>
      <c r="Q29" s="1394"/>
      <c r="R29" s="1393"/>
      <c r="S29" s="1391" t="str">
        <f>IF(S28="","",VLOOKUP(S28,'シフト記号表（勤務時間帯）'!$C$6:$K$35,9,FALSE))</f>
        <v/>
      </c>
      <c r="T29" s="1390" t="str">
        <f>IF(T28="","",VLOOKUP(T28,'シフト記号表（勤務時間帯）'!$C$6:$K$35,9,FALSE))</f>
        <v/>
      </c>
      <c r="U29" s="1390" t="str">
        <f>IF(U28="","",VLOOKUP(U28,'シフト記号表（勤務時間帯）'!$C$6:$K$35,9,FALSE))</f>
        <v/>
      </c>
      <c r="V29" s="1390" t="str">
        <f>IF(V28="","",VLOOKUP(V28,'シフト記号表（勤務時間帯）'!$C$6:$K$35,9,FALSE))</f>
        <v/>
      </c>
      <c r="W29" s="1390" t="str">
        <f>IF(W28="","",VLOOKUP(W28,'シフト記号表（勤務時間帯）'!$C$6:$K$35,9,FALSE))</f>
        <v/>
      </c>
      <c r="X29" s="1390" t="str">
        <f>IF(X28="","",VLOOKUP(X28,'シフト記号表（勤務時間帯）'!$C$6:$K$35,9,FALSE))</f>
        <v/>
      </c>
      <c r="Y29" s="1392" t="str">
        <f>IF(Y28="","",VLOOKUP(Y28,'シフト記号表（勤務時間帯）'!$C$6:$K$35,9,FALSE))</f>
        <v/>
      </c>
      <c r="Z29" s="1391" t="str">
        <f>IF(Z28="","",VLOOKUP(Z28,'シフト記号表（勤務時間帯）'!$C$6:$K$35,9,FALSE))</f>
        <v/>
      </c>
      <c r="AA29" s="1390" t="str">
        <f>IF(AA28="","",VLOOKUP(AA28,'シフト記号表（勤務時間帯）'!$C$6:$K$35,9,FALSE))</f>
        <v/>
      </c>
      <c r="AB29" s="1390" t="str">
        <f>IF(AB28="","",VLOOKUP(AB28,'シフト記号表（勤務時間帯）'!$C$6:$K$35,9,FALSE))</f>
        <v/>
      </c>
      <c r="AC29" s="1390" t="str">
        <f>IF(AC28="","",VLOOKUP(AC28,'シフト記号表（勤務時間帯）'!$C$6:$K$35,9,FALSE))</f>
        <v/>
      </c>
      <c r="AD29" s="1390" t="str">
        <f>IF(AD28="","",VLOOKUP(AD28,'シフト記号表（勤務時間帯）'!$C$6:$K$35,9,FALSE))</f>
        <v/>
      </c>
      <c r="AE29" s="1390" t="str">
        <f>IF(AE28="","",VLOOKUP(AE28,'シフト記号表（勤務時間帯）'!$C$6:$K$35,9,FALSE))</f>
        <v/>
      </c>
      <c r="AF29" s="1392" t="str">
        <f>IF(AF28="","",VLOOKUP(AF28,'シフト記号表（勤務時間帯）'!$C$6:$K$35,9,FALSE))</f>
        <v/>
      </c>
      <c r="AG29" s="1391" t="str">
        <f>IF(AG28="","",VLOOKUP(AG28,'シフト記号表（勤務時間帯）'!$C$6:$K$35,9,FALSE))</f>
        <v/>
      </c>
      <c r="AH29" s="1390" t="str">
        <f>IF(AH28="","",VLOOKUP(AH28,'シフト記号表（勤務時間帯）'!$C$6:$K$35,9,FALSE))</f>
        <v/>
      </c>
      <c r="AI29" s="1390" t="str">
        <f>IF(AI28="","",VLOOKUP(AI28,'シフト記号表（勤務時間帯）'!$C$6:$K$35,9,FALSE))</f>
        <v/>
      </c>
      <c r="AJ29" s="1390" t="str">
        <f>IF(AJ28="","",VLOOKUP(AJ28,'シフト記号表（勤務時間帯）'!$C$6:$K$35,9,FALSE))</f>
        <v/>
      </c>
      <c r="AK29" s="1390" t="str">
        <f>IF(AK28="","",VLOOKUP(AK28,'シフト記号表（勤務時間帯）'!$C$6:$K$35,9,FALSE))</f>
        <v/>
      </c>
      <c r="AL29" s="1390" t="str">
        <f>IF(AL28="","",VLOOKUP(AL28,'シフト記号表（勤務時間帯）'!$C$6:$K$35,9,FALSE))</f>
        <v/>
      </c>
      <c r="AM29" s="1392" t="str">
        <f>IF(AM28="","",VLOOKUP(AM28,'シフト記号表（勤務時間帯）'!$C$6:$K$35,9,FALSE))</f>
        <v/>
      </c>
      <c r="AN29" s="1391" t="str">
        <f>IF(AN28="","",VLOOKUP(AN28,'シフト記号表（勤務時間帯）'!$C$6:$K$35,9,FALSE))</f>
        <v/>
      </c>
      <c r="AO29" s="1390" t="str">
        <f>IF(AO28="","",VLOOKUP(AO28,'シフト記号表（勤務時間帯）'!$C$6:$K$35,9,FALSE))</f>
        <v/>
      </c>
      <c r="AP29" s="1390" t="str">
        <f>IF(AP28="","",VLOOKUP(AP28,'シフト記号表（勤務時間帯）'!$C$6:$K$35,9,FALSE))</f>
        <v/>
      </c>
      <c r="AQ29" s="1390" t="str">
        <f>IF(AQ28="","",VLOOKUP(AQ28,'シフト記号表（勤務時間帯）'!$C$6:$K$35,9,FALSE))</f>
        <v/>
      </c>
      <c r="AR29" s="1390" t="str">
        <f>IF(AR28="","",VLOOKUP(AR28,'シフト記号表（勤務時間帯）'!$C$6:$K$35,9,FALSE))</f>
        <v/>
      </c>
      <c r="AS29" s="1390" t="str">
        <f>IF(AS28="","",VLOOKUP(AS28,'シフト記号表（勤務時間帯）'!$C$6:$K$35,9,FALSE))</f>
        <v/>
      </c>
      <c r="AT29" s="1392" t="str">
        <f>IF(AT28="","",VLOOKUP(AT28,'シフト記号表（勤務時間帯）'!$C$6:$K$35,9,FALSE))</f>
        <v/>
      </c>
      <c r="AU29" s="1391" t="str">
        <f>IF(AU28="","",VLOOKUP(AU28,'シフト記号表（勤務時間帯）'!$C$6:$K$35,9,FALSE))</f>
        <v/>
      </c>
      <c r="AV29" s="1390" t="str">
        <f>IF(AV28="","",VLOOKUP(AV28,'シフト記号表（勤務時間帯）'!$C$6:$K$35,9,FALSE))</f>
        <v/>
      </c>
      <c r="AW29" s="1390" t="str">
        <f>IF(AW28="","",VLOOKUP(AW28,'シフト記号表（勤務時間帯）'!$C$6:$K$35,9,FALSE))</f>
        <v/>
      </c>
      <c r="AX29" s="1389">
        <f>IF($BB$3="４週",SUM(S29:AT29),IF($BB$3="暦月",SUM(S29:AW29),""))</f>
        <v>0</v>
      </c>
      <c r="AY29" s="1388"/>
      <c r="AZ29" s="1387">
        <f>IF($BB$3="４週",AX29/4,IF($BB$3="暦月",'②勤務形態一覧表（1枚版）'!AX29/('②勤務形態一覧表（1枚版）'!$BB$8/7),""))</f>
        <v>0</v>
      </c>
      <c r="BA29" s="1386"/>
      <c r="BB29" s="1122"/>
      <c r="BC29" s="1121"/>
      <c r="BD29" s="1121"/>
      <c r="BE29" s="1121"/>
      <c r="BF29" s="1120"/>
    </row>
    <row r="30" spans="2:58" ht="20.25" customHeight="1">
      <c r="B30" s="1396"/>
      <c r="C30" s="1064"/>
      <c r="D30" s="1063"/>
      <c r="E30" s="1062"/>
      <c r="F30" s="1084">
        <f>C28</f>
        <v>0</v>
      </c>
      <c r="G30" s="1116"/>
      <c r="H30" s="1082"/>
      <c r="I30" s="1081"/>
      <c r="J30" s="1081"/>
      <c r="K30" s="1080"/>
      <c r="L30" s="1115"/>
      <c r="M30" s="1110"/>
      <c r="N30" s="1110"/>
      <c r="O30" s="1109"/>
      <c r="P30" s="1406" t="s">
        <v>935</v>
      </c>
      <c r="Q30" s="1405"/>
      <c r="R30" s="1404"/>
      <c r="S30" s="1380" t="str">
        <f>IF(S28="","",VLOOKUP(S28,'シフト記号表（勤務時間帯）'!$C$6:$U$35,19,FALSE))</f>
        <v/>
      </c>
      <c r="T30" s="1379" t="str">
        <f>IF(T28="","",VLOOKUP(T28,'シフト記号表（勤務時間帯）'!$C$6:$U$35,19,FALSE))</f>
        <v/>
      </c>
      <c r="U30" s="1379" t="str">
        <f>IF(U28="","",VLOOKUP(U28,'シフト記号表（勤務時間帯）'!$C$6:$U$35,19,FALSE))</f>
        <v/>
      </c>
      <c r="V30" s="1379" t="str">
        <f>IF(V28="","",VLOOKUP(V28,'シフト記号表（勤務時間帯）'!$C$6:$U$35,19,FALSE))</f>
        <v/>
      </c>
      <c r="W30" s="1379" t="str">
        <f>IF(W28="","",VLOOKUP(W28,'シフト記号表（勤務時間帯）'!$C$6:$U$35,19,FALSE))</f>
        <v/>
      </c>
      <c r="X30" s="1379" t="str">
        <f>IF(X28="","",VLOOKUP(X28,'シフト記号表（勤務時間帯）'!$C$6:$U$35,19,FALSE))</f>
        <v/>
      </c>
      <c r="Y30" s="1381" t="str">
        <f>IF(Y28="","",VLOOKUP(Y28,'シフト記号表（勤務時間帯）'!$C$6:$U$35,19,FALSE))</f>
        <v/>
      </c>
      <c r="Z30" s="1380" t="str">
        <f>IF(Z28="","",VLOOKUP(Z28,'シフト記号表（勤務時間帯）'!$C$6:$U$35,19,FALSE))</f>
        <v/>
      </c>
      <c r="AA30" s="1379" t="str">
        <f>IF(AA28="","",VLOOKUP(AA28,'シフト記号表（勤務時間帯）'!$C$6:$U$35,19,FALSE))</f>
        <v/>
      </c>
      <c r="AB30" s="1379" t="str">
        <f>IF(AB28="","",VLOOKUP(AB28,'シフト記号表（勤務時間帯）'!$C$6:$U$35,19,FALSE))</f>
        <v/>
      </c>
      <c r="AC30" s="1379" t="str">
        <f>IF(AC28="","",VLOOKUP(AC28,'シフト記号表（勤務時間帯）'!$C$6:$U$35,19,FALSE))</f>
        <v/>
      </c>
      <c r="AD30" s="1379" t="str">
        <f>IF(AD28="","",VLOOKUP(AD28,'シフト記号表（勤務時間帯）'!$C$6:$U$35,19,FALSE))</f>
        <v/>
      </c>
      <c r="AE30" s="1379" t="str">
        <f>IF(AE28="","",VLOOKUP(AE28,'シフト記号表（勤務時間帯）'!$C$6:$U$35,19,FALSE))</f>
        <v/>
      </c>
      <c r="AF30" s="1381" t="str">
        <f>IF(AF28="","",VLOOKUP(AF28,'シフト記号表（勤務時間帯）'!$C$6:$U$35,19,FALSE))</f>
        <v/>
      </c>
      <c r="AG30" s="1380" t="str">
        <f>IF(AG28="","",VLOOKUP(AG28,'シフト記号表（勤務時間帯）'!$C$6:$U$35,19,FALSE))</f>
        <v/>
      </c>
      <c r="AH30" s="1379" t="str">
        <f>IF(AH28="","",VLOOKUP(AH28,'シフト記号表（勤務時間帯）'!$C$6:$U$35,19,FALSE))</f>
        <v/>
      </c>
      <c r="AI30" s="1379" t="str">
        <f>IF(AI28="","",VLOOKUP(AI28,'シフト記号表（勤務時間帯）'!$C$6:$U$35,19,FALSE))</f>
        <v/>
      </c>
      <c r="AJ30" s="1379" t="str">
        <f>IF(AJ28="","",VLOOKUP(AJ28,'シフト記号表（勤務時間帯）'!$C$6:$U$35,19,FALSE))</f>
        <v/>
      </c>
      <c r="AK30" s="1379" t="str">
        <f>IF(AK28="","",VLOOKUP(AK28,'シフト記号表（勤務時間帯）'!$C$6:$U$35,19,FALSE))</f>
        <v/>
      </c>
      <c r="AL30" s="1379" t="str">
        <f>IF(AL28="","",VLOOKUP(AL28,'シフト記号表（勤務時間帯）'!$C$6:$U$35,19,FALSE))</f>
        <v/>
      </c>
      <c r="AM30" s="1381" t="str">
        <f>IF(AM28="","",VLOOKUP(AM28,'シフト記号表（勤務時間帯）'!$C$6:$U$35,19,FALSE))</f>
        <v/>
      </c>
      <c r="AN30" s="1380" t="str">
        <f>IF(AN28="","",VLOOKUP(AN28,'シフト記号表（勤務時間帯）'!$C$6:$U$35,19,FALSE))</f>
        <v/>
      </c>
      <c r="AO30" s="1379" t="str">
        <f>IF(AO28="","",VLOOKUP(AO28,'シフト記号表（勤務時間帯）'!$C$6:$U$35,19,FALSE))</f>
        <v/>
      </c>
      <c r="AP30" s="1379" t="str">
        <f>IF(AP28="","",VLOOKUP(AP28,'シフト記号表（勤務時間帯）'!$C$6:$U$35,19,FALSE))</f>
        <v/>
      </c>
      <c r="AQ30" s="1379" t="str">
        <f>IF(AQ28="","",VLOOKUP(AQ28,'シフト記号表（勤務時間帯）'!$C$6:$U$35,19,FALSE))</f>
        <v/>
      </c>
      <c r="AR30" s="1379" t="str">
        <f>IF(AR28="","",VLOOKUP(AR28,'シフト記号表（勤務時間帯）'!$C$6:$U$35,19,FALSE))</f>
        <v/>
      </c>
      <c r="AS30" s="1379" t="str">
        <f>IF(AS28="","",VLOOKUP(AS28,'シフト記号表（勤務時間帯）'!$C$6:$U$35,19,FALSE))</f>
        <v/>
      </c>
      <c r="AT30" s="1381" t="str">
        <f>IF(AT28="","",VLOOKUP(AT28,'シフト記号表（勤務時間帯）'!$C$6:$U$35,19,FALSE))</f>
        <v/>
      </c>
      <c r="AU30" s="1380" t="str">
        <f>IF(AU28="","",VLOOKUP(AU28,'シフト記号表（勤務時間帯）'!$C$6:$U$35,19,FALSE))</f>
        <v/>
      </c>
      <c r="AV30" s="1379" t="str">
        <f>IF(AV28="","",VLOOKUP(AV28,'シフト記号表（勤務時間帯）'!$C$6:$U$35,19,FALSE))</f>
        <v/>
      </c>
      <c r="AW30" s="1379" t="str">
        <f>IF(AW28="","",VLOOKUP(AW28,'シフト記号表（勤務時間帯）'!$C$6:$U$35,19,FALSE))</f>
        <v/>
      </c>
      <c r="AX30" s="1378">
        <f>IF($BB$3="４週",SUM(S30:AT30),IF($BB$3="暦月",SUM(S30:AW30),""))</f>
        <v>0</v>
      </c>
      <c r="AY30" s="1377"/>
      <c r="AZ30" s="1376">
        <f>IF($BB$3="４週",AX30/4,IF($BB$3="暦月",'②勤務形態一覧表（1枚版）'!AX30/('②勤務形態一覧表（1枚版）'!$BB$8/7),""))</f>
        <v>0</v>
      </c>
      <c r="BA30" s="1375"/>
      <c r="BB30" s="1119"/>
      <c r="BC30" s="1118"/>
      <c r="BD30" s="1118"/>
      <c r="BE30" s="1118"/>
      <c r="BF30" s="1117"/>
    </row>
    <row r="31" spans="2:58" ht="20.25" customHeight="1">
      <c r="B31" s="1396">
        <f>B28+1</f>
        <v>4</v>
      </c>
      <c r="C31" s="1108"/>
      <c r="D31" s="1107"/>
      <c r="E31" s="1106"/>
      <c r="F31" s="1105"/>
      <c r="G31" s="1104"/>
      <c r="H31" s="1103"/>
      <c r="I31" s="1081"/>
      <c r="J31" s="1081"/>
      <c r="K31" s="1080"/>
      <c r="L31" s="1102"/>
      <c r="M31" s="1090"/>
      <c r="N31" s="1090"/>
      <c r="O31" s="1089"/>
      <c r="P31" s="1403" t="s">
        <v>937</v>
      </c>
      <c r="Q31" s="1402"/>
      <c r="R31" s="1401"/>
      <c r="S31" s="1097"/>
      <c r="T31" s="1096"/>
      <c r="U31" s="1096"/>
      <c r="V31" s="1096"/>
      <c r="W31" s="1096"/>
      <c r="X31" s="1096"/>
      <c r="Y31" s="1098"/>
      <c r="Z31" s="1097"/>
      <c r="AA31" s="1096"/>
      <c r="AB31" s="1096"/>
      <c r="AC31" s="1096"/>
      <c r="AD31" s="1096"/>
      <c r="AE31" s="1096"/>
      <c r="AF31" s="1098"/>
      <c r="AG31" s="1097"/>
      <c r="AH31" s="1096"/>
      <c r="AI31" s="1096"/>
      <c r="AJ31" s="1096"/>
      <c r="AK31" s="1096"/>
      <c r="AL31" s="1096"/>
      <c r="AM31" s="1098"/>
      <c r="AN31" s="1097"/>
      <c r="AO31" s="1096"/>
      <c r="AP31" s="1096"/>
      <c r="AQ31" s="1096"/>
      <c r="AR31" s="1096"/>
      <c r="AS31" s="1096"/>
      <c r="AT31" s="1098"/>
      <c r="AU31" s="1097"/>
      <c r="AV31" s="1096"/>
      <c r="AW31" s="1096"/>
      <c r="AX31" s="1400"/>
      <c r="AY31" s="1399"/>
      <c r="AZ31" s="1398"/>
      <c r="BA31" s="1397"/>
      <c r="BB31" s="1125"/>
      <c r="BC31" s="1124"/>
      <c r="BD31" s="1124"/>
      <c r="BE31" s="1124"/>
      <c r="BF31" s="1123"/>
    </row>
    <row r="32" spans="2:58" ht="20.25" customHeight="1">
      <c r="B32" s="1396"/>
      <c r="C32" s="1087"/>
      <c r="D32" s="1086"/>
      <c r="E32" s="1085"/>
      <c r="F32" s="1084"/>
      <c r="G32" s="1083"/>
      <c r="H32" s="1082"/>
      <c r="I32" s="1081"/>
      <c r="J32" s="1081"/>
      <c r="K32" s="1080"/>
      <c r="L32" s="1079"/>
      <c r="M32" s="1067"/>
      <c r="N32" s="1067"/>
      <c r="O32" s="1066"/>
      <c r="P32" s="1395" t="s">
        <v>936</v>
      </c>
      <c r="Q32" s="1394"/>
      <c r="R32" s="1393"/>
      <c r="S32" s="1391" t="str">
        <f>IF(S31="","",VLOOKUP(S31,'シフト記号表（勤務時間帯）'!$C$6:$K$35,9,FALSE))</f>
        <v/>
      </c>
      <c r="T32" s="1390" t="str">
        <f>IF(T31="","",VLOOKUP(T31,'シフト記号表（勤務時間帯）'!$C$6:$K$35,9,FALSE))</f>
        <v/>
      </c>
      <c r="U32" s="1390" t="str">
        <f>IF(U31="","",VLOOKUP(U31,'シフト記号表（勤務時間帯）'!$C$6:$K$35,9,FALSE))</f>
        <v/>
      </c>
      <c r="V32" s="1390" t="str">
        <f>IF(V31="","",VLOOKUP(V31,'シフト記号表（勤務時間帯）'!$C$6:$K$35,9,FALSE))</f>
        <v/>
      </c>
      <c r="W32" s="1390" t="str">
        <f>IF(W31="","",VLOOKUP(W31,'シフト記号表（勤務時間帯）'!$C$6:$K$35,9,FALSE))</f>
        <v/>
      </c>
      <c r="X32" s="1390" t="str">
        <f>IF(X31="","",VLOOKUP(X31,'シフト記号表（勤務時間帯）'!$C$6:$K$35,9,FALSE))</f>
        <v/>
      </c>
      <c r="Y32" s="1392" t="str">
        <f>IF(Y31="","",VLOOKUP(Y31,'シフト記号表（勤務時間帯）'!$C$6:$K$35,9,FALSE))</f>
        <v/>
      </c>
      <c r="Z32" s="1391" t="str">
        <f>IF(Z31="","",VLOOKUP(Z31,'シフト記号表（勤務時間帯）'!$C$6:$K$35,9,FALSE))</f>
        <v/>
      </c>
      <c r="AA32" s="1390" t="str">
        <f>IF(AA31="","",VLOOKUP(AA31,'シフト記号表（勤務時間帯）'!$C$6:$K$35,9,FALSE))</f>
        <v/>
      </c>
      <c r="AB32" s="1390" t="str">
        <f>IF(AB31="","",VLOOKUP(AB31,'シフト記号表（勤務時間帯）'!$C$6:$K$35,9,FALSE))</f>
        <v/>
      </c>
      <c r="AC32" s="1390" t="str">
        <f>IF(AC31="","",VLOOKUP(AC31,'シフト記号表（勤務時間帯）'!$C$6:$K$35,9,FALSE))</f>
        <v/>
      </c>
      <c r="AD32" s="1390" t="str">
        <f>IF(AD31="","",VLOOKUP(AD31,'シフト記号表（勤務時間帯）'!$C$6:$K$35,9,FALSE))</f>
        <v/>
      </c>
      <c r="AE32" s="1390" t="str">
        <f>IF(AE31="","",VLOOKUP(AE31,'シフト記号表（勤務時間帯）'!$C$6:$K$35,9,FALSE))</f>
        <v/>
      </c>
      <c r="AF32" s="1392" t="str">
        <f>IF(AF31="","",VLOOKUP(AF31,'シフト記号表（勤務時間帯）'!$C$6:$K$35,9,FALSE))</f>
        <v/>
      </c>
      <c r="AG32" s="1391" t="str">
        <f>IF(AG31="","",VLOOKUP(AG31,'シフト記号表（勤務時間帯）'!$C$6:$K$35,9,FALSE))</f>
        <v/>
      </c>
      <c r="AH32" s="1390" t="str">
        <f>IF(AH31="","",VLOOKUP(AH31,'シフト記号表（勤務時間帯）'!$C$6:$K$35,9,FALSE))</f>
        <v/>
      </c>
      <c r="AI32" s="1390" t="str">
        <f>IF(AI31="","",VLOOKUP(AI31,'シフト記号表（勤務時間帯）'!$C$6:$K$35,9,FALSE))</f>
        <v/>
      </c>
      <c r="AJ32" s="1390" t="str">
        <f>IF(AJ31="","",VLOOKUP(AJ31,'シフト記号表（勤務時間帯）'!$C$6:$K$35,9,FALSE))</f>
        <v/>
      </c>
      <c r="AK32" s="1390" t="str">
        <f>IF(AK31="","",VLOOKUP(AK31,'シフト記号表（勤務時間帯）'!$C$6:$K$35,9,FALSE))</f>
        <v/>
      </c>
      <c r="AL32" s="1390" t="str">
        <f>IF(AL31="","",VLOOKUP(AL31,'シフト記号表（勤務時間帯）'!$C$6:$K$35,9,FALSE))</f>
        <v/>
      </c>
      <c r="AM32" s="1392" t="str">
        <f>IF(AM31="","",VLOOKUP(AM31,'シフト記号表（勤務時間帯）'!$C$6:$K$35,9,FALSE))</f>
        <v/>
      </c>
      <c r="AN32" s="1391" t="str">
        <f>IF(AN31="","",VLOOKUP(AN31,'シフト記号表（勤務時間帯）'!$C$6:$K$35,9,FALSE))</f>
        <v/>
      </c>
      <c r="AO32" s="1390" t="str">
        <f>IF(AO31="","",VLOOKUP(AO31,'シフト記号表（勤務時間帯）'!$C$6:$K$35,9,FALSE))</f>
        <v/>
      </c>
      <c r="AP32" s="1390" t="str">
        <f>IF(AP31="","",VLOOKUP(AP31,'シフト記号表（勤務時間帯）'!$C$6:$K$35,9,FALSE))</f>
        <v/>
      </c>
      <c r="AQ32" s="1390" t="str">
        <f>IF(AQ31="","",VLOOKUP(AQ31,'シフト記号表（勤務時間帯）'!$C$6:$K$35,9,FALSE))</f>
        <v/>
      </c>
      <c r="AR32" s="1390" t="str">
        <f>IF(AR31="","",VLOOKUP(AR31,'シフト記号表（勤務時間帯）'!$C$6:$K$35,9,FALSE))</f>
        <v/>
      </c>
      <c r="AS32" s="1390" t="str">
        <f>IF(AS31="","",VLOOKUP(AS31,'シフト記号表（勤務時間帯）'!$C$6:$K$35,9,FALSE))</f>
        <v/>
      </c>
      <c r="AT32" s="1392" t="str">
        <f>IF(AT31="","",VLOOKUP(AT31,'シフト記号表（勤務時間帯）'!$C$6:$K$35,9,FALSE))</f>
        <v/>
      </c>
      <c r="AU32" s="1391" t="str">
        <f>IF(AU31="","",VLOOKUP(AU31,'シフト記号表（勤務時間帯）'!$C$6:$K$35,9,FALSE))</f>
        <v/>
      </c>
      <c r="AV32" s="1390" t="str">
        <f>IF(AV31="","",VLOOKUP(AV31,'シフト記号表（勤務時間帯）'!$C$6:$K$35,9,FALSE))</f>
        <v/>
      </c>
      <c r="AW32" s="1390" t="str">
        <f>IF(AW31="","",VLOOKUP(AW31,'シフト記号表（勤務時間帯）'!$C$6:$K$35,9,FALSE))</f>
        <v/>
      </c>
      <c r="AX32" s="1389">
        <f>IF($BB$3="４週",SUM(S32:AT32),IF($BB$3="暦月",SUM(S32:AW32),""))</f>
        <v>0</v>
      </c>
      <c r="AY32" s="1388"/>
      <c r="AZ32" s="1387">
        <f>IF($BB$3="４週",AX32/4,IF($BB$3="暦月",'②勤務形態一覧表（1枚版）'!AX32/('②勤務形態一覧表（1枚版）'!$BB$8/7),""))</f>
        <v>0</v>
      </c>
      <c r="BA32" s="1386"/>
      <c r="BB32" s="1122"/>
      <c r="BC32" s="1121"/>
      <c r="BD32" s="1121"/>
      <c r="BE32" s="1121"/>
      <c r="BF32" s="1120"/>
    </row>
    <row r="33" spans="2:58" ht="20.25" customHeight="1">
      <c r="B33" s="1396"/>
      <c r="C33" s="1064"/>
      <c r="D33" s="1063"/>
      <c r="E33" s="1062"/>
      <c r="F33" s="1084">
        <f>C31</f>
        <v>0</v>
      </c>
      <c r="G33" s="1116"/>
      <c r="H33" s="1082"/>
      <c r="I33" s="1081"/>
      <c r="J33" s="1081"/>
      <c r="K33" s="1080"/>
      <c r="L33" s="1115"/>
      <c r="M33" s="1110"/>
      <c r="N33" s="1110"/>
      <c r="O33" s="1109"/>
      <c r="P33" s="1406" t="s">
        <v>935</v>
      </c>
      <c r="Q33" s="1405"/>
      <c r="R33" s="1404"/>
      <c r="S33" s="1380" t="str">
        <f>IF(S31="","",VLOOKUP(S31,'シフト記号表（勤務時間帯）'!$C$6:$U$35,19,FALSE))</f>
        <v/>
      </c>
      <c r="T33" s="1379" t="str">
        <f>IF(T31="","",VLOOKUP(T31,'シフト記号表（勤務時間帯）'!$C$6:$U$35,19,FALSE))</f>
        <v/>
      </c>
      <c r="U33" s="1379" t="str">
        <f>IF(U31="","",VLOOKUP(U31,'シフト記号表（勤務時間帯）'!$C$6:$U$35,19,FALSE))</f>
        <v/>
      </c>
      <c r="V33" s="1379" t="str">
        <f>IF(V31="","",VLOOKUP(V31,'シフト記号表（勤務時間帯）'!$C$6:$U$35,19,FALSE))</f>
        <v/>
      </c>
      <c r="W33" s="1379" t="str">
        <f>IF(W31="","",VLOOKUP(W31,'シフト記号表（勤務時間帯）'!$C$6:$U$35,19,FALSE))</f>
        <v/>
      </c>
      <c r="X33" s="1379" t="str">
        <f>IF(X31="","",VLOOKUP(X31,'シフト記号表（勤務時間帯）'!$C$6:$U$35,19,FALSE))</f>
        <v/>
      </c>
      <c r="Y33" s="1381" t="str">
        <f>IF(Y31="","",VLOOKUP(Y31,'シフト記号表（勤務時間帯）'!$C$6:$U$35,19,FALSE))</f>
        <v/>
      </c>
      <c r="Z33" s="1380" t="str">
        <f>IF(Z31="","",VLOOKUP(Z31,'シフト記号表（勤務時間帯）'!$C$6:$U$35,19,FALSE))</f>
        <v/>
      </c>
      <c r="AA33" s="1379" t="str">
        <f>IF(AA31="","",VLOOKUP(AA31,'シフト記号表（勤務時間帯）'!$C$6:$U$35,19,FALSE))</f>
        <v/>
      </c>
      <c r="AB33" s="1379" t="str">
        <f>IF(AB31="","",VLOOKUP(AB31,'シフト記号表（勤務時間帯）'!$C$6:$U$35,19,FALSE))</f>
        <v/>
      </c>
      <c r="AC33" s="1379" t="str">
        <f>IF(AC31="","",VLOOKUP(AC31,'シフト記号表（勤務時間帯）'!$C$6:$U$35,19,FALSE))</f>
        <v/>
      </c>
      <c r="AD33" s="1379" t="str">
        <f>IF(AD31="","",VLOOKUP(AD31,'シフト記号表（勤務時間帯）'!$C$6:$U$35,19,FALSE))</f>
        <v/>
      </c>
      <c r="AE33" s="1379" t="str">
        <f>IF(AE31="","",VLOOKUP(AE31,'シフト記号表（勤務時間帯）'!$C$6:$U$35,19,FALSE))</f>
        <v/>
      </c>
      <c r="AF33" s="1381" t="str">
        <f>IF(AF31="","",VLOOKUP(AF31,'シフト記号表（勤務時間帯）'!$C$6:$U$35,19,FALSE))</f>
        <v/>
      </c>
      <c r="AG33" s="1380" t="str">
        <f>IF(AG31="","",VLOOKUP(AG31,'シフト記号表（勤務時間帯）'!$C$6:$U$35,19,FALSE))</f>
        <v/>
      </c>
      <c r="AH33" s="1379" t="str">
        <f>IF(AH31="","",VLOOKUP(AH31,'シフト記号表（勤務時間帯）'!$C$6:$U$35,19,FALSE))</f>
        <v/>
      </c>
      <c r="AI33" s="1379" t="str">
        <f>IF(AI31="","",VLOOKUP(AI31,'シフト記号表（勤務時間帯）'!$C$6:$U$35,19,FALSE))</f>
        <v/>
      </c>
      <c r="AJ33" s="1379" t="str">
        <f>IF(AJ31="","",VLOOKUP(AJ31,'シフト記号表（勤務時間帯）'!$C$6:$U$35,19,FALSE))</f>
        <v/>
      </c>
      <c r="AK33" s="1379" t="str">
        <f>IF(AK31="","",VLOOKUP(AK31,'シフト記号表（勤務時間帯）'!$C$6:$U$35,19,FALSE))</f>
        <v/>
      </c>
      <c r="AL33" s="1379" t="str">
        <f>IF(AL31="","",VLOOKUP(AL31,'シフト記号表（勤務時間帯）'!$C$6:$U$35,19,FALSE))</f>
        <v/>
      </c>
      <c r="AM33" s="1381" t="str">
        <f>IF(AM31="","",VLOOKUP(AM31,'シフト記号表（勤務時間帯）'!$C$6:$U$35,19,FALSE))</f>
        <v/>
      </c>
      <c r="AN33" s="1380" t="str">
        <f>IF(AN31="","",VLOOKUP(AN31,'シフト記号表（勤務時間帯）'!$C$6:$U$35,19,FALSE))</f>
        <v/>
      </c>
      <c r="AO33" s="1379" t="str">
        <f>IF(AO31="","",VLOOKUP(AO31,'シフト記号表（勤務時間帯）'!$C$6:$U$35,19,FALSE))</f>
        <v/>
      </c>
      <c r="AP33" s="1379" t="str">
        <f>IF(AP31="","",VLOOKUP(AP31,'シフト記号表（勤務時間帯）'!$C$6:$U$35,19,FALSE))</f>
        <v/>
      </c>
      <c r="AQ33" s="1379" t="str">
        <f>IF(AQ31="","",VLOOKUP(AQ31,'シフト記号表（勤務時間帯）'!$C$6:$U$35,19,FALSE))</f>
        <v/>
      </c>
      <c r="AR33" s="1379" t="str">
        <f>IF(AR31="","",VLOOKUP(AR31,'シフト記号表（勤務時間帯）'!$C$6:$U$35,19,FALSE))</f>
        <v/>
      </c>
      <c r="AS33" s="1379" t="str">
        <f>IF(AS31="","",VLOOKUP(AS31,'シフト記号表（勤務時間帯）'!$C$6:$U$35,19,FALSE))</f>
        <v/>
      </c>
      <c r="AT33" s="1381" t="str">
        <f>IF(AT31="","",VLOOKUP(AT31,'シフト記号表（勤務時間帯）'!$C$6:$U$35,19,FALSE))</f>
        <v/>
      </c>
      <c r="AU33" s="1380" t="str">
        <f>IF(AU31="","",VLOOKUP(AU31,'シフト記号表（勤務時間帯）'!$C$6:$U$35,19,FALSE))</f>
        <v/>
      </c>
      <c r="AV33" s="1379" t="str">
        <f>IF(AV31="","",VLOOKUP(AV31,'シフト記号表（勤務時間帯）'!$C$6:$U$35,19,FALSE))</f>
        <v/>
      </c>
      <c r="AW33" s="1379" t="str">
        <f>IF(AW31="","",VLOOKUP(AW31,'シフト記号表（勤務時間帯）'!$C$6:$U$35,19,FALSE))</f>
        <v/>
      </c>
      <c r="AX33" s="1378">
        <f>IF($BB$3="４週",SUM(S33:AT33),IF($BB$3="暦月",SUM(S33:AW33),""))</f>
        <v>0</v>
      </c>
      <c r="AY33" s="1377"/>
      <c r="AZ33" s="1376">
        <f>IF($BB$3="４週",AX33/4,IF($BB$3="暦月",'②勤務形態一覧表（1枚版）'!AX33/('②勤務形態一覧表（1枚版）'!$BB$8/7),""))</f>
        <v>0</v>
      </c>
      <c r="BA33" s="1375"/>
      <c r="BB33" s="1119"/>
      <c r="BC33" s="1118"/>
      <c r="BD33" s="1118"/>
      <c r="BE33" s="1118"/>
      <c r="BF33" s="1117"/>
    </row>
    <row r="34" spans="2:58" ht="20.25" customHeight="1">
      <c r="B34" s="1396">
        <f>B31+1</f>
        <v>5</v>
      </c>
      <c r="C34" s="1108"/>
      <c r="D34" s="1107"/>
      <c r="E34" s="1106"/>
      <c r="F34" s="1105"/>
      <c r="G34" s="1104"/>
      <c r="H34" s="1103"/>
      <c r="I34" s="1081"/>
      <c r="J34" s="1081"/>
      <c r="K34" s="1080"/>
      <c r="L34" s="1102"/>
      <c r="M34" s="1090"/>
      <c r="N34" s="1090"/>
      <c r="O34" s="1089"/>
      <c r="P34" s="1403" t="s">
        <v>937</v>
      </c>
      <c r="Q34" s="1402"/>
      <c r="R34" s="1401"/>
      <c r="S34" s="1097"/>
      <c r="T34" s="1096"/>
      <c r="U34" s="1096"/>
      <c r="V34" s="1096"/>
      <c r="W34" s="1096"/>
      <c r="X34" s="1096"/>
      <c r="Y34" s="1098"/>
      <c r="Z34" s="1097"/>
      <c r="AA34" s="1096"/>
      <c r="AB34" s="1096"/>
      <c r="AC34" s="1096"/>
      <c r="AD34" s="1096"/>
      <c r="AE34" s="1096"/>
      <c r="AF34" s="1098"/>
      <c r="AG34" s="1097"/>
      <c r="AH34" s="1096"/>
      <c r="AI34" s="1096"/>
      <c r="AJ34" s="1096"/>
      <c r="AK34" s="1096"/>
      <c r="AL34" s="1096"/>
      <c r="AM34" s="1098"/>
      <c r="AN34" s="1097"/>
      <c r="AO34" s="1096"/>
      <c r="AP34" s="1096"/>
      <c r="AQ34" s="1096"/>
      <c r="AR34" s="1096"/>
      <c r="AS34" s="1096"/>
      <c r="AT34" s="1098"/>
      <c r="AU34" s="1097"/>
      <c r="AV34" s="1096"/>
      <c r="AW34" s="1096"/>
      <c r="AX34" s="1400"/>
      <c r="AY34" s="1399"/>
      <c r="AZ34" s="1398"/>
      <c r="BA34" s="1397"/>
      <c r="BB34" s="1125"/>
      <c r="BC34" s="1124"/>
      <c r="BD34" s="1124"/>
      <c r="BE34" s="1124"/>
      <c r="BF34" s="1123"/>
    </row>
    <row r="35" spans="2:58" ht="20.25" customHeight="1">
      <c r="B35" s="1396"/>
      <c r="C35" s="1087"/>
      <c r="D35" s="1086"/>
      <c r="E35" s="1085"/>
      <c r="F35" s="1084"/>
      <c r="G35" s="1083"/>
      <c r="H35" s="1082"/>
      <c r="I35" s="1081"/>
      <c r="J35" s="1081"/>
      <c r="K35" s="1080"/>
      <c r="L35" s="1079"/>
      <c r="M35" s="1067"/>
      <c r="N35" s="1067"/>
      <c r="O35" s="1066"/>
      <c r="P35" s="1395" t="s">
        <v>936</v>
      </c>
      <c r="Q35" s="1394"/>
      <c r="R35" s="1393"/>
      <c r="S35" s="1391" t="str">
        <f>IF(S34="","",VLOOKUP(S34,'シフト記号表（勤務時間帯）'!$C$6:$K$35,9,FALSE))</f>
        <v/>
      </c>
      <c r="T35" s="1390" t="str">
        <f>IF(T34="","",VLOOKUP(T34,'シフト記号表（勤務時間帯）'!$C$6:$K$35,9,FALSE))</f>
        <v/>
      </c>
      <c r="U35" s="1390" t="str">
        <f>IF(U34="","",VLOOKUP(U34,'シフト記号表（勤務時間帯）'!$C$6:$K$35,9,FALSE))</f>
        <v/>
      </c>
      <c r="V35" s="1390" t="str">
        <f>IF(V34="","",VLOOKUP(V34,'シフト記号表（勤務時間帯）'!$C$6:$K$35,9,FALSE))</f>
        <v/>
      </c>
      <c r="W35" s="1390" t="str">
        <f>IF(W34="","",VLOOKUP(W34,'シフト記号表（勤務時間帯）'!$C$6:$K$35,9,FALSE))</f>
        <v/>
      </c>
      <c r="X35" s="1390" t="str">
        <f>IF(X34="","",VLOOKUP(X34,'シフト記号表（勤務時間帯）'!$C$6:$K$35,9,FALSE))</f>
        <v/>
      </c>
      <c r="Y35" s="1392" t="str">
        <f>IF(Y34="","",VLOOKUP(Y34,'シフト記号表（勤務時間帯）'!$C$6:$K$35,9,FALSE))</f>
        <v/>
      </c>
      <c r="Z35" s="1391" t="str">
        <f>IF(Z34="","",VLOOKUP(Z34,'シフト記号表（勤務時間帯）'!$C$6:$K$35,9,FALSE))</f>
        <v/>
      </c>
      <c r="AA35" s="1390" t="str">
        <f>IF(AA34="","",VLOOKUP(AA34,'シフト記号表（勤務時間帯）'!$C$6:$K$35,9,FALSE))</f>
        <v/>
      </c>
      <c r="AB35" s="1390" t="str">
        <f>IF(AB34="","",VLOOKUP(AB34,'シフト記号表（勤務時間帯）'!$C$6:$K$35,9,FALSE))</f>
        <v/>
      </c>
      <c r="AC35" s="1390" t="str">
        <f>IF(AC34="","",VLOOKUP(AC34,'シフト記号表（勤務時間帯）'!$C$6:$K$35,9,FALSE))</f>
        <v/>
      </c>
      <c r="AD35" s="1390" t="str">
        <f>IF(AD34="","",VLOOKUP(AD34,'シフト記号表（勤務時間帯）'!$C$6:$K$35,9,FALSE))</f>
        <v/>
      </c>
      <c r="AE35" s="1390" t="str">
        <f>IF(AE34="","",VLOOKUP(AE34,'シフト記号表（勤務時間帯）'!$C$6:$K$35,9,FALSE))</f>
        <v/>
      </c>
      <c r="AF35" s="1392" t="str">
        <f>IF(AF34="","",VLOOKUP(AF34,'シフト記号表（勤務時間帯）'!$C$6:$K$35,9,FALSE))</f>
        <v/>
      </c>
      <c r="AG35" s="1391" t="str">
        <f>IF(AG34="","",VLOOKUP(AG34,'シフト記号表（勤務時間帯）'!$C$6:$K$35,9,FALSE))</f>
        <v/>
      </c>
      <c r="AH35" s="1390" t="str">
        <f>IF(AH34="","",VLOOKUP(AH34,'シフト記号表（勤務時間帯）'!$C$6:$K$35,9,FALSE))</f>
        <v/>
      </c>
      <c r="AI35" s="1390" t="str">
        <f>IF(AI34="","",VLOOKUP(AI34,'シフト記号表（勤務時間帯）'!$C$6:$K$35,9,FALSE))</f>
        <v/>
      </c>
      <c r="AJ35" s="1390" t="str">
        <f>IF(AJ34="","",VLOOKUP(AJ34,'シフト記号表（勤務時間帯）'!$C$6:$K$35,9,FALSE))</f>
        <v/>
      </c>
      <c r="AK35" s="1390" t="str">
        <f>IF(AK34="","",VLOOKUP(AK34,'シフト記号表（勤務時間帯）'!$C$6:$K$35,9,FALSE))</f>
        <v/>
      </c>
      <c r="AL35" s="1390" t="str">
        <f>IF(AL34="","",VLOOKUP(AL34,'シフト記号表（勤務時間帯）'!$C$6:$K$35,9,FALSE))</f>
        <v/>
      </c>
      <c r="AM35" s="1392" t="str">
        <f>IF(AM34="","",VLOOKUP(AM34,'シフト記号表（勤務時間帯）'!$C$6:$K$35,9,FALSE))</f>
        <v/>
      </c>
      <c r="AN35" s="1391" t="str">
        <f>IF(AN34="","",VLOOKUP(AN34,'シフト記号表（勤務時間帯）'!$C$6:$K$35,9,FALSE))</f>
        <v/>
      </c>
      <c r="AO35" s="1390" t="str">
        <f>IF(AO34="","",VLOOKUP(AO34,'シフト記号表（勤務時間帯）'!$C$6:$K$35,9,FALSE))</f>
        <v/>
      </c>
      <c r="AP35" s="1390" t="str">
        <f>IF(AP34="","",VLOOKUP(AP34,'シフト記号表（勤務時間帯）'!$C$6:$K$35,9,FALSE))</f>
        <v/>
      </c>
      <c r="AQ35" s="1390" t="str">
        <f>IF(AQ34="","",VLOOKUP(AQ34,'シフト記号表（勤務時間帯）'!$C$6:$K$35,9,FALSE))</f>
        <v/>
      </c>
      <c r="AR35" s="1390" t="str">
        <f>IF(AR34="","",VLOOKUP(AR34,'シフト記号表（勤務時間帯）'!$C$6:$K$35,9,FALSE))</f>
        <v/>
      </c>
      <c r="AS35" s="1390" t="str">
        <f>IF(AS34="","",VLOOKUP(AS34,'シフト記号表（勤務時間帯）'!$C$6:$K$35,9,FALSE))</f>
        <v/>
      </c>
      <c r="AT35" s="1392" t="str">
        <f>IF(AT34="","",VLOOKUP(AT34,'シフト記号表（勤務時間帯）'!$C$6:$K$35,9,FALSE))</f>
        <v/>
      </c>
      <c r="AU35" s="1391" t="str">
        <f>IF(AU34="","",VLOOKUP(AU34,'シフト記号表（勤務時間帯）'!$C$6:$K$35,9,FALSE))</f>
        <v/>
      </c>
      <c r="AV35" s="1390" t="str">
        <f>IF(AV34="","",VLOOKUP(AV34,'シフト記号表（勤務時間帯）'!$C$6:$K$35,9,FALSE))</f>
        <v/>
      </c>
      <c r="AW35" s="1390" t="str">
        <f>IF(AW34="","",VLOOKUP(AW34,'シフト記号表（勤務時間帯）'!$C$6:$K$35,9,FALSE))</f>
        <v/>
      </c>
      <c r="AX35" s="1389">
        <f>IF($BB$3="４週",SUM(S35:AT35),IF($BB$3="暦月",SUM(S35:AW35),""))</f>
        <v>0</v>
      </c>
      <c r="AY35" s="1388"/>
      <c r="AZ35" s="1387">
        <f>IF($BB$3="４週",AX35/4,IF($BB$3="暦月",'②勤務形態一覧表（1枚版）'!AX35/('②勤務形態一覧表（1枚版）'!$BB$8/7),""))</f>
        <v>0</v>
      </c>
      <c r="BA35" s="1386"/>
      <c r="BB35" s="1122"/>
      <c r="BC35" s="1121"/>
      <c r="BD35" s="1121"/>
      <c r="BE35" s="1121"/>
      <c r="BF35" s="1120"/>
    </row>
    <row r="36" spans="2:58" ht="20.25" customHeight="1">
      <c r="B36" s="1396"/>
      <c r="C36" s="1064"/>
      <c r="D36" s="1063"/>
      <c r="E36" s="1062"/>
      <c r="F36" s="1084">
        <f>C34</f>
        <v>0</v>
      </c>
      <c r="G36" s="1116"/>
      <c r="H36" s="1082"/>
      <c r="I36" s="1081"/>
      <c r="J36" s="1081"/>
      <c r="K36" s="1080"/>
      <c r="L36" s="1115"/>
      <c r="M36" s="1110"/>
      <c r="N36" s="1110"/>
      <c r="O36" s="1109"/>
      <c r="P36" s="1406" t="s">
        <v>935</v>
      </c>
      <c r="Q36" s="1405"/>
      <c r="R36" s="1404"/>
      <c r="S36" s="1380" t="str">
        <f>IF(S34="","",VLOOKUP(S34,'シフト記号表（勤務時間帯）'!$C$6:$U$35,19,FALSE))</f>
        <v/>
      </c>
      <c r="T36" s="1379" t="str">
        <f>IF(T34="","",VLOOKUP(T34,'シフト記号表（勤務時間帯）'!$C$6:$U$35,19,FALSE))</f>
        <v/>
      </c>
      <c r="U36" s="1379" t="str">
        <f>IF(U34="","",VLOOKUP(U34,'シフト記号表（勤務時間帯）'!$C$6:$U$35,19,FALSE))</f>
        <v/>
      </c>
      <c r="V36" s="1379" t="str">
        <f>IF(V34="","",VLOOKUP(V34,'シフト記号表（勤務時間帯）'!$C$6:$U$35,19,FALSE))</f>
        <v/>
      </c>
      <c r="W36" s="1379" t="str">
        <f>IF(W34="","",VLOOKUP(W34,'シフト記号表（勤務時間帯）'!$C$6:$U$35,19,FALSE))</f>
        <v/>
      </c>
      <c r="X36" s="1379" t="str">
        <f>IF(X34="","",VLOOKUP(X34,'シフト記号表（勤務時間帯）'!$C$6:$U$35,19,FALSE))</f>
        <v/>
      </c>
      <c r="Y36" s="1381" t="str">
        <f>IF(Y34="","",VLOOKUP(Y34,'シフト記号表（勤務時間帯）'!$C$6:$U$35,19,FALSE))</f>
        <v/>
      </c>
      <c r="Z36" s="1380" t="str">
        <f>IF(Z34="","",VLOOKUP(Z34,'シフト記号表（勤務時間帯）'!$C$6:$U$35,19,FALSE))</f>
        <v/>
      </c>
      <c r="AA36" s="1379" t="str">
        <f>IF(AA34="","",VLOOKUP(AA34,'シフト記号表（勤務時間帯）'!$C$6:$U$35,19,FALSE))</f>
        <v/>
      </c>
      <c r="AB36" s="1379" t="str">
        <f>IF(AB34="","",VLOOKUP(AB34,'シフト記号表（勤務時間帯）'!$C$6:$U$35,19,FALSE))</f>
        <v/>
      </c>
      <c r="AC36" s="1379" t="str">
        <f>IF(AC34="","",VLOOKUP(AC34,'シフト記号表（勤務時間帯）'!$C$6:$U$35,19,FALSE))</f>
        <v/>
      </c>
      <c r="AD36" s="1379" t="str">
        <f>IF(AD34="","",VLOOKUP(AD34,'シフト記号表（勤務時間帯）'!$C$6:$U$35,19,FALSE))</f>
        <v/>
      </c>
      <c r="AE36" s="1379" t="str">
        <f>IF(AE34="","",VLOOKUP(AE34,'シフト記号表（勤務時間帯）'!$C$6:$U$35,19,FALSE))</f>
        <v/>
      </c>
      <c r="AF36" s="1381" t="str">
        <f>IF(AF34="","",VLOOKUP(AF34,'シフト記号表（勤務時間帯）'!$C$6:$U$35,19,FALSE))</f>
        <v/>
      </c>
      <c r="AG36" s="1380" t="str">
        <f>IF(AG34="","",VLOOKUP(AG34,'シフト記号表（勤務時間帯）'!$C$6:$U$35,19,FALSE))</f>
        <v/>
      </c>
      <c r="AH36" s="1379" t="str">
        <f>IF(AH34="","",VLOOKUP(AH34,'シフト記号表（勤務時間帯）'!$C$6:$U$35,19,FALSE))</f>
        <v/>
      </c>
      <c r="AI36" s="1379" t="str">
        <f>IF(AI34="","",VLOOKUP(AI34,'シフト記号表（勤務時間帯）'!$C$6:$U$35,19,FALSE))</f>
        <v/>
      </c>
      <c r="AJ36" s="1379" t="str">
        <f>IF(AJ34="","",VLOOKUP(AJ34,'シフト記号表（勤務時間帯）'!$C$6:$U$35,19,FALSE))</f>
        <v/>
      </c>
      <c r="AK36" s="1379" t="str">
        <f>IF(AK34="","",VLOOKUP(AK34,'シフト記号表（勤務時間帯）'!$C$6:$U$35,19,FALSE))</f>
        <v/>
      </c>
      <c r="AL36" s="1379" t="str">
        <f>IF(AL34="","",VLOOKUP(AL34,'シフト記号表（勤務時間帯）'!$C$6:$U$35,19,FALSE))</f>
        <v/>
      </c>
      <c r="AM36" s="1381" t="str">
        <f>IF(AM34="","",VLOOKUP(AM34,'シフト記号表（勤務時間帯）'!$C$6:$U$35,19,FALSE))</f>
        <v/>
      </c>
      <c r="AN36" s="1380" t="str">
        <f>IF(AN34="","",VLOOKUP(AN34,'シフト記号表（勤務時間帯）'!$C$6:$U$35,19,FALSE))</f>
        <v/>
      </c>
      <c r="AO36" s="1379" t="str">
        <f>IF(AO34="","",VLOOKUP(AO34,'シフト記号表（勤務時間帯）'!$C$6:$U$35,19,FALSE))</f>
        <v/>
      </c>
      <c r="AP36" s="1379" t="str">
        <f>IF(AP34="","",VLOOKUP(AP34,'シフト記号表（勤務時間帯）'!$C$6:$U$35,19,FALSE))</f>
        <v/>
      </c>
      <c r="AQ36" s="1379" t="str">
        <f>IF(AQ34="","",VLOOKUP(AQ34,'シフト記号表（勤務時間帯）'!$C$6:$U$35,19,FALSE))</f>
        <v/>
      </c>
      <c r="AR36" s="1379" t="str">
        <f>IF(AR34="","",VLOOKUP(AR34,'シフト記号表（勤務時間帯）'!$C$6:$U$35,19,FALSE))</f>
        <v/>
      </c>
      <c r="AS36" s="1379" t="str">
        <f>IF(AS34="","",VLOOKUP(AS34,'シフト記号表（勤務時間帯）'!$C$6:$U$35,19,FALSE))</f>
        <v/>
      </c>
      <c r="AT36" s="1381" t="str">
        <f>IF(AT34="","",VLOOKUP(AT34,'シフト記号表（勤務時間帯）'!$C$6:$U$35,19,FALSE))</f>
        <v/>
      </c>
      <c r="AU36" s="1380" t="str">
        <f>IF(AU34="","",VLOOKUP(AU34,'シフト記号表（勤務時間帯）'!$C$6:$U$35,19,FALSE))</f>
        <v/>
      </c>
      <c r="AV36" s="1379" t="str">
        <f>IF(AV34="","",VLOOKUP(AV34,'シフト記号表（勤務時間帯）'!$C$6:$U$35,19,FALSE))</f>
        <v/>
      </c>
      <c r="AW36" s="1379" t="str">
        <f>IF(AW34="","",VLOOKUP(AW34,'シフト記号表（勤務時間帯）'!$C$6:$U$35,19,FALSE))</f>
        <v/>
      </c>
      <c r="AX36" s="1378">
        <f>IF($BB$3="４週",SUM(S36:AT36),IF($BB$3="暦月",SUM(S36:AW36),""))</f>
        <v>0</v>
      </c>
      <c r="AY36" s="1377"/>
      <c r="AZ36" s="1376">
        <f>IF($BB$3="４週",AX36/4,IF($BB$3="暦月",'②勤務形態一覧表（1枚版）'!AX36/('②勤務形態一覧表（1枚版）'!$BB$8/7),""))</f>
        <v>0</v>
      </c>
      <c r="BA36" s="1375"/>
      <c r="BB36" s="1119"/>
      <c r="BC36" s="1118"/>
      <c r="BD36" s="1118"/>
      <c r="BE36" s="1118"/>
      <c r="BF36" s="1117"/>
    </row>
    <row r="37" spans="2:58" ht="20.25" customHeight="1">
      <c r="B37" s="1396">
        <f>B34+1</f>
        <v>6</v>
      </c>
      <c r="C37" s="1108"/>
      <c r="D37" s="1107"/>
      <c r="E37" s="1106"/>
      <c r="F37" s="1105"/>
      <c r="G37" s="1104"/>
      <c r="H37" s="1103"/>
      <c r="I37" s="1081"/>
      <c r="J37" s="1081"/>
      <c r="K37" s="1080"/>
      <c r="L37" s="1102"/>
      <c r="M37" s="1090"/>
      <c r="N37" s="1090"/>
      <c r="O37" s="1089"/>
      <c r="P37" s="1403" t="s">
        <v>937</v>
      </c>
      <c r="Q37" s="1402"/>
      <c r="R37" s="1401"/>
      <c r="S37" s="1097"/>
      <c r="T37" s="1096"/>
      <c r="U37" s="1096"/>
      <c r="V37" s="1096"/>
      <c r="W37" s="1096"/>
      <c r="X37" s="1096"/>
      <c r="Y37" s="1098"/>
      <c r="Z37" s="1097"/>
      <c r="AA37" s="1096"/>
      <c r="AB37" s="1096"/>
      <c r="AC37" s="1096"/>
      <c r="AD37" s="1096"/>
      <c r="AE37" s="1096"/>
      <c r="AF37" s="1098"/>
      <c r="AG37" s="1097"/>
      <c r="AH37" s="1096"/>
      <c r="AI37" s="1096"/>
      <c r="AJ37" s="1096"/>
      <c r="AK37" s="1096"/>
      <c r="AL37" s="1096"/>
      <c r="AM37" s="1098"/>
      <c r="AN37" s="1097"/>
      <c r="AO37" s="1096"/>
      <c r="AP37" s="1096"/>
      <c r="AQ37" s="1096"/>
      <c r="AR37" s="1096"/>
      <c r="AS37" s="1096"/>
      <c r="AT37" s="1098"/>
      <c r="AU37" s="1097"/>
      <c r="AV37" s="1096"/>
      <c r="AW37" s="1096"/>
      <c r="AX37" s="1400"/>
      <c r="AY37" s="1399"/>
      <c r="AZ37" s="1398"/>
      <c r="BA37" s="1397"/>
      <c r="BB37" s="1125"/>
      <c r="BC37" s="1124"/>
      <c r="BD37" s="1124"/>
      <c r="BE37" s="1124"/>
      <c r="BF37" s="1123"/>
    </row>
    <row r="38" spans="2:58" ht="20.25" customHeight="1">
      <c r="B38" s="1396"/>
      <c r="C38" s="1087"/>
      <c r="D38" s="1086"/>
      <c r="E38" s="1085"/>
      <c r="F38" s="1084"/>
      <c r="G38" s="1083"/>
      <c r="H38" s="1082"/>
      <c r="I38" s="1081"/>
      <c r="J38" s="1081"/>
      <c r="K38" s="1080"/>
      <c r="L38" s="1079"/>
      <c r="M38" s="1067"/>
      <c r="N38" s="1067"/>
      <c r="O38" s="1066"/>
      <c r="P38" s="1395" t="s">
        <v>936</v>
      </c>
      <c r="Q38" s="1394"/>
      <c r="R38" s="1393"/>
      <c r="S38" s="1391" t="str">
        <f>IF(S37="","",VLOOKUP(S37,'シフト記号表（勤務時間帯）'!$C$6:$K$35,9,FALSE))</f>
        <v/>
      </c>
      <c r="T38" s="1390" t="str">
        <f>IF(T37="","",VLOOKUP(T37,'シフト記号表（勤務時間帯）'!$C$6:$K$35,9,FALSE))</f>
        <v/>
      </c>
      <c r="U38" s="1390" t="str">
        <f>IF(U37="","",VLOOKUP(U37,'シフト記号表（勤務時間帯）'!$C$6:$K$35,9,FALSE))</f>
        <v/>
      </c>
      <c r="V38" s="1390" t="str">
        <f>IF(V37="","",VLOOKUP(V37,'シフト記号表（勤務時間帯）'!$C$6:$K$35,9,FALSE))</f>
        <v/>
      </c>
      <c r="W38" s="1390" t="str">
        <f>IF(W37="","",VLOOKUP(W37,'シフト記号表（勤務時間帯）'!$C$6:$K$35,9,FALSE))</f>
        <v/>
      </c>
      <c r="X38" s="1390" t="str">
        <f>IF(X37="","",VLOOKUP(X37,'シフト記号表（勤務時間帯）'!$C$6:$K$35,9,FALSE))</f>
        <v/>
      </c>
      <c r="Y38" s="1392" t="str">
        <f>IF(Y37="","",VLOOKUP(Y37,'シフト記号表（勤務時間帯）'!$C$6:$K$35,9,FALSE))</f>
        <v/>
      </c>
      <c r="Z38" s="1391" t="str">
        <f>IF(Z37="","",VLOOKUP(Z37,'シフト記号表（勤務時間帯）'!$C$6:$K$35,9,FALSE))</f>
        <v/>
      </c>
      <c r="AA38" s="1390" t="str">
        <f>IF(AA37="","",VLOOKUP(AA37,'シフト記号表（勤務時間帯）'!$C$6:$K$35,9,FALSE))</f>
        <v/>
      </c>
      <c r="AB38" s="1390" t="str">
        <f>IF(AB37="","",VLOOKUP(AB37,'シフト記号表（勤務時間帯）'!$C$6:$K$35,9,FALSE))</f>
        <v/>
      </c>
      <c r="AC38" s="1390" t="str">
        <f>IF(AC37="","",VLOOKUP(AC37,'シフト記号表（勤務時間帯）'!$C$6:$K$35,9,FALSE))</f>
        <v/>
      </c>
      <c r="AD38" s="1390" t="str">
        <f>IF(AD37="","",VLOOKUP(AD37,'シフト記号表（勤務時間帯）'!$C$6:$K$35,9,FALSE))</f>
        <v/>
      </c>
      <c r="AE38" s="1390" t="str">
        <f>IF(AE37="","",VLOOKUP(AE37,'シフト記号表（勤務時間帯）'!$C$6:$K$35,9,FALSE))</f>
        <v/>
      </c>
      <c r="AF38" s="1392" t="str">
        <f>IF(AF37="","",VLOOKUP(AF37,'シフト記号表（勤務時間帯）'!$C$6:$K$35,9,FALSE))</f>
        <v/>
      </c>
      <c r="AG38" s="1391" t="str">
        <f>IF(AG37="","",VLOOKUP(AG37,'シフト記号表（勤務時間帯）'!$C$6:$K$35,9,FALSE))</f>
        <v/>
      </c>
      <c r="AH38" s="1390" t="str">
        <f>IF(AH37="","",VLOOKUP(AH37,'シフト記号表（勤務時間帯）'!$C$6:$K$35,9,FALSE))</f>
        <v/>
      </c>
      <c r="AI38" s="1390" t="str">
        <f>IF(AI37="","",VLOOKUP(AI37,'シフト記号表（勤務時間帯）'!$C$6:$K$35,9,FALSE))</f>
        <v/>
      </c>
      <c r="AJ38" s="1390" t="str">
        <f>IF(AJ37="","",VLOOKUP(AJ37,'シフト記号表（勤務時間帯）'!$C$6:$K$35,9,FALSE))</f>
        <v/>
      </c>
      <c r="AK38" s="1390" t="str">
        <f>IF(AK37="","",VLOOKUP(AK37,'シフト記号表（勤務時間帯）'!$C$6:$K$35,9,FALSE))</f>
        <v/>
      </c>
      <c r="AL38" s="1390" t="str">
        <f>IF(AL37="","",VLOOKUP(AL37,'シフト記号表（勤務時間帯）'!$C$6:$K$35,9,FALSE))</f>
        <v/>
      </c>
      <c r="AM38" s="1392" t="str">
        <f>IF(AM37="","",VLOOKUP(AM37,'シフト記号表（勤務時間帯）'!$C$6:$K$35,9,FALSE))</f>
        <v/>
      </c>
      <c r="AN38" s="1391" t="str">
        <f>IF(AN37="","",VLOOKUP(AN37,'シフト記号表（勤務時間帯）'!$C$6:$K$35,9,FALSE))</f>
        <v/>
      </c>
      <c r="AO38" s="1390" t="str">
        <f>IF(AO37="","",VLOOKUP(AO37,'シフト記号表（勤務時間帯）'!$C$6:$K$35,9,FALSE))</f>
        <v/>
      </c>
      <c r="AP38" s="1390" t="str">
        <f>IF(AP37="","",VLOOKUP(AP37,'シフト記号表（勤務時間帯）'!$C$6:$K$35,9,FALSE))</f>
        <v/>
      </c>
      <c r="AQ38" s="1390" t="str">
        <f>IF(AQ37="","",VLOOKUP(AQ37,'シフト記号表（勤務時間帯）'!$C$6:$K$35,9,FALSE))</f>
        <v/>
      </c>
      <c r="AR38" s="1390" t="str">
        <f>IF(AR37="","",VLOOKUP(AR37,'シフト記号表（勤務時間帯）'!$C$6:$K$35,9,FALSE))</f>
        <v/>
      </c>
      <c r="AS38" s="1390" t="str">
        <f>IF(AS37="","",VLOOKUP(AS37,'シフト記号表（勤務時間帯）'!$C$6:$K$35,9,FALSE))</f>
        <v/>
      </c>
      <c r="AT38" s="1392" t="str">
        <f>IF(AT37="","",VLOOKUP(AT37,'シフト記号表（勤務時間帯）'!$C$6:$K$35,9,FALSE))</f>
        <v/>
      </c>
      <c r="AU38" s="1391" t="str">
        <f>IF(AU37="","",VLOOKUP(AU37,'シフト記号表（勤務時間帯）'!$C$6:$K$35,9,FALSE))</f>
        <v/>
      </c>
      <c r="AV38" s="1390" t="str">
        <f>IF(AV37="","",VLOOKUP(AV37,'シフト記号表（勤務時間帯）'!$C$6:$K$35,9,FALSE))</f>
        <v/>
      </c>
      <c r="AW38" s="1390" t="str">
        <f>IF(AW37="","",VLOOKUP(AW37,'シフト記号表（勤務時間帯）'!$C$6:$K$35,9,FALSE))</f>
        <v/>
      </c>
      <c r="AX38" s="1389">
        <f>IF($BB$3="４週",SUM(S38:AT38),IF($BB$3="暦月",SUM(S38:AW38),""))</f>
        <v>0</v>
      </c>
      <c r="AY38" s="1388"/>
      <c r="AZ38" s="1387">
        <f>IF($BB$3="４週",AX38/4,IF($BB$3="暦月",'②勤務形態一覧表（1枚版）'!AX38/('②勤務形態一覧表（1枚版）'!$BB$8/7),""))</f>
        <v>0</v>
      </c>
      <c r="BA38" s="1386"/>
      <c r="BB38" s="1122"/>
      <c r="BC38" s="1121"/>
      <c r="BD38" s="1121"/>
      <c r="BE38" s="1121"/>
      <c r="BF38" s="1120"/>
    </row>
    <row r="39" spans="2:58" ht="20.25" customHeight="1">
      <c r="B39" s="1396"/>
      <c r="C39" s="1064"/>
      <c r="D39" s="1063"/>
      <c r="E39" s="1062"/>
      <c r="F39" s="1084">
        <f>C37</f>
        <v>0</v>
      </c>
      <c r="G39" s="1116"/>
      <c r="H39" s="1082"/>
      <c r="I39" s="1081"/>
      <c r="J39" s="1081"/>
      <c r="K39" s="1080"/>
      <c r="L39" s="1115"/>
      <c r="M39" s="1110"/>
      <c r="N39" s="1110"/>
      <c r="O39" s="1109"/>
      <c r="P39" s="1406" t="s">
        <v>935</v>
      </c>
      <c r="Q39" s="1405"/>
      <c r="R39" s="1404"/>
      <c r="S39" s="1380" t="str">
        <f>IF(S37="","",VLOOKUP(S37,'シフト記号表（勤務時間帯）'!$C$6:$U$35,19,FALSE))</f>
        <v/>
      </c>
      <c r="T39" s="1379" t="str">
        <f>IF(T37="","",VLOOKUP(T37,'シフト記号表（勤務時間帯）'!$C$6:$U$35,19,FALSE))</f>
        <v/>
      </c>
      <c r="U39" s="1379" t="str">
        <f>IF(U37="","",VLOOKUP(U37,'シフト記号表（勤務時間帯）'!$C$6:$U$35,19,FALSE))</f>
        <v/>
      </c>
      <c r="V39" s="1379" t="str">
        <f>IF(V37="","",VLOOKUP(V37,'シフト記号表（勤務時間帯）'!$C$6:$U$35,19,FALSE))</f>
        <v/>
      </c>
      <c r="W39" s="1379" t="str">
        <f>IF(W37="","",VLOOKUP(W37,'シフト記号表（勤務時間帯）'!$C$6:$U$35,19,FALSE))</f>
        <v/>
      </c>
      <c r="X39" s="1379" t="str">
        <f>IF(X37="","",VLOOKUP(X37,'シフト記号表（勤務時間帯）'!$C$6:$U$35,19,FALSE))</f>
        <v/>
      </c>
      <c r="Y39" s="1381" t="str">
        <f>IF(Y37="","",VLOOKUP(Y37,'シフト記号表（勤務時間帯）'!$C$6:$U$35,19,FALSE))</f>
        <v/>
      </c>
      <c r="Z39" s="1380" t="str">
        <f>IF(Z37="","",VLOOKUP(Z37,'シフト記号表（勤務時間帯）'!$C$6:$U$35,19,FALSE))</f>
        <v/>
      </c>
      <c r="AA39" s="1379" t="str">
        <f>IF(AA37="","",VLOOKUP(AA37,'シフト記号表（勤務時間帯）'!$C$6:$U$35,19,FALSE))</f>
        <v/>
      </c>
      <c r="AB39" s="1379" t="str">
        <f>IF(AB37="","",VLOOKUP(AB37,'シフト記号表（勤務時間帯）'!$C$6:$U$35,19,FALSE))</f>
        <v/>
      </c>
      <c r="AC39" s="1379" t="str">
        <f>IF(AC37="","",VLOOKUP(AC37,'シフト記号表（勤務時間帯）'!$C$6:$U$35,19,FALSE))</f>
        <v/>
      </c>
      <c r="AD39" s="1379" t="str">
        <f>IF(AD37="","",VLOOKUP(AD37,'シフト記号表（勤務時間帯）'!$C$6:$U$35,19,FALSE))</f>
        <v/>
      </c>
      <c r="AE39" s="1379" t="str">
        <f>IF(AE37="","",VLOOKUP(AE37,'シフト記号表（勤務時間帯）'!$C$6:$U$35,19,FALSE))</f>
        <v/>
      </c>
      <c r="AF39" s="1381" t="str">
        <f>IF(AF37="","",VLOOKUP(AF37,'シフト記号表（勤務時間帯）'!$C$6:$U$35,19,FALSE))</f>
        <v/>
      </c>
      <c r="AG39" s="1380" t="str">
        <f>IF(AG37="","",VLOOKUP(AG37,'シフト記号表（勤務時間帯）'!$C$6:$U$35,19,FALSE))</f>
        <v/>
      </c>
      <c r="AH39" s="1379" t="str">
        <f>IF(AH37="","",VLOOKUP(AH37,'シフト記号表（勤務時間帯）'!$C$6:$U$35,19,FALSE))</f>
        <v/>
      </c>
      <c r="AI39" s="1379" t="str">
        <f>IF(AI37="","",VLOOKUP(AI37,'シフト記号表（勤務時間帯）'!$C$6:$U$35,19,FALSE))</f>
        <v/>
      </c>
      <c r="AJ39" s="1379" t="str">
        <f>IF(AJ37="","",VLOOKUP(AJ37,'シフト記号表（勤務時間帯）'!$C$6:$U$35,19,FALSE))</f>
        <v/>
      </c>
      <c r="AK39" s="1379" t="str">
        <f>IF(AK37="","",VLOOKUP(AK37,'シフト記号表（勤務時間帯）'!$C$6:$U$35,19,FALSE))</f>
        <v/>
      </c>
      <c r="AL39" s="1379" t="str">
        <f>IF(AL37="","",VLOOKUP(AL37,'シフト記号表（勤務時間帯）'!$C$6:$U$35,19,FALSE))</f>
        <v/>
      </c>
      <c r="AM39" s="1381" t="str">
        <f>IF(AM37="","",VLOOKUP(AM37,'シフト記号表（勤務時間帯）'!$C$6:$U$35,19,FALSE))</f>
        <v/>
      </c>
      <c r="AN39" s="1380" t="str">
        <f>IF(AN37="","",VLOOKUP(AN37,'シフト記号表（勤務時間帯）'!$C$6:$U$35,19,FALSE))</f>
        <v/>
      </c>
      <c r="AO39" s="1379" t="str">
        <f>IF(AO37="","",VLOOKUP(AO37,'シフト記号表（勤務時間帯）'!$C$6:$U$35,19,FALSE))</f>
        <v/>
      </c>
      <c r="AP39" s="1379" t="str">
        <f>IF(AP37="","",VLOOKUP(AP37,'シフト記号表（勤務時間帯）'!$C$6:$U$35,19,FALSE))</f>
        <v/>
      </c>
      <c r="AQ39" s="1379" t="str">
        <f>IF(AQ37="","",VLOOKUP(AQ37,'シフト記号表（勤務時間帯）'!$C$6:$U$35,19,FALSE))</f>
        <v/>
      </c>
      <c r="AR39" s="1379" t="str">
        <f>IF(AR37="","",VLOOKUP(AR37,'シフト記号表（勤務時間帯）'!$C$6:$U$35,19,FALSE))</f>
        <v/>
      </c>
      <c r="AS39" s="1379" t="str">
        <f>IF(AS37="","",VLOOKUP(AS37,'シフト記号表（勤務時間帯）'!$C$6:$U$35,19,FALSE))</f>
        <v/>
      </c>
      <c r="AT39" s="1381" t="str">
        <f>IF(AT37="","",VLOOKUP(AT37,'シフト記号表（勤務時間帯）'!$C$6:$U$35,19,FALSE))</f>
        <v/>
      </c>
      <c r="AU39" s="1380" t="str">
        <f>IF(AU37="","",VLOOKUP(AU37,'シフト記号表（勤務時間帯）'!$C$6:$U$35,19,FALSE))</f>
        <v/>
      </c>
      <c r="AV39" s="1379" t="str">
        <f>IF(AV37="","",VLOOKUP(AV37,'シフト記号表（勤務時間帯）'!$C$6:$U$35,19,FALSE))</f>
        <v/>
      </c>
      <c r="AW39" s="1379" t="str">
        <f>IF(AW37="","",VLOOKUP(AW37,'シフト記号表（勤務時間帯）'!$C$6:$U$35,19,FALSE))</f>
        <v/>
      </c>
      <c r="AX39" s="1378">
        <f>IF($BB$3="４週",SUM(S39:AT39),IF($BB$3="暦月",SUM(S39:AW39),""))</f>
        <v>0</v>
      </c>
      <c r="AY39" s="1377"/>
      <c r="AZ39" s="1376">
        <f>IF($BB$3="４週",AX39/4,IF($BB$3="暦月",'②勤務形態一覧表（1枚版）'!AX39/('②勤務形態一覧表（1枚版）'!$BB$8/7),""))</f>
        <v>0</v>
      </c>
      <c r="BA39" s="1375"/>
      <c r="BB39" s="1119"/>
      <c r="BC39" s="1118"/>
      <c r="BD39" s="1118"/>
      <c r="BE39" s="1118"/>
      <c r="BF39" s="1117"/>
    </row>
    <row r="40" spans="2:58" ht="20.25" customHeight="1">
      <c r="B40" s="1396">
        <f>B37+1</f>
        <v>7</v>
      </c>
      <c r="C40" s="1108"/>
      <c r="D40" s="1107"/>
      <c r="E40" s="1106"/>
      <c r="F40" s="1105"/>
      <c r="G40" s="1104"/>
      <c r="H40" s="1103"/>
      <c r="I40" s="1081"/>
      <c r="J40" s="1081"/>
      <c r="K40" s="1080"/>
      <c r="L40" s="1102"/>
      <c r="M40" s="1090"/>
      <c r="N40" s="1090"/>
      <c r="O40" s="1089"/>
      <c r="P40" s="1403" t="s">
        <v>937</v>
      </c>
      <c r="Q40" s="1402"/>
      <c r="R40" s="1401"/>
      <c r="S40" s="1097"/>
      <c r="T40" s="1096"/>
      <c r="U40" s="1096"/>
      <c r="V40" s="1096"/>
      <c r="W40" s="1096"/>
      <c r="X40" s="1096"/>
      <c r="Y40" s="1098"/>
      <c r="Z40" s="1097"/>
      <c r="AA40" s="1096"/>
      <c r="AB40" s="1096"/>
      <c r="AC40" s="1096"/>
      <c r="AD40" s="1096"/>
      <c r="AE40" s="1096"/>
      <c r="AF40" s="1098"/>
      <c r="AG40" s="1097"/>
      <c r="AH40" s="1096"/>
      <c r="AI40" s="1096"/>
      <c r="AJ40" s="1096"/>
      <c r="AK40" s="1096"/>
      <c r="AL40" s="1096"/>
      <c r="AM40" s="1098"/>
      <c r="AN40" s="1097"/>
      <c r="AO40" s="1096"/>
      <c r="AP40" s="1096"/>
      <c r="AQ40" s="1096"/>
      <c r="AR40" s="1096"/>
      <c r="AS40" s="1096"/>
      <c r="AT40" s="1098"/>
      <c r="AU40" s="1097"/>
      <c r="AV40" s="1096"/>
      <c r="AW40" s="1096"/>
      <c r="AX40" s="1400"/>
      <c r="AY40" s="1399"/>
      <c r="AZ40" s="1398"/>
      <c r="BA40" s="1397"/>
      <c r="BB40" s="1125"/>
      <c r="BC40" s="1124"/>
      <c r="BD40" s="1124"/>
      <c r="BE40" s="1124"/>
      <c r="BF40" s="1123"/>
    </row>
    <row r="41" spans="2:58" ht="20.25" customHeight="1">
      <c r="B41" s="1396"/>
      <c r="C41" s="1087"/>
      <c r="D41" s="1086"/>
      <c r="E41" s="1085"/>
      <c r="F41" s="1084"/>
      <c r="G41" s="1083"/>
      <c r="H41" s="1082"/>
      <c r="I41" s="1081"/>
      <c r="J41" s="1081"/>
      <c r="K41" s="1080"/>
      <c r="L41" s="1079"/>
      <c r="M41" s="1067"/>
      <c r="N41" s="1067"/>
      <c r="O41" s="1066"/>
      <c r="P41" s="1395" t="s">
        <v>936</v>
      </c>
      <c r="Q41" s="1394"/>
      <c r="R41" s="1393"/>
      <c r="S41" s="1391" t="str">
        <f>IF(S40="","",VLOOKUP(S40,'シフト記号表（勤務時間帯）'!$C$6:$K$35,9,FALSE))</f>
        <v/>
      </c>
      <c r="T41" s="1390" t="str">
        <f>IF(T40="","",VLOOKUP(T40,'シフト記号表（勤務時間帯）'!$C$6:$K$35,9,FALSE))</f>
        <v/>
      </c>
      <c r="U41" s="1390" t="str">
        <f>IF(U40="","",VLOOKUP(U40,'シフト記号表（勤務時間帯）'!$C$6:$K$35,9,FALSE))</f>
        <v/>
      </c>
      <c r="V41" s="1390" t="str">
        <f>IF(V40="","",VLOOKUP(V40,'シフト記号表（勤務時間帯）'!$C$6:$K$35,9,FALSE))</f>
        <v/>
      </c>
      <c r="W41" s="1390" t="str">
        <f>IF(W40="","",VLOOKUP(W40,'シフト記号表（勤務時間帯）'!$C$6:$K$35,9,FALSE))</f>
        <v/>
      </c>
      <c r="X41" s="1390" t="str">
        <f>IF(X40="","",VLOOKUP(X40,'シフト記号表（勤務時間帯）'!$C$6:$K$35,9,FALSE))</f>
        <v/>
      </c>
      <c r="Y41" s="1392" t="str">
        <f>IF(Y40="","",VLOOKUP(Y40,'シフト記号表（勤務時間帯）'!$C$6:$K$35,9,FALSE))</f>
        <v/>
      </c>
      <c r="Z41" s="1391" t="str">
        <f>IF(Z40="","",VLOOKUP(Z40,'シフト記号表（勤務時間帯）'!$C$6:$K$35,9,FALSE))</f>
        <v/>
      </c>
      <c r="AA41" s="1390" t="str">
        <f>IF(AA40="","",VLOOKUP(AA40,'シフト記号表（勤務時間帯）'!$C$6:$K$35,9,FALSE))</f>
        <v/>
      </c>
      <c r="AB41" s="1390" t="str">
        <f>IF(AB40="","",VLOOKUP(AB40,'シフト記号表（勤務時間帯）'!$C$6:$K$35,9,FALSE))</f>
        <v/>
      </c>
      <c r="AC41" s="1390" t="str">
        <f>IF(AC40="","",VLOOKUP(AC40,'シフト記号表（勤務時間帯）'!$C$6:$K$35,9,FALSE))</f>
        <v/>
      </c>
      <c r="AD41" s="1390" t="str">
        <f>IF(AD40="","",VLOOKUP(AD40,'シフト記号表（勤務時間帯）'!$C$6:$K$35,9,FALSE))</f>
        <v/>
      </c>
      <c r="AE41" s="1390" t="str">
        <f>IF(AE40="","",VLOOKUP(AE40,'シフト記号表（勤務時間帯）'!$C$6:$K$35,9,FALSE))</f>
        <v/>
      </c>
      <c r="AF41" s="1392" t="str">
        <f>IF(AF40="","",VLOOKUP(AF40,'シフト記号表（勤務時間帯）'!$C$6:$K$35,9,FALSE))</f>
        <v/>
      </c>
      <c r="AG41" s="1391" t="str">
        <f>IF(AG40="","",VLOOKUP(AG40,'シフト記号表（勤務時間帯）'!$C$6:$K$35,9,FALSE))</f>
        <v/>
      </c>
      <c r="AH41" s="1390" t="str">
        <f>IF(AH40="","",VLOOKUP(AH40,'シフト記号表（勤務時間帯）'!$C$6:$K$35,9,FALSE))</f>
        <v/>
      </c>
      <c r="AI41" s="1390" t="str">
        <f>IF(AI40="","",VLOOKUP(AI40,'シフト記号表（勤務時間帯）'!$C$6:$K$35,9,FALSE))</f>
        <v/>
      </c>
      <c r="AJ41" s="1390" t="str">
        <f>IF(AJ40="","",VLOOKUP(AJ40,'シフト記号表（勤務時間帯）'!$C$6:$K$35,9,FALSE))</f>
        <v/>
      </c>
      <c r="AK41" s="1390" t="str">
        <f>IF(AK40="","",VLOOKUP(AK40,'シフト記号表（勤務時間帯）'!$C$6:$K$35,9,FALSE))</f>
        <v/>
      </c>
      <c r="AL41" s="1390" t="str">
        <f>IF(AL40="","",VLOOKUP(AL40,'シフト記号表（勤務時間帯）'!$C$6:$K$35,9,FALSE))</f>
        <v/>
      </c>
      <c r="AM41" s="1392" t="str">
        <f>IF(AM40="","",VLOOKUP(AM40,'シフト記号表（勤務時間帯）'!$C$6:$K$35,9,FALSE))</f>
        <v/>
      </c>
      <c r="AN41" s="1391" t="str">
        <f>IF(AN40="","",VLOOKUP(AN40,'シフト記号表（勤務時間帯）'!$C$6:$K$35,9,FALSE))</f>
        <v/>
      </c>
      <c r="AO41" s="1390" t="str">
        <f>IF(AO40="","",VLOOKUP(AO40,'シフト記号表（勤務時間帯）'!$C$6:$K$35,9,FALSE))</f>
        <v/>
      </c>
      <c r="AP41" s="1390" t="str">
        <f>IF(AP40="","",VLOOKUP(AP40,'シフト記号表（勤務時間帯）'!$C$6:$K$35,9,FALSE))</f>
        <v/>
      </c>
      <c r="AQ41" s="1390" t="str">
        <f>IF(AQ40="","",VLOOKUP(AQ40,'シフト記号表（勤務時間帯）'!$C$6:$K$35,9,FALSE))</f>
        <v/>
      </c>
      <c r="AR41" s="1390" t="str">
        <f>IF(AR40="","",VLOOKUP(AR40,'シフト記号表（勤務時間帯）'!$C$6:$K$35,9,FALSE))</f>
        <v/>
      </c>
      <c r="AS41" s="1390" t="str">
        <f>IF(AS40="","",VLOOKUP(AS40,'シフト記号表（勤務時間帯）'!$C$6:$K$35,9,FALSE))</f>
        <v/>
      </c>
      <c r="AT41" s="1392" t="str">
        <f>IF(AT40="","",VLOOKUP(AT40,'シフト記号表（勤務時間帯）'!$C$6:$K$35,9,FALSE))</f>
        <v/>
      </c>
      <c r="AU41" s="1391" t="str">
        <f>IF(AU40="","",VLOOKUP(AU40,'シフト記号表（勤務時間帯）'!$C$6:$K$35,9,FALSE))</f>
        <v/>
      </c>
      <c r="AV41" s="1390" t="str">
        <f>IF(AV40="","",VLOOKUP(AV40,'シフト記号表（勤務時間帯）'!$C$6:$K$35,9,FALSE))</f>
        <v/>
      </c>
      <c r="AW41" s="1390" t="str">
        <f>IF(AW40="","",VLOOKUP(AW40,'シフト記号表（勤務時間帯）'!$C$6:$K$35,9,FALSE))</f>
        <v/>
      </c>
      <c r="AX41" s="1389">
        <f>IF($BB$3="４週",SUM(S41:AT41),IF($BB$3="暦月",SUM(S41:AW41),""))</f>
        <v>0</v>
      </c>
      <c r="AY41" s="1388"/>
      <c r="AZ41" s="1387">
        <f>IF($BB$3="４週",AX41/4,IF($BB$3="暦月",'②勤務形態一覧表（1枚版）'!AX41/('②勤務形態一覧表（1枚版）'!$BB$8/7),""))</f>
        <v>0</v>
      </c>
      <c r="BA41" s="1386"/>
      <c r="BB41" s="1122"/>
      <c r="BC41" s="1121"/>
      <c r="BD41" s="1121"/>
      <c r="BE41" s="1121"/>
      <c r="BF41" s="1120"/>
    </row>
    <row r="42" spans="2:58" ht="20.25" customHeight="1">
      <c r="B42" s="1396"/>
      <c r="C42" s="1064"/>
      <c r="D42" s="1063"/>
      <c r="E42" s="1062"/>
      <c r="F42" s="1084">
        <f>C40</f>
        <v>0</v>
      </c>
      <c r="G42" s="1116"/>
      <c r="H42" s="1082"/>
      <c r="I42" s="1081"/>
      <c r="J42" s="1081"/>
      <c r="K42" s="1080"/>
      <c r="L42" s="1115"/>
      <c r="M42" s="1110"/>
      <c r="N42" s="1110"/>
      <c r="O42" s="1109"/>
      <c r="P42" s="1406" t="s">
        <v>935</v>
      </c>
      <c r="Q42" s="1405"/>
      <c r="R42" s="1404"/>
      <c r="S42" s="1380" t="str">
        <f>IF(S40="","",VLOOKUP(S40,'シフト記号表（勤務時間帯）'!$C$6:$U$35,19,FALSE))</f>
        <v/>
      </c>
      <c r="T42" s="1379" t="str">
        <f>IF(T40="","",VLOOKUP(T40,'シフト記号表（勤務時間帯）'!$C$6:$U$35,19,FALSE))</f>
        <v/>
      </c>
      <c r="U42" s="1379" t="str">
        <f>IF(U40="","",VLOOKUP(U40,'シフト記号表（勤務時間帯）'!$C$6:$U$35,19,FALSE))</f>
        <v/>
      </c>
      <c r="V42" s="1379" t="str">
        <f>IF(V40="","",VLOOKUP(V40,'シフト記号表（勤務時間帯）'!$C$6:$U$35,19,FALSE))</f>
        <v/>
      </c>
      <c r="W42" s="1379" t="str">
        <f>IF(W40="","",VLOOKUP(W40,'シフト記号表（勤務時間帯）'!$C$6:$U$35,19,FALSE))</f>
        <v/>
      </c>
      <c r="X42" s="1379" t="str">
        <f>IF(X40="","",VLOOKUP(X40,'シフト記号表（勤務時間帯）'!$C$6:$U$35,19,FALSE))</f>
        <v/>
      </c>
      <c r="Y42" s="1381" t="str">
        <f>IF(Y40="","",VLOOKUP(Y40,'シフト記号表（勤務時間帯）'!$C$6:$U$35,19,FALSE))</f>
        <v/>
      </c>
      <c r="Z42" s="1380" t="str">
        <f>IF(Z40="","",VLOOKUP(Z40,'シフト記号表（勤務時間帯）'!$C$6:$U$35,19,FALSE))</f>
        <v/>
      </c>
      <c r="AA42" s="1379" t="str">
        <f>IF(AA40="","",VLOOKUP(AA40,'シフト記号表（勤務時間帯）'!$C$6:$U$35,19,FALSE))</f>
        <v/>
      </c>
      <c r="AB42" s="1379" t="str">
        <f>IF(AB40="","",VLOOKUP(AB40,'シフト記号表（勤務時間帯）'!$C$6:$U$35,19,FALSE))</f>
        <v/>
      </c>
      <c r="AC42" s="1379" t="str">
        <f>IF(AC40="","",VLOOKUP(AC40,'シフト記号表（勤務時間帯）'!$C$6:$U$35,19,FALSE))</f>
        <v/>
      </c>
      <c r="AD42" s="1379" t="str">
        <f>IF(AD40="","",VLOOKUP(AD40,'シフト記号表（勤務時間帯）'!$C$6:$U$35,19,FALSE))</f>
        <v/>
      </c>
      <c r="AE42" s="1379" t="str">
        <f>IF(AE40="","",VLOOKUP(AE40,'シフト記号表（勤務時間帯）'!$C$6:$U$35,19,FALSE))</f>
        <v/>
      </c>
      <c r="AF42" s="1381" t="str">
        <f>IF(AF40="","",VLOOKUP(AF40,'シフト記号表（勤務時間帯）'!$C$6:$U$35,19,FALSE))</f>
        <v/>
      </c>
      <c r="AG42" s="1380" t="str">
        <f>IF(AG40="","",VLOOKUP(AG40,'シフト記号表（勤務時間帯）'!$C$6:$U$35,19,FALSE))</f>
        <v/>
      </c>
      <c r="AH42" s="1379" t="str">
        <f>IF(AH40="","",VLOOKUP(AH40,'シフト記号表（勤務時間帯）'!$C$6:$U$35,19,FALSE))</f>
        <v/>
      </c>
      <c r="AI42" s="1379" t="str">
        <f>IF(AI40="","",VLOOKUP(AI40,'シフト記号表（勤務時間帯）'!$C$6:$U$35,19,FALSE))</f>
        <v/>
      </c>
      <c r="AJ42" s="1379" t="str">
        <f>IF(AJ40="","",VLOOKUP(AJ40,'シフト記号表（勤務時間帯）'!$C$6:$U$35,19,FALSE))</f>
        <v/>
      </c>
      <c r="AK42" s="1379" t="str">
        <f>IF(AK40="","",VLOOKUP(AK40,'シフト記号表（勤務時間帯）'!$C$6:$U$35,19,FALSE))</f>
        <v/>
      </c>
      <c r="AL42" s="1379" t="str">
        <f>IF(AL40="","",VLOOKUP(AL40,'シフト記号表（勤務時間帯）'!$C$6:$U$35,19,FALSE))</f>
        <v/>
      </c>
      <c r="AM42" s="1381" t="str">
        <f>IF(AM40="","",VLOOKUP(AM40,'シフト記号表（勤務時間帯）'!$C$6:$U$35,19,FALSE))</f>
        <v/>
      </c>
      <c r="AN42" s="1380" t="str">
        <f>IF(AN40="","",VLOOKUP(AN40,'シフト記号表（勤務時間帯）'!$C$6:$U$35,19,FALSE))</f>
        <v/>
      </c>
      <c r="AO42" s="1379" t="str">
        <f>IF(AO40="","",VLOOKUP(AO40,'シフト記号表（勤務時間帯）'!$C$6:$U$35,19,FALSE))</f>
        <v/>
      </c>
      <c r="AP42" s="1379" t="str">
        <f>IF(AP40="","",VLOOKUP(AP40,'シフト記号表（勤務時間帯）'!$C$6:$U$35,19,FALSE))</f>
        <v/>
      </c>
      <c r="AQ42" s="1379" t="str">
        <f>IF(AQ40="","",VLOOKUP(AQ40,'シフト記号表（勤務時間帯）'!$C$6:$U$35,19,FALSE))</f>
        <v/>
      </c>
      <c r="AR42" s="1379" t="str">
        <f>IF(AR40="","",VLOOKUP(AR40,'シフト記号表（勤務時間帯）'!$C$6:$U$35,19,FALSE))</f>
        <v/>
      </c>
      <c r="AS42" s="1379" t="str">
        <f>IF(AS40="","",VLOOKUP(AS40,'シフト記号表（勤務時間帯）'!$C$6:$U$35,19,FALSE))</f>
        <v/>
      </c>
      <c r="AT42" s="1381" t="str">
        <f>IF(AT40="","",VLOOKUP(AT40,'シフト記号表（勤務時間帯）'!$C$6:$U$35,19,FALSE))</f>
        <v/>
      </c>
      <c r="AU42" s="1380" t="str">
        <f>IF(AU40="","",VLOOKUP(AU40,'シフト記号表（勤務時間帯）'!$C$6:$U$35,19,FALSE))</f>
        <v/>
      </c>
      <c r="AV42" s="1379" t="str">
        <f>IF(AV40="","",VLOOKUP(AV40,'シフト記号表（勤務時間帯）'!$C$6:$U$35,19,FALSE))</f>
        <v/>
      </c>
      <c r="AW42" s="1379" t="str">
        <f>IF(AW40="","",VLOOKUP(AW40,'シフト記号表（勤務時間帯）'!$C$6:$U$35,19,FALSE))</f>
        <v/>
      </c>
      <c r="AX42" s="1378">
        <f>IF($BB$3="４週",SUM(S42:AT42),IF($BB$3="暦月",SUM(S42:AW42),""))</f>
        <v>0</v>
      </c>
      <c r="AY42" s="1377"/>
      <c r="AZ42" s="1376">
        <f>IF($BB$3="４週",AX42/4,IF($BB$3="暦月",'②勤務形態一覧表（1枚版）'!AX42/('②勤務形態一覧表（1枚版）'!$BB$8/7),""))</f>
        <v>0</v>
      </c>
      <c r="BA42" s="1375"/>
      <c r="BB42" s="1119"/>
      <c r="BC42" s="1118"/>
      <c r="BD42" s="1118"/>
      <c r="BE42" s="1118"/>
      <c r="BF42" s="1117"/>
    </row>
    <row r="43" spans="2:58" ht="20.25" customHeight="1">
      <c r="B43" s="1396">
        <f>B40+1</f>
        <v>8</v>
      </c>
      <c r="C43" s="1108"/>
      <c r="D43" s="1107"/>
      <c r="E43" s="1106"/>
      <c r="F43" s="1105"/>
      <c r="G43" s="1104"/>
      <c r="H43" s="1103"/>
      <c r="I43" s="1081"/>
      <c r="J43" s="1081"/>
      <c r="K43" s="1080"/>
      <c r="L43" s="1102"/>
      <c r="M43" s="1090"/>
      <c r="N43" s="1090"/>
      <c r="O43" s="1089"/>
      <c r="P43" s="1403" t="s">
        <v>937</v>
      </c>
      <c r="Q43" s="1402"/>
      <c r="R43" s="1401"/>
      <c r="S43" s="1097"/>
      <c r="T43" s="1096"/>
      <c r="U43" s="1096"/>
      <c r="V43" s="1096"/>
      <c r="W43" s="1096"/>
      <c r="X43" s="1096"/>
      <c r="Y43" s="1098"/>
      <c r="Z43" s="1097"/>
      <c r="AA43" s="1096"/>
      <c r="AB43" s="1096"/>
      <c r="AC43" s="1096"/>
      <c r="AD43" s="1096"/>
      <c r="AE43" s="1096"/>
      <c r="AF43" s="1098"/>
      <c r="AG43" s="1097"/>
      <c r="AH43" s="1096"/>
      <c r="AI43" s="1096"/>
      <c r="AJ43" s="1096"/>
      <c r="AK43" s="1096"/>
      <c r="AL43" s="1096"/>
      <c r="AM43" s="1098"/>
      <c r="AN43" s="1097"/>
      <c r="AO43" s="1096"/>
      <c r="AP43" s="1096"/>
      <c r="AQ43" s="1096"/>
      <c r="AR43" s="1096"/>
      <c r="AS43" s="1096"/>
      <c r="AT43" s="1098"/>
      <c r="AU43" s="1097"/>
      <c r="AV43" s="1096"/>
      <c r="AW43" s="1096"/>
      <c r="AX43" s="1400"/>
      <c r="AY43" s="1399"/>
      <c r="AZ43" s="1398"/>
      <c r="BA43" s="1397"/>
      <c r="BB43" s="1125"/>
      <c r="BC43" s="1124"/>
      <c r="BD43" s="1124"/>
      <c r="BE43" s="1124"/>
      <c r="BF43" s="1123"/>
    </row>
    <row r="44" spans="2:58" ht="20.25" customHeight="1">
      <c r="B44" s="1396"/>
      <c r="C44" s="1087"/>
      <c r="D44" s="1086"/>
      <c r="E44" s="1085"/>
      <c r="F44" s="1084"/>
      <c r="G44" s="1083"/>
      <c r="H44" s="1082"/>
      <c r="I44" s="1081"/>
      <c r="J44" s="1081"/>
      <c r="K44" s="1080"/>
      <c r="L44" s="1079"/>
      <c r="M44" s="1067"/>
      <c r="N44" s="1067"/>
      <c r="O44" s="1066"/>
      <c r="P44" s="1395" t="s">
        <v>936</v>
      </c>
      <c r="Q44" s="1394"/>
      <c r="R44" s="1393"/>
      <c r="S44" s="1391" t="str">
        <f>IF(S43="","",VLOOKUP(S43,'シフト記号表（勤務時間帯）'!$C$6:$K$35,9,FALSE))</f>
        <v/>
      </c>
      <c r="T44" s="1390" t="str">
        <f>IF(T43="","",VLOOKUP(T43,'シフト記号表（勤務時間帯）'!$C$6:$K$35,9,FALSE))</f>
        <v/>
      </c>
      <c r="U44" s="1390" t="str">
        <f>IF(U43="","",VLOOKUP(U43,'シフト記号表（勤務時間帯）'!$C$6:$K$35,9,FALSE))</f>
        <v/>
      </c>
      <c r="V44" s="1390" t="str">
        <f>IF(V43="","",VLOOKUP(V43,'シフト記号表（勤務時間帯）'!$C$6:$K$35,9,FALSE))</f>
        <v/>
      </c>
      <c r="W44" s="1390" t="str">
        <f>IF(W43="","",VLOOKUP(W43,'シフト記号表（勤務時間帯）'!$C$6:$K$35,9,FALSE))</f>
        <v/>
      </c>
      <c r="X44" s="1390" t="str">
        <f>IF(X43="","",VLOOKUP(X43,'シフト記号表（勤務時間帯）'!$C$6:$K$35,9,FALSE))</f>
        <v/>
      </c>
      <c r="Y44" s="1392" t="str">
        <f>IF(Y43="","",VLOOKUP(Y43,'シフト記号表（勤務時間帯）'!$C$6:$K$35,9,FALSE))</f>
        <v/>
      </c>
      <c r="Z44" s="1391" t="str">
        <f>IF(Z43="","",VLOOKUP(Z43,'シフト記号表（勤務時間帯）'!$C$6:$K$35,9,FALSE))</f>
        <v/>
      </c>
      <c r="AA44" s="1390" t="str">
        <f>IF(AA43="","",VLOOKUP(AA43,'シフト記号表（勤務時間帯）'!$C$6:$K$35,9,FALSE))</f>
        <v/>
      </c>
      <c r="AB44" s="1390" t="str">
        <f>IF(AB43="","",VLOOKUP(AB43,'シフト記号表（勤務時間帯）'!$C$6:$K$35,9,FALSE))</f>
        <v/>
      </c>
      <c r="AC44" s="1390" t="str">
        <f>IF(AC43="","",VLOOKUP(AC43,'シフト記号表（勤務時間帯）'!$C$6:$K$35,9,FALSE))</f>
        <v/>
      </c>
      <c r="AD44" s="1390" t="str">
        <f>IF(AD43="","",VLOOKUP(AD43,'シフト記号表（勤務時間帯）'!$C$6:$K$35,9,FALSE))</f>
        <v/>
      </c>
      <c r="AE44" s="1390" t="str">
        <f>IF(AE43="","",VLOOKUP(AE43,'シフト記号表（勤務時間帯）'!$C$6:$K$35,9,FALSE))</f>
        <v/>
      </c>
      <c r="AF44" s="1392" t="str">
        <f>IF(AF43="","",VLOOKUP(AF43,'シフト記号表（勤務時間帯）'!$C$6:$K$35,9,FALSE))</f>
        <v/>
      </c>
      <c r="AG44" s="1391" t="str">
        <f>IF(AG43="","",VLOOKUP(AG43,'シフト記号表（勤務時間帯）'!$C$6:$K$35,9,FALSE))</f>
        <v/>
      </c>
      <c r="AH44" s="1390" t="str">
        <f>IF(AH43="","",VLOOKUP(AH43,'シフト記号表（勤務時間帯）'!$C$6:$K$35,9,FALSE))</f>
        <v/>
      </c>
      <c r="AI44" s="1390" t="str">
        <f>IF(AI43="","",VLOOKUP(AI43,'シフト記号表（勤務時間帯）'!$C$6:$K$35,9,FALSE))</f>
        <v/>
      </c>
      <c r="AJ44" s="1390" t="str">
        <f>IF(AJ43="","",VLOOKUP(AJ43,'シフト記号表（勤務時間帯）'!$C$6:$K$35,9,FALSE))</f>
        <v/>
      </c>
      <c r="AK44" s="1390" t="str">
        <f>IF(AK43="","",VLOOKUP(AK43,'シフト記号表（勤務時間帯）'!$C$6:$K$35,9,FALSE))</f>
        <v/>
      </c>
      <c r="AL44" s="1390" t="str">
        <f>IF(AL43="","",VLOOKUP(AL43,'シフト記号表（勤務時間帯）'!$C$6:$K$35,9,FALSE))</f>
        <v/>
      </c>
      <c r="AM44" s="1392" t="str">
        <f>IF(AM43="","",VLOOKUP(AM43,'シフト記号表（勤務時間帯）'!$C$6:$K$35,9,FALSE))</f>
        <v/>
      </c>
      <c r="AN44" s="1391" t="str">
        <f>IF(AN43="","",VLOOKUP(AN43,'シフト記号表（勤務時間帯）'!$C$6:$K$35,9,FALSE))</f>
        <v/>
      </c>
      <c r="AO44" s="1390" t="str">
        <f>IF(AO43="","",VLOOKUP(AO43,'シフト記号表（勤務時間帯）'!$C$6:$K$35,9,FALSE))</f>
        <v/>
      </c>
      <c r="AP44" s="1390" t="str">
        <f>IF(AP43="","",VLOOKUP(AP43,'シフト記号表（勤務時間帯）'!$C$6:$K$35,9,FALSE))</f>
        <v/>
      </c>
      <c r="AQ44" s="1390" t="str">
        <f>IF(AQ43="","",VLOOKUP(AQ43,'シフト記号表（勤務時間帯）'!$C$6:$K$35,9,FALSE))</f>
        <v/>
      </c>
      <c r="AR44" s="1390" t="str">
        <f>IF(AR43="","",VLOOKUP(AR43,'シフト記号表（勤務時間帯）'!$C$6:$K$35,9,FALSE))</f>
        <v/>
      </c>
      <c r="AS44" s="1390" t="str">
        <f>IF(AS43="","",VLOOKUP(AS43,'シフト記号表（勤務時間帯）'!$C$6:$K$35,9,FALSE))</f>
        <v/>
      </c>
      <c r="AT44" s="1392" t="str">
        <f>IF(AT43="","",VLOOKUP(AT43,'シフト記号表（勤務時間帯）'!$C$6:$K$35,9,FALSE))</f>
        <v/>
      </c>
      <c r="AU44" s="1391" t="str">
        <f>IF(AU43="","",VLOOKUP(AU43,'シフト記号表（勤務時間帯）'!$C$6:$K$35,9,FALSE))</f>
        <v/>
      </c>
      <c r="AV44" s="1390" t="str">
        <f>IF(AV43="","",VLOOKUP(AV43,'シフト記号表（勤務時間帯）'!$C$6:$K$35,9,FALSE))</f>
        <v/>
      </c>
      <c r="AW44" s="1390" t="str">
        <f>IF(AW43="","",VLOOKUP(AW43,'シフト記号表（勤務時間帯）'!$C$6:$K$35,9,FALSE))</f>
        <v/>
      </c>
      <c r="AX44" s="1389">
        <f>IF($BB$3="４週",SUM(S44:AT44),IF($BB$3="暦月",SUM(S44:AW44),""))</f>
        <v>0</v>
      </c>
      <c r="AY44" s="1388"/>
      <c r="AZ44" s="1387">
        <f>IF($BB$3="４週",AX44/4,IF($BB$3="暦月",'②勤務形態一覧表（1枚版）'!AX44/('②勤務形態一覧表（1枚版）'!$BB$8/7),""))</f>
        <v>0</v>
      </c>
      <c r="BA44" s="1386"/>
      <c r="BB44" s="1122"/>
      <c r="BC44" s="1121"/>
      <c r="BD44" s="1121"/>
      <c r="BE44" s="1121"/>
      <c r="BF44" s="1120"/>
    </row>
    <row r="45" spans="2:58" ht="20.25" customHeight="1">
      <c r="B45" s="1396"/>
      <c r="C45" s="1064"/>
      <c r="D45" s="1063"/>
      <c r="E45" s="1062"/>
      <c r="F45" s="1084">
        <f>C43</f>
        <v>0</v>
      </c>
      <c r="G45" s="1116"/>
      <c r="H45" s="1082"/>
      <c r="I45" s="1081"/>
      <c r="J45" s="1081"/>
      <c r="K45" s="1080"/>
      <c r="L45" s="1115"/>
      <c r="M45" s="1110"/>
      <c r="N45" s="1110"/>
      <c r="O45" s="1109"/>
      <c r="P45" s="1406" t="s">
        <v>935</v>
      </c>
      <c r="Q45" s="1405"/>
      <c r="R45" s="1404"/>
      <c r="S45" s="1380" t="str">
        <f>IF(S43="","",VLOOKUP(S43,'シフト記号表（勤務時間帯）'!$C$6:$U$35,19,FALSE))</f>
        <v/>
      </c>
      <c r="T45" s="1379" t="str">
        <f>IF(T43="","",VLOOKUP(T43,'シフト記号表（勤務時間帯）'!$C$6:$U$35,19,FALSE))</f>
        <v/>
      </c>
      <c r="U45" s="1379" t="str">
        <f>IF(U43="","",VLOOKUP(U43,'シフト記号表（勤務時間帯）'!$C$6:$U$35,19,FALSE))</f>
        <v/>
      </c>
      <c r="V45" s="1379" t="str">
        <f>IF(V43="","",VLOOKUP(V43,'シフト記号表（勤務時間帯）'!$C$6:$U$35,19,FALSE))</f>
        <v/>
      </c>
      <c r="W45" s="1379" t="str">
        <f>IF(W43="","",VLOOKUP(W43,'シフト記号表（勤務時間帯）'!$C$6:$U$35,19,FALSE))</f>
        <v/>
      </c>
      <c r="X45" s="1379" t="str">
        <f>IF(X43="","",VLOOKUP(X43,'シフト記号表（勤務時間帯）'!$C$6:$U$35,19,FALSE))</f>
        <v/>
      </c>
      <c r="Y45" s="1381" t="str">
        <f>IF(Y43="","",VLOOKUP(Y43,'シフト記号表（勤務時間帯）'!$C$6:$U$35,19,FALSE))</f>
        <v/>
      </c>
      <c r="Z45" s="1380" t="str">
        <f>IF(Z43="","",VLOOKUP(Z43,'シフト記号表（勤務時間帯）'!$C$6:$U$35,19,FALSE))</f>
        <v/>
      </c>
      <c r="AA45" s="1379" t="str">
        <f>IF(AA43="","",VLOOKUP(AA43,'シフト記号表（勤務時間帯）'!$C$6:$U$35,19,FALSE))</f>
        <v/>
      </c>
      <c r="AB45" s="1379" t="str">
        <f>IF(AB43="","",VLOOKUP(AB43,'シフト記号表（勤務時間帯）'!$C$6:$U$35,19,FALSE))</f>
        <v/>
      </c>
      <c r="AC45" s="1379" t="str">
        <f>IF(AC43="","",VLOOKUP(AC43,'シフト記号表（勤務時間帯）'!$C$6:$U$35,19,FALSE))</f>
        <v/>
      </c>
      <c r="AD45" s="1379" t="str">
        <f>IF(AD43="","",VLOOKUP(AD43,'シフト記号表（勤務時間帯）'!$C$6:$U$35,19,FALSE))</f>
        <v/>
      </c>
      <c r="AE45" s="1379" t="str">
        <f>IF(AE43="","",VLOOKUP(AE43,'シフト記号表（勤務時間帯）'!$C$6:$U$35,19,FALSE))</f>
        <v/>
      </c>
      <c r="AF45" s="1381" t="str">
        <f>IF(AF43="","",VLOOKUP(AF43,'シフト記号表（勤務時間帯）'!$C$6:$U$35,19,FALSE))</f>
        <v/>
      </c>
      <c r="AG45" s="1380" t="str">
        <f>IF(AG43="","",VLOOKUP(AG43,'シフト記号表（勤務時間帯）'!$C$6:$U$35,19,FALSE))</f>
        <v/>
      </c>
      <c r="AH45" s="1379" t="str">
        <f>IF(AH43="","",VLOOKUP(AH43,'シフト記号表（勤務時間帯）'!$C$6:$U$35,19,FALSE))</f>
        <v/>
      </c>
      <c r="AI45" s="1379" t="str">
        <f>IF(AI43="","",VLOOKUP(AI43,'シフト記号表（勤務時間帯）'!$C$6:$U$35,19,FALSE))</f>
        <v/>
      </c>
      <c r="AJ45" s="1379" t="str">
        <f>IF(AJ43="","",VLOOKUP(AJ43,'シフト記号表（勤務時間帯）'!$C$6:$U$35,19,FALSE))</f>
        <v/>
      </c>
      <c r="AK45" s="1379" t="str">
        <f>IF(AK43="","",VLOOKUP(AK43,'シフト記号表（勤務時間帯）'!$C$6:$U$35,19,FALSE))</f>
        <v/>
      </c>
      <c r="AL45" s="1379" t="str">
        <f>IF(AL43="","",VLOOKUP(AL43,'シフト記号表（勤務時間帯）'!$C$6:$U$35,19,FALSE))</f>
        <v/>
      </c>
      <c r="AM45" s="1381" t="str">
        <f>IF(AM43="","",VLOOKUP(AM43,'シフト記号表（勤務時間帯）'!$C$6:$U$35,19,FALSE))</f>
        <v/>
      </c>
      <c r="AN45" s="1380" t="str">
        <f>IF(AN43="","",VLOOKUP(AN43,'シフト記号表（勤務時間帯）'!$C$6:$U$35,19,FALSE))</f>
        <v/>
      </c>
      <c r="AO45" s="1379" t="str">
        <f>IF(AO43="","",VLOOKUP(AO43,'シフト記号表（勤務時間帯）'!$C$6:$U$35,19,FALSE))</f>
        <v/>
      </c>
      <c r="AP45" s="1379" t="str">
        <f>IF(AP43="","",VLOOKUP(AP43,'シフト記号表（勤務時間帯）'!$C$6:$U$35,19,FALSE))</f>
        <v/>
      </c>
      <c r="AQ45" s="1379" t="str">
        <f>IF(AQ43="","",VLOOKUP(AQ43,'シフト記号表（勤務時間帯）'!$C$6:$U$35,19,FALSE))</f>
        <v/>
      </c>
      <c r="AR45" s="1379" t="str">
        <f>IF(AR43="","",VLOOKUP(AR43,'シフト記号表（勤務時間帯）'!$C$6:$U$35,19,FALSE))</f>
        <v/>
      </c>
      <c r="AS45" s="1379" t="str">
        <f>IF(AS43="","",VLOOKUP(AS43,'シフト記号表（勤務時間帯）'!$C$6:$U$35,19,FALSE))</f>
        <v/>
      </c>
      <c r="AT45" s="1381" t="str">
        <f>IF(AT43="","",VLOOKUP(AT43,'シフト記号表（勤務時間帯）'!$C$6:$U$35,19,FALSE))</f>
        <v/>
      </c>
      <c r="AU45" s="1380" t="str">
        <f>IF(AU43="","",VLOOKUP(AU43,'シフト記号表（勤務時間帯）'!$C$6:$U$35,19,FALSE))</f>
        <v/>
      </c>
      <c r="AV45" s="1379" t="str">
        <f>IF(AV43="","",VLOOKUP(AV43,'シフト記号表（勤務時間帯）'!$C$6:$U$35,19,FALSE))</f>
        <v/>
      </c>
      <c r="AW45" s="1379" t="str">
        <f>IF(AW43="","",VLOOKUP(AW43,'シフト記号表（勤務時間帯）'!$C$6:$U$35,19,FALSE))</f>
        <v/>
      </c>
      <c r="AX45" s="1378">
        <f>IF($BB$3="４週",SUM(S45:AT45),IF($BB$3="暦月",SUM(S45:AW45),""))</f>
        <v>0</v>
      </c>
      <c r="AY45" s="1377"/>
      <c r="AZ45" s="1376">
        <f>IF($BB$3="４週",AX45/4,IF($BB$3="暦月",'②勤務形態一覧表（1枚版）'!AX45/('②勤務形態一覧表（1枚版）'!$BB$8/7),""))</f>
        <v>0</v>
      </c>
      <c r="BA45" s="1375"/>
      <c r="BB45" s="1119"/>
      <c r="BC45" s="1118"/>
      <c r="BD45" s="1118"/>
      <c r="BE45" s="1118"/>
      <c r="BF45" s="1117"/>
    </row>
    <row r="46" spans="2:58" ht="20.25" customHeight="1">
      <c r="B46" s="1396">
        <f>B43+1</f>
        <v>9</v>
      </c>
      <c r="C46" s="1108"/>
      <c r="D46" s="1107"/>
      <c r="E46" s="1106"/>
      <c r="F46" s="1105"/>
      <c r="G46" s="1104"/>
      <c r="H46" s="1103"/>
      <c r="I46" s="1081"/>
      <c r="J46" s="1081"/>
      <c r="K46" s="1080"/>
      <c r="L46" s="1102"/>
      <c r="M46" s="1090"/>
      <c r="N46" s="1090"/>
      <c r="O46" s="1089"/>
      <c r="P46" s="1403" t="s">
        <v>937</v>
      </c>
      <c r="Q46" s="1402"/>
      <c r="R46" s="1401"/>
      <c r="S46" s="1097"/>
      <c r="T46" s="1096"/>
      <c r="U46" s="1096"/>
      <c r="V46" s="1096"/>
      <c r="W46" s="1096"/>
      <c r="X46" s="1096"/>
      <c r="Y46" s="1098"/>
      <c r="Z46" s="1097"/>
      <c r="AA46" s="1096"/>
      <c r="AB46" s="1096"/>
      <c r="AC46" s="1096"/>
      <c r="AD46" s="1096"/>
      <c r="AE46" s="1096"/>
      <c r="AF46" s="1098"/>
      <c r="AG46" s="1097"/>
      <c r="AH46" s="1096"/>
      <c r="AI46" s="1096"/>
      <c r="AJ46" s="1096"/>
      <c r="AK46" s="1096"/>
      <c r="AL46" s="1096"/>
      <c r="AM46" s="1098"/>
      <c r="AN46" s="1097"/>
      <c r="AO46" s="1096"/>
      <c r="AP46" s="1096"/>
      <c r="AQ46" s="1096"/>
      <c r="AR46" s="1096"/>
      <c r="AS46" s="1096"/>
      <c r="AT46" s="1098"/>
      <c r="AU46" s="1097"/>
      <c r="AV46" s="1096"/>
      <c r="AW46" s="1096"/>
      <c r="AX46" s="1400"/>
      <c r="AY46" s="1399"/>
      <c r="AZ46" s="1398"/>
      <c r="BA46" s="1397"/>
      <c r="BB46" s="1125"/>
      <c r="BC46" s="1124"/>
      <c r="BD46" s="1124"/>
      <c r="BE46" s="1124"/>
      <c r="BF46" s="1123"/>
    </row>
    <row r="47" spans="2:58" ht="20.25" customHeight="1">
      <c r="B47" s="1396"/>
      <c r="C47" s="1087"/>
      <c r="D47" s="1086"/>
      <c r="E47" s="1085"/>
      <c r="F47" s="1084"/>
      <c r="G47" s="1083"/>
      <c r="H47" s="1082"/>
      <c r="I47" s="1081"/>
      <c r="J47" s="1081"/>
      <c r="K47" s="1080"/>
      <c r="L47" s="1079"/>
      <c r="M47" s="1067"/>
      <c r="N47" s="1067"/>
      <c r="O47" s="1066"/>
      <c r="P47" s="1395" t="s">
        <v>936</v>
      </c>
      <c r="Q47" s="1394"/>
      <c r="R47" s="1393"/>
      <c r="S47" s="1391" t="str">
        <f>IF(S46="","",VLOOKUP(S46,'シフト記号表（勤務時間帯）'!$C$6:$K$35,9,FALSE))</f>
        <v/>
      </c>
      <c r="T47" s="1390" t="str">
        <f>IF(T46="","",VLOOKUP(T46,'シフト記号表（勤務時間帯）'!$C$6:$K$35,9,FALSE))</f>
        <v/>
      </c>
      <c r="U47" s="1390" t="str">
        <f>IF(U46="","",VLOOKUP(U46,'シフト記号表（勤務時間帯）'!$C$6:$K$35,9,FALSE))</f>
        <v/>
      </c>
      <c r="V47" s="1390" t="str">
        <f>IF(V46="","",VLOOKUP(V46,'シフト記号表（勤務時間帯）'!$C$6:$K$35,9,FALSE))</f>
        <v/>
      </c>
      <c r="W47" s="1390" t="str">
        <f>IF(W46="","",VLOOKUP(W46,'シフト記号表（勤務時間帯）'!$C$6:$K$35,9,FALSE))</f>
        <v/>
      </c>
      <c r="X47" s="1390" t="str">
        <f>IF(X46="","",VLOOKUP(X46,'シフト記号表（勤務時間帯）'!$C$6:$K$35,9,FALSE))</f>
        <v/>
      </c>
      <c r="Y47" s="1392" t="str">
        <f>IF(Y46="","",VLOOKUP(Y46,'シフト記号表（勤務時間帯）'!$C$6:$K$35,9,FALSE))</f>
        <v/>
      </c>
      <c r="Z47" s="1391" t="str">
        <f>IF(Z46="","",VLOOKUP(Z46,'シフト記号表（勤務時間帯）'!$C$6:$K$35,9,FALSE))</f>
        <v/>
      </c>
      <c r="AA47" s="1390" t="str">
        <f>IF(AA46="","",VLOOKUP(AA46,'シフト記号表（勤務時間帯）'!$C$6:$K$35,9,FALSE))</f>
        <v/>
      </c>
      <c r="AB47" s="1390" t="str">
        <f>IF(AB46="","",VLOOKUP(AB46,'シフト記号表（勤務時間帯）'!$C$6:$K$35,9,FALSE))</f>
        <v/>
      </c>
      <c r="AC47" s="1390" t="str">
        <f>IF(AC46="","",VLOOKUP(AC46,'シフト記号表（勤務時間帯）'!$C$6:$K$35,9,FALSE))</f>
        <v/>
      </c>
      <c r="AD47" s="1390" t="str">
        <f>IF(AD46="","",VLOOKUP(AD46,'シフト記号表（勤務時間帯）'!$C$6:$K$35,9,FALSE))</f>
        <v/>
      </c>
      <c r="AE47" s="1390" t="str">
        <f>IF(AE46="","",VLOOKUP(AE46,'シフト記号表（勤務時間帯）'!$C$6:$K$35,9,FALSE))</f>
        <v/>
      </c>
      <c r="AF47" s="1392" t="str">
        <f>IF(AF46="","",VLOOKUP(AF46,'シフト記号表（勤務時間帯）'!$C$6:$K$35,9,FALSE))</f>
        <v/>
      </c>
      <c r="AG47" s="1391" t="str">
        <f>IF(AG46="","",VLOOKUP(AG46,'シフト記号表（勤務時間帯）'!$C$6:$K$35,9,FALSE))</f>
        <v/>
      </c>
      <c r="AH47" s="1390" t="str">
        <f>IF(AH46="","",VLOOKUP(AH46,'シフト記号表（勤務時間帯）'!$C$6:$K$35,9,FALSE))</f>
        <v/>
      </c>
      <c r="AI47" s="1390" t="str">
        <f>IF(AI46="","",VLOOKUP(AI46,'シフト記号表（勤務時間帯）'!$C$6:$K$35,9,FALSE))</f>
        <v/>
      </c>
      <c r="AJ47" s="1390" t="str">
        <f>IF(AJ46="","",VLOOKUP(AJ46,'シフト記号表（勤務時間帯）'!$C$6:$K$35,9,FALSE))</f>
        <v/>
      </c>
      <c r="AK47" s="1390" t="str">
        <f>IF(AK46="","",VLOOKUP(AK46,'シフト記号表（勤務時間帯）'!$C$6:$K$35,9,FALSE))</f>
        <v/>
      </c>
      <c r="AL47" s="1390" t="str">
        <f>IF(AL46="","",VLOOKUP(AL46,'シフト記号表（勤務時間帯）'!$C$6:$K$35,9,FALSE))</f>
        <v/>
      </c>
      <c r="AM47" s="1392" t="str">
        <f>IF(AM46="","",VLOOKUP(AM46,'シフト記号表（勤務時間帯）'!$C$6:$K$35,9,FALSE))</f>
        <v/>
      </c>
      <c r="AN47" s="1391" t="str">
        <f>IF(AN46="","",VLOOKUP(AN46,'シフト記号表（勤務時間帯）'!$C$6:$K$35,9,FALSE))</f>
        <v/>
      </c>
      <c r="AO47" s="1390" t="str">
        <f>IF(AO46="","",VLOOKUP(AO46,'シフト記号表（勤務時間帯）'!$C$6:$K$35,9,FALSE))</f>
        <v/>
      </c>
      <c r="AP47" s="1390" t="str">
        <f>IF(AP46="","",VLOOKUP(AP46,'シフト記号表（勤務時間帯）'!$C$6:$K$35,9,FALSE))</f>
        <v/>
      </c>
      <c r="AQ47" s="1390" t="str">
        <f>IF(AQ46="","",VLOOKUP(AQ46,'シフト記号表（勤務時間帯）'!$C$6:$K$35,9,FALSE))</f>
        <v/>
      </c>
      <c r="AR47" s="1390" t="str">
        <f>IF(AR46="","",VLOOKUP(AR46,'シフト記号表（勤務時間帯）'!$C$6:$K$35,9,FALSE))</f>
        <v/>
      </c>
      <c r="AS47" s="1390" t="str">
        <f>IF(AS46="","",VLOOKUP(AS46,'シフト記号表（勤務時間帯）'!$C$6:$K$35,9,FALSE))</f>
        <v/>
      </c>
      <c r="AT47" s="1392" t="str">
        <f>IF(AT46="","",VLOOKUP(AT46,'シフト記号表（勤務時間帯）'!$C$6:$K$35,9,FALSE))</f>
        <v/>
      </c>
      <c r="AU47" s="1391" t="str">
        <f>IF(AU46="","",VLOOKUP(AU46,'シフト記号表（勤務時間帯）'!$C$6:$K$35,9,FALSE))</f>
        <v/>
      </c>
      <c r="AV47" s="1390" t="str">
        <f>IF(AV46="","",VLOOKUP(AV46,'シフト記号表（勤務時間帯）'!$C$6:$K$35,9,FALSE))</f>
        <v/>
      </c>
      <c r="AW47" s="1390" t="str">
        <f>IF(AW46="","",VLOOKUP(AW46,'シフト記号表（勤務時間帯）'!$C$6:$K$35,9,FALSE))</f>
        <v/>
      </c>
      <c r="AX47" s="1389">
        <f>IF($BB$3="４週",SUM(S47:AT47),IF($BB$3="暦月",SUM(S47:AW47),""))</f>
        <v>0</v>
      </c>
      <c r="AY47" s="1388"/>
      <c r="AZ47" s="1387">
        <f>IF($BB$3="４週",AX47/4,IF($BB$3="暦月",'②勤務形態一覧表（1枚版）'!AX47/('②勤務形態一覧表（1枚版）'!$BB$8/7),""))</f>
        <v>0</v>
      </c>
      <c r="BA47" s="1386"/>
      <c r="BB47" s="1122"/>
      <c r="BC47" s="1121"/>
      <c r="BD47" s="1121"/>
      <c r="BE47" s="1121"/>
      <c r="BF47" s="1120"/>
    </row>
    <row r="48" spans="2:58" ht="20.25" customHeight="1">
      <c r="B48" s="1396"/>
      <c r="C48" s="1064"/>
      <c r="D48" s="1063"/>
      <c r="E48" s="1062"/>
      <c r="F48" s="1084">
        <f>C46</f>
        <v>0</v>
      </c>
      <c r="G48" s="1116"/>
      <c r="H48" s="1082"/>
      <c r="I48" s="1081"/>
      <c r="J48" s="1081"/>
      <c r="K48" s="1080"/>
      <c r="L48" s="1115"/>
      <c r="M48" s="1110"/>
      <c r="N48" s="1110"/>
      <c r="O48" s="1109"/>
      <c r="P48" s="1406" t="s">
        <v>935</v>
      </c>
      <c r="Q48" s="1405"/>
      <c r="R48" s="1404"/>
      <c r="S48" s="1380" t="str">
        <f>IF(S46="","",VLOOKUP(S46,'シフト記号表（勤務時間帯）'!$C$6:$U$35,19,FALSE))</f>
        <v/>
      </c>
      <c r="T48" s="1379" t="str">
        <f>IF(T46="","",VLOOKUP(T46,'シフト記号表（勤務時間帯）'!$C$6:$U$35,19,FALSE))</f>
        <v/>
      </c>
      <c r="U48" s="1379" t="str">
        <f>IF(U46="","",VLOOKUP(U46,'シフト記号表（勤務時間帯）'!$C$6:$U$35,19,FALSE))</f>
        <v/>
      </c>
      <c r="V48" s="1379" t="str">
        <f>IF(V46="","",VLOOKUP(V46,'シフト記号表（勤務時間帯）'!$C$6:$U$35,19,FALSE))</f>
        <v/>
      </c>
      <c r="W48" s="1379" t="str">
        <f>IF(W46="","",VLOOKUP(W46,'シフト記号表（勤務時間帯）'!$C$6:$U$35,19,FALSE))</f>
        <v/>
      </c>
      <c r="X48" s="1379" t="str">
        <f>IF(X46="","",VLOOKUP(X46,'シフト記号表（勤務時間帯）'!$C$6:$U$35,19,FALSE))</f>
        <v/>
      </c>
      <c r="Y48" s="1381" t="str">
        <f>IF(Y46="","",VLOOKUP(Y46,'シフト記号表（勤務時間帯）'!$C$6:$U$35,19,FALSE))</f>
        <v/>
      </c>
      <c r="Z48" s="1380" t="str">
        <f>IF(Z46="","",VLOOKUP(Z46,'シフト記号表（勤務時間帯）'!$C$6:$U$35,19,FALSE))</f>
        <v/>
      </c>
      <c r="AA48" s="1379" t="str">
        <f>IF(AA46="","",VLOOKUP(AA46,'シフト記号表（勤務時間帯）'!$C$6:$U$35,19,FALSE))</f>
        <v/>
      </c>
      <c r="AB48" s="1379" t="str">
        <f>IF(AB46="","",VLOOKUP(AB46,'シフト記号表（勤務時間帯）'!$C$6:$U$35,19,FALSE))</f>
        <v/>
      </c>
      <c r="AC48" s="1379" t="str">
        <f>IF(AC46="","",VLOOKUP(AC46,'シフト記号表（勤務時間帯）'!$C$6:$U$35,19,FALSE))</f>
        <v/>
      </c>
      <c r="AD48" s="1379" t="str">
        <f>IF(AD46="","",VLOOKUP(AD46,'シフト記号表（勤務時間帯）'!$C$6:$U$35,19,FALSE))</f>
        <v/>
      </c>
      <c r="AE48" s="1379" t="str">
        <f>IF(AE46="","",VLOOKUP(AE46,'シフト記号表（勤務時間帯）'!$C$6:$U$35,19,FALSE))</f>
        <v/>
      </c>
      <c r="AF48" s="1381" t="str">
        <f>IF(AF46="","",VLOOKUP(AF46,'シフト記号表（勤務時間帯）'!$C$6:$U$35,19,FALSE))</f>
        <v/>
      </c>
      <c r="AG48" s="1380" t="str">
        <f>IF(AG46="","",VLOOKUP(AG46,'シフト記号表（勤務時間帯）'!$C$6:$U$35,19,FALSE))</f>
        <v/>
      </c>
      <c r="AH48" s="1379" t="str">
        <f>IF(AH46="","",VLOOKUP(AH46,'シフト記号表（勤務時間帯）'!$C$6:$U$35,19,FALSE))</f>
        <v/>
      </c>
      <c r="AI48" s="1379" t="str">
        <f>IF(AI46="","",VLOOKUP(AI46,'シフト記号表（勤務時間帯）'!$C$6:$U$35,19,FALSE))</f>
        <v/>
      </c>
      <c r="AJ48" s="1379" t="str">
        <f>IF(AJ46="","",VLOOKUP(AJ46,'シフト記号表（勤務時間帯）'!$C$6:$U$35,19,FALSE))</f>
        <v/>
      </c>
      <c r="AK48" s="1379" t="str">
        <f>IF(AK46="","",VLOOKUP(AK46,'シフト記号表（勤務時間帯）'!$C$6:$U$35,19,FALSE))</f>
        <v/>
      </c>
      <c r="AL48" s="1379" t="str">
        <f>IF(AL46="","",VLOOKUP(AL46,'シフト記号表（勤務時間帯）'!$C$6:$U$35,19,FALSE))</f>
        <v/>
      </c>
      <c r="AM48" s="1381" t="str">
        <f>IF(AM46="","",VLOOKUP(AM46,'シフト記号表（勤務時間帯）'!$C$6:$U$35,19,FALSE))</f>
        <v/>
      </c>
      <c r="AN48" s="1380" t="str">
        <f>IF(AN46="","",VLOOKUP(AN46,'シフト記号表（勤務時間帯）'!$C$6:$U$35,19,FALSE))</f>
        <v/>
      </c>
      <c r="AO48" s="1379" t="str">
        <f>IF(AO46="","",VLOOKUP(AO46,'シフト記号表（勤務時間帯）'!$C$6:$U$35,19,FALSE))</f>
        <v/>
      </c>
      <c r="AP48" s="1379" t="str">
        <f>IF(AP46="","",VLOOKUP(AP46,'シフト記号表（勤務時間帯）'!$C$6:$U$35,19,FALSE))</f>
        <v/>
      </c>
      <c r="AQ48" s="1379" t="str">
        <f>IF(AQ46="","",VLOOKUP(AQ46,'シフト記号表（勤務時間帯）'!$C$6:$U$35,19,FALSE))</f>
        <v/>
      </c>
      <c r="AR48" s="1379" t="str">
        <f>IF(AR46="","",VLOOKUP(AR46,'シフト記号表（勤務時間帯）'!$C$6:$U$35,19,FALSE))</f>
        <v/>
      </c>
      <c r="AS48" s="1379" t="str">
        <f>IF(AS46="","",VLOOKUP(AS46,'シフト記号表（勤務時間帯）'!$C$6:$U$35,19,FALSE))</f>
        <v/>
      </c>
      <c r="AT48" s="1381" t="str">
        <f>IF(AT46="","",VLOOKUP(AT46,'シフト記号表（勤務時間帯）'!$C$6:$U$35,19,FALSE))</f>
        <v/>
      </c>
      <c r="AU48" s="1380" t="str">
        <f>IF(AU46="","",VLOOKUP(AU46,'シフト記号表（勤務時間帯）'!$C$6:$U$35,19,FALSE))</f>
        <v/>
      </c>
      <c r="AV48" s="1379" t="str">
        <f>IF(AV46="","",VLOOKUP(AV46,'シフト記号表（勤務時間帯）'!$C$6:$U$35,19,FALSE))</f>
        <v/>
      </c>
      <c r="AW48" s="1379" t="str">
        <f>IF(AW46="","",VLOOKUP(AW46,'シフト記号表（勤務時間帯）'!$C$6:$U$35,19,FALSE))</f>
        <v/>
      </c>
      <c r="AX48" s="1378">
        <f>IF($BB$3="４週",SUM(S48:AT48),IF($BB$3="暦月",SUM(S48:AW48),""))</f>
        <v>0</v>
      </c>
      <c r="AY48" s="1377"/>
      <c r="AZ48" s="1376">
        <f>IF($BB$3="４週",AX48/4,IF($BB$3="暦月",'②勤務形態一覧表（1枚版）'!AX48/('②勤務形態一覧表（1枚版）'!$BB$8/7),""))</f>
        <v>0</v>
      </c>
      <c r="BA48" s="1375"/>
      <c r="BB48" s="1119"/>
      <c r="BC48" s="1118"/>
      <c r="BD48" s="1118"/>
      <c r="BE48" s="1118"/>
      <c r="BF48" s="1117"/>
    </row>
    <row r="49" spans="2:58" ht="20.25" customHeight="1">
      <c r="B49" s="1396">
        <f>B46+1</f>
        <v>10</v>
      </c>
      <c r="C49" s="1108"/>
      <c r="D49" s="1107"/>
      <c r="E49" s="1106"/>
      <c r="F49" s="1105"/>
      <c r="G49" s="1104"/>
      <c r="H49" s="1103"/>
      <c r="I49" s="1081"/>
      <c r="J49" s="1081"/>
      <c r="K49" s="1080"/>
      <c r="L49" s="1102"/>
      <c r="M49" s="1090"/>
      <c r="N49" s="1090"/>
      <c r="O49" s="1089"/>
      <c r="P49" s="1403" t="s">
        <v>937</v>
      </c>
      <c r="Q49" s="1402"/>
      <c r="R49" s="1401"/>
      <c r="S49" s="1097"/>
      <c r="T49" s="1096"/>
      <c r="U49" s="1096"/>
      <c r="V49" s="1096"/>
      <c r="W49" s="1096"/>
      <c r="X49" s="1096"/>
      <c r="Y49" s="1098"/>
      <c r="Z49" s="1097"/>
      <c r="AA49" s="1096"/>
      <c r="AB49" s="1096"/>
      <c r="AC49" s="1096"/>
      <c r="AD49" s="1096"/>
      <c r="AE49" s="1096"/>
      <c r="AF49" s="1098"/>
      <c r="AG49" s="1097"/>
      <c r="AH49" s="1096"/>
      <c r="AI49" s="1096"/>
      <c r="AJ49" s="1096"/>
      <c r="AK49" s="1096"/>
      <c r="AL49" s="1096"/>
      <c r="AM49" s="1098"/>
      <c r="AN49" s="1097"/>
      <c r="AO49" s="1096"/>
      <c r="AP49" s="1096"/>
      <c r="AQ49" s="1096"/>
      <c r="AR49" s="1096"/>
      <c r="AS49" s="1096"/>
      <c r="AT49" s="1098"/>
      <c r="AU49" s="1097"/>
      <c r="AV49" s="1096"/>
      <c r="AW49" s="1096"/>
      <c r="AX49" s="1400"/>
      <c r="AY49" s="1399"/>
      <c r="AZ49" s="1398"/>
      <c r="BA49" s="1397"/>
      <c r="BB49" s="1125"/>
      <c r="BC49" s="1124"/>
      <c r="BD49" s="1124"/>
      <c r="BE49" s="1124"/>
      <c r="BF49" s="1123"/>
    </row>
    <row r="50" spans="2:58" ht="20.25" customHeight="1">
      <c r="B50" s="1396"/>
      <c r="C50" s="1087"/>
      <c r="D50" s="1086"/>
      <c r="E50" s="1085"/>
      <c r="F50" s="1084"/>
      <c r="G50" s="1083"/>
      <c r="H50" s="1082"/>
      <c r="I50" s="1081"/>
      <c r="J50" s="1081"/>
      <c r="K50" s="1080"/>
      <c r="L50" s="1079"/>
      <c r="M50" s="1067"/>
      <c r="N50" s="1067"/>
      <c r="O50" s="1066"/>
      <c r="P50" s="1395" t="s">
        <v>936</v>
      </c>
      <c r="Q50" s="1394"/>
      <c r="R50" s="1393"/>
      <c r="S50" s="1391" t="str">
        <f>IF(S49="","",VLOOKUP(S49,'シフト記号表（勤務時間帯）'!$C$6:$K$35,9,FALSE))</f>
        <v/>
      </c>
      <c r="T50" s="1390" t="str">
        <f>IF(T49="","",VLOOKUP(T49,'シフト記号表（勤務時間帯）'!$C$6:$K$35,9,FALSE))</f>
        <v/>
      </c>
      <c r="U50" s="1390" t="str">
        <f>IF(U49="","",VLOOKUP(U49,'シフト記号表（勤務時間帯）'!$C$6:$K$35,9,FALSE))</f>
        <v/>
      </c>
      <c r="V50" s="1390" t="str">
        <f>IF(V49="","",VLOOKUP(V49,'シフト記号表（勤務時間帯）'!$C$6:$K$35,9,FALSE))</f>
        <v/>
      </c>
      <c r="W50" s="1390" t="str">
        <f>IF(W49="","",VLOOKUP(W49,'シフト記号表（勤務時間帯）'!$C$6:$K$35,9,FALSE))</f>
        <v/>
      </c>
      <c r="X50" s="1390" t="str">
        <f>IF(X49="","",VLOOKUP(X49,'シフト記号表（勤務時間帯）'!$C$6:$K$35,9,FALSE))</f>
        <v/>
      </c>
      <c r="Y50" s="1392" t="str">
        <f>IF(Y49="","",VLOOKUP(Y49,'シフト記号表（勤務時間帯）'!$C$6:$K$35,9,FALSE))</f>
        <v/>
      </c>
      <c r="Z50" s="1391" t="str">
        <f>IF(Z49="","",VLOOKUP(Z49,'シフト記号表（勤務時間帯）'!$C$6:$K$35,9,FALSE))</f>
        <v/>
      </c>
      <c r="AA50" s="1390" t="str">
        <f>IF(AA49="","",VLOOKUP(AA49,'シフト記号表（勤務時間帯）'!$C$6:$K$35,9,FALSE))</f>
        <v/>
      </c>
      <c r="AB50" s="1390" t="str">
        <f>IF(AB49="","",VLOOKUP(AB49,'シフト記号表（勤務時間帯）'!$C$6:$K$35,9,FALSE))</f>
        <v/>
      </c>
      <c r="AC50" s="1390" t="str">
        <f>IF(AC49="","",VLOOKUP(AC49,'シフト記号表（勤務時間帯）'!$C$6:$K$35,9,FALSE))</f>
        <v/>
      </c>
      <c r="AD50" s="1390" t="str">
        <f>IF(AD49="","",VLOOKUP(AD49,'シフト記号表（勤務時間帯）'!$C$6:$K$35,9,FALSE))</f>
        <v/>
      </c>
      <c r="AE50" s="1390" t="str">
        <f>IF(AE49="","",VLOOKUP(AE49,'シフト記号表（勤務時間帯）'!$C$6:$K$35,9,FALSE))</f>
        <v/>
      </c>
      <c r="AF50" s="1392" t="str">
        <f>IF(AF49="","",VLOOKUP(AF49,'シフト記号表（勤務時間帯）'!$C$6:$K$35,9,FALSE))</f>
        <v/>
      </c>
      <c r="AG50" s="1391" t="str">
        <f>IF(AG49="","",VLOOKUP(AG49,'シフト記号表（勤務時間帯）'!$C$6:$K$35,9,FALSE))</f>
        <v/>
      </c>
      <c r="AH50" s="1390" t="str">
        <f>IF(AH49="","",VLOOKUP(AH49,'シフト記号表（勤務時間帯）'!$C$6:$K$35,9,FALSE))</f>
        <v/>
      </c>
      <c r="AI50" s="1390" t="str">
        <f>IF(AI49="","",VLOOKUP(AI49,'シフト記号表（勤務時間帯）'!$C$6:$K$35,9,FALSE))</f>
        <v/>
      </c>
      <c r="AJ50" s="1390" t="str">
        <f>IF(AJ49="","",VLOOKUP(AJ49,'シフト記号表（勤務時間帯）'!$C$6:$K$35,9,FALSE))</f>
        <v/>
      </c>
      <c r="AK50" s="1390" t="str">
        <f>IF(AK49="","",VLOOKUP(AK49,'シフト記号表（勤務時間帯）'!$C$6:$K$35,9,FALSE))</f>
        <v/>
      </c>
      <c r="AL50" s="1390" t="str">
        <f>IF(AL49="","",VLOOKUP(AL49,'シフト記号表（勤務時間帯）'!$C$6:$K$35,9,FALSE))</f>
        <v/>
      </c>
      <c r="AM50" s="1392" t="str">
        <f>IF(AM49="","",VLOOKUP(AM49,'シフト記号表（勤務時間帯）'!$C$6:$K$35,9,FALSE))</f>
        <v/>
      </c>
      <c r="AN50" s="1391" t="str">
        <f>IF(AN49="","",VLOOKUP(AN49,'シフト記号表（勤務時間帯）'!$C$6:$K$35,9,FALSE))</f>
        <v/>
      </c>
      <c r="AO50" s="1390" t="str">
        <f>IF(AO49="","",VLOOKUP(AO49,'シフト記号表（勤務時間帯）'!$C$6:$K$35,9,FALSE))</f>
        <v/>
      </c>
      <c r="AP50" s="1390" t="str">
        <f>IF(AP49="","",VLOOKUP(AP49,'シフト記号表（勤務時間帯）'!$C$6:$K$35,9,FALSE))</f>
        <v/>
      </c>
      <c r="AQ50" s="1390" t="str">
        <f>IF(AQ49="","",VLOOKUP(AQ49,'シフト記号表（勤務時間帯）'!$C$6:$K$35,9,FALSE))</f>
        <v/>
      </c>
      <c r="AR50" s="1390" t="str">
        <f>IF(AR49="","",VLOOKUP(AR49,'シフト記号表（勤務時間帯）'!$C$6:$K$35,9,FALSE))</f>
        <v/>
      </c>
      <c r="AS50" s="1390" t="str">
        <f>IF(AS49="","",VLOOKUP(AS49,'シフト記号表（勤務時間帯）'!$C$6:$K$35,9,FALSE))</f>
        <v/>
      </c>
      <c r="AT50" s="1392" t="str">
        <f>IF(AT49="","",VLOOKUP(AT49,'シフト記号表（勤務時間帯）'!$C$6:$K$35,9,FALSE))</f>
        <v/>
      </c>
      <c r="AU50" s="1391" t="str">
        <f>IF(AU49="","",VLOOKUP(AU49,'シフト記号表（勤務時間帯）'!$C$6:$K$35,9,FALSE))</f>
        <v/>
      </c>
      <c r="AV50" s="1390" t="str">
        <f>IF(AV49="","",VLOOKUP(AV49,'シフト記号表（勤務時間帯）'!$C$6:$K$35,9,FALSE))</f>
        <v/>
      </c>
      <c r="AW50" s="1390" t="str">
        <f>IF(AW49="","",VLOOKUP(AW49,'シフト記号表（勤務時間帯）'!$C$6:$K$35,9,FALSE))</f>
        <v/>
      </c>
      <c r="AX50" s="1389">
        <f>IF($BB$3="４週",SUM(S50:AT50),IF($BB$3="暦月",SUM(S50:AW50),""))</f>
        <v>0</v>
      </c>
      <c r="AY50" s="1388"/>
      <c r="AZ50" s="1387">
        <f>IF($BB$3="４週",AX50/4,IF($BB$3="暦月",'②勤務形態一覧表（1枚版）'!AX50/('②勤務形態一覧表（1枚版）'!$BB$8/7),""))</f>
        <v>0</v>
      </c>
      <c r="BA50" s="1386"/>
      <c r="BB50" s="1122"/>
      <c r="BC50" s="1121"/>
      <c r="BD50" s="1121"/>
      <c r="BE50" s="1121"/>
      <c r="BF50" s="1120"/>
    </row>
    <row r="51" spans="2:58" ht="20.25" customHeight="1">
      <c r="B51" s="1396"/>
      <c r="C51" s="1064"/>
      <c r="D51" s="1063"/>
      <c r="E51" s="1062"/>
      <c r="F51" s="1084">
        <f>C49</f>
        <v>0</v>
      </c>
      <c r="G51" s="1116"/>
      <c r="H51" s="1082"/>
      <c r="I51" s="1081"/>
      <c r="J51" s="1081"/>
      <c r="K51" s="1080"/>
      <c r="L51" s="1115"/>
      <c r="M51" s="1110"/>
      <c r="N51" s="1110"/>
      <c r="O51" s="1109"/>
      <c r="P51" s="1406" t="s">
        <v>935</v>
      </c>
      <c r="Q51" s="1405"/>
      <c r="R51" s="1404"/>
      <c r="S51" s="1380" t="str">
        <f>IF(S49="","",VLOOKUP(S49,'シフト記号表（勤務時間帯）'!$C$6:$U$35,19,FALSE))</f>
        <v/>
      </c>
      <c r="T51" s="1379" t="str">
        <f>IF(T49="","",VLOOKUP(T49,'シフト記号表（勤務時間帯）'!$C$6:$U$35,19,FALSE))</f>
        <v/>
      </c>
      <c r="U51" s="1379" t="str">
        <f>IF(U49="","",VLOOKUP(U49,'シフト記号表（勤務時間帯）'!$C$6:$U$35,19,FALSE))</f>
        <v/>
      </c>
      <c r="V51" s="1379" t="str">
        <f>IF(V49="","",VLOOKUP(V49,'シフト記号表（勤務時間帯）'!$C$6:$U$35,19,FALSE))</f>
        <v/>
      </c>
      <c r="W51" s="1379" t="str">
        <f>IF(W49="","",VLOOKUP(W49,'シフト記号表（勤務時間帯）'!$C$6:$U$35,19,FALSE))</f>
        <v/>
      </c>
      <c r="X51" s="1379" t="str">
        <f>IF(X49="","",VLOOKUP(X49,'シフト記号表（勤務時間帯）'!$C$6:$U$35,19,FALSE))</f>
        <v/>
      </c>
      <c r="Y51" s="1381" t="str">
        <f>IF(Y49="","",VLOOKUP(Y49,'シフト記号表（勤務時間帯）'!$C$6:$U$35,19,FALSE))</f>
        <v/>
      </c>
      <c r="Z51" s="1380" t="str">
        <f>IF(Z49="","",VLOOKUP(Z49,'シフト記号表（勤務時間帯）'!$C$6:$U$35,19,FALSE))</f>
        <v/>
      </c>
      <c r="AA51" s="1379" t="str">
        <f>IF(AA49="","",VLOOKUP(AA49,'シフト記号表（勤務時間帯）'!$C$6:$U$35,19,FALSE))</f>
        <v/>
      </c>
      <c r="AB51" s="1379" t="str">
        <f>IF(AB49="","",VLOOKUP(AB49,'シフト記号表（勤務時間帯）'!$C$6:$U$35,19,FALSE))</f>
        <v/>
      </c>
      <c r="AC51" s="1379" t="str">
        <f>IF(AC49="","",VLOOKUP(AC49,'シフト記号表（勤務時間帯）'!$C$6:$U$35,19,FALSE))</f>
        <v/>
      </c>
      <c r="AD51" s="1379" t="str">
        <f>IF(AD49="","",VLOOKUP(AD49,'シフト記号表（勤務時間帯）'!$C$6:$U$35,19,FALSE))</f>
        <v/>
      </c>
      <c r="AE51" s="1379" t="str">
        <f>IF(AE49="","",VLOOKUP(AE49,'シフト記号表（勤務時間帯）'!$C$6:$U$35,19,FALSE))</f>
        <v/>
      </c>
      <c r="AF51" s="1381" t="str">
        <f>IF(AF49="","",VLOOKUP(AF49,'シフト記号表（勤務時間帯）'!$C$6:$U$35,19,FALSE))</f>
        <v/>
      </c>
      <c r="AG51" s="1380" t="str">
        <f>IF(AG49="","",VLOOKUP(AG49,'シフト記号表（勤務時間帯）'!$C$6:$U$35,19,FALSE))</f>
        <v/>
      </c>
      <c r="AH51" s="1379" t="str">
        <f>IF(AH49="","",VLOOKUP(AH49,'シフト記号表（勤務時間帯）'!$C$6:$U$35,19,FALSE))</f>
        <v/>
      </c>
      <c r="AI51" s="1379" t="str">
        <f>IF(AI49="","",VLOOKUP(AI49,'シフト記号表（勤務時間帯）'!$C$6:$U$35,19,FALSE))</f>
        <v/>
      </c>
      <c r="AJ51" s="1379" t="str">
        <f>IF(AJ49="","",VLOOKUP(AJ49,'シフト記号表（勤務時間帯）'!$C$6:$U$35,19,FALSE))</f>
        <v/>
      </c>
      <c r="AK51" s="1379" t="str">
        <f>IF(AK49="","",VLOOKUP(AK49,'シフト記号表（勤務時間帯）'!$C$6:$U$35,19,FALSE))</f>
        <v/>
      </c>
      <c r="AL51" s="1379" t="str">
        <f>IF(AL49="","",VLOOKUP(AL49,'シフト記号表（勤務時間帯）'!$C$6:$U$35,19,FALSE))</f>
        <v/>
      </c>
      <c r="AM51" s="1381" t="str">
        <f>IF(AM49="","",VLOOKUP(AM49,'シフト記号表（勤務時間帯）'!$C$6:$U$35,19,FALSE))</f>
        <v/>
      </c>
      <c r="AN51" s="1380" t="str">
        <f>IF(AN49="","",VLOOKUP(AN49,'シフト記号表（勤務時間帯）'!$C$6:$U$35,19,FALSE))</f>
        <v/>
      </c>
      <c r="AO51" s="1379" t="str">
        <f>IF(AO49="","",VLOOKUP(AO49,'シフト記号表（勤務時間帯）'!$C$6:$U$35,19,FALSE))</f>
        <v/>
      </c>
      <c r="AP51" s="1379" t="str">
        <f>IF(AP49="","",VLOOKUP(AP49,'シフト記号表（勤務時間帯）'!$C$6:$U$35,19,FALSE))</f>
        <v/>
      </c>
      <c r="AQ51" s="1379" t="str">
        <f>IF(AQ49="","",VLOOKUP(AQ49,'シフト記号表（勤務時間帯）'!$C$6:$U$35,19,FALSE))</f>
        <v/>
      </c>
      <c r="AR51" s="1379" t="str">
        <f>IF(AR49="","",VLOOKUP(AR49,'シフト記号表（勤務時間帯）'!$C$6:$U$35,19,FALSE))</f>
        <v/>
      </c>
      <c r="AS51" s="1379" t="str">
        <f>IF(AS49="","",VLOOKUP(AS49,'シフト記号表（勤務時間帯）'!$C$6:$U$35,19,FALSE))</f>
        <v/>
      </c>
      <c r="AT51" s="1381" t="str">
        <f>IF(AT49="","",VLOOKUP(AT49,'シフト記号表（勤務時間帯）'!$C$6:$U$35,19,FALSE))</f>
        <v/>
      </c>
      <c r="AU51" s="1380" t="str">
        <f>IF(AU49="","",VLOOKUP(AU49,'シフト記号表（勤務時間帯）'!$C$6:$U$35,19,FALSE))</f>
        <v/>
      </c>
      <c r="AV51" s="1379" t="str">
        <f>IF(AV49="","",VLOOKUP(AV49,'シフト記号表（勤務時間帯）'!$C$6:$U$35,19,FALSE))</f>
        <v/>
      </c>
      <c r="AW51" s="1379" t="str">
        <f>IF(AW49="","",VLOOKUP(AW49,'シフト記号表（勤務時間帯）'!$C$6:$U$35,19,FALSE))</f>
        <v/>
      </c>
      <c r="AX51" s="1378">
        <f>IF($BB$3="４週",SUM(S51:AT51),IF($BB$3="暦月",SUM(S51:AW51),""))</f>
        <v>0</v>
      </c>
      <c r="AY51" s="1377"/>
      <c r="AZ51" s="1376">
        <f>IF($BB$3="４週",AX51/4,IF($BB$3="暦月",'②勤務形態一覧表（1枚版）'!AX51/('②勤務形態一覧表（1枚版）'!$BB$8/7),""))</f>
        <v>0</v>
      </c>
      <c r="BA51" s="1375"/>
      <c r="BB51" s="1119"/>
      <c r="BC51" s="1118"/>
      <c r="BD51" s="1118"/>
      <c r="BE51" s="1118"/>
      <c r="BF51" s="1117"/>
    </row>
    <row r="52" spans="2:58" ht="20.25" customHeight="1">
      <c r="B52" s="1396">
        <f>B49+1</f>
        <v>11</v>
      </c>
      <c r="C52" s="1108"/>
      <c r="D52" s="1107"/>
      <c r="E52" s="1106"/>
      <c r="F52" s="1105"/>
      <c r="G52" s="1104"/>
      <c r="H52" s="1103"/>
      <c r="I52" s="1081"/>
      <c r="J52" s="1081"/>
      <c r="K52" s="1080"/>
      <c r="L52" s="1102"/>
      <c r="M52" s="1090"/>
      <c r="N52" s="1090"/>
      <c r="O52" s="1089"/>
      <c r="P52" s="1403" t="s">
        <v>937</v>
      </c>
      <c r="Q52" s="1402"/>
      <c r="R52" s="1401"/>
      <c r="S52" s="1097"/>
      <c r="T52" s="1096"/>
      <c r="U52" s="1096"/>
      <c r="V52" s="1096"/>
      <c r="W52" s="1096"/>
      <c r="X52" s="1096"/>
      <c r="Y52" s="1098"/>
      <c r="Z52" s="1097"/>
      <c r="AA52" s="1096"/>
      <c r="AB52" s="1096"/>
      <c r="AC52" s="1096"/>
      <c r="AD52" s="1096"/>
      <c r="AE52" s="1096"/>
      <c r="AF52" s="1098"/>
      <c r="AG52" s="1097"/>
      <c r="AH52" s="1096"/>
      <c r="AI52" s="1096"/>
      <c r="AJ52" s="1096"/>
      <c r="AK52" s="1096"/>
      <c r="AL52" s="1096"/>
      <c r="AM52" s="1098"/>
      <c r="AN52" s="1097"/>
      <c r="AO52" s="1096"/>
      <c r="AP52" s="1096"/>
      <c r="AQ52" s="1096"/>
      <c r="AR52" s="1096"/>
      <c r="AS52" s="1096"/>
      <c r="AT52" s="1098"/>
      <c r="AU52" s="1097"/>
      <c r="AV52" s="1096"/>
      <c r="AW52" s="1096"/>
      <c r="AX52" s="1400"/>
      <c r="AY52" s="1399"/>
      <c r="AZ52" s="1398"/>
      <c r="BA52" s="1397"/>
      <c r="BB52" s="1125"/>
      <c r="BC52" s="1124"/>
      <c r="BD52" s="1124"/>
      <c r="BE52" s="1124"/>
      <c r="BF52" s="1123"/>
    </row>
    <row r="53" spans="2:58" ht="20.25" customHeight="1">
      <c r="B53" s="1396"/>
      <c r="C53" s="1087"/>
      <c r="D53" s="1086"/>
      <c r="E53" s="1085"/>
      <c r="F53" s="1084"/>
      <c r="G53" s="1083"/>
      <c r="H53" s="1082"/>
      <c r="I53" s="1081"/>
      <c r="J53" s="1081"/>
      <c r="K53" s="1080"/>
      <c r="L53" s="1079"/>
      <c r="M53" s="1067"/>
      <c r="N53" s="1067"/>
      <c r="O53" s="1066"/>
      <c r="P53" s="1395" t="s">
        <v>936</v>
      </c>
      <c r="Q53" s="1394"/>
      <c r="R53" s="1393"/>
      <c r="S53" s="1391" t="str">
        <f>IF(S52="","",VLOOKUP(S52,'シフト記号表（勤務時間帯）'!$C$6:$K$35,9,FALSE))</f>
        <v/>
      </c>
      <c r="T53" s="1390" t="str">
        <f>IF(T52="","",VLOOKUP(T52,'シフト記号表（勤務時間帯）'!$C$6:$K$35,9,FALSE))</f>
        <v/>
      </c>
      <c r="U53" s="1390" t="str">
        <f>IF(U52="","",VLOOKUP(U52,'シフト記号表（勤務時間帯）'!$C$6:$K$35,9,FALSE))</f>
        <v/>
      </c>
      <c r="V53" s="1390" t="str">
        <f>IF(V52="","",VLOOKUP(V52,'シフト記号表（勤務時間帯）'!$C$6:$K$35,9,FALSE))</f>
        <v/>
      </c>
      <c r="W53" s="1390" t="str">
        <f>IF(W52="","",VLOOKUP(W52,'シフト記号表（勤務時間帯）'!$C$6:$K$35,9,FALSE))</f>
        <v/>
      </c>
      <c r="X53" s="1390" t="str">
        <f>IF(X52="","",VLOOKUP(X52,'シフト記号表（勤務時間帯）'!$C$6:$K$35,9,FALSE))</f>
        <v/>
      </c>
      <c r="Y53" s="1392" t="str">
        <f>IF(Y52="","",VLOOKUP(Y52,'シフト記号表（勤務時間帯）'!$C$6:$K$35,9,FALSE))</f>
        <v/>
      </c>
      <c r="Z53" s="1391" t="str">
        <f>IF(Z52="","",VLOOKUP(Z52,'シフト記号表（勤務時間帯）'!$C$6:$K$35,9,FALSE))</f>
        <v/>
      </c>
      <c r="AA53" s="1390" t="str">
        <f>IF(AA52="","",VLOOKUP(AA52,'シフト記号表（勤務時間帯）'!$C$6:$K$35,9,FALSE))</f>
        <v/>
      </c>
      <c r="AB53" s="1390" t="str">
        <f>IF(AB52="","",VLOOKUP(AB52,'シフト記号表（勤務時間帯）'!$C$6:$K$35,9,FALSE))</f>
        <v/>
      </c>
      <c r="AC53" s="1390" t="str">
        <f>IF(AC52="","",VLOOKUP(AC52,'シフト記号表（勤務時間帯）'!$C$6:$K$35,9,FALSE))</f>
        <v/>
      </c>
      <c r="AD53" s="1390" t="str">
        <f>IF(AD52="","",VLOOKUP(AD52,'シフト記号表（勤務時間帯）'!$C$6:$K$35,9,FALSE))</f>
        <v/>
      </c>
      <c r="AE53" s="1390" t="str">
        <f>IF(AE52="","",VLOOKUP(AE52,'シフト記号表（勤務時間帯）'!$C$6:$K$35,9,FALSE))</f>
        <v/>
      </c>
      <c r="AF53" s="1392" t="str">
        <f>IF(AF52="","",VLOOKUP(AF52,'シフト記号表（勤務時間帯）'!$C$6:$K$35,9,FALSE))</f>
        <v/>
      </c>
      <c r="AG53" s="1391" t="str">
        <f>IF(AG52="","",VLOOKUP(AG52,'シフト記号表（勤務時間帯）'!$C$6:$K$35,9,FALSE))</f>
        <v/>
      </c>
      <c r="AH53" s="1390" t="str">
        <f>IF(AH52="","",VLOOKUP(AH52,'シフト記号表（勤務時間帯）'!$C$6:$K$35,9,FALSE))</f>
        <v/>
      </c>
      <c r="AI53" s="1390" t="str">
        <f>IF(AI52="","",VLOOKUP(AI52,'シフト記号表（勤務時間帯）'!$C$6:$K$35,9,FALSE))</f>
        <v/>
      </c>
      <c r="AJ53" s="1390" t="str">
        <f>IF(AJ52="","",VLOOKUP(AJ52,'シフト記号表（勤務時間帯）'!$C$6:$K$35,9,FALSE))</f>
        <v/>
      </c>
      <c r="AK53" s="1390" t="str">
        <f>IF(AK52="","",VLOOKUP(AK52,'シフト記号表（勤務時間帯）'!$C$6:$K$35,9,FALSE))</f>
        <v/>
      </c>
      <c r="AL53" s="1390" t="str">
        <f>IF(AL52="","",VLOOKUP(AL52,'シフト記号表（勤務時間帯）'!$C$6:$K$35,9,FALSE))</f>
        <v/>
      </c>
      <c r="AM53" s="1392" t="str">
        <f>IF(AM52="","",VLOOKUP(AM52,'シフト記号表（勤務時間帯）'!$C$6:$K$35,9,FALSE))</f>
        <v/>
      </c>
      <c r="AN53" s="1391" t="str">
        <f>IF(AN52="","",VLOOKUP(AN52,'シフト記号表（勤務時間帯）'!$C$6:$K$35,9,FALSE))</f>
        <v/>
      </c>
      <c r="AO53" s="1390" t="str">
        <f>IF(AO52="","",VLOOKUP(AO52,'シフト記号表（勤務時間帯）'!$C$6:$K$35,9,FALSE))</f>
        <v/>
      </c>
      <c r="AP53" s="1390" t="str">
        <f>IF(AP52="","",VLOOKUP(AP52,'シフト記号表（勤務時間帯）'!$C$6:$K$35,9,FALSE))</f>
        <v/>
      </c>
      <c r="AQ53" s="1390" t="str">
        <f>IF(AQ52="","",VLOOKUP(AQ52,'シフト記号表（勤務時間帯）'!$C$6:$K$35,9,FALSE))</f>
        <v/>
      </c>
      <c r="AR53" s="1390" t="str">
        <f>IF(AR52="","",VLOOKUP(AR52,'シフト記号表（勤務時間帯）'!$C$6:$K$35,9,FALSE))</f>
        <v/>
      </c>
      <c r="AS53" s="1390" t="str">
        <f>IF(AS52="","",VLOOKUP(AS52,'シフト記号表（勤務時間帯）'!$C$6:$K$35,9,FALSE))</f>
        <v/>
      </c>
      <c r="AT53" s="1392" t="str">
        <f>IF(AT52="","",VLOOKUP(AT52,'シフト記号表（勤務時間帯）'!$C$6:$K$35,9,FALSE))</f>
        <v/>
      </c>
      <c r="AU53" s="1391" t="str">
        <f>IF(AU52="","",VLOOKUP(AU52,'シフト記号表（勤務時間帯）'!$C$6:$K$35,9,FALSE))</f>
        <v/>
      </c>
      <c r="AV53" s="1390" t="str">
        <f>IF(AV52="","",VLOOKUP(AV52,'シフト記号表（勤務時間帯）'!$C$6:$K$35,9,FALSE))</f>
        <v/>
      </c>
      <c r="AW53" s="1390" t="str">
        <f>IF(AW52="","",VLOOKUP(AW52,'シフト記号表（勤務時間帯）'!$C$6:$K$35,9,FALSE))</f>
        <v/>
      </c>
      <c r="AX53" s="1389">
        <f>IF($BB$3="４週",SUM(S53:AT53),IF($BB$3="暦月",SUM(S53:AW53),""))</f>
        <v>0</v>
      </c>
      <c r="AY53" s="1388"/>
      <c r="AZ53" s="1387">
        <f>IF($BB$3="４週",AX53/4,IF($BB$3="暦月",'②勤務形態一覧表（1枚版）'!AX53/('②勤務形態一覧表（1枚版）'!$BB$8/7),""))</f>
        <v>0</v>
      </c>
      <c r="BA53" s="1386"/>
      <c r="BB53" s="1122"/>
      <c r="BC53" s="1121"/>
      <c r="BD53" s="1121"/>
      <c r="BE53" s="1121"/>
      <c r="BF53" s="1120"/>
    </row>
    <row r="54" spans="2:58" ht="20.25" customHeight="1">
      <c r="B54" s="1396"/>
      <c r="C54" s="1064"/>
      <c r="D54" s="1063"/>
      <c r="E54" s="1062"/>
      <c r="F54" s="1084">
        <f>C52</f>
        <v>0</v>
      </c>
      <c r="G54" s="1116"/>
      <c r="H54" s="1082"/>
      <c r="I54" s="1081"/>
      <c r="J54" s="1081"/>
      <c r="K54" s="1080"/>
      <c r="L54" s="1115"/>
      <c r="M54" s="1110"/>
      <c r="N54" s="1110"/>
      <c r="O54" s="1109"/>
      <c r="P54" s="1406" t="s">
        <v>935</v>
      </c>
      <c r="Q54" s="1405"/>
      <c r="R54" s="1404"/>
      <c r="S54" s="1380" t="str">
        <f>IF(S52="","",VLOOKUP(S52,'シフト記号表（勤務時間帯）'!$C$6:$U$35,19,FALSE))</f>
        <v/>
      </c>
      <c r="T54" s="1379" t="str">
        <f>IF(T52="","",VLOOKUP(T52,'シフト記号表（勤務時間帯）'!$C$6:$U$35,19,FALSE))</f>
        <v/>
      </c>
      <c r="U54" s="1379" t="str">
        <f>IF(U52="","",VLOOKUP(U52,'シフト記号表（勤務時間帯）'!$C$6:$U$35,19,FALSE))</f>
        <v/>
      </c>
      <c r="V54" s="1379" t="str">
        <f>IF(V52="","",VLOOKUP(V52,'シフト記号表（勤務時間帯）'!$C$6:$U$35,19,FALSE))</f>
        <v/>
      </c>
      <c r="W54" s="1379" t="str">
        <f>IF(W52="","",VLOOKUP(W52,'シフト記号表（勤務時間帯）'!$C$6:$U$35,19,FALSE))</f>
        <v/>
      </c>
      <c r="X54" s="1379" t="str">
        <f>IF(X52="","",VLOOKUP(X52,'シフト記号表（勤務時間帯）'!$C$6:$U$35,19,FALSE))</f>
        <v/>
      </c>
      <c r="Y54" s="1381" t="str">
        <f>IF(Y52="","",VLOOKUP(Y52,'シフト記号表（勤務時間帯）'!$C$6:$U$35,19,FALSE))</f>
        <v/>
      </c>
      <c r="Z54" s="1380" t="str">
        <f>IF(Z52="","",VLOOKUP(Z52,'シフト記号表（勤務時間帯）'!$C$6:$U$35,19,FALSE))</f>
        <v/>
      </c>
      <c r="AA54" s="1379" t="str">
        <f>IF(AA52="","",VLOOKUP(AA52,'シフト記号表（勤務時間帯）'!$C$6:$U$35,19,FALSE))</f>
        <v/>
      </c>
      <c r="AB54" s="1379" t="str">
        <f>IF(AB52="","",VLOOKUP(AB52,'シフト記号表（勤務時間帯）'!$C$6:$U$35,19,FALSE))</f>
        <v/>
      </c>
      <c r="AC54" s="1379" t="str">
        <f>IF(AC52="","",VLOOKUP(AC52,'シフト記号表（勤務時間帯）'!$C$6:$U$35,19,FALSE))</f>
        <v/>
      </c>
      <c r="AD54" s="1379" t="str">
        <f>IF(AD52="","",VLOOKUP(AD52,'シフト記号表（勤務時間帯）'!$C$6:$U$35,19,FALSE))</f>
        <v/>
      </c>
      <c r="AE54" s="1379" t="str">
        <f>IF(AE52="","",VLOOKUP(AE52,'シフト記号表（勤務時間帯）'!$C$6:$U$35,19,FALSE))</f>
        <v/>
      </c>
      <c r="AF54" s="1381" t="str">
        <f>IF(AF52="","",VLOOKUP(AF52,'シフト記号表（勤務時間帯）'!$C$6:$U$35,19,FALSE))</f>
        <v/>
      </c>
      <c r="AG54" s="1380" t="str">
        <f>IF(AG52="","",VLOOKUP(AG52,'シフト記号表（勤務時間帯）'!$C$6:$U$35,19,FALSE))</f>
        <v/>
      </c>
      <c r="AH54" s="1379" t="str">
        <f>IF(AH52="","",VLOOKUP(AH52,'シフト記号表（勤務時間帯）'!$C$6:$U$35,19,FALSE))</f>
        <v/>
      </c>
      <c r="AI54" s="1379" t="str">
        <f>IF(AI52="","",VLOOKUP(AI52,'シフト記号表（勤務時間帯）'!$C$6:$U$35,19,FALSE))</f>
        <v/>
      </c>
      <c r="AJ54" s="1379" t="str">
        <f>IF(AJ52="","",VLOOKUP(AJ52,'シフト記号表（勤務時間帯）'!$C$6:$U$35,19,FALSE))</f>
        <v/>
      </c>
      <c r="AK54" s="1379" t="str">
        <f>IF(AK52="","",VLOOKUP(AK52,'シフト記号表（勤務時間帯）'!$C$6:$U$35,19,FALSE))</f>
        <v/>
      </c>
      <c r="AL54" s="1379" t="str">
        <f>IF(AL52="","",VLOOKUP(AL52,'シフト記号表（勤務時間帯）'!$C$6:$U$35,19,FALSE))</f>
        <v/>
      </c>
      <c r="AM54" s="1381" t="str">
        <f>IF(AM52="","",VLOOKUP(AM52,'シフト記号表（勤務時間帯）'!$C$6:$U$35,19,FALSE))</f>
        <v/>
      </c>
      <c r="AN54" s="1380" t="str">
        <f>IF(AN52="","",VLOOKUP(AN52,'シフト記号表（勤務時間帯）'!$C$6:$U$35,19,FALSE))</f>
        <v/>
      </c>
      <c r="AO54" s="1379" t="str">
        <f>IF(AO52="","",VLOOKUP(AO52,'シフト記号表（勤務時間帯）'!$C$6:$U$35,19,FALSE))</f>
        <v/>
      </c>
      <c r="AP54" s="1379" t="str">
        <f>IF(AP52="","",VLOOKUP(AP52,'シフト記号表（勤務時間帯）'!$C$6:$U$35,19,FALSE))</f>
        <v/>
      </c>
      <c r="AQ54" s="1379" t="str">
        <f>IF(AQ52="","",VLOOKUP(AQ52,'シフト記号表（勤務時間帯）'!$C$6:$U$35,19,FALSE))</f>
        <v/>
      </c>
      <c r="AR54" s="1379" t="str">
        <f>IF(AR52="","",VLOOKUP(AR52,'シフト記号表（勤務時間帯）'!$C$6:$U$35,19,FALSE))</f>
        <v/>
      </c>
      <c r="AS54" s="1379" t="str">
        <f>IF(AS52="","",VLOOKUP(AS52,'シフト記号表（勤務時間帯）'!$C$6:$U$35,19,FALSE))</f>
        <v/>
      </c>
      <c r="AT54" s="1381" t="str">
        <f>IF(AT52="","",VLOOKUP(AT52,'シフト記号表（勤務時間帯）'!$C$6:$U$35,19,FALSE))</f>
        <v/>
      </c>
      <c r="AU54" s="1380" t="str">
        <f>IF(AU52="","",VLOOKUP(AU52,'シフト記号表（勤務時間帯）'!$C$6:$U$35,19,FALSE))</f>
        <v/>
      </c>
      <c r="AV54" s="1379" t="str">
        <f>IF(AV52="","",VLOOKUP(AV52,'シフト記号表（勤務時間帯）'!$C$6:$U$35,19,FALSE))</f>
        <v/>
      </c>
      <c r="AW54" s="1379" t="str">
        <f>IF(AW52="","",VLOOKUP(AW52,'シフト記号表（勤務時間帯）'!$C$6:$U$35,19,FALSE))</f>
        <v/>
      </c>
      <c r="AX54" s="1378">
        <f>IF($BB$3="４週",SUM(S54:AT54),IF($BB$3="暦月",SUM(S54:AW54),""))</f>
        <v>0</v>
      </c>
      <c r="AY54" s="1377"/>
      <c r="AZ54" s="1376">
        <f>IF($BB$3="４週",AX54/4,IF($BB$3="暦月",'②勤務形態一覧表（1枚版）'!AX54/('②勤務形態一覧表（1枚版）'!$BB$8/7),""))</f>
        <v>0</v>
      </c>
      <c r="BA54" s="1375"/>
      <c r="BB54" s="1119"/>
      <c r="BC54" s="1118"/>
      <c r="BD54" s="1118"/>
      <c r="BE54" s="1118"/>
      <c r="BF54" s="1117"/>
    </row>
    <row r="55" spans="2:58" ht="20.25" customHeight="1">
      <c r="B55" s="1396">
        <f>B52+1</f>
        <v>12</v>
      </c>
      <c r="C55" s="1108"/>
      <c r="D55" s="1107"/>
      <c r="E55" s="1106"/>
      <c r="F55" s="1105"/>
      <c r="G55" s="1104"/>
      <c r="H55" s="1103"/>
      <c r="I55" s="1081"/>
      <c r="J55" s="1081"/>
      <c r="K55" s="1080"/>
      <c r="L55" s="1102"/>
      <c r="M55" s="1090"/>
      <c r="N55" s="1090"/>
      <c r="O55" s="1089"/>
      <c r="P55" s="1403" t="s">
        <v>937</v>
      </c>
      <c r="Q55" s="1402"/>
      <c r="R55" s="1401"/>
      <c r="S55" s="1097"/>
      <c r="T55" s="1096"/>
      <c r="U55" s="1096"/>
      <c r="V55" s="1096"/>
      <c r="W55" s="1096"/>
      <c r="X55" s="1096"/>
      <c r="Y55" s="1098"/>
      <c r="Z55" s="1097"/>
      <c r="AA55" s="1096"/>
      <c r="AB55" s="1096"/>
      <c r="AC55" s="1096"/>
      <c r="AD55" s="1096"/>
      <c r="AE55" s="1096"/>
      <c r="AF55" s="1098"/>
      <c r="AG55" s="1097"/>
      <c r="AH55" s="1096"/>
      <c r="AI55" s="1096"/>
      <c r="AJ55" s="1096"/>
      <c r="AK55" s="1096"/>
      <c r="AL55" s="1096"/>
      <c r="AM55" s="1098"/>
      <c r="AN55" s="1097"/>
      <c r="AO55" s="1096"/>
      <c r="AP55" s="1096"/>
      <c r="AQ55" s="1096"/>
      <c r="AR55" s="1096"/>
      <c r="AS55" s="1096"/>
      <c r="AT55" s="1098"/>
      <c r="AU55" s="1097"/>
      <c r="AV55" s="1096"/>
      <c r="AW55" s="1096"/>
      <c r="AX55" s="1400"/>
      <c r="AY55" s="1399"/>
      <c r="AZ55" s="1398"/>
      <c r="BA55" s="1397"/>
      <c r="BB55" s="1091"/>
      <c r="BC55" s="1090"/>
      <c r="BD55" s="1090"/>
      <c r="BE55" s="1090"/>
      <c r="BF55" s="1089"/>
    </row>
    <row r="56" spans="2:58" ht="20.25" customHeight="1">
      <c r="B56" s="1396"/>
      <c r="C56" s="1087"/>
      <c r="D56" s="1086"/>
      <c r="E56" s="1085"/>
      <c r="F56" s="1084"/>
      <c r="G56" s="1083"/>
      <c r="H56" s="1082"/>
      <c r="I56" s="1081"/>
      <c r="J56" s="1081"/>
      <c r="K56" s="1080"/>
      <c r="L56" s="1079"/>
      <c r="M56" s="1067"/>
      <c r="N56" s="1067"/>
      <c r="O56" s="1066"/>
      <c r="P56" s="1395" t="s">
        <v>936</v>
      </c>
      <c r="Q56" s="1394"/>
      <c r="R56" s="1393"/>
      <c r="S56" s="1391" t="str">
        <f>IF(S55="","",VLOOKUP(S55,'シフト記号表（勤務時間帯）'!$C$6:$K$35,9,FALSE))</f>
        <v/>
      </c>
      <c r="T56" s="1390" t="str">
        <f>IF(T55="","",VLOOKUP(T55,'シフト記号表（勤務時間帯）'!$C$6:$K$35,9,FALSE))</f>
        <v/>
      </c>
      <c r="U56" s="1390" t="str">
        <f>IF(U55="","",VLOOKUP(U55,'シフト記号表（勤務時間帯）'!$C$6:$K$35,9,FALSE))</f>
        <v/>
      </c>
      <c r="V56" s="1390" t="str">
        <f>IF(V55="","",VLOOKUP(V55,'シフト記号表（勤務時間帯）'!$C$6:$K$35,9,FALSE))</f>
        <v/>
      </c>
      <c r="W56" s="1390" t="str">
        <f>IF(W55="","",VLOOKUP(W55,'シフト記号表（勤務時間帯）'!$C$6:$K$35,9,FALSE))</f>
        <v/>
      </c>
      <c r="X56" s="1390" t="str">
        <f>IF(X55="","",VLOOKUP(X55,'シフト記号表（勤務時間帯）'!$C$6:$K$35,9,FALSE))</f>
        <v/>
      </c>
      <c r="Y56" s="1392" t="str">
        <f>IF(Y55="","",VLOOKUP(Y55,'シフト記号表（勤務時間帯）'!$C$6:$K$35,9,FALSE))</f>
        <v/>
      </c>
      <c r="Z56" s="1391" t="str">
        <f>IF(Z55="","",VLOOKUP(Z55,'シフト記号表（勤務時間帯）'!$C$6:$K$35,9,FALSE))</f>
        <v/>
      </c>
      <c r="AA56" s="1390" t="str">
        <f>IF(AA55="","",VLOOKUP(AA55,'シフト記号表（勤務時間帯）'!$C$6:$K$35,9,FALSE))</f>
        <v/>
      </c>
      <c r="AB56" s="1390" t="str">
        <f>IF(AB55="","",VLOOKUP(AB55,'シフト記号表（勤務時間帯）'!$C$6:$K$35,9,FALSE))</f>
        <v/>
      </c>
      <c r="AC56" s="1390" t="str">
        <f>IF(AC55="","",VLOOKUP(AC55,'シフト記号表（勤務時間帯）'!$C$6:$K$35,9,FALSE))</f>
        <v/>
      </c>
      <c r="AD56" s="1390" t="str">
        <f>IF(AD55="","",VLOOKUP(AD55,'シフト記号表（勤務時間帯）'!$C$6:$K$35,9,FALSE))</f>
        <v/>
      </c>
      <c r="AE56" s="1390" t="str">
        <f>IF(AE55="","",VLOOKUP(AE55,'シフト記号表（勤務時間帯）'!$C$6:$K$35,9,FALSE))</f>
        <v/>
      </c>
      <c r="AF56" s="1392" t="str">
        <f>IF(AF55="","",VLOOKUP(AF55,'シフト記号表（勤務時間帯）'!$C$6:$K$35,9,FALSE))</f>
        <v/>
      </c>
      <c r="AG56" s="1391" t="str">
        <f>IF(AG55="","",VLOOKUP(AG55,'シフト記号表（勤務時間帯）'!$C$6:$K$35,9,FALSE))</f>
        <v/>
      </c>
      <c r="AH56" s="1390" t="str">
        <f>IF(AH55="","",VLOOKUP(AH55,'シフト記号表（勤務時間帯）'!$C$6:$K$35,9,FALSE))</f>
        <v/>
      </c>
      <c r="AI56" s="1390" t="str">
        <f>IF(AI55="","",VLOOKUP(AI55,'シフト記号表（勤務時間帯）'!$C$6:$K$35,9,FALSE))</f>
        <v/>
      </c>
      <c r="AJ56" s="1390" t="str">
        <f>IF(AJ55="","",VLOOKUP(AJ55,'シフト記号表（勤務時間帯）'!$C$6:$K$35,9,FALSE))</f>
        <v/>
      </c>
      <c r="AK56" s="1390" t="str">
        <f>IF(AK55="","",VLOOKUP(AK55,'シフト記号表（勤務時間帯）'!$C$6:$K$35,9,FALSE))</f>
        <v/>
      </c>
      <c r="AL56" s="1390" t="str">
        <f>IF(AL55="","",VLOOKUP(AL55,'シフト記号表（勤務時間帯）'!$C$6:$K$35,9,FALSE))</f>
        <v/>
      </c>
      <c r="AM56" s="1392" t="str">
        <f>IF(AM55="","",VLOOKUP(AM55,'シフト記号表（勤務時間帯）'!$C$6:$K$35,9,FALSE))</f>
        <v/>
      </c>
      <c r="AN56" s="1391" t="str">
        <f>IF(AN55="","",VLOOKUP(AN55,'シフト記号表（勤務時間帯）'!$C$6:$K$35,9,FALSE))</f>
        <v/>
      </c>
      <c r="AO56" s="1390" t="str">
        <f>IF(AO55="","",VLOOKUP(AO55,'シフト記号表（勤務時間帯）'!$C$6:$K$35,9,FALSE))</f>
        <v/>
      </c>
      <c r="AP56" s="1390" t="str">
        <f>IF(AP55="","",VLOOKUP(AP55,'シフト記号表（勤務時間帯）'!$C$6:$K$35,9,FALSE))</f>
        <v/>
      </c>
      <c r="AQ56" s="1390" t="str">
        <f>IF(AQ55="","",VLOOKUP(AQ55,'シフト記号表（勤務時間帯）'!$C$6:$K$35,9,FALSE))</f>
        <v/>
      </c>
      <c r="AR56" s="1390" t="str">
        <f>IF(AR55="","",VLOOKUP(AR55,'シフト記号表（勤務時間帯）'!$C$6:$K$35,9,FALSE))</f>
        <v/>
      </c>
      <c r="AS56" s="1390" t="str">
        <f>IF(AS55="","",VLOOKUP(AS55,'シフト記号表（勤務時間帯）'!$C$6:$K$35,9,FALSE))</f>
        <v/>
      </c>
      <c r="AT56" s="1392" t="str">
        <f>IF(AT55="","",VLOOKUP(AT55,'シフト記号表（勤務時間帯）'!$C$6:$K$35,9,FALSE))</f>
        <v/>
      </c>
      <c r="AU56" s="1391" t="str">
        <f>IF(AU55="","",VLOOKUP(AU55,'シフト記号表（勤務時間帯）'!$C$6:$K$35,9,FALSE))</f>
        <v/>
      </c>
      <c r="AV56" s="1390" t="str">
        <f>IF(AV55="","",VLOOKUP(AV55,'シフト記号表（勤務時間帯）'!$C$6:$K$35,9,FALSE))</f>
        <v/>
      </c>
      <c r="AW56" s="1390" t="str">
        <f>IF(AW55="","",VLOOKUP(AW55,'シフト記号表（勤務時間帯）'!$C$6:$K$35,9,FALSE))</f>
        <v/>
      </c>
      <c r="AX56" s="1389">
        <f>IF($BB$3="４週",SUM(S56:AT56),IF($BB$3="暦月",SUM(S56:AW56),""))</f>
        <v>0</v>
      </c>
      <c r="AY56" s="1388"/>
      <c r="AZ56" s="1387">
        <f>IF($BB$3="４週",AX56/4,IF($BB$3="暦月",'②勤務形態一覧表（1枚版）'!AX56/('②勤務形態一覧表（1枚版）'!$BB$8/7),""))</f>
        <v>0</v>
      </c>
      <c r="BA56" s="1386"/>
      <c r="BB56" s="1068"/>
      <c r="BC56" s="1067"/>
      <c r="BD56" s="1067"/>
      <c r="BE56" s="1067"/>
      <c r="BF56" s="1066"/>
    </row>
    <row r="57" spans="2:58" ht="20.25" customHeight="1">
      <c r="B57" s="1396"/>
      <c r="C57" s="1064"/>
      <c r="D57" s="1063"/>
      <c r="E57" s="1062"/>
      <c r="F57" s="1084">
        <f>C55</f>
        <v>0</v>
      </c>
      <c r="G57" s="1116"/>
      <c r="H57" s="1082"/>
      <c r="I57" s="1081"/>
      <c r="J57" s="1081"/>
      <c r="K57" s="1080"/>
      <c r="L57" s="1115"/>
      <c r="M57" s="1110"/>
      <c r="N57" s="1110"/>
      <c r="O57" s="1109"/>
      <c r="P57" s="1406" t="s">
        <v>935</v>
      </c>
      <c r="Q57" s="1405"/>
      <c r="R57" s="1404"/>
      <c r="S57" s="1380" t="str">
        <f>IF(S55="","",VLOOKUP(S55,'シフト記号表（勤務時間帯）'!$C$6:$U$35,19,FALSE))</f>
        <v/>
      </c>
      <c r="T57" s="1379" t="str">
        <f>IF(T55="","",VLOOKUP(T55,'シフト記号表（勤務時間帯）'!$C$6:$U$35,19,FALSE))</f>
        <v/>
      </c>
      <c r="U57" s="1379" t="str">
        <f>IF(U55="","",VLOOKUP(U55,'シフト記号表（勤務時間帯）'!$C$6:$U$35,19,FALSE))</f>
        <v/>
      </c>
      <c r="V57" s="1379" t="str">
        <f>IF(V55="","",VLOOKUP(V55,'シフト記号表（勤務時間帯）'!$C$6:$U$35,19,FALSE))</f>
        <v/>
      </c>
      <c r="W57" s="1379" t="str">
        <f>IF(W55="","",VLOOKUP(W55,'シフト記号表（勤務時間帯）'!$C$6:$U$35,19,FALSE))</f>
        <v/>
      </c>
      <c r="X57" s="1379" t="str">
        <f>IF(X55="","",VLOOKUP(X55,'シフト記号表（勤務時間帯）'!$C$6:$U$35,19,FALSE))</f>
        <v/>
      </c>
      <c r="Y57" s="1381" t="str">
        <f>IF(Y55="","",VLOOKUP(Y55,'シフト記号表（勤務時間帯）'!$C$6:$U$35,19,FALSE))</f>
        <v/>
      </c>
      <c r="Z57" s="1380" t="str">
        <f>IF(Z55="","",VLOOKUP(Z55,'シフト記号表（勤務時間帯）'!$C$6:$U$35,19,FALSE))</f>
        <v/>
      </c>
      <c r="AA57" s="1379" t="str">
        <f>IF(AA55="","",VLOOKUP(AA55,'シフト記号表（勤務時間帯）'!$C$6:$U$35,19,FALSE))</f>
        <v/>
      </c>
      <c r="AB57" s="1379" t="str">
        <f>IF(AB55="","",VLOOKUP(AB55,'シフト記号表（勤務時間帯）'!$C$6:$U$35,19,FALSE))</f>
        <v/>
      </c>
      <c r="AC57" s="1379" t="str">
        <f>IF(AC55="","",VLOOKUP(AC55,'シフト記号表（勤務時間帯）'!$C$6:$U$35,19,FALSE))</f>
        <v/>
      </c>
      <c r="AD57" s="1379" t="str">
        <f>IF(AD55="","",VLOOKUP(AD55,'シフト記号表（勤務時間帯）'!$C$6:$U$35,19,FALSE))</f>
        <v/>
      </c>
      <c r="AE57" s="1379" t="str">
        <f>IF(AE55="","",VLOOKUP(AE55,'シフト記号表（勤務時間帯）'!$C$6:$U$35,19,FALSE))</f>
        <v/>
      </c>
      <c r="AF57" s="1381" t="str">
        <f>IF(AF55="","",VLOOKUP(AF55,'シフト記号表（勤務時間帯）'!$C$6:$U$35,19,FALSE))</f>
        <v/>
      </c>
      <c r="AG57" s="1380" t="str">
        <f>IF(AG55="","",VLOOKUP(AG55,'シフト記号表（勤務時間帯）'!$C$6:$U$35,19,FALSE))</f>
        <v/>
      </c>
      <c r="AH57" s="1379" t="str">
        <f>IF(AH55="","",VLOOKUP(AH55,'シフト記号表（勤務時間帯）'!$C$6:$U$35,19,FALSE))</f>
        <v/>
      </c>
      <c r="AI57" s="1379" t="str">
        <f>IF(AI55="","",VLOOKUP(AI55,'シフト記号表（勤務時間帯）'!$C$6:$U$35,19,FALSE))</f>
        <v/>
      </c>
      <c r="AJ57" s="1379" t="str">
        <f>IF(AJ55="","",VLOOKUP(AJ55,'シフト記号表（勤務時間帯）'!$C$6:$U$35,19,FALSE))</f>
        <v/>
      </c>
      <c r="AK57" s="1379" t="str">
        <f>IF(AK55="","",VLOOKUP(AK55,'シフト記号表（勤務時間帯）'!$C$6:$U$35,19,FALSE))</f>
        <v/>
      </c>
      <c r="AL57" s="1379" t="str">
        <f>IF(AL55="","",VLOOKUP(AL55,'シフト記号表（勤務時間帯）'!$C$6:$U$35,19,FALSE))</f>
        <v/>
      </c>
      <c r="AM57" s="1381" t="str">
        <f>IF(AM55="","",VLOOKUP(AM55,'シフト記号表（勤務時間帯）'!$C$6:$U$35,19,FALSE))</f>
        <v/>
      </c>
      <c r="AN57" s="1380" t="str">
        <f>IF(AN55="","",VLOOKUP(AN55,'シフト記号表（勤務時間帯）'!$C$6:$U$35,19,FALSE))</f>
        <v/>
      </c>
      <c r="AO57" s="1379" t="str">
        <f>IF(AO55="","",VLOOKUP(AO55,'シフト記号表（勤務時間帯）'!$C$6:$U$35,19,FALSE))</f>
        <v/>
      </c>
      <c r="AP57" s="1379" t="str">
        <f>IF(AP55="","",VLOOKUP(AP55,'シフト記号表（勤務時間帯）'!$C$6:$U$35,19,FALSE))</f>
        <v/>
      </c>
      <c r="AQ57" s="1379" t="str">
        <f>IF(AQ55="","",VLOOKUP(AQ55,'シフト記号表（勤務時間帯）'!$C$6:$U$35,19,FALSE))</f>
        <v/>
      </c>
      <c r="AR57" s="1379" t="str">
        <f>IF(AR55="","",VLOOKUP(AR55,'シフト記号表（勤務時間帯）'!$C$6:$U$35,19,FALSE))</f>
        <v/>
      </c>
      <c r="AS57" s="1379" t="str">
        <f>IF(AS55="","",VLOOKUP(AS55,'シフト記号表（勤務時間帯）'!$C$6:$U$35,19,FALSE))</f>
        <v/>
      </c>
      <c r="AT57" s="1381" t="str">
        <f>IF(AT55="","",VLOOKUP(AT55,'シフト記号表（勤務時間帯）'!$C$6:$U$35,19,FALSE))</f>
        <v/>
      </c>
      <c r="AU57" s="1380" t="str">
        <f>IF(AU55="","",VLOOKUP(AU55,'シフト記号表（勤務時間帯）'!$C$6:$U$35,19,FALSE))</f>
        <v/>
      </c>
      <c r="AV57" s="1379" t="str">
        <f>IF(AV55="","",VLOOKUP(AV55,'シフト記号表（勤務時間帯）'!$C$6:$U$35,19,FALSE))</f>
        <v/>
      </c>
      <c r="AW57" s="1379" t="str">
        <f>IF(AW55="","",VLOOKUP(AW55,'シフト記号表（勤務時間帯）'!$C$6:$U$35,19,FALSE))</f>
        <v/>
      </c>
      <c r="AX57" s="1378">
        <f>IF($BB$3="４週",SUM(S57:AT57),IF($BB$3="暦月",SUM(S57:AW57),""))</f>
        <v>0</v>
      </c>
      <c r="AY57" s="1377"/>
      <c r="AZ57" s="1376">
        <f>IF($BB$3="４週",AX57/4,IF($BB$3="暦月",'②勤務形態一覧表（1枚版）'!AX57/('②勤務形態一覧表（1枚版）'!$BB$8/7),""))</f>
        <v>0</v>
      </c>
      <c r="BA57" s="1375"/>
      <c r="BB57" s="1111"/>
      <c r="BC57" s="1110"/>
      <c r="BD57" s="1110"/>
      <c r="BE57" s="1110"/>
      <c r="BF57" s="1109"/>
    </row>
    <row r="58" spans="2:58" ht="20.25" customHeight="1">
      <c r="B58" s="1396">
        <f>B55+1</f>
        <v>13</v>
      </c>
      <c r="C58" s="1108"/>
      <c r="D58" s="1107"/>
      <c r="E58" s="1106"/>
      <c r="F58" s="1105"/>
      <c r="G58" s="1104"/>
      <c r="H58" s="1103"/>
      <c r="I58" s="1081"/>
      <c r="J58" s="1081"/>
      <c r="K58" s="1080"/>
      <c r="L58" s="1102"/>
      <c r="M58" s="1090"/>
      <c r="N58" s="1090"/>
      <c r="O58" s="1089"/>
      <c r="P58" s="1403" t="s">
        <v>937</v>
      </c>
      <c r="Q58" s="1402"/>
      <c r="R58" s="1401"/>
      <c r="S58" s="1097"/>
      <c r="T58" s="1096"/>
      <c r="U58" s="1096"/>
      <c r="V58" s="1096"/>
      <c r="W58" s="1096"/>
      <c r="X58" s="1096"/>
      <c r="Y58" s="1098"/>
      <c r="Z58" s="1097"/>
      <c r="AA58" s="1096"/>
      <c r="AB58" s="1096"/>
      <c r="AC58" s="1096"/>
      <c r="AD58" s="1096"/>
      <c r="AE58" s="1096"/>
      <c r="AF58" s="1098"/>
      <c r="AG58" s="1097"/>
      <c r="AH58" s="1096"/>
      <c r="AI58" s="1096"/>
      <c r="AJ58" s="1096"/>
      <c r="AK58" s="1096"/>
      <c r="AL58" s="1096"/>
      <c r="AM58" s="1098"/>
      <c r="AN58" s="1097"/>
      <c r="AO58" s="1096"/>
      <c r="AP58" s="1096"/>
      <c r="AQ58" s="1096"/>
      <c r="AR58" s="1096"/>
      <c r="AS58" s="1096"/>
      <c r="AT58" s="1098"/>
      <c r="AU58" s="1097"/>
      <c r="AV58" s="1096"/>
      <c r="AW58" s="1096"/>
      <c r="AX58" s="1400"/>
      <c r="AY58" s="1399"/>
      <c r="AZ58" s="1398"/>
      <c r="BA58" s="1397"/>
      <c r="BB58" s="1091"/>
      <c r="BC58" s="1090"/>
      <c r="BD58" s="1090"/>
      <c r="BE58" s="1090"/>
      <c r="BF58" s="1089"/>
    </row>
    <row r="59" spans="2:58" ht="20.25" customHeight="1">
      <c r="B59" s="1396"/>
      <c r="C59" s="1087"/>
      <c r="D59" s="1086"/>
      <c r="E59" s="1085"/>
      <c r="F59" s="1084"/>
      <c r="G59" s="1083"/>
      <c r="H59" s="1082"/>
      <c r="I59" s="1081"/>
      <c r="J59" s="1081"/>
      <c r="K59" s="1080"/>
      <c r="L59" s="1079"/>
      <c r="M59" s="1067"/>
      <c r="N59" s="1067"/>
      <c r="O59" s="1066"/>
      <c r="P59" s="1395" t="s">
        <v>936</v>
      </c>
      <c r="Q59" s="1394"/>
      <c r="R59" s="1393"/>
      <c r="S59" s="1391" t="str">
        <f>IF(S58="","",VLOOKUP(S58,'シフト記号表（勤務時間帯）'!$C$6:$K$35,9,FALSE))</f>
        <v/>
      </c>
      <c r="T59" s="1390" t="str">
        <f>IF(T58="","",VLOOKUP(T58,'シフト記号表（勤務時間帯）'!$C$6:$K$35,9,FALSE))</f>
        <v/>
      </c>
      <c r="U59" s="1390" t="str">
        <f>IF(U58="","",VLOOKUP(U58,'シフト記号表（勤務時間帯）'!$C$6:$K$35,9,FALSE))</f>
        <v/>
      </c>
      <c r="V59" s="1390" t="str">
        <f>IF(V58="","",VLOOKUP(V58,'シフト記号表（勤務時間帯）'!$C$6:$K$35,9,FALSE))</f>
        <v/>
      </c>
      <c r="W59" s="1390" t="str">
        <f>IF(W58="","",VLOOKUP(W58,'シフト記号表（勤務時間帯）'!$C$6:$K$35,9,FALSE))</f>
        <v/>
      </c>
      <c r="X59" s="1390" t="str">
        <f>IF(X58="","",VLOOKUP(X58,'シフト記号表（勤務時間帯）'!$C$6:$K$35,9,FALSE))</f>
        <v/>
      </c>
      <c r="Y59" s="1392" t="str">
        <f>IF(Y58="","",VLOOKUP(Y58,'シフト記号表（勤務時間帯）'!$C$6:$K$35,9,FALSE))</f>
        <v/>
      </c>
      <c r="Z59" s="1391" t="str">
        <f>IF(Z58="","",VLOOKUP(Z58,'シフト記号表（勤務時間帯）'!$C$6:$K$35,9,FALSE))</f>
        <v/>
      </c>
      <c r="AA59" s="1390" t="str">
        <f>IF(AA58="","",VLOOKUP(AA58,'シフト記号表（勤務時間帯）'!$C$6:$K$35,9,FALSE))</f>
        <v/>
      </c>
      <c r="AB59" s="1390" t="str">
        <f>IF(AB58="","",VLOOKUP(AB58,'シフト記号表（勤務時間帯）'!$C$6:$K$35,9,FALSE))</f>
        <v/>
      </c>
      <c r="AC59" s="1390" t="str">
        <f>IF(AC58="","",VLOOKUP(AC58,'シフト記号表（勤務時間帯）'!$C$6:$K$35,9,FALSE))</f>
        <v/>
      </c>
      <c r="AD59" s="1390" t="str">
        <f>IF(AD58="","",VLOOKUP(AD58,'シフト記号表（勤務時間帯）'!$C$6:$K$35,9,FALSE))</f>
        <v/>
      </c>
      <c r="AE59" s="1390" t="str">
        <f>IF(AE58="","",VLOOKUP(AE58,'シフト記号表（勤務時間帯）'!$C$6:$K$35,9,FALSE))</f>
        <v/>
      </c>
      <c r="AF59" s="1392" t="str">
        <f>IF(AF58="","",VLOOKUP(AF58,'シフト記号表（勤務時間帯）'!$C$6:$K$35,9,FALSE))</f>
        <v/>
      </c>
      <c r="AG59" s="1391" t="str">
        <f>IF(AG58="","",VLOOKUP(AG58,'シフト記号表（勤務時間帯）'!$C$6:$K$35,9,FALSE))</f>
        <v/>
      </c>
      <c r="AH59" s="1390" t="str">
        <f>IF(AH58="","",VLOOKUP(AH58,'シフト記号表（勤務時間帯）'!$C$6:$K$35,9,FALSE))</f>
        <v/>
      </c>
      <c r="AI59" s="1390" t="str">
        <f>IF(AI58="","",VLOOKUP(AI58,'シフト記号表（勤務時間帯）'!$C$6:$K$35,9,FALSE))</f>
        <v/>
      </c>
      <c r="AJ59" s="1390" t="str">
        <f>IF(AJ58="","",VLOOKUP(AJ58,'シフト記号表（勤務時間帯）'!$C$6:$K$35,9,FALSE))</f>
        <v/>
      </c>
      <c r="AK59" s="1390" t="str">
        <f>IF(AK58="","",VLOOKUP(AK58,'シフト記号表（勤務時間帯）'!$C$6:$K$35,9,FALSE))</f>
        <v/>
      </c>
      <c r="AL59" s="1390" t="str">
        <f>IF(AL58="","",VLOOKUP(AL58,'シフト記号表（勤務時間帯）'!$C$6:$K$35,9,FALSE))</f>
        <v/>
      </c>
      <c r="AM59" s="1392" t="str">
        <f>IF(AM58="","",VLOOKUP(AM58,'シフト記号表（勤務時間帯）'!$C$6:$K$35,9,FALSE))</f>
        <v/>
      </c>
      <c r="AN59" s="1391" t="str">
        <f>IF(AN58="","",VLOOKUP(AN58,'シフト記号表（勤務時間帯）'!$C$6:$K$35,9,FALSE))</f>
        <v/>
      </c>
      <c r="AO59" s="1390" t="str">
        <f>IF(AO58="","",VLOOKUP(AO58,'シフト記号表（勤務時間帯）'!$C$6:$K$35,9,FALSE))</f>
        <v/>
      </c>
      <c r="AP59" s="1390" t="str">
        <f>IF(AP58="","",VLOOKUP(AP58,'シフト記号表（勤務時間帯）'!$C$6:$K$35,9,FALSE))</f>
        <v/>
      </c>
      <c r="AQ59" s="1390" t="str">
        <f>IF(AQ58="","",VLOOKUP(AQ58,'シフト記号表（勤務時間帯）'!$C$6:$K$35,9,FALSE))</f>
        <v/>
      </c>
      <c r="AR59" s="1390" t="str">
        <f>IF(AR58="","",VLOOKUP(AR58,'シフト記号表（勤務時間帯）'!$C$6:$K$35,9,FALSE))</f>
        <v/>
      </c>
      <c r="AS59" s="1390" t="str">
        <f>IF(AS58="","",VLOOKUP(AS58,'シフト記号表（勤務時間帯）'!$C$6:$K$35,9,FALSE))</f>
        <v/>
      </c>
      <c r="AT59" s="1392" t="str">
        <f>IF(AT58="","",VLOOKUP(AT58,'シフト記号表（勤務時間帯）'!$C$6:$K$35,9,FALSE))</f>
        <v/>
      </c>
      <c r="AU59" s="1391" t="str">
        <f>IF(AU58="","",VLOOKUP(AU58,'シフト記号表（勤務時間帯）'!$C$6:$K$35,9,FALSE))</f>
        <v/>
      </c>
      <c r="AV59" s="1390" t="str">
        <f>IF(AV58="","",VLOOKUP(AV58,'シフト記号表（勤務時間帯）'!$C$6:$K$35,9,FALSE))</f>
        <v/>
      </c>
      <c r="AW59" s="1390" t="str">
        <f>IF(AW58="","",VLOOKUP(AW58,'シフト記号表（勤務時間帯）'!$C$6:$K$35,9,FALSE))</f>
        <v/>
      </c>
      <c r="AX59" s="1389">
        <f>IF($BB$3="４週",SUM(S59:AT59),IF($BB$3="暦月",SUM(S59:AW59),""))</f>
        <v>0</v>
      </c>
      <c r="AY59" s="1388"/>
      <c r="AZ59" s="1387">
        <f>IF($BB$3="４週",AX59/4,IF($BB$3="暦月",'②勤務形態一覧表（1枚版）'!AX59/('②勤務形態一覧表（1枚版）'!$BB$8/7),""))</f>
        <v>0</v>
      </c>
      <c r="BA59" s="1386"/>
      <c r="BB59" s="1068"/>
      <c r="BC59" s="1067"/>
      <c r="BD59" s="1067"/>
      <c r="BE59" s="1067"/>
      <c r="BF59" s="1066"/>
    </row>
    <row r="60" spans="2:58" ht="20.25" customHeight="1" thickBot="1">
      <c r="B60" s="1385"/>
      <c r="C60" s="1064"/>
      <c r="D60" s="1063"/>
      <c r="E60" s="1062"/>
      <c r="F60" s="1061">
        <f>C58</f>
        <v>0</v>
      </c>
      <c r="G60" s="1060"/>
      <c r="H60" s="1059"/>
      <c r="I60" s="1058"/>
      <c r="J60" s="1058"/>
      <c r="K60" s="1057"/>
      <c r="L60" s="1056"/>
      <c r="M60" s="1044"/>
      <c r="N60" s="1044"/>
      <c r="O60" s="1043"/>
      <c r="P60" s="1384" t="s">
        <v>935</v>
      </c>
      <c r="Q60" s="1383"/>
      <c r="R60" s="1382"/>
      <c r="S60" s="1380" t="str">
        <f>IF(S58="","",VLOOKUP(S58,'シフト記号表（勤務時間帯）'!$C$6:$U$35,19,FALSE))</f>
        <v/>
      </c>
      <c r="T60" s="1379" t="str">
        <f>IF(T58="","",VLOOKUP(T58,'シフト記号表（勤務時間帯）'!$C$6:$U$35,19,FALSE))</f>
        <v/>
      </c>
      <c r="U60" s="1379" t="str">
        <f>IF(U58="","",VLOOKUP(U58,'シフト記号表（勤務時間帯）'!$C$6:$U$35,19,FALSE))</f>
        <v/>
      </c>
      <c r="V60" s="1379" t="str">
        <f>IF(V58="","",VLOOKUP(V58,'シフト記号表（勤務時間帯）'!$C$6:$U$35,19,FALSE))</f>
        <v/>
      </c>
      <c r="W60" s="1379" t="str">
        <f>IF(W58="","",VLOOKUP(W58,'シフト記号表（勤務時間帯）'!$C$6:$U$35,19,FALSE))</f>
        <v/>
      </c>
      <c r="X60" s="1379" t="str">
        <f>IF(X58="","",VLOOKUP(X58,'シフト記号表（勤務時間帯）'!$C$6:$U$35,19,FALSE))</f>
        <v/>
      </c>
      <c r="Y60" s="1381" t="str">
        <f>IF(Y58="","",VLOOKUP(Y58,'シフト記号表（勤務時間帯）'!$C$6:$U$35,19,FALSE))</f>
        <v/>
      </c>
      <c r="Z60" s="1380" t="str">
        <f>IF(Z58="","",VLOOKUP(Z58,'シフト記号表（勤務時間帯）'!$C$6:$U$35,19,FALSE))</f>
        <v/>
      </c>
      <c r="AA60" s="1379" t="str">
        <f>IF(AA58="","",VLOOKUP(AA58,'シフト記号表（勤務時間帯）'!$C$6:$U$35,19,FALSE))</f>
        <v/>
      </c>
      <c r="AB60" s="1379" t="str">
        <f>IF(AB58="","",VLOOKUP(AB58,'シフト記号表（勤務時間帯）'!$C$6:$U$35,19,FALSE))</f>
        <v/>
      </c>
      <c r="AC60" s="1379" t="str">
        <f>IF(AC58="","",VLOOKUP(AC58,'シフト記号表（勤務時間帯）'!$C$6:$U$35,19,FALSE))</f>
        <v/>
      </c>
      <c r="AD60" s="1379" t="str">
        <f>IF(AD58="","",VLOOKUP(AD58,'シフト記号表（勤務時間帯）'!$C$6:$U$35,19,FALSE))</f>
        <v/>
      </c>
      <c r="AE60" s="1379" t="str">
        <f>IF(AE58="","",VLOOKUP(AE58,'シフト記号表（勤務時間帯）'!$C$6:$U$35,19,FALSE))</f>
        <v/>
      </c>
      <c r="AF60" s="1381" t="str">
        <f>IF(AF58="","",VLOOKUP(AF58,'シフト記号表（勤務時間帯）'!$C$6:$U$35,19,FALSE))</f>
        <v/>
      </c>
      <c r="AG60" s="1380" t="str">
        <f>IF(AG58="","",VLOOKUP(AG58,'シフト記号表（勤務時間帯）'!$C$6:$U$35,19,FALSE))</f>
        <v/>
      </c>
      <c r="AH60" s="1379" t="str">
        <f>IF(AH58="","",VLOOKUP(AH58,'シフト記号表（勤務時間帯）'!$C$6:$U$35,19,FALSE))</f>
        <v/>
      </c>
      <c r="AI60" s="1379" t="str">
        <f>IF(AI58="","",VLOOKUP(AI58,'シフト記号表（勤務時間帯）'!$C$6:$U$35,19,FALSE))</f>
        <v/>
      </c>
      <c r="AJ60" s="1379" t="str">
        <f>IF(AJ58="","",VLOOKUP(AJ58,'シフト記号表（勤務時間帯）'!$C$6:$U$35,19,FALSE))</f>
        <v/>
      </c>
      <c r="AK60" s="1379" t="str">
        <f>IF(AK58="","",VLOOKUP(AK58,'シフト記号表（勤務時間帯）'!$C$6:$U$35,19,FALSE))</f>
        <v/>
      </c>
      <c r="AL60" s="1379" t="str">
        <f>IF(AL58="","",VLOOKUP(AL58,'シフト記号表（勤務時間帯）'!$C$6:$U$35,19,FALSE))</f>
        <v/>
      </c>
      <c r="AM60" s="1381" t="str">
        <f>IF(AM58="","",VLOOKUP(AM58,'シフト記号表（勤務時間帯）'!$C$6:$U$35,19,FALSE))</f>
        <v/>
      </c>
      <c r="AN60" s="1380" t="str">
        <f>IF(AN58="","",VLOOKUP(AN58,'シフト記号表（勤務時間帯）'!$C$6:$U$35,19,FALSE))</f>
        <v/>
      </c>
      <c r="AO60" s="1379" t="str">
        <f>IF(AO58="","",VLOOKUP(AO58,'シフト記号表（勤務時間帯）'!$C$6:$U$35,19,FALSE))</f>
        <v/>
      </c>
      <c r="AP60" s="1379" t="str">
        <f>IF(AP58="","",VLOOKUP(AP58,'シフト記号表（勤務時間帯）'!$C$6:$U$35,19,FALSE))</f>
        <v/>
      </c>
      <c r="AQ60" s="1379" t="str">
        <f>IF(AQ58="","",VLOOKUP(AQ58,'シフト記号表（勤務時間帯）'!$C$6:$U$35,19,FALSE))</f>
        <v/>
      </c>
      <c r="AR60" s="1379" t="str">
        <f>IF(AR58="","",VLOOKUP(AR58,'シフト記号表（勤務時間帯）'!$C$6:$U$35,19,FALSE))</f>
        <v/>
      </c>
      <c r="AS60" s="1379" t="str">
        <f>IF(AS58="","",VLOOKUP(AS58,'シフト記号表（勤務時間帯）'!$C$6:$U$35,19,FALSE))</f>
        <v/>
      </c>
      <c r="AT60" s="1381" t="str">
        <f>IF(AT58="","",VLOOKUP(AT58,'シフト記号表（勤務時間帯）'!$C$6:$U$35,19,FALSE))</f>
        <v/>
      </c>
      <c r="AU60" s="1380" t="str">
        <f>IF(AU58="","",VLOOKUP(AU58,'シフト記号表（勤務時間帯）'!$C$6:$U$35,19,FALSE))</f>
        <v/>
      </c>
      <c r="AV60" s="1379" t="str">
        <f>IF(AV58="","",VLOOKUP(AV58,'シフト記号表（勤務時間帯）'!$C$6:$U$35,19,FALSE))</f>
        <v/>
      </c>
      <c r="AW60" s="1379" t="str">
        <f>IF(AW58="","",VLOOKUP(AW58,'シフト記号表（勤務時間帯）'!$C$6:$U$35,19,FALSE))</f>
        <v/>
      </c>
      <c r="AX60" s="1378">
        <f>IF($BB$3="４週",SUM(S60:AT60),IF($BB$3="暦月",SUM(S60:AW60),""))</f>
        <v>0</v>
      </c>
      <c r="AY60" s="1377"/>
      <c r="AZ60" s="1376">
        <f>IF($BB$3="４週",AX60/4,IF($BB$3="暦月",'②勤務形態一覧表（1枚版）'!AX60/('②勤務形態一覧表（1枚版）'!$BB$8/7),""))</f>
        <v>0</v>
      </c>
      <c r="BA60" s="1375"/>
      <c r="BB60" s="1045"/>
      <c r="BC60" s="1044"/>
      <c r="BD60" s="1044"/>
      <c r="BE60" s="1044"/>
      <c r="BF60" s="1043"/>
    </row>
    <row r="61" spans="2:58" s="1367" customFormat="1" ht="6" customHeight="1" thickBot="1">
      <c r="B61" s="1374"/>
      <c r="C61" s="1373"/>
      <c r="D61" s="1373"/>
      <c r="E61" s="1373"/>
      <c r="F61" s="1369"/>
      <c r="G61" s="1369"/>
      <c r="H61" s="1371"/>
      <c r="I61" s="1371"/>
      <c r="J61" s="1371"/>
      <c r="K61" s="1371"/>
      <c r="L61" s="1369"/>
      <c r="M61" s="1369"/>
      <c r="N61" s="1369"/>
      <c r="O61" s="1369"/>
      <c r="P61" s="1372"/>
      <c r="Q61" s="1372"/>
      <c r="R61" s="1372"/>
      <c r="S61" s="1371"/>
      <c r="T61" s="1371"/>
      <c r="U61" s="1371"/>
      <c r="V61" s="1371"/>
      <c r="W61" s="1371"/>
      <c r="X61" s="1371"/>
      <c r="Y61" s="1371"/>
      <c r="Z61" s="1371"/>
      <c r="AA61" s="1371"/>
      <c r="AB61" s="1371"/>
      <c r="AC61" s="1371"/>
      <c r="AD61" s="1371"/>
      <c r="AE61" s="1371"/>
      <c r="AF61" s="1371"/>
      <c r="AG61" s="1371"/>
      <c r="AH61" s="1371"/>
      <c r="AI61" s="1371"/>
      <c r="AJ61" s="1371"/>
      <c r="AK61" s="1371"/>
      <c r="AL61" s="1371"/>
      <c r="AM61" s="1371"/>
      <c r="AN61" s="1371"/>
      <c r="AO61" s="1371"/>
      <c r="AP61" s="1371"/>
      <c r="AQ61" s="1371"/>
      <c r="AR61" s="1371"/>
      <c r="AS61" s="1371"/>
      <c r="AT61" s="1371"/>
      <c r="AU61" s="1371"/>
      <c r="AV61" s="1371"/>
      <c r="AW61" s="1371"/>
      <c r="AX61" s="1370"/>
      <c r="AY61" s="1370"/>
      <c r="AZ61" s="1370"/>
      <c r="BA61" s="1370"/>
      <c r="BB61" s="1369"/>
      <c r="BC61" s="1369"/>
      <c r="BD61" s="1369"/>
      <c r="BE61" s="1369"/>
      <c r="BF61" s="1368"/>
    </row>
    <row r="62" spans="2:58" ht="20.100000000000001" customHeight="1">
      <c r="B62" s="1034"/>
      <c r="C62" s="1033"/>
      <c r="D62" s="1033"/>
      <c r="E62" s="1033"/>
      <c r="F62" s="1032"/>
      <c r="G62" s="1031" t="s">
        <v>934</v>
      </c>
      <c r="H62" s="1031"/>
      <c r="I62" s="1031"/>
      <c r="J62" s="1031"/>
      <c r="K62" s="1030"/>
      <c r="L62" s="1029"/>
      <c r="M62" s="1028" t="s">
        <v>929</v>
      </c>
      <c r="N62" s="1027"/>
      <c r="O62" s="1027"/>
      <c r="P62" s="1027"/>
      <c r="Q62" s="1027"/>
      <c r="R62" s="1026"/>
      <c r="S62" s="1010" t="str">
        <f>IF(SUMIF($F$22:$F$60, $M62, S$22:S$60)=0,"",SUMIF($F$22:$F$60, $M62, S$22:S$60))</f>
        <v/>
      </c>
      <c r="T62" s="1009" t="str">
        <f>IF(SUMIF($F$22:$F$60, $M62, T$22:T$60)=0,"",SUMIF($F$22:$F$60, $M62, T$22:T$60))</f>
        <v/>
      </c>
      <c r="U62" s="1009" t="str">
        <f>IF(SUMIF($F$22:$F$60, $M62, U$22:U$60)=0,"",SUMIF($F$22:$F$60, $M62, U$22:U$60))</f>
        <v/>
      </c>
      <c r="V62" s="1009" t="str">
        <f>IF(SUMIF($F$22:$F$60, $M62, V$22:V$60)=0,"",SUMIF($F$22:$F$60, $M62, V$22:V$60))</f>
        <v/>
      </c>
      <c r="W62" s="1009" t="str">
        <f>IF(SUMIF($F$22:$F$60, $M62, W$22:W$60)=0,"",SUMIF($F$22:$F$60, $M62, W$22:W$60))</f>
        <v/>
      </c>
      <c r="X62" s="1009" t="str">
        <f>IF(SUMIF($F$22:$F$60, $M62, X$22:X$60)=0,"",SUMIF($F$22:$F$60, $M62, X$22:X$60))</f>
        <v/>
      </c>
      <c r="Y62" s="1011" t="str">
        <f>IF(SUMIF($F$22:$F$60, $M62, Y$22:Y$60)=0,"",SUMIF($F$22:$F$60, $M62, Y$22:Y$60))</f>
        <v/>
      </c>
      <c r="Z62" s="1010" t="str">
        <f>IF(SUMIF($F$22:$F$60, $M62, Z$22:Z$60)=0,"",SUMIF($F$22:$F$60, $M62, Z$22:Z$60))</f>
        <v/>
      </c>
      <c r="AA62" s="1009" t="str">
        <f>IF(SUMIF($F$22:$F$60, $M62, AA$22:AA$60)=0,"",SUMIF($F$22:$F$60, $M62, AA$22:AA$60))</f>
        <v/>
      </c>
      <c r="AB62" s="1009" t="str">
        <f>IF(SUMIF($F$22:$F$60, $M62, AB$22:AB$60)=0,"",SUMIF($F$22:$F$60, $M62, AB$22:AB$60))</f>
        <v/>
      </c>
      <c r="AC62" s="1009" t="str">
        <f>IF(SUMIF($F$22:$F$60, $M62, AC$22:AC$60)=0,"",SUMIF($F$22:$F$60, $M62, AC$22:AC$60))</f>
        <v/>
      </c>
      <c r="AD62" s="1009" t="str">
        <f>IF(SUMIF($F$22:$F$60, $M62, AD$22:AD$60)=0,"",SUMIF($F$22:$F$60, $M62, AD$22:AD$60))</f>
        <v/>
      </c>
      <c r="AE62" s="1009" t="str">
        <f>IF(SUMIF($F$22:$F$60, $M62, AE$22:AE$60)=0,"",SUMIF($F$22:$F$60, $M62, AE$22:AE$60))</f>
        <v/>
      </c>
      <c r="AF62" s="1011" t="str">
        <f>IF(SUMIF($F$22:$F$60, $M62, AF$22:AF$60)=0,"",SUMIF($F$22:$F$60, $M62, AF$22:AF$60))</f>
        <v/>
      </c>
      <c r="AG62" s="1010" t="str">
        <f>IF(SUMIF($F$22:$F$60, $M62, AG$22:AG$60)=0,"",SUMIF($F$22:$F$60, $M62, AG$22:AG$60))</f>
        <v/>
      </c>
      <c r="AH62" s="1009" t="str">
        <f>IF(SUMIF($F$22:$F$60, $M62, AH$22:AH$60)=0,"",SUMIF($F$22:$F$60, $M62, AH$22:AH$60))</f>
        <v/>
      </c>
      <c r="AI62" s="1009" t="str">
        <f>IF(SUMIF($F$22:$F$60, $M62, AI$22:AI$60)=0,"",SUMIF($F$22:$F$60, $M62, AI$22:AI$60))</f>
        <v/>
      </c>
      <c r="AJ62" s="1009" t="str">
        <f>IF(SUMIF($F$22:$F$60, $M62, AJ$22:AJ$60)=0,"",SUMIF($F$22:$F$60, $M62, AJ$22:AJ$60))</f>
        <v/>
      </c>
      <c r="AK62" s="1009" t="str">
        <f>IF(SUMIF($F$22:$F$60, $M62, AK$22:AK$60)=0,"",SUMIF($F$22:$F$60, $M62, AK$22:AK$60))</f>
        <v/>
      </c>
      <c r="AL62" s="1009" t="str">
        <f>IF(SUMIF($F$22:$F$60, $M62, AL$22:AL$60)=0,"",SUMIF($F$22:$F$60, $M62, AL$22:AL$60))</f>
        <v/>
      </c>
      <c r="AM62" s="1011" t="str">
        <f>IF(SUMIF($F$22:$F$60, $M62, AM$22:AM$60)=0,"",SUMIF($F$22:$F$60, $M62, AM$22:AM$60))</f>
        <v/>
      </c>
      <c r="AN62" s="1010" t="str">
        <f>IF(SUMIF($F$22:$F$60, $M62, AN$22:AN$60)=0,"",SUMIF($F$22:$F$60, $M62, AN$22:AN$60))</f>
        <v/>
      </c>
      <c r="AO62" s="1009" t="str">
        <f>IF(SUMIF($F$22:$F$60, $M62, AO$22:AO$60)=0,"",SUMIF($F$22:$F$60, $M62, AO$22:AO$60))</f>
        <v/>
      </c>
      <c r="AP62" s="1009" t="str">
        <f>IF(SUMIF($F$22:$F$60, $M62, AP$22:AP$60)=0,"",SUMIF($F$22:$F$60, $M62, AP$22:AP$60))</f>
        <v/>
      </c>
      <c r="AQ62" s="1009" t="str">
        <f>IF(SUMIF($F$22:$F$60, $M62, AQ$22:AQ$60)=0,"",SUMIF($F$22:$F$60, $M62, AQ$22:AQ$60))</f>
        <v/>
      </c>
      <c r="AR62" s="1009" t="str">
        <f>IF(SUMIF($F$22:$F$60, $M62, AR$22:AR$60)=0,"",SUMIF($F$22:$F$60, $M62, AR$22:AR$60))</f>
        <v/>
      </c>
      <c r="AS62" s="1009" t="str">
        <f>IF(SUMIF($F$22:$F$60, $M62, AS$22:AS$60)=0,"",SUMIF($F$22:$F$60, $M62, AS$22:AS$60))</f>
        <v/>
      </c>
      <c r="AT62" s="1011" t="str">
        <f>IF(SUMIF($F$22:$F$60, $M62, AT$22:AT$60)=0,"",SUMIF($F$22:$F$60, $M62, AT$22:AT$60))</f>
        <v/>
      </c>
      <c r="AU62" s="1010" t="str">
        <f>IF(SUMIF($F$22:$F$60, $M62, AU$22:AU$60)=0,"",SUMIF($F$22:$F$60, $M62, AU$22:AU$60))</f>
        <v/>
      </c>
      <c r="AV62" s="1009" t="str">
        <f>IF(SUMIF($F$22:$F$60, $M62, AV$22:AV$60)=0,"",SUMIF($F$22:$F$60, $M62, AV$22:AV$60))</f>
        <v/>
      </c>
      <c r="AW62" s="1009" t="str">
        <f>IF(SUMIF($F$22:$F$60, $M62, AW$22:AW$60)=0,"",SUMIF($F$22:$F$60, $M62, AW$22:AW$60))</f>
        <v/>
      </c>
      <c r="AX62" s="1008" t="str">
        <f>IF(SUMIF($F$22:$F$60, $M62, AX$22:AX$60)=0,"",SUMIF($F$22:$F$60, $M62, AX$22:AX$60))</f>
        <v/>
      </c>
      <c r="AY62" s="1007"/>
      <c r="AZ62" s="1006" t="str">
        <f>IF(AX62="","",IF($BB$3="４週",AX62/4,IF($BB$3="暦月",AX62/($BB$8/7),"")))</f>
        <v/>
      </c>
      <c r="BA62" s="1005"/>
      <c r="BB62" s="1366"/>
      <c r="BC62" s="1365"/>
      <c r="BD62" s="1365"/>
      <c r="BE62" s="1365"/>
      <c r="BF62" s="1364"/>
    </row>
    <row r="63" spans="2:58" ht="20.25" customHeight="1">
      <c r="B63" s="1022"/>
      <c r="C63" s="942"/>
      <c r="D63" s="942"/>
      <c r="E63" s="942"/>
      <c r="F63" s="1000"/>
      <c r="G63" s="1021"/>
      <c r="H63" s="1021"/>
      <c r="I63" s="1021"/>
      <c r="J63" s="1021"/>
      <c r="K63" s="1020"/>
      <c r="L63" s="1015"/>
      <c r="M63" s="1014" t="s">
        <v>928</v>
      </c>
      <c r="N63" s="1013"/>
      <c r="O63" s="1013"/>
      <c r="P63" s="1013"/>
      <c r="Q63" s="1013"/>
      <c r="R63" s="1012"/>
      <c r="S63" s="1010" t="str">
        <f>IF(SUMIF($F$22:$F$60, $M63, S$22:S$60)=0,"",SUMIF($F$22:$F$60, $M63, S$22:S$60))</f>
        <v/>
      </c>
      <c r="T63" s="1009" t="str">
        <f>IF(SUMIF($F$22:$F$60, $M63, T$22:T$60)=0,"",SUMIF($F$22:$F$60, $M63, T$22:T$60))</f>
        <v/>
      </c>
      <c r="U63" s="1009" t="str">
        <f>IF(SUMIF($F$22:$F$60, $M63, U$22:U$60)=0,"",SUMIF($F$22:$F$60, $M63, U$22:U$60))</f>
        <v/>
      </c>
      <c r="V63" s="1009" t="str">
        <f>IF(SUMIF($F$22:$F$60, $M63, V$22:V$60)=0,"",SUMIF($F$22:$F$60, $M63, V$22:V$60))</f>
        <v/>
      </c>
      <c r="W63" s="1009" t="str">
        <f>IF(SUMIF($F$22:$F$60, $M63, W$22:W$60)=0,"",SUMIF($F$22:$F$60, $M63, W$22:W$60))</f>
        <v/>
      </c>
      <c r="X63" s="1009" t="str">
        <f>IF(SUMIF($F$22:$F$60, $M63, X$22:X$60)=0,"",SUMIF($F$22:$F$60, $M63, X$22:X$60))</f>
        <v/>
      </c>
      <c r="Y63" s="1011" t="str">
        <f>IF(SUMIF($F$22:$F$60, $M63, Y$22:Y$60)=0,"",SUMIF($F$22:$F$60, $M63, Y$22:Y$60))</f>
        <v/>
      </c>
      <c r="Z63" s="1010" t="str">
        <f>IF(SUMIF($F$22:$F$60, $M63, Z$22:Z$60)=0,"",SUMIF($F$22:$F$60, $M63, Z$22:Z$60))</f>
        <v/>
      </c>
      <c r="AA63" s="1009" t="str">
        <f>IF(SUMIF($F$22:$F$60, $M63, AA$22:AA$60)=0,"",SUMIF($F$22:$F$60, $M63, AA$22:AA$60))</f>
        <v/>
      </c>
      <c r="AB63" s="1009" t="str">
        <f>IF(SUMIF($F$22:$F$60, $M63, AB$22:AB$60)=0,"",SUMIF($F$22:$F$60, $M63, AB$22:AB$60))</f>
        <v/>
      </c>
      <c r="AC63" s="1009" t="str">
        <f>IF(SUMIF($F$22:$F$60, $M63, AC$22:AC$60)=0,"",SUMIF($F$22:$F$60, $M63, AC$22:AC$60))</f>
        <v/>
      </c>
      <c r="AD63" s="1009" t="str">
        <f>IF(SUMIF($F$22:$F$60, $M63, AD$22:AD$60)=0,"",SUMIF($F$22:$F$60, $M63, AD$22:AD$60))</f>
        <v/>
      </c>
      <c r="AE63" s="1009" t="str">
        <f>IF(SUMIF($F$22:$F$60, $M63, AE$22:AE$60)=0,"",SUMIF($F$22:$F$60, $M63, AE$22:AE$60))</f>
        <v/>
      </c>
      <c r="AF63" s="1011" t="str">
        <f>IF(SUMIF($F$22:$F$60, $M63, AF$22:AF$60)=0,"",SUMIF($F$22:$F$60, $M63, AF$22:AF$60))</f>
        <v/>
      </c>
      <c r="AG63" s="1010" t="str">
        <f>IF(SUMIF($F$22:$F$60, $M63, AG$22:AG$60)=0,"",SUMIF($F$22:$F$60, $M63, AG$22:AG$60))</f>
        <v/>
      </c>
      <c r="AH63" s="1009" t="str">
        <f>IF(SUMIF($F$22:$F$60, $M63, AH$22:AH$60)=0,"",SUMIF($F$22:$F$60, $M63, AH$22:AH$60))</f>
        <v/>
      </c>
      <c r="AI63" s="1009" t="str">
        <f>IF(SUMIF($F$22:$F$60, $M63, AI$22:AI$60)=0,"",SUMIF($F$22:$F$60, $M63, AI$22:AI$60))</f>
        <v/>
      </c>
      <c r="AJ63" s="1009" t="str">
        <f>IF(SUMIF($F$22:$F$60, $M63, AJ$22:AJ$60)=0,"",SUMIF($F$22:$F$60, $M63, AJ$22:AJ$60))</f>
        <v/>
      </c>
      <c r="AK63" s="1009" t="str">
        <f>IF(SUMIF($F$22:$F$60, $M63, AK$22:AK$60)=0,"",SUMIF($F$22:$F$60, $M63, AK$22:AK$60))</f>
        <v/>
      </c>
      <c r="AL63" s="1009" t="str">
        <f>IF(SUMIF($F$22:$F$60, $M63, AL$22:AL$60)=0,"",SUMIF($F$22:$F$60, $M63, AL$22:AL$60))</f>
        <v/>
      </c>
      <c r="AM63" s="1011" t="str">
        <f>IF(SUMIF($F$22:$F$60, $M63, AM$22:AM$60)=0,"",SUMIF($F$22:$F$60, $M63, AM$22:AM$60))</f>
        <v/>
      </c>
      <c r="AN63" s="1010" t="str">
        <f>IF(SUMIF($F$22:$F$60, $M63, AN$22:AN$60)=0,"",SUMIF($F$22:$F$60, $M63, AN$22:AN$60))</f>
        <v/>
      </c>
      <c r="AO63" s="1009" t="str">
        <f>IF(SUMIF($F$22:$F$60, $M63, AO$22:AO$60)=0,"",SUMIF($F$22:$F$60, $M63, AO$22:AO$60))</f>
        <v/>
      </c>
      <c r="AP63" s="1009" t="str">
        <f>IF(SUMIF($F$22:$F$60, $M63, AP$22:AP$60)=0,"",SUMIF($F$22:$F$60, $M63, AP$22:AP$60))</f>
        <v/>
      </c>
      <c r="AQ63" s="1009" t="str">
        <f>IF(SUMIF($F$22:$F$60, $M63, AQ$22:AQ$60)=0,"",SUMIF($F$22:$F$60, $M63, AQ$22:AQ$60))</f>
        <v/>
      </c>
      <c r="AR63" s="1009" t="str">
        <f>IF(SUMIF($F$22:$F$60, $M63, AR$22:AR$60)=0,"",SUMIF($F$22:$F$60, $M63, AR$22:AR$60))</f>
        <v/>
      </c>
      <c r="AS63" s="1009" t="str">
        <f>IF(SUMIF($F$22:$F$60, $M63, AS$22:AS$60)=0,"",SUMIF($F$22:$F$60, $M63, AS$22:AS$60))</f>
        <v/>
      </c>
      <c r="AT63" s="1011" t="str">
        <f>IF(SUMIF($F$22:$F$60, $M63, AT$22:AT$60)=0,"",SUMIF($F$22:$F$60, $M63, AT$22:AT$60))</f>
        <v/>
      </c>
      <c r="AU63" s="1010" t="str">
        <f>IF(SUMIF($F$22:$F$60, $M63, AU$22:AU$60)=0,"",SUMIF($F$22:$F$60, $M63, AU$22:AU$60))</f>
        <v/>
      </c>
      <c r="AV63" s="1009" t="str">
        <f>IF(SUMIF($F$22:$F$60, $M63, AV$22:AV$60)=0,"",SUMIF($F$22:$F$60, $M63, AV$22:AV$60))</f>
        <v/>
      </c>
      <c r="AW63" s="1009" t="str">
        <f>IF(SUMIF($F$22:$F$60, $M63, AW$22:AW$60)=0,"",SUMIF($F$22:$F$60, $M63, AW$22:AW$60))</f>
        <v/>
      </c>
      <c r="AX63" s="1008" t="str">
        <f>IF(SUMIF($F$22:$F$60, $M63, AX$22:AX$60)=0,"",SUMIF($F$22:$F$60, $M63, AX$22:AX$60))</f>
        <v/>
      </c>
      <c r="AY63" s="1007"/>
      <c r="AZ63" s="1006" t="str">
        <f>IF(AX63="","",IF($BB$3="４週",AX63/4,IF($BB$3="暦月",AX63/($BB$8/7),"")))</f>
        <v/>
      </c>
      <c r="BA63" s="1005"/>
      <c r="BB63" s="1335"/>
      <c r="BC63" s="1334"/>
      <c r="BD63" s="1334"/>
      <c r="BE63" s="1334"/>
      <c r="BF63" s="1333"/>
    </row>
    <row r="64" spans="2:58" ht="20.25" customHeight="1">
      <c r="B64" s="1019"/>
      <c r="C64" s="1018"/>
      <c r="D64" s="1018"/>
      <c r="E64" s="1018"/>
      <c r="F64" s="1000"/>
      <c r="G64" s="1017"/>
      <c r="H64" s="1017"/>
      <c r="I64" s="1017"/>
      <c r="J64" s="1017"/>
      <c r="K64" s="1016"/>
      <c r="L64" s="1015"/>
      <c r="M64" s="1014" t="s">
        <v>927</v>
      </c>
      <c r="N64" s="1013"/>
      <c r="O64" s="1013"/>
      <c r="P64" s="1013"/>
      <c r="Q64" s="1013"/>
      <c r="R64" s="1012"/>
      <c r="S64" s="1010" t="str">
        <f>IF(SUMIF($F$22:$F$60, $M64, S$22:S$60)=0,"",SUMIF($F$22:$F$60, $M64, S$22:S$60))</f>
        <v/>
      </c>
      <c r="T64" s="1009" t="str">
        <f>IF(SUMIF($F$22:$F$60, $M64, T$22:T$60)=0,"",SUMIF($F$22:$F$60, $M64, T$22:T$60))</f>
        <v/>
      </c>
      <c r="U64" s="1009" t="str">
        <f>IF(SUMIF($F$22:$F$60, $M64, U$22:U$60)=0,"",SUMIF($F$22:$F$60, $M64, U$22:U$60))</f>
        <v/>
      </c>
      <c r="V64" s="1009" t="str">
        <f>IF(SUMIF($F$22:$F$60, $M64, V$22:V$60)=0,"",SUMIF($F$22:$F$60, $M64, V$22:V$60))</f>
        <v/>
      </c>
      <c r="W64" s="1009" t="str">
        <f>IF(SUMIF($F$22:$F$60, $M64, W$22:W$60)=0,"",SUMIF($F$22:$F$60, $M64, W$22:W$60))</f>
        <v/>
      </c>
      <c r="X64" s="1009" t="str">
        <f>IF(SUMIF($F$22:$F$60, $M64, X$22:X$60)=0,"",SUMIF($F$22:$F$60, $M64, X$22:X$60))</f>
        <v/>
      </c>
      <c r="Y64" s="1011" t="str">
        <f>IF(SUMIF($F$22:$F$60, $M64, Y$22:Y$60)=0,"",SUMIF($F$22:$F$60, $M64, Y$22:Y$60))</f>
        <v/>
      </c>
      <c r="Z64" s="1010" t="str">
        <f>IF(SUMIF($F$22:$F$60, $M64, Z$22:Z$60)=0,"",SUMIF($F$22:$F$60, $M64, Z$22:Z$60))</f>
        <v/>
      </c>
      <c r="AA64" s="1009" t="str">
        <f>IF(SUMIF($F$22:$F$60, $M64, AA$22:AA$60)=0,"",SUMIF($F$22:$F$60, $M64, AA$22:AA$60))</f>
        <v/>
      </c>
      <c r="AB64" s="1009" t="str">
        <f>IF(SUMIF($F$22:$F$60, $M64, AB$22:AB$60)=0,"",SUMIF($F$22:$F$60, $M64, AB$22:AB$60))</f>
        <v/>
      </c>
      <c r="AC64" s="1009" t="str">
        <f>IF(SUMIF($F$22:$F$60, $M64, AC$22:AC$60)=0,"",SUMIF($F$22:$F$60, $M64, AC$22:AC$60))</f>
        <v/>
      </c>
      <c r="AD64" s="1009" t="str">
        <f>IF(SUMIF($F$22:$F$60, $M64, AD$22:AD$60)=0,"",SUMIF($F$22:$F$60, $M64, AD$22:AD$60))</f>
        <v/>
      </c>
      <c r="AE64" s="1009" t="str">
        <f>IF(SUMIF($F$22:$F$60, $M64, AE$22:AE$60)=0,"",SUMIF($F$22:$F$60, $M64, AE$22:AE$60))</f>
        <v/>
      </c>
      <c r="AF64" s="1011" t="str">
        <f>IF(SUMIF($F$22:$F$60, $M64, AF$22:AF$60)=0,"",SUMIF($F$22:$F$60, $M64, AF$22:AF$60))</f>
        <v/>
      </c>
      <c r="AG64" s="1010" t="str">
        <f>IF(SUMIF($F$22:$F$60, $M64, AG$22:AG$60)=0,"",SUMIF($F$22:$F$60, $M64, AG$22:AG$60))</f>
        <v/>
      </c>
      <c r="AH64" s="1009" t="str">
        <f>IF(SUMIF($F$22:$F$60, $M64, AH$22:AH$60)=0,"",SUMIF($F$22:$F$60, $M64, AH$22:AH$60))</f>
        <v/>
      </c>
      <c r="AI64" s="1009" t="str">
        <f>IF(SUMIF($F$22:$F$60, $M64, AI$22:AI$60)=0,"",SUMIF($F$22:$F$60, $M64, AI$22:AI$60))</f>
        <v/>
      </c>
      <c r="AJ64" s="1009" t="str">
        <f>IF(SUMIF($F$22:$F$60, $M64, AJ$22:AJ$60)=0,"",SUMIF($F$22:$F$60, $M64, AJ$22:AJ$60))</f>
        <v/>
      </c>
      <c r="AK64" s="1009" t="str">
        <f>IF(SUMIF($F$22:$F$60, $M64, AK$22:AK$60)=0,"",SUMIF($F$22:$F$60, $M64, AK$22:AK$60))</f>
        <v/>
      </c>
      <c r="AL64" s="1009" t="str">
        <f>IF(SUMIF($F$22:$F$60, $M64, AL$22:AL$60)=0,"",SUMIF($F$22:$F$60, $M64, AL$22:AL$60))</f>
        <v/>
      </c>
      <c r="AM64" s="1011" t="str">
        <f>IF(SUMIF($F$22:$F$60, $M64, AM$22:AM$60)=0,"",SUMIF($F$22:$F$60, $M64, AM$22:AM$60))</f>
        <v/>
      </c>
      <c r="AN64" s="1010" t="str">
        <f>IF(SUMIF($F$22:$F$60, $M64, AN$22:AN$60)=0,"",SUMIF($F$22:$F$60, $M64, AN$22:AN$60))</f>
        <v/>
      </c>
      <c r="AO64" s="1009" t="str">
        <f>IF(SUMIF($F$22:$F$60, $M64, AO$22:AO$60)=0,"",SUMIF($F$22:$F$60, $M64, AO$22:AO$60))</f>
        <v/>
      </c>
      <c r="AP64" s="1009" t="str">
        <f>IF(SUMIF($F$22:$F$60, $M64, AP$22:AP$60)=0,"",SUMIF($F$22:$F$60, $M64, AP$22:AP$60))</f>
        <v/>
      </c>
      <c r="AQ64" s="1009" t="str">
        <f>IF(SUMIF($F$22:$F$60, $M64, AQ$22:AQ$60)=0,"",SUMIF($F$22:$F$60, $M64, AQ$22:AQ$60))</f>
        <v/>
      </c>
      <c r="AR64" s="1009" t="str">
        <f>IF(SUMIF($F$22:$F$60, $M64, AR$22:AR$60)=0,"",SUMIF($F$22:$F$60, $M64, AR$22:AR$60))</f>
        <v/>
      </c>
      <c r="AS64" s="1009" t="str">
        <f>IF(SUMIF($F$22:$F$60, $M64, AS$22:AS$60)=0,"",SUMIF($F$22:$F$60, $M64, AS$22:AS$60))</f>
        <v/>
      </c>
      <c r="AT64" s="1011" t="str">
        <f>IF(SUMIF($F$22:$F$60, $M64, AT$22:AT$60)=0,"",SUMIF($F$22:$F$60, $M64, AT$22:AT$60))</f>
        <v/>
      </c>
      <c r="AU64" s="1010" t="str">
        <f>IF(SUMIF($F$22:$F$60, $M64, AU$22:AU$60)=0,"",SUMIF($F$22:$F$60, $M64, AU$22:AU$60))</f>
        <v/>
      </c>
      <c r="AV64" s="1009" t="str">
        <f>IF(SUMIF($F$22:$F$60, $M64, AV$22:AV$60)=0,"",SUMIF($F$22:$F$60, $M64, AV$22:AV$60))</f>
        <v/>
      </c>
      <c r="AW64" s="1009" t="str">
        <f>IF(SUMIF($F$22:$F$60, $M64, AW$22:AW$60)=0,"",SUMIF($F$22:$F$60, $M64, AW$22:AW$60))</f>
        <v/>
      </c>
      <c r="AX64" s="1008" t="str">
        <f>IF(SUMIF($F$22:$F$60, $M64, AX$22:AX$60)=0,"",SUMIF($F$22:$F$60, $M64, AX$22:AX$60))</f>
        <v/>
      </c>
      <c r="AY64" s="1007"/>
      <c r="AZ64" s="1006" t="str">
        <f>IF(AX64="","",IF($BB$3="４週",AX64/4,IF($BB$3="暦月",AX64/($BB$8/7),"")))</f>
        <v/>
      </c>
      <c r="BA64" s="1005"/>
      <c r="BB64" s="1335"/>
      <c r="BC64" s="1334"/>
      <c r="BD64" s="1334"/>
      <c r="BE64" s="1334"/>
      <c r="BF64" s="1333"/>
    </row>
    <row r="65" spans="1:73" ht="20.25" customHeight="1">
      <c r="B65" s="1360"/>
      <c r="C65" s="1359"/>
      <c r="D65" s="1359"/>
      <c r="E65" s="1359"/>
      <c r="F65" s="1359"/>
      <c r="G65" s="1358" t="s">
        <v>933</v>
      </c>
      <c r="H65" s="1358"/>
      <c r="I65" s="1358"/>
      <c r="J65" s="1358"/>
      <c r="K65" s="1358"/>
      <c r="L65" s="1358"/>
      <c r="M65" s="1358"/>
      <c r="N65" s="1358"/>
      <c r="O65" s="1358"/>
      <c r="P65" s="1358"/>
      <c r="Q65" s="1358"/>
      <c r="R65" s="1357"/>
      <c r="S65" s="997"/>
      <c r="T65" s="996"/>
      <c r="U65" s="996"/>
      <c r="V65" s="996"/>
      <c r="W65" s="996"/>
      <c r="X65" s="996"/>
      <c r="Y65" s="995"/>
      <c r="Z65" s="997"/>
      <c r="AA65" s="996"/>
      <c r="AB65" s="996"/>
      <c r="AC65" s="996"/>
      <c r="AD65" s="996"/>
      <c r="AE65" s="996"/>
      <c r="AF65" s="995"/>
      <c r="AG65" s="997"/>
      <c r="AH65" s="996"/>
      <c r="AI65" s="996"/>
      <c r="AJ65" s="996"/>
      <c r="AK65" s="996"/>
      <c r="AL65" s="996"/>
      <c r="AM65" s="995"/>
      <c r="AN65" s="997"/>
      <c r="AO65" s="996"/>
      <c r="AP65" s="996"/>
      <c r="AQ65" s="996"/>
      <c r="AR65" s="996"/>
      <c r="AS65" s="996"/>
      <c r="AT65" s="995"/>
      <c r="AU65" s="997"/>
      <c r="AV65" s="996"/>
      <c r="AW65" s="995"/>
      <c r="AX65" s="1363"/>
      <c r="AY65" s="1362"/>
      <c r="AZ65" s="1362"/>
      <c r="BA65" s="1361"/>
      <c r="BB65" s="1335"/>
      <c r="BC65" s="1334"/>
      <c r="BD65" s="1334"/>
      <c r="BE65" s="1334"/>
      <c r="BF65" s="1333"/>
    </row>
    <row r="66" spans="1:73" ht="20.25" customHeight="1">
      <c r="B66" s="1360"/>
      <c r="C66" s="1359"/>
      <c r="D66" s="1359"/>
      <c r="E66" s="1359"/>
      <c r="F66" s="1359"/>
      <c r="G66" s="1358" t="s">
        <v>932</v>
      </c>
      <c r="H66" s="1358"/>
      <c r="I66" s="1358"/>
      <c r="J66" s="1358"/>
      <c r="K66" s="1358"/>
      <c r="L66" s="1358"/>
      <c r="M66" s="1358"/>
      <c r="N66" s="1358"/>
      <c r="O66" s="1358"/>
      <c r="P66" s="1358"/>
      <c r="Q66" s="1358"/>
      <c r="R66" s="1357"/>
      <c r="S66" s="997"/>
      <c r="T66" s="996"/>
      <c r="U66" s="996"/>
      <c r="V66" s="996"/>
      <c r="W66" s="996"/>
      <c r="X66" s="996"/>
      <c r="Y66" s="995"/>
      <c r="Z66" s="997"/>
      <c r="AA66" s="996"/>
      <c r="AB66" s="996"/>
      <c r="AC66" s="996"/>
      <c r="AD66" s="996"/>
      <c r="AE66" s="996"/>
      <c r="AF66" s="995"/>
      <c r="AG66" s="997"/>
      <c r="AH66" s="996"/>
      <c r="AI66" s="996"/>
      <c r="AJ66" s="996"/>
      <c r="AK66" s="996"/>
      <c r="AL66" s="996"/>
      <c r="AM66" s="995"/>
      <c r="AN66" s="997"/>
      <c r="AO66" s="996"/>
      <c r="AP66" s="996"/>
      <c r="AQ66" s="996"/>
      <c r="AR66" s="996"/>
      <c r="AS66" s="996"/>
      <c r="AT66" s="995"/>
      <c r="AU66" s="997"/>
      <c r="AV66" s="996"/>
      <c r="AW66" s="995"/>
      <c r="AX66" s="1338"/>
      <c r="AY66" s="1337"/>
      <c r="AZ66" s="1337"/>
      <c r="BA66" s="1336"/>
      <c r="BB66" s="1335"/>
      <c r="BC66" s="1334"/>
      <c r="BD66" s="1334"/>
      <c r="BE66" s="1334"/>
      <c r="BF66" s="1333"/>
    </row>
    <row r="67" spans="1:73" ht="20.25" customHeight="1" thickBot="1">
      <c r="B67" s="1356"/>
      <c r="C67" s="1355"/>
      <c r="D67" s="1355"/>
      <c r="E67" s="1355"/>
      <c r="F67" s="1355"/>
      <c r="G67" s="1354" t="s">
        <v>1052</v>
      </c>
      <c r="H67" s="1353"/>
      <c r="I67" s="1353"/>
      <c r="J67" s="1353"/>
      <c r="K67" s="1353"/>
      <c r="L67" s="1353"/>
      <c r="M67" s="1353"/>
      <c r="N67" s="1353"/>
      <c r="O67" s="1353"/>
      <c r="P67" s="1353"/>
      <c r="Q67" s="1353"/>
      <c r="R67" s="1352"/>
      <c r="S67" s="1351" t="str">
        <f>IF(S66&lt;&gt;"",IF(S65&gt;15,((S65-15)/5+1)*S66,S66),"")</f>
        <v/>
      </c>
      <c r="T67" s="1350" t="str">
        <f>IF(T66&lt;&gt;"",IF(T65&gt;15,((T65-15)/5+1)*T66,T66),"")</f>
        <v/>
      </c>
      <c r="U67" s="1350" t="str">
        <f>IF(U66&lt;&gt;"",IF(U65&gt;15,((U65-15)/5+1)*U66,U66),"")</f>
        <v/>
      </c>
      <c r="V67" s="1350" t="str">
        <f>IF(V66&lt;&gt;"",IF(V65&gt;15,((V65-15)/5+1)*V66,V66),"")</f>
        <v/>
      </c>
      <c r="W67" s="1350" t="str">
        <f>IF(W66&lt;&gt;"",IF(W65&gt;15,((W65-15)/5+1)*W66,W66),"")</f>
        <v/>
      </c>
      <c r="X67" s="1350" t="str">
        <f>IF(X66&lt;&gt;"",IF(X65&gt;15,((X65-15)/5+1)*X66,X66),"")</f>
        <v/>
      </c>
      <c r="Y67" s="1349" t="str">
        <f>IF(Y66&lt;&gt;"",IF(Y65&gt;15,((Y65-15)/5+1)*Y66,Y66),"")</f>
        <v/>
      </c>
      <c r="Z67" s="1351" t="str">
        <f>IF(Z66&lt;&gt;"",IF(Z65&gt;15,((Z65-15)/5+1)*Z66,Z66),"")</f>
        <v/>
      </c>
      <c r="AA67" s="1350" t="str">
        <f>IF(AA66&lt;&gt;"",IF(AA65&gt;15,((AA65-15)/5+1)*AA66,AA66),"")</f>
        <v/>
      </c>
      <c r="AB67" s="1350" t="str">
        <f>IF(AB66&lt;&gt;"",IF(AB65&gt;15,((AB65-15)/5+1)*AB66,AB66),"")</f>
        <v/>
      </c>
      <c r="AC67" s="1350" t="str">
        <f>IF(AC66&lt;&gt;"",IF(AC65&gt;15,((AC65-15)/5+1)*AC66,AC66),"")</f>
        <v/>
      </c>
      <c r="AD67" s="1350" t="str">
        <f>IF(AD66&lt;&gt;"",IF(AD65&gt;15,((AD65-15)/5+1)*AD66,AD66),"")</f>
        <v/>
      </c>
      <c r="AE67" s="1350" t="str">
        <f>IF(AE66&lt;&gt;"",IF(AE65&gt;15,((AE65-15)/5+1)*AE66,AE66),"")</f>
        <v/>
      </c>
      <c r="AF67" s="1349" t="str">
        <f>IF(AF66&lt;&gt;"",IF(AF65&gt;15,((AF65-15)/5+1)*AF66,AF66),"")</f>
        <v/>
      </c>
      <c r="AG67" s="1351" t="str">
        <f>IF(AG66&lt;&gt;"",IF(AG65&gt;15,((AG65-15)/5+1)*AG66,AG66),"")</f>
        <v/>
      </c>
      <c r="AH67" s="1350" t="str">
        <f>IF(AH66&lt;&gt;"",IF(AH65&gt;15,((AH65-15)/5+1)*AH66,AH66),"")</f>
        <v/>
      </c>
      <c r="AI67" s="1350" t="str">
        <f>IF(AI66&lt;&gt;"",IF(AI65&gt;15,((AI65-15)/5+1)*AI66,AI66),"")</f>
        <v/>
      </c>
      <c r="AJ67" s="1350" t="str">
        <f>IF(AJ66&lt;&gt;"",IF(AJ65&gt;15,((AJ65-15)/5+1)*AJ66,AJ66),"")</f>
        <v/>
      </c>
      <c r="AK67" s="1350" t="str">
        <f>IF(AK66&lt;&gt;"",IF(AK65&gt;15,((AK65-15)/5+1)*AK66,AK66),"")</f>
        <v/>
      </c>
      <c r="AL67" s="1350" t="str">
        <f>IF(AL66&lt;&gt;"",IF(AL65&gt;15,((AL65-15)/5+1)*AL66,AL66),"")</f>
        <v/>
      </c>
      <c r="AM67" s="1349" t="str">
        <f>IF(AM66&lt;&gt;"",IF(AM65&gt;15,((AM65-15)/5+1)*AM66,AM66),"")</f>
        <v/>
      </c>
      <c r="AN67" s="1351" t="str">
        <f>IF(AN66&lt;&gt;"",IF(AN65&gt;15,((AN65-15)/5+1)*AN66,AN66),"")</f>
        <v/>
      </c>
      <c r="AO67" s="1350" t="str">
        <f>IF(AO66&lt;&gt;"",IF(AO65&gt;15,((AO65-15)/5+1)*AO66,AO66),"")</f>
        <v/>
      </c>
      <c r="AP67" s="1350" t="str">
        <f>IF(AP66&lt;&gt;"",IF(AP65&gt;15,((AP65-15)/5+1)*AP66,AP66),"")</f>
        <v/>
      </c>
      <c r="AQ67" s="1350" t="str">
        <f>IF(AQ66&lt;&gt;"",IF(AQ65&gt;15,((AQ65-15)/5+1)*AQ66,AQ66),"")</f>
        <v/>
      </c>
      <c r="AR67" s="1350" t="str">
        <f>IF(AR66&lt;&gt;"",IF(AR65&gt;15,((AR65-15)/5+1)*AR66,AR66),"")</f>
        <v/>
      </c>
      <c r="AS67" s="1350" t="str">
        <f>IF(AS66&lt;&gt;"",IF(AS65&gt;15,((AS65-15)/5+1)*AS66,AS66),"")</f>
        <v/>
      </c>
      <c r="AT67" s="1349" t="str">
        <f>IF(AT66&lt;&gt;"",IF(AT65&gt;15,((AT65-15)/5+1)*AT66,AT66),"")</f>
        <v/>
      </c>
      <c r="AU67" s="1348" t="str">
        <f>IF(AU66&lt;&gt;"",IF(AU65&gt;15,((AU65-15)/5+1)*AU66,AU66),"")</f>
        <v/>
      </c>
      <c r="AV67" s="1347" t="str">
        <f>IF(AV66&lt;&gt;"",IF(AV65&gt;15,((AV65-15)/5+1)*AV66,AV66),"")</f>
        <v/>
      </c>
      <c r="AW67" s="1346" t="str">
        <f>IF(AW66&lt;&gt;"",IF(AW65&gt;15,((AW65-15)/5+1)*AW66,AW66),"")</f>
        <v/>
      </c>
      <c r="AX67" s="1338"/>
      <c r="AY67" s="1337"/>
      <c r="AZ67" s="1337"/>
      <c r="BA67" s="1336"/>
      <c r="BB67" s="1335"/>
      <c r="BC67" s="1334"/>
      <c r="BD67" s="1334"/>
      <c r="BE67" s="1334"/>
      <c r="BF67" s="1333"/>
    </row>
    <row r="68" spans="1:73" ht="18.75" customHeight="1">
      <c r="B68" s="1343" t="s">
        <v>930</v>
      </c>
      <c r="C68" s="1342"/>
      <c r="D68" s="1342"/>
      <c r="E68" s="1342"/>
      <c r="F68" s="1342"/>
      <c r="G68" s="1342"/>
      <c r="H68" s="1342"/>
      <c r="I68" s="1342"/>
      <c r="J68" s="1342"/>
      <c r="K68" s="1341"/>
      <c r="L68" s="1345" t="s">
        <v>929</v>
      </c>
      <c r="M68" s="1345"/>
      <c r="N68" s="1345"/>
      <c r="O68" s="1345"/>
      <c r="P68" s="1345"/>
      <c r="Q68" s="1345"/>
      <c r="R68" s="1344"/>
      <c r="S68" s="985" t="str">
        <f>IF($L68="","",IF(COUNTIFS($F$22:$F$60,$L68,S$22:S$60,"&gt;0")=0,"",COUNTIFS($F$22:$F$60,$L68,S$22:S$60,"&gt;0")))</f>
        <v/>
      </c>
      <c r="T68" s="983" t="str">
        <f>IF($L68="","",IF(COUNTIFS($F$22:$F$60,$L68,T$22:T$60,"&gt;0")=0,"",COUNTIFS($F$22:$F$60,$L68,T$22:T$60,"&gt;0")))</f>
        <v/>
      </c>
      <c r="U68" s="983" t="str">
        <f>IF($L68="","",IF(COUNTIFS($F$22:$F$60,$L68,U$22:U$60,"&gt;0")=0,"",COUNTIFS($F$22:$F$60,$L68,U$22:U$60,"&gt;0")))</f>
        <v/>
      </c>
      <c r="V68" s="983" t="str">
        <f>IF($L68="","",IF(COUNTIFS($F$22:$F$60,$L68,V$22:V$60,"&gt;0")=0,"",COUNTIFS($F$22:$F$60,$L68,V$22:V$60,"&gt;0")))</f>
        <v/>
      </c>
      <c r="W68" s="983" t="str">
        <f>IF($L68="","",IF(COUNTIFS($F$22:$F$60,$L68,W$22:W$60,"&gt;0")=0,"",COUNTIFS($F$22:$F$60,$L68,W$22:W$60,"&gt;0")))</f>
        <v/>
      </c>
      <c r="X68" s="983" t="str">
        <f>IF($L68="","",IF(COUNTIFS($F$22:$F$60,$L68,X$22:X$60,"&gt;0")=0,"",COUNTIFS($F$22:$F$60,$L68,X$22:X$60,"&gt;0")))</f>
        <v/>
      </c>
      <c r="Y68" s="982" t="str">
        <f>IF($L68="","",IF(COUNTIFS($F$22:$F$60,$L68,Y$22:Y$60,"&gt;0")=0,"",COUNTIFS($F$22:$F$60,$L68,Y$22:Y$60,"&gt;0")))</f>
        <v/>
      </c>
      <c r="Z68" s="984" t="str">
        <f>IF($L68="","",IF(COUNTIFS($F$22:$F$60,$L68,Z$22:Z$60,"&gt;0")=0,"",COUNTIFS($F$22:$F$60,$L68,Z$22:Z$60,"&gt;0")))</f>
        <v/>
      </c>
      <c r="AA68" s="983" t="str">
        <f>IF($L68="","",IF(COUNTIFS($F$22:$F$60,$L68,AA$22:AA$60,"&gt;0")=0,"",COUNTIFS($F$22:$F$60,$L68,AA$22:AA$60,"&gt;0")))</f>
        <v/>
      </c>
      <c r="AB68" s="983" t="str">
        <f>IF($L68="","",IF(COUNTIFS($F$22:$F$60,$L68,AB$22:AB$60,"&gt;0")=0,"",COUNTIFS($F$22:$F$60,$L68,AB$22:AB$60,"&gt;0")))</f>
        <v/>
      </c>
      <c r="AC68" s="983" t="str">
        <f>IF($L68="","",IF(COUNTIFS($F$22:$F$60,$L68,AC$22:AC$60,"&gt;0")=0,"",COUNTIFS($F$22:$F$60,$L68,AC$22:AC$60,"&gt;0")))</f>
        <v/>
      </c>
      <c r="AD68" s="983" t="str">
        <f>IF($L68="","",IF(COUNTIFS($F$22:$F$60,$L68,AD$22:AD$60,"&gt;0")=0,"",COUNTIFS($F$22:$F$60,$L68,AD$22:AD$60,"&gt;0")))</f>
        <v/>
      </c>
      <c r="AE68" s="983" t="str">
        <f>IF($L68="","",IF(COUNTIFS($F$22:$F$60,$L68,AE$22:AE$60,"&gt;0")=0,"",COUNTIFS($F$22:$F$60,$L68,AE$22:AE$60,"&gt;0")))</f>
        <v/>
      </c>
      <c r="AF68" s="982" t="str">
        <f>IF($L68="","",IF(COUNTIFS($F$22:$F$60,$L68,AF$22:AF$60,"&gt;0")=0,"",COUNTIFS($F$22:$F$60,$L68,AF$22:AF$60,"&gt;0")))</f>
        <v/>
      </c>
      <c r="AG68" s="983" t="str">
        <f>IF($L68="","",IF(COUNTIFS($F$22:$F$60,$L68,AG$22:AG$60,"&gt;0")=0,"",COUNTIFS($F$22:$F$60,$L68,AG$22:AG$60,"&gt;0")))</f>
        <v/>
      </c>
      <c r="AH68" s="983" t="str">
        <f>IF($L68="","",IF(COUNTIFS($F$22:$F$60,$L68,AH$22:AH$60,"&gt;0")=0,"",COUNTIFS($F$22:$F$60,$L68,AH$22:AH$60,"&gt;0")))</f>
        <v/>
      </c>
      <c r="AI68" s="983" t="str">
        <f>IF($L68="","",IF(COUNTIFS($F$22:$F$60,$L68,AI$22:AI$60,"&gt;0")=0,"",COUNTIFS($F$22:$F$60,$L68,AI$22:AI$60,"&gt;0")))</f>
        <v/>
      </c>
      <c r="AJ68" s="983" t="str">
        <f>IF($L68="","",IF(COUNTIFS($F$22:$F$60,$L68,AJ$22:AJ$60,"&gt;0")=0,"",COUNTIFS($F$22:$F$60,$L68,AJ$22:AJ$60,"&gt;0")))</f>
        <v/>
      </c>
      <c r="AK68" s="983" t="str">
        <f>IF($L68="","",IF(COUNTIFS($F$22:$F$60,$L68,AK$22:AK$60,"&gt;0")=0,"",COUNTIFS($F$22:$F$60,$L68,AK$22:AK$60,"&gt;0")))</f>
        <v/>
      </c>
      <c r="AL68" s="983" t="str">
        <f>IF($L68="","",IF(COUNTIFS($F$22:$F$60,$L68,AL$22:AL$60,"&gt;0")=0,"",COUNTIFS($F$22:$F$60,$L68,AL$22:AL$60,"&gt;0")))</f>
        <v/>
      </c>
      <c r="AM68" s="982" t="str">
        <f>IF($L68="","",IF(COUNTIFS($F$22:$F$60,$L68,AM$22:AM$60,"&gt;0")=0,"",COUNTIFS($F$22:$F$60,$L68,AM$22:AM$60,"&gt;0")))</f>
        <v/>
      </c>
      <c r="AN68" s="983" t="str">
        <f>IF($L68="","",IF(COUNTIFS($F$22:$F$60,$L68,AN$22:AN$60,"&gt;0")=0,"",COUNTIFS($F$22:$F$60,$L68,AN$22:AN$60,"&gt;0")))</f>
        <v/>
      </c>
      <c r="AO68" s="983" t="str">
        <f>IF($L68="","",IF(COUNTIFS($F$22:$F$60,$L68,AO$22:AO$60,"&gt;0")=0,"",COUNTIFS($F$22:$F$60,$L68,AO$22:AO$60,"&gt;0")))</f>
        <v/>
      </c>
      <c r="AP68" s="983" t="str">
        <f>IF($L68="","",IF(COUNTIFS($F$22:$F$60,$L68,AP$22:AP$60,"&gt;0")=0,"",COUNTIFS($F$22:$F$60,$L68,AP$22:AP$60,"&gt;0")))</f>
        <v/>
      </c>
      <c r="AQ68" s="983" t="str">
        <f>IF($L68="","",IF(COUNTIFS($F$22:$F$60,$L68,AQ$22:AQ$60,"&gt;0")=0,"",COUNTIFS($F$22:$F$60,$L68,AQ$22:AQ$60,"&gt;0")))</f>
        <v/>
      </c>
      <c r="AR68" s="983" t="str">
        <f>IF($L68="","",IF(COUNTIFS($F$22:$F$60,$L68,AR$22:AR$60,"&gt;0")=0,"",COUNTIFS($F$22:$F$60,$L68,AR$22:AR$60,"&gt;0")))</f>
        <v/>
      </c>
      <c r="AS68" s="983" t="str">
        <f>IF($L68="","",IF(COUNTIFS($F$22:$F$60,$L68,AS$22:AS$60,"&gt;0")=0,"",COUNTIFS($F$22:$F$60,$L68,AS$22:AS$60,"&gt;0")))</f>
        <v/>
      </c>
      <c r="AT68" s="982" t="str">
        <f>IF($L68="","",IF(COUNTIFS($F$22:$F$60,$L68,AT$22:AT$60,"&gt;0")=0,"",COUNTIFS($F$22:$F$60,$L68,AT$22:AT$60,"&gt;0")))</f>
        <v/>
      </c>
      <c r="AU68" s="983" t="str">
        <f>IF($L68="","",IF(COUNTIFS($F$22:$F$60,$L68,AU$22:AU$60,"&gt;0")=0,"",COUNTIFS($F$22:$F$60,$L68,AU$22:AU$60,"&gt;0")))</f>
        <v/>
      </c>
      <c r="AV68" s="983" t="str">
        <f>IF($L68="","",IF(COUNTIFS($F$22:$F$60,$L68,AV$22:AV$60,"&gt;0")=0,"",COUNTIFS($F$22:$F$60,$L68,AV$22:AV$60,"&gt;0")))</f>
        <v/>
      </c>
      <c r="AW68" s="982" t="str">
        <f>IF($L68="","",IF(COUNTIFS($F$22:$F$60,$L68,AW$22:AW$60,"&gt;0")=0,"",COUNTIFS($F$22:$F$60,$L68,AW$22:AW$60,"&gt;0")))</f>
        <v/>
      </c>
      <c r="AX68" s="1338"/>
      <c r="AY68" s="1337"/>
      <c r="AZ68" s="1337"/>
      <c r="BA68" s="1336"/>
      <c r="BB68" s="1335"/>
      <c r="BC68" s="1334"/>
      <c r="BD68" s="1334"/>
      <c r="BE68" s="1334"/>
      <c r="BF68" s="1333"/>
    </row>
    <row r="69" spans="1:73" ht="18.75" customHeight="1">
      <c r="B69" s="1343"/>
      <c r="C69" s="1342"/>
      <c r="D69" s="1342"/>
      <c r="E69" s="1342"/>
      <c r="F69" s="1342"/>
      <c r="G69" s="1342"/>
      <c r="H69" s="1342"/>
      <c r="I69" s="1342"/>
      <c r="J69" s="1342"/>
      <c r="K69" s="1341"/>
      <c r="L69" s="1340" t="s">
        <v>928</v>
      </c>
      <c r="M69" s="1340"/>
      <c r="N69" s="1340"/>
      <c r="O69" s="1340"/>
      <c r="P69" s="1340"/>
      <c r="Q69" s="1340"/>
      <c r="R69" s="1339"/>
      <c r="S69" s="976" t="str">
        <f>IF($L69="","",IF(COUNTIFS($F$22:$F$60,$L69,S$22:S$60,"&gt;0")=0,"",COUNTIFS($F$22:$F$60,$L69,S$22:S$60,"&gt;0")))</f>
        <v/>
      </c>
      <c r="T69" s="974" t="str">
        <f>IF($L69="","",IF(COUNTIFS($F$22:$F$60,$L69,T$22:T$60,"&gt;0")=0,"",COUNTIFS($F$22:$F$60,$L69,T$22:T$60,"&gt;0")))</f>
        <v/>
      </c>
      <c r="U69" s="974" t="str">
        <f>IF($L69="","",IF(COUNTIFS($F$22:$F$60,$L69,U$22:U$60,"&gt;0")=0,"",COUNTIFS($F$22:$F$60,$L69,U$22:U$60,"&gt;0")))</f>
        <v/>
      </c>
      <c r="V69" s="974" t="str">
        <f>IF($L69="","",IF(COUNTIFS($F$22:$F$60,$L69,V$22:V$60,"&gt;0")=0,"",COUNTIFS($F$22:$F$60,$L69,V$22:V$60,"&gt;0")))</f>
        <v/>
      </c>
      <c r="W69" s="974" t="str">
        <f>IF($L69="","",IF(COUNTIFS($F$22:$F$60,$L69,W$22:W$60,"&gt;0")=0,"",COUNTIFS($F$22:$F$60,$L69,W$22:W$60,"&gt;0")))</f>
        <v/>
      </c>
      <c r="X69" s="974" t="str">
        <f>IF($L69="","",IF(COUNTIFS($F$22:$F$60,$L69,X$22:X$60,"&gt;0")=0,"",COUNTIFS($F$22:$F$60,$L69,X$22:X$60,"&gt;0")))</f>
        <v/>
      </c>
      <c r="Y69" s="973" t="str">
        <f>IF($L69="","",IF(COUNTIFS($F$22:$F$60,$L69,Y$22:Y$60,"&gt;0")=0,"",COUNTIFS($F$22:$F$60,$L69,Y$22:Y$60,"&gt;0")))</f>
        <v/>
      </c>
      <c r="Z69" s="975" t="str">
        <f>IF($L69="","",IF(COUNTIFS($F$22:$F$60,$L69,Z$22:Z$60,"&gt;0")=0,"",COUNTIFS($F$22:$F$60,$L69,Z$22:Z$60,"&gt;0")))</f>
        <v/>
      </c>
      <c r="AA69" s="974" t="str">
        <f>IF($L69="","",IF(COUNTIFS($F$22:$F$60,$L69,AA$22:AA$60,"&gt;0")=0,"",COUNTIFS($F$22:$F$60,$L69,AA$22:AA$60,"&gt;0")))</f>
        <v/>
      </c>
      <c r="AB69" s="974" t="str">
        <f>IF($L69="","",IF(COUNTIFS($F$22:$F$60,$L69,AB$22:AB$60,"&gt;0")=0,"",COUNTIFS($F$22:$F$60,$L69,AB$22:AB$60,"&gt;0")))</f>
        <v/>
      </c>
      <c r="AC69" s="974" t="str">
        <f>IF($L69="","",IF(COUNTIFS($F$22:$F$60,$L69,AC$22:AC$60,"&gt;0")=0,"",COUNTIFS($F$22:$F$60,$L69,AC$22:AC$60,"&gt;0")))</f>
        <v/>
      </c>
      <c r="AD69" s="974" t="str">
        <f>IF($L69="","",IF(COUNTIFS($F$22:$F$60,$L69,AD$22:AD$60,"&gt;0")=0,"",COUNTIFS($F$22:$F$60,$L69,AD$22:AD$60,"&gt;0")))</f>
        <v/>
      </c>
      <c r="AE69" s="974" t="str">
        <f>IF($L69="","",IF(COUNTIFS($F$22:$F$60,$L69,AE$22:AE$60,"&gt;0")=0,"",COUNTIFS($F$22:$F$60,$L69,AE$22:AE$60,"&gt;0")))</f>
        <v/>
      </c>
      <c r="AF69" s="973" t="str">
        <f>IF($L69="","",IF(COUNTIFS($F$22:$F$60,$L69,AF$22:AF$60,"&gt;0")=0,"",COUNTIFS($F$22:$F$60,$L69,AF$22:AF$60,"&gt;0")))</f>
        <v/>
      </c>
      <c r="AG69" s="974" t="str">
        <f>IF($L69="","",IF(COUNTIFS($F$22:$F$60,$L69,AG$22:AG$60,"&gt;0")=0,"",COUNTIFS($F$22:$F$60,$L69,AG$22:AG$60,"&gt;0")))</f>
        <v/>
      </c>
      <c r="AH69" s="974" t="str">
        <f>IF($L69="","",IF(COUNTIFS($F$22:$F$60,$L69,AH$22:AH$60,"&gt;0")=0,"",COUNTIFS($F$22:$F$60,$L69,AH$22:AH$60,"&gt;0")))</f>
        <v/>
      </c>
      <c r="AI69" s="974" t="str">
        <f>IF($L69="","",IF(COUNTIFS($F$22:$F$60,$L69,AI$22:AI$60,"&gt;0")=0,"",COUNTIFS($F$22:$F$60,$L69,AI$22:AI$60,"&gt;0")))</f>
        <v/>
      </c>
      <c r="AJ69" s="974" t="str">
        <f>IF($L69="","",IF(COUNTIFS($F$22:$F$60,$L69,AJ$22:AJ$60,"&gt;0")=0,"",COUNTIFS($F$22:$F$60,$L69,AJ$22:AJ$60,"&gt;0")))</f>
        <v/>
      </c>
      <c r="AK69" s="974" t="str">
        <f>IF($L69="","",IF(COUNTIFS($F$22:$F$60,$L69,AK$22:AK$60,"&gt;0")=0,"",COUNTIFS($F$22:$F$60,$L69,AK$22:AK$60,"&gt;0")))</f>
        <v/>
      </c>
      <c r="AL69" s="974" t="str">
        <f>IF($L69="","",IF(COUNTIFS($F$22:$F$60,$L69,AL$22:AL$60,"&gt;0")=0,"",COUNTIFS($F$22:$F$60,$L69,AL$22:AL$60,"&gt;0")))</f>
        <v/>
      </c>
      <c r="AM69" s="973" t="str">
        <f>IF($L69="","",IF(COUNTIFS($F$22:$F$60,$L69,AM$22:AM$60,"&gt;0")=0,"",COUNTIFS($F$22:$F$60,$L69,AM$22:AM$60,"&gt;0")))</f>
        <v/>
      </c>
      <c r="AN69" s="974" t="str">
        <f>IF($L69="","",IF(COUNTIFS($F$22:$F$60,$L69,AN$22:AN$60,"&gt;0")=0,"",COUNTIFS($F$22:$F$60,$L69,AN$22:AN$60,"&gt;0")))</f>
        <v/>
      </c>
      <c r="AO69" s="974" t="str">
        <f>IF($L69="","",IF(COUNTIFS($F$22:$F$60,$L69,AO$22:AO$60,"&gt;0")=0,"",COUNTIFS($F$22:$F$60,$L69,AO$22:AO$60,"&gt;0")))</f>
        <v/>
      </c>
      <c r="AP69" s="974" t="str">
        <f>IF($L69="","",IF(COUNTIFS($F$22:$F$60,$L69,AP$22:AP$60,"&gt;0")=0,"",COUNTIFS($F$22:$F$60,$L69,AP$22:AP$60,"&gt;0")))</f>
        <v/>
      </c>
      <c r="AQ69" s="974" t="str">
        <f>IF($L69="","",IF(COUNTIFS($F$22:$F$60,$L69,AQ$22:AQ$60,"&gt;0")=0,"",COUNTIFS($F$22:$F$60,$L69,AQ$22:AQ$60,"&gt;0")))</f>
        <v/>
      </c>
      <c r="AR69" s="974" t="str">
        <f>IF($L69="","",IF(COUNTIFS($F$22:$F$60,$L69,AR$22:AR$60,"&gt;0")=0,"",COUNTIFS($F$22:$F$60,$L69,AR$22:AR$60,"&gt;0")))</f>
        <v/>
      </c>
      <c r="AS69" s="974" t="str">
        <f>IF($L69="","",IF(COUNTIFS($F$22:$F$60,$L69,AS$22:AS$60,"&gt;0")=0,"",COUNTIFS($F$22:$F$60,$L69,AS$22:AS$60,"&gt;0")))</f>
        <v/>
      </c>
      <c r="AT69" s="973" t="str">
        <f>IF($L69="","",IF(COUNTIFS($F$22:$F$60,$L69,AT$22:AT$60,"&gt;0")=0,"",COUNTIFS($F$22:$F$60,$L69,AT$22:AT$60,"&gt;0")))</f>
        <v/>
      </c>
      <c r="AU69" s="974" t="str">
        <f>IF($L69="","",IF(COUNTIFS($F$22:$F$60,$L69,AU$22:AU$60,"&gt;0")=0,"",COUNTIFS($F$22:$F$60,$L69,AU$22:AU$60,"&gt;0")))</f>
        <v/>
      </c>
      <c r="AV69" s="974" t="str">
        <f>IF($L69="","",IF(COUNTIFS($F$22:$F$60,$L69,AV$22:AV$60,"&gt;0")=0,"",COUNTIFS($F$22:$F$60,$L69,AV$22:AV$60,"&gt;0")))</f>
        <v/>
      </c>
      <c r="AW69" s="973" t="str">
        <f>IF($L69="","",IF(COUNTIFS($F$22:$F$60,$L69,AW$22:AW$60,"&gt;0")=0,"",COUNTIFS($F$22:$F$60,$L69,AW$22:AW$60,"&gt;0")))</f>
        <v/>
      </c>
      <c r="AX69" s="1338"/>
      <c r="AY69" s="1337"/>
      <c r="AZ69" s="1337"/>
      <c r="BA69" s="1336"/>
      <c r="BB69" s="1335"/>
      <c r="BC69" s="1334"/>
      <c r="BD69" s="1334"/>
      <c r="BE69" s="1334"/>
      <c r="BF69" s="1333"/>
    </row>
    <row r="70" spans="1:73" ht="18.75" customHeight="1">
      <c r="B70" s="1343"/>
      <c r="C70" s="1342"/>
      <c r="D70" s="1342"/>
      <c r="E70" s="1342"/>
      <c r="F70" s="1342"/>
      <c r="G70" s="1342"/>
      <c r="H70" s="1342"/>
      <c r="I70" s="1342"/>
      <c r="J70" s="1342"/>
      <c r="K70" s="1341"/>
      <c r="L70" s="1340" t="s">
        <v>927</v>
      </c>
      <c r="M70" s="1340"/>
      <c r="N70" s="1340"/>
      <c r="O70" s="1340"/>
      <c r="P70" s="1340"/>
      <c r="Q70" s="1340"/>
      <c r="R70" s="1339"/>
      <c r="S70" s="976" t="str">
        <f>IF($L70="","",IF(COUNTIFS($F$22:$F$60,$L70,S$22:S$60,"&gt;0")=0,"",COUNTIFS($F$22:$F$60,$L70,S$22:S$60,"&gt;0")))</f>
        <v/>
      </c>
      <c r="T70" s="974" t="str">
        <f>IF($L70="","",IF(COUNTIFS($F$22:$F$60,$L70,T$22:T$60,"&gt;0")=0,"",COUNTIFS($F$22:$F$60,$L70,T$22:T$60,"&gt;0")))</f>
        <v/>
      </c>
      <c r="U70" s="974" t="str">
        <f>IF($L70="","",IF(COUNTIFS($F$22:$F$60,$L70,U$22:U$60,"&gt;0")=0,"",COUNTIFS($F$22:$F$60,$L70,U$22:U$60,"&gt;0")))</f>
        <v/>
      </c>
      <c r="V70" s="974" t="str">
        <f>IF($L70="","",IF(COUNTIFS($F$22:$F$60,$L70,V$22:V$60,"&gt;0")=0,"",COUNTIFS($F$22:$F$60,$L70,V$22:V$60,"&gt;0")))</f>
        <v/>
      </c>
      <c r="W70" s="974" t="str">
        <f>IF($L70="","",IF(COUNTIFS($F$22:$F$60,$L70,W$22:W$60,"&gt;0")=0,"",COUNTIFS($F$22:$F$60,$L70,W$22:W$60,"&gt;0")))</f>
        <v/>
      </c>
      <c r="X70" s="974" t="str">
        <f>IF($L70="","",IF(COUNTIFS($F$22:$F$60,$L70,X$22:X$60,"&gt;0")=0,"",COUNTIFS($F$22:$F$60,$L70,X$22:X$60,"&gt;0")))</f>
        <v/>
      </c>
      <c r="Y70" s="973" t="str">
        <f>IF($L70="","",IF(COUNTIFS($F$22:$F$60,$L70,Y$22:Y$60,"&gt;0")=0,"",COUNTIFS($F$22:$F$60,$L70,Y$22:Y$60,"&gt;0")))</f>
        <v/>
      </c>
      <c r="Z70" s="975" t="str">
        <f>IF($L70="","",IF(COUNTIFS($F$22:$F$60,$L70,Z$22:Z$60,"&gt;0")=0,"",COUNTIFS($F$22:$F$60,$L70,Z$22:Z$60,"&gt;0")))</f>
        <v/>
      </c>
      <c r="AA70" s="974" t="str">
        <f>IF($L70="","",IF(COUNTIFS($F$22:$F$60,$L70,AA$22:AA$60,"&gt;0")=0,"",COUNTIFS($F$22:$F$60,$L70,AA$22:AA$60,"&gt;0")))</f>
        <v/>
      </c>
      <c r="AB70" s="974" t="str">
        <f>IF($L70="","",IF(COUNTIFS($F$22:$F$60,$L70,AB$22:AB$60,"&gt;0")=0,"",COUNTIFS($F$22:$F$60,$L70,AB$22:AB$60,"&gt;0")))</f>
        <v/>
      </c>
      <c r="AC70" s="974" t="str">
        <f>IF($L70="","",IF(COUNTIFS($F$22:$F$60,$L70,AC$22:AC$60,"&gt;0")=0,"",COUNTIFS($F$22:$F$60,$L70,AC$22:AC$60,"&gt;0")))</f>
        <v/>
      </c>
      <c r="AD70" s="974" t="str">
        <f>IF($L70="","",IF(COUNTIFS($F$22:$F$60,$L70,AD$22:AD$60,"&gt;0")=0,"",COUNTIFS($F$22:$F$60,$L70,AD$22:AD$60,"&gt;0")))</f>
        <v/>
      </c>
      <c r="AE70" s="974" t="str">
        <f>IF($L70="","",IF(COUNTIFS($F$22:$F$60,$L70,AE$22:AE$60,"&gt;0")=0,"",COUNTIFS($F$22:$F$60,$L70,AE$22:AE$60,"&gt;0")))</f>
        <v/>
      </c>
      <c r="AF70" s="973" t="str">
        <f>IF($L70="","",IF(COUNTIFS($F$22:$F$60,$L70,AF$22:AF$60,"&gt;0")=0,"",COUNTIFS($F$22:$F$60,$L70,AF$22:AF$60,"&gt;0")))</f>
        <v/>
      </c>
      <c r="AG70" s="974" t="str">
        <f>IF($L70="","",IF(COUNTIFS($F$22:$F$60,$L70,AG$22:AG$60,"&gt;0")=0,"",COUNTIFS($F$22:$F$60,$L70,AG$22:AG$60,"&gt;0")))</f>
        <v/>
      </c>
      <c r="AH70" s="974" t="str">
        <f>IF($L70="","",IF(COUNTIFS($F$22:$F$60,$L70,AH$22:AH$60,"&gt;0")=0,"",COUNTIFS($F$22:$F$60,$L70,AH$22:AH$60,"&gt;0")))</f>
        <v/>
      </c>
      <c r="AI70" s="974" t="str">
        <f>IF($L70="","",IF(COUNTIFS($F$22:$F$60,$L70,AI$22:AI$60,"&gt;0")=0,"",COUNTIFS($F$22:$F$60,$L70,AI$22:AI$60,"&gt;0")))</f>
        <v/>
      </c>
      <c r="AJ70" s="974" t="str">
        <f>IF($L70="","",IF(COUNTIFS($F$22:$F$60,$L70,AJ$22:AJ$60,"&gt;0")=0,"",COUNTIFS($F$22:$F$60,$L70,AJ$22:AJ$60,"&gt;0")))</f>
        <v/>
      </c>
      <c r="AK70" s="974" t="str">
        <f>IF($L70="","",IF(COUNTIFS($F$22:$F$60,$L70,AK$22:AK$60,"&gt;0")=0,"",COUNTIFS($F$22:$F$60,$L70,AK$22:AK$60,"&gt;0")))</f>
        <v/>
      </c>
      <c r="AL70" s="974" t="str">
        <f>IF($L70="","",IF(COUNTIFS($F$22:$F$60,$L70,AL$22:AL$60,"&gt;0")=0,"",COUNTIFS($F$22:$F$60,$L70,AL$22:AL$60,"&gt;0")))</f>
        <v/>
      </c>
      <c r="AM70" s="973" t="str">
        <f>IF($L70="","",IF(COUNTIFS($F$22:$F$60,$L70,AM$22:AM$60,"&gt;0")=0,"",COUNTIFS($F$22:$F$60,$L70,AM$22:AM$60,"&gt;0")))</f>
        <v/>
      </c>
      <c r="AN70" s="974" t="str">
        <f>IF($L70="","",IF(COUNTIFS($F$22:$F$60,$L70,AN$22:AN$60,"&gt;0")=0,"",COUNTIFS($F$22:$F$60,$L70,AN$22:AN$60,"&gt;0")))</f>
        <v/>
      </c>
      <c r="AO70" s="974" t="str">
        <f>IF($L70="","",IF(COUNTIFS($F$22:$F$60,$L70,AO$22:AO$60,"&gt;0")=0,"",COUNTIFS($F$22:$F$60,$L70,AO$22:AO$60,"&gt;0")))</f>
        <v/>
      </c>
      <c r="AP70" s="974" t="str">
        <f>IF($L70="","",IF(COUNTIFS($F$22:$F$60,$L70,AP$22:AP$60,"&gt;0")=0,"",COUNTIFS($F$22:$F$60,$L70,AP$22:AP$60,"&gt;0")))</f>
        <v/>
      </c>
      <c r="AQ70" s="974" t="str">
        <f>IF($L70="","",IF(COUNTIFS($F$22:$F$60,$L70,AQ$22:AQ$60,"&gt;0")=0,"",COUNTIFS($F$22:$F$60,$L70,AQ$22:AQ$60,"&gt;0")))</f>
        <v/>
      </c>
      <c r="AR70" s="974" t="str">
        <f>IF($L70="","",IF(COUNTIFS($F$22:$F$60,$L70,AR$22:AR$60,"&gt;0")=0,"",COUNTIFS($F$22:$F$60,$L70,AR$22:AR$60,"&gt;0")))</f>
        <v/>
      </c>
      <c r="AS70" s="974" t="str">
        <f>IF($L70="","",IF(COUNTIFS($F$22:$F$60,$L70,AS$22:AS$60,"&gt;0")=0,"",COUNTIFS($F$22:$F$60,$L70,AS$22:AS$60,"&gt;0")))</f>
        <v/>
      </c>
      <c r="AT70" s="973" t="str">
        <f>IF($L70="","",IF(COUNTIFS($F$22:$F$60,$L70,AT$22:AT$60,"&gt;0")=0,"",COUNTIFS($F$22:$F$60,$L70,AT$22:AT$60,"&gt;0")))</f>
        <v/>
      </c>
      <c r="AU70" s="974" t="str">
        <f>IF($L70="","",IF(COUNTIFS($F$22:$F$60,$L70,AU$22:AU$60,"&gt;0")=0,"",COUNTIFS($F$22:$F$60,$L70,AU$22:AU$60,"&gt;0")))</f>
        <v/>
      </c>
      <c r="AV70" s="974" t="str">
        <f>IF($L70="","",IF(COUNTIFS($F$22:$F$60,$L70,AV$22:AV$60,"&gt;0")=0,"",COUNTIFS($F$22:$F$60,$L70,AV$22:AV$60,"&gt;0")))</f>
        <v/>
      </c>
      <c r="AW70" s="973" t="str">
        <f>IF($L70="","",IF(COUNTIFS($F$22:$F$60,$L70,AW$22:AW$60,"&gt;0")=0,"",COUNTIFS($F$22:$F$60,$L70,AW$22:AW$60,"&gt;0")))</f>
        <v/>
      </c>
      <c r="AX70" s="1338"/>
      <c r="AY70" s="1337"/>
      <c r="AZ70" s="1337"/>
      <c r="BA70" s="1336"/>
      <c r="BB70" s="1335"/>
      <c r="BC70" s="1334"/>
      <c r="BD70" s="1334"/>
      <c r="BE70" s="1334"/>
      <c r="BF70" s="1333"/>
    </row>
    <row r="71" spans="1:73" ht="18.75" customHeight="1">
      <c r="B71" s="1343"/>
      <c r="C71" s="1342"/>
      <c r="D71" s="1342"/>
      <c r="E71" s="1342"/>
      <c r="F71" s="1342"/>
      <c r="G71" s="1342"/>
      <c r="H71" s="1342"/>
      <c r="I71" s="1342"/>
      <c r="J71" s="1342"/>
      <c r="K71" s="1341"/>
      <c r="L71" s="1340" t="s">
        <v>926</v>
      </c>
      <c r="M71" s="1340"/>
      <c r="N71" s="1340"/>
      <c r="O71" s="1340"/>
      <c r="P71" s="1340"/>
      <c r="Q71" s="1340"/>
      <c r="R71" s="1339"/>
      <c r="S71" s="976" t="str">
        <f>IF($L71="","",IF(COUNTIFS($F$22:$F$60,$L71,S$22:S$60,"&gt;0")=0,"",COUNTIFS($F$22:$F$60,$L71,S$22:S$60,"&gt;0")))</f>
        <v/>
      </c>
      <c r="T71" s="974" t="str">
        <f>IF($L71="","",IF(COUNTIFS($F$22:$F$60,$L71,T$22:T$60,"&gt;0")=0,"",COUNTIFS($F$22:$F$60,$L71,T$22:T$60,"&gt;0")))</f>
        <v/>
      </c>
      <c r="U71" s="974" t="str">
        <f>IF($L71="","",IF(COUNTIFS($F$22:$F$60,$L71,U$22:U$60,"&gt;0")=0,"",COUNTIFS($F$22:$F$60,$L71,U$22:U$60,"&gt;0")))</f>
        <v/>
      </c>
      <c r="V71" s="974" t="str">
        <f>IF($L71="","",IF(COUNTIFS($F$22:$F$60,$L71,V$22:V$60,"&gt;0")=0,"",COUNTIFS($F$22:$F$60,$L71,V$22:V$60,"&gt;0")))</f>
        <v/>
      </c>
      <c r="W71" s="974" t="str">
        <f>IF($L71="","",IF(COUNTIFS($F$22:$F$60,$L71,W$22:W$60,"&gt;0")=0,"",COUNTIFS($F$22:$F$60,$L71,W$22:W$60,"&gt;0")))</f>
        <v/>
      </c>
      <c r="X71" s="974" t="str">
        <f>IF($L71="","",IF(COUNTIFS($F$22:$F$60,$L71,X$22:X$60,"&gt;0")=0,"",COUNTIFS($F$22:$F$60,$L71,X$22:X$60,"&gt;0")))</f>
        <v/>
      </c>
      <c r="Y71" s="973" t="str">
        <f>IF($L71="","",IF(COUNTIFS($F$22:$F$60,$L71,Y$22:Y$60,"&gt;0")=0,"",COUNTIFS($F$22:$F$60,$L71,Y$22:Y$60,"&gt;0")))</f>
        <v/>
      </c>
      <c r="Z71" s="975" t="str">
        <f>IF($L71="","",IF(COUNTIFS($F$22:$F$60,$L71,Z$22:Z$60,"&gt;0")=0,"",COUNTIFS($F$22:$F$60,$L71,Z$22:Z$60,"&gt;0")))</f>
        <v/>
      </c>
      <c r="AA71" s="974" t="str">
        <f>IF($L71="","",IF(COUNTIFS($F$22:$F$60,$L71,AA$22:AA$60,"&gt;0")=0,"",COUNTIFS($F$22:$F$60,$L71,AA$22:AA$60,"&gt;0")))</f>
        <v/>
      </c>
      <c r="AB71" s="974" t="str">
        <f>IF($L71="","",IF(COUNTIFS($F$22:$F$60,$L71,AB$22:AB$60,"&gt;0")=0,"",COUNTIFS($F$22:$F$60,$L71,AB$22:AB$60,"&gt;0")))</f>
        <v/>
      </c>
      <c r="AC71" s="974" t="str">
        <f>IF($L71="","",IF(COUNTIFS($F$22:$F$60,$L71,AC$22:AC$60,"&gt;0")=0,"",COUNTIFS($F$22:$F$60,$L71,AC$22:AC$60,"&gt;0")))</f>
        <v/>
      </c>
      <c r="AD71" s="974" t="str">
        <f>IF($L71="","",IF(COUNTIFS($F$22:$F$60,$L71,AD$22:AD$60,"&gt;0")=0,"",COUNTIFS($F$22:$F$60,$L71,AD$22:AD$60,"&gt;0")))</f>
        <v/>
      </c>
      <c r="AE71" s="974" t="str">
        <f>IF($L71="","",IF(COUNTIFS($F$22:$F$60,$L71,AE$22:AE$60,"&gt;0")=0,"",COUNTIFS($F$22:$F$60,$L71,AE$22:AE$60,"&gt;0")))</f>
        <v/>
      </c>
      <c r="AF71" s="973" t="str">
        <f>IF($L71="","",IF(COUNTIFS($F$22:$F$60,$L71,AF$22:AF$60,"&gt;0")=0,"",COUNTIFS($F$22:$F$60,$L71,AF$22:AF$60,"&gt;0")))</f>
        <v/>
      </c>
      <c r="AG71" s="974" t="str">
        <f>IF($L71="","",IF(COUNTIFS($F$22:$F$60,$L71,AG$22:AG$60,"&gt;0")=0,"",COUNTIFS($F$22:$F$60,$L71,AG$22:AG$60,"&gt;0")))</f>
        <v/>
      </c>
      <c r="AH71" s="974" t="str">
        <f>IF($L71="","",IF(COUNTIFS($F$22:$F$60,$L71,AH$22:AH$60,"&gt;0")=0,"",COUNTIFS($F$22:$F$60,$L71,AH$22:AH$60,"&gt;0")))</f>
        <v/>
      </c>
      <c r="AI71" s="974" t="str">
        <f>IF($L71="","",IF(COUNTIFS($F$22:$F$60,$L71,AI$22:AI$60,"&gt;0")=0,"",COUNTIFS($F$22:$F$60,$L71,AI$22:AI$60,"&gt;0")))</f>
        <v/>
      </c>
      <c r="AJ71" s="974" t="str">
        <f>IF($L71="","",IF(COUNTIFS($F$22:$F$60,$L71,AJ$22:AJ$60,"&gt;0")=0,"",COUNTIFS($F$22:$F$60,$L71,AJ$22:AJ$60,"&gt;0")))</f>
        <v/>
      </c>
      <c r="AK71" s="974" t="str">
        <f>IF($L71="","",IF(COUNTIFS($F$22:$F$60,$L71,AK$22:AK$60,"&gt;0")=0,"",COUNTIFS($F$22:$F$60,$L71,AK$22:AK$60,"&gt;0")))</f>
        <v/>
      </c>
      <c r="AL71" s="974" t="str">
        <f>IF($L71="","",IF(COUNTIFS($F$22:$F$60,$L71,AL$22:AL$60,"&gt;0")=0,"",COUNTIFS($F$22:$F$60,$L71,AL$22:AL$60,"&gt;0")))</f>
        <v/>
      </c>
      <c r="AM71" s="973" t="str">
        <f>IF($L71="","",IF(COUNTIFS($F$22:$F$60,$L71,AM$22:AM$60,"&gt;0")=0,"",COUNTIFS($F$22:$F$60,$L71,AM$22:AM$60,"&gt;0")))</f>
        <v/>
      </c>
      <c r="AN71" s="974" t="str">
        <f>IF($L71="","",IF(COUNTIFS($F$22:$F$60,$L71,AN$22:AN$60,"&gt;0")=0,"",COUNTIFS($F$22:$F$60,$L71,AN$22:AN$60,"&gt;0")))</f>
        <v/>
      </c>
      <c r="AO71" s="974" t="str">
        <f>IF($L71="","",IF(COUNTIFS($F$22:$F$60,$L71,AO$22:AO$60,"&gt;0")=0,"",COUNTIFS($F$22:$F$60,$L71,AO$22:AO$60,"&gt;0")))</f>
        <v/>
      </c>
      <c r="AP71" s="974" t="str">
        <f>IF($L71="","",IF(COUNTIFS($F$22:$F$60,$L71,AP$22:AP$60,"&gt;0")=0,"",COUNTIFS($F$22:$F$60,$L71,AP$22:AP$60,"&gt;0")))</f>
        <v/>
      </c>
      <c r="AQ71" s="974" t="str">
        <f>IF($L71="","",IF(COUNTIFS($F$22:$F$60,$L71,AQ$22:AQ$60,"&gt;0")=0,"",COUNTIFS($F$22:$F$60,$L71,AQ$22:AQ$60,"&gt;0")))</f>
        <v/>
      </c>
      <c r="AR71" s="974" t="str">
        <f>IF($L71="","",IF(COUNTIFS($F$22:$F$60,$L71,AR$22:AR$60,"&gt;0")=0,"",COUNTIFS($F$22:$F$60,$L71,AR$22:AR$60,"&gt;0")))</f>
        <v/>
      </c>
      <c r="AS71" s="974" t="str">
        <f>IF($L71="","",IF(COUNTIFS($F$22:$F$60,$L71,AS$22:AS$60,"&gt;0")=0,"",COUNTIFS($F$22:$F$60,$L71,AS$22:AS$60,"&gt;0")))</f>
        <v/>
      </c>
      <c r="AT71" s="973" t="str">
        <f>IF($L71="","",IF(COUNTIFS($F$22:$F$60,$L71,AT$22:AT$60,"&gt;0")=0,"",COUNTIFS($F$22:$F$60,$L71,AT$22:AT$60,"&gt;0")))</f>
        <v/>
      </c>
      <c r="AU71" s="974" t="str">
        <f>IF($L71="","",IF(COUNTIFS($F$22:$F$60,$L71,AU$22:AU$60,"&gt;0")=0,"",COUNTIFS($F$22:$F$60,$L71,AU$22:AU$60,"&gt;0")))</f>
        <v/>
      </c>
      <c r="AV71" s="974" t="str">
        <f>IF($L71="","",IF(COUNTIFS($F$22:$F$60,$L71,AV$22:AV$60,"&gt;0")=0,"",COUNTIFS($F$22:$F$60,$L71,AV$22:AV$60,"&gt;0")))</f>
        <v/>
      </c>
      <c r="AW71" s="973" t="str">
        <f>IF($L71="","",IF(COUNTIFS($F$22:$F$60,$L71,AW$22:AW$60,"&gt;0")=0,"",COUNTIFS($F$22:$F$60,$L71,AW$22:AW$60,"&gt;0")))</f>
        <v/>
      </c>
      <c r="AX71" s="1338"/>
      <c r="AY71" s="1337"/>
      <c r="AZ71" s="1337"/>
      <c r="BA71" s="1336"/>
      <c r="BB71" s="1335"/>
      <c r="BC71" s="1334"/>
      <c r="BD71" s="1334"/>
      <c r="BE71" s="1334"/>
      <c r="BF71" s="1333"/>
    </row>
    <row r="72" spans="1:73" ht="18.75" customHeight="1" thickBot="1">
      <c r="B72" s="1332"/>
      <c r="C72" s="1331"/>
      <c r="D72" s="1331"/>
      <c r="E72" s="1331"/>
      <c r="F72" s="1331"/>
      <c r="G72" s="1331"/>
      <c r="H72" s="1331"/>
      <c r="I72" s="1331"/>
      <c r="J72" s="1331"/>
      <c r="K72" s="1330"/>
      <c r="L72" s="963"/>
      <c r="M72" s="963"/>
      <c r="N72" s="963"/>
      <c r="O72" s="963"/>
      <c r="P72" s="963"/>
      <c r="Q72" s="963"/>
      <c r="R72" s="962"/>
      <c r="S72" s="961" t="str">
        <f>IF($L72="","",IF(COUNTIFS($F$22:$F$60,$L72,S$22:S$60,"&gt;0")=0,"",COUNTIFS($F$22:$F$60,$L72,S$22:S$60,"&gt;0")))</f>
        <v/>
      </c>
      <c r="T72" s="959" t="str">
        <f>IF($L72="","",IF(COUNTIFS($F$22:$F$60,$L72,T$22:T$60,"&gt;0")=0,"",COUNTIFS($F$22:$F$60,$L72,T$22:T$60,"&gt;0")))</f>
        <v/>
      </c>
      <c r="U72" s="959" t="str">
        <f>IF($L72="","",IF(COUNTIFS($F$22:$F$60,$L72,U$22:U$60,"&gt;0")=0,"",COUNTIFS($F$22:$F$60,$L72,U$22:U$60,"&gt;0")))</f>
        <v/>
      </c>
      <c r="V72" s="959" t="str">
        <f>IF($L72="","",IF(COUNTIFS($F$22:$F$60,$L72,V$22:V$60,"&gt;0")=0,"",COUNTIFS($F$22:$F$60,$L72,V$22:V$60,"&gt;0")))</f>
        <v/>
      </c>
      <c r="W72" s="959" t="str">
        <f>IF($L72="","",IF(COUNTIFS($F$22:$F$60,$L72,W$22:W$60,"&gt;0")=0,"",COUNTIFS($F$22:$F$60,$L72,W$22:W$60,"&gt;0")))</f>
        <v/>
      </c>
      <c r="X72" s="959" t="str">
        <f>IF($L72="","",IF(COUNTIFS($F$22:$F$60,$L72,X$22:X$60,"&gt;0")=0,"",COUNTIFS($F$22:$F$60,$L72,X$22:X$60,"&gt;0")))</f>
        <v/>
      </c>
      <c r="Y72" s="958" t="str">
        <f>IF($L72="","",IF(COUNTIFS($F$22:$F$60,$L72,Y$22:Y$60,"&gt;0")=0,"",COUNTIFS($F$22:$F$60,$L72,Y$22:Y$60,"&gt;0")))</f>
        <v/>
      </c>
      <c r="Z72" s="960" t="str">
        <f>IF($L72="","",IF(COUNTIFS($F$22:$F$60,$L72,Z$22:Z$60,"&gt;0")=0,"",COUNTIFS($F$22:$F$60,$L72,Z$22:Z$60,"&gt;0")))</f>
        <v/>
      </c>
      <c r="AA72" s="959" t="str">
        <f>IF($L72="","",IF(COUNTIFS($F$22:$F$60,$L72,AA$22:AA$60,"&gt;0")=0,"",COUNTIFS($F$22:$F$60,$L72,AA$22:AA$60,"&gt;0")))</f>
        <v/>
      </c>
      <c r="AB72" s="959" t="str">
        <f>IF($L72="","",IF(COUNTIFS($F$22:$F$60,$L72,AB$22:AB$60,"&gt;0")=0,"",COUNTIFS($F$22:$F$60,$L72,AB$22:AB$60,"&gt;0")))</f>
        <v/>
      </c>
      <c r="AC72" s="959" t="str">
        <f>IF($L72="","",IF(COUNTIFS($F$22:$F$60,$L72,AC$22:AC$60,"&gt;0")=0,"",COUNTIFS($F$22:$F$60,$L72,AC$22:AC$60,"&gt;0")))</f>
        <v/>
      </c>
      <c r="AD72" s="959" t="str">
        <f>IF($L72="","",IF(COUNTIFS($F$22:$F$60,$L72,AD$22:AD$60,"&gt;0")=0,"",COUNTIFS($F$22:$F$60,$L72,AD$22:AD$60,"&gt;0")))</f>
        <v/>
      </c>
      <c r="AE72" s="959" t="str">
        <f>IF($L72="","",IF(COUNTIFS($F$22:$F$60,$L72,AE$22:AE$60,"&gt;0")=0,"",COUNTIFS($F$22:$F$60,$L72,AE$22:AE$60,"&gt;0")))</f>
        <v/>
      </c>
      <c r="AF72" s="958" t="str">
        <f>IF($L72="","",IF(COUNTIFS($F$22:$F$60,$L72,AF$22:AF$60,"&gt;0")=0,"",COUNTIFS($F$22:$F$60,$L72,AF$22:AF$60,"&gt;0")))</f>
        <v/>
      </c>
      <c r="AG72" s="959" t="str">
        <f>IF($L72="","",IF(COUNTIFS($F$22:$F$60,$L72,AG$22:AG$60,"&gt;0")=0,"",COUNTIFS($F$22:$F$60,$L72,AG$22:AG$60,"&gt;0")))</f>
        <v/>
      </c>
      <c r="AH72" s="959" t="str">
        <f>IF($L72="","",IF(COUNTIFS($F$22:$F$60,$L72,AH$22:AH$60,"&gt;0")=0,"",COUNTIFS($F$22:$F$60,$L72,AH$22:AH$60,"&gt;0")))</f>
        <v/>
      </c>
      <c r="AI72" s="959" t="str">
        <f>IF($L72="","",IF(COUNTIFS($F$22:$F$60,$L72,AI$22:AI$60,"&gt;0")=0,"",COUNTIFS($F$22:$F$60,$L72,AI$22:AI$60,"&gt;0")))</f>
        <v/>
      </c>
      <c r="AJ72" s="959" t="str">
        <f>IF($L72="","",IF(COUNTIFS($F$22:$F$60,$L72,AJ$22:AJ$60,"&gt;0")=0,"",COUNTIFS($F$22:$F$60,$L72,AJ$22:AJ$60,"&gt;0")))</f>
        <v/>
      </c>
      <c r="AK72" s="959" t="str">
        <f>IF($L72="","",IF(COUNTIFS($F$22:$F$60,$L72,AK$22:AK$60,"&gt;0")=0,"",COUNTIFS($F$22:$F$60,$L72,AK$22:AK$60,"&gt;0")))</f>
        <v/>
      </c>
      <c r="AL72" s="959" t="str">
        <f>IF($L72="","",IF(COUNTIFS($F$22:$F$60,$L72,AL$22:AL$60,"&gt;0")=0,"",COUNTIFS($F$22:$F$60,$L72,AL$22:AL$60,"&gt;0")))</f>
        <v/>
      </c>
      <c r="AM72" s="958" t="str">
        <f>IF($L72="","",IF(COUNTIFS($F$22:$F$60,$L72,AM$22:AM$60,"&gt;0")=0,"",COUNTIFS($F$22:$F$60,$L72,AM$22:AM$60,"&gt;0")))</f>
        <v/>
      </c>
      <c r="AN72" s="959" t="str">
        <f>IF($L72="","",IF(COUNTIFS($F$22:$F$60,$L72,AN$22:AN$60,"&gt;0")=0,"",COUNTIFS($F$22:$F$60,$L72,AN$22:AN$60,"&gt;0")))</f>
        <v/>
      </c>
      <c r="AO72" s="959" t="str">
        <f>IF($L72="","",IF(COUNTIFS($F$22:$F$60,$L72,AO$22:AO$60,"&gt;0")=0,"",COUNTIFS($F$22:$F$60,$L72,AO$22:AO$60,"&gt;0")))</f>
        <v/>
      </c>
      <c r="AP72" s="959" t="str">
        <f>IF($L72="","",IF(COUNTIFS($F$22:$F$60,$L72,AP$22:AP$60,"&gt;0")=0,"",COUNTIFS($F$22:$F$60,$L72,AP$22:AP$60,"&gt;0")))</f>
        <v/>
      </c>
      <c r="AQ72" s="959" t="str">
        <f>IF($L72="","",IF(COUNTIFS($F$22:$F$60,$L72,AQ$22:AQ$60,"&gt;0")=0,"",COUNTIFS($F$22:$F$60,$L72,AQ$22:AQ$60,"&gt;0")))</f>
        <v/>
      </c>
      <c r="AR72" s="959" t="str">
        <f>IF($L72="","",IF(COUNTIFS($F$22:$F$60,$L72,AR$22:AR$60,"&gt;0")=0,"",COUNTIFS($F$22:$F$60,$L72,AR$22:AR$60,"&gt;0")))</f>
        <v/>
      </c>
      <c r="AS72" s="959" t="str">
        <f>IF($L72="","",IF(COUNTIFS($F$22:$F$60,$L72,AS$22:AS$60,"&gt;0")=0,"",COUNTIFS($F$22:$F$60,$L72,AS$22:AS$60,"&gt;0")))</f>
        <v/>
      </c>
      <c r="AT72" s="958" t="str">
        <f>IF($L72="","",IF(COUNTIFS($F$22:$F$60,$L72,AT$22:AT$60,"&gt;0")=0,"",COUNTIFS($F$22:$F$60,$L72,AT$22:AT$60,"&gt;0")))</f>
        <v/>
      </c>
      <c r="AU72" s="959" t="str">
        <f>IF($L72="","",IF(COUNTIFS($F$22:$F$60,$L72,AU$22:AU$60,"&gt;0")=0,"",COUNTIFS($F$22:$F$60,$L72,AU$22:AU$60,"&gt;0")))</f>
        <v/>
      </c>
      <c r="AV72" s="959" t="str">
        <f>IF($L72="","",IF(COUNTIFS($F$22:$F$60,$L72,AV$22:AV$60,"&gt;0")=0,"",COUNTIFS($F$22:$F$60,$L72,AV$22:AV$60,"&gt;0")))</f>
        <v/>
      </c>
      <c r="AW72" s="958" t="str">
        <f>IF($L72="","",IF(COUNTIFS($F$22:$F$60,$L72,AW$22:AW$60,"&gt;0")=0,"",COUNTIFS($F$22:$F$60,$L72,AW$22:AW$60,"&gt;0")))</f>
        <v/>
      </c>
      <c r="AX72" s="1329"/>
      <c r="AY72" s="1328"/>
      <c r="AZ72" s="1328"/>
      <c r="BA72" s="1327"/>
      <c r="BB72" s="1326"/>
      <c r="BC72" s="1325"/>
      <c r="BD72" s="1325"/>
      <c r="BE72" s="1325"/>
      <c r="BF72" s="1324"/>
    </row>
    <row r="73" spans="1:73" ht="13.5" customHeight="1">
      <c r="C73" s="1323"/>
      <c r="D73" s="1323"/>
      <c r="E73" s="1323"/>
      <c r="F73" s="1323"/>
      <c r="G73" s="1322"/>
      <c r="H73" s="1321"/>
      <c r="AF73" s="1309"/>
    </row>
    <row r="74" spans="1:73" ht="11.45" customHeight="1">
      <c r="A74" s="1310"/>
      <c r="B74" s="1310"/>
      <c r="C74" s="1310"/>
      <c r="D74" s="1310"/>
      <c r="E74" s="1310"/>
      <c r="F74" s="1310"/>
      <c r="G74" s="1310"/>
      <c r="H74" s="1320"/>
      <c r="I74" s="1320"/>
      <c r="J74" s="1320"/>
      <c r="K74" s="1320"/>
      <c r="L74" s="1320"/>
      <c r="M74" s="1320"/>
      <c r="N74" s="1320"/>
      <c r="O74" s="1320"/>
      <c r="P74" s="1320"/>
      <c r="Q74" s="1320"/>
      <c r="R74" s="1320"/>
      <c r="S74" s="1320"/>
      <c r="T74" s="1320"/>
      <c r="U74" s="1320"/>
      <c r="V74" s="1320"/>
      <c r="W74" s="1320"/>
      <c r="X74" s="1320"/>
      <c r="Y74" s="1320"/>
      <c r="Z74" s="1320"/>
      <c r="AA74" s="1320"/>
      <c r="AB74" s="1320"/>
      <c r="AC74" s="1320"/>
      <c r="AD74" s="1320"/>
      <c r="AE74" s="1320"/>
      <c r="AF74" s="1320"/>
      <c r="AG74" s="1320"/>
      <c r="AH74" s="1320"/>
      <c r="AI74" s="1320"/>
      <c r="AJ74" s="1320"/>
      <c r="AK74" s="1320"/>
      <c r="AL74" s="1320"/>
      <c r="AM74" s="1320"/>
      <c r="AN74" s="1320"/>
      <c r="AO74" s="1320"/>
      <c r="AP74" s="1320"/>
      <c r="AQ74" s="1320"/>
      <c r="AR74" s="1319"/>
      <c r="AS74" s="1319"/>
      <c r="AT74" s="1319"/>
      <c r="AU74" s="1319"/>
      <c r="AV74" s="1319"/>
      <c r="AW74" s="1319"/>
      <c r="AX74" s="1319"/>
      <c r="AY74" s="1319"/>
      <c r="AZ74" s="1319"/>
      <c r="BA74" s="1319"/>
    </row>
    <row r="75" spans="1:73" ht="20.25" customHeight="1">
      <c r="A75" s="1318"/>
      <c r="B75" s="1318"/>
      <c r="C75" s="1310"/>
      <c r="D75" s="1310"/>
      <c r="E75" s="1310"/>
      <c r="F75" s="1310"/>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1318"/>
      <c r="AQ75" s="1318"/>
      <c r="AR75" s="1317"/>
      <c r="AS75" s="1317"/>
      <c r="AT75" s="1317"/>
      <c r="AU75" s="1317"/>
      <c r="AV75" s="1317"/>
      <c r="BN75" s="1315"/>
      <c r="BO75" s="1316"/>
      <c r="BP75" s="1315"/>
      <c r="BQ75" s="1315"/>
      <c r="BR75" s="1315"/>
      <c r="BS75" s="1314"/>
      <c r="BT75" s="1313"/>
      <c r="BU75" s="1313"/>
    </row>
    <row r="76" spans="1:73" ht="20.25" customHeight="1">
      <c r="A76" s="1310"/>
      <c r="B76" s="1310"/>
      <c r="C76" s="1312"/>
      <c r="D76" s="1312"/>
      <c r="E76" s="1312"/>
      <c r="F76" s="1312"/>
      <c r="G76" s="1312"/>
      <c r="H76" s="1311"/>
      <c r="I76" s="1311"/>
      <c r="J76" s="1310"/>
      <c r="K76" s="1310"/>
      <c r="L76" s="1310"/>
      <c r="M76" s="1310"/>
      <c r="N76" s="1310"/>
      <c r="O76" s="1310"/>
      <c r="P76" s="1310"/>
      <c r="Q76" s="1310"/>
      <c r="R76" s="1310"/>
      <c r="S76" s="1310"/>
      <c r="T76" s="1310"/>
      <c r="U76" s="1310"/>
      <c r="V76" s="1310"/>
      <c r="W76" s="1310"/>
      <c r="X76" s="1310"/>
      <c r="Y76" s="1310"/>
      <c r="Z76" s="1310"/>
      <c r="AA76" s="1310"/>
      <c r="AB76" s="1310"/>
      <c r="AC76" s="1310"/>
      <c r="AD76" s="1310"/>
      <c r="AE76" s="1310"/>
      <c r="AF76" s="1310"/>
      <c r="AG76" s="1310"/>
      <c r="AH76" s="1310"/>
      <c r="AI76" s="1310"/>
      <c r="AJ76" s="1310"/>
      <c r="AK76" s="1310"/>
      <c r="AL76" s="1310"/>
      <c r="AM76" s="1310"/>
      <c r="AN76" s="1310"/>
      <c r="AO76" s="1310"/>
      <c r="AP76" s="1310"/>
      <c r="AQ76" s="1310"/>
    </row>
    <row r="77" spans="1:73" ht="20.25" customHeight="1">
      <c r="A77" s="1310"/>
      <c r="B77" s="1310"/>
      <c r="C77" s="1312"/>
      <c r="D77" s="1312"/>
      <c r="E77" s="1312"/>
      <c r="F77" s="1312"/>
      <c r="G77" s="1312"/>
      <c r="H77" s="1311"/>
      <c r="I77" s="1311"/>
      <c r="J77" s="1310"/>
      <c r="K77" s="1310"/>
      <c r="L77" s="1310"/>
      <c r="M77" s="1310"/>
      <c r="N77" s="1310"/>
      <c r="O77" s="1310"/>
      <c r="P77" s="1310"/>
      <c r="Q77" s="1310"/>
      <c r="R77" s="1310"/>
      <c r="S77" s="1310"/>
      <c r="T77" s="1310"/>
      <c r="U77" s="1310"/>
      <c r="V77" s="1310"/>
      <c r="W77" s="1310"/>
      <c r="X77" s="1310"/>
      <c r="Y77" s="1310"/>
      <c r="Z77" s="1310"/>
      <c r="AA77" s="1310"/>
      <c r="AB77" s="1310"/>
      <c r="AC77" s="1310"/>
      <c r="AD77" s="1310"/>
      <c r="AE77" s="1310"/>
      <c r="AF77" s="1310"/>
      <c r="AG77" s="1310"/>
      <c r="AH77" s="1310"/>
      <c r="AI77" s="1310"/>
      <c r="AJ77" s="1310"/>
      <c r="AK77" s="1310"/>
      <c r="AL77" s="1310"/>
      <c r="AM77" s="1310"/>
      <c r="AN77" s="1310"/>
      <c r="AO77" s="1310"/>
      <c r="AP77" s="1310"/>
      <c r="AQ77" s="1310"/>
    </row>
    <row r="78" spans="1:73" ht="20.25" customHeight="1">
      <c r="A78" s="1310"/>
      <c r="B78" s="1310"/>
      <c r="C78" s="1311"/>
      <c r="D78" s="1311"/>
      <c r="E78" s="1311"/>
      <c r="F78" s="1311"/>
      <c r="G78" s="1311"/>
      <c r="H78" s="1310"/>
      <c r="I78" s="1310"/>
      <c r="J78" s="1310"/>
      <c r="K78" s="1310"/>
      <c r="L78" s="1310"/>
      <c r="M78" s="1310"/>
      <c r="N78" s="1310"/>
      <c r="O78" s="1310"/>
      <c r="P78" s="1310"/>
      <c r="Q78" s="1310"/>
      <c r="R78" s="1310"/>
      <c r="S78" s="1310"/>
      <c r="T78" s="1310"/>
      <c r="U78" s="1310"/>
      <c r="V78" s="1310"/>
      <c r="W78" s="1310"/>
      <c r="X78" s="1310"/>
      <c r="Y78" s="1310"/>
      <c r="Z78" s="1310"/>
      <c r="AA78" s="1310"/>
      <c r="AB78" s="1310"/>
      <c r="AC78" s="1310"/>
      <c r="AD78" s="1310"/>
      <c r="AE78" s="1310"/>
      <c r="AF78" s="1310"/>
      <c r="AG78" s="1310"/>
      <c r="AH78" s="1310"/>
      <c r="AI78" s="1310"/>
      <c r="AJ78" s="1310"/>
      <c r="AK78" s="1310"/>
      <c r="AL78" s="1310"/>
      <c r="AM78" s="1310"/>
      <c r="AN78" s="1310"/>
      <c r="AO78" s="1310"/>
      <c r="AP78" s="1310"/>
      <c r="AQ78" s="1310"/>
    </row>
    <row r="79" spans="1:73" ht="20.25" customHeight="1">
      <c r="A79" s="1310"/>
      <c r="B79" s="1310"/>
      <c r="C79" s="1311"/>
      <c r="D79" s="1311"/>
      <c r="E79" s="1311"/>
      <c r="F79" s="1311"/>
      <c r="G79" s="1311"/>
      <c r="H79" s="1310"/>
      <c r="I79" s="1310"/>
      <c r="J79" s="1310"/>
      <c r="K79" s="1310"/>
      <c r="L79" s="1310"/>
      <c r="M79" s="1310"/>
      <c r="N79" s="1310"/>
      <c r="O79" s="1310"/>
      <c r="P79" s="1310"/>
      <c r="Q79" s="1310"/>
      <c r="R79" s="1310"/>
      <c r="S79" s="1310"/>
      <c r="T79" s="1310"/>
      <c r="U79" s="1310"/>
      <c r="V79" s="1310"/>
      <c r="W79" s="1310"/>
      <c r="X79" s="1310"/>
      <c r="Y79" s="1310"/>
      <c r="Z79" s="1310"/>
      <c r="AA79" s="1310"/>
      <c r="AB79" s="1310"/>
      <c r="AC79" s="1310"/>
      <c r="AD79" s="1310"/>
      <c r="AE79" s="1310"/>
      <c r="AF79" s="1310"/>
      <c r="AG79" s="1310"/>
      <c r="AH79" s="1310"/>
      <c r="AI79" s="1310"/>
      <c r="AJ79" s="1310"/>
      <c r="AK79" s="1310"/>
      <c r="AL79" s="1310"/>
      <c r="AM79" s="1310"/>
      <c r="AN79" s="1310"/>
      <c r="AO79" s="1310"/>
      <c r="AP79" s="1310"/>
      <c r="AQ79" s="1310"/>
    </row>
    <row r="80" spans="1:73" ht="20.25" customHeight="1">
      <c r="A80" s="1310"/>
      <c r="B80" s="1310"/>
      <c r="C80" s="1311"/>
      <c r="D80" s="1311"/>
      <c r="E80" s="1311"/>
      <c r="F80" s="1311"/>
      <c r="G80" s="1311"/>
      <c r="H80" s="1310"/>
      <c r="I80" s="1310"/>
      <c r="J80" s="1310"/>
      <c r="K80" s="1310"/>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c r="AP80" s="1310"/>
      <c r="AQ80" s="1310"/>
    </row>
    <row r="81" spans="3:7" ht="20.25" customHeight="1">
      <c r="C81" s="1309"/>
      <c r="D81" s="1309"/>
      <c r="E81" s="1309"/>
      <c r="F81" s="1309"/>
      <c r="G81" s="1309"/>
    </row>
  </sheetData>
  <sheetProtection insertColumns="0" deleteRows="0"/>
  <mergeCells count="247">
    <mergeCell ref="G66:R66"/>
    <mergeCell ref="AX58:AY58"/>
    <mergeCell ref="G58:G60"/>
    <mergeCell ref="H58:K60"/>
    <mergeCell ref="L58:O60"/>
    <mergeCell ref="P58:R58"/>
    <mergeCell ref="G62:K64"/>
    <mergeCell ref="P60:R60"/>
    <mergeCell ref="AX62:AY62"/>
    <mergeCell ref="B58:B60"/>
    <mergeCell ref="C58:E60"/>
    <mergeCell ref="M62:R62"/>
    <mergeCell ref="M63:R63"/>
    <mergeCell ref="M64:R64"/>
    <mergeCell ref="AX64:AY64"/>
    <mergeCell ref="AX60:AY60"/>
    <mergeCell ref="AZ63:BA63"/>
    <mergeCell ref="G65:R65"/>
    <mergeCell ref="AX65:BA72"/>
    <mergeCell ref="G67:R67"/>
    <mergeCell ref="B68:K72"/>
    <mergeCell ref="L68:R68"/>
    <mergeCell ref="L69:R69"/>
    <mergeCell ref="L70:R70"/>
    <mergeCell ref="L71:R71"/>
    <mergeCell ref="L72:R72"/>
    <mergeCell ref="L55:O57"/>
    <mergeCell ref="BB52:BF54"/>
    <mergeCell ref="P53:R53"/>
    <mergeCell ref="AX53:AY53"/>
    <mergeCell ref="AZ53:BA53"/>
    <mergeCell ref="P54:R54"/>
    <mergeCell ref="AX54:AY54"/>
    <mergeCell ref="AZ54:BA54"/>
    <mergeCell ref="AX52:AY52"/>
    <mergeCell ref="AZ52:BA52"/>
    <mergeCell ref="AZ60:BA60"/>
    <mergeCell ref="AZ64:BA64"/>
    <mergeCell ref="AZ58:BA58"/>
    <mergeCell ref="BB58:BF60"/>
    <mergeCell ref="P59:R59"/>
    <mergeCell ref="AX59:AY59"/>
    <mergeCell ref="AZ59:BA59"/>
    <mergeCell ref="AZ62:BA62"/>
    <mergeCell ref="BB62:BF72"/>
    <mergeCell ref="AX63:AY63"/>
    <mergeCell ref="AX55:AY55"/>
    <mergeCell ref="AZ55:BA55"/>
    <mergeCell ref="BB55:BF57"/>
    <mergeCell ref="P56:R56"/>
    <mergeCell ref="AX56:AY56"/>
    <mergeCell ref="AZ56:BA56"/>
    <mergeCell ref="P57:R57"/>
    <mergeCell ref="AX57:AY57"/>
    <mergeCell ref="AZ57:BA57"/>
    <mergeCell ref="P55:R55"/>
    <mergeCell ref="B55:B57"/>
    <mergeCell ref="C55:E57"/>
    <mergeCell ref="G55:G57"/>
    <mergeCell ref="H55:K57"/>
    <mergeCell ref="B49:B51"/>
    <mergeCell ref="C49:E51"/>
    <mergeCell ref="G49:G51"/>
    <mergeCell ref="H49:K51"/>
    <mergeCell ref="AZ48:BA48"/>
    <mergeCell ref="AX49:AY49"/>
    <mergeCell ref="AZ49:BA49"/>
    <mergeCell ref="B46:B48"/>
    <mergeCell ref="C46:E48"/>
    <mergeCell ref="G46:G48"/>
    <mergeCell ref="L49:O51"/>
    <mergeCell ref="B52:B54"/>
    <mergeCell ref="C52:E54"/>
    <mergeCell ref="G52:G54"/>
    <mergeCell ref="H52:K54"/>
    <mergeCell ref="L52:O54"/>
    <mergeCell ref="P52:R52"/>
    <mergeCell ref="B43:B45"/>
    <mergeCell ref="C43:E45"/>
    <mergeCell ref="G43:G45"/>
    <mergeCell ref="H43:K45"/>
    <mergeCell ref="L43:O45"/>
    <mergeCell ref="P43:R43"/>
    <mergeCell ref="AZ44:BA44"/>
    <mergeCell ref="P45:R45"/>
    <mergeCell ref="AX45:AY45"/>
    <mergeCell ref="AZ45:BA45"/>
    <mergeCell ref="P47:R47"/>
    <mergeCell ref="AX47:AY47"/>
    <mergeCell ref="AZ47:BA47"/>
    <mergeCell ref="AX46:AY46"/>
    <mergeCell ref="AZ46:BA46"/>
    <mergeCell ref="AX40:AY40"/>
    <mergeCell ref="AZ40:BA40"/>
    <mergeCell ref="BB40:BF42"/>
    <mergeCell ref="H46:K48"/>
    <mergeCell ref="L46:O48"/>
    <mergeCell ref="P46:R46"/>
    <mergeCell ref="AZ43:BA43"/>
    <mergeCell ref="BB43:BF45"/>
    <mergeCell ref="P44:R44"/>
    <mergeCell ref="AX44:AY44"/>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G31:G33"/>
    <mergeCell ref="H31:K33"/>
    <mergeCell ref="L31:O33"/>
    <mergeCell ref="P31:R31"/>
    <mergeCell ref="B40:B42"/>
    <mergeCell ref="C40:E42"/>
    <mergeCell ref="G40:G42"/>
    <mergeCell ref="H40:K42"/>
    <mergeCell ref="L40:O42"/>
    <mergeCell ref="P40:R40"/>
    <mergeCell ref="BB31:BF33"/>
    <mergeCell ref="P32:R32"/>
    <mergeCell ref="AX32:AY32"/>
    <mergeCell ref="AZ32:BA32"/>
    <mergeCell ref="P33:R33"/>
    <mergeCell ref="AX33:AY33"/>
    <mergeCell ref="AZ33:BA33"/>
    <mergeCell ref="AX36:AY36"/>
    <mergeCell ref="AZ36:BA36"/>
    <mergeCell ref="B28:B30"/>
    <mergeCell ref="C28:E30"/>
    <mergeCell ref="G28:G30"/>
    <mergeCell ref="H28:K30"/>
    <mergeCell ref="L28:O30"/>
    <mergeCell ref="P28:R28"/>
    <mergeCell ref="B31:B33"/>
    <mergeCell ref="C31:E33"/>
    <mergeCell ref="AX31:AY31"/>
    <mergeCell ref="AZ31:BA31"/>
    <mergeCell ref="AX34:AY34"/>
    <mergeCell ref="AZ34:BA34"/>
    <mergeCell ref="P35:R35"/>
    <mergeCell ref="AX35:AY35"/>
    <mergeCell ref="AZ35:BA35"/>
    <mergeCell ref="B34:B36"/>
    <mergeCell ref="C34:E36"/>
    <mergeCell ref="G34:G36"/>
    <mergeCell ref="H34:K36"/>
    <mergeCell ref="L34:O36"/>
    <mergeCell ref="P34:R34"/>
    <mergeCell ref="P36:R36"/>
    <mergeCell ref="P29:R29"/>
    <mergeCell ref="AX29:AY29"/>
    <mergeCell ref="AZ29:BA29"/>
    <mergeCell ref="P30:R30"/>
    <mergeCell ref="AX30:AY30"/>
    <mergeCell ref="AZ30:BA30"/>
    <mergeCell ref="AX25:AY25"/>
    <mergeCell ref="AZ25:BA25"/>
    <mergeCell ref="BB25:BF27"/>
    <mergeCell ref="P26:R26"/>
    <mergeCell ref="AX26:AY26"/>
    <mergeCell ref="AZ26:BA26"/>
    <mergeCell ref="P27:R27"/>
    <mergeCell ref="AX27:AY27"/>
    <mergeCell ref="AZ27:BA27"/>
    <mergeCell ref="B25:B27"/>
    <mergeCell ref="C25:E27"/>
    <mergeCell ref="G25:G27"/>
    <mergeCell ref="H25:K27"/>
    <mergeCell ref="L25:O27"/>
    <mergeCell ref="P25:R25"/>
    <mergeCell ref="B22:B24"/>
    <mergeCell ref="C22:E24"/>
    <mergeCell ref="G22:G24"/>
    <mergeCell ref="H22:K24"/>
    <mergeCell ref="L22:O24"/>
    <mergeCell ref="P22:R22"/>
    <mergeCell ref="P23:R23"/>
    <mergeCell ref="P24:R24"/>
    <mergeCell ref="BB12:BD12"/>
    <mergeCell ref="AU14:AW14"/>
    <mergeCell ref="AY14:BA14"/>
    <mergeCell ref="BC14:BD14"/>
    <mergeCell ref="B17:B21"/>
    <mergeCell ref="C17:E21"/>
    <mergeCell ref="G17:G21"/>
    <mergeCell ref="H17:K21"/>
    <mergeCell ref="L17:O21"/>
    <mergeCell ref="P17:R21"/>
    <mergeCell ref="AZ17:BA21"/>
    <mergeCell ref="Z2:AA2"/>
    <mergeCell ref="AC2:AD2"/>
    <mergeCell ref="AG2:AH2"/>
    <mergeCell ref="AP2:BE2"/>
    <mergeCell ref="BB3:BE3"/>
    <mergeCell ref="BB4:BE4"/>
    <mergeCell ref="BB8:BC8"/>
    <mergeCell ref="BB10:BD10"/>
    <mergeCell ref="AO12:AQ12"/>
    <mergeCell ref="AX43:AY43"/>
    <mergeCell ref="AP1:BE1"/>
    <mergeCell ref="BB17:BF21"/>
    <mergeCell ref="S18:Y18"/>
    <mergeCell ref="Z18:AF18"/>
    <mergeCell ref="AG18:AM18"/>
    <mergeCell ref="AN18:AT18"/>
    <mergeCell ref="AU18:AW18"/>
    <mergeCell ref="S17:AW17"/>
    <mergeCell ref="AX17:AY21"/>
    <mergeCell ref="AX50:AY50"/>
    <mergeCell ref="AZ50:BA50"/>
    <mergeCell ref="P51:R51"/>
    <mergeCell ref="AX51:AY51"/>
    <mergeCell ref="AZ51:BA51"/>
    <mergeCell ref="BB46:BF48"/>
    <mergeCell ref="P50:R50"/>
    <mergeCell ref="P49:R49"/>
    <mergeCell ref="P48:R48"/>
    <mergeCell ref="AX48:AY48"/>
    <mergeCell ref="AZ23:BA23"/>
    <mergeCell ref="AX24:AY24"/>
    <mergeCell ref="AZ24:BA24"/>
    <mergeCell ref="BB34:BF36"/>
    <mergeCell ref="P41:R41"/>
    <mergeCell ref="AX41:AY41"/>
    <mergeCell ref="AZ41:BA41"/>
    <mergeCell ref="AX28:AY28"/>
    <mergeCell ref="AZ28:BA28"/>
    <mergeCell ref="BB28:BF30"/>
    <mergeCell ref="P42:R42"/>
    <mergeCell ref="AX42:AY42"/>
    <mergeCell ref="AZ42:BA42"/>
    <mergeCell ref="BB49:BF51"/>
    <mergeCell ref="AX6:AY6"/>
    <mergeCell ref="BB6:BC6"/>
    <mergeCell ref="AX22:AY22"/>
    <mergeCell ref="AZ22:BA22"/>
    <mergeCell ref="BB22:BF24"/>
    <mergeCell ref="AX23:AY23"/>
  </mergeCells>
  <phoneticPr fontId="3"/>
  <conditionalFormatting sqref="S24 S65:BA72">
    <cfRule type="expression" dxfId="2376" priority="275">
      <formula>INDIRECT(ADDRESS(ROW(),COLUMN()))=TRUNC(INDIRECT(ADDRESS(ROW(),COLUMN())))</formula>
    </cfRule>
  </conditionalFormatting>
  <conditionalFormatting sqref="S23">
    <cfRule type="expression" dxfId="2375" priority="274">
      <formula>INDIRECT(ADDRESS(ROW(),COLUMN()))=TRUNC(INDIRECT(ADDRESS(ROW(),COLUMN())))</formula>
    </cfRule>
  </conditionalFormatting>
  <conditionalFormatting sqref="T24:Y24">
    <cfRule type="expression" dxfId="2374" priority="273">
      <formula>INDIRECT(ADDRESS(ROW(),COLUMN()))=TRUNC(INDIRECT(ADDRESS(ROW(),COLUMN())))</formula>
    </cfRule>
  </conditionalFormatting>
  <conditionalFormatting sqref="T23:Y23">
    <cfRule type="expression" dxfId="2373" priority="272">
      <formula>INDIRECT(ADDRESS(ROW(),COLUMN()))=TRUNC(INDIRECT(ADDRESS(ROW(),COLUMN())))</formula>
    </cfRule>
  </conditionalFormatting>
  <conditionalFormatting sqref="AX23:BA24">
    <cfRule type="expression" dxfId="2372" priority="271">
      <formula>INDIRECT(ADDRESS(ROW(),COLUMN()))=TRUNC(INDIRECT(ADDRESS(ROW(),COLUMN())))</formula>
    </cfRule>
  </conditionalFormatting>
  <conditionalFormatting sqref="BC14:BD14">
    <cfRule type="expression" dxfId="2371" priority="270">
      <formula>INDIRECT(ADDRESS(ROW(),COLUMN()))=TRUNC(INDIRECT(ADDRESS(ROW(),COLUMN())))</formula>
    </cfRule>
  </conditionalFormatting>
  <conditionalFormatting sqref="Z24">
    <cfRule type="expression" dxfId="2370" priority="269">
      <formula>INDIRECT(ADDRESS(ROW(),COLUMN()))=TRUNC(INDIRECT(ADDRESS(ROW(),COLUMN())))</formula>
    </cfRule>
  </conditionalFormatting>
  <conditionalFormatting sqref="Z23">
    <cfRule type="expression" dxfId="2369" priority="268">
      <formula>INDIRECT(ADDRESS(ROW(),COLUMN()))=TRUNC(INDIRECT(ADDRESS(ROW(),COLUMN())))</formula>
    </cfRule>
  </conditionalFormatting>
  <conditionalFormatting sqref="AA24:AF24">
    <cfRule type="expression" dxfId="2368" priority="267">
      <formula>INDIRECT(ADDRESS(ROW(),COLUMN()))=TRUNC(INDIRECT(ADDRESS(ROW(),COLUMN())))</formula>
    </cfRule>
  </conditionalFormatting>
  <conditionalFormatting sqref="AA23:AF23">
    <cfRule type="expression" dxfId="2367" priority="266">
      <formula>INDIRECT(ADDRESS(ROW(),COLUMN()))=TRUNC(INDIRECT(ADDRESS(ROW(),COLUMN())))</formula>
    </cfRule>
  </conditionalFormatting>
  <conditionalFormatting sqref="AG24">
    <cfRule type="expression" dxfId="2366" priority="265">
      <formula>INDIRECT(ADDRESS(ROW(),COLUMN()))=TRUNC(INDIRECT(ADDRESS(ROW(),COLUMN())))</formula>
    </cfRule>
  </conditionalFormatting>
  <conditionalFormatting sqref="AG23">
    <cfRule type="expression" dxfId="2365" priority="264">
      <formula>INDIRECT(ADDRESS(ROW(),COLUMN()))=TRUNC(INDIRECT(ADDRESS(ROW(),COLUMN())))</formula>
    </cfRule>
  </conditionalFormatting>
  <conditionalFormatting sqref="AH24:AM24">
    <cfRule type="expression" dxfId="2364" priority="263">
      <formula>INDIRECT(ADDRESS(ROW(),COLUMN()))=TRUNC(INDIRECT(ADDRESS(ROW(),COLUMN())))</formula>
    </cfRule>
  </conditionalFormatting>
  <conditionalFormatting sqref="AH23:AM23">
    <cfRule type="expression" dxfId="2363" priority="262">
      <formula>INDIRECT(ADDRESS(ROW(),COLUMN()))=TRUNC(INDIRECT(ADDRESS(ROW(),COLUMN())))</formula>
    </cfRule>
  </conditionalFormatting>
  <conditionalFormatting sqref="AN24">
    <cfRule type="expression" dxfId="2362" priority="261">
      <formula>INDIRECT(ADDRESS(ROW(),COLUMN()))=TRUNC(INDIRECT(ADDRESS(ROW(),COLUMN())))</formula>
    </cfRule>
  </conditionalFormatting>
  <conditionalFormatting sqref="AN23">
    <cfRule type="expression" dxfId="2361" priority="260">
      <formula>INDIRECT(ADDRESS(ROW(),COLUMN()))=TRUNC(INDIRECT(ADDRESS(ROW(),COLUMN())))</formula>
    </cfRule>
  </conditionalFormatting>
  <conditionalFormatting sqref="AO24:AT24">
    <cfRule type="expression" dxfId="2360" priority="259">
      <formula>INDIRECT(ADDRESS(ROW(),COLUMN()))=TRUNC(INDIRECT(ADDRESS(ROW(),COLUMN())))</formula>
    </cfRule>
  </conditionalFormatting>
  <conditionalFormatting sqref="AO23:AT23">
    <cfRule type="expression" dxfId="2359" priority="258">
      <formula>INDIRECT(ADDRESS(ROW(),COLUMN()))=TRUNC(INDIRECT(ADDRESS(ROW(),COLUMN())))</formula>
    </cfRule>
  </conditionalFormatting>
  <conditionalFormatting sqref="AU24">
    <cfRule type="expression" dxfId="2358" priority="257">
      <formula>INDIRECT(ADDRESS(ROW(),COLUMN()))=TRUNC(INDIRECT(ADDRESS(ROW(),COLUMN())))</formula>
    </cfRule>
  </conditionalFormatting>
  <conditionalFormatting sqref="AU23">
    <cfRule type="expression" dxfId="2357" priority="256">
      <formula>INDIRECT(ADDRESS(ROW(),COLUMN()))=TRUNC(INDIRECT(ADDRESS(ROW(),COLUMN())))</formula>
    </cfRule>
  </conditionalFormatting>
  <conditionalFormatting sqref="AV24:AW24">
    <cfRule type="expression" dxfId="2356" priority="255">
      <formula>INDIRECT(ADDRESS(ROW(),COLUMN()))=TRUNC(INDIRECT(ADDRESS(ROW(),COLUMN())))</formula>
    </cfRule>
  </conditionalFormatting>
  <conditionalFormatting sqref="AV23:AW23">
    <cfRule type="expression" dxfId="2355" priority="254">
      <formula>INDIRECT(ADDRESS(ROW(),COLUMN()))=TRUNC(INDIRECT(ADDRESS(ROW(),COLUMN())))</formula>
    </cfRule>
  </conditionalFormatting>
  <conditionalFormatting sqref="S27">
    <cfRule type="expression" dxfId="2354" priority="253">
      <formula>INDIRECT(ADDRESS(ROW(),COLUMN()))=TRUNC(INDIRECT(ADDRESS(ROW(),COLUMN())))</formula>
    </cfRule>
  </conditionalFormatting>
  <conditionalFormatting sqref="S26">
    <cfRule type="expression" dxfId="2353" priority="252">
      <formula>INDIRECT(ADDRESS(ROW(),COLUMN()))=TRUNC(INDIRECT(ADDRESS(ROW(),COLUMN())))</formula>
    </cfRule>
  </conditionalFormatting>
  <conditionalFormatting sqref="T27:Y27">
    <cfRule type="expression" dxfId="2352" priority="251">
      <formula>INDIRECT(ADDRESS(ROW(),COLUMN()))=TRUNC(INDIRECT(ADDRESS(ROW(),COLUMN())))</formula>
    </cfRule>
  </conditionalFormatting>
  <conditionalFormatting sqref="T26:Y26">
    <cfRule type="expression" dxfId="2351" priority="250">
      <formula>INDIRECT(ADDRESS(ROW(),COLUMN()))=TRUNC(INDIRECT(ADDRESS(ROW(),COLUMN())))</formula>
    </cfRule>
  </conditionalFormatting>
  <conditionalFormatting sqref="AX26:BA27">
    <cfRule type="expression" dxfId="2350" priority="249">
      <formula>INDIRECT(ADDRESS(ROW(),COLUMN()))=TRUNC(INDIRECT(ADDRESS(ROW(),COLUMN())))</formula>
    </cfRule>
  </conditionalFormatting>
  <conditionalFormatting sqref="Z27">
    <cfRule type="expression" dxfId="2349" priority="248">
      <formula>INDIRECT(ADDRESS(ROW(),COLUMN()))=TRUNC(INDIRECT(ADDRESS(ROW(),COLUMN())))</formula>
    </cfRule>
  </conditionalFormatting>
  <conditionalFormatting sqref="Z26">
    <cfRule type="expression" dxfId="2348" priority="247">
      <formula>INDIRECT(ADDRESS(ROW(),COLUMN()))=TRUNC(INDIRECT(ADDRESS(ROW(),COLUMN())))</formula>
    </cfRule>
  </conditionalFormatting>
  <conditionalFormatting sqref="AA27:AF27">
    <cfRule type="expression" dxfId="2347" priority="246">
      <formula>INDIRECT(ADDRESS(ROW(),COLUMN()))=TRUNC(INDIRECT(ADDRESS(ROW(),COLUMN())))</formula>
    </cfRule>
  </conditionalFormatting>
  <conditionalFormatting sqref="AA26:AF26">
    <cfRule type="expression" dxfId="2346" priority="245">
      <formula>INDIRECT(ADDRESS(ROW(),COLUMN()))=TRUNC(INDIRECT(ADDRESS(ROW(),COLUMN())))</formula>
    </cfRule>
  </conditionalFormatting>
  <conditionalFormatting sqref="AG27">
    <cfRule type="expression" dxfId="2345" priority="244">
      <formula>INDIRECT(ADDRESS(ROW(),COLUMN()))=TRUNC(INDIRECT(ADDRESS(ROW(),COLUMN())))</formula>
    </cfRule>
  </conditionalFormatting>
  <conditionalFormatting sqref="AG26">
    <cfRule type="expression" dxfId="2344" priority="243">
      <formula>INDIRECT(ADDRESS(ROW(),COLUMN()))=TRUNC(INDIRECT(ADDRESS(ROW(),COLUMN())))</formula>
    </cfRule>
  </conditionalFormatting>
  <conditionalFormatting sqref="AH27:AM27">
    <cfRule type="expression" dxfId="2343" priority="242">
      <formula>INDIRECT(ADDRESS(ROW(),COLUMN()))=TRUNC(INDIRECT(ADDRESS(ROW(),COLUMN())))</formula>
    </cfRule>
  </conditionalFormatting>
  <conditionalFormatting sqref="AH26:AM26">
    <cfRule type="expression" dxfId="2342" priority="241">
      <formula>INDIRECT(ADDRESS(ROW(),COLUMN()))=TRUNC(INDIRECT(ADDRESS(ROW(),COLUMN())))</formula>
    </cfRule>
  </conditionalFormatting>
  <conditionalFormatting sqref="AN27">
    <cfRule type="expression" dxfId="2341" priority="240">
      <formula>INDIRECT(ADDRESS(ROW(),COLUMN()))=TRUNC(INDIRECT(ADDRESS(ROW(),COLUMN())))</formula>
    </cfRule>
  </conditionalFormatting>
  <conditionalFormatting sqref="AN26">
    <cfRule type="expression" dxfId="2340" priority="239">
      <formula>INDIRECT(ADDRESS(ROW(),COLUMN()))=TRUNC(INDIRECT(ADDRESS(ROW(),COLUMN())))</formula>
    </cfRule>
  </conditionalFormatting>
  <conditionalFormatting sqref="AO27:AT27">
    <cfRule type="expression" dxfId="2339" priority="238">
      <formula>INDIRECT(ADDRESS(ROW(),COLUMN()))=TRUNC(INDIRECT(ADDRESS(ROW(),COLUMN())))</formula>
    </cfRule>
  </conditionalFormatting>
  <conditionalFormatting sqref="AO26:AT26">
    <cfRule type="expression" dxfId="2338" priority="237">
      <formula>INDIRECT(ADDRESS(ROW(),COLUMN()))=TRUNC(INDIRECT(ADDRESS(ROW(),COLUMN())))</formula>
    </cfRule>
  </conditionalFormatting>
  <conditionalFormatting sqref="AU27">
    <cfRule type="expression" dxfId="2337" priority="236">
      <formula>INDIRECT(ADDRESS(ROW(),COLUMN()))=TRUNC(INDIRECT(ADDRESS(ROW(),COLUMN())))</formula>
    </cfRule>
  </conditionalFormatting>
  <conditionalFormatting sqref="AU26">
    <cfRule type="expression" dxfId="2336" priority="235">
      <formula>INDIRECT(ADDRESS(ROW(),COLUMN()))=TRUNC(INDIRECT(ADDRESS(ROW(),COLUMN())))</formula>
    </cfRule>
  </conditionalFormatting>
  <conditionalFormatting sqref="AV27:AW27">
    <cfRule type="expression" dxfId="2335" priority="234">
      <formula>INDIRECT(ADDRESS(ROW(),COLUMN()))=TRUNC(INDIRECT(ADDRESS(ROW(),COLUMN())))</formula>
    </cfRule>
  </conditionalFormatting>
  <conditionalFormatting sqref="AV26:AW26">
    <cfRule type="expression" dxfId="2334" priority="233">
      <formula>INDIRECT(ADDRESS(ROW(),COLUMN()))=TRUNC(INDIRECT(ADDRESS(ROW(),COLUMN())))</formula>
    </cfRule>
  </conditionalFormatting>
  <conditionalFormatting sqref="S30">
    <cfRule type="expression" dxfId="2333" priority="232">
      <formula>INDIRECT(ADDRESS(ROW(),COLUMN()))=TRUNC(INDIRECT(ADDRESS(ROW(),COLUMN())))</formula>
    </cfRule>
  </conditionalFormatting>
  <conditionalFormatting sqref="S29">
    <cfRule type="expression" dxfId="2332" priority="231">
      <formula>INDIRECT(ADDRESS(ROW(),COLUMN()))=TRUNC(INDIRECT(ADDRESS(ROW(),COLUMN())))</formula>
    </cfRule>
  </conditionalFormatting>
  <conditionalFormatting sqref="T30:Y30">
    <cfRule type="expression" dxfId="2331" priority="230">
      <formula>INDIRECT(ADDRESS(ROW(),COLUMN()))=TRUNC(INDIRECT(ADDRESS(ROW(),COLUMN())))</formula>
    </cfRule>
  </conditionalFormatting>
  <conditionalFormatting sqref="T29:Y29">
    <cfRule type="expression" dxfId="2330" priority="229">
      <formula>INDIRECT(ADDRESS(ROW(),COLUMN()))=TRUNC(INDIRECT(ADDRESS(ROW(),COLUMN())))</formula>
    </cfRule>
  </conditionalFormatting>
  <conditionalFormatting sqref="AX29:BA30">
    <cfRule type="expression" dxfId="2329" priority="228">
      <formula>INDIRECT(ADDRESS(ROW(),COLUMN()))=TRUNC(INDIRECT(ADDRESS(ROW(),COLUMN())))</formula>
    </cfRule>
  </conditionalFormatting>
  <conditionalFormatting sqref="Z30">
    <cfRule type="expression" dxfId="2328" priority="227">
      <formula>INDIRECT(ADDRESS(ROW(),COLUMN()))=TRUNC(INDIRECT(ADDRESS(ROW(),COLUMN())))</formula>
    </cfRule>
  </conditionalFormatting>
  <conditionalFormatting sqref="Z29">
    <cfRule type="expression" dxfId="2327" priority="226">
      <formula>INDIRECT(ADDRESS(ROW(),COLUMN()))=TRUNC(INDIRECT(ADDRESS(ROW(),COLUMN())))</formula>
    </cfRule>
  </conditionalFormatting>
  <conditionalFormatting sqref="AA30:AF30">
    <cfRule type="expression" dxfId="2326" priority="225">
      <formula>INDIRECT(ADDRESS(ROW(),COLUMN()))=TRUNC(INDIRECT(ADDRESS(ROW(),COLUMN())))</formula>
    </cfRule>
  </conditionalFormatting>
  <conditionalFormatting sqref="AA29:AF29">
    <cfRule type="expression" dxfId="2325" priority="224">
      <formula>INDIRECT(ADDRESS(ROW(),COLUMN()))=TRUNC(INDIRECT(ADDRESS(ROW(),COLUMN())))</formula>
    </cfRule>
  </conditionalFormatting>
  <conditionalFormatting sqref="AG30">
    <cfRule type="expression" dxfId="2324" priority="223">
      <formula>INDIRECT(ADDRESS(ROW(),COLUMN()))=TRUNC(INDIRECT(ADDRESS(ROW(),COLUMN())))</formula>
    </cfRule>
  </conditionalFormatting>
  <conditionalFormatting sqref="AG29">
    <cfRule type="expression" dxfId="2323" priority="222">
      <formula>INDIRECT(ADDRESS(ROW(),COLUMN()))=TRUNC(INDIRECT(ADDRESS(ROW(),COLUMN())))</formula>
    </cfRule>
  </conditionalFormatting>
  <conditionalFormatting sqref="AH30:AM30">
    <cfRule type="expression" dxfId="2322" priority="221">
      <formula>INDIRECT(ADDRESS(ROW(),COLUMN()))=TRUNC(INDIRECT(ADDRESS(ROW(),COLUMN())))</formula>
    </cfRule>
  </conditionalFormatting>
  <conditionalFormatting sqref="AH29:AM29">
    <cfRule type="expression" dxfId="2321" priority="220">
      <formula>INDIRECT(ADDRESS(ROW(),COLUMN()))=TRUNC(INDIRECT(ADDRESS(ROW(),COLUMN())))</formula>
    </cfRule>
  </conditionalFormatting>
  <conditionalFormatting sqref="AN30">
    <cfRule type="expression" dxfId="2320" priority="219">
      <formula>INDIRECT(ADDRESS(ROW(),COLUMN()))=TRUNC(INDIRECT(ADDRESS(ROW(),COLUMN())))</formula>
    </cfRule>
  </conditionalFormatting>
  <conditionalFormatting sqref="AN29">
    <cfRule type="expression" dxfId="2319" priority="218">
      <formula>INDIRECT(ADDRESS(ROW(),COLUMN()))=TRUNC(INDIRECT(ADDRESS(ROW(),COLUMN())))</formula>
    </cfRule>
  </conditionalFormatting>
  <conditionalFormatting sqref="AO30:AT30">
    <cfRule type="expression" dxfId="2318" priority="217">
      <formula>INDIRECT(ADDRESS(ROW(),COLUMN()))=TRUNC(INDIRECT(ADDRESS(ROW(),COLUMN())))</formula>
    </cfRule>
  </conditionalFormatting>
  <conditionalFormatting sqref="AO29:AT29">
    <cfRule type="expression" dxfId="2317" priority="216">
      <formula>INDIRECT(ADDRESS(ROW(),COLUMN()))=TRUNC(INDIRECT(ADDRESS(ROW(),COLUMN())))</formula>
    </cfRule>
  </conditionalFormatting>
  <conditionalFormatting sqref="AU30">
    <cfRule type="expression" dxfId="2316" priority="215">
      <formula>INDIRECT(ADDRESS(ROW(),COLUMN()))=TRUNC(INDIRECT(ADDRESS(ROW(),COLUMN())))</formula>
    </cfRule>
  </conditionalFormatting>
  <conditionalFormatting sqref="AU29">
    <cfRule type="expression" dxfId="2315" priority="214">
      <formula>INDIRECT(ADDRESS(ROW(),COLUMN()))=TRUNC(INDIRECT(ADDRESS(ROW(),COLUMN())))</formula>
    </cfRule>
  </conditionalFormatting>
  <conditionalFormatting sqref="AV30:AW30">
    <cfRule type="expression" dxfId="2314" priority="213">
      <formula>INDIRECT(ADDRESS(ROW(),COLUMN()))=TRUNC(INDIRECT(ADDRESS(ROW(),COLUMN())))</formula>
    </cfRule>
  </conditionalFormatting>
  <conditionalFormatting sqref="AV29:AW29">
    <cfRule type="expression" dxfId="2313" priority="212">
      <formula>INDIRECT(ADDRESS(ROW(),COLUMN()))=TRUNC(INDIRECT(ADDRESS(ROW(),COLUMN())))</formula>
    </cfRule>
  </conditionalFormatting>
  <conditionalFormatting sqref="S33">
    <cfRule type="expression" dxfId="2312" priority="211">
      <formula>INDIRECT(ADDRESS(ROW(),COLUMN()))=TRUNC(INDIRECT(ADDRESS(ROW(),COLUMN())))</formula>
    </cfRule>
  </conditionalFormatting>
  <conditionalFormatting sqref="S32">
    <cfRule type="expression" dxfId="2311" priority="210">
      <formula>INDIRECT(ADDRESS(ROW(),COLUMN()))=TRUNC(INDIRECT(ADDRESS(ROW(),COLUMN())))</formula>
    </cfRule>
  </conditionalFormatting>
  <conditionalFormatting sqref="T33:Y33">
    <cfRule type="expression" dxfId="2310" priority="209">
      <formula>INDIRECT(ADDRESS(ROW(),COLUMN()))=TRUNC(INDIRECT(ADDRESS(ROW(),COLUMN())))</formula>
    </cfRule>
  </conditionalFormatting>
  <conditionalFormatting sqref="T32:Y32">
    <cfRule type="expression" dxfId="2309" priority="208">
      <formula>INDIRECT(ADDRESS(ROW(),COLUMN()))=TRUNC(INDIRECT(ADDRESS(ROW(),COLUMN())))</formula>
    </cfRule>
  </conditionalFormatting>
  <conditionalFormatting sqref="AX32:BA33">
    <cfRule type="expression" dxfId="2308" priority="207">
      <formula>INDIRECT(ADDRESS(ROW(),COLUMN()))=TRUNC(INDIRECT(ADDRESS(ROW(),COLUMN())))</formula>
    </cfRule>
  </conditionalFormatting>
  <conditionalFormatting sqref="Z33">
    <cfRule type="expression" dxfId="2307" priority="206">
      <formula>INDIRECT(ADDRESS(ROW(),COLUMN()))=TRUNC(INDIRECT(ADDRESS(ROW(),COLUMN())))</formula>
    </cfRule>
  </conditionalFormatting>
  <conditionalFormatting sqref="Z32">
    <cfRule type="expression" dxfId="2306" priority="205">
      <formula>INDIRECT(ADDRESS(ROW(),COLUMN()))=TRUNC(INDIRECT(ADDRESS(ROW(),COLUMN())))</formula>
    </cfRule>
  </conditionalFormatting>
  <conditionalFormatting sqref="AA33:AF33">
    <cfRule type="expression" dxfId="2305" priority="204">
      <formula>INDIRECT(ADDRESS(ROW(),COLUMN()))=TRUNC(INDIRECT(ADDRESS(ROW(),COLUMN())))</formula>
    </cfRule>
  </conditionalFormatting>
  <conditionalFormatting sqref="AA32:AF32">
    <cfRule type="expression" dxfId="2304" priority="203">
      <formula>INDIRECT(ADDRESS(ROW(),COLUMN()))=TRUNC(INDIRECT(ADDRESS(ROW(),COLUMN())))</formula>
    </cfRule>
  </conditionalFormatting>
  <conditionalFormatting sqref="AG33">
    <cfRule type="expression" dxfId="2303" priority="202">
      <formula>INDIRECT(ADDRESS(ROW(),COLUMN()))=TRUNC(INDIRECT(ADDRESS(ROW(),COLUMN())))</formula>
    </cfRule>
  </conditionalFormatting>
  <conditionalFormatting sqref="AG32">
    <cfRule type="expression" dxfId="2302" priority="201">
      <formula>INDIRECT(ADDRESS(ROW(),COLUMN()))=TRUNC(INDIRECT(ADDRESS(ROW(),COLUMN())))</formula>
    </cfRule>
  </conditionalFormatting>
  <conditionalFormatting sqref="AH33:AM33">
    <cfRule type="expression" dxfId="2301" priority="200">
      <formula>INDIRECT(ADDRESS(ROW(),COLUMN()))=TRUNC(INDIRECT(ADDRESS(ROW(),COLUMN())))</formula>
    </cfRule>
  </conditionalFormatting>
  <conditionalFormatting sqref="AH32:AM32">
    <cfRule type="expression" dxfId="2300" priority="199">
      <formula>INDIRECT(ADDRESS(ROW(),COLUMN()))=TRUNC(INDIRECT(ADDRESS(ROW(),COLUMN())))</formula>
    </cfRule>
  </conditionalFormatting>
  <conditionalFormatting sqref="AN33">
    <cfRule type="expression" dxfId="2299" priority="198">
      <formula>INDIRECT(ADDRESS(ROW(),COLUMN()))=TRUNC(INDIRECT(ADDRESS(ROW(),COLUMN())))</formula>
    </cfRule>
  </conditionalFormatting>
  <conditionalFormatting sqref="AN32">
    <cfRule type="expression" dxfId="2298" priority="197">
      <formula>INDIRECT(ADDRESS(ROW(),COLUMN()))=TRUNC(INDIRECT(ADDRESS(ROW(),COLUMN())))</formula>
    </cfRule>
  </conditionalFormatting>
  <conditionalFormatting sqref="AO33:AT33">
    <cfRule type="expression" dxfId="2297" priority="196">
      <formula>INDIRECT(ADDRESS(ROW(),COLUMN()))=TRUNC(INDIRECT(ADDRESS(ROW(),COLUMN())))</formula>
    </cfRule>
  </conditionalFormatting>
  <conditionalFormatting sqref="AO32:AT32">
    <cfRule type="expression" dxfId="2296" priority="195">
      <formula>INDIRECT(ADDRESS(ROW(),COLUMN()))=TRUNC(INDIRECT(ADDRESS(ROW(),COLUMN())))</formula>
    </cfRule>
  </conditionalFormatting>
  <conditionalFormatting sqref="AU33">
    <cfRule type="expression" dxfId="2295" priority="194">
      <formula>INDIRECT(ADDRESS(ROW(),COLUMN()))=TRUNC(INDIRECT(ADDRESS(ROW(),COLUMN())))</formula>
    </cfRule>
  </conditionalFormatting>
  <conditionalFormatting sqref="AU32">
    <cfRule type="expression" dxfId="2294" priority="193">
      <formula>INDIRECT(ADDRESS(ROW(),COLUMN()))=TRUNC(INDIRECT(ADDRESS(ROW(),COLUMN())))</formula>
    </cfRule>
  </conditionalFormatting>
  <conditionalFormatting sqref="AV33:AW33">
    <cfRule type="expression" dxfId="2293" priority="192">
      <formula>INDIRECT(ADDRESS(ROW(),COLUMN()))=TRUNC(INDIRECT(ADDRESS(ROW(),COLUMN())))</formula>
    </cfRule>
  </conditionalFormatting>
  <conditionalFormatting sqref="AV32:AW32">
    <cfRule type="expression" dxfId="2292" priority="191">
      <formula>INDIRECT(ADDRESS(ROW(),COLUMN()))=TRUNC(INDIRECT(ADDRESS(ROW(),COLUMN())))</formula>
    </cfRule>
  </conditionalFormatting>
  <conditionalFormatting sqref="S36">
    <cfRule type="expression" dxfId="2291" priority="190">
      <formula>INDIRECT(ADDRESS(ROW(),COLUMN()))=TRUNC(INDIRECT(ADDRESS(ROW(),COLUMN())))</formula>
    </cfRule>
  </conditionalFormatting>
  <conditionalFormatting sqref="S35">
    <cfRule type="expression" dxfId="2290" priority="189">
      <formula>INDIRECT(ADDRESS(ROW(),COLUMN()))=TRUNC(INDIRECT(ADDRESS(ROW(),COLUMN())))</formula>
    </cfRule>
  </conditionalFormatting>
  <conditionalFormatting sqref="T36:Y36">
    <cfRule type="expression" dxfId="2289" priority="188">
      <formula>INDIRECT(ADDRESS(ROW(),COLUMN()))=TRUNC(INDIRECT(ADDRESS(ROW(),COLUMN())))</formula>
    </cfRule>
  </conditionalFormatting>
  <conditionalFormatting sqref="T35:Y35">
    <cfRule type="expression" dxfId="2288" priority="187">
      <formula>INDIRECT(ADDRESS(ROW(),COLUMN()))=TRUNC(INDIRECT(ADDRESS(ROW(),COLUMN())))</formula>
    </cfRule>
  </conditionalFormatting>
  <conditionalFormatting sqref="AX35:BA36">
    <cfRule type="expression" dxfId="2287" priority="186">
      <formula>INDIRECT(ADDRESS(ROW(),COLUMN()))=TRUNC(INDIRECT(ADDRESS(ROW(),COLUMN())))</formula>
    </cfRule>
  </conditionalFormatting>
  <conditionalFormatting sqref="Z36">
    <cfRule type="expression" dxfId="2286" priority="185">
      <formula>INDIRECT(ADDRESS(ROW(),COLUMN()))=TRUNC(INDIRECT(ADDRESS(ROW(),COLUMN())))</formula>
    </cfRule>
  </conditionalFormatting>
  <conditionalFormatting sqref="Z35">
    <cfRule type="expression" dxfId="2285" priority="184">
      <formula>INDIRECT(ADDRESS(ROW(),COLUMN()))=TRUNC(INDIRECT(ADDRESS(ROW(),COLUMN())))</formula>
    </cfRule>
  </conditionalFormatting>
  <conditionalFormatting sqref="AA36:AF36">
    <cfRule type="expression" dxfId="2284" priority="183">
      <formula>INDIRECT(ADDRESS(ROW(),COLUMN()))=TRUNC(INDIRECT(ADDRESS(ROW(),COLUMN())))</formula>
    </cfRule>
  </conditionalFormatting>
  <conditionalFormatting sqref="AA35:AF35">
    <cfRule type="expression" dxfId="2283" priority="182">
      <formula>INDIRECT(ADDRESS(ROW(),COLUMN()))=TRUNC(INDIRECT(ADDRESS(ROW(),COLUMN())))</formula>
    </cfRule>
  </conditionalFormatting>
  <conditionalFormatting sqref="AG36">
    <cfRule type="expression" dxfId="2282" priority="181">
      <formula>INDIRECT(ADDRESS(ROW(),COLUMN()))=TRUNC(INDIRECT(ADDRESS(ROW(),COLUMN())))</formula>
    </cfRule>
  </conditionalFormatting>
  <conditionalFormatting sqref="AG35">
    <cfRule type="expression" dxfId="2281" priority="180">
      <formula>INDIRECT(ADDRESS(ROW(),COLUMN()))=TRUNC(INDIRECT(ADDRESS(ROW(),COLUMN())))</formula>
    </cfRule>
  </conditionalFormatting>
  <conditionalFormatting sqref="AH36:AM36">
    <cfRule type="expression" dxfId="2280" priority="179">
      <formula>INDIRECT(ADDRESS(ROW(),COLUMN()))=TRUNC(INDIRECT(ADDRESS(ROW(),COLUMN())))</formula>
    </cfRule>
  </conditionalFormatting>
  <conditionalFormatting sqref="AH35:AM35">
    <cfRule type="expression" dxfId="2279" priority="178">
      <formula>INDIRECT(ADDRESS(ROW(),COLUMN()))=TRUNC(INDIRECT(ADDRESS(ROW(),COLUMN())))</formula>
    </cfRule>
  </conditionalFormatting>
  <conditionalFormatting sqref="AN36">
    <cfRule type="expression" dxfId="2278" priority="177">
      <formula>INDIRECT(ADDRESS(ROW(),COLUMN()))=TRUNC(INDIRECT(ADDRESS(ROW(),COLUMN())))</formula>
    </cfRule>
  </conditionalFormatting>
  <conditionalFormatting sqref="AN35">
    <cfRule type="expression" dxfId="2277" priority="176">
      <formula>INDIRECT(ADDRESS(ROW(),COLUMN()))=TRUNC(INDIRECT(ADDRESS(ROW(),COLUMN())))</formula>
    </cfRule>
  </conditionalFormatting>
  <conditionalFormatting sqref="AO36:AT36">
    <cfRule type="expression" dxfId="2276" priority="175">
      <formula>INDIRECT(ADDRESS(ROW(),COLUMN()))=TRUNC(INDIRECT(ADDRESS(ROW(),COLUMN())))</formula>
    </cfRule>
  </conditionalFormatting>
  <conditionalFormatting sqref="AO35:AT35">
    <cfRule type="expression" dxfId="2275" priority="174">
      <formula>INDIRECT(ADDRESS(ROW(),COLUMN()))=TRUNC(INDIRECT(ADDRESS(ROW(),COLUMN())))</formula>
    </cfRule>
  </conditionalFormatting>
  <conditionalFormatting sqref="AU36">
    <cfRule type="expression" dxfId="2274" priority="173">
      <formula>INDIRECT(ADDRESS(ROW(),COLUMN()))=TRUNC(INDIRECT(ADDRESS(ROW(),COLUMN())))</formula>
    </cfRule>
  </conditionalFormatting>
  <conditionalFormatting sqref="AU35">
    <cfRule type="expression" dxfId="2273" priority="172">
      <formula>INDIRECT(ADDRESS(ROW(),COLUMN()))=TRUNC(INDIRECT(ADDRESS(ROW(),COLUMN())))</formula>
    </cfRule>
  </conditionalFormatting>
  <conditionalFormatting sqref="AV36:AW36">
    <cfRule type="expression" dxfId="2272" priority="171">
      <formula>INDIRECT(ADDRESS(ROW(),COLUMN()))=TRUNC(INDIRECT(ADDRESS(ROW(),COLUMN())))</formula>
    </cfRule>
  </conditionalFormatting>
  <conditionalFormatting sqref="AV35:AW35">
    <cfRule type="expression" dxfId="2271" priority="170">
      <formula>INDIRECT(ADDRESS(ROW(),COLUMN()))=TRUNC(INDIRECT(ADDRESS(ROW(),COLUMN())))</formula>
    </cfRule>
  </conditionalFormatting>
  <conditionalFormatting sqref="S39">
    <cfRule type="expression" dxfId="2270" priority="169">
      <formula>INDIRECT(ADDRESS(ROW(),COLUMN()))=TRUNC(INDIRECT(ADDRESS(ROW(),COLUMN())))</formula>
    </cfRule>
  </conditionalFormatting>
  <conditionalFormatting sqref="S38">
    <cfRule type="expression" dxfId="2269" priority="168">
      <formula>INDIRECT(ADDRESS(ROW(),COLUMN()))=TRUNC(INDIRECT(ADDRESS(ROW(),COLUMN())))</formula>
    </cfRule>
  </conditionalFormatting>
  <conditionalFormatting sqref="T39:Y39">
    <cfRule type="expression" dxfId="2268" priority="167">
      <formula>INDIRECT(ADDRESS(ROW(),COLUMN()))=TRUNC(INDIRECT(ADDRESS(ROW(),COLUMN())))</formula>
    </cfRule>
  </conditionalFormatting>
  <conditionalFormatting sqref="T38:Y38">
    <cfRule type="expression" dxfId="2267" priority="166">
      <formula>INDIRECT(ADDRESS(ROW(),COLUMN()))=TRUNC(INDIRECT(ADDRESS(ROW(),COLUMN())))</formula>
    </cfRule>
  </conditionalFormatting>
  <conditionalFormatting sqref="AX38:BA39">
    <cfRule type="expression" dxfId="2266" priority="165">
      <formula>INDIRECT(ADDRESS(ROW(),COLUMN()))=TRUNC(INDIRECT(ADDRESS(ROW(),COLUMN())))</formula>
    </cfRule>
  </conditionalFormatting>
  <conditionalFormatting sqref="Z39">
    <cfRule type="expression" dxfId="2265" priority="164">
      <formula>INDIRECT(ADDRESS(ROW(),COLUMN()))=TRUNC(INDIRECT(ADDRESS(ROW(),COLUMN())))</formula>
    </cfRule>
  </conditionalFormatting>
  <conditionalFormatting sqref="Z38">
    <cfRule type="expression" dxfId="2264" priority="163">
      <formula>INDIRECT(ADDRESS(ROW(),COLUMN()))=TRUNC(INDIRECT(ADDRESS(ROW(),COLUMN())))</formula>
    </cfRule>
  </conditionalFormatting>
  <conditionalFormatting sqref="AA39:AF39">
    <cfRule type="expression" dxfId="2263" priority="162">
      <formula>INDIRECT(ADDRESS(ROW(),COLUMN()))=TRUNC(INDIRECT(ADDRESS(ROW(),COLUMN())))</formula>
    </cfRule>
  </conditionalFormatting>
  <conditionalFormatting sqref="AA38:AF38">
    <cfRule type="expression" dxfId="2262" priority="161">
      <formula>INDIRECT(ADDRESS(ROW(),COLUMN()))=TRUNC(INDIRECT(ADDRESS(ROW(),COLUMN())))</formula>
    </cfRule>
  </conditionalFormatting>
  <conditionalFormatting sqref="AG39">
    <cfRule type="expression" dxfId="2261" priority="160">
      <formula>INDIRECT(ADDRESS(ROW(),COLUMN()))=TRUNC(INDIRECT(ADDRESS(ROW(),COLUMN())))</formula>
    </cfRule>
  </conditionalFormatting>
  <conditionalFormatting sqref="AG38">
    <cfRule type="expression" dxfId="2260" priority="159">
      <formula>INDIRECT(ADDRESS(ROW(),COLUMN()))=TRUNC(INDIRECT(ADDRESS(ROW(),COLUMN())))</formula>
    </cfRule>
  </conditionalFormatting>
  <conditionalFormatting sqref="AH39:AM39">
    <cfRule type="expression" dxfId="2259" priority="158">
      <formula>INDIRECT(ADDRESS(ROW(),COLUMN()))=TRUNC(INDIRECT(ADDRESS(ROW(),COLUMN())))</formula>
    </cfRule>
  </conditionalFormatting>
  <conditionalFormatting sqref="AH38:AM38">
    <cfRule type="expression" dxfId="2258" priority="157">
      <formula>INDIRECT(ADDRESS(ROW(),COLUMN()))=TRUNC(INDIRECT(ADDRESS(ROW(),COLUMN())))</formula>
    </cfRule>
  </conditionalFormatting>
  <conditionalFormatting sqref="AN39">
    <cfRule type="expression" dxfId="2257" priority="156">
      <formula>INDIRECT(ADDRESS(ROW(),COLUMN()))=TRUNC(INDIRECT(ADDRESS(ROW(),COLUMN())))</formula>
    </cfRule>
  </conditionalFormatting>
  <conditionalFormatting sqref="AN38">
    <cfRule type="expression" dxfId="2256" priority="155">
      <formula>INDIRECT(ADDRESS(ROW(),COLUMN()))=TRUNC(INDIRECT(ADDRESS(ROW(),COLUMN())))</formula>
    </cfRule>
  </conditionalFormatting>
  <conditionalFormatting sqref="AO39:AT39">
    <cfRule type="expression" dxfId="2255" priority="154">
      <formula>INDIRECT(ADDRESS(ROW(),COLUMN()))=TRUNC(INDIRECT(ADDRESS(ROW(),COLUMN())))</formula>
    </cfRule>
  </conditionalFormatting>
  <conditionalFormatting sqref="AO38:AT38">
    <cfRule type="expression" dxfId="2254" priority="153">
      <formula>INDIRECT(ADDRESS(ROW(),COLUMN()))=TRUNC(INDIRECT(ADDRESS(ROW(),COLUMN())))</formula>
    </cfRule>
  </conditionalFormatting>
  <conditionalFormatting sqref="AU39">
    <cfRule type="expression" dxfId="2253" priority="152">
      <formula>INDIRECT(ADDRESS(ROW(),COLUMN()))=TRUNC(INDIRECT(ADDRESS(ROW(),COLUMN())))</formula>
    </cfRule>
  </conditionalFormatting>
  <conditionalFormatting sqref="AU38">
    <cfRule type="expression" dxfId="2252" priority="151">
      <formula>INDIRECT(ADDRESS(ROW(),COLUMN()))=TRUNC(INDIRECT(ADDRESS(ROW(),COLUMN())))</formula>
    </cfRule>
  </conditionalFormatting>
  <conditionalFormatting sqref="AV39:AW39">
    <cfRule type="expression" dxfId="2251" priority="150">
      <formula>INDIRECT(ADDRESS(ROW(),COLUMN()))=TRUNC(INDIRECT(ADDRESS(ROW(),COLUMN())))</formula>
    </cfRule>
  </conditionalFormatting>
  <conditionalFormatting sqref="AV38:AW38">
    <cfRule type="expression" dxfId="2250" priority="149">
      <formula>INDIRECT(ADDRESS(ROW(),COLUMN()))=TRUNC(INDIRECT(ADDRESS(ROW(),COLUMN())))</formula>
    </cfRule>
  </conditionalFormatting>
  <conditionalFormatting sqref="S42">
    <cfRule type="expression" dxfId="2249" priority="148">
      <formula>INDIRECT(ADDRESS(ROW(),COLUMN()))=TRUNC(INDIRECT(ADDRESS(ROW(),COLUMN())))</formula>
    </cfRule>
  </conditionalFormatting>
  <conditionalFormatting sqref="S41">
    <cfRule type="expression" dxfId="2248" priority="147">
      <formula>INDIRECT(ADDRESS(ROW(),COLUMN()))=TRUNC(INDIRECT(ADDRESS(ROW(),COLUMN())))</formula>
    </cfRule>
  </conditionalFormatting>
  <conditionalFormatting sqref="T42:Y42">
    <cfRule type="expression" dxfId="2247" priority="146">
      <formula>INDIRECT(ADDRESS(ROW(),COLUMN()))=TRUNC(INDIRECT(ADDRESS(ROW(),COLUMN())))</formula>
    </cfRule>
  </conditionalFormatting>
  <conditionalFormatting sqref="T41:Y41">
    <cfRule type="expression" dxfId="2246" priority="145">
      <formula>INDIRECT(ADDRESS(ROW(),COLUMN()))=TRUNC(INDIRECT(ADDRESS(ROW(),COLUMN())))</formula>
    </cfRule>
  </conditionalFormatting>
  <conditionalFormatting sqref="AX41:BA42">
    <cfRule type="expression" dxfId="2245" priority="144">
      <formula>INDIRECT(ADDRESS(ROW(),COLUMN()))=TRUNC(INDIRECT(ADDRESS(ROW(),COLUMN())))</formula>
    </cfRule>
  </conditionalFormatting>
  <conditionalFormatting sqref="Z42">
    <cfRule type="expression" dxfId="2244" priority="143">
      <formula>INDIRECT(ADDRESS(ROW(),COLUMN()))=TRUNC(INDIRECT(ADDRESS(ROW(),COLUMN())))</formula>
    </cfRule>
  </conditionalFormatting>
  <conditionalFormatting sqref="Z41">
    <cfRule type="expression" dxfId="2243" priority="142">
      <formula>INDIRECT(ADDRESS(ROW(),COLUMN()))=TRUNC(INDIRECT(ADDRESS(ROW(),COLUMN())))</formula>
    </cfRule>
  </conditionalFormatting>
  <conditionalFormatting sqref="AA42:AF42">
    <cfRule type="expression" dxfId="2242" priority="141">
      <formula>INDIRECT(ADDRESS(ROW(),COLUMN()))=TRUNC(INDIRECT(ADDRESS(ROW(),COLUMN())))</formula>
    </cfRule>
  </conditionalFormatting>
  <conditionalFormatting sqref="AA41:AF41">
    <cfRule type="expression" dxfId="2241" priority="140">
      <formula>INDIRECT(ADDRESS(ROW(),COLUMN()))=TRUNC(INDIRECT(ADDRESS(ROW(),COLUMN())))</formula>
    </cfRule>
  </conditionalFormatting>
  <conditionalFormatting sqref="AG42">
    <cfRule type="expression" dxfId="2240" priority="139">
      <formula>INDIRECT(ADDRESS(ROW(),COLUMN()))=TRUNC(INDIRECT(ADDRESS(ROW(),COLUMN())))</formula>
    </cfRule>
  </conditionalFormatting>
  <conditionalFormatting sqref="AG41">
    <cfRule type="expression" dxfId="2239" priority="138">
      <formula>INDIRECT(ADDRESS(ROW(),COLUMN()))=TRUNC(INDIRECT(ADDRESS(ROW(),COLUMN())))</formula>
    </cfRule>
  </conditionalFormatting>
  <conditionalFormatting sqref="AH42:AM42">
    <cfRule type="expression" dxfId="2238" priority="137">
      <formula>INDIRECT(ADDRESS(ROW(),COLUMN()))=TRUNC(INDIRECT(ADDRESS(ROW(),COLUMN())))</formula>
    </cfRule>
  </conditionalFormatting>
  <conditionalFormatting sqref="AH41:AM41">
    <cfRule type="expression" dxfId="2237" priority="136">
      <formula>INDIRECT(ADDRESS(ROW(),COLUMN()))=TRUNC(INDIRECT(ADDRESS(ROW(),COLUMN())))</formula>
    </cfRule>
  </conditionalFormatting>
  <conditionalFormatting sqref="AN42">
    <cfRule type="expression" dxfId="2236" priority="135">
      <formula>INDIRECT(ADDRESS(ROW(),COLUMN()))=TRUNC(INDIRECT(ADDRESS(ROW(),COLUMN())))</formula>
    </cfRule>
  </conditionalFormatting>
  <conditionalFormatting sqref="AN41">
    <cfRule type="expression" dxfId="2235" priority="134">
      <formula>INDIRECT(ADDRESS(ROW(),COLUMN()))=TRUNC(INDIRECT(ADDRESS(ROW(),COLUMN())))</formula>
    </cfRule>
  </conditionalFormatting>
  <conditionalFormatting sqref="AO42:AT42">
    <cfRule type="expression" dxfId="2234" priority="133">
      <formula>INDIRECT(ADDRESS(ROW(),COLUMN()))=TRUNC(INDIRECT(ADDRESS(ROW(),COLUMN())))</formula>
    </cfRule>
  </conditionalFormatting>
  <conditionalFormatting sqref="AO41:AT41">
    <cfRule type="expression" dxfId="2233" priority="132">
      <formula>INDIRECT(ADDRESS(ROW(),COLUMN()))=TRUNC(INDIRECT(ADDRESS(ROW(),COLUMN())))</formula>
    </cfRule>
  </conditionalFormatting>
  <conditionalFormatting sqref="AU42">
    <cfRule type="expression" dxfId="2232" priority="131">
      <formula>INDIRECT(ADDRESS(ROW(),COLUMN()))=TRUNC(INDIRECT(ADDRESS(ROW(),COLUMN())))</formula>
    </cfRule>
  </conditionalFormatting>
  <conditionalFormatting sqref="AU41">
    <cfRule type="expression" dxfId="2231" priority="130">
      <formula>INDIRECT(ADDRESS(ROW(),COLUMN()))=TRUNC(INDIRECT(ADDRESS(ROW(),COLUMN())))</formula>
    </cfRule>
  </conditionalFormatting>
  <conditionalFormatting sqref="AV42:AW42">
    <cfRule type="expression" dxfId="2230" priority="129">
      <formula>INDIRECT(ADDRESS(ROW(),COLUMN()))=TRUNC(INDIRECT(ADDRESS(ROW(),COLUMN())))</formula>
    </cfRule>
  </conditionalFormatting>
  <conditionalFormatting sqref="AV41:AW41">
    <cfRule type="expression" dxfId="2229" priority="128">
      <formula>INDIRECT(ADDRESS(ROW(),COLUMN()))=TRUNC(INDIRECT(ADDRESS(ROW(),COLUMN())))</formula>
    </cfRule>
  </conditionalFormatting>
  <conditionalFormatting sqref="S45">
    <cfRule type="expression" dxfId="2228" priority="127">
      <formula>INDIRECT(ADDRESS(ROW(),COLUMN()))=TRUNC(INDIRECT(ADDRESS(ROW(),COLUMN())))</formula>
    </cfRule>
  </conditionalFormatting>
  <conditionalFormatting sqref="S44">
    <cfRule type="expression" dxfId="2227" priority="126">
      <formula>INDIRECT(ADDRESS(ROW(),COLUMN()))=TRUNC(INDIRECT(ADDRESS(ROW(),COLUMN())))</formula>
    </cfRule>
  </conditionalFormatting>
  <conditionalFormatting sqref="T45:Y45">
    <cfRule type="expression" dxfId="2226" priority="125">
      <formula>INDIRECT(ADDRESS(ROW(),COLUMN()))=TRUNC(INDIRECT(ADDRESS(ROW(),COLUMN())))</formula>
    </cfRule>
  </conditionalFormatting>
  <conditionalFormatting sqref="T44:Y44">
    <cfRule type="expression" dxfId="2225" priority="124">
      <formula>INDIRECT(ADDRESS(ROW(),COLUMN()))=TRUNC(INDIRECT(ADDRESS(ROW(),COLUMN())))</formula>
    </cfRule>
  </conditionalFormatting>
  <conditionalFormatting sqref="AX44:BA45">
    <cfRule type="expression" dxfId="2224" priority="123">
      <formula>INDIRECT(ADDRESS(ROW(),COLUMN()))=TRUNC(INDIRECT(ADDRESS(ROW(),COLUMN())))</formula>
    </cfRule>
  </conditionalFormatting>
  <conditionalFormatting sqref="Z45">
    <cfRule type="expression" dxfId="2223" priority="122">
      <formula>INDIRECT(ADDRESS(ROW(),COLUMN()))=TRUNC(INDIRECT(ADDRESS(ROW(),COLUMN())))</formula>
    </cfRule>
  </conditionalFormatting>
  <conditionalFormatting sqref="Z44">
    <cfRule type="expression" dxfId="2222" priority="121">
      <formula>INDIRECT(ADDRESS(ROW(),COLUMN()))=TRUNC(INDIRECT(ADDRESS(ROW(),COLUMN())))</formula>
    </cfRule>
  </conditionalFormatting>
  <conditionalFormatting sqref="AA45:AF45">
    <cfRule type="expression" dxfId="2221" priority="120">
      <formula>INDIRECT(ADDRESS(ROW(),COLUMN()))=TRUNC(INDIRECT(ADDRESS(ROW(),COLUMN())))</formula>
    </cfRule>
  </conditionalFormatting>
  <conditionalFormatting sqref="AA44:AF44">
    <cfRule type="expression" dxfId="2220" priority="119">
      <formula>INDIRECT(ADDRESS(ROW(),COLUMN()))=TRUNC(INDIRECT(ADDRESS(ROW(),COLUMN())))</formula>
    </cfRule>
  </conditionalFormatting>
  <conditionalFormatting sqref="AG45">
    <cfRule type="expression" dxfId="2219" priority="118">
      <formula>INDIRECT(ADDRESS(ROW(),COLUMN()))=TRUNC(INDIRECT(ADDRESS(ROW(),COLUMN())))</formula>
    </cfRule>
  </conditionalFormatting>
  <conditionalFormatting sqref="AG44">
    <cfRule type="expression" dxfId="2218" priority="117">
      <formula>INDIRECT(ADDRESS(ROW(),COLUMN()))=TRUNC(INDIRECT(ADDRESS(ROW(),COLUMN())))</formula>
    </cfRule>
  </conditionalFormatting>
  <conditionalFormatting sqref="AH45:AM45">
    <cfRule type="expression" dxfId="2217" priority="116">
      <formula>INDIRECT(ADDRESS(ROW(),COLUMN()))=TRUNC(INDIRECT(ADDRESS(ROW(),COLUMN())))</formula>
    </cfRule>
  </conditionalFormatting>
  <conditionalFormatting sqref="AH44:AM44">
    <cfRule type="expression" dxfId="2216" priority="115">
      <formula>INDIRECT(ADDRESS(ROW(),COLUMN()))=TRUNC(INDIRECT(ADDRESS(ROW(),COLUMN())))</formula>
    </cfRule>
  </conditionalFormatting>
  <conditionalFormatting sqref="AN45">
    <cfRule type="expression" dxfId="2215" priority="114">
      <formula>INDIRECT(ADDRESS(ROW(),COLUMN()))=TRUNC(INDIRECT(ADDRESS(ROW(),COLUMN())))</formula>
    </cfRule>
  </conditionalFormatting>
  <conditionalFormatting sqref="AN44">
    <cfRule type="expression" dxfId="2214" priority="113">
      <formula>INDIRECT(ADDRESS(ROW(),COLUMN()))=TRUNC(INDIRECT(ADDRESS(ROW(),COLUMN())))</formula>
    </cfRule>
  </conditionalFormatting>
  <conditionalFormatting sqref="AO45:AT45">
    <cfRule type="expression" dxfId="2213" priority="112">
      <formula>INDIRECT(ADDRESS(ROW(),COLUMN()))=TRUNC(INDIRECT(ADDRESS(ROW(),COLUMN())))</formula>
    </cfRule>
  </conditionalFormatting>
  <conditionalFormatting sqref="AO44:AT44">
    <cfRule type="expression" dxfId="2212" priority="111">
      <formula>INDIRECT(ADDRESS(ROW(),COLUMN()))=TRUNC(INDIRECT(ADDRESS(ROW(),COLUMN())))</formula>
    </cfRule>
  </conditionalFormatting>
  <conditionalFormatting sqref="AU45">
    <cfRule type="expression" dxfId="2211" priority="110">
      <formula>INDIRECT(ADDRESS(ROW(),COLUMN()))=TRUNC(INDIRECT(ADDRESS(ROW(),COLUMN())))</formula>
    </cfRule>
  </conditionalFormatting>
  <conditionalFormatting sqref="AU44">
    <cfRule type="expression" dxfId="2210" priority="109">
      <formula>INDIRECT(ADDRESS(ROW(),COLUMN()))=TRUNC(INDIRECT(ADDRESS(ROW(),COLUMN())))</formula>
    </cfRule>
  </conditionalFormatting>
  <conditionalFormatting sqref="AV45:AW45">
    <cfRule type="expression" dxfId="2209" priority="108">
      <formula>INDIRECT(ADDRESS(ROW(),COLUMN()))=TRUNC(INDIRECT(ADDRESS(ROW(),COLUMN())))</formula>
    </cfRule>
  </conditionalFormatting>
  <conditionalFormatting sqref="AV44:AW44">
    <cfRule type="expression" dxfId="2208" priority="107">
      <formula>INDIRECT(ADDRESS(ROW(),COLUMN()))=TRUNC(INDIRECT(ADDRESS(ROW(),COLUMN())))</formula>
    </cfRule>
  </conditionalFormatting>
  <conditionalFormatting sqref="S48">
    <cfRule type="expression" dxfId="2207" priority="106">
      <formula>INDIRECT(ADDRESS(ROW(),COLUMN()))=TRUNC(INDIRECT(ADDRESS(ROW(),COLUMN())))</formula>
    </cfRule>
  </conditionalFormatting>
  <conditionalFormatting sqref="S47">
    <cfRule type="expression" dxfId="2206" priority="105">
      <formula>INDIRECT(ADDRESS(ROW(),COLUMN()))=TRUNC(INDIRECT(ADDRESS(ROW(),COLUMN())))</formula>
    </cfRule>
  </conditionalFormatting>
  <conditionalFormatting sqref="T48:Y48">
    <cfRule type="expression" dxfId="2205" priority="104">
      <formula>INDIRECT(ADDRESS(ROW(),COLUMN()))=TRUNC(INDIRECT(ADDRESS(ROW(),COLUMN())))</formula>
    </cfRule>
  </conditionalFormatting>
  <conditionalFormatting sqref="T47:Y47">
    <cfRule type="expression" dxfId="2204" priority="103">
      <formula>INDIRECT(ADDRESS(ROW(),COLUMN()))=TRUNC(INDIRECT(ADDRESS(ROW(),COLUMN())))</formula>
    </cfRule>
  </conditionalFormatting>
  <conditionalFormatting sqref="AX47:BA48">
    <cfRule type="expression" dxfId="2203" priority="102">
      <formula>INDIRECT(ADDRESS(ROW(),COLUMN()))=TRUNC(INDIRECT(ADDRESS(ROW(),COLUMN())))</formula>
    </cfRule>
  </conditionalFormatting>
  <conditionalFormatting sqref="Z48">
    <cfRule type="expression" dxfId="2202" priority="101">
      <formula>INDIRECT(ADDRESS(ROW(),COLUMN()))=TRUNC(INDIRECT(ADDRESS(ROW(),COLUMN())))</formula>
    </cfRule>
  </conditionalFormatting>
  <conditionalFormatting sqref="Z47">
    <cfRule type="expression" dxfId="2201" priority="100">
      <formula>INDIRECT(ADDRESS(ROW(),COLUMN()))=TRUNC(INDIRECT(ADDRESS(ROW(),COLUMN())))</formula>
    </cfRule>
  </conditionalFormatting>
  <conditionalFormatting sqref="AA48:AF48">
    <cfRule type="expression" dxfId="2200" priority="99">
      <formula>INDIRECT(ADDRESS(ROW(),COLUMN()))=TRUNC(INDIRECT(ADDRESS(ROW(),COLUMN())))</formula>
    </cfRule>
  </conditionalFormatting>
  <conditionalFormatting sqref="AA47:AF47">
    <cfRule type="expression" dxfId="2199" priority="98">
      <formula>INDIRECT(ADDRESS(ROW(),COLUMN()))=TRUNC(INDIRECT(ADDRESS(ROW(),COLUMN())))</formula>
    </cfRule>
  </conditionalFormatting>
  <conditionalFormatting sqref="AG48">
    <cfRule type="expression" dxfId="2198" priority="97">
      <formula>INDIRECT(ADDRESS(ROW(),COLUMN()))=TRUNC(INDIRECT(ADDRESS(ROW(),COLUMN())))</formula>
    </cfRule>
  </conditionalFormatting>
  <conditionalFormatting sqref="AG47">
    <cfRule type="expression" dxfId="2197" priority="96">
      <formula>INDIRECT(ADDRESS(ROW(),COLUMN()))=TRUNC(INDIRECT(ADDRESS(ROW(),COLUMN())))</formula>
    </cfRule>
  </conditionalFormatting>
  <conditionalFormatting sqref="AH48:AM48">
    <cfRule type="expression" dxfId="2196" priority="95">
      <formula>INDIRECT(ADDRESS(ROW(),COLUMN()))=TRUNC(INDIRECT(ADDRESS(ROW(),COLUMN())))</formula>
    </cfRule>
  </conditionalFormatting>
  <conditionalFormatting sqref="AH47:AM47">
    <cfRule type="expression" dxfId="2195" priority="94">
      <formula>INDIRECT(ADDRESS(ROW(),COLUMN()))=TRUNC(INDIRECT(ADDRESS(ROW(),COLUMN())))</formula>
    </cfRule>
  </conditionalFormatting>
  <conditionalFormatting sqref="AN48">
    <cfRule type="expression" dxfId="2194" priority="93">
      <formula>INDIRECT(ADDRESS(ROW(),COLUMN()))=TRUNC(INDIRECT(ADDRESS(ROW(),COLUMN())))</formula>
    </cfRule>
  </conditionalFormatting>
  <conditionalFormatting sqref="AN47">
    <cfRule type="expression" dxfId="2193" priority="92">
      <formula>INDIRECT(ADDRESS(ROW(),COLUMN()))=TRUNC(INDIRECT(ADDRESS(ROW(),COLUMN())))</formula>
    </cfRule>
  </conditionalFormatting>
  <conditionalFormatting sqref="AO48:AT48">
    <cfRule type="expression" dxfId="2192" priority="91">
      <formula>INDIRECT(ADDRESS(ROW(),COLUMN()))=TRUNC(INDIRECT(ADDRESS(ROW(),COLUMN())))</formula>
    </cfRule>
  </conditionalFormatting>
  <conditionalFormatting sqref="AO47:AT47">
    <cfRule type="expression" dxfId="2191" priority="90">
      <formula>INDIRECT(ADDRESS(ROW(),COLUMN()))=TRUNC(INDIRECT(ADDRESS(ROW(),COLUMN())))</formula>
    </cfRule>
  </conditionalFormatting>
  <conditionalFormatting sqref="AU48">
    <cfRule type="expression" dxfId="2190" priority="89">
      <formula>INDIRECT(ADDRESS(ROW(),COLUMN()))=TRUNC(INDIRECT(ADDRESS(ROW(),COLUMN())))</formula>
    </cfRule>
  </conditionalFormatting>
  <conditionalFormatting sqref="AU47">
    <cfRule type="expression" dxfId="2189" priority="88">
      <formula>INDIRECT(ADDRESS(ROW(),COLUMN()))=TRUNC(INDIRECT(ADDRESS(ROW(),COLUMN())))</formula>
    </cfRule>
  </conditionalFormatting>
  <conditionalFormatting sqref="AV48:AW48">
    <cfRule type="expression" dxfId="2188" priority="87">
      <formula>INDIRECT(ADDRESS(ROW(),COLUMN()))=TRUNC(INDIRECT(ADDRESS(ROW(),COLUMN())))</formula>
    </cfRule>
  </conditionalFormatting>
  <conditionalFormatting sqref="AV47:AW47">
    <cfRule type="expression" dxfId="2187" priority="86">
      <formula>INDIRECT(ADDRESS(ROW(),COLUMN()))=TRUNC(INDIRECT(ADDRESS(ROW(),COLUMN())))</formula>
    </cfRule>
  </conditionalFormatting>
  <conditionalFormatting sqref="S51">
    <cfRule type="expression" dxfId="2186" priority="85">
      <formula>INDIRECT(ADDRESS(ROW(),COLUMN()))=TRUNC(INDIRECT(ADDRESS(ROW(),COLUMN())))</formula>
    </cfRule>
  </conditionalFormatting>
  <conditionalFormatting sqref="S50">
    <cfRule type="expression" dxfId="2185" priority="84">
      <formula>INDIRECT(ADDRESS(ROW(),COLUMN()))=TRUNC(INDIRECT(ADDRESS(ROW(),COLUMN())))</formula>
    </cfRule>
  </conditionalFormatting>
  <conditionalFormatting sqref="T51:Y51">
    <cfRule type="expression" dxfId="2184" priority="83">
      <formula>INDIRECT(ADDRESS(ROW(),COLUMN()))=TRUNC(INDIRECT(ADDRESS(ROW(),COLUMN())))</formula>
    </cfRule>
  </conditionalFormatting>
  <conditionalFormatting sqref="T50:Y50">
    <cfRule type="expression" dxfId="2183" priority="82">
      <formula>INDIRECT(ADDRESS(ROW(),COLUMN()))=TRUNC(INDIRECT(ADDRESS(ROW(),COLUMN())))</formula>
    </cfRule>
  </conditionalFormatting>
  <conditionalFormatting sqref="AX50:BA51">
    <cfRule type="expression" dxfId="2182" priority="81">
      <formula>INDIRECT(ADDRESS(ROW(),COLUMN()))=TRUNC(INDIRECT(ADDRESS(ROW(),COLUMN())))</formula>
    </cfRule>
  </conditionalFormatting>
  <conditionalFormatting sqref="Z51">
    <cfRule type="expression" dxfId="2181" priority="80">
      <formula>INDIRECT(ADDRESS(ROW(),COLUMN()))=TRUNC(INDIRECT(ADDRESS(ROW(),COLUMN())))</formula>
    </cfRule>
  </conditionalFormatting>
  <conditionalFormatting sqref="Z50">
    <cfRule type="expression" dxfId="2180" priority="79">
      <formula>INDIRECT(ADDRESS(ROW(),COLUMN()))=TRUNC(INDIRECT(ADDRESS(ROW(),COLUMN())))</formula>
    </cfRule>
  </conditionalFormatting>
  <conditionalFormatting sqref="AA51:AF51">
    <cfRule type="expression" dxfId="2179" priority="78">
      <formula>INDIRECT(ADDRESS(ROW(),COLUMN()))=TRUNC(INDIRECT(ADDRESS(ROW(),COLUMN())))</formula>
    </cfRule>
  </conditionalFormatting>
  <conditionalFormatting sqref="AA50:AF50">
    <cfRule type="expression" dxfId="2178" priority="77">
      <formula>INDIRECT(ADDRESS(ROW(),COLUMN()))=TRUNC(INDIRECT(ADDRESS(ROW(),COLUMN())))</formula>
    </cfRule>
  </conditionalFormatting>
  <conditionalFormatting sqref="AG51">
    <cfRule type="expression" dxfId="2177" priority="76">
      <formula>INDIRECT(ADDRESS(ROW(),COLUMN()))=TRUNC(INDIRECT(ADDRESS(ROW(),COLUMN())))</formula>
    </cfRule>
  </conditionalFormatting>
  <conditionalFormatting sqref="AG50">
    <cfRule type="expression" dxfId="2176" priority="75">
      <formula>INDIRECT(ADDRESS(ROW(),COLUMN()))=TRUNC(INDIRECT(ADDRESS(ROW(),COLUMN())))</formula>
    </cfRule>
  </conditionalFormatting>
  <conditionalFormatting sqref="AH51:AM51">
    <cfRule type="expression" dxfId="2175" priority="74">
      <formula>INDIRECT(ADDRESS(ROW(),COLUMN()))=TRUNC(INDIRECT(ADDRESS(ROW(),COLUMN())))</formula>
    </cfRule>
  </conditionalFormatting>
  <conditionalFormatting sqref="AH50:AM50">
    <cfRule type="expression" dxfId="2174" priority="73">
      <formula>INDIRECT(ADDRESS(ROW(),COLUMN()))=TRUNC(INDIRECT(ADDRESS(ROW(),COLUMN())))</formula>
    </cfRule>
  </conditionalFormatting>
  <conditionalFormatting sqref="AN51">
    <cfRule type="expression" dxfId="2173" priority="72">
      <formula>INDIRECT(ADDRESS(ROW(),COLUMN()))=TRUNC(INDIRECT(ADDRESS(ROW(),COLUMN())))</formula>
    </cfRule>
  </conditionalFormatting>
  <conditionalFormatting sqref="AN50">
    <cfRule type="expression" dxfId="2172" priority="71">
      <formula>INDIRECT(ADDRESS(ROW(),COLUMN()))=TRUNC(INDIRECT(ADDRESS(ROW(),COLUMN())))</formula>
    </cfRule>
  </conditionalFormatting>
  <conditionalFormatting sqref="AO51:AT51">
    <cfRule type="expression" dxfId="2171" priority="70">
      <formula>INDIRECT(ADDRESS(ROW(),COLUMN()))=TRUNC(INDIRECT(ADDRESS(ROW(),COLUMN())))</formula>
    </cfRule>
  </conditionalFormatting>
  <conditionalFormatting sqref="AO50:AT50">
    <cfRule type="expression" dxfId="2170" priority="69">
      <formula>INDIRECT(ADDRESS(ROW(),COLUMN()))=TRUNC(INDIRECT(ADDRESS(ROW(),COLUMN())))</formula>
    </cfRule>
  </conditionalFormatting>
  <conditionalFormatting sqref="AU51">
    <cfRule type="expression" dxfId="2169" priority="68">
      <formula>INDIRECT(ADDRESS(ROW(),COLUMN()))=TRUNC(INDIRECT(ADDRESS(ROW(),COLUMN())))</formula>
    </cfRule>
  </conditionalFormatting>
  <conditionalFormatting sqref="AU50">
    <cfRule type="expression" dxfId="2168" priority="67">
      <formula>INDIRECT(ADDRESS(ROW(),COLUMN()))=TRUNC(INDIRECT(ADDRESS(ROW(),COLUMN())))</formula>
    </cfRule>
  </conditionalFormatting>
  <conditionalFormatting sqref="AV51:AW51">
    <cfRule type="expression" dxfId="2167" priority="66">
      <formula>INDIRECT(ADDRESS(ROW(),COLUMN()))=TRUNC(INDIRECT(ADDRESS(ROW(),COLUMN())))</formula>
    </cfRule>
  </conditionalFormatting>
  <conditionalFormatting sqref="AV50:AW50">
    <cfRule type="expression" dxfId="2166" priority="65">
      <formula>INDIRECT(ADDRESS(ROW(),COLUMN()))=TRUNC(INDIRECT(ADDRESS(ROW(),COLUMN())))</formula>
    </cfRule>
  </conditionalFormatting>
  <conditionalFormatting sqref="S54">
    <cfRule type="expression" dxfId="2165" priority="64">
      <formula>INDIRECT(ADDRESS(ROW(),COLUMN()))=TRUNC(INDIRECT(ADDRESS(ROW(),COLUMN())))</formula>
    </cfRule>
  </conditionalFormatting>
  <conditionalFormatting sqref="S53">
    <cfRule type="expression" dxfId="2164" priority="63">
      <formula>INDIRECT(ADDRESS(ROW(),COLUMN()))=TRUNC(INDIRECT(ADDRESS(ROW(),COLUMN())))</formula>
    </cfRule>
  </conditionalFormatting>
  <conditionalFormatting sqref="T54:Y54">
    <cfRule type="expression" dxfId="2163" priority="62">
      <formula>INDIRECT(ADDRESS(ROW(),COLUMN()))=TRUNC(INDIRECT(ADDRESS(ROW(),COLUMN())))</formula>
    </cfRule>
  </conditionalFormatting>
  <conditionalFormatting sqref="T53:Y53">
    <cfRule type="expression" dxfId="2162" priority="61">
      <formula>INDIRECT(ADDRESS(ROW(),COLUMN()))=TRUNC(INDIRECT(ADDRESS(ROW(),COLUMN())))</formula>
    </cfRule>
  </conditionalFormatting>
  <conditionalFormatting sqref="AX53:BA54">
    <cfRule type="expression" dxfId="2161" priority="60">
      <formula>INDIRECT(ADDRESS(ROW(),COLUMN()))=TRUNC(INDIRECT(ADDRESS(ROW(),COLUMN())))</formula>
    </cfRule>
  </conditionalFormatting>
  <conditionalFormatting sqref="Z54">
    <cfRule type="expression" dxfId="2160" priority="59">
      <formula>INDIRECT(ADDRESS(ROW(),COLUMN()))=TRUNC(INDIRECT(ADDRESS(ROW(),COLUMN())))</formula>
    </cfRule>
  </conditionalFormatting>
  <conditionalFormatting sqref="Z53">
    <cfRule type="expression" dxfId="2159" priority="58">
      <formula>INDIRECT(ADDRESS(ROW(),COLUMN()))=TRUNC(INDIRECT(ADDRESS(ROW(),COLUMN())))</formula>
    </cfRule>
  </conditionalFormatting>
  <conditionalFormatting sqref="AA54:AF54">
    <cfRule type="expression" dxfId="2158" priority="57">
      <formula>INDIRECT(ADDRESS(ROW(),COLUMN()))=TRUNC(INDIRECT(ADDRESS(ROW(),COLUMN())))</formula>
    </cfRule>
  </conditionalFormatting>
  <conditionalFormatting sqref="AA53:AF53">
    <cfRule type="expression" dxfId="2157" priority="56">
      <formula>INDIRECT(ADDRESS(ROW(),COLUMN()))=TRUNC(INDIRECT(ADDRESS(ROW(),COLUMN())))</formula>
    </cfRule>
  </conditionalFormatting>
  <conditionalFormatting sqref="AG54">
    <cfRule type="expression" dxfId="2156" priority="55">
      <formula>INDIRECT(ADDRESS(ROW(),COLUMN()))=TRUNC(INDIRECT(ADDRESS(ROW(),COLUMN())))</formula>
    </cfRule>
  </conditionalFormatting>
  <conditionalFormatting sqref="AG53">
    <cfRule type="expression" dxfId="2155" priority="54">
      <formula>INDIRECT(ADDRESS(ROW(),COLUMN()))=TRUNC(INDIRECT(ADDRESS(ROW(),COLUMN())))</formula>
    </cfRule>
  </conditionalFormatting>
  <conditionalFormatting sqref="AH54:AM54">
    <cfRule type="expression" dxfId="2154" priority="53">
      <formula>INDIRECT(ADDRESS(ROW(),COLUMN()))=TRUNC(INDIRECT(ADDRESS(ROW(),COLUMN())))</formula>
    </cfRule>
  </conditionalFormatting>
  <conditionalFormatting sqref="AH53:AM53">
    <cfRule type="expression" dxfId="2153" priority="52">
      <formula>INDIRECT(ADDRESS(ROW(),COLUMN()))=TRUNC(INDIRECT(ADDRESS(ROW(),COLUMN())))</formula>
    </cfRule>
  </conditionalFormatting>
  <conditionalFormatting sqref="AN54">
    <cfRule type="expression" dxfId="2152" priority="51">
      <formula>INDIRECT(ADDRESS(ROW(),COLUMN()))=TRUNC(INDIRECT(ADDRESS(ROW(),COLUMN())))</formula>
    </cfRule>
  </conditionalFormatting>
  <conditionalFormatting sqref="AN53">
    <cfRule type="expression" dxfId="2151" priority="50">
      <formula>INDIRECT(ADDRESS(ROW(),COLUMN()))=TRUNC(INDIRECT(ADDRESS(ROW(),COLUMN())))</formula>
    </cfRule>
  </conditionalFormatting>
  <conditionalFormatting sqref="AO54:AT54">
    <cfRule type="expression" dxfId="2150" priority="49">
      <formula>INDIRECT(ADDRESS(ROW(),COLUMN()))=TRUNC(INDIRECT(ADDRESS(ROW(),COLUMN())))</formula>
    </cfRule>
  </conditionalFormatting>
  <conditionalFormatting sqref="AO53:AT53">
    <cfRule type="expression" dxfId="2149" priority="48">
      <formula>INDIRECT(ADDRESS(ROW(),COLUMN()))=TRUNC(INDIRECT(ADDRESS(ROW(),COLUMN())))</formula>
    </cfRule>
  </conditionalFormatting>
  <conditionalFormatting sqref="AU54">
    <cfRule type="expression" dxfId="2148" priority="47">
      <formula>INDIRECT(ADDRESS(ROW(),COLUMN()))=TRUNC(INDIRECT(ADDRESS(ROW(),COLUMN())))</formula>
    </cfRule>
  </conditionalFormatting>
  <conditionalFormatting sqref="AU53">
    <cfRule type="expression" dxfId="2147" priority="46">
      <formula>INDIRECT(ADDRESS(ROW(),COLUMN()))=TRUNC(INDIRECT(ADDRESS(ROW(),COLUMN())))</formula>
    </cfRule>
  </conditionalFormatting>
  <conditionalFormatting sqref="AV54:AW54">
    <cfRule type="expression" dxfId="2146" priority="45">
      <formula>INDIRECT(ADDRESS(ROW(),COLUMN()))=TRUNC(INDIRECT(ADDRESS(ROW(),COLUMN())))</formula>
    </cfRule>
  </conditionalFormatting>
  <conditionalFormatting sqref="AV53:AW53">
    <cfRule type="expression" dxfId="2145" priority="44">
      <formula>INDIRECT(ADDRESS(ROW(),COLUMN()))=TRUNC(INDIRECT(ADDRESS(ROW(),COLUMN())))</formula>
    </cfRule>
  </conditionalFormatting>
  <conditionalFormatting sqref="S57">
    <cfRule type="expression" dxfId="2144" priority="43">
      <formula>INDIRECT(ADDRESS(ROW(),COLUMN()))=TRUNC(INDIRECT(ADDRESS(ROW(),COLUMN())))</formula>
    </cfRule>
  </conditionalFormatting>
  <conditionalFormatting sqref="S56">
    <cfRule type="expression" dxfId="2143" priority="42">
      <formula>INDIRECT(ADDRESS(ROW(),COLUMN()))=TRUNC(INDIRECT(ADDRESS(ROW(),COLUMN())))</formula>
    </cfRule>
  </conditionalFormatting>
  <conditionalFormatting sqref="T57:Y57">
    <cfRule type="expression" dxfId="2142" priority="41">
      <formula>INDIRECT(ADDRESS(ROW(),COLUMN()))=TRUNC(INDIRECT(ADDRESS(ROW(),COLUMN())))</formula>
    </cfRule>
  </conditionalFormatting>
  <conditionalFormatting sqref="T56:Y56">
    <cfRule type="expression" dxfId="2141" priority="40">
      <formula>INDIRECT(ADDRESS(ROW(),COLUMN()))=TRUNC(INDIRECT(ADDRESS(ROW(),COLUMN())))</formula>
    </cfRule>
  </conditionalFormatting>
  <conditionalFormatting sqref="AX56:BA57">
    <cfRule type="expression" dxfId="2140" priority="39">
      <formula>INDIRECT(ADDRESS(ROW(),COLUMN()))=TRUNC(INDIRECT(ADDRESS(ROW(),COLUMN())))</formula>
    </cfRule>
  </conditionalFormatting>
  <conditionalFormatting sqref="Z57">
    <cfRule type="expression" dxfId="2139" priority="38">
      <formula>INDIRECT(ADDRESS(ROW(),COLUMN()))=TRUNC(INDIRECT(ADDRESS(ROW(),COLUMN())))</formula>
    </cfRule>
  </conditionalFormatting>
  <conditionalFormatting sqref="Z56">
    <cfRule type="expression" dxfId="2138" priority="37">
      <formula>INDIRECT(ADDRESS(ROW(),COLUMN()))=TRUNC(INDIRECT(ADDRESS(ROW(),COLUMN())))</formula>
    </cfRule>
  </conditionalFormatting>
  <conditionalFormatting sqref="AA57:AF57">
    <cfRule type="expression" dxfId="2137" priority="36">
      <formula>INDIRECT(ADDRESS(ROW(),COLUMN()))=TRUNC(INDIRECT(ADDRESS(ROW(),COLUMN())))</formula>
    </cfRule>
  </conditionalFormatting>
  <conditionalFormatting sqref="AA56:AF56">
    <cfRule type="expression" dxfId="2136" priority="35">
      <formula>INDIRECT(ADDRESS(ROW(),COLUMN()))=TRUNC(INDIRECT(ADDRESS(ROW(),COLUMN())))</formula>
    </cfRule>
  </conditionalFormatting>
  <conditionalFormatting sqref="AG57">
    <cfRule type="expression" dxfId="2135" priority="34">
      <formula>INDIRECT(ADDRESS(ROW(),COLUMN()))=TRUNC(INDIRECT(ADDRESS(ROW(),COLUMN())))</formula>
    </cfRule>
  </conditionalFormatting>
  <conditionalFormatting sqref="AG56">
    <cfRule type="expression" dxfId="2134" priority="33">
      <formula>INDIRECT(ADDRESS(ROW(),COLUMN()))=TRUNC(INDIRECT(ADDRESS(ROW(),COLUMN())))</formula>
    </cfRule>
  </conditionalFormatting>
  <conditionalFormatting sqref="AH57:AM57">
    <cfRule type="expression" dxfId="2133" priority="32">
      <formula>INDIRECT(ADDRESS(ROW(),COLUMN()))=TRUNC(INDIRECT(ADDRESS(ROW(),COLUMN())))</formula>
    </cfRule>
  </conditionalFormatting>
  <conditionalFormatting sqref="AH56:AM56">
    <cfRule type="expression" dxfId="2132" priority="31">
      <formula>INDIRECT(ADDRESS(ROW(),COLUMN()))=TRUNC(INDIRECT(ADDRESS(ROW(),COLUMN())))</formula>
    </cfRule>
  </conditionalFormatting>
  <conditionalFormatting sqref="AN57">
    <cfRule type="expression" dxfId="2131" priority="30">
      <formula>INDIRECT(ADDRESS(ROW(),COLUMN()))=TRUNC(INDIRECT(ADDRESS(ROW(),COLUMN())))</formula>
    </cfRule>
  </conditionalFormatting>
  <conditionalFormatting sqref="AN56">
    <cfRule type="expression" dxfId="2130" priority="29">
      <formula>INDIRECT(ADDRESS(ROW(),COLUMN()))=TRUNC(INDIRECT(ADDRESS(ROW(),COLUMN())))</formula>
    </cfRule>
  </conditionalFormatting>
  <conditionalFormatting sqref="AO57:AT57">
    <cfRule type="expression" dxfId="2129" priority="28">
      <formula>INDIRECT(ADDRESS(ROW(),COLUMN()))=TRUNC(INDIRECT(ADDRESS(ROW(),COLUMN())))</formula>
    </cfRule>
  </conditionalFormatting>
  <conditionalFormatting sqref="AO56:AT56">
    <cfRule type="expression" dxfId="2128" priority="27">
      <formula>INDIRECT(ADDRESS(ROW(),COLUMN()))=TRUNC(INDIRECT(ADDRESS(ROW(),COLUMN())))</formula>
    </cfRule>
  </conditionalFormatting>
  <conditionalFormatting sqref="AU57">
    <cfRule type="expression" dxfId="2127" priority="26">
      <formula>INDIRECT(ADDRESS(ROW(),COLUMN()))=TRUNC(INDIRECT(ADDRESS(ROW(),COLUMN())))</formula>
    </cfRule>
  </conditionalFormatting>
  <conditionalFormatting sqref="AU56">
    <cfRule type="expression" dxfId="2126" priority="25">
      <formula>INDIRECT(ADDRESS(ROW(),COLUMN()))=TRUNC(INDIRECT(ADDRESS(ROW(),COLUMN())))</formula>
    </cfRule>
  </conditionalFormatting>
  <conditionalFormatting sqref="AV57:AW57">
    <cfRule type="expression" dxfId="2125" priority="24">
      <formula>INDIRECT(ADDRESS(ROW(),COLUMN()))=TRUNC(INDIRECT(ADDRESS(ROW(),COLUMN())))</formula>
    </cfRule>
  </conditionalFormatting>
  <conditionalFormatting sqref="AV56:AW56">
    <cfRule type="expression" dxfId="2124" priority="23">
      <formula>INDIRECT(ADDRESS(ROW(),COLUMN()))=TRUNC(INDIRECT(ADDRESS(ROW(),COLUMN())))</formula>
    </cfRule>
  </conditionalFormatting>
  <conditionalFormatting sqref="S60">
    <cfRule type="expression" dxfId="2123" priority="22">
      <formula>INDIRECT(ADDRESS(ROW(),COLUMN()))=TRUNC(INDIRECT(ADDRESS(ROW(),COLUMN())))</formula>
    </cfRule>
  </conditionalFormatting>
  <conditionalFormatting sqref="S59">
    <cfRule type="expression" dxfId="2122" priority="21">
      <formula>INDIRECT(ADDRESS(ROW(),COLUMN()))=TRUNC(INDIRECT(ADDRESS(ROW(),COLUMN())))</formula>
    </cfRule>
  </conditionalFormatting>
  <conditionalFormatting sqref="T60:Y60">
    <cfRule type="expression" dxfId="2121" priority="20">
      <formula>INDIRECT(ADDRESS(ROW(),COLUMN()))=TRUNC(INDIRECT(ADDRESS(ROW(),COLUMN())))</formula>
    </cfRule>
  </conditionalFormatting>
  <conditionalFormatting sqref="T59:Y59">
    <cfRule type="expression" dxfId="2120" priority="19">
      <formula>INDIRECT(ADDRESS(ROW(),COLUMN()))=TRUNC(INDIRECT(ADDRESS(ROW(),COLUMN())))</formula>
    </cfRule>
  </conditionalFormatting>
  <conditionalFormatting sqref="AX59:BA60">
    <cfRule type="expression" dxfId="2119" priority="18">
      <formula>INDIRECT(ADDRESS(ROW(),COLUMN()))=TRUNC(INDIRECT(ADDRESS(ROW(),COLUMN())))</formula>
    </cfRule>
  </conditionalFormatting>
  <conditionalFormatting sqref="Z60">
    <cfRule type="expression" dxfId="2118" priority="17">
      <formula>INDIRECT(ADDRESS(ROW(),COLUMN()))=TRUNC(INDIRECT(ADDRESS(ROW(),COLUMN())))</formula>
    </cfRule>
  </conditionalFormatting>
  <conditionalFormatting sqref="Z59">
    <cfRule type="expression" dxfId="2117" priority="16">
      <formula>INDIRECT(ADDRESS(ROW(),COLUMN()))=TRUNC(INDIRECT(ADDRESS(ROW(),COLUMN())))</formula>
    </cfRule>
  </conditionalFormatting>
  <conditionalFormatting sqref="AA60:AF60">
    <cfRule type="expression" dxfId="2116" priority="15">
      <formula>INDIRECT(ADDRESS(ROW(),COLUMN()))=TRUNC(INDIRECT(ADDRESS(ROW(),COLUMN())))</formula>
    </cfRule>
  </conditionalFormatting>
  <conditionalFormatting sqref="AA59:AF59">
    <cfRule type="expression" dxfId="2115" priority="14">
      <formula>INDIRECT(ADDRESS(ROW(),COLUMN()))=TRUNC(INDIRECT(ADDRESS(ROW(),COLUMN())))</formula>
    </cfRule>
  </conditionalFormatting>
  <conditionalFormatting sqref="AG60">
    <cfRule type="expression" dxfId="2114" priority="13">
      <formula>INDIRECT(ADDRESS(ROW(),COLUMN()))=TRUNC(INDIRECT(ADDRESS(ROW(),COLUMN())))</formula>
    </cfRule>
  </conditionalFormatting>
  <conditionalFormatting sqref="AG59">
    <cfRule type="expression" dxfId="2113" priority="12">
      <formula>INDIRECT(ADDRESS(ROW(),COLUMN()))=TRUNC(INDIRECT(ADDRESS(ROW(),COLUMN())))</formula>
    </cfRule>
  </conditionalFormatting>
  <conditionalFormatting sqref="AH60:AM60">
    <cfRule type="expression" dxfId="2112" priority="11">
      <formula>INDIRECT(ADDRESS(ROW(),COLUMN()))=TRUNC(INDIRECT(ADDRESS(ROW(),COLUMN())))</formula>
    </cfRule>
  </conditionalFormatting>
  <conditionalFormatting sqref="AH59:AM59">
    <cfRule type="expression" dxfId="2111" priority="10">
      <formula>INDIRECT(ADDRESS(ROW(),COLUMN()))=TRUNC(INDIRECT(ADDRESS(ROW(),COLUMN())))</formula>
    </cfRule>
  </conditionalFormatting>
  <conditionalFormatting sqref="AN60">
    <cfRule type="expression" dxfId="2110" priority="9">
      <formula>INDIRECT(ADDRESS(ROW(),COLUMN()))=TRUNC(INDIRECT(ADDRESS(ROW(),COLUMN())))</formula>
    </cfRule>
  </conditionalFormatting>
  <conditionalFormatting sqref="AN59">
    <cfRule type="expression" dxfId="2109" priority="8">
      <formula>INDIRECT(ADDRESS(ROW(),COLUMN()))=TRUNC(INDIRECT(ADDRESS(ROW(),COLUMN())))</formula>
    </cfRule>
  </conditionalFormatting>
  <conditionalFormatting sqref="AO60:AT60">
    <cfRule type="expression" dxfId="2108" priority="7">
      <formula>INDIRECT(ADDRESS(ROW(),COLUMN()))=TRUNC(INDIRECT(ADDRESS(ROW(),COLUMN())))</formula>
    </cfRule>
  </conditionalFormatting>
  <conditionalFormatting sqref="AO59:AT59">
    <cfRule type="expression" dxfId="2107" priority="6">
      <formula>INDIRECT(ADDRESS(ROW(),COLUMN()))=TRUNC(INDIRECT(ADDRESS(ROW(),COLUMN())))</formula>
    </cfRule>
  </conditionalFormatting>
  <conditionalFormatting sqref="AU60">
    <cfRule type="expression" dxfId="2106" priority="5">
      <formula>INDIRECT(ADDRESS(ROW(),COLUMN()))=TRUNC(INDIRECT(ADDRESS(ROW(),COLUMN())))</formula>
    </cfRule>
  </conditionalFormatting>
  <conditionalFormatting sqref="AU59">
    <cfRule type="expression" dxfId="2105" priority="4">
      <formula>INDIRECT(ADDRESS(ROW(),COLUMN()))=TRUNC(INDIRECT(ADDRESS(ROW(),COLUMN())))</formula>
    </cfRule>
  </conditionalFormatting>
  <conditionalFormatting sqref="AV60:AW60">
    <cfRule type="expression" dxfId="2104" priority="3">
      <formula>INDIRECT(ADDRESS(ROW(),COLUMN()))=TRUNC(INDIRECT(ADDRESS(ROW(),COLUMN())))</formula>
    </cfRule>
  </conditionalFormatting>
  <conditionalFormatting sqref="AV59:AW59">
    <cfRule type="expression" dxfId="2103" priority="2">
      <formula>INDIRECT(ADDRESS(ROW(),COLUMN()))=TRUNC(INDIRECT(ADDRESS(ROW(),COLUMN())))</formula>
    </cfRule>
  </conditionalFormatting>
  <conditionalFormatting sqref="S62:BA64">
    <cfRule type="expression" dxfId="2102" priority="1">
      <formula>INDIRECT(ADDRESS(ROW(),COLUMN()))=TRUNC(INDIRECT(ADDRESS(ROW(),COLUMN())))</formula>
    </cfRule>
  </conditionalFormatting>
  <dataValidations count="8">
    <dataValidation type="decimal" allowBlank="1" showInputMessage="1" showErrorMessage="1" error="入力可能範囲　32～40" sqref="AX6" xr:uid="{00000000-0002-0000-0200-000007000000}">
      <formula1>32</formula1>
      <formula2>40</formula2>
    </dataValidation>
    <dataValidation type="list" allowBlank="1" showInputMessage="1" sqref="G22:G60" xr:uid="{00000000-0002-0000-0200-000006000000}">
      <formula1>"A, B, C, D"</formula1>
    </dataValidation>
    <dataValidation type="list" allowBlank="1" showInputMessage="1" sqref="C22:E60" xr:uid="{00000000-0002-0000-0200-000005000000}">
      <formula1>職種</formula1>
    </dataValidation>
    <dataValidation type="list" allowBlank="1" showInputMessage="1" showErrorMessage="1" sqref="BB4:BE4" xr:uid="{00000000-0002-0000-0200-000004000000}">
      <formula1>"予定,実績,予定・実績"</formula1>
    </dataValidation>
    <dataValidation type="list" allowBlank="1" showInputMessage="1" sqref="S58:AW58 S22:AW22 S25:AW25 S28:AW28 S31:AW31 S34:AW34 S37:AW37 S40:AW40 S43:AW43 S46:AW46 S49:AW49 S52:AW52 S55:AW55" xr:uid="{00000000-0002-0000-0200-000003000000}">
      <formula1>シフト記号表</formula1>
    </dataValidation>
    <dataValidation type="list" allowBlank="1" showInputMessage="1" showErrorMessage="1" sqref="AC3" xr:uid="{00000000-0002-0000-0200-000002000000}">
      <formula1>#REF!</formula1>
    </dataValidation>
    <dataValidation type="list" allowBlank="1" showInputMessage="1" showErrorMessage="1" sqref="BB3:BE3" xr:uid="{00000000-0002-0000-0200-000001000000}">
      <formula1>"４週,暦月"</formula1>
    </dataValidation>
    <dataValidation type="list" errorStyle="warning" allowBlank="1" showInputMessage="1" error="リストにない場合のみ、入力してください。" sqref="H22:K60" xr:uid="{00000000-0002-0000-0200-000000000000}">
      <formula1>INDIRECT(C22)</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rowBreaks count="1" manualBreakCount="1">
    <brk id="51" max="5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8000000}">
          <x14:formula1>
            <xm:f>プルダウン・リスト!#REF!</xm:f>
          </x14:formula1>
          <xm:sqref>AP1:BE1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E43D5-5E2C-40F1-A8B6-36D68AF17A4C}">
  <sheetPr>
    <pageSetUpPr fitToPage="1"/>
  </sheetPr>
  <dimension ref="A1:BU342"/>
  <sheetViews>
    <sheetView showGridLines="0" view="pageBreakPreview" zoomScale="60" zoomScaleNormal="70" workbookViewId="0"/>
  </sheetViews>
  <sheetFormatPr defaultColWidth="4.375" defaultRowHeight="20.25" customHeight="1"/>
  <cols>
    <col min="1" max="1" width="1.625" style="1308" customWidth="1"/>
    <col min="2" max="5" width="5.75" style="1308" customWidth="1"/>
    <col min="6" max="6" width="16.5" style="1308" hidden="1" customWidth="1"/>
    <col min="7" max="58" width="5.625" style="1308" customWidth="1"/>
    <col min="59" max="16384" width="4.375" style="1308"/>
  </cols>
  <sheetData>
    <row r="1" spans="2:64" s="1492" customFormat="1" ht="20.25" customHeight="1">
      <c r="C1" s="1508" t="s">
        <v>1003</v>
      </c>
      <c r="D1" s="1508"/>
      <c r="E1" s="1508"/>
      <c r="F1" s="1508"/>
      <c r="G1" s="1508"/>
      <c r="H1" s="1509" t="s">
        <v>1002</v>
      </c>
      <c r="J1" s="1509"/>
      <c r="L1" s="1508"/>
      <c r="M1" s="1508"/>
      <c r="N1" s="1508"/>
      <c r="O1" s="1508"/>
      <c r="P1" s="1508"/>
      <c r="Q1" s="1508"/>
      <c r="R1" s="1508"/>
      <c r="AM1" s="1504"/>
      <c r="AN1" s="1481"/>
      <c r="AO1" s="1481" t="s">
        <v>1001</v>
      </c>
      <c r="AP1" s="1290" t="s">
        <v>1000</v>
      </c>
      <c r="AQ1" s="1289"/>
      <c r="AR1" s="1289"/>
      <c r="AS1" s="1289"/>
      <c r="AT1" s="1289"/>
      <c r="AU1" s="1289"/>
      <c r="AV1" s="1289"/>
      <c r="AW1" s="1289"/>
      <c r="AX1" s="1289"/>
      <c r="AY1" s="1289"/>
      <c r="AZ1" s="1289"/>
      <c r="BA1" s="1289"/>
      <c r="BB1" s="1289"/>
      <c r="BC1" s="1289"/>
      <c r="BD1" s="1289"/>
      <c r="BE1" s="1289"/>
      <c r="BF1" s="1481" t="s">
        <v>992</v>
      </c>
    </row>
    <row r="2" spans="2:64" s="1492" customFormat="1" ht="20.25" customHeight="1">
      <c r="C2" s="1508"/>
      <c r="D2" s="1508"/>
      <c r="E2" s="1508"/>
      <c r="F2" s="1508"/>
      <c r="G2" s="1508"/>
      <c r="J2" s="1509"/>
      <c r="L2" s="1508"/>
      <c r="M2" s="1508"/>
      <c r="N2" s="1508"/>
      <c r="O2" s="1508"/>
      <c r="P2" s="1508"/>
      <c r="Q2" s="1508"/>
      <c r="R2" s="1508"/>
      <c r="Y2" s="1507" t="s">
        <v>999</v>
      </c>
      <c r="Z2" s="1283">
        <v>6</v>
      </c>
      <c r="AA2" s="1283"/>
      <c r="AB2" s="1507" t="s">
        <v>998</v>
      </c>
      <c r="AC2" s="1506">
        <f>IF(Z2=0,"",YEAR(DATE(2018+Z2,1,1)))</f>
        <v>2024</v>
      </c>
      <c r="AD2" s="1506"/>
      <c r="AE2" s="1505" t="s">
        <v>997</v>
      </c>
      <c r="AF2" s="1505" t="s">
        <v>996</v>
      </c>
      <c r="AG2" s="1283">
        <v>4</v>
      </c>
      <c r="AH2" s="1283"/>
      <c r="AI2" s="1505" t="s">
        <v>995</v>
      </c>
      <c r="AM2" s="1504"/>
      <c r="AN2" s="1481"/>
      <c r="AO2" s="1481" t="s">
        <v>994</v>
      </c>
      <c r="AP2" s="1283" t="s">
        <v>993</v>
      </c>
      <c r="AQ2" s="1283"/>
      <c r="AR2" s="1283"/>
      <c r="AS2" s="1283"/>
      <c r="AT2" s="1283"/>
      <c r="AU2" s="1283"/>
      <c r="AV2" s="1283"/>
      <c r="AW2" s="1283"/>
      <c r="AX2" s="1283"/>
      <c r="AY2" s="1283"/>
      <c r="AZ2" s="1283"/>
      <c r="BA2" s="1283"/>
      <c r="BB2" s="1283"/>
      <c r="BC2" s="1283"/>
      <c r="BD2" s="1283"/>
      <c r="BE2" s="1283"/>
      <c r="BF2" s="1481" t="s">
        <v>992</v>
      </c>
    </row>
    <row r="3" spans="2:64" s="1480" customFormat="1" ht="20.25" customHeight="1">
      <c r="B3" s="1226"/>
      <c r="C3" s="1226"/>
      <c r="D3" s="1226"/>
      <c r="E3" s="1226"/>
      <c r="F3" s="1226"/>
      <c r="G3" s="1279"/>
      <c r="H3" s="1226"/>
      <c r="I3" s="1226"/>
      <c r="J3" s="1279"/>
      <c r="K3" s="1226"/>
      <c r="L3" s="1227"/>
      <c r="M3" s="1227"/>
      <c r="N3" s="1227"/>
      <c r="O3" s="1227"/>
      <c r="P3" s="1227"/>
      <c r="Q3" s="1227"/>
      <c r="R3" s="1227"/>
      <c r="S3" s="1226"/>
      <c r="T3" s="1226"/>
      <c r="U3" s="1226"/>
      <c r="V3" s="1226"/>
      <c r="W3" s="1226"/>
      <c r="X3" s="1226"/>
      <c r="Y3" s="1226"/>
      <c r="Z3" s="1282"/>
      <c r="AA3" s="1282"/>
      <c r="AB3" s="1280"/>
      <c r="AC3" s="1281"/>
      <c r="AD3" s="1280"/>
      <c r="AE3" s="1226"/>
      <c r="AF3" s="1226"/>
      <c r="AG3" s="1226"/>
      <c r="AH3" s="1226"/>
      <c r="AI3" s="1226"/>
      <c r="AJ3" s="1226"/>
      <c r="AK3" s="1226"/>
      <c r="AL3" s="1226"/>
      <c r="AM3" s="1226"/>
      <c r="AN3" s="1226"/>
      <c r="AO3" s="1226"/>
      <c r="AP3" s="1226"/>
      <c r="AQ3" s="1226"/>
      <c r="AR3" s="1226"/>
      <c r="AS3" s="1226"/>
      <c r="AT3" s="1226"/>
      <c r="BA3" s="1503" t="s">
        <v>991</v>
      </c>
      <c r="BB3" s="1277" t="s">
        <v>990</v>
      </c>
      <c r="BC3" s="1276"/>
      <c r="BD3" s="1276"/>
      <c r="BE3" s="1275"/>
      <c r="BF3" s="1481"/>
    </row>
    <row r="4" spans="2:64" s="1480" customFormat="1" ht="18.75">
      <c r="B4" s="1226"/>
      <c r="C4" s="1226"/>
      <c r="D4" s="1226"/>
      <c r="E4" s="1226"/>
      <c r="F4" s="1226"/>
      <c r="G4" s="1279"/>
      <c r="H4" s="1226"/>
      <c r="I4" s="1226"/>
      <c r="J4" s="1279"/>
      <c r="K4" s="1226"/>
      <c r="L4" s="1227"/>
      <c r="M4" s="1227"/>
      <c r="N4" s="1227"/>
      <c r="O4" s="1227"/>
      <c r="P4" s="1227"/>
      <c r="Q4" s="1227"/>
      <c r="R4" s="1227"/>
      <c r="S4" s="1226"/>
      <c r="T4" s="1226"/>
      <c r="U4" s="1226"/>
      <c r="V4" s="1226"/>
      <c r="W4" s="1226"/>
      <c r="X4" s="1226"/>
      <c r="Y4" s="1226"/>
      <c r="Z4" s="1232"/>
      <c r="AA4" s="1232"/>
      <c r="AB4" s="1226"/>
      <c r="AC4" s="1226"/>
      <c r="AD4" s="1226"/>
      <c r="AE4" s="1226"/>
      <c r="AF4" s="1226"/>
      <c r="AG4" s="1250"/>
      <c r="AH4" s="1250"/>
      <c r="AI4" s="1250"/>
      <c r="AJ4" s="1250"/>
      <c r="AK4" s="1250"/>
      <c r="AL4" s="1250"/>
      <c r="AM4" s="1250"/>
      <c r="AN4" s="1250"/>
      <c r="AO4" s="1250"/>
      <c r="AP4" s="1250"/>
      <c r="AQ4" s="1250"/>
      <c r="AR4" s="1250"/>
      <c r="AS4" s="1250"/>
      <c r="AT4" s="1250"/>
      <c r="AU4" s="1492"/>
      <c r="AV4" s="1492"/>
      <c r="AW4" s="1492"/>
      <c r="AX4" s="1492"/>
      <c r="AY4" s="1492"/>
      <c r="AZ4" s="1492"/>
      <c r="BA4" s="1503" t="s">
        <v>989</v>
      </c>
      <c r="BB4" s="1277" t="s">
        <v>988</v>
      </c>
      <c r="BC4" s="1276"/>
      <c r="BD4" s="1276"/>
      <c r="BE4" s="1275"/>
      <c r="BF4" s="1498"/>
    </row>
    <row r="5" spans="2:64" s="1480" customFormat="1" ht="6.75" customHeight="1">
      <c r="B5" s="1226"/>
      <c r="C5" s="1241"/>
      <c r="D5" s="1241"/>
      <c r="E5" s="1241"/>
      <c r="F5" s="1241"/>
      <c r="G5" s="1239"/>
      <c r="H5" s="1241"/>
      <c r="I5" s="1241"/>
      <c r="J5" s="1239"/>
      <c r="K5" s="1241"/>
      <c r="L5" s="1238"/>
      <c r="M5" s="1238"/>
      <c r="N5" s="1238"/>
      <c r="O5" s="1238"/>
      <c r="P5" s="1238"/>
      <c r="Q5" s="1238"/>
      <c r="R5" s="1238"/>
      <c r="S5" s="1241"/>
      <c r="T5" s="1241"/>
      <c r="U5" s="1241"/>
      <c r="V5" s="1241"/>
      <c r="W5" s="1241"/>
      <c r="X5" s="1241"/>
      <c r="Y5" s="1241"/>
      <c r="Z5" s="1237"/>
      <c r="AA5" s="1237"/>
      <c r="AB5" s="1241"/>
      <c r="AC5" s="1241"/>
      <c r="AD5" s="1241"/>
      <c r="AE5" s="1241"/>
      <c r="AF5" s="1226"/>
      <c r="AG5" s="1250"/>
      <c r="AH5" s="1250"/>
      <c r="AI5" s="1250"/>
      <c r="AJ5" s="1250"/>
      <c r="AK5" s="1250"/>
      <c r="AL5" s="1250"/>
      <c r="AM5" s="1250"/>
      <c r="AN5" s="1250"/>
      <c r="AO5" s="1250"/>
      <c r="AP5" s="1250"/>
      <c r="AQ5" s="1250"/>
      <c r="AR5" s="1250"/>
      <c r="AS5" s="1250"/>
      <c r="AT5" s="1250"/>
      <c r="AU5" s="1492"/>
      <c r="AV5" s="1492"/>
      <c r="AW5" s="1492"/>
      <c r="AX5" s="1492"/>
      <c r="AY5" s="1492"/>
      <c r="AZ5" s="1492"/>
      <c r="BA5" s="1492"/>
      <c r="BB5" s="1492"/>
      <c r="BC5" s="1492"/>
      <c r="BD5" s="1492"/>
      <c r="BE5" s="1498"/>
      <c r="BF5" s="1498"/>
    </row>
    <row r="6" spans="2:64" s="1480" customFormat="1" ht="20.25" customHeight="1">
      <c r="B6" s="1226"/>
      <c r="C6" s="1241"/>
      <c r="D6" s="1241"/>
      <c r="E6" s="1241"/>
      <c r="F6" s="1241"/>
      <c r="G6" s="1239"/>
      <c r="H6" s="1241"/>
      <c r="I6" s="1241"/>
      <c r="J6" s="1239"/>
      <c r="K6" s="1241"/>
      <c r="L6" s="1238"/>
      <c r="M6" s="1238"/>
      <c r="N6" s="1238"/>
      <c r="O6" s="1238"/>
      <c r="P6" s="1238"/>
      <c r="Q6" s="1238"/>
      <c r="R6" s="1238"/>
      <c r="S6" s="1241"/>
      <c r="T6" s="1241"/>
      <c r="U6" s="1241"/>
      <c r="V6" s="1241"/>
      <c r="W6" s="1241"/>
      <c r="X6" s="1241"/>
      <c r="Y6" s="1241"/>
      <c r="Z6" s="1237"/>
      <c r="AA6" s="1237"/>
      <c r="AB6" s="1241"/>
      <c r="AC6" s="1241"/>
      <c r="AD6" s="1241"/>
      <c r="AE6" s="1241"/>
      <c r="AF6" s="1226"/>
      <c r="AG6" s="1250"/>
      <c r="AH6" s="1250"/>
      <c r="AI6" s="1250"/>
      <c r="AJ6" s="1250"/>
      <c r="AK6" s="1250"/>
      <c r="AL6" s="1250" t="s">
        <v>987</v>
      </c>
      <c r="AM6" s="1250"/>
      <c r="AN6" s="1250"/>
      <c r="AO6" s="1250"/>
      <c r="AP6" s="1250"/>
      <c r="AQ6" s="1250"/>
      <c r="AR6" s="1250"/>
      <c r="AS6" s="1250"/>
      <c r="AT6" s="1251"/>
      <c r="AU6" s="1251"/>
      <c r="AV6" s="1264"/>
      <c r="AW6" s="1250"/>
      <c r="AX6" s="1263">
        <v>40</v>
      </c>
      <c r="AY6" s="1261"/>
      <c r="AZ6" s="1264" t="s">
        <v>986</v>
      </c>
      <c r="BA6" s="1250"/>
      <c r="BB6" s="1263">
        <v>160</v>
      </c>
      <c r="BC6" s="1261"/>
      <c r="BD6" s="1264" t="s">
        <v>985</v>
      </c>
      <c r="BE6" s="1250"/>
      <c r="BF6" s="1498"/>
    </row>
    <row r="7" spans="2:64" s="1480" customFormat="1" ht="6.75" customHeight="1">
      <c r="B7" s="1226"/>
      <c r="C7" s="1241"/>
      <c r="D7" s="1241"/>
      <c r="E7" s="1241"/>
      <c r="F7" s="1241"/>
      <c r="G7" s="1239"/>
      <c r="H7" s="1241"/>
      <c r="I7" s="1241"/>
      <c r="J7" s="1239"/>
      <c r="K7" s="1241"/>
      <c r="L7" s="1238"/>
      <c r="M7" s="1238"/>
      <c r="N7" s="1238"/>
      <c r="O7" s="1238"/>
      <c r="P7" s="1238"/>
      <c r="Q7" s="1238"/>
      <c r="R7" s="1238"/>
      <c r="S7" s="1241"/>
      <c r="T7" s="1241"/>
      <c r="U7" s="1241"/>
      <c r="V7" s="1241"/>
      <c r="W7" s="1241"/>
      <c r="X7" s="1241"/>
      <c r="Y7" s="1241"/>
      <c r="Z7" s="1237"/>
      <c r="AA7" s="1237"/>
      <c r="AB7" s="1241"/>
      <c r="AC7" s="1241"/>
      <c r="AD7" s="1241"/>
      <c r="AE7" s="1241"/>
      <c r="AF7" s="1226"/>
      <c r="AG7" s="1250"/>
      <c r="AH7" s="1250"/>
      <c r="AI7" s="1250"/>
      <c r="AJ7" s="1250"/>
      <c r="AK7" s="1250"/>
      <c r="AL7" s="1250"/>
      <c r="AM7" s="1250"/>
      <c r="AN7" s="1250"/>
      <c r="AO7" s="1250"/>
      <c r="AP7" s="1250"/>
      <c r="AQ7" s="1250"/>
      <c r="AR7" s="1250"/>
      <c r="AS7" s="1250"/>
      <c r="AT7" s="1250"/>
      <c r="AU7" s="1492"/>
      <c r="AV7" s="1492"/>
      <c r="AW7" s="1492"/>
      <c r="AX7" s="1492"/>
      <c r="AY7" s="1492"/>
      <c r="AZ7" s="1492"/>
      <c r="BA7" s="1492"/>
      <c r="BB7" s="1492"/>
      <c r="BC7" s="1492"/>
      <c r="BD7" s="1492"/>
      <c r="BE7" s="1498"/>
      <c r="BF7" s="1498"/>
    </row>
    <row r="8" spans="2:64" s="1480" customFormat="1" ht="20.25" customHeight="1">
      <c r="B8" s="1252"/>
      <c r="C8" s="1252"/>
      <c r="D8" s="1252"/>
      <c r="E8" s="1252"/>
      <c r="F8" s="1252"/>
      <c r="G8" s="1258"/>
      <c r="H8" s="1258"/>
      <c r="I8" s="1258"/>
      <c r="J8" s="1252"/>
      <c r="K8" s="1252"/>
      <c r="L8" s="1258"/>
      <c r="M8" s="1258"/>
      <c r="N8" s="1258"/>
      <c r="O8" s="1252"/>
      <c r="P8" s="1258"/>
      <c r="Q8" s="1258"/>
      <c r="R8" s="1258"/>
      <c r="S8" s="1272"/>
      <c r="T8" s="1271"/>
      <c r="U8" s="1271"/>
      <c r="V8" s="1270"/>
      <c r="W8" s="1226"/>
      <c r="X8" s="1226"/>
      <c r="Y8" s="1226"/>
      <c r="Z8" s="1237"/>
      <c r="AA8" s="1269"/>
      <c r="AB8" s="1239"/>
      <c r="AC8" s="1237"/>
      <c r="AD8" s="1237"/>
      <c r="AE8" s="1237"/>
      <c r="AF8" s="1229"/>
      <c r="AG8" s="1236"/>
      <c r="AH8" s="1236"/>
      <c r="AI8" s="1236"/>
      <c r="AJ8" s="1235"/>
      <c r="AK8" s="1238"/>
      <c r="AL8" s="1269"/>
      <c r="AM8" s="1269"/>
      <c r="AN8" s="1239"/>
      <c r="AO8" s="1251"/>
      <c r="AP8" s="1251"/>
      <c r="AQ8" s="1251"/>
      <c r="AR8" s="1242"/>
      <c r="AS8" s="1242"/>
      <c r="AT8" s="1250"/>
      <c r="AU8" s="1502"/>
      <c r="AV8" s="1502"/>
      <c r="AW8" s="1501"/>
      <c r="AX8" s="1492"/>
      <c r="AY8" s="1492" t="s">
        <v>984</v>
      </c>
      <c r="AZ8" s="1492"/>
      <c r="BA8" s="1492"/>
      <c r="BB8" s="1500">
        <f>DAY(EOMONTH(DATE(AC2,AG2,1),0))</f>
        <v>30</v>
      </c>
      <c r="BC8" s="1499"/>
      <c r="BD8" s="1492" t="s">
        <v>983</v>
      </c>
      <c r="BE8" s="1492"/>
      <c r="BF8" s="1492"/>
      <c r="BJ8" s="1481"/>
      <c r="BK8" s="1481"/>
      <c r="BL8" s="1481"/>
    </row>
    <row r="9" spans="2:64" s="1480" customFormat="1" ht="6" customHeight="1">
      <c r="B9" s="1257"/>
      <c r="C9" s="1257"/>
      <c r="D9" s="1257"/>
      <c r="E9" s="1257"/>
      <c r="F9" s="1257"/>
      <c r="G9" s="1252"/>
      <c r="H9" s="1258"/>
      <c r="I9" s="1251"/>
      <c r="J9" s="1251"/>
      <c r="K9" s="1257"/>
      <c r="L9" s="1252"/>
      <c r="M9" s="1258"/>
      <c r="N9" s="1251"/>
      <c r="O9" s="1251"/>
      <c r="P9" s="1252"/>
      <c r="Q9" s="1251"/>
      <c r="R9" s="1257"/>
      <c r="S9" s="1251"/>
      <c r="T9" s="1251"/>
      <c r="U9" s="1251"/>
      <c r="V9" s="1251"/>
      <c r="W9" s="1226"/>
      <c r="X9" s="1226"/>
      <c r="Y9" s="1226"/>
      <c r="Z9" s="1241"/>
      <c r="AA9" s="1235"/>
      <c r="AB9" s="1235"/>
      <c r="AC9" s="1241"/>
      <c r="AD9" s="1241"/>
      <c r="AE9" s="1241"/>
      <c r="AF9" s="1230"/>
      <c r="AG9" s="1237"/>
      <c r="AH9" s="1235"/>
      <c r="AI9" s="1241"/>
      <c r="AJ9" s="1236"/>
      <c r="AK9" s="1235"/>
      <c r="AL9" s="1235"/>
      <c r="AM9" s="1235"/>
      <c r="AN9" s="1235"/>
      <c r="AO9" s="1241"/>
      <c r="AP9" s="1250"/>
      <c r="AQ9" s="1249"/>
      <c r="AR9" s="1249"/>
      <c r="AS9" s="1249"/>
      <c r="AT9" s="1250"/>
      <c r="AU9" s="1492"/>
      <c r="AV9" s="1492"/>
      <c r="AW9" s="1492"/>
      <c r="AX9" s="1492"/>
      <c r="AY9" s="1492"/>
      <c r="AZ9" s="1492"/>
      <c r="BA9" s="1492"/>
      <c r="BB9" s="1492"/>
      <c r="BC9" s="1492"/>
      <c r="BD9" s="1492"/>
      <c r="BE9" s="1492"/>
      <c r="BF9" s="1492"/>
      <c r="BJ9" s="1481"/>
      <c r="BK9" s="1481"/>
      <c r="BL9" s="1481"/>
    </row>
    <row r="10" spans="2:64" s="1480" customFormat="1" ht="18.75">
      <c r="B10" s="1252"/>
      <c r="C10" s="1252"/>
      <c r="D10" s="1252"/>
      <c r="E10" s="1252"/>
      <c r="F10" s="1252"/>
      <c r="G10" s="1258"/>
      <c r="H10" s="1258"/>
      <c r="I10" s="1258"/>
      <c r="J10" s="1252"/>
      <c r="K10" s="1252"/>
      <c r="L10" s="1258"/>
      <c r="M10" s="1258"/>
      <c r="N10" s="1258"/>
      <c r="O10" s="1252"/>
      <c r="P10" s="1258"/>
      <c r="Q10" s="1258"/>
      <c r="R10" s="1258"/>
      <c r="S10" s="1272"/>
      <c r="T10" s="1271"/>
      <c r="U10" s="1271"/>
      <c r="V10" s="1270"/>
      <c r="W10" s="1226"/>
      <c r="X10" s="1226"/>
      <c r="Y10" s="1226"/>
      <c r="Z10" s="1237"/>
      <c r="AA10" s="1269"/>
      <c r="AB10" s="1239"/>
      <c r="AC10" s="1237"/>
      <c r="AD10" s="1237"/>
      <c r="AE10" s="1237"/>
      <c r="AF10" s="1230"/>
      <c r="AG10" s="1236"/>
      <c r="AH10" s="1236"/>
      <c r="AI10" s="1236"/>
      <c r="AJ10" s="1235"/>
      <c r="AK10" s="1238"/>
      <c r="AL10" s="1269"/>
      <c r="AM10" s="1250"/>
      <c r="AN10" s="1250"/>
      <c r="AO10" s="1268"/>
      <c r="AP10" s="1268"/>
      <c r="AQ10" s="1268"/>
      <c r="AR10" s="1264"/>
      <c r="AS10" s="1249"/>
      <c r="AT10" s="1249"/>
      <c r="AU10" s="1496"/>
      <c r="AV10" s="1494"/>
      <c r="AW10" s="1494"/>
      <c r="AX10" s="1495"/>
      <c r="AY10" s="1495"/>
      <c r="AZ10" s="1498" t="s">
        <v>982</v>
      </c>
      <c r="BA10" s="1494"/>
      <c r="BB10" s="1263">
        <v>1</v>
      </c>
      <c r="BC10" s="1262"/>
      <c r="BD10" s="1261"/>
      <c r="BE10" s="1493" t="s">
        <v>981</v>
      </c>
      <c r="BF10" s="1492"/>
      <c r="BJ10" s="1481"/>
      <c r="BK10" s="1481"/>
      <c r="BL10" s="1481"/>
    </row>
    <row r="11" spans="2:64" s="1480" customFormat="1" ht="6" customHeight="1">
      <c r="B11" s="1257"/>
      <c r="C11" s="1257"/>
      <c r="D11" s="1257"/>
      <c r="E11" s="1257"/>
      <c r="F11" s="1267"/>
      <c r="G11" s="1257"/>
      <c r="H11" s="1257"/>
      <c r="I11" s="1257"/>
      <c r="J11" s="1257"/>
      <c r="K11" s="1252"/>
      <c r="L11" s="1258"/>
      <c r="M11" s="1251"/>
      <c r="N11" s="1251"/>
      <c r="O11" s="1252"/>
      <c r="P11" s="1251"/>
      <c r="Q11" s="1257"/>
      <c r="R11" s="1251"/>
      <c r="S11" s="1251"/>
      <c r="T11" s="1251"/>
      <c r="U11" s="1251"/>
      <c r="V11" s="1267"/>
      <c r="W11" s="1226"/>
      <c r="X11" s="1226"/>
      <c r="Y11" s="1226"/>
      <c r="Z11" s="1241"/>
      <c r="AA11" s="1235"/>
      <c r="AB11" s="1235"/>
      <c r="AC11" s="1241"/>
      <c r="AD11" s="1241"/>
      <c r="AE11" s="1241"/>
      <c r="AF11" s="1230"/>
      <c r="AG11" s="1237"/>
      <c r="AH11" s="1236"/>
      <c r="AI11" s="1235"/>
      <c r="AJ11" s="1236"/>
      <c r="AK11" s="1235"/>
      <c r="AL11" s="1235"/>
      <c r="AM11" s="1235"/>
      <c r="AN11" s="1235"/>
      <c r="AO11" s="1257"/>
      <c r="AP11" s="1257"/>
      <c r="AQ11" s="1252"/>
      <c r="AR11" s="1266"/>
      <c r="AS11" s="1249"/>
      <c r="AT11" s="1249"/>
      <c r="AU11" s="1496"/>
      <c r="AV11" s="1494"/>
      <c r="AW11" s="1494"/>
      <c r="AX11" s="1495"/>
      <c r="AY11" s="1495"/>
      <c r="AZ11" s="1494"/>
      <c r="BA11" s="1494"/>
      <c r="BB11" s="1487"/>
      <c r="BC11" s="1487"/>
      <c r="BD11" s="1487"/>
      <c r="BE11" s="1493"/>
      <c r="BF11" s="1492"/>
      <c r="BJ11" s="1481"/>
      <c r="BK11" s="1481"/>
      <c r="BL11" s="1481"/>
    </row>
    <row r="12" spans="2:64" s="1480" customFormat="1" ht="20.25" customHeight="1">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26"/>
      <c r="X12" s="1226"/>
      <c r="Y12" s="1226"/>
      <c r="Z12" s="1252"/>
      <c r="AA12" s="1253"/>
      <c r="AB12" s="1253"/>
      <c r="AC12" s="1252"/>
      <c r="AD12" s="1237"/>
      <c r="AE12" s="1237"/>
      <c r="AF12" s="1229"/>
      <c r="AG12" s="1239"/>
      <c r="AH12" s="1236"/>
      <c r="AI12" s="1235"/>
      <c r="AJ12" s="1236"/>
      <c r="AK12" s="1235"/>
      <c r="AL12" s="1235"/>
      <c r="AM12" s="1235"/>
      <c r="AN12" s="1235"/>
      <c r="AO12" s="1265"/>
      <c r="AP12" s="1265"/>
      <c r="AQ12" s="1265"/>
      <c r="AR12" s="1264"/>
      <c r="AS12" s="1249"/>
      <c r="AT12" s="1249"/>
      <c r="AU12" s="1496"/>
      <c r="AV12" s="1494"/>
      <c r="AW12" s="1494"/>
      <c r="AX12" s="1495"/>
      <c r="AY12" s="1495"/>
      <c r="AZ12" s="1494"/>
      <c r="BA12" s="1494"/>
      <c r="BB12" s="1263">
        <v>1</v>
      </c>
      <c r="BC12" s="1262"/>
      <c r="BD12" s="1261"/>
      <c r="BE12" s="1497" t="s">
        <v>980</v>
      </c>
      <c r="BF12" s="1492"/>
      <c r="BJ12" s="1481"/>
      <c r="BK12" s="1481"/>
      <c r="BL12" s="1481"/>
    </row>
    <row r="13" spans="2:64" s="1480" customFormat="1" ht="6.75" customHeight="1">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26"/>
      <c r="X13" s="1226"/>
      <c r="Y13" s="1226"/>
      <c r="Z13" s="1258"/>
      <c r="AA13" s="1259"/>
      <c r="AB13" s="1259"/>
      <c r="AC13" s="1258"/>
      <c r="AD13" s="1236"/>
      <c r="AE13" s="1236"/>
      <c r="AF13" s="1230"/>
      <c r="AG13" s="1250"/>
      <c r="AH13" s="1250"/>
      <c r="AI13" s="1250"/>
      <c r="AJ13" s="1250"/>
      <c r="AK13" s="1250"/>
      <c r="AL13" s="1250"/>
      <c r="AM13" s="1250"/>
      <c r="AN13" s="1250"/>
      <c r="AO13" s="1257"/>
      <c r="AP13" s="1257"/>
      <c r="AQ13" s="1257"/>
      <c r="AR13" s="1250"/>
      <c r="AS13" s="1249"/>
      <c r="AT13" s="1249"/>
      <c r="AU13" s="1496"/>
      <c r="AV13" s="1494"/>
      <c r="AW13" s="1494"/>
      <c r="AX13" s="1495"/>
      <c r="AY13" s="1495"/>
      <c r="AZ13" s="1494"/>
      <c r="BA13" s="1494"/>
      <c r="BB13" s="1487"/>
      <c r="BC13" s="1487"/>
      <c r="BD13" s="1487"/>
      <c r="BE13" s="1493"/>
      <c r="BF13" s="1492"/>
      <c r="BJ13" s="1481"/>
      <c r="BK13" s="1481"/>
      <c r="BL13" s="1481"/>
    </row>
    <row r="14" spans="2:64" s="1480" customFormat="1" ht="18.75">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26"/>
      <c r="X14" s="1226"/>
      <c r="Y14" s="1226"/>
      <c r="Z14" s="1252"/>
      <c r="AA14" s="1253"/>
      <c r="AB14" s="1253"/>
      <c r="AC14" s="1252"/>
      <c r="AD14" s="1237"/>
      <c r="AE14" s="1237"/>
      <c r="AF14" s="1230"/>
      <c r="AG14" s="1250"/>
      <c r="AH14" s="1250"/>
      <c r="AI14" s="1250"/>
      <c r="AJ14" s="1250"/>
      <c r="AK14" s="1250"/>
      <c r="AL14" s="1250"/>
      <c r="AM14" s="1250"/>
      <c r="AN14" s="1250"/>
      <c r="AO14" s="1251"/>
      <c r="AP14" s="1251"/>
      <c r="AQ14" s="1251"/>
      <c r="AR14" s="1250"/>
      <c r="AS14" s="1249"/>
      <c r="AT14" s="1248" t="s">
        <v>979</v>
      </c>
      <c r="AU14" s="1247"/>
      <c r="AV14" s="1246"/>
      <c r="AW14" s="1245"/>
      <c r="AX14" s="1487" t="s">
        <v>978</v>
      </c>
      <c r="AY14" s="1247"/>
      <c r="AZ14" s="1246"/>
      <c r="BA14" s="1245"/>
      <c r="BB14" s="1491" t="s">
        <v>977</v>
      </c>
      <c r="BC14" s="1490">
        <f>(AY14-AU14)*24</f>
        <v>0</v>
      </c>
      <c r="BD14" s="1489"/>
      <c r="BE14" s="1488" t="s">
        <v>976</v>
      </c>
      <c r="BF14" s="1487"/>
      <c r="BJ14" s="1481"/>
      <c r="BK14" s="1481"/>
      <c r="BL14" s="1481"/>
    </row>
    <row r="15" spans="2:64" s="1480" customFormat="1" ht="6.75" customHeight="1">
      <c r="B15" s="1226"/>
      <c r="C15" s="1242"/>
      <c r="D15" s="1242"/>
      <c r="E15" s="1242"/>
      <c r="F15" s="1242"/>
      <c r="G15" s="1241"/>
      <c r="H15" s="1241"/>
      <c r="I15" s="1238"/>
      <c r="J15" s="1237"/>
      <c r="K15" s="1236"/>
      <c r="L15" s="1235"/>
      <c r="M15" s="1235"/>
      <c r="N15" s="1237"/>
      <c r="O15" s="1235"/>
      <c r="P15" s="1241"/>
      <c r="Q15" s="1236"/>
      <c r="R15" s="1235"/>
      <c r="S15" s="1235"/>
      <c r="T15" s="1235"/>
      <c r="U15" s="1235"/>
      <c r="V15" s="1241"/>
      <c r="W15" s="1238"/>
      <c r="X15" s="1240"/>
      <c r="Y15" s="1240"/>
      <c r="Z15" s="1239"/>
      <c r="AA15" s="1237"/>
      <c r="AB15" s="1238"/>
      <c r="AC15" s="1237"/>
      <c r="AD15" s="1236"/>
      <c r="AE15" s="1235"/>
      <c r="AF15" s="1230"/>
      <c r="AG15" s="1229"/>
      <c r="AH15" s="1234"/>
      <c r="AI15" s="1230"/>
      <c r="AJ15" s="1234"/>
      <c r="AK15" s="1230"/>
      <c r="AL15" s="1230"/>
      <c r="AM15" s="1230"/>
      <c r="AN15" s="1230"/>
      <c r="AO15" s="1233"/>
      <c r="AP15" s="1226"/>
      <c r="AQ15" s="1232"/>
      <c r="AR15" s="1232"/>
      <c r="AS15" s="1232"/>
      <c r="AT15" s="1232"/>
      <c r="AU15" s="1486"/>
      <c r="AV15" s="1484"/>
      <c r="AW15" s="1484"/>
      <c r="AX15" s="1485"/>
      <c r="AY15" s="1485"/>
      <c r="AZ15" s="1484"/>
      <c r="BA15" s="1484"/>
      <c r="BB15" s="1483"/>
      <c r="BC15" s="1483"/>
      <c r="BD15" s="1483"/>
      <c r="BE15" s="1482"/>
      <c r="BJ15" s="1481"/>
      <c r="BK15" s="1481"/>
      <c r="BL15" s="1481"/>
    </row>
    <row r="16" spans="2:64" ht="8.4499999999999993" customHeight="1" thickBot="1">
      <c r="B16" s="936"/>
      <c r="C16" s="937"/>
      <c r="D16" s="937"/>
      <c r="E16" s="937"/>
      <c r="F16" s="937"/>
      <c r="G16" s="937"/>
      <c r="H16" s="936"/>
      <c r="I16" s="936"/>
      <c r="J16" s="936"/>
      <c r="K16" s="936"/>
      <c r="L16" s="936"/>
      <c r="M16" s="936"/>
      <c r="N16" s="936"/>
      <c r="O16" s="936"/>
      <c r="P16" s="936"/>
      <c r="Q16" s="936"/>
      <c r="R16" s="936"/>
      <c r="S16" s="936"/>
      <c r="T16" s="936"/>
      <c r="U16" s="936"/>
      <c r="V16" s="936"/>
      <c r="W16" s="936"/>
      <c r="X16" s="937"/>
      <c r="Y16" s="936"/>
      <c r="Z16" s="936"/>
      <c r="AA16" s="936"/>
      <c r="AB16" s="936"/>
      <c r="AC16" s="936"/>
      <c r="AD16" s="936"/>
      <c r="AE16" s="936"/>
      <c r="AF16" s="936"/>
      <c r="AG16" s="936"/>
      <c r="AH16" s="936"/>
      <c r="AI16" s="936"/>
      <c r="AJ16" s="936"/>
      <c r="AK16" s="936"/>
      <c r="AL16" s="936"/>
      <c r="AM16" s="936"/>
      <c r="AN16" s="937"/>
      <c r="AO16" s="936"/>
      <c r="AP16" s="936"/>
      <c r="AQ16" s="936"/>
      <c r="AR16" s="936"/>
      <c r="AS16" s="936"/>
      <c r="AT16" s="936"/>
      <c r="BE16" s="1479"/>
      <c r="BF16" s="1479"/>
      <c r="BG16" s="1479"/>
    </row>
    <row r="17" spans="2:58" ht="20.25" customHeight="1">
      <c r="B17" s="1478" t="s">
        <v>975</v>
      </c>
      <c r="C17" s="1477" t="s">
        <v>974</v>
      </c>
      <c r="D17" s="1472"/>
      <c r="E17" s="1474"/>
      <c r="F17" s="1476"/>
      <c r="G17" s="1475" t="s">
        <v>973</v>
      </c>
      <c r="H17" s="1473" t="s">
        <v>972</v>
      </c>
      <c r="I17" s="1472"/>
      <c r="J17" s="1472"/>
      <c r="K17" s="1474"/>
      <c r="L17" s="1473" t="s">
        <v>971</v>
      </c>
      <c r="M17" s="1472"/>
      <c r="N17" s="1472"/>
      <c r="O17" s="1471"/>
      <c r="P17" s="1470"/>
      <c r="Q17" s="1469"/>
      <c r="R17" s="1468"/>
      <c r="S17" s="1213" t="s">
        <v>970</v>
      </c>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P17" s="1212"/>
      <c r="AQ17" s="1212"/>
      <c r="AR17" s="1212"/>
      <c r="AS17" s="1212"/>
      <c r="AT17" s="1212"/>
      <c r="AU17" s="1212"/>
      <c r="AV17" s="1212"/>
      <c r="AW17" s="1211"/>
      <c r="AX17" s="1467" t="str">
        <f>IF(BB3="４週","(11) 1～4週目の勤務時間数合計","(11) 1か月の勤務時間数   合計")</f>
        <v>(11) 1～4週目の勤務時間数合計</v>
      </c>
      <c r="AY17" s="1466"/>
      <c r="AZ17" s="1465" t="s">
        <v>969</v>
      </c>
      <c r="BA17" s="1464"/>
      <c r="BB17" s="1463" t="s">
        <v>968</v>
      </c>
      <c r="BC17" s="1462"/>
      <c r="BD17" s="1462"/>
      <c r="BE17" s="1462"/>
      <c r="BF17" s="1461"/>
    </row>
    <row r="18" spans="2:58" ht="20.25" customHeight="1">
      <c r="B18" s="1450"/>
      <c r="C18" s="1449"/>
      <c r="D18" s="1444"/>
      <c r="E18" s="1446"/>
      <c r="F18" s="1448"/>
      <c r="G18" s="1447"/>
      <c r="H18" s="1445"/>
      <c r="I18" s="1444"/>
      <c r="J18" s="1444"/>
      <c r="K18" s="1446"/>
      <c r="L18" s="1445"/>
      <c r="M18" s="1444"/>
      <c r="N18" s="1444"/>
      <c r="O18" s="1443"/>
      <c r="P18" s="1442"/>
      <c r="Q18" s="1441"/>
      <c r="R18" s="1440"/>
      <c r="S18" s="1460" t="s">
        <v>967</v>
      </c>
      <c r="T18" s="1459"/>
      <c r="U18" s="1459"/>
      <c r="V18" s="1459"/>
      <c r="W18" s="1459"/>
      <c r="X18" s="1459"/>
      <c r="Y18" s="1458"/>
      <c r="Z18" s="1460" t="s">
        <v>966</v>
      </c>
      <c r="AA18" s="1459"/>
      <c r="AB18" s="1459"/>
      <c r="AC18" s="1459"/>
      <c r="AD18" s="1459"/>
      <c r="AE18" s="1459"/>
      <c r="AF18" s="1458"/>
      <c r="AG18" s="1460" t="s">
        <v>965</v>
      </c>
      <c r="AH18" s="1459"/>
      <c r="AI18" s="1459"/>
      <c r="AJ18" s="1459"/>
      <c r="AK18" s="1459"/>
      <c r="AL18" s="1459"/>
      <c r="AM18" s="1458"/>
      <c r="AN18" s="1460" t="s">
        <v>964</v>
      </c>
      <c r="AO18" s="1459"/>
      <c r="AP18" s="1459"/>
      <c r="AQ18" s="1459"/>
      <c r="AR18" s="1459"/>
      <c r="AS18" s="1459"/>
      <c r="AT18" s="1458"/>
      <c r="AU18" s="1457" t="s">
        <v>963</v>
      </c>
      <c r="AV18" s="1456"/>
      <c r="AW18" s="1455"/>
      <c r="AX18" s="1436"/>
      <c r="AY18" s="1435"/>
      <c r="AZ18" s="1434"/>
      <c r="BA18" s="1433"/>
      <c r="BB18" s="1343"/>
      <c r="BC18" s="1342"/>
      <c r="BD18" s="1342"/>
      <c r="BE18" s="1342"/>
      <c r="BF18" s="1341"/>
    </row>
    <row r="19" spans="2:58" ht="20.25" customHeight="1">
      <c r="B19" s="1450"/>
      <c r="C19" s="1449"/>
      <c r="D19" s="1444"/>
      <c r="E19" s="1446"/>
      <c r="F19" s="1448"/>
      <c r="G19" s="1447"/>
      <c r="H19" s="1445"/>
      <c r="I19" s="1444"/>
      <c r="J19" s="1444"/>
      <c r="K19" s="1446"/>
      <c r="L19" s="1445"/>
      <c r="M19" s="1444"/>
      <c r="N19" s="1444"/>
      <c r="O19" s="1443"/>
      <c r="P19" s="1442"/>
      <c r="Q19" s="1441"/>
      <c r="R19" s="1440"/>
      <c r="S19" s="1439">
        <v>1</v>
      </c>
      <c r="T19" s="1438">
        <v>2</v>
      </c>
      <c r="U19" s="1438">
        <v>3</v>
      </c>
      <c r="V19" s="1438">
        <v>4</v>
      </c>
      <c r="W19" s="1438">
        <v>5</v>
      </c>
      <c r="X19" s="1438">
        <v>6</v>
      </c>
      <c r="Y19" s="1437">
        <v>7</v>
      </c>
      <c r="Z19" s="1439">
        <v>8</v>
      </c>
      <c r="AA19" s="1438">
        <v>9</v>
      </c>
      <c r="AB19" s="1438">
        <v>10</v>
      </c>
      <c r="AC19" s="1438">
        <v>11</v>
      </c>
      <c r="AD19" s="1438">
        <v>12</v>
      </c>
      <c r="AE19" s="1438">
        <v>13</v>
      </c>
      <c r="AF19" s="1437">
        <v>14</v>
      </c>
      <c r="AG19" s="1454">
        <v>15</v>
      </c>
      <c r="AH19" s="1438">
        <v>16</v>
      </c>
      <c r="AI19" s="1438">
        <v>17</v>
      </c>
      <c r="AJ19" s="1438">
        <v>18</v>
      </c>
      <c r="AK19" s="1438">
        <v>19</v>
      </c>
      <c r="AL19" s="1438">
        <v>20</v>
      </c>
      <c r="AM19" s="1437">
        <v>21</v>
      </c>
      <c r="AN19" s="1439">
        <v>22</v>
      </c>
      <c r="AO19" s="1438">
        <v>23</v>
      </c>
      <c r="AP19" s="1438">
        <v>24</v>
      </c>
      <c r="AQ19" s="1438">
        <v>25</v>
      </c>
      <c r="AR19" s="1438">
        <v>26</v>
      </c>
      <c r="AS19" s="1438">
        <v>27</v>
      </c>
      <c r="AT19" s="1437">
        <v>28</v>
      </c>
      <c r="AU19" s="1453" t="str">
        <f>IF($BB$3="暦月",IF(DAY(DATE($AC$2,$AG$2,29))=29,29,""),"")</f>
        <v/>
      </c>
      <c r="AV19" s="1452" t="str">
        <f>IF($BB$3="暦月",IF(DAY(DATE($AC$2,$AG$2,30))=30,30,""),"")</f>
        <v/>
      </c>
      <c r="AW19" s="1451" t="str">
        <f>IF($BB$3="暦月",IF(DAY(DATE($AC$2,$AG$2,31))=31,31,""),"")</f>
        <v/>
      </c>
      <c r="AX19" s="1436"/>
      <c r="AY19" s="1435"/>
      <c r="AZ19" s="1434"/>
      <c r="BA19" s="1433"/>
      <c r="BB19" s="1343"/>
      <c r="BC19" s="1342"/>
      <c r="BD19" s="1342"/>
      <c r="BE19" s="1342"/>
      <c r="BF19" s="1341"/>
    </row>
    <row r="20" spans="2:58" ht="20.25" hidden="1" customHeight="1">
      <c r="B20" s="1450"/>
      <c r="C20" s="1449"/>
      <c r="D20" s="1444"/>
      <c r="E20" s="1446"/>
      <c r="F20" s="1448"/>
      <c r="G20" s="1447"/>
      <c r="H20" s="1445"/>
      <c r="I20" s="1444"/>
      <c r="J20" s="1444"/>
      <c r="K20" s="1446"/>
      <c r="L20" s="1445"/>
      <c r="M20" s="1444"/>
      <c r="N20" s="1444"/>
      <c r="O20" s="1443"/>
      <c r="P20" s="1442"/>
      <c r="Q20" s="1441"/>
      <c r="R20" s="1440"/>
      <c r="S20" s="1439">
        <f>WEEKDAY(DATE($AC$2,$AG$2,1))</f>
        <v>2</v>
      </c>
      <c r="T20" s="1438">
        <f>WEEKDAY(DATE($AC$2,$AG$2,2))</f>
        <v>3</v>
      </c>
      <c r="U20" s="1438">
        <f>WEEKDAY(DATE($AC$2,$AG$2,3))</f>
        <v>4</v>
      </c>
      <c r="V20" s="1438">
        <f>WEEKDAY(DATE($AC$2,$AG$2,4))</f>
        <v>5</v>
      </c>
      <c r="W20" s="1438">
        <f>WEEKDAY(DATE($AC$2,$AG$2,5))</f>
        <v>6</v>
      </c>
      <c r="X20" s="1438">
        <f>WEEKDAY(DATE($AC$2,$AG$2,6))</f>
        <v>7</v>
      </c>
      <c r="Y20" s="1437">
        <f>WEEKDAY(DATE($AC$2,$AG$2,7))</f>
        <v>1</v>
      </c>
      <c r="Z20" s="1439">
        <f>WEEKDAY(DATE($AC$2,$AG$2,8))</f>
        <v>2</v>
      </c>
      <c r="AA20" s="1438">
        <f>WEEKDAY(DATE($AC$2,$AG$2,9))</f>
        <v>3</v>
      </c>
      <c r="AB20" s="1438">
        <f>WEEKDAY(DATE($AC$2,$AG$2,10))</f>
        <v>4</v>
      </c>
      <c r="AC20" s="1438">
        <f>WEEKDAY(DATE($AC$2,$AG$2,11))</f>
        <v>5</v>
      </c>
      <c r="AD20" s="1438">
        <f>WEEKDAY(DATE($AC$2,$AG$2,12))</f>
        <v>6</v>
      </c>
      <c r="AE20" s="1438">
        <f>WEEKDAY(DATE($AC$2,$AG$2,13))</f>
        <v>7</v>
      </c>
      <c r="AF20" s="1437">
        <f>WEEKDAY(DATE($AC$2,$AG$2,14))</f>
        <v>1</v>
      </c>
      <c r="AG20" s="1439">
        <f>WEEKDAY(DATE($AC$2,$AG$2,15))</f>
        <v>2</v>
      </c>
      <c r="AH20" s="1438">
        <f>WEEKDAY(DATE($AC$2,$AG$2,16))</f>
        <v>3</v>
      </c>
      <c r="AI20" s="1438">
        <f>WEEKDAY(DATE($AC$2,$AG$2,17))</f>
        <v>4</v>
      </c>
      <c r="AJ20" s="1438">
        <f>WEEKDAY(DATE($AC$2,$AG$2,18))</f>
        <v>5</v>
      </c>
      <c r="AK20" s="1438">
        <f>WEEKDAY(DATE($AC$2,$AG$2,19))</f>
        <v>6</v>
      </c>
      <c r="AL20" s="1438">
        <f>WEEKDAY(DATE($AC$2,$AG$2,20))</f>
        <v>7</v>
      </c>
      <c r="AM20" s="1437">
        <f>WEEKDAY(DATE($AC$2,$AG$2,21))</f>
        <v>1</v>
      </c>
      <c r="AN20" s="1439">
        <f>WEEKDAY(DATE($AC$2,$AG$2,22))</f>
        <v>2</v>
      </c>
      <c r="AO20" s="1438">
        <f>WEEKDAY(DATE($AC$2,$AG$2,23))</f>
        <v>3</v>
      </c>
      <c r="AP20" s="1438">
        <f>WEEKDAY(DATE($AC$2,$AG$2,24))</f>
        <v>4</v>
      </c>
      <c r="AQ20" s="1438">
        <f>WEEKDAY(DATE($AC$2,$AG$2,25))</f>
        <v>5</v>
      </c>
      <c r="AR20" s="1438">
        <f>WEEKDAY(DATE($AC$2,$AG$2,26))</f>
        <v>6</v>
      </c>
      <c r="AS20" s="1438">
        <f>WEEKDAY(DATE($AC$2,$AG$2,27))</f>
        <v>7</v>
      </c>
      <c r="AT20" s="1437">
        <f>WEEKDAY(DATE($AC$2,$AG$2,28))</f>
        <v>1</v>
      </c>
      <c r="AU20" s="1439">
        <f>IF(AU19=29,WEEKDAY(DATE($AC$2,$AG$2,29)),0)</f>
        <v>0</v>
      </c>
      <c r="AV20" s="1438">
        <f>IF(AV19=30,WEEKDAY(DATE($AC$2,$AG$2,30)),0)</f>
        <v>0</v>
      </c>
      <c r="AW20" s="1437">
        <f>IF(AW19=31,WEEKDAY(DATE($AC$2,$AG$2,31)),0)</f>
        <v>0</v>
      </c>
      <c r="AX20" s="1436"/>
      <c r="AY20" s="1435"/>
      <c r="AZ20" s="1434"/>
      <c r="BA20" s="1433"/>
      <c r="BB20" s="1343"/>
      <c r="BC20" s="1342"/>
      <c r="BD20" s="1342"/>
      <c r="BE20" s="1342"/>
      <c r="BF20" s="1341"/>
    </row>
    <row r="21" spans="2:58" ht="22.5" customHeight="1" thickBot="1">
      <c r="B21" s="1432"/>
      <c r="C21" s="1431"/>
      <c r="D21" s="1426"/>
      <c r="E21" s="1428"/>
      <c r="F21" s="1430"/>
      <c r="G21" s="1429"/>
      <c r="H21" s="1427"/>
      <c r="I21" s="1426"/>
      <c r="J21" s="1426"/>
      <c r="K21" s="1428"/>
      <c r="L21" s="1427"/>
      <c r="M21" s="1426"/>
      <c r="N21" s="1426"/>
      <c r="O21" s="1425"/>
      <c r="P21" s="1424"/>
      <c r="Q21" s="1423"/>
      <c r="R21" s="1422"/>
      <c r="S21" s="1421" t="str">
        <f>IF(S20=1,"日",IF(S20=2,"月",IF(S20=3,"火",IF(S20=4,"水",IF(S20=5,"木",IF(S20=6,"金","土"))))))</f>
        <v>月</v>
      </c>
      <c r="T21" s="1419" t="str">
        <f>IF(T20=1,"日",IF(T20=2,"月",IF(T20=3,"火",IF(T20=4,"水",IF(T20=5,"木",IF(T20=6,"金","土"))))))</f>
        <v>火</v>
      </c>
      <c r="U21" s="1419" t="str">
        <f>IF(U20=1,"日",IF(U20=2,"月",IF(U20=3,"火",IF(U20=4,"水",IF(U20=5,"木",IF(U20=6,"金","土"))))))</f>
        <v>水</v>
      </c>
      <c r="V21" s="1419" t="str">
        <f>IF(V20=1,"日",IF(V20=2,"月",IF(V20=3,"火",IF(V20=4,"水",IF(V20=5,"木",IF(V20=6,"金","土"))))))</f>
        <v>木</v>
      </c>
      <c r="W21" s="1419" t="str">
        <f>IF(W20=1,"日",IF(W20=2,"月",IF(W20=3,"火",IF(W20=4,"水",IF(W20=5,"木",IF(W20=6,"金","土"))))))</f>
        <v>金</v>
      </c>
      <c r="X21" s="1419" t="str">
        <f>IF(X20=1,"日",IF(X20=2,"月",IF(X20=3,"火",IF(X20=4,"水",IF(X20=5,"木",IF(X20=6,"金","土"))))))</f>
        <v>土</v>
      </c>
      <c r="Y21" s="1420" t="str">
        <f>IF(Y20=1,"日",IF(Y20=2,"月",IF(Y20=3,"火",IF(Y20=4,"水",IF(Y20=5,"木",IF(Y20=6,"金","土"))))))</f>
        <v>日</v>
      </c>
      <c r="Z21" s="1421" t="str">
        <f>IF(Z20=1,"日",IF(Z20=2,"月",IF(Z20=3,"火",IF(Z20=4,"水",IF(Z20=5,"木",IF(Z20=6,"金","土"))))))</f>
        <v>月</v>
      </c>
      <c r="AA21" s="1419" t="str">
        <f>IF(AA20=1,"日",IF(AA20=2,"月",IF(AA20=3,"火",IF(AA20=4,"水",IF(AA20=5,"木",IF(AA20=6,"金","土"))))))</f>
        <v>火</v>
      </c>
      <c r="AB21" s="1419" t="str">
        <f>IF(AB20=1,"日",IF(AB20=2,"月",IF(AB20=3,"火",IF(AB20=4,"水",IF(AB20=5,"木",IF(AB20=6,"金","土"))))))</f>
        <v>水</v>
      </c>
      <c r="AC21" s="1419" t="str">
        <f>IF(AC20=1,"日",IF(AC20=2,"月",IF(AC20=3,"火",IF(AC20=4,"水",IF(AC20=5,"木",IF(AC20=6,"金","土"))))))</f>
        <v>木</v>
      </c>
      <c r="AD21" s="1419" t="str">
        <f>IF(AD20=1,"日",IF(AD20=2,"月",IF(AD20=3,"火",IF(AD20=4,"水",IF(AD20=5,"木",IF(AD20=6,"金","土"))))))</f>
        <v>金</v>
      </c>
      <c r="AE21" s="1419" t="str">
        <f>IF(AE20=1,"日",IF(AE20=2,"月",IF(AE20=3,"火",IF(AE20=4,"水",IF(AE20=5,"木",IF(AE20=6,"金","土"))))))</f>
        <v>土</v>
      </c>
      <c r="AF21" s="1420" t="str">
        <f>IF(AF20=1,"日",IF(AF20=2,"月",IF(AF20=3,"火",IF(AF20=4,"水",IF(AF20=5,"木",IF(AF20=6,"金","土"))))))</f>
        <v>日</v>
      </c>
      <c r="AG21" s="1421" t="str">
        <f>IF(AG20=1,"日",IF(AG20=2,"月",IF(AG20=3,"火",IF(AG20=4,"水",IF(AG20=5,"木",IF(AG20=6,"金","土"))))))</f>
        <v>月</v>
      </c>
      <c r="AH21" s="1419" t="str">
        <f>IF(AH20=1,"日",IF(AH20=2,"月",IF(AH20=3,"火",IF(AH20=4,"水",IF(AH20=5,"木",IF(AH20=6,"金","土"))))))</f>
        <v>火</v>
      </c>
      <c r="AI21" s="1419" t="str">
        <f>IF(AI20=1,"日",IF(AI20=2,"月",IF(AI20=3,"火",IF(AI20=4,"水",IF(AI20=5,"木",IF(AI20=6,"金","土"))))))</f>
        <v>水</v>
      </c>
      <c r="AJ21" s="1419" t="str">
        <f>IF(AJ20=1,"日",IF(AJ20=2,"月",IF(AJ20=3,"火",IF(AJ20=4,"水",IF(AJ20=5,"木",IF(AJ20=6,"金","土"))))))</f>
        <v>木</v>
      </c>
      <c r="AK21" s="1419" t="str">
        <f>IF(AK20=1,"日",IF(AK20=2,"月",IF(AK20=3,"火",IF(AK20=4,"水",IF(AK20=5,"木",IF(AK20=6,"金","土"))))))</f>
        <v>金</v>
      </c>
      <c r="AL21" s="1419" t="str">
        <f>IF(AL20=1,"日",IF(AL20=2,"月",IF(AL20=3,"火",IF(AL20=4,"水",IF(AL20=5,"木",IF(AL20=6,"金","土"))))))</f>
        <v>土</v>
      </c>
      <c r="AM21" s="1420" t="str">
        <f>IF(AM20=1,"日",IF(AM20=2,"月",IF(AM20=3,"火",IF(AM20=4,"水",IF(AM20=5,"木",IF(AM20=6,"金","土"))))))</f>
        <v>日</v>
      </c>
      <c r="AN21" s="1421" t="str">
        <f>IF(AN20=1,"日",IF(AN20=2,"月",IF(AN20=3,"火",IF(AN20=4,"水",IF(AN20=5,"木",IF(AN20=6,"金","土"))))))</f>
        <v>月</v>
      </c>
      <c r="AO21" s="1419" t="str">
        <f>IF(AO20=1,"日",IF(AO20=2,"月",IF(AO20=3,"火",IF(AO20=4,"水",IF(AO20=5,"木",IF(AO20=6,"金","土"))))))</f>
        <v>火</v>
      </c>
      <c r="AP21" s="1419" t="str">
        <f>IF(AP20=1,"日",IF(AP20=2,"月",IF(AP20=3,"火",IF(AP20=4,"水",IF(AP20=5,"木",IF(AP20=6,"金","土"))))))</f>
        <v>水</v>
      </c>
      <c r="AQ21" s="1419" t="str">
        <f>IF(AQ20=1,"日",IF(AQ20=2,"月",IF(AQ20=3,"火",IF(AQ20=4,"水",IF(AQ20=5,"木",IF(AQ20=6,"金","土"))))))</f>
        <v>木</v>
      </c>
      <c r="AR21" s="1419" t="str">
        <f>IF(AR20=1,"日",IF(AR20=2,"月",IF(AR20=3,"火",IF(AR20=4,"水",IF(AR20=5,"木",IF(AR20=6,"金","土"))))))</f>
        <v>金</v>
      </c>
      <c r="AS21" s="1419" t="str">
        <f>IF(AS20=1,"日",IF(AS20=2,"月",IF(AS20=3,"火",IF(AS20=4,"水",IF(AS20=5,"木",IF(AS20=6,"金","土"))))))</f>
        <v>土</v>
      </c>
      <c r="AT21" s="1420" t="str">
        <f>IF(AT20=1,"日",IF(AT20=2,"月",IF(AT20=3,"火",IF(AT20=4,"水",IF(AT20=5,"木",IF(AT20=6,"金","土"))))))</f>
        <v>日</v>
      </c>
      <c r="AU21" s="1419" t="str">
        <f>IF(AU20=1,"日",IF(AU20=2,"月",IF(AU20=3,"火",IF(AU20=4,"水",IF(AU20=5,"木",IF(AU20=6,"金",IF(AU20=0,"","土")))))))</f>
        <v/>
      </c>
      <c r="AV21" s="1419" t="str">
        <f>IF(AV20=1,"日",IF(AV20=2,"月",IF(AV20=3,"火",IF(AV20=4,"水",IF(AV20=5,"木",IF(AV20=6,"金",IF(AV20=0,"","土")))))))</f>
        <v/>
      </c>
      <c r="AW21" s="1419" t="str">
        <f>IF(AW20=1,"日",IF(AW20=2,"月",IF(AW20=3,"火",IF(AW20=4,"水",IF(AW20=5,"木",IF(AW20=6,"金",IF(AW20=0,"","土")))))))</f>
        <v/>
      </c>
      <c r="AX21" s="1418"/>
      <c r="AY21" s="1417"/>
      <c r="AZ21" s="1416"/>
      <c r="BA21" s="1415"/>
      <c r="BB21" s="1332"/>
      <c r="BC21" s="1331"/>
      <c r="BD21" s="1331"/>
      <c r="BE21" s="1331"/>
      <c r="BF21" s="1330"/>
    </row>
    <row r="22" spans="2:58" ht="20.25" customHeight="1">
      <c r="B22" s="1414">
        <v>1</v>
      </c>
      <c r="C22" s="1156"/>
      <c r="D22" s="1155"/>
      <c r="E22" s="1154"/>
      <c r="F22" s="1153"/>
      <c r="G22" s="1152"/>
      <c r="H22" s="1151"/>
      <c r="I22" s="1150"/>
      <c r="J22" s="1150"/>
      <c r="K22" s="1149"/>
      <c r="L22" s="1148"/>
      <c r="M22" s="1147"/>
      <c r="N22" s="1147"/>
      <c r="O22" s="1146"/>
      <c r="P22" s="1413" t="s">
        <v>937</v>
      </c>
      <c r="Q22" s="1412"/>
      <c r="R22" s="1411"/>
      <c r="S22" s="1518"/>
      <c r="T22" s="1517"/>
      <c r="U22" s="1517"/>
      <c r="V22" s="1517"/>
      <c r="W22" s="1517"/>
      <c r="X22" s="1517"/>
      <c r="Y22" s="1519"/>
      <c r="Z22" s="1518"/>
      <c r="AA22" s="1517"/>
      <c r="AB22" s="1517"/>
      <c r="AC22" s="1517"/>
      <c r="AD22" s="1517"/>
      <c r="AE22" s="1517"/>
      <c r="AF22" s="1519"/>
      <c r="AG22" s="1518"/>
      <c r="AH22" s="1517"/>
      <c r="AI22" s="1517"/>
      <c r="AJ22" s="1517"/>
      <c r="AK22" s="1517"/>
      <c r="AL22" s="1517"/>
      <c r="AM22" s="1519"/>
      <c r="AN22" s="1518"/>
      <c r="AO22" s="1517"/>
      <c r="AP22" s="1517"/>
      <c r="AQ22" s="1517"/>
      <c r="AR22" s="1517"/>
      <c r="AS22" s="1517"/>
      <c r="AT22" s="1519"/>
      <c r="AU22" s="1518"/>
      <c r="AV22" s="1517"/>
      <c r="AW22" s="1517"/>
      <c r="AX22" s="1536"/>
      <c r="AY22" s="1535"/>
      <c r="AZ22" s="1534"/>
      <c r="BA22" s="1533"/>
      <c r="BB22" s="1138"/>
      <c r="BC22" s="1137"/>
      <c r="BD22" s="1137"/>
      <c r="BE22" s="1137"/>
      <c r="BF22" s="1136"/>
    </row>
    <row r="23" spans="2:58" ht="20.25" customHeight="1">
      <c r="B23" s="1396"/>
      <c r="C23" s="1131"/>
      <c r="D23" s="1130"/>
      <c r="E23" s="1129"/>
      <c r="F23" s="1084"/>
      <c r="G23" s="1083"/>
      <c r="H23" s="1082"/>
      <c r="I23" s="1081"/>
      <c r="J23" s="1081"/>
      <c r="K23" s="1080"/>
      <c r="L23" s="1079"/>
      <c r="M23" s="1067"/>
      <c r="N23" s="1067"/>
      <c r="O23" s="1066"/>
      <c r="P23" s="1395" t="s">
        <v>936</v>
      </c>
      <c r="Q23" s="1394"/>
      <c r="R23" s="1393"/>
      <c r="S23" s="1391" t="str">
        <f>IF(S22="","",VLOOKUP(S22,'シフト記号表（勤務時間帯）'!$C$6:$K$35,9,FALSE))</f>
        <v/>
      </c>
      <c r="T23" s="1390" t="str">
        <f>IF(T22="","",VLOOKUP(T22,'シフト記号表（勤務時間帯）'!$C$6:$K$35,9,FALSE))</f>
        <v/>
      </c>
      <c r="U23" s="1390" t="str">
        <f>IF(U22="","",VLOOKUP(U22,'シフト記号表（勤務時間帯）'!$C$6:$K$35,9,FALSE))</f>
        <v/>
      </c>
      <c r="V23" s="1390" t="str">
        <f>IF(V22="","",VLOOKUP(V22,'シフト記号表（勤務時間帯）'!$C$6:$K$35,9,FALSE))</f>
        <v/>
      </c>
      <c r="W23" s="1390" t="str">
        <f>IF(W22="","",VLOOKUP(W22,'シフト記号表（勤務時間帯）'!$C$6:$K$35,9,FALSE))</f>
        <v/>
      </c>
      <c r="X23" s="1390" t="str">
        <f>IF(X22="","",VLOOKUP(X22,'シフト記号表（勤務時間帯）'!$C$6:$K$35,9,FALSE))</f>
        <v/>
      </c>
      <c r="Y23" s="1392" t="str">
        <f>IF(Y22="","",VLOOKUP(Y22,'シフト記号表（勤務時間帯）'!$C$6:$K$35,9,FALSE))</f>
        <v/>
      </c>
      <c r="Z23" s="1391" t="str">
        <f>IF(Z22="","",VLOOKUP(Z22,'シフト記号表（勤務時間帯）'!$C$6:$K$35,9,FALSE))</f>
        <v/>
      </c>
      <c r="AA23" s="1390" t="str">
        <f>IF(AA22="","",VLOOKUP(AA22,'シフト記号表（勤務時間帯）'!$C$6:$K$35,9,FALSE))</f>
        <v/>
      </c>
      <c r="AB23" s="1390" t="str">
        <f>IF(AB22="","",VLOOKUP(AB22,'シフト記号表（勤務時間帯）'!$C$6:$K$35,9,FALSE))</f>
        <v/>
      </c>
      <c r="AC23" s="1390" t="str">
        <f>IF(AC22="","",VLOOKUP(AC22,'シフト記号表（勤務時間帯）'!$C$6:$K$35,9,FALSE))</f>
        <v/>
      </c>
      <c r="AD23" s="1390" t="str">
        <f>IF(AD22="","",VLOOKUP(AD22,'シフト記号表（勤務時間帯）'!$C$6:$K$35,9,FALSE))</f>
        <v/>
      </c>
      <c r="AE23" s="1390" t="str">
        <f>IF(AE22="","",VLOOKUP(AE22,'シフト記号表（勤務時間帯）'!$C$6:$K$35,9,FALSE))</f>
        <v/>
      </c>
      <c r="AF23" s="1392" t="str">
        <f>IF(AF22="","",VLOOKUP(AF22,'シフト記号表（勤務時間帯）'!$C$6:$K$35,9,FALSE))</f>
        <v/>
      </c>
      <c r="AG23" s="1391" t="str">
        <f>IF(AG22="","",VLOOKUP(AG22,'シフト記号表（勤務時間帯）'!$C$6:$K$35,9,FALSE))</f>
        <v/>
      </c>
      <c r="AH23" s="1390" t="str">
        <f>IF(AH22="","",VLOOKUP(AH22,'シフト記号表（勤務時間帯）'!$C$6:$K$35,9,FALSE))</f>
        <v/>
      </c>
      <c r="AI23" s="1390" t="str">
        <f>IF(AI22="","",VLOOKUP(AI22,'シフト記号表（勤務時間帯）'!$C$6:$K$35,9,FALSE))</f>
        <v/>
      </c>
      <c r="AJ23" s="1390" t="str">
        <f>IF(AJ22="","",VLOOKUP(AJ22,'シフト記号表（勤務時間帯）'!$C$6:$K$35,9,FALSE))</f>
        <v/>
      </c>
      <c r="AK23" s="1390" t="str">
        <f>IF(AK22="","",VLOOKUP(AK22,'シフト記号表（勤務時間帯）'!$C$6:$K$35,9,FALSE))</f>
        <v/>
      </c>
      <c r="AL23" s="1390" t="str">
        <f>IF(AL22="","",VLOOKUP(AL22,'シフト記号表（勤務時間帯）'!$C$6:$K$35,9,FALSE))</f>
        <v/>
      </c>
      <c r="AM23" s="1392" t="str">
        <f>IF(AM22="","",VLOOKUP(AM22,'シフト記号表（勤務時間帯）'!$C$6:$K$35,9,FALSE))</f>
        <v/>
      </c>
      <c r="AN23" s="1391" t="str">
        <f>IF(AN22="","",VLOOKUP(AN22,'シフト記号表（勤務時間帯）'!$C$6:$K$35,9,FALSE))</f>
        <v/>
      </c>
      <c r="AO23" s="1390" t="str">
        <f>IF(AO22="","",VLOOKUP(AO22,'シフト記号表（勤務時間帯）'!$C$6:$K$35,9,FALSE))</f>
        <v/>
      </c>
      <c r="AP23" s="1390" t="str">
        <f>IF(AP22="","",VLOOKUP(AP22,'シフト記号表（勤務時間帯）'!$C$6:$K$35,9,FALSE))</f>
        <v/>
      </c>
      <c r="AQ23" s="1390" t="str">
        <f>IF(AQ22="","",VLOOKUP(AQ22,'シフト記号表（勤務時間帯）'!$C$6:$K$35,9,FALSE))</f>
        <v/>
      </c>
      <c r="AR23" s="1390" t="str">
        <f>IF(AR22="","",VLOOKUP(AR22,'シフト記号表（勤務時間帯）'!$C$6:$K$35,9,FALSE))</f>
        <v/>
      </c>
      <c r="AS23" s="1390" t="str">
        <f>IF(AS22="","",VLOOKUP(AS22,'シフト記号表（勤務時間帯）'!$C$6:$K$35,9,FALSE))</f>
        <v/>
      </c>
      <c r="AT23" s="1392" t="str">
        <f>IF(AT22="","",VLOOKUP(AT22,'シフト記号表（勤務時間帯）'!$C$6:$K$35,9,FALSE))</f>
        <v/>
      </c>
      <c r="AU23" s="1391" t="str">
        <f>IF(AU22="","",VLOOKUP(AU22,'シフト記号表（勤務時間帯）'!$C$6:$K$35,9,FALSE))</f>
        <v/>
      </c>
      <c r="AV23" s="1390" t="str">
        <f>IF(AV22="","",VLOOKUP(AV22,'シフト記号表（勤務時間帯）'!$C$6:$K$35,9,FALSE))</f>
        <v/>
      </c>
      <c r="AW23" s="1390" t="str">
        <f>IF(AW22="","",VLOOKUP(AW22,'シフト記号表（勤務時間帯）'!$C$6:$K$35,9,FALSE))</f>
        <v/>
      </c>
      <c r="AX23" s="1389">
        <f>IF($BB$3="４週",SUM(S23:AT23),IF($BB$3="暦月",SUM(S23:AW23),""))</f>
        <v>0</v>
      </c>
      <c r="AY23" s="1388"/>
      <c r="AZ23" s="1387">
        <f>IF($BB$3="４週",AX23/4,IF($BB$3="暦月",'②勤務形態一覧表（100名）'!AX23/('②勤務形態一覧表（100名）'!$BB$8/7),""))</f>
        <v>0</v>
      </c>
      <c r="BA23" s="1386"/>
      <c r="BB23" s="1122"/>
      <c r="BC23" s="1121"/>
      <c r="BD23" s="1121"/>
      <c r="BE23" s="1121"/>
      <c r="BF23" s="1120"/>
    </row>
    <row r="24" spans="2:58" ht="20.25" customHeight="1">
      <c r="B24" s="1396"/>
      <c r="C24" s="1128"/>
      <c r="D24" s="1127"/>
      <c r="E24" s="1126"/>
      <c r="F24" s="1135">
        <f>C22</f>
        <v>0</v>
      </c>
      <c r="G24" s="1083"/>
      <c r="H24" s="1082"/>
      <c r="I24" s="1081"/>
      <c r="J24" s="1081"/>
      <c r="K24" s="1080"/>
      <c r="L24" s="1079"/>
      <c r="M24" s="1067"/>
      <c r="N24" s="1067"/>
      <c r="O24" s="1066"/>
      <c r="P24" s="1406" t="s">
        <v>935</v>
      </c>
      <c r="Q24" s="1405"/>
      <c r="R24" s="1404"/>
      <c r="S24" s="1380" t="str">
        <f>IF(S22="","",VLOOKUP(S22,'シフト記号表（勤務時間帯）'!$C$6:$U$35,19,FALSE))</f>
        <v/>
      </c>
      <c r="T24" s="1379" t="str">
        <f>IF(T22="","",VLOOKUP(T22,'シフト記号表（勤務時間帯）'!$C$6:$U$35,19,FALSE))</f>
        <v/>
      </c>
      <c r="U24" s="1379" t="str">
        <f>IF(U22="","",VLOOKUP(U22,'シフト記号表（勤務時間帯）'!$C$6:$U$35,19,FALSE))</f>
        <v/>
      </c>
      <c r="V24" s="1379" t="str">
        <f>IF(V22="","",VLOOKUP(V22,'シフト記号表（勤務時間帯）'!$C$6:$U$35,19,FALSE))</f>
        <v/>
      </c>
      <c r="W24" s="1379" t="str">
        <f>IF(W22="","",VLOOKUP(W22,'シフト記号表（勤務時間帯）'!$C$6:$U$35,19,FALSE))</f>
        <v/>
      </c>
      <c r="X24" s="1379" t="str">
        <f>IF(X22="","",VLOOKUP(X22,'シフト記号表（勤務時間帯）'!$C$6:$U$35,19,FALSE))</f>
        <v/>
      </c>
      <c r="Y24" s="1381" t="str">
        <f>IF(Y22="","",VLOOKUP(Y22,'シフト記号表（勤務時間帯）'!$C$6:$U$35,19,FALSE))</f>
        <v/>
      </c>
      <c r="Z24" s="1380" t="str">
        <f>IF(Z22="","",VLOOKUP(Z22,'シフト記号表（勤務時間帯）'!$C$6:$U$35,19,FALSE))</f>
        <v/>
      </c>
      <c r="AA24" s="1379" t="str">
        <f>IF(AA22="","",VLOOKUP(AA22,'シフト記号表（勤務時間帯）'!$C$6:$U$35,19,FALSE))</f>
        <v/>
      </c>
      <c r="AB24" s="1379" t="str">
        <f>IF(AB22="","",VLOOKUP(AB22,'シフト記号表（勤務時間帯）'!$C$6:$U$35,19,FALSE))</f>
        <v/>
      </c>
      <c r="AC24" s="1379" t="str">
        <f>IF(AC22="","",VLOOKUP(AC22,'シフト記号表（勤務時間帯）'!$C$6:$U$35,19,FALSE))</f>
        <v/>
      </c>
      <c r="AD24" s="1379" t="str">
        <f>IF(AD22="","",VLOOKUP(AD22,'シフト記号表（勤務時間帯）'!$C$6:$U$35,19,FALSE))</f>
        <v/>
      </c>
      <c r="AE24" s="1379" t="str">
        <f>IF(AE22="","",VLOOKUP(AE22,'シフト記号表（勤務時間帯）'!$C$6:$U$35,19,FALSE))</f>
        <v/>
      </c>
      <c r="AF24" s="1381" t="str">
        <f>IF(AF22="","",VLOOKUP(AF22,'シフト記号表（勤務時間帯）'!$C$6:$U$35,19,FALSE))</f>
        <v/>
      </c>
      <c r="AG24" s="1380" t="str">
        <f>IF(AG22="","",VLOOKUP(AG22,'シフト記号表（勤務時間帯）'!$C$6:$U$35,19,FALSE))</f>
        <v/>
      </c>
      <c r="AH24" s="1379" t="str">
        <f>IF(AH22="","",VLOOKUP(AH22,'シフト記号表（勤務時間帯）'!$C$6:$U$35,19,FALSE))</f>
        <v/>
      </c>
      <c r="AI24" s="1379" t="str">
        <f>IF(AI22="","",VLOOKUP(AI22,'シフト記号表（勤務時間帯）'!$C$6:$U$35,19,FALSE))</f>
        <v/>
      </c>
      <c r="AJ24" s="1379" t="str">
        <f>IF(AJ22="","",VLOOKUP(AJ22,'シフト記号表（勤務時間帯）'!$C$6:$U$35,19,FALSE))</f>
        <v/>
      </c>
      <c r="AK24" s="1379" t="str">
        <f>IF(AK22="","",VLOOKUP(AK22,'シフト記号表（勤務時間帯）'!$C$6:$U$35,19,FALSE))</f>
        <v/>
      </c>
      <c r="AL24" s="1379" t="str">
        <f>IF(AL22="","",VLOOKUP(AL22,'シフト記号表（勤務時間帯）'!$C$6:$U$35,19,FALSE))</f>
        <v/>
      </c>
      <c r="AM24" s="1381" t="str">
        <f>IF(AM22="","",VLOOKUP(AM22,'シフト記号表（勤務時間帯）'!$C$6:$U$35,19,FALSE))</f>
        <v/>
      </c>
      <c r="AN24" s="1380" t="str">
        <f>IF(AN22="","",VLOOKUP(AN22,'シフト記号表（勤務時間帯）'!$C$6:$U$35,19,FALSE))</f>
        <v/>
      </c>
      <c r="AO24" s="1379" t="str">
        <f>IF(AO22="","",VLOOKUP(AO22,'シフト記号表（勤務時間帯）'!$C$6:$U$35,19,FALSE))</f>
        <v/>
      </c>
      <c r="AP24" s="1379" t="str">
        <f>IF(AP22="","",VLOOKUP(AP22,'シフト記号表（勤務時間帯）'!$C$6:$U$35,19,FALSE))</f>
        <v/>
      </c>
      <c r="AQ24" s="1379" t="str">
        <f>IF(AQ22="","",VLOOKUP(AQ22,'シフト記号表（勤務時間帯）'!$C$6:$U$35,19,FALSE))</f>
        <v/>
      </c>
      <c r="AR24" s="1379" t="str">
        <f>IF(AR22="","",VLOOKUP(AR22,'シフト記号表（勤務時間帯）'!$C$6:$U$35,19,FALSE))</f>
        <v/>
      </c>
      <c r="AS24" s="1379" t="str">
        <f>IF(AS22="","",VLOOKUP(AS22,'シフト記号表（勤務時間帯）'!$C$6:$U$35,19,FALSE))</f>
        <v/>
      </c>
      <c r="AT24" s="1381" t="str">
        <f>IF(AT22="","",VLOOKUP(AT22,'シフト記号表（勤務時間帯）'!$C$6:$U$35,19,FALSE))</f>
        <v/>
      </c>
      <c r="AU24" s="1380" t="str">
        <f>IF(AU22="","",VLOOKUP(AU22,'シフト記号表（勤務時間帯）'!$C$6:$U$35,19,FALSE))</f>
        <v/>
      </c>
      <c r="AV24" s="1379" t="str">
        <f>IF(AV22="","",VLOOKUP(AV22,'シフト記号表（勤務時間帯）'!$C$6:$U$35,19,FALSE))</f>
        <v/>
      </c>
      <c r="AW24" s="1379" t="str">
        <f>IF(AW22="","",VLOOKUP(AW22,'シフト記号表（勤務時間帯）'!$C$6:$U$35,19,FALSE))</f>
        <v/>
      </c>
      <c r="AX24" s="1378">
        <f>IF($BB$3="４週",SUM(S24:AT24),IF($BB$3="暦月",SUM(S24:AW24),""))</f>
        <v>0</v>
      </c>
      <c r="AY24" s="1377"/>
      <c r="AZ24" s="1376">
        <f>IF($BB$3="４週",AX24/4,IF($BB$3="暦月",'②勤務形態一覧表（100名）'!AX24/('②勤務形態一覧表（100名）'!$BB$8/7),""))</f>
        <v>0</v>
      </c>
      <c r="BA24" s="1375"/>
      <c r="BB24" s="1119"/>
      <c r="BC24" s="1118"/>
      <c r="BD24" s="1118"/>
      <c r="BE24" s="1118"/>
      <c r="BF24" s="1117"/>
    </row>
    <row r="25" spans="2:58" ht="20.25" customHeight="1">
      <c r="B25" s="1396">
        <f>B22+1</f>
        <v>2</v>
      </c>
      <c r="C25" s="1134"/>
      <c r="D25" s="1133"/>
      <c r="E25" s="1132"/>
      <c r="F25" s="1105"/>
      <c r="G25" s="1104"/>
      <c r="H25" s="1103"/>
      <c r="I25" s="1081"/>
      <c r="J25" s="1081"/>
      <c r="K25" s="1080"/>
      <c r="L25" s="1102"/>
      <c r="M25" s="1090"/>
      <c r="N25" s="1090"/>
      <c r="O25" s="1089"/>
      <c r="P25" s="1403" t="s">
        <v>937</v>
      </c>
      <c r="Q25" s="1402"/>
      <c r="R25" s="1401"/>
      <c r="S25" s="1518"/>
      <c r="T25" s="1517"/>
      <c r="U25" s="1517"/>
      <c r="V25" s="1517"/>
      <c r="W25" s="1517"/>
      <c r="X25" s="1517"/>
      <c r="Y25" s="1519"/>
      <c r="Z25" s="1518"/>
      <c r="AA25" s="1517"/>
      <c r="AB25" s="1517"/>
      <c r="AC25" s="1517"/>
      <c r="AD25" s="1517"/>
      <c r="AE25" s="1517"/>
      <c r="AF25" s="1519"/>
      <c r="AG25" s="1518"/>
      <c r="AH25" s="1517"/>
      <c r="AI25" s="1517"/>
      <c r="AJ25" s="1517"/>
      <c r="AK25" s="1517"/>
      <c r="AL25" s="1517"/>
      <c r="AM25" s="1519"/>
      <c r="AN25" s="1518"/>
      <c r="AO25" s="1517"/>
      <c r="AP25" s="1517"/>
      <c r="AQ25" s="1517"/>
      <c r="AR25" s="1517"/>
      <c r="AS25" s="1517"/>
      <c r="AT25" s="1519"/>
      <c r="AU25" s="1518"/>
      <c r="AV25" s="1517"/>
      <c r="AW25" s="1517"/>
      <c r="AX25" s="1516"/>
      <c r="AY25" s="1515"/>
      <c r="AZ25" s="1514"/>
      <c r="BA25" s="1513"/>
      <c r="BB25" s="1125"/>
      <c r="BC25" s="1124"/>
      <c r="BD25" s="1124"/>
      <c r="BE25" s="1124"/>
      <c r="BF25" s="1123"/>
    </row>
    <row r="26" spans="2:58" ht="20.25" customHeight="1">
      <c r="B26" s="1396"/>
      <c r="C26" s="1131"/>
      <c r="D26" s="1130"/>
      <c r="E26" s="1129"/>
      <c r="F26" s="1084"/>
      <c r="G26" s="1083"/>
      <c r="H26" s="1082"/>
      <c r="I26" s="1081"/>
      <c r="J26" s="1081"/>
      <c r="K26" s="1080"/>
      <c r="L26" s="1079"/>
      <c r="M26" s="1067"/>
      <c r="N26" s="1067"/>
      <c r="O26" s="1066"/>
      <c r="P26" s="1395" t="s">
        <v>936</v>
      </c>
      <c r="Q26" s="1394"/>
      <c r="R26" s="1393"/>
      <c r="S26" s="1391" t="str">
        <f>IF(S25="","",VLOOKUP(S25,'シフト記号表（勤務時間帯）'!$C$6:$K$35,9,FALSE))</f>
        <v/>
      </c>
      <c r="T26" s="1390" t="str">
        <f>IF(T25="","",VLOOKUP(T25,'シフト記号表（勤務時間帯）'!$C$6:$K$35,9,FALSE))</f>
        <v/>
      </c>
      <c r="U26" s="1390" t="str">
        <f>IF(U25="","",VLOOKUP(U25,'シフト記号表（勤務時間帯）'!$C$6:$K$35,9,FALSE))</f>
        <v/>
      </c>
      <c r="V26" s="1390" t="str">
        <f>IF(V25="","",VLOOKUP(V25,'シフト記号表（勤務時間帯）'!$C$6:$K$35,9,FALSE))</f>
        <v/>
      </c>
      <c r="W26" s="1390" t="str">
        <f>IF(W25="","",VLOOKUP(W25,'シフト記号表（勤務時間帯）'!$C$6:$K$35,9,FALSE))</f>
        <v/>
      </c>
      <c r="X26" s="1390" t="str">
        <f>IF(X25="","",VLOOKUP(X25,'シフト記号表（勤務時間帯）'!$C$6:$K$35,9,FALSE))</f>
        <v/>
      </c>
      <c r="Y26" s="1392" t="str">
        <f>IF(Y25="","",VLOOKUP(Y25,'シフト記号表（勤務時間帯）'!$C$6:$K$35,9,FALSE))</f>
        <v/>
      </c>
      <c r="Z26" s="1391" t="str">
        <f>IF(Z25="","",VLOOKUP(Z25,'シフト記号表（勤務時間帯）'!$C$6:$K$35,9,FALSE))</f>
        <v/>
      </c>
      <c r="AA26" s="1390" t="str">
        <f>IF(AA25="","",VLOOKUP(AA25,'シフト記号表（勤務時間帯）'!$C$6:$K$35,9,FALSE))</f>
        <v/>
      </c>
      <c r="AB26" s="1390" t="str">
        <f>IF(AB25="","",VLOOKUP(AB25,'シフト記号表（勤務時間帯）'!$C$6:$K$35,9,FALSE))</f>
        <v/>
      </c>
      <c r="AC26" s="1390" t="str">
        <f>IF(AC25="","",VLOOKUP(AC25,'シフト記号表（勤務時間帯）'!$C$6:$K$35,9,FALSE))</f>
        <v/>
      </c>
      <c r="AD26" s="1390" t="str">
        <f>IF(AD25="","",VLOOKUP(AD25,'シフト記号表（勤務時間帯）'!$C$6:$K$35,9,FALSE))</f>
        <v/>
      </c>
      <c r="AE26" s="1390" t="str">
        <f>IF(AE25="","",VLOOKUP(AE25,'シフト記号表（勤務時間帯）'!$C$6:$K$35,9,FALSE))</f>
        <v/>
      </c>
      <c r="AF26" s="1392" t="str">
        <f>IF(AF25="","",VLOOKUP(AF25,'シフト記号表（勤務時間帯）'!$C$6:$K$35,9,FALSE))</f>
        <v/>
      </c>
      <c r="AG26" s="1391" t="str">
        <f>IF(AG25="","",VLOOKUP(AG25,'シフト記号表（勤務時間帯）'!$C$6:$K$35,9,FALSE))</f>
        <v/>
      </c>
      <c r="AH26" s="1390" t="str">
        <f>IF(AH25="","",VLOOKUP(AH25,'シフト記号表（勤務時間帯）'!$C$6:$K$35,9,FALSE))</f>
        <v/>
      </c>
      <c r="AI26" s="1390" t="str">
        <f>IF(AI25="","",VLOOKUP(AI25,'シフト記号表（勤務時間帯）'!$C$6:$K$35,9,FALSE))</f>
        <v/>
      </c>
      <c r="AJ26" s="1390" t="str">
        <f>IF(AJ25="","",VLOOKUP(AJ25,'シフト記号表（勤務時間帯）'!$C$6:$K$35,9,FALSE))</f>
        <v/>
      </c>
      <c r="AK26" s="1390" t="str">
        <f>IF(AK25="","",VLOOKUP(AK25,'シフト記号表（勤務時間帯）'!$C$6:$K$35,9,FALSE))</f>
        <v/>
      </c>
      <c r="AL26" s="1390" t="str">
        <f>IF(AL25="","",VLOOKUP(AL25,'シフト記号表（勤務時間帯）'!$C$6:$K$35,9,FALSE))</f>
        <v/>
      </c>
      <c r="AM26" s="1392" t="str">
        <f>IF(AM25="","",VLOOKUP(AM25,'シフト記号表（勤務時間帯）'!$C$6:$K$35,9,FALSE))</f>
        <v/>
      </c>
      <c r="AN26" s="1391" t="str">
        <f>IF(AN25="","",VLOOKUP(AN25,'シフト記号表（勤務時間帯）'!$C$6:$K$35,9,FALSE))</f>
        <v/>
      </c>
      <c r="AO26" s="1390" t="str">
        <f>IF(AO25="","",VLOOKUP(AO25,'シフト記号表（勤務時間帯）'!$C$6:$K$35,9,FALSE))</f>
        <v/>
      </c>
      <c r="AP26" s="1390" t="str">
        <f>IF(AP25="","",VLOOKUP(AP25,'シフト記号表（勤務時間帯）'!$C$6:$K$35,9,FALSE))</f>
        <v/>
      </c>
      <c r="AQ26" s="1390" t="str">
        <f>IF(AQ25="","",VLOOKUP(AQ25,'シフト記号表（勤務時間帯）'!$C$6:$K$35,9,FALSE))</f>
        <v/>
      </c>
      <c r="AR26" s="1390" t="str">
        <f>IF(AR25="","",VLOOKUP(AR25,'シフト記号表（勤務時間帯）'!$C$6:$K$35,9,FALSE))</f>
        <v/>
      </c>
      <c r="AS26" s="1390" t="str">
        <f>IF(AS25="","",VLOOKUP(AS25,'シフト記号表（勤務時間帯）'!$C$6:$K$35,9,FALSE))</f>
        <v/>
      </c>
      <c r="AT26" s="1392" t="str">
        <f>IF(AT25="","",VLOOKUP(AT25,'シフト記号表（勤務時間帯）'!$C$6:$K$35,9,FALSE))</f>
        <v/>
      </c>
      <c r="AU26" s="1391" t="str">
        <f>IF(AU25="","",VLOOKUP(AU25,'シフト記号表（勤務時間帯）'!$C$6:$K$35,9,FALSE))</f>
        <v/>
      </c>
      <c r="AV26" s="1390" t="str">
        <f>IF(AV25="","",VLOOKUP(AV25,'シフト記号表（勤務時間帯）'!$C$6:$K$35,9,FALSE))</f>
        <v/>
      </c>
      <c r="AW26" s="1390" t="str">
        <f>IF(AW25="","",VLOOKUP(AW25,'シフト記号表（勤務時間帯）'!$C$6:$K$35,9,FALSE))</f>
        <v/>
      </c>
      <c r="AX26" s="1389">
        <f>IF($BB$3="４週",SUM(S26:AT26),IF($BB$3="暦月",SUM(S26:AW26),""))</f>
        <v>0</v>
      </c>
      <c r="AY26" s="1388"/>
      <c r="AZ26" s="1387">
        <f>IF($BB$3="４週",AX26/4,IF($BB$3="暦月",'②勤務形態一覧表（100名）'!AX26/('②勤務形態一覧表（100名）'!$BB$8/7),""))</f>
        <v>0</v>
      </c>
      <c r="BA26" s="1386"/>
      <c r="BB26" s="1122"/>
      <c r="BC26" s="1121"/>
      <c r="BD26" s="1121"/>
      <c r="BE26" s="1121"/>
      <c r="BF26" s="1120"/>
    </row>
    <row r="27" spans="2:58" ht="20.25" customHeight="1">
      <c r="B27" s="1396"/>
      <c r="C27" s="1128"/>
      <c r="D27" s="1127"/>
      <c r="E27" s="1126"/>
      <c r="F27" s="1084">
        <f>C25</f>
        <v>0</v>
      </c>
      <c r="G27" s="1116"/>
      <c r="H27" s="1082"/>
      <c r="I27" s="1081"/>
      <c r="J27" s="1081"/>
      <c r="K27" s="1080"/>
      <c r="L27" s="1115"/>
      <c r="M27" s="1110"/>
      <c r="N27" s="1110"/>
      <c r="O27" s="1109"/>
      <c r="P27" s="1406" t="s">
        <v>935</v>
      </c>
      <c r="Q27" s="1405"/>
      <c r="R27" s="1404"/>
      <c r="S27" s="1380" t="str">
        <f>IF(S25="","",VLOOKUP(S25,'シフト記号表（勤務時間帯）'!$C$6:$U$35,19,FALSE))</f>
        <v/>
      </c>
      <c r="T27" s="1379" t="str">
        <f>IF(T25="","",VLOOKUP(T25,'シフト記号表（勤務時間帯）'!$C$6:$U$35,19,FALSE))</f>
        <v/>
      </c>
      <c r="U27" s="1379" t="str">
        <f>IF(U25="","",VLOOKUP(U25,'シフト記号表（勤務時間帯）'!$C$6:$U$35,19,FALSE))</f>
        <v/>
      </c>
      <c r="V27" s="1379" t="str">
        <f>IF(V25="","",VLOOKUP(V25,'シフト記号表（勤務時間帯）'!$C$6:$U$35,19,FALSE))</f>
        <v/>
      </c>
      <c r="W27" s="1379" t="str">
        <f>IF(W25="","",VLOOKUP(W25,'シフト記号表（勤務時間帯）'!$C$6:$U$35,19,FALSE))</f>
        <v/>
      </c>
      <c r="X27" s="1379" t="str">
        <f>IF(X25="","",VLOOKUP(X25,'シフト記号表（勤務時間帯）'!$C$6:$U$35,19,FALSE))</f>
        <v/>
      </c>
      <c r="Y27" s="1381" t="str">
        <f>IF(Y25="","",VLOOKUP(Y25,'シフト記号表（勤務時間帯）'!$C$6:$U$35,19,FALSE))</f>
        <v/>
      </c>
      <c r="Z27" s="1380" t="str">
        <f>IF(Z25="","",VLOOKUP(Z25,'シフト記号表（勤務時間帯）'!$C$6:$U$35,19,FALSE))</f>
        <v/>
      </c>
      <c r="AA27" s="1379" t="str">
        <f>IF(AA25="","",VLOOKUP(AA25,'シフト記号表（勤務時間帯）'!$C$6:$U$35,19,FALSE))</f>
        <v/>
      </c>
      <c r="AB27" s="1379" t="str">
        <f>IF(AB25="","",VLOOKUP(AB25,'シフト記号表（勤務時間帯）'!$C$6:$U$35,19,FALSE))</f>
        <v/>
      </c>
      <c r="AC27" s="1379" t="str">
        <f>IF(AC25="","",VLOOKUP(AC25,'シフト記号表（勤務時間帯）'!$C$6:$U$35,19,FALSE))</f>
        <v/>
      </c>
      <c r="AD27" s="1379" t="str">
        <f>IF(AD25="","",VLOOKUP(AD25,'シフト記号表（勤務時間帯）'!$C$6:$U$35,19,FALSE))</f>
        <v/>
      </c>
      <c r="AE27" s="1379" t="str">
        <f>IF(AE25="","",VLOOKUP(AE25,'シフト記号表（勤務時間帯）'!$C$6:$U$35,19,FALSE))</f>
        <v/>
      </c>
      <c r="AF27" s="1381" t="str">
        <f>IF(AF25="","",VLOOKUP(AF25,'シフト記号表（勤務時間帯）'!$C$6:$U$35,19,FALSE))</f>
        <v/>
      </c>
      <c r="AG27" s="1380" t="str">
        <f>IF(AG25="","",VLOOKUP(AG25,'シフト記号表（勤務時間帯）'!$C$6:$U$35,19,FALSE))</f>
        <v/>
      </c>
      <c r="AH27" s="1379" t="str">
        <f>IF(AH25="","",VLOOKUP(AH25,'シフト記号表（勤務時間帯）'!$C$6:$U$35,19,FALSE))</f>
        <v/>
      </c>
      <c r="AI27" s="1379" t="str">
        <f>IF(AI25="","",VLOOKUP(AI25,'シフト記号表（勤務時間帯）'!$C$6:$U$35,19,FALSE))</f>
        <v/>
      </c>
      <c r="AJ27" s="1379" t="str">
        <f>IF(AJ25="","",VLOOKUP(AJ25,'シフト記号表（勤務時間帯）'!$C$6:$U$35,19,FALSE))</f>
        <v/>
      </c>
      <c r="AK27" s="1379" t="str">
        <f>IF(AK25="","",VLOOKUP(AK25,'シフト記号表（勤務時間帯）'!$C$6:$U$35,19,FALSE))</f>
        <v/>
      </c>
      <c r="AL27" s="1379" t="str">
        <f>IF(AL25="","",VLOOKUP(AL25,'シフト記号表（勤務時間帯）'!$C$6:$U$35,19,FALSE))</f>
        <v/>
      </c>
      <c r="AM27" s="1381" t="str">
        <f>IF(AM25="","",VLOOKUP(AM25,'シフト記号表（勤務時間帯）'!$C$6:$U$35,19,FALSE))</f>
        <v/>
      </c>
      <c r="AN27" s="1380" t="str">
        <f>IF(AN25="","",VLOOKUP(AN25,'シフト記号表（勤務時間帯）'!$C$6:$U$35,19,FALSE))</f>
        <v/>
      </c>
      <c r="AO27" s="1379" t="str">
        <f>IF(AO25="","",VLOOKUP(AO25,'シフト記号表（勤務時間帯）'!$C$6:$U$35,19,FALSE))</f>
        <v/>
      </c>
      <c r="AP27" s="1379" t="str">
        <f>IF(AP25="","",VLOOKUP(AP25,'シフト記号表（勤務時間帯）'!$C$6:$U$35,19,FALSE))</f>
        <v/>
      </c>
      <c r="AQ27" s="1379" t="str">
        <f>IF(AQ25="","",VLOOKUP(AQ25,'シフト記号表（勤務時間帯）'!$C$6:$U$35,19,FALSE))</f>
        <v/>
      </c>
      <c r="AR27" s="1379" t="str">
        <f>IF(AR25="","",VLOOKUP(AR25,'シフト記号表（勤務時間帯）'!$C$6:$U$35,19,FALSE))</f>
        <v/>
      </c>
      <c r="AS27" s="1379" t="str">
        <f>IF(AS25="","",VLOOKUP(AS25,'シフト記号表（勤務時間帯）'!$C$6:$U$35,19,FALSE))</f>
        <v/>
      </c>
      <c r="AT27" s="1381" t="str">
        <f>IF(AT25="","",VLOOKUP(AT25,'シフト記号表（勤務時間帯）'!$C$6:$U$35,19,FALSE))</f>
        <v/>
      </c>
      <c r="AU27" s="1380" t="str">
        <f>IF(AU25="","",VLOOKUP(AU25,'シフト記号表（勤務時間帯）'!$C$6:$U$35,19,FALSE))</f>
        <v/>
      </c>
      <c r="AV27" s="1379" t="str">
        <f>IF(AV25="","",VLOOKUP(AV25,'シフト記号表（勤務時間帯）'!$C$6:$U$35,19,FALSE))</f>
        <v/>
      </c>
      <c r="AW27" s="1379" t="str">
        <f>IF(AW25="","",VLOOKUP(AW25,'シフト記号表（勤務時間帯）'!$C$6:$U$35,19,FALSE))</f>
        <v/>
      </c>
      <c r="AX27" s="1378">
        <f>IF($BB$3="４週",SUM(S27:AT27),IF($BB$3="暦月",SUM(S27:AW27),""))</f>
        <v>0</v>
      </c>
      <c r="AY27" s="1377"/>
      <c r="AZ27" s="1376">
        <f>IF($BB$3="４週",AX27/4,IF($BB$3="暦月",'②勤務形態一覧表（100名）'!AX27/('②勤務形態一覧表（100名）'!$BB$8/7),""))</f>
        <v>0</v>
      </c>
      <c r="BA27" s="1375"/>
      <c r="BB27" s="1119"/>
      <c r="BC27" s="1118"/>
      <c r="BD27" s="1118"/>
      <c r="BE27" s="1118"/>
      <c r="BF27" s="1117"/>
    </row>
    <row r="28" spans="2:58" ht="20.25" customHeight="1">
      <c r="B28" s="1396">
        <f>B25+1</f>
        <v>3</v>
      </c>
      <c r="C28" s="1108"/>
      <c r="D28" s="1107"/>
      <c r="E28" s="1106"/>
      <c r="F28" s="1105"/>
      <c r="G28" s="1104"/>
      <c r="H28" s="1103"/>
      <c r="I28" s="1081"/>
      <c r="J28" s="1081"/>
      <c r="K28" s="1080"/>
      <c r="L28" s="1102"/>
      <c r="M28" s="1090"/>
      <c r="N28" s="1090"/>
      <c r="O28" s="1089"/>
      <c r="P28" s="1403" t="s">
        <v>937</v>
      </c>
      <c r="Q28" s="1402"/>
      <c r="R28" s="1401"/>
      <c r="S28" s="1518"/>
      <c r="T28" s="1517"/>
      <c r="U28" s="1517"/>
      <c r="V28" s="1517"/>
      <c r="W28" s="1517"/>
      <c r="X28" s="1517"/>
      <c r="Y28" s="1519"/>
      <c r="Z28" s="1518"/>
      <c r="AA28" s="1517"/>
      <c r="AB28" s="1517"/>
      <c r="AC28" s="1517"/>
      <c r="AD28" s="1517"/>
      <c r="AE28" s="1517"/>
      <c r="AF28" s="1519"/>
      <c r="AG28" s="1518"/>
      <c r="AH28" s="1517"/>
      <c r="AI28" s="1517"/>
      <c r="AJ28" s="1517"/>
      <c r="AK28" s="1517"/>
      <c r="AL28" s="1517"/>
      <c r="AM28" s="1519"/>
      <c r="AN28" s="1518"/>
      <c r="AO28" s="1517"/>
      <c r="AP28" s="1517"/>
      <c r="AQ28" s="1517"/>
      <c r="AR28" s="1517"/>
      <c r="AS28" s="1517"/>
      <c r="AT28" s="1519"/>
      <c r="AU28" s="1518"/>
      <c r="AV28" s="1517"/>
      <c r="AW28" s="1517"/>
      <c r="AX28" s="1516"/>
      <c r="AY28" s="1515"/>
      <c r="AZ28" s="1514"/>
      <c r="BA28" s="1513"/>
      <c r="BB28" s="1125"/>
      <c r="BC28" s="1124"/>
      <c r="BD28" s="1124"/>
      <c r="BE28" s="1124"/>
      <c r="BF28" s="1123"/>
    </row>
    <row r="29" spans="2:58" ht="20.25" customHeight="1">
      <c r="B29" s="1396"/>
      <c r="C29" s="1087"/>
      <c r="D29" s="1086"/>
      <c r="E29" s="1085"/>
      <c r="F29" s="1084"/>
      <c r="G29" s="1083"/>
      <c r="H29" s="1082"/>
      <c r="I29" s="1081"/>
      <c r="J29" s="1081"/>
      <c r="K29" s="1080"/>
      <c r="L29" s="1079"/>
      <c r="M29" s="1067"/>
      <c r="N29" s="1067"/>
      <c r="O29" s="1066"/>
      <c r="P29" s="1395" t="s">
        <v>936</v>
      </c>
      <c r="Q29" s="1394"/>
      <c r="R29" s="1393"/>
      <c r="S29" s="1391" t="str">
        <f>IF(S28="","",VLOOKUP(S28,'シフト記号表（勤務時間帯）'!$C$6:$K$35,9,FALSE))</f>
        <v/>
      </c>
      <c r="T29" s="1390" t="str">
        <f>IF(T28="","",VLOOKUP(T28,'シフト記号表（勤務時間帯）'!$C$6:$K$35,9,FALSE))</f>
        <v/>
      </c>
      <c r="U29" s="1390" t="str">
        <f>IF(U28="","",VLOOKUP(U28,'シフト記号表（勤務時間帯）'!$C$6:$K$35,9,FALSE))</f>
        <v/>
      </c>
      <c r="V29" s="1390" t="str">
        <f>IF(V28="","",VLOOKUP(V28,'シフト記号表（勤務時間帯）'!$C$6:$K$35,9,FALSE))</f>
        <v/>
      </c>
      <c r="W29" s="1390" t="str">
        <f>IF(W28="","",VLOOKUP(W28,'シフト記号表（勤務時間帯）'!$C$6:$K$35,9,FALSE))</f>
        <v/>
      </c>
      <c r="X29" s="1390" t="str">
        <f>IF(X28="","",VLOOKUP(X28,'シフト記号表（勤務時間帯）'!$C$6:$K$35,9,FALSE))</f>
        <v/>
      </c>
      <c r="Y29" s="1392" t="str">
        <f>IF(Y28="","",VLOOKUP(Y28,'シフト記号表（勤務時間帯）'!$C$6:$K$35,9,FALSE))</f>
        <v/>
      </c>
      <c r="Z29" s="1391" t="str">
        <f>IF(Z28="","",VLOOKUP(Z28,'シフト記号表（勤務時間帯）'!$C$6:$K$35,9,FALSE))</f>
        <v/>
      </c>
      <c r="AA29" s="1390" t="str">
        <f>IF(AA28="","",VLOOKUP(AA28,'シフト記号表（勤務時間帯）'!$C$6:$K$35,9,FALSE))</f>
        <v/>
      </c>
      <c r="AB29" s="1390" t="str">
        <f>IF(AB28="","",VLOOKUP(AB28,'シフト記号表（勤務時間帯）'!$C$6:$K$35,9,FALSE))</f>
        <v/>
      </c>
      <c r="AC29" s="1390" t="str">
        <f>IF(AC28="","",VLOOKUP(AC28,'シフト記号表（勤務時間帯）'!$C$6:$K$35,9,FALSE))</f>
        <v/>
      </c>
      <c r="AD29" s="1390" t="str">
        <f>IF(AD28="","",VLOOKUP(AD28,'シフト記号表（勤務時間帯）'!$C$6:$K$35,9,FALSE))</f>
        <v/>
      </c>
      <c r="AE29" s="1390" t="str">
        <f>IF(AE28="","",VLOOKUP(AE28,'シフト記号表（勤務時間帯）'!$C$6:$K$35,9,FALSE))</f>
        <v/>
      </c>
      <c r="AF29" s="1392" t="str">
        <f>IF(AF28="","",VLOOKUP(AF28,'シフト記号表（勤務時間帯）'!$C$6:$K$35,9,FALSE))</f>
        <v/>
      </c>
      <c r="AG29" s="1391" t="str">
        <f>IF(AG28="","",VLOOKUP(AG28,'シフト記号表（勤務時間帯）'!$C$6:$K$35,9,FALSE))</f>
        <v/>
      </c>
      <c r="AH29" s="1390" t="str">
        <f>IF(AH28="","",VLOOKUP(AH28,'シフト記号表（勤務時間帯）'!$C$6:$K$35,9,FALSE))</f>
        <v/>
      </c>
      <c r="AI29" s="1390" t="str">
        <f>IF(AI28="","",VLOOKUP(AI28,'シフト記号表（勤務時間帯）'!$C$6:$K$35,9,FALSE))</f>
        <v/>
      </c>
      <c r="AJ29" s="1390" t="str">
        <f>IF(AJ28="","",VLOOKUP(AJ28,'シフト記号表（勤務時間帯）'!$C$6:$K$35,9,FALSE))</f>
        <v/>
      </c>
      <c r="AK29" s="1390" t="str">
        <f>IF(AK28="","",VLOOKUP(AK28,'シフト記号表（勤務時間帯）'!$C$6:$K$35,9,FALSE))</f>
        <v/>
      </c>
      <c r="AL29" s="1390" t="str">
        <f>IF(AL28="","",VLOOKUP(AL28,'シフト記号表（勤務時間帯）'!$C$6:$K$35,9,FALSE))</f>
        <v/>
      </c>
      <c r="AM29" s="1392" t="str">
        <f>IF(AM28="","",VLOOKUP(AM28,'シフト記号表（勤務時間帯）'!$C$6:$K$35,9,FALSE))</f>
        <v/>
      </c>
      <c r="AN29" s="1391" t="str">
        <f>IF(AN28="","",VLOOKUP(AN28,'シフト記号表（勤務時間帯）'!$C$6:$K$35,9,FALSE))</f>
        <v/>
      </c>
      <c r="AO29" s="1390" t="str">
        <f>IF(AO28="","",VLOOKUP(AO28,'シフト記号表（勤務時間帯）'!$C$6:$K$35,9,FALSE))</f>
        <v/>
      </c>
      <c r="AP29" s="1390" t="str">
        <f>IF(AP28="","",VLOOKUP(AP28,'シフト記号表（勤務時間帯）'!$C$6:$K$35,9,FALSE))</f>
        <v/>
      </c>
      <c r="AQ29" s="1390" t="str">
        <f>IF(AQ28="","",VLOOKUP(AQ28,'シフト記号表（勤務時間帯）'!$C$6:$K$35,9,FALSE))</f>
        <v/>
      </c>
      <c r="AR29" s="1390" t="str">
        <f>IF(AR28="","",VLOOKUP(AR28,'シフト記号表（勤務時間帯）'!$C$6:$K$35,9,FALSE))</f>
        <v/>
      </c>
      <c r="AS29" s="1390" t="str">
        <f>IF(AS28="","",VLOOKUP(AS28,'シフト記号表（勤務時間帯）'!$C$6:$K$35,9,FALSE))</f>
        <v/>
      </c>
      <c r="AT29" s="1392" t="str">
        <f>IF(AT28="","",VLOOKUP(AT28,'シフト記号表（勤務時間帯）'!$C$6:$K$35,9,FALSE))</f>
        <v/>
      </c>
      <c r="AU29" s="1391" t="str">
        <f>IF(AU28="","",VLOOKUP(AU28,'シフト記号表（勤務時間帯）'!$C$6:$K$35,9,FALSE))</f>
        <v/>
      </c>
      <c r="AV29" s="1390" t="str">
        <f>IF(AV28="","",VLOOKUP(AV28,'シフト記号表（勤務時間帯）'!$C$6:$K$35,9,FALSE))</f>
        <v/>
      </c>
      <c r="AW29" s="1390" t="str">
        <f>IF(AW28="","",VLOOKUP(AW28,'シフト記号表（勤務時間帯）'!$C$6:$K$35,9,FALSE))</f>
        <v/>
      </c>
      <c r="AX29" s="1389">
        <f>IF($BB$3="４週",SUM(S29:AT29),IF($BB$3="暦月",SUM(S29:AW29),""))</f>
        <v>0</v>
      </c>
      <c r="AY29" s="1388"/>
      <c r="AZ29" s="1387">
        <f>IF($BB$3="４週",AX29/4,IF($BB$3="暦月",'②勤務形態一覧表（100名）'!AX29/('②勤務形態一覧表（100名）'!$BB$8/7),""))</f>
        <v>0</v>
      </c>
      <c r="BA29" s="1386"/>
      <c r="BB29" s="1122"/>
      <c r="BC29" s="1121"/>
      <c r="BD29" s="1121"/>
      <c r="BE29" s="1121"/>
      <c r="BF29" s="1120"/>
    </row>
    <row r="30" spans="2:58" ht="20.25" customHeight="1">
      <c r="B30" s="1396"/>
      <c r="C30" s="1064"/>
      <c r="D30" s="1063"/>
      <c r="E30" s="1062"/>
      <c r="F30" s="1084">
        <f>C28</f>
        <v>0</v>
      </c>
      <c r="G30" s="1116"/>
      <c r="H30" s="1082"/>
      <c r="I30" s="1081"/>
      <c r="J30" s="1081"/>
      <c r="K30" s="1080"/>
      <c r="L30" s="1115"/>
      <c r="M30" s="1110"/>
      <c r="N30" s="1110"/>
      <c r="O30" s="1109"/>
      <c r="P30" s="1406" t="s">
        <v>935</v>
      </c>
      <c r="Q30" s="1405"/>
      <c r="R30" s="1404"/>
      <c r="S30" s="1380" t="str">
        <f>IF(S28="","",VLOOKUP(S28,'シフト記号表（勤務時間帯）'!$C$6:$U$35,19,FALSE))</f>
        <v/>
      </c>
      <c r="T30" s="1379" t="str">
        <f>IF(T28="","",VLOOKUP(T28,'シフト記号表（勤務時間帯）'!$C$6:$U$35,19,FALSE))</f>
        <v/>
      </c>
      <c r="U30" s="1379" t="str">
        <f>IF(U28="","",VLOOKUP(U28,'シフト記号表（勤務時間帯）'!$C$6:$U$35,19,FALSE))</f>
        <v/>
      </c>
      <c r="V30" s="1379" t="str">
        <f>IF(V28="","",VLOOKUP(V28,'シフト記号表（勤務時間帯）'!$C$6:$U$35,19,FALSE))</f>
        <v/>
      </c>
      <c r="W30" s="1379" t="str">
        <f>IF(W28="","",VLOOKUP(W28,'シフト記号表（勤務時間帯）'!$C$6:$U$35,19,FALSE))</f>
        <v/>
      </c>
      <c r="X30" s="1379" t="str">
        <f>IF(X28="","",VLOOKUP(X28,'シフト記号表（勤務時間帯）'!$C$6:$U$35,19,FALSE))</f>
        <v/>
      </c>
      <c r="Y30" s="1381" t="str">
        <f>IF(Y28="","",VLOOKUP(Y28,'シフト記号表（勤務時間帯）'!$C$6:$U$35,19,FALSE))</f>
        <v/>
      </c>
      <c r="Z30" s="1380" t="str">
        <f>IF(Z28="","",VLOOKUP(Z28,'シフト記号表（勤務時間帯）'!$C$6:$U$35,19,FALSE))</f>
        <v/>
      </c>
      <c r="AA30" s="1379" t="str">
        <f>IF(AA28="","",VLOOKUP(AA28,'シフト記号表（勤務時間帯）'!$C$6:$U$35,19,FALSE))</f>
        <v/>
      </c>
      <c r="AB30" s="1379" t="str">
        <f>IF(AB28="","",VLOOKUP(AB28,'シフト記号表（勤務時間帯）'!$C$6:$U$35,19,FALSE))</f>
        <v/>
      </c>
      <c r="AC30" s="1379" t="str">
        <f>IF(AC28="","",VLOOKUP(AC28,'シフト記号表（勤務時間帯）'!$C$6:$U$35,19,FALSE))</f>
        <v/>
      </c>
      <c r="AD30" s="1379" t="str">
        <f>IF(AD28="","",VLOOKUP(AD28,'シフト記号表（勤務時間帯）'!$C$6:$U$35,19,FALSE))</f>
        <v/>
      </c>
      <c r="AE30" s="1379" t="str">
        <f>IF(AE28="","",VLOOKUP(AE28,'シフト記号表（勤務時間帯）'!$C$6:$U$35,19,FALSE))</f>
        <v/>
      </c>
      <c r="AF30" s="1381" t="str">
        <f>IF(AF28="","",VLOOKUP(AF28,'シフト記号表（勤務時間帯）'!$C$6:$U$35,19,FALSE))</f>
        <v/>
      </c>
      <c r="AG30" s="1380" t="str">
        <f>IF(AG28="","",VLOOKUP(AG28,'シフト記号表（勤務時間帯）'!$C$6:$U$35,19,FALSE))</f>
        <v/>
      </c>
      <c r="AH30" s="1379" t="str">
        <f>IF(AH28="","",VLOOKUP(AH28,'シフト記号表（勤務時間帯）'!$C$6:$U$35,19,FALSE))</f>
        <v/>
      </c>
      <c r="AI30" s="1379" t="str">
        <f>IF(AI28="","",VLOOKUP(AI28,'シフト記号表（勤務時間帯）'!$C$6:$U$35,19,FALSE))</f>
        <v/>
      </c>
      <c r="AJ30" s="1379" t="str">
        <f>IF(AJ28="","",VLOOKUP(AJ28,'シフト記号表（勤務時間帯）'!$C$6:$U$35,19,FALSE))</f>
        <v/>
      </c>
      <c r="AK30" s="1379" t="str">
        <f>IF(AK28="","",VLOOKUP(AK28,'シフト記号表（勤務時間帯）'!$C$6:$U$35,19,FALSE))</f>
        <v/>
      </c>
      <c r="AL30" s="1379" t="str">
        <f>IF(AL28="","",VLOOKUP(AL28,'シフト記号表（勤務時間帯）'!$C$6:$U$35,19,FALSE))</f>
        <v/>
      </c>
      <c r="AM30" s="1381" t="str">
        <f>IF(AM28="","",VLOOKUP(AM28,'シフト記号表（勤務時間帯）'!$C$6:$U$35,19,FALSE))</f>
        <v/>
      </c>
      <c r="AN30" s="1380" t="str">
        <f>IF(AN28="","",VLOOKUP(AN28,'シフト記号表（勤務時間帯）'!$C$6:$U$35,19,FALSE))</f>
        <v/>
      </c>
      <c r="AO30" s="1379" t="str">
        <f>IF(AO28="","",VLOOKUP(AO28,'シフト記号表（勤務時間帯）'!$C$6:$U$35,19,FALSE))</f>
        <v/>
      </c>
      <c r="AP30" s="1379" t="str">
        <f>IF(AP28="","",VLOOKUP(AP28,'シフト記号表（勤務時間帯）'!$C$6:$U$35,19,FALSE))</f>
        <v/>
      </c>
      <c r="AQ30" s="1379" t="str">
        <f>IF(AQ28="","",VLOOKUP(AQ28,'シフト記号表（勤務時間帯）'!$C$6:$U$35,19,FALSE))</f>
        <v/>
      </c>
      <c r="AR30" s="1379" t="str">
        <f>IF(AR28="","",VLOOKUP(AR28,'シフト記号表（勤務時間帯）'!$C$6:$U$35,19,FALSE))</f>
        <v/>
      </c>
      <c r="AS30" s="1379" t="str">
        <f>IF(AS28="","",VLOOKUP(AS28,'シフト記号表（勤務時間帯）'!$C$6:$U$35,19,FALSE))</f>
        <v/>
      </c>
      <c r="AT30" s="1381" t="str">
        <f>IF(AT28="","",VLOOKUP(AT28,'シフト記号表（勤務時間帯）'!$C$6:$U$35,19,FALSE))</f>
        <v/>
      </c>
      <c r="AU30" s="1380" t="str">
        <f>IF(AU28="","",VLOOKUP(AU28,'シフト記号表（勤務時間帯）'!$C$6:$U$35,19,FALSE))</f>
        <v/>
      </c>
      <c r="AV30" s="1379" t="str">
        <f>IF(AV28="","",VLOOKUP(AV28,'シフト記号表（勤務時間帯）'!$C$6:$U$35,19,FALSE))</f>
        <v/>
      </c>
      <c r="AW30" s="1379" t="str">
        <f>IF(AW28="","",VLOOKUP(AW28,'シフト記号表（勤務時間帯）'!$C$6:$U$35,19,FALSE))</f>
        <v/>
      </c>
      <c r="AX30" s="1378">
        <f>IF($BB$3="４週",SUM(S30:AT30),IF($BB$3="暦月",SUM(S30:AW30),""))</f>
        <v>0</v>
      </c>
      <c r="AY30" s="1377"/>
      <c r="AZ30" s="1376">
        <f>IF($BB$3="４週",AX30/4,IF($BB$3="暦月",'②勤務形態一覧表（100名）'!AX30/('②勤務形態一覧表（100名）'!$BB$8/7),""))</f>
        <v>0</v>
      </c>
      <c r="BA30" s="1375"/>
      <c r="BB30" s="1119"/>
      <c r="BC30" s="1118"/>
      <c r="BD30" s="1118"/>
      <c r="BE30" s="1118"/>
      <c r="BF30" s="1117"/>
    </row>
    <row r="31" spans="2:58" ht="20.25" customHeight="1">
      <c r="B31" s="1396">
        <f>B28+1</f>
        <v>4</v>
      </c>
      <c r="C31" s="1108"/>
      <c r="D31" s="1107"/>
      <c r="E31" s="1106"/>
      <c r="F31" s="1105"/>
      <c r="G31" s="1104"/>
      <c r="H31" s="1103"/>
      <c r="I31" s="1081"/>
      <c r="J31" s="1081"/>
      <c r="K31" s="1080"/>
      <c r="L31" s="1102"/>
      <c r="M31" s="1090"/>
      <c r="N31" s="1090"/>
      <c r="O31" s="1089"/>
      <c r="P31" s="1403" t="s">
        <v>937</v>
      </c>
      <c r="Q31" s="1402"/>
      <c r="R31" s="1401"/>
      <c r="S31" s="1518"/>
      <c r="T31" s="1517"/>
      <c r="U31" s="1517"/>
      <c r="V31" s="1517"/>
      <c r="W31" s="1517"/>
      <c r="X31" s="1517"/>
      <c r="Y31" s="1519"/>
      <c r="Z31" s="1518"/>
      <c r="AA31" s="1517"/>
      <c r="AB31" s="1517"/>
      <c r="AC31" s="1517"/>
      <c r="AD31" s="1517"/>
      <c r="AE31" s="1517"/>
      <c r="AF31" s="1519"/>
      <c r="AG31" s="1518"/>
      <c r="AH31" s="1517"/>
      <c r="AI31" s="1517"/>
      <c r="AJ31" s="1517"/>
      <c r="AK31" s="1517"/>
      <c r="AL31" s="1517"/>
      <c r="AM31" s="1519"/>
      <c r="AN31" s="1518"/>
      <c r="AO31" s="1517"/>
      <c r="AP31" s="1517"/>
      <c r="AQ31" s="1517"/>
      <c r="AR31" s="1517"/>
      <c r="AS31" s="1517"/>
      <c r="AT31" s="1519"/>
      <c r="AU31" s="1518"/>
      <c r="AV31" s="1517"/>
      <c r="AW31" s="1517"/>
      <c r="AX31" s="1516"/>
      <c r="AY31" s="1515"/>
      <c r="AZ31" s="1514"/>
      <c r="BA31" s="1513"/>
      <c r="BB31" s="1125"/>
      <c r="BC31" s="1124"/>
      <c r="BD31" s="1124"/>
      <c r="BE31" s="1124"/>
      <c r="BF31" s="1123"/>
    </row>
    <row r="32" spans="2:58" ht="20.25" customHeight="1">
      <c r="B32" s="1396"/>
      <c r="C32" s="1087"/>
      <c r="D32" s="1086"/>
      <c r="E32" s="1085"/>
      <c r="F32" s="1084"/>
      <c r="G32" s="1083"/>
      <c r="H32" s="1082"/>
      <c r="I32" s="1081"/>
      <c r="J32" s="1081"/>
      <c r="K32" s="1080"/>
      <c r="L32" s="1079"/>
      <c r="M32" s="1067"/>
      <c r="N32" s="1067"/>
      <c r="O32" s="1066"/>
      <c r="P32" s="1395" t="s">
        <v>936</v>
      </c>
      <c r="Q32" s="1394"/>
      <c r="R32" s="1393"/>
      <c r="S32" s="1391" t="str">
        <f>IF(S31="","",VLOOKUP(S31,'シフト記号表（勤務時間帯）'!$C$6:$K$35,9,FALSE))</f>
        <v/>
      </c>
      <c r="T32" s="1390" t="str">
        <f>IF(T31="","",VLOOKUP(T31,'シフト記号表（勤務時間帯）'!$C$6:$K$35,9,FALSE))</f>
        <v/>
      </c>
      <c r="U32" s="1390" t="str">
        <f>IF(U31="","",VLOOKUP(U31,'シフト記号表（勤務時間帯）'!$C$6:$K$35,9,FALSE))</f>
        <v/>
      </c>
      <c r="V32" s="1390" t="str">
        <f>IF(V31="","",VLOOKUP(V31,'シフト記号表（勤務時間帯）'!$C$6:$K$35,9,FALSE))</f>
        <v/>
      </c>
      <c r="W32" s="1390" t="str">
        <f>IF(W31="","",VLOOKUP(W31,'シフト記号表（勤務時間帯）'!$C$6:$K$35,9,FALSE))</f>
        <v/>
      </c>
      <c r="X32" s="1390" t="str">
        <f>IF(X31="","",VLOOKUP(X31,'シフト記号表（勤務時間帯）'!$C$6:$K$35,9,FALSE))</f>
        <v/>
      </c>
      <c r="Y32" s="1392" t="str">
        <f>IF(Y31="","",VLOOKUP(Y31,'シフト記号表（勤務時間帯）'!$C$6:$K$35,9,FALSE))</f>
        <v/>
      </c>
      <c r="Z32" s="1391" t="str">
        <f>IF(Z31="","",VLOOKUP(Z31,'シフト記号表（勤務時間帯）'!$C$6:$K$35,9,FALSE))</f>
        <v/>
      </c>
      <c r="AA32" s="1390" t="str">
        <f>IF(AA31="","",VLOOKUP(AA31,'シフト記号表（勤務時間帯）'!$C$6:$K$35,9,FALSE))</f>
        <v/>
      </c>
      <c r="AB32" s="1390" t="str">
        <f>IF(AB31="","",VLOOKUP(AB31,'シフト記号表（勤務時間帯）'!$C$6:$K$35,9,FALSE))</f>
        <v/>
      </c>
      <c r="AC32" s="1390" t="str">
        <f>IF(AC31="","",VLOOKUP(AC31,'シフト記号表（勤務時間帯）'!$C$6:$K$35,9,FALSE))</f>
        <v/>
      </c>
      <c r="AD32" s="1390" t="str">
        <f>IF(AD31="","",VLOOKUP(AD31,'シフト記号表（勤務時間帯）'!$C$6:$K$35,9,FALSE))</f>
        <v/>
      </c>
      <c r="AE32" s="1390" t="str">
        <f>IF(AE31="","",VLOOKUP(AE31,'シフト記号表（勤務時間帯）'!$C$6:$K$35,9,FALSE))</f>
        <v/>
      </c>
      <c r="AF32" s="1392" t="str">
        <f>IF(AF31="","",VLOOKUP(AF31,'シフト記号表（勤務時間帯）'!$C$6:$K$35,9,FALSE))</f>
        <v/>
      </c>
      <c r="AG32" s="1391" t="str">
        <f>IF(AG31="","",VLOOKUP(AG31,'シフト記号表（勤務時間帯）'!$C$6:$K$35,9,FALSE))</f>
        <v/>
      </c>
      <c r="AH32" s="1390" t="str">
        <f>IF(AH31="","",VLOOKUP(AH31,'シフト記号表（勤務時間帯）'!$C$6:$K$35,9,FALSE))</f>
        <v/>
      </c>
      <c r="AI32" s="1390" t="str">
        <f>IF(AI31="","",VLOOKUP(AI31,'シフト記号表（勤務時間帯）'!$C$6:$K$35,9,FALSE))</f>
        <v/>
      </c>
      <c r="AJ32" s="1390" t="str">
        <f>IF(AJ31="","",VLOOKUP(AJ31,'シフト記号表（勤務時間帯）'!$C$6:$K$35,9,FALSE))</f>
        <v/>
      </c>
      <c r="AK32" s="1390" t="str">
        <f>IF(AK31="","",VLOOKUP(AK31,'シフト記号表（勤務時間帯）'!$C$6:$K$35,9,FALSE))</f>
        <v/>
      </c>
      <c r="AL32" s="1390" t="str">
        <f>IF(AL31="","",VLOOKUP(AL31,'シフト記号表（勤務時間帯）'!$C$6:$K$35,9,FALSE))</f>
        <v/>
      </c>
      <c r="AM32" s="1392" t="str">
        <f>IF(AM31="","",VLOOKUP(AM31,'シフト記号表（勤務時間帯）'!$C$6:$K$35,9,FALSE))</f>
        <v/>
      </c>
      <c r="AN32" s="1391" t="str">
        <f>IF(AN31="","",VLOOKUP(AN31,'シフト記号表（勤務時間帯）'!$C$6:$K$35,9,FALSE))</f>
        <v/>
      </c>
      <c r="AO32" s="1390" t="str">
        <f>IF(AO31="","",VLOOKUP(AO31,'シフト記号表（勤務時間帯）'!$C$6:$K$35,9,FALSE))</f>
        <v/>
      </c>
      <c r="AP32" s="1390" t="str">
        <f>IF(AP31="","",VLOOKUP(AP31,'シフト記号表（勤務時間帯）'!$C$6:$K$35,9,FALSE))</f>
        <v/>
      </c>
      <c r="AQ32" s="1390" t="str">
        <f>IF(AQ31="","",VLOOKUP(AQ31,'シフト記号表（勤務時間帯）'!$C$6:$K$35,9,FALSE))</f>
        <v/>
      </c>
      <c r="AR32" s="1390" t="str">
        <f>IF(AR31="","",VLOOKUP(AR31,'シフト記号表（勤務時間帯）'!$C$6:$K$35,9,FALSE))</f>
        <v/>
      </c>
      <c r="AS32" s="1390" t="str">
        <f>IF(AS31="","",VLOOKUP(AS31,'シフト記号表（勤務時間帯）'!$C$6:$K$35,9,FALSE))</f>
        <v/>
      </c>
      <c r="AT32" s="1392" t="str">
        <f>IF(AT31="","",VLOOKUP(AT31,'シフト記号表（勤務時間帯）'!$C$6:$K$35,9,FALSE))</f>
        <v/>
      </c>
      <c r="AU32" s="1391" t="str">
        <f>IF(AU31="","",VLOOKUP(AU31,'シフト記号表（勤務時間帯）'!$C$6:$K$35,9,FALSE))</f>
        <v/>
      </c>
      <c r="AV32" s="1390" t="str">
        <f>IF(AV31="","",VLOOKUP(AV31,'シフト記号表（勤務時間帯）'!$C$6:$K$35,9,FALSE))</f>
        <v/>
      </c>
      <c r="AW32" s="1390" t="str">
        <f>IF(AW31="","",VLOOKUP(AW31,'シフト記号表（勤務時間帯）'!$C$6:$K$35,9,FALSE))</f>
        <v/>
      </c>
      <c r="AX32" s="1389">
        <f>IF($BB$3="４週",SUM(S32:AT32),IF($BB$3="暦月",SUM(S32:AW32),""))</f>
        <v>0</v>
      </c>
      <c r="AY32" s="1388"/>
      <c r="AZ32" s="1387">
        <f>IF($BB$3="４週",AX32/4,IF($BB$3="暦月",'②勤務形態一覧表（100名）'!AX32/('②勤務形態一覧表（100名）'!$BB$8/7),""))</f>
        <v>0</v>
      </c>
      <c r="BA32" s="1386"/>
      <c r="BB32" s="1122"/>
      <c r="BC32" s="1121"/>
      <c r="BD32" s="1121"/>
      <c r="BE32" s="1121"/>
      <c r="BF32" s="1120"/>
    </row>
    <row r="33" spans="2:58" ht="20.25" customHeight="1">
      <c r="B33" s="1396"/>
      <c r="C33" s="1064"/>
      <c r="D33" s="1063"/>
      <c r="E33" s="1062"/>
      <c r="F33" s="1084">
        <f>C31</f>
        <v>0</v>
      </c>
      <c r="G33" s="1116"/>
      <c r="H33" s="1082"/>
      <c r="I33" s="1081"/>
      <c r="J33" s="1081"/>
      <c r="K33" s="1080"/>
      <c r="L33" s="1115"/>
      <c r="M33" s="1110"/>
      <c r="N33" s="1110"/>
      <c r="O33" s="1109"/>
      <c r="P33" s="1406" t="s">
        <v>935</v>
      </c>
      <c r="Q33" s="1405"/>
      <c r="R33" s="1404"/>
      <c r="S33" s="1380" t="str">
        <f>IF(S31="","",VLOOKUP(S31,'シフト記号表（勤務時間帯）'!$C$6:$U$35,19,FALSE))</f>
        <v/>
      </c>
      <c r="T33" s="1379" t="str">
        <f>IF(T31="","",VLOOKUP(T31,'シフト記号表（勤務時間帯）'!$C$6:$U$35,19,FALSE))</f>
        <v/>
      </c>
      <c r="U33" s="1379" t="str">
        <f>IF(U31="","",VLOOKUP(U31,'シフト記号表（勤務時間帯）'!$C$6:$U$35,19,FALSE))</f>
        <v/>
      </c>
      <c r="V33" s="1379" t="str">
        <f>IF(V31="","",VLOOKUP(V31,'シフト記号表（勤務時間帯）'!$C$6:$U$35,19,FALSE))</f>
        <v/>
      </c>
      <c r="W33" s="1379" t="str">
        <f>IF(W31="","",VLOOKUP(W31,'シフト記号表（勤務時間帯）'!$C$6:$U$35,19,FALSE))</f>
        <v/>
      </c>
      <c r="X33" s="1379" t="str">
        <f>IF(X31="","",VLOOKUP(X31,'シフト記号表（勤務時間帯）'!$C$6:$U$35,19,FALSE))</f>
        <v/>
      </c>
      <c r="Y33" s="1381" t="str">
        <f>IF(Y31="","",VLOOKUP(Y31,'シフト記号表（勤務時間帯）'!$C$6:$U$35,19,FALSE))</f>
        <v/>
      </c>
      <c r="Z33" s="1380" t="str">
        <f>IF(Z31="","",VLOOKUP(Z31,'シフト記号表（勤務時間帯）'!$C$6:$U$35,19,FALSE))</f>
        <v/>
      </c>
      <c r="AA33" s="1379" t="str">
        <f>IF(AA31="","",VLOOKUP(AA31,'シフト記号表（勤務時間帯）'!$C$6:$U$35,19,FALSE))</f>
        <v/>
      </c>
      <c r="AB33" s="1379" t="str">
        <f>IF(AB31="","",VLOOKUP(AB31,'シフト記号表（勤務時間帯）'!$C$6:$U$35,19,FALSE))</f>
        <v/>
      </c>
      <c r="AC33" s="1379" t="str">
        <f>IF(AC31="","",VLOOKUP(AC31,'シフト記号表（勤務時間帯）'!$C$6:$U$35,19,FALSE))</f>
        <v/>
      </c>
      <c r="AD33" s="1379" t="str">
        <f>IF(AD31="","",VLOOKUP(AD31,'シフト記号表（勤務時間帯）'!$C$6:$U$35,19,FALSE))</f>
        <v/>
      </c>
      <c r="AE33" s="1379" t="str">
        <f>IF(AE31="","",VLOOKUP(AE31,'シフト記号表（勤務時間帯）'!$C$6:$U$35,19,FALSE))</f>
        <v/>
      </c>
      <c r="AF33" s="1381" t="str">
        <f>IF(AF31="","",VLOOKUP(AF31,'シフト記号表（勤務時間帯）'!$C$6:$U$35,19,FALSE))</f>
        <v/>
      </c>
      <c r="AG33" s="1380" t="str">
        <f>IF(AG31="","",VLOOKUP(AG31,'シフト記号表（勤務時間帯）'!$C$6:$U$35,19,FALSE))</f>
        <v/>
      </c>
      <c r="AH33" s="1379" t="str">
        <f>IF(AH31="","",VLOOKUP(AH31,'シフト記号表（勤務時間帯）'!$C$6:$U$35,19,FALSE))</f>
        <v/>
      </c>
      <c r="AI33" s="1379" t="str">
        <f>IF(AI31="","",VLOOKUP(AI31,'シフト記号表（勤務時間帯）'!$C$6:$U$35,19,FALSE))</f>
        <v/>
      </c>
      <c r="AJ33" s="1379" t="str">
        <f>IF(AJ31="","",VLOOKUP(AJ31,'シフト記号表（勤務時間帯）'!$C$6:$U$35,19,FALSE))</f>
        <v/>
      </c>
      <c r="AK33" s="1379" t="str">
        <f>IF(AK31="","",VLOOKUP(AK31,'シフト記号表（勤務時間帯）'!$C$6:$U$35,19,FALSE))</f>
        <v/>
      </c>
      <c r="AL33" s="1379" t="str">
        <f>IF(AL31="","",VLOOKUP(AL31,'シフト記号表（勤務時間帯）'!$C$6:$U$35,19,FALSE))</f>
        <v/>
      </c>
      <c r="AM33" s="1381" t="str">
        <f>IF(AM31="","",VLOOKUP(AM31,'シフト記号表（勤務時間帯）'!$C$6:$U$35,19,FALSE))</f>
        <v/>
      </c>
      <c r="AN33" s="1380" t="str">
        <f>IF(AN31="","",VLOOKUP(AN31,'シフト記号表（勤務時間帯）'!$C$6:$U$35,19,FALSE))</f>
        <v/>
      </c>
      <c r="AO33" s="1379" t="str">
        <f>IF(AO31="","",VLOOKUP(AO31,'シフト記号表（勤務時間帯）'!$C$6:$U$35,19,FALSE))</f>
        <v/>
      </c>
      <c r="AP33" s="1379" t="str">
        <f>IF(AP31="","",VLOOKUP(AP31,'シフト記号表（勤務時間帯）'!$C$6:$U$35,19,FALSE))</f>
        <v/>
      </c>
      <c r="AQ33" s="1379" t="str">
        <f>IF(AQ31="","",VLOOKUP(AQ31,'シフト記号表（勤務時間帯）'!$C$6:$U$35,19,FALSE))</f>
        <v/>
      </c>
      <c r="AR33" s="1379" t="str">
        <f>IF(AR31="","",VLOOKUP(AR31,'シフト記号表（勤務時間帯）'!$C$6:$U$35,19,FALSE))</f>
        <v/>
      </c>
      <c r="AS33" s="1379" t="str">
        <f>IF(AS31="","",VLOOKUP(AS31,'シフト記号表（勤務時間帯）'!$C$6:$U$35,19,FALSE))</f>
        <v/>
      </c>
      <c r="AT33" s="1381" t="str">
        <f>IF(AT31="","",VLOOKUP(AT31,'シフト記号表（勤務時間帯）'!$C$6:$U$35,19,FALSE))</f>
        <v/>
      </c>
      <c r="AU33" s="1380" t="str">
        <f>IF(AU31="","",VLOOKUP(AU31,'シフト記号表（勤務時間帯）'!$C$6:$U$35,19,FALSE))</f>
        <v/>
      </c>
      <c r="AV33" s="1379" t="str">
        <f>IF(AV31="","",VLOOKUP(AV31,'シフト記号表（勤務時間帯）'!$C$6:$U$35,19,FALSE))</f>
        <v/>
      </c>
      <c r="AW33" s="1379" t="str">
        <f>IF(AW31="","",VLOOKUP(AW31,'シフト記号表（勤務時間帯）'!$C$6:$U$35,19,FALSE))</f>
        <v/>
      </c>
      <c r="AX33" s="1378">
        <f>IF($BB$3="４週",SUM(S33:AT33),IF($BB$3="暦月",SUM(S33:AW33),""))</f>
        <v>0</v>
      </c>
      <c r="AY33" s="1377"/>
      <c r="AZ33" s="1376">
        <f>IF($BB$3="４週",AX33/4,IF($BB$3="暦月",'②勤務形態一覧表（100名）'!AX33/('②勤務形態一覧表（100名）'!$BB$8/7),""))</f>
        <v>0</v>
      </c>
      <c r="BA33" s="1375"/>
      <c r="BB33" s="1119"/>
      <c r="BC33" s="1118"/>
      <c r="BD33" s="1118"/>
      <c r="BE33" s="1118"/>
      <c r="BF33" s="1117"/>
    </row>
    <row r="34" spans="2:58" ht="20.25" customHeight="1">
      <c r="B34" s="1396">
        <f>B31+1</f>
        <v>5</v>
      </c>
      <c r="C34" s="1108"/>
      <c r="D34" s="1107"/>
      <c r="E34" s="1106"/>
      <c r="F34" s="1105"/>
      <c r="G34" s="1104"/>
      <c r="H34" s="1103"/>
      <c r="I34" s="1081"/>
      <c r="J34" s="1081"/>
      <c r="K34" s="1080"/>
      <c r="L34" s="1102"/>
      <c r="M34" s="1090"/>
      <c r="N34" s="1090"/>
      <c r="O34" s="1089"/>
      <c r="P34" s="1403" t="s">
        <v>937</v>
      </c>
      <c r="Q34" s="1402"/>
      <c r="R34" s="1401"/>
      <c r="S34" s="1518"/>
      <c r="T34" s="1517"/>
      <c r="U34" s="1517"/>
      <c r="V34" s="1517"/>
      <c r="W34" s="1517"/>
      <c r="X34" s="1517"/>
      <c r="Y34" s="1519"/>
      <c r="Z34" s="1518"/>
      <c r="AA34" s="1517"/>
      <c r="AB34" s="1517"/>
      <c r="AC34" s="1517"/>
      <c r="AD34" s="1517"/>
      <c r="AE34" s="1517"/>
      <c r="AF34" s="1519"/>
      <c r="AG34" s="1518"/>
      <c r="AH34" s="1517"/>
      <c r="AI34" s="1517"/>
      <c r="AJ34" s="1517"/>
      <c r="AK34" s="1517"/>
      <c r="AL34" s="1517"/>
      <c r="AM34" s="1519"/>
      <c r="AN34" s="1518"/>
      <c r="AO34" s="1517"/>
      <c r="AP34" s="1517"/>
      <c r="AQ34" s="1517"/>
      <c r="AR34" s="1517"/>
      <c r="AS34" s="1517"/>
      <c r="AT34" s="1519"/>
      <c r="AU34" s="1518"/>
      <c r="AV34" s="1517"/>
      <c r="AW34" s="1517"/>
      <c r="AX34" s="1516"/>
      <c r="AY34" s="1515"/>
      <c r="AZ34" s="1514"/>
      <c r="BA34" s="1513"/>
      <c r="BB34" s="1125"/>
      <c r="BC34" s="1124"/>
      <c r="BD34" s="1124"/>
      <c r="BE34" s="1124"/>
      <c r="BF34" s="1123"/>
    </row>
    <row r="35" spans="2:58" ht="20.25" customHeight="1">
      <c r="B35" s="1396"/>
      <c r="C35" s="1087"/>
      <c r="D35" s="1086"/>
      <c r="E35" s="1085"/>
      <c r="F35" s="1084"/>
      <c r="G35" s="1083"/>
      <c r="H35" s="1082"/>
      <c r="I35" s="1081"/>
      <c r="J35" s="1081"/>
      <c r="K35" s="1080"/>
      <c r="L35" s="1079"/>
      <c r="M35" s="1067"/>
      <c r="N35" s="1067"/>
      <c r="O35" s="1066"/>
      <c r="P35" s="1395" t="s">
        <v>936</v>
      </c>
      <c r="Q35" s="1394"/>
      <c r="R35" s="1393"/>
      <c r="S35" s="1391" t="str">
        <f>IF(S34="","",VLOOKUP(S34,'シフト記号表（勤務時間帯）'!$C$6:$K$35,9,FALSE))</f>
        <v/>
      </c>
      <c r="T35" s="1390" t="str">
        <f>IF(T34="","",VLOOKUP(T34,'シフト記号表（勤務時間帯）'!$C$6:$K$35,9,FALSE))</f>
        <v/>
      </c>
      <c r="U35" s="1390" t="str">
        <f>IF(U34="","",VLOOKUP(U34,'シフト記号表（勤務時間帯）'!$C$6:$K$35,9,FALSE))</f>
        <v/>
      </c>
      <c r="V35" s="1390" t="str">
        <f>IF(V34="","",VLOOKUP(V34,'シフト記号表（勤務時間帯）'!$C$6:$K$35,9,FALSE))</f>
        <v/>
      </c>
      <c r="W35" s="1390" t="str">
        <f>IF(W34="","",VLOOKUP(W34,'シフト記号表（勤務時間帯）'!$C$6:$K$35,9,FALSE))</f>
        <v/>
      </c>
      <c r="X35" s="1390" t="str">
        <f>IF(X34="","",VLOOKUP(X34,'シフト記号表（勤務時間帯）'!$C$6:$K$35,9,FALSE))</f>
        <v/>
      </c>
      <c r="Y35" s="1392" t="str">
        <f>IF(Y34="","",VLOOKUP(Y34,'シフト記号表（勤務時間帯）'!$C$6:$K$35,9,FALSE))</f>
        <v/>
      </c>
      <c r="Z35" s="1391" t="str">
        <f>IF(Z34="","",VLOOKUP(Z34,'シフト記号表（勤務時間帯）'!$C$6:$K$35,9,FALSE))</f>
        <v/>
      </c>
      <c r="AA35" s="1390" t="str">
        <f>IF(AA34="","",VLOOKUP(AA34,'シフト記号表（勤務時間帯）'!$C$6:$K$35,9,FALSE))</f>
        <v/>
      </c>
      <c r="AB35" s="1390" t="str">
        <f>IF(AB34="","",VLOOKUP(AB34,'シフト記号表（勤務時間帯）'!$C$6:$K$35,9,FALSE))</f>
        <v/>
      </c>
      <c r="AC35" s="1390" t="str">
        <f>IF(AC34="","",VLOOKUP(AC34,'シフト記号表（勤務時間帯）'!$C$6:$K$35,9,FALSE))</f>
        <v/>
      </c>
      <c r="AD35" s="1390" t="str">
        <f>IF(AD34="","",VLOOKUP(AD34,'シフト記号表（勤務時間帯）'!$C$6:$K$35,9,FALSE))</f>
        <v/>
      </c>
      <c r="AE35" s="1390" t="str">
        <f>IF(AE34="","",VLOOKUP(AE34,'シフト記号表（勤務時間帯）'!$C$6:$K$35,9,FALSE))</f>
        <v/>
      </c>
      <c r="AF35" s="1392" t="str">
        <f>IF(AF34="","",VLOOKUP(AF34,'シフト記号表（勤務時間帯）'!$C$6:$K$35,9,FALSE))</f>
        <v/>
      </c>
      <c r="AG35" s="1391" t="str">
        <f>IF(AG34="","",VLOOKUP(AG34,'シフト記号表（勤務時間帯）'!$C$6:$K$35,9,FALSE))</f>
        <v/>
      </c>
      <c r="AH35" s="1390" t="str">
        <f>IF(AH34="","",VLOOKUP(AH34,'シフト記号表（勤務時間帯）'!$C$6:$K$35,9,FALSE))</f>
        <v/>
      </c>
      <c r="AI35" s="1390" t="str">
        <f>IF(AI34="","",VLOOKUP(AI34,'シフト記号表（勤務時間帯）'!$C$6:$K$35,9,FALSE))</f>
        <v/>
      </c>
      <c r="AJ35" s="1390" t="str">
        <f>IF(AJ34="","",VLOOKUP(AJ34,'シフト記号表（勤務時間帯）'!$C$6:$K$35,9,FALSE))</f>
        <v/>
      </c>
      <c r="AK35" s="1390" t="str">
        <f>IF(AK34="","",VLOOKUP(AK34,'シフト記号表（勤務時間帯）'!$C$6:$K$35,9,FALSE))</f>
        <v/>
      </c>
      <c r="AL35" s="1390" t="str">
        <f>IF(AL34="","",VLOOKUP(AL34,'シフト記号表（勤務時間帯）'!$C$6:$K$35,9,FALSE))</f>
        <v/>
      </c>
      <c r="AM35" s="1392" t="str">
        <f>IF(AM34="","",VLOOKUP(AM34,'シフト記号表（勤務時間帯）'!$C$6:$K$35,9,FALSE))</f>
        <v/>
      </c>
      <c r="AN35" s="1391" t="str">
        <f>IF(AN34="","",VLOOKUP(AN34,'シフト記号表（勤務時間帯）'!$C$6:$K$35,9,FALSE))</f>
        <v/>
      </c>
      <c r="AO35" s="1390" t="str">
        <f>IF(AO34="","",VLOOKUP(AO34,'シフト記号表（勤務時間帯）'!$C$6:$K$35,9,FALSE))</f>
        <v/>
      </c>
      <c r="AP35" s="1390" t="str">
        <f>IF(AP34="","",VLOOKUP(AP34,'シフト記号表（勤務時間帯）'!$C$6:$K$35,9,FALSE))</f>
        <v/>
      </c>
      <c r="AQ35" s="1390" t="str">
        <f>IF(AQ34="","",VLOOKUP(AQ34,'シフト記号表（勤務時間帯）'!$C$6:$K$35,9,FALSE))</f>
        <v/>
      </c>
      <c r="AR35" s="1390" t="str">
        <f>IF(AR34="","",VLOOKUP(AR34,'シフト記号表（勤務時間帯）'!$C$6:$K$35,9,FALSE))</f>
        <v/>
      </c>
      <c r="AS35" s="1390" t="str">
        <f>IF(AS34="","",VLOOKUP(AS34,'シフト記号表（勤務時間帯）'!$C$6:$K$35,9,FALSE))</f>
        <v/>
      </c>
      <c r="AT35" s="1392" t="str">
        <f>IF(AT34="","",VLOOKUP(AT34,'シフト記号表（勤務時間帯）'!$C$6:$K$35,9,FALSE))</f>
        <v/>
      </c>
      <c r="AU35" s="1391" t="str">
        <f>IF(AU34="","",VLOOKUP(AU34,'シフト記号表（勤務時間帯）'!$C$6:$K$35,9,FALSE))</f>
        <v/>
      </c>
      <c r="AV35" s="1390" t="str">
        <f>IF(AV34="","",VLOOKUP(AV34,'シフト記号表（勤務時間帯）'!$C$6:$K$35,9,FALSE))</f>
        <v/>
      </c>
      <c r="AW35" s="1390" t="str">
        <f>IF(AW34="","",VLOOKUP(AW34,'シフト記号表（勤務時間帯）'!$C$6:$K$35,9,FALSE))</f>
        <v/>
      </c>
      <c r="AX35" s="1389">
        <f>IF($BB$3="４週",SUM(S35:AT35),IF($BB$3="暦月",SUM(S35:AW35),""))</f>
        <v>0</v>
      </c>
      <c r="AY35" s="1388"/>
      <c r="AZ35" s="1387">
        <f>IF($BB$3="４週",AX35/4,IF($BB$3="暦月",'②勤務形態一覧表（100名）'!AX35/('②勤務形態一覧表（100名）'!$BB$8/7),""))</f>
        <v>0</v>
      </c>
      <c r="BA35" s="1386"/>
      <c r="BB35" s="1122"/>
      <c r="BC35" s="1121"/>
      <c r="BD35" s="1121"/>
      <c r="BE35" s="1121"/>
      <c r="BF35" s="1120"/>
    </row>
    <row r="36" spans="2:58" ht="20.25" customHeight="1">
      <c r="B36" s="1396"/>
      <c r="C36" s="1064"/>
      <c r="D36" s="1063"/>
      <c r="E36" s="1062"/>
      <c r="F36" s="1084">
        <f>C34</f>
        <v>0</v>
      </c>
      <c r="G36" s="1116"/>
      <c r="H36" s="1082"/>
      <c r="I36" s="1081"/>
      <c r="J36" s="1081"/>
      <c r="K36" s="1080"/>
      <c r="L36" s="1115"/>
      <c r="M36" s="1110"/>
      <c r="N36" s="1110"/>
      <c r="O36" s="1109"/>
      <c r="P36" s="1406" t="s">
        <v>935</v>
      </c>
      <c r="Q36" s="1405"/>
      <c r="R36" s="1404"/>
      <c r="S36" s="1380" t="str">
        <f>IF(S34="","",VLOOKUP(S34,'シフト記号表（勤務時間帯）'!$C$6:$U$35,19,FALSE))</f>
        <v/>
      </c>
      <c r="T36" s="1379" t="str">
        <f>IF(T34="","",VLOOKUP(T34,'シフト記号表（勤務時間帯）'!$C$6:$U$35,19,FALSE))</f>
        <v/>
      </c>
      <c r="U36" s="1379" t="str">
        <f>IF(U34="","",VLOOKUP(U34,'シフト記号表（勤務時間帯）'!$C$6:$U$35,19,FALSE))</f>
        <v/>
      </c>
      <c r="V36" s="1379" t="str">
        <f>IF(V34="","",VLOOKUP(V34,'シフト記号表（勤務時間帯）'!$C$6:$U$35,19,FALSE))</f>
        <v/>
      </c>
      <c r="W36" s="1379" t="str">
        <f>IF(W34="","",VLOOKUP(W34,'シフト記号表（勤務時間帯）'!$C$6:$U$35,19,FALSE))</f>
        <v/>
      </c>
      <c r="X36" s="1379" t="str">
        <f>IF(X34="","",VLOOKUP(X34,'シフト記号表（勤務時間帯）'!$C$6:$U$35,19,FALSE))</f>
        <v/>
      </c>
      <c r="Y36" s="1381" t="str">
        <f>IF(Y34="","",VLOOKUP(Y34,'シフト記号表（勤務時間帯）'!$C$6:$U$35,19,FALSE))</f>
        <v/>
      </c>
      <c r="Z36" s="1380" t="str">
        <f>IF(Z34="","",VLOOKUP(Z34,'シフト記号表（勤務時間帯）'!$C$6:$U$35,19,FALSE))</f>
        <v/>
      </c>
      <c r="AA36" s="1379" t="str">
        <f>IF(AA34="","",VLOOKUP(AA34,'シフト記号表（勤務時間帯）'!$C$6:$U$35,19,FALSE))</f>
        <v/>
      </c>
      <c r="AB36" s="1379" t="str">
        <f>IF(AB34="","",VLOOKUP(AB34,'シフト記号表（勤務時間帯）'!$C$6:$U$35,19,FALSE))</f>
        <v/>
      </c>
      <c r="AC36" s="1379" t="str">
        <f>IF(AC34="","",VLOOKUP(AC34,'シフト記号表（勤務時間帯）'!$C$6:$U$35,19,FALSE))</f>
        <v/>
      </c>
      <c r="AD36" s="1379" t="str">
        <f>IF(AD34="","",VLOOKUP(AD34,'シフト記号表（勤務時間帯）'!$C$6:$U$35,19,FALSE))</f>
        <v/>
      </c>
      <c r="AE36" s="1379" t="str">
        <f>IF(AE34="","",VLOOKUP(AE34,'シフト記号表（勤務時間帯）'!$C$6:$U$35,19,FALSE))</f>
        <v/>
      </c>
      <c r="AF36" s="1381" t="str">
        <f>IF(AF34="","",VLOOKUP(AF34,'シフト記号表（勤務時間帯）'!$C$6:$U$35,19,FALSE))</f>
        <v/>
      </c>
      <c r="AG36" s="1380" t="str">
        <f>IF(AG34="","",VLOOKUP(AG34,'シフト記号表（勤務時間帯）'!$C$6:$U$35,19,FALSE))</f>
        <v/>
      </c>
      <c r="AH36" s="1379" t="str">
        <f>IF(AH34="","",VLOOKUP(AH34,'シフト記号表（勤務時間帯）'!$C$6:$U$35,19,FALSE))</f>
        <v/>
      </c>
      <c r="AI36" s="1379" t="str">
        <f>IF(AI34="","",VLOOKUP(AI34,'シフト記号表（勤務時間帯）'!$C$6:$U$35,19,FALSE))</f>
        <v/>
      </c>
      <c r="AJ36" s="1379" t="str">
        <f>IF(AJ34="","",VLOOKUP(AJ34,'シフト記号表（勤務時間帯）'!$C$6:$U$35,19,FALSE))</f>
        <v/>
      </c>
      <c r="AK36" s="1379" t="str">
        <f>IF(AK34="","",VLOOKUP(AK34,'シフト記号表（勤務時間帯）'!$C$6:$U$35,19,FALSE))</f>
        <v/>
      </c>
      <c r="AL36" s="1379" t="str">
        <f>IF(AL34="","",VLOOKUP(AL34,'シフト記号表（勤務時間帯）'!$C$6:$U$35,19,FALSE))</f>
        <v/>
      </c>
      <c r="AM36" s="1381" t="str">
        <f>IF(AM34="","",VLOOKUP(AM34,'シフト記号表（勤務時間帯）'!$C$6:$U$35,19,FALSE))</f>
        <v/>
      </c>
      <c r="AN36" s="1380" t="str">
        <f>IF(AN34="","",VLOOKUP(AN34,'シフト記号表（勤務時間帯）'!$C$6:$U$35,19,FALSE))</f>
        <v/>
      </c>
      <c r="AO36" s="1379" t="str">
        <f>IF(AO34="","",VLOOKUP(AO34,'シフト記号表（勤務時間帯）'!$C$6:$U$35,19,FALSE))</f>
        <v/>
      </c>
      <c r="AP36" s="1379" t="str">
        <f>IF(AP34="","",VLOOKUP(AP34,'シフト記号表（勤務時間帯）'!$C$6:$U$35,19,FALSE))</f>
        <v/>
      </c>
      <c r="AQ36" s="1379" t="str">
        <f>IF(AQ34="","",VLOOKUP(AQ34,'シフト記号表（勤務時間帯）'!$C$6:$U$35,19,FALSE))</f>
        <v/>
      </c>
      <c r="AR36" s="1379" t="str">
        <f>IF(AR34="","",VLOOKUP(AR34,'シフト記号表（勤務時間帯）'!$C$6:$U$35,19,FALSE))</f>
        <v/>
      </c>
      <c r="AS36" s="1379" t="str">
        <f>IF(AS34="","",VLOOKUP(AS34,'シフト記号表（勤務時間帯）'!$C$6:$U$35,19,FALSE))</f>
        <v/>
      </c>
      <c r="AT36" s="1381" t="str">
        <f>IF(AT34="","",VLOOKUP(AT34,'シフト記号表（勤務時間帯）'!$C$6:$U$35,19,FALSE))</f>
        <v/>
      </c>
      <c r="AU36" s="1380" t="str">
        <f>IF(AU34="","",VLOOKUP(AU34,'シフト記号表（勤務時間帯）'!$C$6:$U$35,19,FALSE))</f>
        <v/>
      </c>
      <c r="AV36" s="1379" t="str">
        <f>IF(AV34="","",VLOOKUP(AV34,'シフト記号表（勤務時間帯）'!$C$6:$U$35,19,FALSE))</f>
        <v/>
      </c>
      <c r="AW36" s="1379" t="str">
        <f>IF(AW34="","",VLOOKUP(AW34,'シフト記号表（勤務時間帯）'!$C$6:$U$35,19,FALSE))</f>
        <v/>
      </c>
      <c r="AX36" s="1378">
        <f>IF($BB$3="４週",SUM(S36:AT36),IF($BB$3="暦月",SUM(S36:AW36),""))</f>
        <v>0</v>
      </c>
      <c r="AY36" s="1377"/>
      <c r="AZ36" s="1376">
        <f>IF($BB$3="４週",AX36/4,IF($BB$3="暦月",'②勤務形態一覧表（100名）'!AX36/('②勤務形態一覧表（100名）'!$BB$8/7),""))</f>
        <v>0</v>
      </c>
      <c r="BA36" s="1375"/>
      <c r="BB36" s="1119"/>
      <c r="BC36" s="1118"/>
      <c r="BD36" s="1118"/>
      <c r="BE36" s="1118"/>
      <c r="BF36" s="1117"/>
    </row>
    <row r="37" spans="2:58" ht="20.25" customHeight="1">
      <c r="B37" s="1396">
        <f>B34+1</f>
        <v>6</v>
      </c>
      <c r="C37" s="1108"/>
      <c r="D37" s="1107"/>
      <c r="E37" s="1106"/>
      <c r="F37" s="1105"/>
      <c r="G37" s="1104"/>
      <c r="H37" s="1103"/>
      <c r="I37" s="1081"/>
      <c r="J37" s="1081"/>
      <c r="K37" s="1080"/>
      <c r="L37" s="1102"/>
      <c r="M37" s="1090"/>
      <c r="N37" s="1090"/>
      <c r="O37" s="1089"/>
      <c r="P37" s="1403" t="s">
        <v>937</v>
      </c>
      <c r="Q37" s="1402"/>
      <c r="R37" s="1401"/>
      <c r="S37" s="1518"/>
      <c r="T37" s="1517"/>
      <c r="U37" s="1517"/>
      <c r="V37" s="1517"/>
      <c r="W37" s="1517"/>
      <c r="X37" s="1517"/>
      <c r="Y37" s="1519"/>
      <c r="Z37" s="1518"/>
      <c r="AA37" s="1517"/>
      <c r="AB37" s="1517"/>
      <c r="AC37" s="1517"/>
      <c r="AD37" s="1517"/>
      <c r="AE37" s="1517"/>
      <c r="AF37" s="1519"/>
      <c r="AG37" s="1518"/>
      <c r="AH37" s="1517"/>
      <c r="AI37" s="1517"/>
      <c r="AJ37" s="1517"/>
      <c r="AK37" s="1517"/>
      <c r="AL37" s="1517"/>
      <c r="AM37" s="1519"/>
      <c r="AN37" s="1518"/>
      <c r="AO37" s="1517"/>
      <c r="AP37" s="1517"/>
      <c r="AQ37" s="1517"/>
      <c r="AR37" s="1517"/>
      <c r="AS37" s="1517"/>
      <c r="AT37" s="1519"/>
      <c r="AU37" s="1518"/>
      <c r="AV37" s="1517"/>
      <c r="AW37" s="1517"/>
      <c r="AX37" s="1516"/>
      <c r="AY37" s="1515"/>
      <c r="AZ37" s="1514"/>
      <c r="BA37" s="1513"/>
      <c r="BB37" s="1125"/>
      <c r="BC37" s="1124"/>
      <c r="BD37" s="1124"/>
      <c r="BE37" s="1124"/>
      <c r="BF37" s="1123"/>
    </row>
    <row r="38" spans="2:58" ht="20.25" customHeight="1">
      <c r="B38" s="1396"/>
      <c r="C38" s="1087"/>
      <c r="D38" s="1086"/>
      <c r="E38" s="1085"/>
      <c r="F38" s="1084"/>
      <c r="G38" s="1083"/>
      <c r="H38" s="1082"/>
      <c r="I38" s="1081"/>
      <c r="J38" s="1081"/>
      <c r="K38" s="1080"/>
      <c r="L38" s="1079"/>
      <c r="M38" s="1067"/>
      <c r="N38" s="1067"/>
      <c r="O38" s="1066"/>
      <c r="P38" s="1395" t="s">
        <v>936</v>
      </c>
      <c r="Q38" s="1394"/>
      <c r="R38" s="1393"/>
      <c r="S38" s="1391" t="str">
        <f>IF(S37="","",VLOOKUP(S37,'シフト記号表（勤務時間帯）'!$C$6:$K$35,9,FALSE))</f>
        <v/>
      </c>
      <c r="T38" s="1390" t="str">
        <f>IF(T37="","",VLOOKUP(T37,'シフト記号表（勤務時間帯）'!$C$6:$K$35,9,FALSE))</f>
        <v/>
      </c>
      <c r="U38" s="1390" t="str">
        <f>IF(U37="","",VLOOKUP(U37,'シフト記号表（勤務時間帯）'!$C$6:$K$35,9,FALSE))</f>
        <v/>
      </c>
      <c r="V38" s="1390" t="str">
        <f>IF(V37="","",VLOOKUP(V37,'シフト記号表（勤務時間帯）'!$C$6:$K$35,9,FALSE))</f>
        <v/>
      </c>
      <c r="W38" s="1390" t="str">
        <f>IF(W37="","",VLOOKUP(W37,'シフト記号表（勤務時間帯）'!$C$6:$K$35,9,FALSE))</f>
        <v/>
      </c>
      <c r="X38" s="1390" t="str">
        <f>IF(X37="","",VLOOKUP(X37,'シフト記号表（勤務時間帯）'!$C$6:$K$35,9,FALSE))</f>
        <v/>
      </c>
      <c r="Y38" s="1392" t="str">
        <f>IF(Y37="","",VLOOKUP(Y37,'シフト記号表（勤務時間帯）'!$C$6:$K$35,9,FALSE))</f>
        <v/>
      </c>
      <c r="Z38" s="1391" t="str">
        <f>IF(Z37="","",VLOOKUP(Z37,'シフト記号表（勤務時間帯）'!$C$6:$K$35,9,FALSE))</f>
        <v/>
      </c>
      <c r="AA38" s="1390" t="str">
        <f>IF(AA37="","",VLOOKUP(AA37,'シフト記号表（勤務時間帯）'!$C$6:$K$35,9,FALSE))</f>
        <v/>
      </c>
      <c r="AB38" s="1390" t="str">
        <f>IF(AB37="","",VLOOKUP(AB37,'シフト記号表（勤務時間帯）'!$C$6:$K$35,9,FALSE))</f>
        <v/>
      </c>
      <c r="AC38" s="1390" t="str">
        <f>IF(AC37="","",VLOOKUP(AC37,'シフト記号表（勤務時間帯）'!$C$6:$K$35,9,FALSE))</f>
        <v/>
      </c>
      <c r="AD38" s="1390" t="str">
        <f>IF(AD37="","",VLOOKUP(AD37,'シフト記号表（勤務時間帯）'!$C$6:$K$35,9,FALSE))</f>
        <v/>
      </c>
      <c r="AE38" s="1390" t="str">
        <f>IF(AE37="","",VLOOKUP(AE37,'シフト記号表（勤務時間帯）'!$C$6:$K$35,9,FALSE))</f>
        <v/>
      </c>
      <c r="AF38" s="1392" t="str">
        <f>IF(AF37="","",VLOOKUP(AF37,'シフト記号表（勤務時間帯）'!$C$6:$K$35,9,FALSE))</f>
        <v/>
      </c>
      <c r="AG38" s="1391" t="str">
        <f>IF(AG37="","",VLOOKUP(AG37,'シフト記号表（勤務時間帯）'!$C$6:$K$35,9,FALSE))</f>
        <v/>
      </c>
      <c r="AH38" s="1390" t="str">
        <f>IF(AH37="","",VLOOKUP(AH37,'シフト記号表（勤務時間帯）'!$C$6:$K$35,9,FALSE))</f>
        <v/>
      </c>
      <c r="AI38" s="1390" t="str">
        <f>IF(AI37="","",VLOOKUP(AI37,'シフト記号表（勤務時間帯）'!$C$6:$K$35,9,FALSE))</f>
        <v/>
      </c>
      <c r="AJ38" s="1390" t="str">
        <f>IF(AJ37="","",VLOOKUP(AJ37,'シフト記号表（勤務時間帯）'!$C$6:$K$35,9,FALSE))</f>
        <v/>
      </c>
      <c r="AK38" s="1390" t="str">
        <f>IF(AK37="","",VLOOKUP(AK37,'シフト記号表（勤務時間帯）'!$C$6:$K$35,9,FALSE))</f>
        <v/>
      </c>
      <c r="AL38" s="1390" t="str">
        <f>IF(AL37="","",VLOOKUP(AL37,'シフト記号表（勤務時間帯）'!$C$6:$K$35,9,FALSE))</f>
        <v/>
      </c>
      <c r="AM38" s="1392" t="str">
        <f>IF(AM37="","",VLOOKUP(AM37,'シフト記号表（勤務時間帯）'!$C$6:$K$35,9,FALSE))</f>
        <v/>
      </c>
      <c r="AN38" s="1391" t="str">
        <f>IF(AN37="","",VLOOKUP(AN37,'シフト記号表（勤務時間帯）'!$C$6:$K$35,9,FALSE))</f>
        <v/>
      </c>
      <c r="AO38" s="1390" t="str">
        <f>IF(AO37="","",VLOOKUP(AO37,'シフト記号表（勤務時間帯）'!$C$6:$K$35,9,FALSE))</f>
        <v/>
      </c>
      <c r="AP38" s="1390" t="str">
        <f>IF(AP37="","",VLOOKUP(AP37,'シフト記号表（勤務時間帯）'!$C$6:$K$35,9,FALSE))</f>
        <v/>
      </c>
      <c r="AQ38" s="1390" t="str">
        <f>IF(AQ37="","",VLOOKUP(AQ37,'シフト記号表（勤務時間帯）'!$C$6:$K$35,9,FALSE))</f>
        <v/>
      </c>
      <c r="AR38" s="1390" t="str">
        <f>IF(AR37="","",VLOOKUP(AR37,'シフト記号表（勤務時間帯）'!$C$6:$K$35,9,FALSE))</f>
        <v/>
      </c>
      <c r="AS38" s="1390" t="str">
        <f>IF(AS37="","",VLOOKUP(AS37,'シフト記号表（勤務時間帯）'!$C$6:$K$35,9,FALSE))</f>
        <v/>
      </c>
      <c r="AT38" s="1392" t="str">
        <f>IF(AT37="","",VLOOKUP(AT37,'シフト記号表（勤務時間帯）'!$C$6:$K$35,9,FALSE))</f>
        <v/>
      </c>
      <c r="AU38" s="1391" t="str">
        <f>IF(AU37="","",VLOOKUP(AU37,'シフト記号表（勤務時間帯）'!$C$6:$K$35,9,FALSE))</f>
        <v/>
      </c>
      <c r="AV38" s="1390" t="str">
        <f>IF(AV37="","",VLOOKUP(AV37,'シフト記号表（勤務時間帯）'!$C$6:$K$35,9,FALSE))</f>
        <v/>
      </c>
      <c r="AW38" s="1390" t="str">
        <f>IF(AW37="","",VLOOKUP(AW37,'シフト記号表（勤務時間帯）'!$C$6:$K$35,9,FALSE))</f>
        <v/>
      </c>
      <c r="AX38" s="1389">
        <f>IF($BB$3="４週",SUM(S38:AT38),IF($BB$3="暦月",SUM(S38:AW38),""))</f>
        <v>0</v>
      </c>
      <c r="AY38" s="1388"/>
      <c r="AZ38" s="1387">
        <f>IF($BB$3="４週",AX38/4,IF($BB$3="暦月",'②勤務形態一覧表（100名）'!AX38/('②勤務形態一覧表（100名）'!$BB$8/7),""))</f>
        <v>0</v>
      </c>
      <c r="BA38" s="1386"/>
      <c r="BB38" s="1122"/>
      <c r="BC38" s="1121"/>
      <c r="BD38" s="1121"/>
      <c r="BE38" s="1121"/>
      <c r="BF38" s="1120"/>
    </row>
    <row r="39" spans="2:58" ht="20.25" customHeight="1">
      <c r="B39" s="1396"/>
      <c r="C39" s="1064"/>
      <c r="D39" s="1063"/>
      <c r="E39" s="1062"/>
      <c r="F39" s="1084">
        <f>C37</f>
        <v>0</v>
      </c>
      <c r="G39" s="1116"/>
      <c r="H39" s="1082"/>
      <c r="I39" s="1081"/>
      <c r="J39" s="1081"/>
      <c r="K39" s="1080"/>
      <c r="L39" s="1115"/>
      <c r="M39" s="1110"/>
      <c r="N39" s="1110"/>
      <c r="O39" s="1109"/>
      <c r="P39" s="1406" t="s">
        <v>935</v>
      </c>
      <c r="Q39" s="1405"/>
      <c r="R39" s="1404"/>
      <c r="S39" s="1380" t="str">
        <f>IF(S37="","",VLOOKUP(S37,'シフト記号表（勤務時間帯）'!$C$6:$U$35,19,FALSE))</f>
        <v/>
      </c>
      <c r="T39" s="1379" t="str">
        <f>IF(T37="","",VLOOKUP(T37,'シフト記号表（勤務時間帯）'!$C$6:$U$35,19,FALSE))</f>
        <v/>
      </c>
      <c r="U39" s="1379" t="str">
        <f>IF(U37="","",VLOOKUP(U37,'シフト記号表（勤務時間帯）'!$C$6:$U$35,19,FALSE))</f>
        <v/>
      </c>
      <c r="V39" s="1379" t="str">
        <f>IF(V37="","",VLOOKUP(V37,'シフト記号表（勤務時間帯）'!$C$6:$U$35,19,FALSE))</f>
        <v/>
      </c>
      <c r="W39" s="1379" t="str">
        <f>IF(W37="","",VLOOKUP(W37,'シフト記号表（勤務時間帯）'!$C$6:$U$35,19,FALSE))</f>
        <v/>
      </c>
      <c r="X39" s="1379" t="str">
        <f>IF(X37="","",VLOOKUP(X37,'シフト記号表（勤務時間帯）'!$C$6:$U$35,19,FALSE))</f>
        <v/>
      </c>
      <c r="Y39" s="1381" t="str">
        <f>IF(Y37="","",VLOOKUP(Y37,'シフト記号表（勤務時間帯）'!$C$6:$U$35,19,FALSE))</f>
        <v/>
      </c>
      <c r="Z39" s="1380" t="str">
        <f>IF(Z37="","",VLOOKUP(Z37,'シフト記号表（勤務時間帯）'!$C$6:$U$35,19,FALSE))</f>
        <v/>
      </c>
      <c r="AA39" s="1379" t="str">
        <f>IF(AA37="","",VLOOKUP(AA37,'シフト記号表（勤務時間帯）'!$C$6:$U$35,19,FALSE))</f>
        <v/>
      </c>
      <c r="AB39" s="1379" t="str">
        <f>IF(AB37="","",VLOOKUP(AB37,'シフト記号表（勤務時間帯）'!$C$6:$U$35,19,FALSE))</f>
        <v/>
      </c>
      <c r="AC39" s="1379" t="str">
        <f>IF(AC37="","",VLOOKUP(AC37,'シフト記号表（勤務時間帯）'!$C$6:$U$35,19,FALSE))</f>
        <v/>
      </c>
      <c r="AD39" s="1379" t="str">
        <f>IF(AD37="","",VLOOKUP(AD37,'シフト記号表（勤務時間帯）'!$C$6:$U$35,19,FALSE))</f>
        <v/>
      </c>
      <c r="AE39" s="1379" t="str">
        <f>IF(AE37="","",VLOOKUP(AE37,'シフト記号表（勤務時間帯）'!$C$6:$U$35,19,FALSE))</f>
        <v/>
      </c>
      <c r="AF39" s="1381" t="str">
        <f>IF(AF37="","",VLOOKUP(AF37,'シフト記号表（勤務時間帯）'!$C$6:$U$35,19,FALSE))</f>
        <v/>
      </c>
      <c r="AG39" s="1380" t="str">
        <f>IF(AG37="","",VLOOKUP(AG37,'シフト記号表（勤務時間帯）'!$C$6:$U$35,19,FALSE))</f>
        <v/>
      </c>
      <c r="AH39" s="1379" t="str">
        <f>IF(AH37="","",VLOOKUP(AH37,'シフト記号表（勤務時間帯）'!$C$6:$U$35,19,FALSE))</f>
        <v/>
      </c>
      <c r="AI39" s="1379" t="str">
        <f>IF(AI37="","",VLOOKUP(AI37,'シフト記号表（勤務時間帯）'!$C$6:$U$35,19,FALSE))</f>
        <v/>
      </c>
      <c r="AJ39" s="1379" t="str">
        <f>IF(AJ37="","",VLOOKUP(AJ37,'シフト記号表（勤務時間帯）'!$C$6:$U$35,19,FALSE))</f>
        <v/>
      </c>
      <c r="AK39" s="1379" t="str">
        <f>IF(AK37="","",VLOOKUP(AK37,'シフト記号表（勤務時間帯）'!$C$6:$U$35,19,FALSE))</f>
        <v/>
      </c>
      <c r="AL39" s="1379" t="str">
        <f>IF(AL37="","",VLOOKUP(AL37,'シフト記号表（勤務時間帯）'!$C$6:$U$35,19,FALSE))</f>
        <v/>
      </c>
      <c r="AM39" s="1381" t="str">
        <f>IF(AM37="","",VLOOKUP(AM37,'シフト記号表（勤務時間帯）'!$C$6:$U$35,19,FALSE))</f>
        <v/>
      </c>
      <c r="AN39" s="1380" t="str">
        <f>IF(AN37="","",VLOOKUP(AN37,'シフト記号表（勤務時間帯）'!$C$6:$U$35,19,FALSE))</f>
        <v/>
      </c>
      <c r="AO39" s="1379" t="str">
        <f>IF(AO37="","",VLOOKUP(AO37,'シフト記号表（勤務時間帯）'!$C$6:$U$35,19,FALSE))</f>
        <v/>
      </c>
      <c r="AP39" s="1379" t="str">
        <f>IF(AP37="","",VLOOKUP(AP37,'シフト記号表（勤務時間帯）'!$C$6:$U$35,19,FALSE))</f>
        <v/>
      </c>
      <c r="AQ39" s="1379" t="str">
        <f>IF(AQ37="","",VLOOKUP(AQ37,'シフト記号表（勤務時間帯）'!$C$6:$U$35,19,FALSE))</f>
        <v/>
      </c>
      <c r="AR39" s="1379" t="str">
        <f>IF(AR37="","",VLOOKUP(AR37,'シフト記号表（勤務時間帯）'!$C$6:$U$35,19,FALSE))</f>
        <v/>
      </c>
      <c r="AS39" s="1379" t="str">
        <f>IF(AS37="","",VLOOKUP(AS37,'シフト記号表（勤務時間帯）'!$C$6:$U$35,19,FALSE))</f>
        <v/>
      </c>
      <c r="AT39" s="1381" t="str">
        <f>IF(AT37="","",VLOOKUP(AT37,'シフト記号表（勤務時間帯）'!$C$6:$U$35,19,FALSE))</f>
        <v/>
      </c>
      <c r="AU39" s="1380" t="str">
        <f>IF(AU37="","",VLOOKUP(AU37,'シフト記号表（勤務時間帯）'!$C$6:$U$35,19,FALSE))</f>
        <v/>
      </c>
      <c r="AV39" s="1379" t="str">
        <f>IF(AV37="","",VLOOKUP(AV37,'シフト記号表（勤務時間帯）'!$C$6:$U$35,19,FALSE))</f>
        <v/>
      </c>
      <c r="AW39" s="1379" t="str">
        <f>IF(AW37="","",VLOOKUP(AW37,'シフト記号表（勤務時間帯）'!$C$6:$U$35,19,FALSE))</f>
        <v/>
      </c>
      <c r="AX39" s="1378">
        <f>IF($BB$3="４週",SUM(S39:AT39),IF($BB$3="暦月",SUM(S39:AW39),""))</f>
        <v>0</v>
      </c>
      <c r="AY39" s="1377"/>
      <c r="AZ39" s="1376">
        <f>IF($BB$3="４週",AX39/4,IF($BB$3="暦月",'②勤務形態一覧表（100名）'!AX39/('②勤務形態一覧表（100名）'!$BB$8/7),""))</f>
        <v>0</v>
      </c>
      <c r="BA39" s="1375"/>
      <c r="BB39" s="1119"/>
      <c r="BC39" s="1118"/>
      <c r="BD39" s="1118"/>
      <c r="BE39" s="1118"/>
      <c r="BF39" s="1117"/>
    </row>
    <row r="40" spans="2:58" ht="20.25" customHeight="1">
      <c r="B40" s="1396">
        <f>B37+1</f>
        <v>7</v>
      </c>
      <c r="C40" s="1108"/>
      <c r="D40" s="1107"/>
      <c r="E40" s="1106"/>
      <c r="F40" s="1105"/>
      <c r="G40" s="1104"/>
      <c r="H40" s="1103"/>
      <c r="I40" s="1081"/>
      <c r="J40" s="1081"/>
      <c r="K40" s="1080"/>
      <c r="L40" s="1102"/>
      <c r="M40" s="1090"/>
      <c r="N40" s="1090"/>
      <c r="O40" s="1089"/>
      <c r="P40" s="1403" t="s">
        <v>937</v>
      </c>
      <c r="Q40" s="1402"/>
      <c r="R40" s="1401"/>
      <c r="S40" s="1518"/>
      <c r="T40" s="1517"/>
      <c r="U40" s="1517"/>
      <c r="V40" s="1517"/>
      <c r="W40" s="1517"/>
      <c r="X40" s="1517"/>
      <c r="Y40" s="1519"/>
      <c r="Z40" s="1518"/>
      <c r="AA40" s="1517"/>
      <c r="AB40" s="1517"/>
      <c r="AC40" s="1517"/>
      <c r="AD40" s="1517"/>
      <c r="AE40" s="1517"/>
      <c r="AF40" s="1519"/>
      <c r="AG40" s="1518"/>
      <c r="AH40" s="1517"/>
      <c r="AI40" s="1517"/>
      <c r="AJ40" s="1517"/>
      <c r="AK40" s="1517"/>
      <c r="AL40" s="1517"/>
      <c r="AM40" s="1519"/>
      <c r="AN40" s="1518"/>
      <c r="AO40" s="1517"/>
      <c r="AP40" s="1517"/>
      <c r="AQ40" s="1517"/>
      <c r="AR40" s="1517"/>
      <c r="AS40" s="1517"/>
      <c r="AT40" s="1519"/>
      <c r="AU40" s="1518"/>
      <c r="AV40" s="1517"/>
      <c r="AW40" s="1517"/>
      <c r="AX40" s="1516"/>
      <c r="AY40" s="1515"/>
      <c r="AZ40" s="1514"/>
      <c r="BA40" s="1513"/>
      <c r="BB40" s="1125"/>
      <c r="BC40" s="1124"/>
      <c r="BD40" s="1124"/>
      <c r="BE40" s="1124"/>
      <c r="BF40" s="1123"/>
    </row>
    <row r="41" spans="2:58" ht="20.25" customHeight="1">
      <c r="B41" s="1396"/>
      <c r="C41" s="1087"/>
      <c r="D41" s="1086"/>
      <c r="E41" s="1085"/>
      <c r="F41" s="1084"/>
      <c r="G41" s="1083"/>
      <c r="H41" s="1082"/>
      <c r="I41" s="1081"/>
      <c r="J41" s="1081"/>
      <c r="K41" s="1080"/>
      <c r="L41" s="1079"/>
      <c r="M41" s="1067"/>
      <c r="N41" s="1067"/>
      <c r="O41" s="1066"/>
      <c r="P41" s="1395" t="s">
        <v>936</v>
      </c>
      <c r="Q41" s="1394"/>
      <c r="R41" s="1393"/>
      <c r="S41" s="1391" t="str">
        <f>IF(S40="","",VLOOKUP(S40,'シフト記号表（勤務時間帯）'!$C$6:$K$35,9,FALSE))</f>
        <v/>
      </c>
      <c r="T41" s="1390" t="str">
        <f>IF(T40="","",VLOOKUP(T40,'シフト記号表（勤務時間帯）'!$C$6:$K$35,9,FALSE))</f>
        <v/>
      </c>
      <c r="U41" s="1390" t="str">
        <f>IF(U40="","",VLOOKUP(U40,'シフト記号表（勤務時間帯）'!$C$6:$K$35,9,FALSE))</f>
        <v/>
      </c>
      <c r="V41" s="1390" t="str">
        <f>IF(V40="","",VLOOKUP(V40,'シフト記号表（勤務時間帯）'!$C$6:$K$35,9,FALSE))</f>
        <v/>
      </c>
      <c r="W41" s="1390" t="str">
        <f>IF(W40="","",VLOOKUP(W40,'シフト記号表（勤務時間帯）'!$C$6:$K$35,9,FALSE))</f>
        <v/>
      </c>
      <c r="X41" s="1390" t="str">
        <f>IF(X40="","",VLOOKUP(X40,'シフト記号表（勤務時間帯）'!$C$6:$K$35,9,FALSE))</f>
        <v/>
      </c>
      <c r="Y41" s="1392" t="str">
        <f>IF(Y40="","",VLOOKUP(Y40,'シフト記号表（勤務時間帯）'!$C$6:$K$35,9,FALSE))</f>
        <v/>
      </c>
      <c r="Z41" s="1391" t="str">
        <f>IF(Z40="","",VLOOKUP(Z40,'シフト記号表（勤務時間帯）'!$C$6:$K$35,9,FALSE))</f>
        <v/>
      </c>
      <c r="AA41" s="1390" t="str">
        <f>IF(AA40="","",VLOOKUP(AA40,'シフト記号表（勤務時間帯）'!$C$6:$K$35,9,FALSE))</f>
        <v/>
      </c>
      <c r="AB41" s="1390" t="str">
        <f>IF(AB40="","",VLOOKUP(AB40,'シフト記号表（勤務時間帯）'!$C$6:$K$35,9,FALSE))</f>
        <v/>
      </c>
      <c r="AC41" s="1390" t="str">
        <f>IF(AC40="","",VLOOKUP(AC40,'シフト記号表（勤務時間帯）'!$C$6:$K$35,9,FALSE))</f>
        <v/>
      </c>
      <c r="AD41" s="1390" t="str">
        <f>IF(AD40="","",VLOOKUP(AD40,'シフト記号表（勤務時間帯）'!$C$6:$K$35,9,FALSE))</f>
        <v/>
      </c>
      <c r="AE41" s="1390" t="str">
        <f>IF(AE40="","",VLOOKUP(AE40,'シフト記号表（勤務時間帯）'!$C$6:$K$35,9,FALSE))</f>
        <v/>
      </c>
      <c r="AF41" s="1392" t="str">
        <f>IF(AF40="","",VLOOKUP(AF40,'シフト記号表（勤務時間帯）'!$C$6:$K$35,9,FALSE))</f>
        <v/>
      </c>
      <c r="AG41" s="1391" t="str">
        <f>IF(AG40="","",VLOOKUP(AG40,'シフト記号表（勤務時間帯）'!$C$6:$K$35,9,FALSE))</f>
        <v/>
      </c>
      <c r="AH41" s="1390" t="str">
        <f>IF(AH40="","",VLOOKUP(AH40,'シフト記号表（勤務時間帯）'!$C$6:$K$35,9,FALSE))</f>
        <v/>
      </c>
      <c r="AI41" s="1390" t="str">
        <f>IF(AI40="","",VLOOKUP(AI40,'シフト記号表（勤務時間帯）'!$C$6:$K$35,9,FALSE))</f>
        <v/>
      </c>
      <c r="AJ41" s="1390" t="str">
        <f>IF(AJ40="","",VLOOKUP(AJ40,'シフト記号表（勤務時間帯）'!$C$6:$K$35,9,FALSE))</f>
        <v/>
      </c>
      <c r="AK41" s="1390" t="str">
        <f>IF(AK40="","",VLOOKUP(AK40,'シフト記号表（勤務時間帯）'!$C$6:$K$35,9,FALSE))</f>
        <v/>
      </c>
      <c r="AL41" s="1390" t="str">
        <f>IF(AL40="","",VLOOKUP(AL40,'シフト記号表（勤務時間帯）'!$C$6:$K$35,9,FALSE))</f>
        <v/>
      </c>
      <c r="AM41" s="1392" t="str">
        <f>IF(AM40="","",VLOOKUP(AM40,'シフト記号表（勤務時間帯）'!$C$6:$K$35,9,FALSE))</f>
        <v/>
      </c>
      <c r="AN41" s="1391" t="str">
        <f>IF(AN40="","",VLOOKUP(AN40,'シフト記号表（勤務時間帯）'!$C$6:$K$35,9,FALSE))</f>
        <v/>
      </c>
      <c r="AO41" s="1390" t="str">
        <f>IF(AO40="","",VLOOKUP(AO40,'シフト記号表（勤務時間帯）'!$C$6:$K$35,9,FALSE))</f>
        <v/>
      </c>
      <c r="AP41" s="1390" t="str">
        <f>IF(AP40="","",VLOOKUP(AP40,'シフト記号表（勤務時間帯）'!$C$6:$K$35,9,FALSE))</f>
        <v/>
      </c>
      <c r="AQ41" s="1390" t="str">
        <f>IF(AQ40="","",VLOOKUP(AQ40,'シフト記号表（勤務時間帯）'!$C$6:$K$35,9,FALSE))</f>
        <v/>
      </c>
      <c r="AR41" s="1390" t="str">
        <f>IF(AR40="","",VLOOKUP(AR40,'シフト記号表（勤務時間帯）'!$C$6:$K$35,9,FALSE))</f>
        <v/>
      </c>
      <c r="AS41" s="1390" t="str">
        <f>IF(AS40="","",VLOOKUP(AS40,'シフト記号表（勤務時間帯）'!$C$6:$K$35,9,FALSE))</f>
        <v/>
      </c>
      <c r="AT41" s="1392" t="str">
        <f>IF(AT40="","",VLOOKUP(AT40,'シフト記号表（勤務時間帯）'!$C$6:$K$35,9,FALSE))</f>
        <v/>
      </c>
      <c r="AU41" s="1391" t="str">
        <f>IF(AU40="","",VLOOKUP(AU40,'シフト記号表（勤務時間帯）'!$C$6:$K$35,9,FALSE))</f>
        <v/>
      </c>
      <c r="AV41" s="1390" t="str">
        <f>IF(AV40="","",VLOOKUP(AV40,'シフト記号表（勤務時間帯）'!$C$6:$K$35,9,FALSE))</f>
        <v/>
      </c>
      <c r="AW41" s="1390" t="str">
        <f>IF(AW40="","",VLOOKUP(AW40,'シフト記号表（勤務時間帯）'!$C$6:$K$35,9,FALSE))</f>
        <v/>
      </c>
      <c r="AX41" s="1389">
        <f>IF($BB$3="４週",SUM(S41:AT41),IF($BB$3="暦月",SUM(S41:AW41),""))</f>
        <v>0</v>
      </c>
      <c r="AY41" s="1388"/>
      <c r="AZ41" s="1387">
        <f>IF($BB$3="４週",AX41/4,IF($BB$3="暦月",'②勤務形態一覧表（100名）'!AX41/('②勤務形態一覧表（100名）'!$BB$8/7),""))</f>
        <v>0</v>
      </c>
      <c r="BA41" s="1386"/>
      <c r="BB41" s="1122"/>
      <c r="BC41" s="1121"/>
      <c r="BD41" s="1121"/>
      <c r="BE41" s="1121"/>
      <c r="BF41" s="1120"/>
    </row>
    <row r="42" spans="2:58" ht="20.25" customHeight="1">
      <c r="B42" s="1396"/>
      <c r="C42" s="1064"/>
      <c r="D42" s="1063"/>
      <c r="E42" s="1062"/>
      <c r="F42" s="1084">
        <f>C40</f>
        <v>0</v>
      </c>
      <c r="G42" s="1116"/>
      <c r="H42" s="1082"/>
      <c r="I42" s="1081"/>
      <c r="J42" s="1081"/>
      <c r="K42" s="1080"/>
      <c r="L42" s="1115"/>
      <c r="M42" s="1110"/>
      <c r="N42" s="1110"/>
      <c r="O42" s="1109"/>
      <c r="P42" s="1406" t="s">
        <v>935</v>
      </c>
      <c r="Q42" s="1405"/>
      <c r="R42" s="1404"/>
      <c r="S42" s="1380" t="str">
        <f>IF(S40="","",VLOOKUP(S40,'シフト記号表（勤務時間帯）'!$C$6:$U$35,19,FALSE))</f>
        <v/>
      </c>
      <c r="T42" s="1379" t="str">
        <f>IF(T40="","",VLOOKUP(T40,'シフト記号表（勤務時間帯）'!$C$6:$U$35,19,FALSE))</f>
        <v/>
      </c>
      <c r="U42" s="1379" t="str">
        <f>IF(U40="","",VLOOKUP(U40,'シフト記号表（勤務時間帯）'!$C$6:$U$35,19,FALSE))</f>
        <v/>
      </c>
      <c r="V42" s="1379" t="str">
        <f>IF(V40="","",VLOOKUP(V40,'シフト記号表（勤務時間帯）'!$C$6:$U$35,19,FALSE))</f>
        <v/>
      </c>
      <c r="W42" s="1379" t="str">
        <f>IF(W40="","",VLOOKUP(W40,'シフト記号表（勤務時間帯）'!$C$6:$U$35,19,FALSE))</f>
        <v/>
      </c>
      <c r="X42" s="1379" t="str">
        <f>IF(X40="","",VLOOKUP(X40,'シフト記号表（勤務時間帯）'!$C$6:$U$35,19,FALSE))</f>
        <v/>
      </c>
      <c r="Y42" s="1381" t="str">
        <f>IF(Y40="","",VLOOKUP(Y40,'シフト記号表（勤務時間帯）'!$C$6:$U$35,19,FALSE))</f>
        <v/>
      </c>
      <c r="Z42" s="1380" t="str">
        <f>IF(Z40="","",VLOOKUP(Z40,'シフト記号表（勤務時間帯）'!$C$6:$U$35,19,FALSE))</f>
        <v/>
      </c>
      <c r="AA42" s="1379" t="str">
        <f>IF(AA40="","",VLOOKUP(AA40,'シフト記号表（勤務時間帯）'!$C$6:$U$35,19,FALSE))</f>
        <v/>
      </c>
      <c r="AB42" s="1379" t="str">
        <f>IF(AB40="","",VLOOKUP(AB40,'シフト記号表（勤務時間帯）'!$C$6:$U$35,19,FALSE))</f>
        <v/>
      </c>
      <c r="AC42" s="1379" t="str">
        <f>IF(AC40="","",VLOOKUP(AC40,'シフト記号表（勤務時間帯）'!$C$6:$U$35,19,FALSE))</f>
        <v/>
      </c>
      <c r="AD42" s="1379" t="str">
        <f>IF(AD40="","",VLOOKUP(AD40,'シフト記号表（勤務時間帯）'!$C$6:$U$35,19,FALSE))</f>
        <v/>
      </c>
      <c r="AE42" s="1379" t="str">
        <f>IF(AE40="","",VLOOKUP(AE40,'シフト記号表（勤務時間帯）'!$C$6:$U$35,19,FALSE))</f>
        <v/>
      </c>
      <c r="AF42" s="1381" t="str">
        <f>IF(AF40="","",VLOOKUP(AF40,'シフト記号表（勤務時間帯）'!$C$6:$U$35,19,FALSE))</f>
        <v/>
      </c>
      <c r="AG42" s="1380" t="str">
        <f>IF(AG40="","",VLOOKUP(AG40,'シフト記号表（勤務時間帯）'!$C$6:$U$35,19,FALSE))</f>
        <v/>
      </c>
      <c r="AH42" s="1379" t="str">
        <f>IF(AH40="","",VLOOKUP(AH40,'シフト記号表（勤務時間帯）'!$C$6:$U$35,19,FALSE))</f>
        <v/>
      </c>
      <c r="AI42" s="1379" t="str">
        <f>IF(AI40="","",VLOOKUP(AI40,'シフト記号表（勤務時間帯）'!$C$6:$U$35,19,FALSE))</f>
        <v/>
      </c>
      <c r="AJ42" s="1379" t="str">
        <f>IF(AJ40="","",VLOOKUP(AJ40,'シフト記号表（勤務時間帯）'!$C$6:$U$35,19,FALSE))</f>
        <v/>
      </c>
      <c r="AK42" s="1379" t="str">
        <f>IF(AK40="","",VLOOKUP(AK40,'シフト記号表（勤務時間帯）'!$C$6:$U$35,19,FALSE))</f>
        <v/>
      </c>
      <c r="AL42" s="1379" t="str">
        <f>IF(AL40="","",VLOOKUP(AL40,'シフト記号表（勤務時間帯）'!$C$6:$U$35,19,FALSE))</f>
        <v/>
      </c>
      <c r="AM42" s="1381" t="str">
        <f>IF(AM40="","",VLOOKUP(AM40,'シフト記号表（勤務時間帯）'!$C$6:$U$35,19,FALSE))</f>
        <v/>
      </c>
      <c r="AN42" s="1380" t="str">
        <f>IF(AN40="","",VLOOKUP(AN40,'シフト記号表（勤務時間帯）'!$C$6:$U$35,19,FALSE))</f>
        <v/>
      </c>
      <c r="AO42" s="1379" t="str">
        <f>IF(AO40="","",VLOOKUP(AO40,'シフト記号表（勤務時間帯）'!$C$6:$U$35,19,FALSE))</f>
        <v/>
      </c>
      <c r="AP42" s="1379" t="str">
        <f>IF(AP40="","",VLOOKUP(AP40,'シフト記号表（勤務時間帯）'!$C$6:$U$35,19,FALSE))</f>
        <v/>
      </c>
      <c r="AQ42" s="1379" t="str">
        <f>IF(AQ40="","",VLOOKUP(AQ40,'シフト記号表（勤務時間帯）'!$C$6:$U$35,19,FALSE))</f>
        <v/>
      </c>
      <c r="AR42" s="1379" t="str">
        <f>IF(AR40="","",VLOOKUP(AR40,'シフト記号表（勤務時間帯）'!$C$6:$U$35,19,FALSE))</f>
        <v/>
      </c>
      <c r="AS42" s="1379" t="str">
        <f>IF(AS40="","",VLOOKUP(AS40,'シフト記号表（勤務時間帯）'!$C$6:$U$35,19,FALSE))</f>
        <v/>
      </c>
      <c r="AT42" s="1381" t="str">
        <f>IF(AT40="","",VLOOKUP(AT40,'シフト記号表（勤務時間帯）'!$C$6:$U$35,19,FALSE))</f>
        <v/>
      </c>
      <c r="AU42" s="1380" t="str">
        <f>IF(AU40="","",VLOOKUP(AU40,'シフト記号表（勤務時間帯）'!$C$6:$U$35,19,FALSE))</f>
        <v/>
      </c>
      <c r="AV42" s="1379" t="str">
        <f>IF(AV40="","",VLOOKUP(AV40,'シフト記号表（勤務時間帯）'!$C$6:$U$35,19,FALSE))</f>
        <v/>
      </c>
      <c r="AW42" s="1379" t="str">
        <f>IF(AW40="","",VLOOKUP(AW40,'シフト記号表（勤務時間帯）'!$C$6:$U$35,19,FALSE))</f>
        <v/>
      </c>
      <c r="AX42" s="1378">
        <f>IF($BB$3="４週",SUM(S42:AT42),IF($BB$3="暦月",SUM(S42:AW42),""))</f>
        <v>0</v>
      </c>
      <c r="AY42" s="1377"/>
      <c r="AZ42" s="1376">
        <f>IF($BB$3="４週",AX42/4,IF($BB$3="暦月",'②勤務形態一覧表（100名）'!AX42/('②勤務形態一覧表（100名）'!$BB$8/7),""))</f>
        <v>0</v>
      </c>
      <c r="BA42" s="1375"/>
      <c r="BB42" s="1119"/>
      <c r="BC42" s="1118"/>
      <c r="BD42" s="1118"/>
      <c r="BE42" s="1118"/>
      <c r="BF42" s="1117"/>
    </row>
    <row r="43" spans="2:58" ht="20.25" customHeight="1">
      <c r="B43" s="1396">
        <f>B40+1</f>
        <v>8</v>
      </c>
      <c r="C43" s="1108"/>
      <c r="D43" s="1107"/>
      <c r="E43" s="1106"/>
      <c r="F43" s="1105"/>
      <c r="G43" s="1104"/>
      <c r="H43" s="1103"/>
      <c r="I43" s="1081"/>
      <c r="J43" s="1081"/>
      <c r="K43" s="1080"/>
      <c r="L43" s="1102"/>
      <c r="M43" s="1090"/>
      <c r="N43" s="1090"/>
      <c r="O43" s="1089"/>
      <c r="P43" s="1403" t="s">
        <v>937</v>
      </c>
      <c r="Q43" s="1402"/>
      <c r="R43" s="1401"/>
      <c r="S43" s="1518"/>
      <c r="T43" s="1517"/>
      <c r="U43" s="1517"/>
      <c r="V43" s="1517"/>
      <c r="W43" s="1517"/>
      <c r="X43" s="1517"/>
      <c r="Y43" s="1519"/>
      <c r="Z43" s="1518"/>
      <c r="AA43" s="1517"/>
      <c r="AB43" s="1517"/>
      <c r="AC43" s="1517"/>
      <c r="AD43" s="1517"/>
      <c r="AE43" s="1517"/>
      <c r="AF43" s="1519"/>
      <c r="AG43" s="1518"/>
      <c r="AH43" s="1517"/>
      <c r="AI43" s="1517"/>
      <c r="AJ43" s="1517"/>
      <c r="AK43" s="1517"/>
      <c r="AL43" s="1517"/>
      <c r="AM43" s="1519"/>
      <c r="AN43" s="1518"/>
      <c r="AO43" s="1517"/>
      <c r="AP43" s="1517"/>
      <c r="AQ43" s="1517"/>
      <c r="AR43" s="1517"/>
      <c r="AS43" s="1517"/>
      <c r="AT43" s="1519"/>
      <c r="AU43" s="1518"/>
      <c r="AV43" s="1517"/>
      <c r="AW43" s="1517"/>
      <c r="AX43" s="1516"/>
      <c r="AY43" s="1515"/>
      <c r="AZ43" s="1514"/>
      <c r="BA43" s="1513"/>
      <c r="BB43" s="1125"/>
      <c r="BC43" s="1124"/>
      <c r="BD43" s="1124"/>
      <c r="BE43" s="1124"/>
      <c r="BF43" s="1123"/>
    </row>
    <row r="44" spans="2:58" ht="20.25" customHeight="1">
      <c r="B44" s="1396"/>
      <c r="C44" s="1087"/>
      <c r="D44" s="1086"/>
      <c r="E44" s="1085"/>
      <c r="F44" s="1084"/>
      <c r="G44" s="1083"/>
      <c r="H44" s="1082"/>
      <c r="I44" s="1081"/>
      <c r="J44" s="1081"/>
      <c r="K44" s="1080"/>
      <c r="L44" s="1079"/>
      <c r="M44" s="1067"/>
      <c r="N44" s="1067"/>
      <c r="O44" s="1066"/>
      <c r="P44" s="1395" t="s">
        <v>936</v>
      </c>
      <c r="Q44" s="1394"/>
      <c r="R44" s="1393"/>
      <c r="S44" s="1391" t="str">
        <f>IF(S43="","",VLOOKUP(S43,'シフト記号表（勤務時間帯）'!$C$6:$K$35,9,FALSE))</f>
        <v/>
      </c>
      <c r="T44" s="1390" t="str">
        <f>IF(T43="","",VLOOKUP(T43,'シフト記号表（勤務時間帯）'!$C$6:$K$35,9,FALSE))</f>
        <v/>
      </c>
      <c r="U44" s="1390" t="str">
        <f>IF(U43="","",VLOOKUP(U43,'シフト記号表（勤務時間帯）'!$C$6:$K$35,9,FALSE))</f>
        <v/>
      </c>
      <c r="V44" s="1390" t="str">
        <f>IF(V43="","",VLOOKUP(V43,'シフト記号表（勤務時間帯）'!$C$6:$K$35,9,FALSE))</f>
        <v/>
      </c>
      <c r="W44" s="1390" t="str">
        <f>IF(W43="","",VLOOKUP(W43,'シフト記号表（勤務時間帯）'!$C$6:$K$35,9,FALSE))</f>
        <v/>
      </c>
      <c r="X44" s="1390" t="str">
        <f>IF(X43="","",VLOOKUP(X43,'シフト記号表（勤務時間帯）'!$C$6:$K$35,9,FALSE))</f>
        <v/>
      </c>
      <c r="Y44" s="1392" t="str">
        <f>IF(Y43="","",VLOOKUP(Y43,'シフト記号表（勤務時間帯）'!$C$6:$K$35,9,FALSE))</f>
        <v/>
      </c>
      <c r="Z44" s="1391" t="str">
        <f>IF(Z43="","",VLOOKUP(Z43,'シフト記号表（勤務時間帯）'!$C$6:$K$35,9,FALSE))</f>
        <v/>
      </c>
      <c r="AA44" s="1390" t="str">
        <f>IF(AA43="","",VLOOKUP(AA43,'シフト記号表（勤務時間帯）'!$C$6:$K$35,9,FALSE))</f>
        <v/>
      </c>
      <c r="AB44" s="1390" t="str">
        <f>IF(AB43="","",VLOOKUP(AB43,'シフト記号表（勤務時間帯）'!$C$6:$K$35,9,FALSE))</f>
        <v/>
      </c>
      <c r="AC44" s="1390" t="str">
        <f>IF(AC43="","",VLOOKUP(AC43,'シフト記号表（勤務時間帯）'!$C$6:$K$35,9,FALSE))</f>
        <v/>
      </c>
      <c r="AD44" s="1390" t="str">
        <f>IF(AD43="","",VLOOKUP(AD43,'シフト記号表（勤務時間帯）'!$C$6:$K$35,9,FALSE))</f>
        <v/>
      </c>
      <c r="AE44" s="1390" t="str">
        <f>IF(AE43="","",VLOOKUP(AE43,'シフト記号表（勤務時間帯）'!$C$6:$K$35,9,FALSE))</f>
        <v/>
      </c>
      <c r="AF44" s="1392" t="str">
        <f>IF(AF43="","",VLOOKUP(AF43,'シフト記号表（勤務時間帯）'!$C$6:$K$35,9,FALSE))</f>
        <v/>
      </c>
      <c r="AG44" s="1391" t="str">
        <f>IF(AG43="","",VLOOKUP(AG43,'シフト記号表（勤務時間帯）'!$C$6:$K$35,9,FALSE))</f>
        <v/>
      </c>
      <c r="AH44" s="1390" t="str">
        <f>IF(AH43="","",VLOOKUP(AH43,'シフト記号表（勤務時間帯）'!$C$6:$K$35,9,FALSE))</f>
        <v/>
      </c>
      <c r="AI44" s="1390" t="str">
        <f>IF(AI43="","",VLOOKUP(AI43,'シフト記号表（勤務時間帯）'!$C$6:$K$35,9,FALSE))</f>
        <v/>
      </c>
      <c r="AJ44" s="1390" t="str">
        <f>IF(AJ43="","",VLOOKUP(AJ43,'シフト記号表（勤務時間帯）'!$C$6:$K$35,9,FALSE))</f>
        <v/>
      </c>
      <c r="AK44" s="1390" t="str">
        <f>IF(AK43="","",VLOOKUP(AK43,'シフト記号表（勤務時間帯）'!$C$6:$K$35,9,FALSE))</f>
        <v/>
      </c>
      <c r="AL44" s="1390" t="str">
        <f>IF(AL43="","",VLOOKUP(AL43,'シフト記号表（勤務時間帯）'!$C$6:$K$35,9,FALSE))</f>
        <v/>
      </c>
      <c r="AM44" s="1392" t="str">
        <f>IF(AM43="","",VLOOKUP(AM43,'シフト記号表（勤務時間帯）'!$C$6:$K$35,9,FALSE))</f>
        <v/>
      </c>
      <c r="AN44" s="1391" t="str">
        <f>IF(AN43="","",VLOOKUP(AN43,'シフト記号表（勤務時間帯）'!$C$6:$K$35,9,FALSE))</f>
        <v/>
      </c>
      <c r="AO44" s="1390" t="str">
        <f>IF(AO43="","",VLOOKUP(AO43,'シフト記号表（勤務時間帯）'!$C$6:$K$35,9,FALSE))</f>
        <v/>
      </c>
      <c r="AP44" s="1390" t="str">
        <f>IF(AP43="","",VLOOKUP(AP43,'シフト記号表（勤務時間帯）'!$C$6:$K$35,9,FALSE))</f>
        <v/>
      </c>
      <c r="AQ44" s="1390" t="str">
        <f>IF(AQ43="","",VLOOKUP(AQ43,'シフト記号表（勤務時間帯）'!$C$6:$K$35,9,FALSE))</f>
        <v/>
      </c>
      <c r="AR44" s="1390" t="str">
        <f>IF(AR43="","",VLOOKUP(AR43,'シフト記号表（勤務時間帯）'!$C$6:$K$35,9,FALSE))</f>
        <v/>
      </c>
      <c r="AS44" s="1390" t="str">
        <f>IF(AS43="","",VLOOKUP(AS43,'シフト記号表（勤務時間帯）'!$C$6:$K$35,9,FALSE))</f>
        <v/>
      </c>
      <c r="AT44" s="1392" t="str">
        <f>IF(AT43="","",VLOOKUP(AT43,'シフト記号表（勤務時間帯）'!$C$6:$K$35,9,FALSE))</f>
        <v/>
      </c>
      <c r="AU44" s="1391" t="str">
        <f>IF(AU43="","",VLOOKUP(AU43,'シフト記号表（勤務時間帯）'!$C$6:$K$35,9,FALSE))</f>
        <v/>
      </c>
      <c r="AV44" s="1390" t="str">
        <f>IF(AV43="","",VLOOKUP(AV43,'シフト記号表（勤務時間帯）'!$C$6:$K$35,9,FALSE))</f>
        <v/>
      </c>
      <c r="AW44" s="1390" t="str">
        <f>IF(AW43="","",VLOOKUP(AW43,'シフト記号表（勤務時間帯）'!$C$6:$K$35,9,FALSE))</f>
        <v/>
      </c>
      <c r="AX44" s="1389">
        <f>IF($BB$3="４週",SUM(S44:AT44),IF($BB$3="暦月",SUM(S44:AW44),""))</f>
        <v>0</v>
      </c>
      <c r="AY44" s="1388"/>
      <c r="AZ44" s="1387">
        <f>IF($BB$3="４週",AX44/4,IF($BB$3="暦月",'②勤務形態一覧表（100名）'!AX44/('②勤務形態一覧表（100名）'!$BB$8/7),""))</f>
        <v>0</v>
      </c>
      <c r="BA44" s="1386"/>
      <c r="BB44" s="1122"/>
      <c r="BC44" s="1121"/>
      <c r="BD44" s="1121"/>
      <c r="BE44" s="1121"/>
      <c r="BF44" s="1120"/>
    </row>
    <row r="45" spans="2:58" ht="20.25" customHeight="1">
      <c r="B45" s="1396"/>
      <c r="C45" s="1064"/>
      <c r="D45" s="1063"/>
      <c r="E45" s="1062"/>
      <c r="F45" s="1084">
        <f>C43</f>
        <v>0</v>
      </c>
      <c r="G45" s="1116"/>
      <c r="H45" s="1082"/>
      <c r="I45" s="1081"/>
      <c r="J45" s="1081"/>
      <c r="K45" s="1080"/>
      <c r="L45" s="1115"/>
      <c r="M45" s="1110"/>
      <c r="N45" s="1110"/>
      <c r="O45" s="1109"/>
      <c r="P45" s="1406" t="s">
        <v>935</v>
      </c>
      <c r="Q45" s="1405"/>
      <c r="R45" s="1404"/>
      <c r="S45" s="1380" t="str">
        <f>IF(S43="","",VLOOKUP(S43,'シフト記号表（勤務時間帯）'!$C$6:$U$35,19,FALSE))</f>
        <v/>
      </c>
      <c r="T45" s="1379" t="str">
        <f>IF(T43="","",VLOOKUP(T43,'シフト記号表（勤務時間帯）'!$C$6:$U$35,19,FALSE))</f>
        <v/>
      </c>
      <c r="U45" s="1379" t="str">
        <f>IF(U43="","",VLOOKUP(U43,'シフト記号表（勤務時間帯）'!$C$6:$U$35,19,FALSE))</f>
        <v/>
      </c>
      <c r="V45" s="1379" t="str">
        <f>IF(V43="","",VLOOKUP(V43,'シフト記号表（勤務時間帯）'!$C$6:$U$35,19,FALSE))</f>
        <v/>
      </c>
      <c r="W45" s="1379" t="str">
        <f>IF(W43="","",VLOOKUP(W43,'シフト記号表（勤務時間帯）'!$C$6:$U$35,19,FALSE))</f>
        <v/>
      </c>
      <c r="X45" s="1379" t="str">
        <f>IF(X43="","",VLOOKUP(X43,'シフト記号表（勤務時間帯）'!$C$6:$U$35,19,FALSE))</f>
        <v/>
      </c>
      <c r="Y45" s="1381" t="str">
        <f>IF(Y43="","",VLOOKUP(Y43,'シフト記号表（勤務時間帯）'!$C$6:$U$35,19,FALSE))</f>
        <v/>
      </c>
      <c r="Z45" s="1380" t="str">
        <f>IF(Z43="","",VLOOKUP(Z43,'シフト記号表（勤務時間帯）'!$C$6:$U$35,19,FALSE))</f>
        <v/>
      </c>
      <c r="AA45" s="1379" t="str">
        <f>IF(AA43="","",VLOOKUP(AA43,'シフト記号表（勤務時間帯）'!$C$6:$U$35,19,FALSE))</f>
        <v/>
      </c>
      <c r="AB45" s="1379" t="str">
        <f>IF(AB43="","",VLOOKUP(AB43,'シフト記号表（勤務時間帯）'!$C$6:$U$35,19,FALSE))</f>
        <v/>
      </c>
      <c r="AC45" s="1379" t="str">
        <f>IF(AC43="","",VLOOKUP(AC43,'シフト記号表（勤務時間帯）'!$C$6:$U$35,19,FALSE))</f>
        <v/>
      </c>
      <c r="AD45" s="1379" t="str">
        <f>IF(AD43="","",VLOOKUP(AD43,'シフト記号表（勤務時間帯）'!$C$6:$U$35,19,FALSE))</f>
        <v/>
      </c>
      <c r="AE45" s="1379" t="str">
        <f>IF(AE43="","",VLOOKUP(AE43,'シフト記号表（勤務時間帯）'!$C$6:$U$35,19,FALSE))</f>
        <v/>
      </c>
      <c r="AF45" s="1381" t="str">
        <f>IF(AF43="","",VLOOKUP(AF43,'シフト記号表（勤務時間帯）'!$C$6:$U$35,19,FALSE))</f>
        <v/>
      </c>
      <c r="AG45" s="1380" t="str">
        <f>IF(AG43="","",VLOOKUP(AG43,'シフト記号表（勤務時間帯）'!$C$6:$U$35,19,FALSE))</f>
        <v/>
      </c>
      <c r="AH45" s="1379" t="str">
        <f>IF(AH43="","",VLOOKUP(AH43,'シフト記号表（勤務時間帯）'!$C$6:$U$35,19,FALSE))</f>
        <v/>
      </c>
      <c r="AI45" s="1379" t="str">
        <f>IF(AI43="","",VLOOKUP(AI43,'シフト記号表（勤務時間帯）'!$C$6:$U$35,19,FALSE))</f>
        <v/>
      </c>
      <c r="AJ45" s="1379" t="str">
        <f>IF(AJ43="","",VLOOKUP(AJ43,'シフト記号表（勤務時間帯）'!$C$6:$U$35,19,FALSE))</f>
        <v/>
      </c>
      <c r="AK45" s="1379" t="str">
        <f>IF(AK43="","",VLOOKUP(AK43,'シフト記号表（勤務時間帯）'!$C$6:$U$35,19,FALSE))</f>
        <v/>
      </c>
      <c r="AL45" s="1379" t="str">
        <f>IF(AL43="","",VLOOKUP(AL43,'シフト記号表（勤務時間帯）'!$C$6:$U$35,19,FALSE))</f>
        <v/>
      </c>
      <c r="AM45" s="1381" t="str">
        <f>IF(AM43="","",VLOOKUP(AM43,'シフト記号表（勤務時間帯）'!$C$6:$U$35,19,FALSE))</f>
        <v/>
      </c>
      <c r="AN45" s="1380" t="str">
        <f>IF(AN43="","",VLOOKUP(AN43,'シフト記号表（勤務時間帯）'!$C$6:$U$35,19,FALSE))</f>
        <v/>
      </c>
      <c r="AO45" s="1379" t="str">
        <f>IF(AO43="","",VLOOKUP(AO43,'シフト記号表（勤務時間帯）'!$C$6:$U$35,19,FALSE))</f>
        <v/>
      </c>
      <c r="AP45" s="1379" t="str">
        <f>IF(AP43="","",VLOOKUP(AP43,'シフト記号表（勤務時間帯）'!$C$6:$U$35,19,FALSE))</f>
        <v/>
      </c>
      <c r="AQ45" s="1379" t="str">
        <f>IF(AQ43="","",VLOOKUP(AQ43,'シフト記号表（勤務時間帯）'!$C$6:$U$35,19,FALSE))</f>
        <v/>
      </c>
      <c r="AR45" s="1379" t="str">
        <f>IF(AR43="","",VLOOKUP(AR43,'シフト記号表（勤務時間帯）'!$C$6:$U$35,19,FALSE))</f>
        <v/>
      </c>
      <c r="AS45" s="1379" t="str">
        <f>IF(AS43="","",VLOOKUP(AS43,'シフト記号表（勤務時間帯）'!$C$6:$U$35,19,FALSE))</f>
        <v/>
      </c>
      <c r="AT45" s="1381" t="str">
        <f>IF(AT43="","",VLOOKUP(AT43,'シフト記号表（勤務時間帯）'!$C$6:$U$35,19,FALSE))</f>
        <v/>
      </c>
      <c r="AU45" s="1380" t="str">
        <f>IF(AU43="","",VLOOKUP(AU43,'シフト記号表（勤務時間帯）'!$C$6:$U$35,19,FALSE))</f>
        <v/>
      </c>
      <c r="AV45" s="1379" t="str">
        <f>IF(AV43="","",VLOOKUP(AV43,'シフト記号表（勤務時間帯）'!$C$6:$U$35,19,FALSE))</f>
        <v/>
      </c>
      <c r="AW45" s="1379" t="str">
        <f>IF(AW43="","",VLOOKUP(AW43,'シフト記号表（勤務時間帯）'!$C$6:$U$35,19,FALSE))</f>
        <v/>
      </c>
      <c r="AX45" s="1378">
        <f>IF($BB$3="４週",SUM(S45:AT45),IF($BB$3="暦月",SUM(S45:AW45),""))</f>
        <v>0</v>
      </c>
      <c r="AY45" s="1377"/>
      <c r="AZ45" s="1376">
        <f>IF($BB$3="４週",AX45/4,IF($BB$3="暦月",'②勤務形態一覧表（100名）'!AX45/('②勤務形態一覧表（100名）'!$BB$8/7),""))</f>
        <v>0</v>
      </c>
      <c r="BA45" s="1375"/>
      <c r="BB45" s="1119"/>
      <c r="BC45" s="1118"/>
      <c r="BD45" s="1118"/>
      <c r="BE45" s="1118"/>
      <c r="BF45" s="1117"/>
    </row>
    <row r="46" spans="2:58" ht="20.25" customHeight="1">
      <c r="B46" s="1396">
        <f>B43+1</f>
        <v>9</v>
      </c>
      <c r="C46" s="1108"/>
      <c r="D46" s="1107"/>
      <c r="E46" s="1106"/>
      <c r="F46" s="1105"/>
      <c r="G46" s="1104"/>
      <c r="H46" s="1103"/>
      <c r="I46" s="1081"/>
      <c r="J46" s="1081"/>
      <c r="K46" s="1080"/>
      <c r="L46" s="1102"/>
      <c r="M46" s="1090"/>
      <c r="N46" s="1090"/>
      <c r="O46" s="1089"/>
      <c r="P46" s="1403" t="s">
        <v>937</v>
      </c>
      <c r="Q46" s="1402"/>
      <c r="R46" s="1401"/>
      <c r="S46" s="1518"/>
      <c r="T46" s="1517"/>
      <c r="U46" s="1517"/>
      <c r="V46" s="1517"/>
      <c r="W46" s="1517"/>
      <c r="X46" s="1517"/>
      <c r="Y46" s="1519"/>
      <c r="Z46" s="1518"/>
      <c r="AA46" s="1517"/>
      <c r="AB46" s="1517"/>
      <c r="AC46" s="1517"/>
      <c r="AD46" s="1517"/>
      <c r="AE46" s="1517"/>
      <c r="AF46" s="1519"/>
      <c r="AG46" s="1518"/>
      <c r="AH46" s="1517"/>
      <c r="AI46" s="1517"/>
      <c r="AJ46" s="1517"/>
      <c r="AK46" s="1517"/>
      <c r="AL46" s="1517"/>
      <c r="AM46" s="1519"/>
      <c r="AN46" s="1518"/>
      <c r="AO46" s="1517"/>
      <c r="AP46" s="1517"/>
      <c r="AQ46" s="1517"/>
      <c r="AR46" s="1517"/>
      <c r="AS46" s="1517"/>
      <c r="AT46" s="1519"/>
      <c r="AU46" s="1518"/>
      <c r="AV46" s="1517"/>
      <c r="AW46" s="1517"/>
      <c r="AX46" s="1516"/>
      <c r="AY46" s="1515"/>
      <c r="AZ46" s="1514"/>
      <c r="BA46" s="1513"/>
      <c r="BB46" s="1125"/>
      <c r="BC46" s="1124"/>
      <c r="BD46" s="1124"/>
      <c r="BE46" s="1124"/>
      <c r="BF46" s="1123"/>
    </row>
    <row r="47" spans="2:58" ht="20.25" customHeight="1">
      <c r="B47" s="1396"/>
      <c r="C47" s="1087"/>
      <c r="D47" s="1086"/>
      <c r="E47" s="1085"/>
      <c r="F47" s="1084"/>
      <c r="G47" s="1083"/>
      <c r="H47" s="1082"/>
      <c r="I47" s="1081"/>
      <c r="J47" s="1081"/>
      <c r="K47" s="1080"/>
      <c r="L47" s="1079"/>
      <c r="M47" s="1067"/>
      <c r="N47" s="1067"/>
      <c r="O47" s="1066"/>
      <c r="P47" s="1395" t="s">
        <v>936</v>
      </c>
      <c r="Q47" s="1394"/>
      <c r="R47" s="1393"/>
      <c r="S47" s="1391" t="str">
        <f>IF(S46="","",VLOOKUP(S46,'シフト記号表（勤務時間帯）'!$C$6:$K$35,9,FALSE))</f>
        <v/>
      </c>
      <c r="T47" s="1390" t="str">
        <f>IF(T46="","",VLOOKUP(T46,'シフト記号表（勤務時間帯）'!$C$6:$K$35,9,FALSE))</f>
        <v/>
      </c>
      <c r="U47" s="1390" t="str">
        <f>IF(U46="","",VLOOKUP(U46,'シフト記号表（勤務時間帯）'!$C$6:$K$35,9,FALSE))</f>
        <v/>
      </c>
      <c r="V47" s="1390" t="str">
        <f>IF(V46="","",VLOOKUP(V46,'シフト記号表（勤務時間帯）'!$C$6:$K$35,9,FALSE))</f>
        <v/>
      </c>
      <c r="W47" s="1390" t="str">
        <f>IF(W46="","",VLOOKUP(W46,'シフト記号表（勤務時間帯）'!$C$6:$K$35,9,FALSE))</f>
        <v/>
      </c>
      <c r="X47" s="1390" t="str">
        <f>IF(X46="","",VLOOKUP(X46,'シフト記号表（勤務時間帯）'!$C$6:$K$35,9,FALSE))</f>
        <v/>
      </c>
      <c r="Y47" s="1392" t="str">
        <f>IF(Y46="","",VLOOKUP(Y46,'シフト記号表（勤務時間帯）'!$C$6:$K$35,9,FALSE))</f>
        <v/>
      </c>
      <c r="Z47" s="1391" t="str">
        <f>IF(Z46="","",VLOOKUP(Z46,'シフト記号表（勤務時間帯）'!$C$6:$K$35,9,FALSE))</f>
        <v/>
      </c>
      <c r="AA47" s="1390" t="str">
        <f>IF(AA46="","",VLOOKUP(AA46,'シフト記号表（勤務時間帯）'!$C$6:$K$35,9,FALSE))</f>
        <v/>
      </c>
      <c r="AB47" s="1390" t="str">
        <f>IF(AB46="","",VLOOKUP(AB46,'シフト記号表（勤務時間帯）'!$C$6:$K$35,9,FALSE))</f>
        <v/>
      </c>
      <c r="AC47" s="1390" t="str">
        <f>IF(AC46="","",VLOOKUP(AC46,'シフト記号表（勤務時間帯）'!$C$6:$K$35,9,FALSE))</f>
        <v/>
      </c>
      <c r="AD47" s="1390" t="str">
        <f>IF(AD46="","",VLOOKUP(AD46,'シフト記号表（勤務時間帯）'!$C$6:$K$35,9,FALSE))</f>
        <v/>
      </c>
      <c r="AE47" s="1390" t="str">
        <f>IF(AE46="","",VLOOKUP(AE46,'シフト記号表（勤務時間帯）'!$C$6:$K$35,9,FALSE))</f>
        <v/>
      </c>
      <c r="AF47" s="1392" t="str">
        <f>IF(AF46="","",VLOOKUP(AF46,'シフト記号表（勤務時間帯）'!$C$6:$K$35,9,FALSE))</f>
        <v/>
      </c>
      <c r="AG47" s="1391" t="str">
        <f>IF(AG46="","",VLOOKUP(AG46,'シフト記号表（勤務時間帯）'!$C$6:$K$35,9,FALSE))</f>
        <v/>
      </c>
      <c r="AH47" s="1390" t="str">
        <f>IF(AH46="","",VLOOKUP(AH46,'シフト記号表（勤務時間帯）'!$C$6:$K$35,9,FALSE))</f>
        <v/>
      </c>
      <c r="AI47" s="1390" t="str">
        <f>IF(AI46="","",VLOOKUP(AI46,'シフト記号表（勤務時間帯）'!$C$6:$K$35,9,FALSE))</f>
        <v/>
      </c>
      <c r="AJ47" s="1390" t="str">
        <f>IF(AJ46="","",VLOOKUP(AJ46,'シフト記号表（勤務時間帯）'!$C$6:$K$35,9,FALSE))</f>
        <v/>
      </c>
      <c r="AK47" s="1390" t="str">
        <f>IF(AK46="","",VLOOKUP(AK46,'シフト記号表（勤務時間帯）'!$C$6:$K$35,9,FALSE))</f>
        <v/>
      </c>
      <c r="AL47" s="1390" t="str">
        <f>IF(AL46="","",VLOOKUP(AL46,'シフト記号表（勤務時間帯）'!$C$6:$K$35,9,FALSE))</f>
        <v/>
      </c>
      <c r="AM47" s="1392" t="str">
        <f>IF(AM46="","",VLOOKUP(AM46,'シフト記号表（勤務時間帯）'!$C$6:$K$35,9,FALSE))</f>
        <v/>
      </c>
      <c r="AN47" s="1391" t="str">
        <f>IF(AN46="","",VLOOKUP(AN46,'シフト記号表（勤務時間帯）'!$C$6:$K$35,9,FALSE))</f>
        <v/>
      </c>
      <c r="AO47" s="1390" t="str">
        <f>IF(AO46="","",VLOOKUP(AO46,'シフト記号表（勤務時間帯）'!$C$6:$K$35,9,FALSE))</f>
        <v/>
      </c>
      <c r="AP47" s="1390" t="str">
        <f>IF(AP46="","",VLOOKUP(AP46,'シフト記号表（勤務時間帯）'!$C$6:$K$35,9,FALSE))</f>
        <v/>
      </c>
      <c r="AQ47" s="1390" t="str">
        <f>IF(AQ46="","",VLOOKUP(AQ46,'シフト記号表（勤務時間帯）'!$C$6:$K$35,9,FALSE))</f>
        <v/>
      </c>
      <c r="AR47" s="1390" t="str">
        <f>IF(AR46="","",VLOOKUP(AR46,'シフト記号表（勤務時間帯）'!$C$6:$K$35,9,FALSE))</f>
        <v/>
      </c>
      <c r="AS47" s="1390" t="str">
        <f>IF(AS46="","",VLOOKUP(AS46,'シフト記号表（勤務時間帯）'!$C$6:$K$35,9,FALSE))</f>
        <v/>
      </c>
      <c r="AT47" s="1392" t="str">
        <f>IF(AT46="","",VLOOKUP(AT46,'シフト記号表（勤務時間帯）'!$C$6:$K$35,9,FALSE))</f>
        <v/>
      </c>
      <c r="AU47" s="1391" t="str">
        <f>IF(AU46="","",VLOOKUP(AU46,'シフト記号表（勤務時間帯）'!$C$6:$K$35,9,FALSE))</f>
        <v/>
      </c>
      <c r="AV47" s="1390" t="str">
        <f>IF(AV46="","",VLOOKUP(AV46,'シフト記号表（勤務時間帯）'!$C$6:$K$35,9,FALSE))</f>
        <v/>
      </c>
      <c r="AW47" s="1390" t="str">
        <f>IF(AW46="","",VLOOKUP(AW46,'シフト記号表（勤務時間帯）'!$C$6:$K$35,9,FALSE))</f>
        <v/>
      </c>
      <c r="AX47" s="1389">
        <f>IF($BB$3="４週",SUM(S47:AT47),IF($BB$3="暦月",SUM(S47:AW47),""))</f>
        <v>0</v>
      </c>
      <c r="AY47" s="1388"/>
      <c r="AZ47" s="1387">
        <f>IF($BB$3="４週",AX47/4,IF($BB$3="暦月",'②勤務形態一覧表（100名）'!AX47/('②勤務形態一覧表（100名）'!$BB$8/7),""))</f>
        <v>0</v>
      </c>
      <c r="BA47" s="1386"/>
      <c r="BB47" s="1122"/>
      <c r="BC47" s="1121"/>
      <c r="BD47" s="1121"/>
      <c r="BE47" s="1121"/>
      <c r="BF47" s="1120"/>
    </row>
    <row r="48" spans="2:58" ht="20.25" customHeight="1">
      <c r="B48" s="1396"/>
      <c r="C48" s="1064"/>
      <c r="D48" s="1063"/>
      <c r="E48" s="1062"/>
      <c r="F48" s="1084">
        <f>C46</f>
        <v>0</v>
      </c>
      <c r="G48" s="1116"/>
      <c r="H48" s="1082"/>
      <c r="I48" s="1081"/>
      <c r="J48" s="1081"/>
      <c r="K48" s="1080"/>
      <c r="L48" s="1115"/>
      <c r="M48" s="1110"/>
      <c r="N48" s="1110"/>
      <c r="O48" s="1109"/>
      <c r="P48" s="1406" t="s">
        <v>935</v>
      </c>
      <c r="Q48" s="1405"/>
      <c r="R48" s="1404"/>
      <c r="S48" s="1380" t="str">
        <f>IF(S46="","",VLOOKUP(S46,'シフト記号表（勤務時間帯）'!$C$6:$U$35,19,FALSE))</f>
        <v/>
      </c>
      <c r="T48" s="1379" t="str">
        <f>IF(T46="","",VLOOKUP(T46,'シフト記号表（勤務時間帯）'!$C$6:$U$35,19,FALSE))</f>
        <v/>
      </c>
      <c r="U48" s="1379" t="str">
        <f>IF(U46="","",VLOOKUP(U46,'シフト記号表（勤務時間帯）'!$C$6:$U$35,19,FALSE))</f>
        <v/>
      </c>
      <c r="V48" s="1379" t="str">
        <f>IF(V46="","",VLOOKUP(V46,'シフト記号表（勤務時間帯）'!$C$6:$U$35,19,FALSE))</f>
        <v/>
      </c>
      <c r="W48" s="1379" t="str">
        <f>IF(W46="","",VLOOKUP(W46,'シフト記号表（勤務時間帯）'!$C$6:$U$35,19,FALSE))</f>
        <v/>
      </c>
      <c r="X48" s="1379" t="str">
        <f>IF(X46="","",VLOOKUP(X46,'シフト記号表（勤務時間帯）'!$C$6:$U$35,19,FALSE))</f>
        <v/>
      </c>
      <c r="Y48" s="1381" t="str">
        <f>IF(Y46="","",VLOOKUP(Y46,'シフト記号表（勤務時間帯）'!$C$6:$U$35,19,FALSE))</f>
        <v/>
      </c>
      <c r="Z48" s="1380" t="str">
        <f>IF(Z46="","",VLOOKUP(Z46,'シフト記号表（勤務時間帯）'!$C$6:$U$35,19,FALSE))</f>
        <v/>
      </c>
      <c r="AA48" s="1379" t="str">
        <f>IF(AA46="","",VLOOKUP(AA46,'シフト記号表（勤務時間帯）'!$C$6:$U$35,19,FALSE))</f>
        <v/>
      </c>
      <c r="AB48" s="1379" t="str">
        <f>IF(AB46="","",VLOOKUP(AB46,'シフト記号表（勤務時間帯）'!$C$6:$U$35,19,FALSE))</f>
        <v/>
      </c>
      <c r="AC48" s="1379" t="str">
        <f>IF(AC46="","",VLOOKUP(AC46,'シフト記号表（勤務時間帯）'!$C$6:$U$35,19,FALSE))</f>
        <v/>
      </c>
      <c r="AD48" s="1379" t="str">
        <f>IF(AD46="","",VLOOKUP(AD46,'シフト記号表（勤務時間帯）'!$C$6:$U$35,19,FALSE))</f>
        <v/>
      </c>
      <c r="AE48" s="1379" t="str">
        <f>IF(AE46="","",VLOOKUP(AE46,'シフト記号表（勤務時間帯）'!$C$6:$U$35,19,FALSE))</f>
        <v/>
      </c>
      <c r="AF48" s="1381" t="str">
        <f>IF(AF46="","",VLOOKUP(AF46,'シフト記号表（勤務時間帯）'!$C$6:$U$35,19,FALSE))</f>
        <v/>
      </c>
      <c r="AG48" s="1380" t="str">
        <f>IF(AG46="","",VLOOKUP(AG46,'シフト記号表（勤務時間帯）'!$C$6:$U$35,19,FALSE))</f>
        <v/>
      </c>
      <c r="AH48" s="1379" t="str">
        <f>IF(AH46="","",VLOOKUP(AH46,'シフト記号表（勤務時間帯）'!$C$6:$U$35,19,FALSE))</f>
        <v/>
      </c>
      <c r="AI48" s="1379" t="str">
        <f>IF(AI46="","",VLOOKUP(AI46,'シフト記号表（勤務時間帯）'!$C$6:$U$35,19,FALSE))</f>
        <v/>
      </c>
      <c r="AJ48" s="1379" t="str">
        <f>IF(AJ46="","",VLOOKUP(AJ46,'シフト記号表（勤務時間帯）'!$C$6:$U$35,19,FALSE))</f>
        <v/>
      </c>
      <c r="AK48" s="1379" t="str">
        <f>IF(AK46="","",VLOOKUP(AK46,'シフト記号表（勤務時間帯）'!$C$6:$U$35,19,FALSE))</f>
        <v/>
      </c>
      <c r="AL48" s="1379" t="str">
        <f>IF(AL46="","",VLOOKUP(AL46,'シフト記号表（勤務時間帯）'!$C$6:$U$35,19,FALSE))</f>
        <v/>
      </c>
      <c r="AM48" s="1381" t="str">
        <f>IF(AM46="","",VLOOKUP(AM46,'シフト記号表（勤務時間帯）'!$C$6:$U$35,19,FALSE))</f>
        <v/>
      </c>
      <c r="AN48" s="1380" t="str">
        <f>IF(AN46="","",VLOOKUP(AN46,'シフト記号表（勤務時間帯）'!$C$6:$U$35,19,FALSE))</f>
        <v/>
      </c>
      <c r="AO48" s="1379" t="str">
        <f>IF(AO46="","",VLOOKUP(AO46,'シフト記号表（勤務時間帯）'!$C$6:$U$35,19,FALSE))</f>
        <v/>
      </c>
      <c r="AP48" s="1379" t="str">
        <f>IF(AP46="","",VLOOKUP(AP46,'シフト記号表（勤務時間帯）'!$C$6:$U$35,19,FALSE))</f>
        <v/>
      </c>
      <c r="AQ48" s="1379" t="str">
        <f>IF(AQ46="","",VLOOKUP(AQ46,'シフト記号表（勤務時間帯）'!$C$6:$U$35,19,FALSE))</f>
        <v/>
      </c>
      <c r="AR48" s="1379" t="str">
        <f>IF(AR46="","",VLOOKUP(AR46,'シフト記号表（勤務時間帯）'!$C$6:$U$35,19,FALSE))</f>
        <v/>
      </c>
      <c r="AS48" s="1379" t="str">
        <f>IF(AS46="","",VLOOKUP(AS46,'シフト記号表（勤務時間帯）'!$C$6:$U$35,19,FALSE))</f>
        <v/>
      </c>
      <c r="AT48" s="1381" t="str">
        <f>IF(AT46="","",VLOOKUP(AT46,'シフト記号表（勤務時間帯）'!$C$6:$U$35,19,FALSE))</f>
        <v/>
      </c>
      <c r="AU48" s="1380" t="str">
        <f>IF(AU46="","",VLOOKUP(AU46,'シフト記号表（勤務時間帯）'!$C$6:$U$35,19,FALSE))</f>
        <v/>
      </c>
      <c r="AV48" s="1379" t="str">
        <f>IF(AV46="","",VLOOKUP(AV46,'シフト記号表（勤務時間帯）'!$C$6:$U$35,19,FALSE))</f>
        <v/>
      </c>
      <c r="AW48" s="1379" t="str">
        <f>IF(AW46="","",VLOOKUP(AW46,'シフト記号表（勤務時間帯）'!$C$6:$U$35,19,FALSE))</f>
        <v/>
      </c>
      <c r="AX48" s="1378">
        <f>IF($BB$3="４週",SUM(S48:AT48),IF($BB$3="暦月",SUM(S48:AW48),""))</f>
        <v>0</v>
      </c>
      <c r="AY48" s="1377"/>
      <c r="AZ48" s="1376">
        <f>IF($BB$3="４週",AX48/4,IF($BB$3="暦月",'②勤務形態一覧表（100名）'!AX48/('②勤務形態一覧表（100名）'!$BB$8/7),""))</f>
        <v>0</v>
      </c>
      <c r="BA48" s="1375"/>
      <c r="BB48" s="1119"/>
      <c r="BC48" s="1118"/>
      <c r="BD48" s="1118"/>
      <c r="BE48" s="1118"/>
      <c r="BF48" s="1117"/>
    </row>
    <row r="49" spans="2:58" ht="20.25" customHeight="1">
      <c r="B49" s="1396">
        <f>B46+1</f>
        <v>10</v>
      </c>
      <c r="C49" s="1108"/>
      <c r="D49" s="1107"/>
      <c r="E49" s="1106"/>
      <c r="F49" s="1105"/>
      <c r="G49" s="1104"/>
      <c r="H49" s="1103"/>
      <c r="I49" s="1081"/>
      <c r="J49" s="1081"/>
      <c r="K49" s="1080"/>
      <c r="L49" s="1102"/>
      <c r="M49" s="1090"/>
      <c r="N49" s="1090"/>
      <c r="O49" s="1089"/>
      <c r="P49" s="1403" t="s">
        <v>937</v>
      </c>
      <c r="Q49" s="1402"/>
      <c r="R49" s="1401"/>
      <c r="S49" s="1518"/>
      <c r="T49" s="1517"/>
      <c r="U49" s="1517"/>
      <c r="V49" s="1517"/>
      <c r="W49" s="1517"/>
      <c r="X49" s="1517"/>
      <c r="Y49" s="1519"/>
      <c r="Z49" s="1518"/>
      <c r="AA49" s="1517"/>
      <c r="AB49" s="1517"/>
      <c r="AC49" s="1517"/>
      <c r="AD49" s="1517"/>
      <c r="AE49" s="1517"/>
      <c r="AF49" s="1519"/>
      <c r="AG49" s="1518"/>
      <c r="AH49" s="1517"/>
      <c r="AI49" s="1517"/>
      <c r="AJ49" s="1517"/>
      <c r="AK49" s="1517"/>
      <c r="AL49" s="1517"/>
      <c r="AM49" s="1519"/>
      <c r="AN49" s="1518"/>
      <c r="AO49" s="1517"/>
      <c r="AP49" s="1517"/>
      <c r="AQ49" s="1517"/>
      <c r="AR49" s="1517"/>
      <c r="AS49" s="1517"/>
      <c r="AT49" s="1519"/>
      <c r="AU49" s="1518"/>
      <c r="AV49" s="1517"/>
      <c r="AW49" s="1517"/>
      <c r="AX49" s="1516"/>
      <c r="AY49" s="1515"/>
      <c r="AZ49" s="1514"/>
      <c r="BA49" s="1513"/>
      <c r="BB49" s="1125"/>
      <c r="BC49" s="1124"/>
      <c r="BD49" s="1124"/>
      <c r="BE49" s="1124"/>
      <c r="BF49" s="1123"/>
    </row>
    <row r="50" spans="2:58" ht="20.25" customHeight="1">
      <c r="B50" s="1396"/>
      <c r="C50" s="1087"/>
      <c r="D50" s="1086"/>
      <c r="E50" s="1085"/>
      <c r="F50" s="1084"/>
      <c r="G50" s="1083"/>
      <c r="H50" s="1082"/>
      <c r="I50" s="1081"/>
      <c r="J50" s="1081"/>
      <c r="K50" s="1080"/>
      <c r="L50" s="1079"/>
      <c r="M50" s="1067"/>
      <c r="N50" s="1067"/>
      <c r="O50" s="1066"/>
      <c r="P50" s="1395" t="s">
        <v>936</v>
      </c>
      <c r="Q50" s="1394"/>
      <c r="R50" s="1393"/>
      <c r="S50" s="1391" t="str">
        <f>IF(S49="","",VLOOKUP(S49,'シフト記号表（勤務時間帯）'!$C$6:$K$35,9,FALSE))</f>
        <v/>
      </c>
      <c r="T50" s="1390" t="str">
        <f>IF(T49="","",VLOOKUP(T49,'シフト記号表（勤務時間帯）'!$C$6:$K$35,9,FALSE))</f>
        <v/>
      </c>
      <c r="U50" s="1390" t="str">
        <f>IF(U49="","",VLOOKUP(U49,'シフト記号表（勤務時間帯）'!$C$6:$K$35,9,FALSE))</f>
        <v/>
      </c>
      <c r="V50" s="1390" t="str">
        <f>IF(V49="","",VLOOKUP(V49,'シフト記号表（勤務時間帯）'!$C$6:$K$35,9,FALSE))</f>
        <v/>
      </c>
      <c r="W50" s="1390" t="str">
        <f>IF(W49="","",VLOOKUP(W49,'シフト記号表（勤務時間帯）'!$C$6:$K$35,9,FALSE))</f>
        <v/>
      </c>
      <c r="X50" s="1390" t="str">
        <f>IF(X49="","",VLOOKUP(X49,'シフト記号表（勤務時間帯）'!$C$6:$K$35,9,FALSE))</f>
        <v/>
      </c>
      <c r="Y50" s="1392" t="str">
        <f>IF(Y49="","",VLOOKUP(Y49,'シフト記号表（勤務時間帯）'!$C$6:$K$35,9,FALSE))</f>
        <v/>
      </c>
      <c r="Z50" s="1391" t="str">
        <f>IF(Z49="","",VLOOKUP(Z49,'シフト記号表（勤務時間帯）'!$C$6:$K$35,9,FALSE))</f>
        <v/>
      </c>
      <c r="AA50" s="1390" t="str">
        <f>IF(AA49="","",VLOOKUP(AA49,'シフト記号表（勤務時間帯）'!$C$6:$K$35,9,FALSE))</f>
        <v/>
      </c>
      <c r="AB50" s="1390" t="str">
        <f>IF(AB49="","",VLOOKUP(AB49,'シフト記号表（勤務時間帯）'!$C$6:$K$35,9,FALSE))</f>
        <v/>
      </c>
      <c r="AC50" s="1390" t="str">
        <f>IF(AC49="","",VLOOKUP(AC49,'シフト記号表（勤務時間帯）'!$C$6:$K$35,9,FALSE))</f>
        <v/>
      </c>
      <c r="AD50" s="1390" t="str">
        <f>IF(AD49="","",VLOOKUP(AD49,'シフト記号表（勤務時間帯）'!$C$6:$K$35,9,FALSE))</f>
        <v/>
      </c>
      <c r="AE50" s="1390" t="str">
        <f>IF(AE49="","",VLOOKUP(AE49,'シフト記号表（勤務時間帯）'!$C$6:$K$35,9,FALSE))</f>
        <v/>
      </c>
      <c r="AF50" s="1392" t="str">
        <f>IF(AF49="","",VLOOKUP(AF49,'シフト記号表（勤務時間帯）'!$C$6:$K$35,9,FALSE))</f>
        <v/>
      </c>
      <c r="AG50" s="1391" t="str">
        <f>IF(AG49="","",VLOOKUP(AG49,'シフト記号表（勤務時間帯）'!$C$6:$K$35,9,FALSE))</f>
        <v/>
      </c>
      <c r="AH50" s="1390" t="str">
        <f>IF(AH49="","",VLOOKUP(AH49,'シフト記号表（勤務時間帯）'!$C$6:$K$35,9,FALSE))</f>
        <v/>
      </c>
      <c r="AI50" s="1390" t="str">
        <f>IF(AI49="","",VLOOKUP(AI49,'シフト記号表（勤務時間帯）'!$C$6:$K$35,9,FALSE))</f>
        <v/>
      </c>
      <c r="AJ50" s="1390" t="str">
        <f>IF(AJ49="","",VLOOKUP(AJ49,'シフト記号表（勤務時間帯）'!$C$6:$K$35,9,FALSE))</f>
        <v/>
      </c>
      <c r="AK50" s="1390" t="str">
        <f>IF(AK49="","",VLOOKUP(AK49,'シフト記号表（勤務時間帯）'!$C$6:$K$35,9,FALSE))</f>
        <v/>
      </c>
      <c r="AL50" s="1390" t="str">
        <f>IF(AL49="","",VLOOKUP(AL49,'シフト記号表（勤務時間帯）'!$C$6:$K$35,9,FALSE))</f>
        <v/>
      </c>
      <c r="AM50" s="1392" t="str">
        <f>IF(AM49="","",VLOOKUP(AM49,'シフト記号表（勤務時間帯）'!$C$6:$K$35,9,FALSE))</f>
        <v/>
      </c>
      <c r="AN50" s="1391" t="str">
        <f>IF(AN49="","",VLOOKUP(AN49,'シフト記号表（勤務時間帯）'!$C$6:$K$35,9,FALSE))</f>
        <v/>
      </c>
      <c r="AO50" s="1390" t="str">
        <f>IF(AO49="","",VLOOKUP(AO49,'シフト記号表（勤務時間帯）'!$C$6:$K$35,9,FALSE))</f>
        <v/>
      </c>
      <c r="AP50" s="1390" t="str">
        <f>IF(AP49="","",VLOOKUP(AP49,'シフト記号表（勤務時間帯）'!$C$6:$K$35,9,FALSE))</f>
        <v/>
      </c>
      <c r="AQ50" s="1390" t="str">
        <f>IF(AQ49="","",VLOOKUP(AQ49,'シフト記号表（勤務時間帯）'!$C$6:$K$35,9,FALSE))</f>
        <v/>
      </c>
      <c r="AR50" s="1390" t="str">
        <f>IF(AR49="","",VLOOKUP(AR49,'シフト記号表（勤務時間帯）'!$C$6:$K$35,9,FALSE))</f>
        <v/>
      </c>
      <c r="AS50" s="1390" t="str">
        <f>IF(AS49="","",VLOOKUP(AS49,'シフト記号表（勤務時間帯）'!$C$6:$K$35,9,FALSE))</f>
        <v/>
      </c>
      <c r="AT50" s="1392" t="str">
        <f>IF(AT49="","",VLOOKUP(AT49,'シフト記号表（勤務時間帯）'!$C$6:$K$35,9,FALSE))</f>
        <v/>
      </c>
      <c r="AU50" s="1391" t="str">
        <f>IF(AU49="","",VLOOKUP(AU49,'シフト記号表（勤務時間帯）'!$C$6:$K$35,9,FALSE))</f>
        <v/>
      </c>
      <c r="AV50" s="1390" t="str">
        <f>IF(AV49="","",VLOOKUP(AV49,'シフト記号表（勤務時間帯）'!$C$6:$K$35,9,FALSE))</f>
        <v/>
      </c>
      <c r="AW50" s="1390" t="str">
        <f>IF(AW49="","",VLOOKUP(AW49,'シフト記号表（勤務時間帯）'!$C$6:$K$35,9,FALSE))</f>
        <v/>
      </c>
      <c r="AX50" s="1389">
        <f>IF($BB$3="４週",SUM(S50:AT50),IF($BB$3="暦月",SUM(S50:AW50),""))</f>
        <v>0</v>
      </c>
      <c r="AY50" s="1388"/>
      <c r="AZ50" s="1387">
        <f>IF($BB$3="４週",AX50/4,IF($BB$3="暦月",'②勤務形態一覧表（100名）'!AX50/('②勤務形態一覧表（100名）'!$BB$8/7),""))</f>
        <v>0</v>
      </c>
      <c r="BA50" s="1386"/>
      <c r="BB50" s="1122"/>
      <c r="BC50" s="1121"/>
      <c r="BD50" s="1121"/>
      <c r="BE50" s="1121"/>
      <c r="BF50" s="1120"/>
    </row>
    <row r="51" spans="2:58" ht="20.25" customHeight="1">
      <c r="B51" s="1396"/>
      <c r="C51" s="1064"/>
      <c r="D51" s="1063"/>
      <c r="E51" s="1062"/>
      <c r="F51" s="1084">
        <f>C49</f>
        <v>0</v>
      </c>
      <c r="G51" s="1116"/>
      <c r="H51" s="1082"/>
      <c r="I51" s="1081"/>
      <c r="J51" s="1081"/>
      <c r="K51" s="1080"/>
      <c r="L51" s="1115"/>
      <c r="M51" s="1110"/>
      <c r="N51" s="1110"/>
      <c r="O51" s="1109"/>
      <c r="P51" s="1406" t="s">
        <v>935</v>
      </c>
      <c r="Q51" s="1405"/>
      <c r="R51" s="1404"/>
      <c r="S51" s="1380" t="str">
        <f>IF(S49="","",VLOOKUP(S49,'シフト記号表（勤務時間帯）'!$C$6:$U$35,19,FALSE))</f>
        <v/>
      </c>
      <c r="T51" s="1379" t="str">
        <f>IF(T49="","",VLOOKUP(T49,'シフト記号表（勤務時間帯）'!$C$6:$U$35,19,FALSE))</f>
        <v/>
      </c>
      <c r="U51" s="1379" t="str">
        <f>IF(U49="","",VLOOKUP(U49,'シフト記号表（勤務時間帯）'!$C$6:$U$35,19,FALSE))</f>
        <v/>
      </c>
      <c r="V51" s="1379" t="str">
        <f>IF(V49="","",VLOOKUP(V49,'シフト記号表（勤務時間帯）'!$C$6:$U$35,19,FALSE))</f>
        <v/>
      </c>
      <c r="W51" s="1379" t="str">
        <f>IF(W49="","",VLOOKUP(W49,'シフト記号表（勤務時間帯）'!$C$6:$U$35,19,FALSE))</f>
        <v/>
      </c>
      <c r="X51" s="1379" t="str">
        <f>IF(X49="","",VLOOKUP(X49,'シフト記号表（勤務時間帯）'!$C$6:$U$35,19,FALSE))</f>
        <v/>
      </c>
      <c r="Y51" s="1381" t="str">
        <f>IF(Y49="","",VLOOKUP(Y49,'シフト記号表（勤務時間帯）'!$C$6:$U$35,19,FALSE))</f>
        <v/>
      </c>
      <c r="Z51" s="1380" t="str">
        <f>IF(Z49="","",VLOOKUP(Z49,'シフト記号表（勤務時間帯）'!$C$6:$U$35,19,FALSE))</f>
        <v/>
      </c>
      <c r="AA51" s="1379" t="str">
        <f>IF(AA49="","",VLOOKUP(AA49,'シフト記号表（勤務時間帯）'!$C$6:$U$35,19,FALSE))</f>
        <v/>
      </c>
      <c r="AB51" s="1379" t="str">
        <f>IF(AB49="","",VLOOKUP(AB49,'シフト記号表（勤務時間帯）'!$C$6:$U$35,19,FALSE))</f>
        <v/>
      </c>
      <c r="AC51" s="1379" t="str">
        <f>IF(AC49="","",VLOOKUP(AC49,'シフト記号表（勤務時間帯）'!$C$6:$U$35,19,FALSE))</f>
        <v/>
      </c>
      <c r="AD51" s="1379" t="str">
        <f>IF(AD49="","",VLOOKUP(AD49,'シフト記号表（勤務時間帯）'!$C$6:$U$35,19,FALSE))</f>
        <v/>
      </c>
      <c r="AE51" s="1379" t="str">
        <f>IF(AE49="","",VLOOKUP(AE49,'シフト記号表（勤務時間帯）'!$C$6:$U$35,19,FALSE))</f>
        <v/>
      </c>
      <c r="AF51" s="1381" t="str">
        <f>IF(AF49="","",VLOOKUP(AF49,'シフト記号表（勤務時間帯）'!$C$6:$U$35,19,FALSE))</f>
        <v/>
      </c>
      <c r="AG51" s="1380" t="str">
        <f>IF(AG49="","",VLOOKUP(AG49,'シフト記号表（勤務時間帯）'!$C$6:$U$35,19,FALSE))</f>
        <v/>
      </c>
      <c r="AH51" s="1379" t="str">
        <f>IF(AH49="","",VLOOKUP(AH49,'シフト記号表（勤務時間帯）'!$C$6:$U$35,19,FALSE))</f>
        <v/>
      </c>
      <c r="AI51" s="1379" t="str">
        <f>IF(AI49="","",VLOOKUP(AI49,'シフト記号表（勤務時間帯）'!$C$6:$U$35,19,FALSE))</f>
        <v/>
      </c>
      <c r="AJ51" s="1379" t="str">
        <f>IF(AJ49="","",VLOOKUP(AJ49,'シフト記号表（勤務時間帯）'!$C$6:$U$35,19,FALSE))</f>
        <v/>
      </c>
      <c r="AK51" s="1379" t="str">
        <f>IF(AK49="","",VLOOKUP(AK49,'シフト記号表（勤務時間帯）'!$C$6:$U$35,19,FALSE))</f>
        <v/>
      </c>
      <c r="AL51" s="1379" t="str">
        <f>IF(AL49="","",VLOOKUP(AL49,'シフト記号表（勤務時間帯）'!$C$6:$U$35,19,FALSE))</f>
        <v/>
      </c>
      <c r="AM51" s="1381" t="str">
        <f>IF(AM49="","",VLOOKUP(AM49,'シフト記号表（勤務時間帯）'!$C$6:$U$35,19,FALSE))</f>
        <v/>
      </c>
      <c r="AN51" s="1380" t="str">
        <f>IF(AN49="","",VLOOKUP(AN49,'シフト記号表（勤務時間帯）'!$C$6:$U$35,19,FALSE))</f>
        <v/>
      </c>
      <c r="AO51" s="1379" t="str">
        <f>IF(AO49="","",VLOOKUP(AO49,'シフト記号表（勤務時間帯）'!$C$6:$U$35,19,FALSE))</f>
        <v/>
      </c>
      <c r="AP51" s="1379" t="str">
        <f>IF(AP49="","",VLOOKUP(AP49,'シフト記号表（勤務時間帯）'!$C$6:$U$35,19,FALSE))</f>
        <v/>
      </c>
      <c r="AQ51" s="1379" t="str">
        <f>IF(AQ49="","",VLOOKUP(AQ49,'シフト記号表（勤務時間帯）'!$C$6:$U$35,19,FALSE))</f>
        <v/>
      </c>
      <c r="AR51" s="1379" t="str">
        <f>IF(AR49="","",VLOOKUP(AR49,'シフト記号表（勤務時間帯）'!$C$6:$U$35,19,FALSE))</f>
        <v/>
      </c>
      <c r="AS51" s="1379" t="str">
        <f>IF(AS49="","",VLOOKUP(AS49,'シフト記号表（勤務時間帯）'!$C$6:$U$35,19,FALSE))</f>
        <v/>
      </c>
      <c r="AT51" s="1381" t="str">
        <f>IF(AT49="","",VLOOKUP(AT49,'シフト記号表（勤務時間帯）'!$C$6:$U$35,19,FALSE))</f>
        <v/>
      </c>
      <c r="AU51" s="1380" t="str">
        <f>IF(AU49="","",VLOOKUP(AU49,'シフト記号表（勤務時間帯）'!$C$6:$U$35,19,FALSE))</f>
        <v/>
      </c>
      <c r="AV51" s="1379" t="str">
        <f>IF(AV49="","",VLOOKUP(AV49,'シフト記号表（勤務時間帯）'!$C$6:$U$35,19,FALSE))</f>
        <v/>
      </c>
      <c r="AW51" s="1379" t="str">
        <f>IF(AW49="","",VLOOKUP(AW49,'シフト記号表（勤務時間帯）'!$C$6:$U$35,19,FALSE))</f>
        <v/>
      </c>
      <c r="AX51" s="1378">
        <f>IF($BB$3="４週",SUM(S51:AT51),IF($BB$3="暦月",SUM(S51:AW51),""))</f>
        <v>0</v>
      </c>
      <c r="AY51" s="1377"/>
      <c r="AZ51" s="1376">
        <f>IF($BB$3="４週",AX51/4,IF($BB$3="暦月",'②勤務形態一覧表（100名）'!AX51/('②勤務形態一覧表（100名）'!$BB$8/7),""))</f>
        <v>0</v>
      </c>
      <c r="BA51" s="1375"/>
      <c r="BB51" s="1119"/>
      <c r="BC51" s="1118"/>
      <c r="BD51" s="1118"/>
      <c r="BE51" s="1118"/>
      <c r="BF51" s="1117"/>
    </row>
    <row r="52" spans="2:58" ht="20.25" customHeight="1">
      <c r="B52" s="1396">
        <f>B49+1</f>
        <v>11</v>
      </c>
      <c r="C52" s="1108"/>
      <c r="D52" s="1107"/>
      <c r="E52" s="1106"/>
      <c r="F52" s="1105"/>
      <c r="G52" s="1104"/>
      <c r="H52" s="1103"/>
      <c r="I52" s="1081"/>
      <c r="J52" s="1081"/>
      <c r="K52" s="1080"/>
      <c r="L52" s="1102"/>
      <c r="M52" s="1090"/>
      <c r="N52" s="1090"/>
      <c r="O52" s="1089"/>
      <c r="P52" s="1403" t="s">
        <v>937</v>
      </c>
      <c r="Q52" s="1402"/>
      <c r="R52" s="1401"/>
      <c r="S52" s="1518"/>
      <c r="T52" s="1517"/>
      <c r="U52" s="1517"/>
      <c r="V52" s="1517"/>
      <c r="W52" s="1517"/>
      <c r="X52" s="1517"/>
      <c r="Y52" s="1519"/>
      <c r="Z52" s="1518"/>
      <c r="AA52" s="1517"/>
      <c r="AB52" s="1517"/>
      <c r="AC52" s="1517"/>
      <c r="AD52" s="1517"/>
      <c r="AE52" s="1517"/>
      <c r="AF52" s="1519"/>
      <c r="AG52" s="1518"/>
      <c r="AH52" s="1517"/>
      <c r="AI52" s="1517"/>
      <c r="AJ52" s="1517"/>
      <c r="AK52" s="1517"/>
      <c r="AL52" s="1517"/>
      <c r="AM52" s="1519"/>
      <c r="AN52" s="1518"/>
      <c r="AO52" s="1517"/>
      <c r="AP52" s="1517"/>
      <c r="AQ52" s="1517"/>
      <c r="AR52" s="1517"/>
      <c r="AS52" s="1517"/>
      <c r="AT52" s="1519"/>
      <c r="AU52" s="1518"/>
      <c r="AV52" s="1517"/>
      <c r="AW52" s="1517"/>
      <c r="AX52" s="1516"/>
      <c r="AY52" s="1515"/>
      <c r="AZ52" s="1514"/>
      <c r="BA52" s="1513"/>
      <c r="BB52" s="1125"/>
      <c r="BC52" s="1124"/>
      <c r="BD52" s="1124"/>
      <c r="BE52" s="1124"/>
      <c r="BF52" s="1123"/>
    </row>
    <row r="53" spans="2:58" ht="20.25" customHeight="1">
      <c r="B53" s="1396"/>
      <c r="C53" s="1087"/>
      <c r="D53" s="1086"/>
      <c r="E53" s="1085"/>
      <c r="F53" s="1084"/>
      <c r="G53" s="1083"/>
      <c r="H53" s="1082"/>
      <c r="I53" s="1081"/>
      <c r="J53" s="1081"/>
      <c r="K53" s="1080"/>
      <c r="L53" s="1079"/>
      <c r="M53" s="1067"/>
      <c r="N53" s="1067"/>
      <c r="O53" s="1066"/>
      <c r="P53" s="1395" t="s">
        <v>936</v>
      </c>
      <c r="Q53" s="1394"/>
      <c r="R53" s="1393"/>
      <c r="S53" s="1391" t="str">
        <f>IF(S52="","",VLOOKUP(S52,'シフト記号表（勤務時間帯）'!$C$6:$K$35,9,FALSE))</f>
        <v/>
      </c>
      <c r="T53" s="1390" t="str">
        <f>IF(T52="","",VLOOKUP(T52,'シフト記号表（勤務時間帯）'!$C$6:$K$35,9,FALSE))</f>
        <v/>
      </c>
      <c r="U53" s="1390" t="str">
        <f>IF(U52="","",VLOOKUP(U52,'シフト記号表（勤務時間帯）'!$C$6:$K$35,9,FALSE))</f>
        <v/>
      </c>
      <c r="V53" s="1390" t="str">
        <f>IF(V52="","",VLOOKUP(V52,'シフト記号表（勤務時間帯）'!$C$6:$K$35,9,FALSE))</f>
        <v/>
      </c>
      <c r="W53" s="1390" t="str">
        <f>IF(W52="","",VLOOKUP(W52,'シフト記号表（勤務時間帯）'!$C$6:$K$35,9,FALSE))</f>
        <v/>
      </c>
      <c r="X53" s="1390" t="str">
        <f>IF(X52="","",VLOOKUP(X52,'シフト記号表（勤務時間帯）'!$C$6:$K$35,9,FALSE))</f>
        <v/>
      </c>
      <c r="Y53" s="1392" t="str">
        <f>IF(Y52="","",VLOOKUP(Y52,'シフト記号表（勤務時間帯）'!$C$6:$K$35,9,FALSE))</f>
        <v/>
      </c>
      <c r="Z53" s="1391" t="str">
        <f>IF(Z52="","",VLOOKUP(Z52,'シフト記号表（勤務時間帯）'!$C$6:$K$35,9,FALSE))</f>
        <v/>
      </c>
      <c r="AA53" s="1390" t="str">
        <f>IF(AA52="","",VLOOKUP(AA52,'シフト記号表（勤務時間帯）'!$C$6:$K$35,9,FALSE))</f>
        <v/>
      </c>
      <c r="AB53" s="1390" t="str">
        <f>IF(AB52="","",VLOOKUP(AB52,'シフト記号表（勤務時間帯）'!$C$6:$K$35,9,FALSE))</f>
        <v/>
      </c>
      <c r="AC53" s="1390" t="str">
        <f>IF(AC52="","",VLOOKUP(AC52,'シフト記号表（勤務時間帯）'!$C$6:$K$35,9,FALSE))</f>
        <v/>
      </c>
      <c r="AD53" s="1390" t="str">
        <f>IF(AD52="","",VLOOKUP(AD52,'シフト記号表（勤務時間帯）'!$C$6:$K$35,9,FALSE))</f>
        <v/>
      </c>
      <c r="AE53" s="1390" t="str">
        <f>IF(AE52="","",VLOOKUP(AE52,'シフト記号表（勤務時間帯）'!$C$6:$K$35,9,FALSE))</f>
        <v/>
      </c>
      <c r="AF53" s="1392" t="str">
        <f>IF(AF52="","",VLOOKUP(AF52,'シフト記号表（勤務時間帯）'!$C$6:$K$35,9,FALSE))</f>
        <v/>
      </c>
      <c r="AG53" s="1391" t="str">
        <f>IF(AG52="","",VLOOKUP(AG52,'シフト記号表（勤務時間帯）'!$C$6:$K$35,9,FALSE))</f>
        <v/>
      </c>
      <c r="AH53" s="1390" t="str">
        <f>IF(AH52="","",VLOOKUP(AH52,'シフト記号表（勤務時間帯）'!$C$6:$K$35,9,FALSE))</f>
        <v/>
      </c>
      <c r="AI53" s="1390" t="str">
        <f>IF(AI52="","",VLOOKUP(AI52,'シフト記号表（勤務時間帯）'!$C$6:$K$35,9,FALSE))</f>
        <v/>
      </c>
      <c r="AJ53" s="1390" t="str">
        <f>IF(AJ52="","",VLOOKUP(AJ52,'シフト記号表（勤務時間帯）'!$C$6:$K$35,9,FALSE))</f>
        <v/>
      </c>
      <c r="AK53" s="1390" t="str">
        <f>IF(AK52="","",VLOOKUP(AK52,'シフト記号表（勤務時間帯）'!$C$6:$K$35,9,FALSE))</f>
        <v/>
      </c>
      <c r="AL53" s="1390" t="str">
        <f>IF(AL52="","",VLOOKUP(AL52,'シフト記号表（勤務時間帯）'!$C$6:$K$35,9,FALSE))</f>
        <v/>
      </c>
      <c r="AM53" s="1392" t="str">
        <f>IF(AM52="","",VLOOKUP(AM52,'シフト記号表（勤務時間帯）'!$C$6:$K$35,9,FALSE))</f>
        <v/>
      </c>
      <c r="AN53" s="1391" t="str">
        <f>IF(AN52="","",VLOOKUP(AN52,'シフト記号表（勤務時間帯）'!$C$6:$K$35,9,FALSE))</f>
        <v/>
      </c>
      <c r="AO53" s="1390" t="str">
        <f>IF(AO52="","",VLOOKUP(AO52,'シフト記号表（勤務時間帯）'!$C$6:$K$35,9,FALSE))</f>
        <v/>
      </c>
      <c r="AP53" s="1390" t="str">
        <f>IF(AP52="","",VLOOKUP(AP52,'シフト記号表（勤務時間帯）'!$C$6:$K$35,9,FALSE))</f>
        <v/>
      </c>
      <c r="AQ53" s="1390" t="str">
        <f>IF(AQ52="","",VLOOKUP(AQ52,'シフト記号表（勤務時間帯）'!$C$6:$K$35,9,FALSE))</f>
        <v/>
      </c>
      <c r="AR53" s="1390" t="str">
        <f>IF(AR52="","",VLOOKUP(AR52,'シフト記号表（勤務時間帯）'!$C$6:$K$35,9,FALSE))</f>
        <v/>
      </c>
      <c r="AS53" s="1390" t="str">
        <f>IF(AS52="","",VLOOKUP(AS52,'シフト記号表（勤務時間帯）'!$C$6:$K$35,9,FALSE))</f>
        <v/>
      </c>
      <c r="AT53" s="1392" t="str">
        <f>IF(AT52="","",VLOOKUP(AT52,'シフト記号表（勤務時間帯）'!$C$6:$K$35,9,FALSE))</f>
        <v/>
      </c>
      <c r="AU53" s="1391" t="str">
        <f>IF(AU52="","",VLOOKUP(AU52,'シフト記号表（勤務時間帯）'!$C$6:$K$35,9,FALSE))</f>
        <v/>
      </c>
      <c r="AV53" s="1390" t="str">
        <f>IF(AV52="","",VLOOKUP(AV52,'シフト記号表（勤務時間帯）'!$C$6:$K$35,9,FALSE))</f>
        <v/>
      </c>
      <c r="AW53" s="1390" t="str">
        <f>IF(AW52="","",VLOOKUP(AW52,'シフト記号表（勤務時間帯）'!$C$6:$K$35,9,FALSE))</f>
        <v/>
      </c>
      <c r="AX53" s="1389">
        <f>IF($BB$3="４週",SUM(S53:AT53),IF($BB$3="暦月",SUM(S53:AW53),""))</f>
        <v>0</v>
      </c>
      <c r="AY53" s="1388"/>
      <c r="AZ53" s="1387">
        <f>IF($BB$3="４週",AX53/4,IF($BB$3="暦月",'②勤務形態一覧表（100名）'!AX53/('②勤務形態一覧表（100名）'!$BB$8/7),""))</f>
        <v>0</v>
      </c>
      <c r="BA53" s="1386"/>
      <c r="BB53" s="1122"/>
      <c r="BC53" s="1121"/>
      <c r="BD53" s="1121"/>
      <c r="BE53" s="1121"/>
      <c r="BF53" s="1120"/>
    </row>
    <row r="54" spans="2:58" ht="20.25" customHeight="1">
      <c r="B54" s="1396"/>
      <c r="C54" s="1064"/>
      <c r="D54" s="1063"/>
      <c r="E54" s="1062"/>
      <c r="F54" s="1084">
        <f>C52</f>
        <v>0</v>
      </c>
      <c r="G54" s="1116"/>
      <c r="H54" s="1082"/>
      <c r="I54" s="1081"/>
      <c r="J54" s="1081"/>
      <c r="K54" s="1080"/>
      <c r="L54" s="1115"/>
      <c r="M54" s="1110"/>
      <c r="N54" s="1110"/>
      <c r="O54" s="1109"/>
      <c r="P54" s="1406" t="s">
        <v>935</v>
      </c>
      <c r="Q54" s="1405"/>
      <c r="R54" s="1404"/>
      <c r="S54" s="1380" t="str">
        <f>IF(S52="","",VLOOKUP(S52,'シフト記号表（勤務時間帯）'!$C$6:$U$35,19,FALSE))</f>
        <v/>
      </c>
      <c r="T54" s="1379" t="str">
        <f>IF(T52="","",VLOOKUP(T52,'シフト記号表（勤務時間帯）'!$C$6:$U$35,19,FALSE))</f>
        <v/>
      </c>
      <c r="U54" s="1379" t="str">
        <f>IF(U52="","",VLOOKUP(U52,'シフト記号表（勤務時間帯）'!$C$6:$U$35,19,FALSE))</f>
        <v/>
      </c>
      <c r="V54" s="1379" t="str">
        <f>IF(V52="","",VLOOKUP(V52,'シフト記号表（勤務時間帯）'!$C$6:$U$35,19,FALSE))</f>
        <v/>
      </c>
      <c r="W54" s="1379" t="str">
        <f>IF(W52="","",VLOOKUP(W52,'シフト記号表（勤務時間帯）'!$C$6:$U$35,19,FALSE))</f>
        <v/>
      </c>
      <c r="X54" s="1379" t="str">
        <f>IF(X52="","",VLOOKUP(X52,'シフト記号表（勤務時間帯）'!$C$6:$U$35,19,FALSE))</f>
        <v/>
      </c>
      <c r="Y54" s="1381" t="str">
        <f>IF(Y52="","",VLOOKUP(Y52,'シフト記号表（勤務時間帯）'!$C$6:$U$35,19,FALSE))</f>
        <v/>
      </c>
      <c r="Z54" s="1380" t="str">
        <f>IF(Z52="","",VLOOKUP(Z52,'シフト記号表（勤務時間帯）'!$C$6:$U$35,19,FALSE))</f>
        <v/>
      </c>
      <c r="AA54" s="1379" t="str">
        <f>IF(AA52="","",VLOOKUP(AA52,'シフト記号表（勤務時間帯）'!$C$6:$U$35,19,FALSE))</f>
        <v/>
      </c>
      <c r="AB54" s="1379" t="str">
        <f>IF(AB52="","",VLOOKUP(AB52,'シフト記号表（勤務時間帯）'!$C$6:$U$35,19,FALSE))</f>
        <v/>
      </c>
      <c r="AC54" s="1379" t="str">
        <f>IF(AC52="","",VLOOKUP(AC52,'シフト記号表（勤務時間帯）'!$C$6:$U$35,19,FALSE))</f>
        <v/>
      </c>
      <c r="AD54" s="1379" t="str">
        <f>IF(AD52="","",VLOOKUP(AD52,'シフト記号表（勤務時間帯）'!$C$6:$U$35,19,FALSE))</f>
        <v/>
      </c>
      <c r="AE54" s="1379" t="str">
        <f>IF(AE52="","",VLOOKUP(AE52,'シフト記号表（勤務時間帯）'!$C$6:$U$35,19,FALSE))</f>
        <v/>
      </c>
      <c r="AF54" s="1381" t="str">
        <f>IF(AF52="","",VLOOKUP(AF52,'シフト記号表（勤務時間帯）'!$C$6:$U$35,19,FALSE))</f>
        <v/>
      </c>
      <c r="AG54" s="1380" t="str">
        <f>IF(AG52="","",VLOOKUP(AG52,'シフト記号表（勤務時間帯）'!$C$6:$U$35,19,FALSE))</f>
        <v/>
      </c>
      <c r="AH54" s="1379" t="str">
        <f>IF(AH52="","",VLOOKUP(AH52,'シフト記号表（勤務時間帯）'!$C$6:$U$35,19,FALSE))</f>
        <v/>
      </c>
      <c r="AI54" s="1379" t="str">
        <f>IF(AI52="","",VLOOKUP(AI52,'シフト記号表（勤務時間帯）'!$C$6:$U$35,19,FALSE))</f>
        <v/>
      </c>
      <c r="AJ54" s="1379" t="str">
        <f>IF(AJ52="","",VLOOKUP(AJ52,'シフト記号表（勤務時間帯）'!$C$6:$U$35,19,FALSE))</f>
        <v/>
      </c>
      <c r="AK54" s="1379" t="str">
        <f>IF(AK52="","",VLOOKUP(AK52,'シフト記号表（勤務時間帯）'!$C$6:$U$35,19,FALSE))</f>
        <v/>
      </c>
      <c r="AL54" s="1379" t="str">
        <f>IF(AL52="","",VLOOKUP(AL52,'シフト記号表（勤務時間帯）'!$C$6:$U$35,19,FALSE))</f>
        <v/>
      </c>
      <c r="AM54" s="1381" t="str">
        <f>IF(AM52="","",VLOOKUP(AM52,'シフト記号表（勤務時間帯）'!$C$6:$U$35,19,FALSE))</f>
        <v/>
      </c>
      <c r="AN54" s="1380" t="str">
        <f>IF(AN52="","",VLOOKUP(AN52,'シフト記号表（勤務時間帯）'!$C$6:$U$35,19,FALSE))</f>
        <v/>
      </c>
      <c r="AO54" s="1379" t="str">
        <f>IF(AO52="","",VLOOKUP(AO52,'シフト記号表（勤務時間帯）'!$C$6:$U$35,19,FALSE))</f>
        <v/>
      </c>
      <c r="AP54" s="1379" t="str">
        <f>IF(AP52="","",VLOOKUP(AP52,'シフト記号表（勤務時間帯）'!$C$6:$U$35,19,FALSE))</f>
        <v/>
      </c>
      <c r="AQ54" s="1379" t="str">
        <f>IF(AQ52="","",VLOOKUP(AQ52,'シフト記号表（勤務時間帯）'!$C$6:$U$35,19,FALSE))</f>
        <v/>
      </c>
      <c r="AR54" s="1379" t="str">
        <f>IF(AR52="","",VLOOKUP(AR52,'シフト記号表（勤務時間帯）'!$C$6:$U$35,19,FALSE))</f>
        <v/>
      </c>
      <c r="AS54" s="1379" t="str">
        <f>IF(AS52="","",VLOOKUP(AS52,'シフト記号表（勤務時間帯）'!$C$6:$U$35,19,FALSE))</f>
        <v/>
      </c>
      <c r="AT54" s="1381" t="str">
        <f>IF(AT52="","",VLOOKUP(AT52,'シフト記号表（勤務時間帯）'!$C$6:$U$35,19,FALSE))</f>
        <v/>
      </c>
      <c r="AU54" s="1380" t="str">
        <f>IF(AU52="","",VLOOKUP(AU52,'シフト記号表（勤務時間帯）'!$C$6:$U$35,19,FALSE))</f>
        <v/>
      </c>
      <c r="AV54" s="1379" t="str">
        <f>IF(AV52="","",VLOOKUP(AV52,'シフト記号表（勤務時間帯）'!$C$6:$U$35,19,FALSE))</f>
        <v/>
      </c>
      <c r="AW54" s="1379" t="str">
        <f>IF(AW52="","",VLOOKUP(AW52,'シフト記号表（勤務時間帯）'!$C$6:$U$35,19,FALSE))</f>
        <v/>
      </c>
      <c r="AX54" s="1378">
        <f>IF($BB$3="４週",SUM(S54:AT54),IF($BB$3="暦月",SUM(S54:AW54),""))</f>
        <v>0</v>
      </c>
      <c r="AY54" s="1377"/>
      <c r="AZ54" s="1376">
        <f>IF($BB$3="４週",AX54/4,IF($BB$3="暦月",'②勤務形態一覧表（100名）'!AX54/('②勤務形態一覧表（100名）'!$BB$8/7),""))</f>
        <v>0</v>
      </c>
      <c r="BA54" s="1375"/>
      <c r="BB54" s="1119"/>
      <c r="BC54" s="1118"/>
      <c r="BD54" s="1118"/>
      <c r="BE54" s="1118"/>
      <c r="BF54" s="1117"/>
    </row>
    <row r="55" spans="2:58" ht="20.25" customHeight="1">
      <c r="B55" s="1396">
        <f>B52+1</f>
        <v>12</v>
      </c>
      <c r="C55" s="1108"/>
      <c r="D55" s="1107"/>
      <c r="E55" s="1106"/>
      <c r="F55" s="1105"/>
      <c r="G55" s="1104"/>
      <c r="H55" s="1103"/>
      <c r="I55" s="1081"/>
      <c r="J55" s="1081"/>
      <c r="K55" s="1080"/>
      <c r="L55" s="1102"/>
      <c r="M55" s="1090"/>
      <c r="N55" s="1090"/>
      <c r="O55" s="1089"/>
      <c r="P55" s="1403" t="s">
        <v>937</v>
      </c>
      <c r="Q55" s="1402"/>
      <c r="R55" s="1401"/>
      <c r="S55" s="1518"/>
      <c r="T55" s="1517"/>
      <c r="U55" s="1517"/>
      <c r="V55" s="1517"/>
      <c r="W55" s="1517"/>
      <c r="X55" s="1517"/>
      <c r="Y55" s="1519"/>
      <c r="Z55" s="1518"/>
      <c r="AA55" s="1517"/>
      <c r="AB55" s="1517"/>
      <c r="AC55" s="1517"/>
      <c r="AD55" s="1517"/>
      <c r="AE55" s="1517"/>
      <c r="AF55" s="1519"/>
      <c r="AG55" s="1518"/>
      <c r="AH55" s="1517"/>
      <c r="AI55" s="1517"/>
      <c r="AJ55" s="1517"/>
      <c r="AK55" s="1517"/>
      <c r="AL55" s="1517"/>
      <c r="AM55" s="1519"/>
      <c r="AN55" s="1518"/>
      <c r="AO55" s="1517"/>
      <c r="AP55" s="1517"/>
      <c r="AQ55" s="1517"/>
      <c r="AR55" s="1517"/>
      <c r="AS55" s="1517"/>
      <c r="AT55" s="1519"/>
      <c r="AU55" s="1518"/>
      <c r="AV55" s="1517"/>
      <c r="AW55" s="1517"/>
      <c r="AX55" s="1516"/>
      <c r="AY55" s="1515"/>
      <c r="AZ55" s="1514"/>
      <c r="BA55" s="1513"/>
      <c r="BB55" s="1091"/>
      <c r="BC55" s="1090"/>
      <c r="BD55" s="1090"/>
      <c r="BE55" s="1090"/>
      <c r="BF55" s="1089"/>
    </row>
    <row r="56" spans="2:58" ht="20.25" customHeight="1">
      <c r="B56" s="1396"/>
      <c r="C56" s="1087"/>
      <c r="D56" s="1086"/>
      <c r="E56" s="1085"/>
      <c r="F56" s="1084"/>
      <c r="G56" s="1083"/>
      <c r="H56" s="1082"/>
      <c r="I56" s="1081"/>
      <c r="J56" s="1081"/>
      <c r="K56" s="1080"/>
      <c r="L56" s="1079"/>
      <c r="M56" s="1067"/>
      <c r="N56" s="1067"/>
      <c r="O56" s="1066"/>
      <c r="P56" s="1395" t="s">
        <v>936</v>
      </c>
      <c r="Q56" s="1394"/>
      <c r="R56" s="1393"/>
      <c r="S56" s="1391" t="str">
        <f>IF(S55="","",VLOOKUP(S55,'シフト記号表（勤務時間帯）'!$C$6:$K$35,9,FALSE))</f>
        <v/>
      </c>
      <c r="T56" s="1390" t="str">
        <f>IF(T55="","",VLOOKUP(T55,'シフト記号表（勤務時間帯）'!$C$6:$K$35,9,FALSE))</f>
        <v/>
      </c>
      <c r="U56" s="1390" t="str">
        <f>IF(U55="","",VLOOKUP(U55,'シフト記号表（勤務時間帯）'!$C$6:$K$35,9,FALSE))</f>
        <v/>
      </c>
      <c r="V56" s="1390" t="str">
        <f>IF(V55="","",VLOOKUP(V55,'シフト記号表（勤務時間帯）'!$C$6:$K$35,9,FALSE))</f>
        <v/>
      </c>
      <c r="W56" s="1390" t="str">
        <f>IF(W55="","",VLOOKUP(W55,'シフト記号表（勤務時間帯）'!$C$6:$K$35,9,FALSE))</f>
        <v/>
      </c>
      <c r="X56" s="1390" t="str">
        <f>IF(X55="","",VLOOKUP(X55,'シフト記号表（勤務時間帯）'!$C$6:$K$35,9,FALSE))</f>
        <v/>
      </c>
      <c r="Y56" s="1392" t="str">
        <f>IF(Y55="","",VLOOKUP(Y55,'シフト記号表（勤務時間帯）'!$C$6:$K$35,9,FALSE))</f>
        <v/>
      </c>
      <c r="Z56" s="1391" t="str">
        <f>IF(Z55="","",VLOOKUP(Z55,'シフト記号表（勤務時間帯）'!$C$6:$K$35,9,FALSE))</f>
        <v/>
      </c>
      <c r="AA56" s="1390" t="str">
        <f>IF(AA55="","",VLOOKUP(AA55,'シフト記号表（勤務時間帯）'!$C$6:$K$35,9,FALSE))</f>
        <v/>
      </c>
      <c r="AB56" s="1390" t="str">
        <f>IF(AB55="","",VLOOKUP(AB55,'シフト記号表（勤務時間帯）'!$C$6:$K$35,9,FALSE))</f>
        <v/>
      </c>
      <c r="AC56" s="1390" t="str">
        <f>IF(AC55="","",VLOOKUP(AC55,'シフト記号表（勤務時間帯）'!$C$6:$K$35,9,FALSE))</f>
        <v/>
      </c>
      <c r="AD56" s="1390" t="str">
        <f>IF(AD55="","",VLOOKUP(AD55,'シフト記号表（勤務時間帯）'!$C$6:$K$35,9,FALSE))</f>
        <v/>
      </c>
      <c r="AE56" s="1390" t="str">
        <f>IF(AE55="","",VLOOKUP(AE55,'シフト記号表（勤務時間帯）'!$C$6:$K$35,9,FALSE))</f>
        <v/>
      </c>
      <c r="AF56" s="1392" t="str">
        <f>IF(AF55="","",VLOOKUP(AF55,'シフト記号表（勤務時間帯）'!$C$6:$K$35,9,FALSE))</f>
        <v/>
      </c>
      <c r="AG56" s="1391" t="str">
        <f>IF(AG55="","",VLOOKUP(AG55,'シフト記号表（勤務時間帯）'!$C$6:$K$35,9,FALSE))</f>
        <v/>
      </c>
      <c r="AH56" s="1390" t="str">
        <f>IF(AH55="","",VLOOKUP(AH55,'シフト記号表（勤務時間帯）'!$C$6:$K$35,9,FALSE))</f>
        <v/>
      </c>
      <c r="AI56" s="1390" t="str">
        <f>IF(AI55="","",VLOOKUP(AI55,'シフト記号表（勤務時間帯）'!$C$6:$K$35,9,FALSE))</f>
        <v/>
      </c>
      <c r="AJ56" s="1390" t="str">
        <f>IF(AJ55="","",VLOOKUP(AJ55,'シフト記号表（勤務時間帯）'!$C$6:$K$35,9,FALSE))</f>
        <v/>
      </c>
      <c r="AK56" s="1390" t="str">
        <f>IF(AK55="","",VLOOKUP(AK55,'シフト記号表（勤務時間帯）'!$C$6:$K$35,9,FALSE))</f>
        <v/>
      </c>
      <c r="AL56" s="1390" t="str">
        <f>IF(AL55="","",VLOOKUP(AL55,'シフト記号表（勤務時間帯）'!$C$6:$K$35,9,FALSE))</f>
        <v/>
      </c>
      <c r="AM56" s="1392" t="str">
        <f>IF(AM55="","",VLOOKUP(AM55,'シフト記号表（勤務時間帯）'!$C$6:$K$35,9,FALSE))</f>
        <v/>
      </c>
      <c r="AN56" s="1391" t="str">
        <f>IF(AN55="","",VLOOKUP(AN55,'シフト記号表（勤務時間帯）'!$C$6:$K$35,9,FALSE))</f>
        <v/>
      </c>
      <c r="AO56" s="1390" t="str">
        <f>IF(AO55="","",VLOOKUP(AO55,'シフト記号表（勤務時間帯）'!$C$6:$K$35,9,FALSE))</f>
        <v/>
      </c>
      <c r="AP56" s="1390" t="str">
        <f>IF(AP55="","",VLOOKUP(AP55,'シフト記号表（勤務時間帯）'!$C$6:$K$35,9,FALSE))</f>
        <v/>
      </c>
      <c r="AQ56" s="1390" t="str">
        <f>IF(AQ55="","",VLOOKUP(AQ55,'シフト記号表（勤務時間帯）'!$C$6:$K$35,9,FALSE))</f>
        <v/>
      </c>
      <c r="AR56" s="1390" t="str">
        <f>IF(AR55="","",VLOOKUP(AR55,'シフト記号表（勤務時間帯）'!$C$6:$K$35,9,FALSE))</f>
        <v/>
      </c>
      <c r="AS56" s="1390" t="str">
        <f>IF(AS55="","",VLOOKUP(AS55,'シフト記号表（勤務時間帯）'!$C$6:$K$35,9,FALSE))</f>
        <v/>
      </c>
      <c r="AT56" s="1392" t="str">
        <f>IF(AT55="","",VLOOKUP(AT55,'シフト記号表（勤務時間帯）'!$C$6:$K$35,9,FALSE))</f>
        <v/>
      </c>
      <c r="AU56" s="1391" t="str">
        <f>IF(AU55="","",VLOOKUP(AU55,'シフト記号表（勤務時間帯）'!$C$6:$K$35,9,FALSE))</f>
        <v/>
      </c>
      <c r="AV56" s="1390" t="str">
        <f>IF(AV55="","",VLOOKUP(AV55,'シフト記号表（勤務時間帯）'!$C$6:$K$35,9,FALSE))</f>
        <v/>
      </c>
      <c r="AW56" s="1390" t="str">
        <f>IF(AW55="","",VLOOKUP(AW55,'シフト記号表（勤務時間帯）'!$C$6:$K$35,9,FALSE))</f>
        <v/>
      </c>
      <c r="AX56" s="1389">
        <f>IF($BB$3="４週",SUM(S56:AT56),IF($BB$3="暦月",SUM(S56:AW56),""))</f>
        <v>0</v>
      </c>
      <c r="AY56" s="1388"/>
      <c r="AZ56" s="1387">
        <f>IF($BB$3="４週",AX56/4,IF($BB$3="暦月",'②勤務形態一覧表（100名）'!AX56/('②勤務形態一覧表（100名）'!$BB$8/7),""))</f>
        <v>0</v>
      </c>
      <c r="BA56" s="1386"/>
      <c r="BB56" s="1068"/>
      <c r="BC56" s="1067"/>
      <c r="BD56" s="1067"/>
      <c r="BE56" s="1067"/>
      <c r="BF56" s="1066"/>
    </row>
    <row r="57" spans="2:58" ht="20.25" customHeight="1">
      <c r="B57" s="1396"/>
      <c r="C57" s="1064"/>
      <c r="D57" s="1063"/>
      <c r="E57" s="1062"/>
      <c r="F57" s="1084">
        <f>C55</f>
        <v>0</v>
      </c>
      <c r="G57" s="1116"/>
      <c r="H57" s="1082"/>
      <c r="I57" s="1081"/>
      <c r="J57" s="1081"/>
      <c r="K57" s="1080"/>
      <c r="L57" s="1115"/>
      <c r="M57" s="1110"/>
      <c r="N57" s="1110"/>
      <c r="O57" s="1109"/>
      <c r="P57" s="1406" t="s">
        <v>935</v>
      </c>
      <c r="Q57" s="1405"/>
      <c r="R57" s="1404"/>
      <c r="S57" s="1380" t="str">
        <f>IF(S55="","",VLOOKUP(S55,'シフト記号表（勤務時間帯）'!$C$6:$U$35,19,FALSE))</f>
        <v/>
      </c>
      <c r="T57" s="1379" t="str">
        <f>IF(T55="","",VLOOKUP(T55,'シフト記号表（勤務時間帯）'!$C$6:$U$35,19,FALSE))</f>
        <v/>
      </c>
      <c r="U57" s="1379" t="str">
        <f>IF(U55="","",VLOOKUP(U55,'シフト記号表（勤務時間帯）'!$C$6:$U$35,19,FALSE))</f>
        <v/>
      </c>
      <c r="V57" s="1379" t="str">
        <f>IF(V55="","",VLOOKUP(V55,'シフト記号表（勤務時間帯）'!$C$6:$U$35,19,FALSE))</f>
        <v/>
      </c>
      <c r="W57" s="1379" t="str">
        <f>IF(W55="","",VLOOKUP(W55,'シフト記号表（勤務時間帯）'!$C$6:$U$35,19,FALSE))</f>
        <v/>
      </c>
      <c r="X57" s="1379" t="str">
        <f>IF(X55="","",VLOOKUP(X55,'シフト記号表（勤務時間帯）'!$C$6:$U$35,19,FALSE))</f>
        <v/>
      </c>
      <c r="Y57" s="1381" t="str">
        <f>IF(Y55="","",VLOOKUP(Y55,'シフト記号表（勤務時間帯）'!$C$6:$U$35,19,FALSE))</f>
        <v/>
      </c>
      <c r="Z57" s="1380" t="str">
        <f>IF(Z55="","",VLOOKUP(Z55,'シフト記号表（勤務時間帯）'!$C$6:$U$35,19,FALSE))</f>
        <v/>
      </c>
      <c r="AA57" s="1379" t="str">
        <f>IF(AA55="","",VLOOKUP(AA55,'シフト記号表（勤務時間帯）'!$C$6:$U$35,19,FALSE))</f>
        <v/>
      </c>
      <c r="AB57" s="1379" t="str">
        <f>IF(AB55="","",VLOOKUP(AB55,'シフト記号表（勤務時間帯）'!$C$6:$U$35,19,FALSE))</f>
        <v/>
      </c>
      <c r="AC57" s="1379" t="str">
        <f>IF(AC55="","",VLOOKUP(AC55,'シフト記号表（勤務時間帯）'!$C$6:$U$35,19,FALSE))</f>
        <v/>
      </c>
      <c r="AD57" s="1379" t="str">
        <f>IF(AD55="","",VLOOKUP(AD55,'シフト記号表（勤務時間帯）'!$C$6:$U$35,19,FALSE))</f>
        <v/>
      </c>
      <c r="AE57" s="1379" t="str">
        <f>IF(AE55="","",VLOOKUP(AE55,'シフト記号表（勤務時間帯）'!$C$6:$U$35,19,FALSE))</f>
        <v/>
      </c>
      <c r="AF57" s="1381" t="str">
        <f>IF(AF55="","",VLOOKUP(AF55,'シフト記号表（勤務時間帯）'!$C$6:$U$35,19,FALSE))</f>
        <v/>
      </c>
      <c r="AG57" s="1380" t="str">
        <f>IF(AG55="","",VLOOKUP(AG55,'シフト記号表（勤務時間帯）'!$C$6:$U$35,19,FALSE))</f>
        <v/>
      </c>
      <c r="AH57" s="1379" t="str">
        <f>IF(AH55="","",VLOOKUP(AH55,'シフト記号表（勤務時間帯）'!$C$6:$U$35,19,FALSE))</f>
        <v/>
      </c>
      <c r="AI57" s="1379" t="str">
        <f>IF(AI55="","",VLOOKUP(AI55,'シフト記号表（勤務時間帯）'!$C$6:$U$35,19,FALSE))</f>
        <v/>
      </c>
      <c r="AJ57" s="1379" t="str">
        <f>IF(AJ55="","",VLOOKUP(AJ55,'シフト記号表（勤務時間帯）'!$C$6:$U$35,19,FALSE))</f>
        <v/>
      </c>
      <c r="AK57" s="1379" t="str">
        <f>IF(AK55="","",VLOOKUP(AK55,'シフト記号表（勤務時間帯）'!$C$6:$U$35,19,FALSE))</f>
        <v/>
      </c>
      <c r="AL57" s="1379" t="str">
        <f>IF(AL55="","",VLOOKUP(AL55,'シフト記号表（勤務時間帯）'!$C$6:$U$35,19,FALSE))</f>
        <v/>
      </c>
      <c r="AM57" s="1381" t="str">
        <f>IF(AM55="","",VLOOKUP(AM55,'シフト記号表（勤務時間帯）'!$C$6:$U$35,19,FALSE))</f>
        <v/>
      </c>
      <c r="AN57" s="1380" t="str">
        <f>IF(AN55="","",VLOOKUP(AN55,'シフト記号表（勤務時間帯）'!$C$6:$U$35,19,FALSE))</f>
        <v/>
      </c>
      <c r="AO57" s="1379" t="str">
        <f>IF(AO55="","",VLOOKUP(AO55,'シフト記号表（勤務時間帯）'!$C$6:$U$35,19,FALSE))</f>
        <v/>
      </c>
      <c r="AP57" s="1379" t="str">
        <f>IF(AP55="","",VLOOKUP(AP55,'シフト記号表（勤務時間帯）'!$C$6:$U$35,19,FALSE))</f>
        <v/>
      </c>
      <c r="AQ57" s="1379" t="str">
        <f>IF(AQ55="","",VLOOKUP(AQ55,'シフト記号表（勤務時間帯）'!$C$6:$U$35,19,FALSE))</f>
        <v/>
      </c>
      <c r="AR57" s="1379" t="str">
        <f>IF(AR55="","",VLOOKUP(AR55,'シフト記号表（勤務時間帯）'!$C$6:$U$35,19,FALSE))</f>
        <v/>
      </c>
      <c r="AS57" s="1379" t="str">
        <f>IF(AS55="","",VLOOKUP(AS55,'シフト記号表（勤務時間帯）'!$C$6:$U$35,19,FALSE))</f>
        <v/>
      </c>
      <c r="AT57" s="1381" t="str">
        <f>IF(AT55="","",VLOOKUP(AT55,'シフト記号表（勤務時間帯）'!$C$6:$U$35,19,FALSE))</f>
        <v/>
      </c>
      <c r="AU57" s="1380" t="str">
        <f>IF(AU55="","",VLOOKUP(AU55,'シフト記号表（勤務時間帯）'!$C$6:$U$35,19,FALSE))</f>
        <v/>
      </c>
      <c r="AV57" s="1379" t="str">
        <f>IF(AV55="","",VLOOKUP(AV55,'シフト記号表（勤務時間帯）'!$C$6:$U$35,19,FALSE))</f>
        <v/>
      </c>
      <c r="AW57" s="1379" t="str">
        <f>IF(AW55="","",VLOOKUP(AW55,'シフト記号表（勤務時間帯）'!$C$6:$U$35,19,FALSE))</f>
        <v/>
      </c>
      <c r="AX57" s="1378">
        <f>IF($BB$3="４週",SUM(S57:AT57),IF($BB$3="暦月",SUM(S57:AW57),""))</f>
        <v>0</v>
      </c>
      <c r="AY57" s="1377"/>
      <c r="AZ57" s="1376">
        <f>IF($BB$3="４週",AX57/4,IF($BB$3="暦月",'②勤務形態一覧表（100名）'!AX57/('②勤務形態一覧表（100名）'!$BB$8/7),""))</f>
        <v>0</v>
      </c>
      <c r="BA57" s="1375"/>
      <c r="BB57" s="1111"/>
      <c r="BC57" s="1110"/>
      <c r="BD57" s="1110"/>
      <c r="BE57" s="1110"/>
      <c r="BF57" s="1109"/>
    </row>
    <row r="58" spans="2:58" ht="20.25" customHeight="1">
      <c r="B58" s="1396">
        <f>B55+1</f>
        <v>13</v>
      </c>
      <c r="C58" s="1108"/>
      <c r="D58" s="1107"/>
      <c r="E58" s="1106"/>
      <c r="F58" s="1105"/>
      <c r="G58" s="1104"/>
      <c r="H58" s="1103"/>
      <c r="I58" s="1081"/>
      <c r="J58" s="1081"/>
      <c r="K58" s="1080"/>
      <c r="L58" s="1102"/>
      <c r="M58" s="1090"/>
      <c r="N58" s="1090"/>
      <c r="O58" s="1089"/>
      <c r="P58" s="1403" t="s">
        <v>937</v>
      </c>
      <c r="Q58" s="1402"/>
      <c r="R58" s="1401"/>
      <c r="S58" s="1518"/>
      <c r="T58" s="1517"/>
      <c r="U58" s="1517"/>
      <c r="V58" s="1517"/>
      <c r="W58" s="1517"/>
      <c r="X58" s="1517"/>
      <c r="Y58" s="1519"/>
      <c r="Z58" s="1518"/>
      <c r="AA58" s="1517"/>
      <c r="AB58" s="1517"/>
      <c r="AC58" s="1517"/>
      <c r="AD58" s="1517"/>
      <c r="AE58" s="1517"/>
      <c r="AF58" s="1519"/>
      <c r="AG58" s="1518"/>
      <c r="AH58" s="1517"/>
      <c r="AI58" s="1517"/>
      <c r="AJ58" s="1517"/>
      <c r="AK58" s="1517"/>
      <c r="AL58" s="1517"/>
      <c r="AM58" s="1519"/>
      <c r="AN58" s="1518"/>
      <c r="AO58" s="1517"/>
      <c r="AP58" s="1517"/>
      <c r="AQ58" s="1517"/>
      <c r="AR58" s="1517"/>
      <c r="AS58" s="1517"/>
      <c r="AT58" s="1519"/>
      <c r="AU58" s="1518"/>
      <c r="AV58" s="1517"/>
      <c r="AW58" s="1517"/>
      <c r="AX58" s="1516"/>
      <c r="AY58" s="1515"/>
      <c r="AZ58" s="1514"/>
      <c r="BA58" s="1513"/>
      <c r="BB58" s="1091"/>
      <c r="BC58" s="1090"/>
      <c r="BD58" s="1090"/>
      <c r="BE58" s="1090"/>
      <c r="BF58" s="1089"/>
    </row>
    <row r="59" spans="2:58" ht="20.25" customHeight="1">
      <c r="B59" s="1396"/>
      <c r="C59" s="1087"/>
      <c r="D59" s="1086"/>
      <c r="E59" s="1085"/>
      <c r="F59" s="1084"/>
      <c r="G59" s="1083"/>
      <c r="H59" s="1082"/>
      <c r="I59" s="1081"/>
      <c r="J59" s="1081"/>
      <c r="K59" s="1080"/>
      <c r="L59" s="1079"/>
      <c r="M59" s="1067"/>
      <c r="N59" s="1067"/>
      <c r="O59" s="1066"/>
      <c r="P59" s="1395" t="s">
        <v>936</v>
      </c>
      <c r="Q59" s="1394"/>
      <c r="R59" s="1393"/>
      <c r="S59" s="1391" t="str">
        <f>IF(S58="","",VLOOKUP(S58,'シフト記号表（勤務時間帯）'!$C$6:$K$35,9,FALSE))</f>
        <v/>
      </c>
      <c r="T59" s="1390" t="str">
        <f>IF(T58="","",VLOOKUP(T58,'シフト記号表（勤務時間帯）'!$C$6:$K$35,9,FALSE))</f>
        <v/>
      </c>
      <c r="U59" s="1390" t="str">
        <f>IF(U58="","",VLOOKUP(U58,'シフト記号表（勤務時間帯）'!$C$6:$K$35,9,FALSE))</f>
        <v/>
      </c>
      <c r="V59" s="1390" t="str">
        <f>IF(V58="","",VLOOKUP(V58,'シフト記号表（勤務時間帯）'!$C$6:$K$35,9,FALSE))</f>
        <v/>
      </c>
      <c r="W59" s="1390" t="str">
        <f>IF(W58="","",VLOOKUP(W58,'シフト記号表（勤務時間帯）'!$C$6:$K$35,9,FALSE))</f>
        <v/>
      </c>
      <c r="X59" s="1390" t="str">
        <f>IF(X58="","",VLOOKUP(X58,'シフト記号表（勤務時間帯）'!$C$6:$K$35,9,FALSE))</f>
        <v/>
      </c>
      <c r="Y59" s="1392" t="str">
        <f>IF(Y58="","",VLOOKUP(Y58,'シフト記号表（勤務時間帯）'!$C$6:$K$35,9,FALSE))</f>
        <v/>
      </c>
      <c r="Z59" s="1391" t="str">
        <f>IF(Z58="","",VLOOKUP(Z58,'シフト記号表（勤務時間帯）'!$C$6:$K$35,9,FALSE))</f>
        <v/>
      </c>
      <c r="AA59" s="1390" t="str">
        <f>IF(AA58="","",VLOOKUP(AA58,'シフト記号表（勤務時間帯）'!$C$6:$K$35,9,FALSE))</f>
        <v/>
      </c>
      <c r="AB59" s="1390" t="str">
        <f>IF(AB58="","",VLOOKUP(AB58,'シフト記号表（勤務時間帯）'!$C$6:$K$35,9,FALSE))</f>
        <v/>
      </c>
      <c r="AC59" s="1390" t="str">
        <f>IF(AC58="","",VLOOKUP(AC58,'シフト記号表（勤務時間帯）'!$C$6:$K$35,9,FALSE))</f>
        <v/>
      </c>
      <c r="AD59" s="1390" t="str">
        <f>IF(AD58="","",VLOOKUP(AD58,'シフト記号表（勤務時間帯）'!$C$6:$K$35,9,FALSE))</f>
        <v/>
      </c>
      <c r="AE59" s="1390" t="str">
        <f>IF(AE58="","",VLOOKUP(AE58,'シフト記号表（勤務時間帯）'!$C$6:$K$35,9,FALSE))</f>
        <v/>
      </c>
      <c r="AF59" s="1392" t="str">
        <f>IF(AF58="","",VLOOKUP(AF58,'シフト記号表（勤務時間帯）'!$C$6:$K$35,9,FALSE))</f>
        <v/>
      </c>
      <c r="AG59" s="1391" t="str">
        <f>IF(AG58="","",VLOOKUP(AG58,'シフト記号表（勤務時間帯）'!$C$6:$K$35,9,FALSE))</f>
        <v/>
      </c>
      <c r="AH59" s="1390" t="str">
        <f>IF(AH58="","",VLOOKUP(AH58,'シフト記号表（勤務時間帯）'!$C$6:$K$35,9,FALSE))</f>
        <v/>
      </c>
      <c r="AI59" s="1390" t="str">
        <f>IF(AI58="","",VLOOKUP(AI58,'シフト記号表（勤務時間帯）'!$C$6:$K$35,9,FALSE))</f>
        <v/>
      </c>
      <c r="AJ59" s="1390" t="str">
        <f>IF(AJ58="","",VLOOKUP(AJ58,'シフト記号表（勤務時間帯）'!$C$6:$K$35,9,FALSE))</f>
        <v/>
      </c>
      <c r="AK59" s="1390" t="str">
        <f>IF(AK58="","",VLOOKUP(AK58,'シフト記号表（勤務時間帯）'!$C$6:$K$35,9,FALSE))</f>
        <v/>
      </c>
      <c r="AL59" s="1390" t="str">
        <f>IF(AL58="","",VLOOKUP(AL58,'シフト記号表（勤務時間帯）'!$C$6:$K$35,9,FALSE))</f>
        <v/>
      </c>
      <c r="AM59" s="1392" t="str">
        <f>IF(AM58="","",VLOOKUP(AM58,'シフト記号表（勤務時間帯）'!$C$6:$K$35,9,FALSE))</f>
        <v/>
      </c>
      <c r="AN59" s="1391" t="str">
        <f>IF(AN58="","",VLOOKUP(AN58,'シフト記号表（勤務時間帯）'!$C$6:$K$35,9,FALSE))</f>
        <v/>
      </c>
      <c r="AO59" s="1390" t="str">
        <f>IF(AO58="","",VLOOKUP(AO58,'シフト記号表（勤務時間帯）'!$C$6:$K$35,9,FALSE))</f>
        <v/>
      </c>
      <c r="AP59" s="1390" t="str">
        <f>IF(AP58="","",VLOOKUP(AP58,'シフト記号表（勤務時間帯）'!$C$6:$K$35,9,FALSE))</f>
        <v/>
      </c>
      <c r="AQ59" s="1390" t="str">
        <f>IF(AQ58="","",VLOOKUP(AQ58,'シフト記号表（勤務時間帯）'!$C$6:$K$35,9,FALSE))</f>
        <v/>
      </c>
      <c r="AR59" s="1390" t="str">
        <f>IF(AR58="","",VLOOKUP(AR58,'シフト記号表（勤務時間帯）'!$C$6:$K$35,9,FALSE))</f>
        <v/>
      </c>
      <c r="AS59" s="1390" t="str">
        <f>IF(AS58="","",VLOOKUP(AS58,'シフト記号表（勤務時間帯）'!$C$6:$K$35,9,FALSE))</f>
        <v/>
      </c>
      <c r="AT59" s="1392" t="str">
        <f>IF(AT58="","",VLOOKUP(AT58,'シフト記号表（勤務時間帯）'!$C$6:$K$35,9,FALSE))</f>
        <v/>
      </c>
      <c r="AU59" s="1391" t="str">
        <f>IF(AU58="","",VLOOKUP(AU58,'シフト記号表（勤務時間帯）'!$C$6:$K$35,9,FALSE))</f>
        <v/>
      </c>
      <c r="AV59" s="1390" t="str">
        <f>IF(AV58="","",VLOOKUP(AV58,'シフト記号表（勤務時間帯）'!$C$6:$K$35,9,FALSE))</f>
        <v/>
      </c>
      <c r="AW59" s="1390" t="str">
        <f>IF(AW58="","",VLOOKUP(AW58,'シフト記号表（勤務時間帯）'!$C$6:$K$35,9,FALSE))</f>
        <v/>
      </c>
      <c r="AX59" s="1389">
        <f>IF($BB$3="４週",SUM(S59:AT59),IF($BB$3="暦月",SUM(S59:AW59),""))</f>
        <v>0</v>
      </c>
      <c r="AY59" s="1388"/>
      <c r="AZ59" s="1387">
        <f>IF($BB$3="４週",AX59/4,IF($BB$3="暦月",'②勤務形態一覧表（100名）'!AX59/('②勤務形態一覧表（100名）'!$BB$8/7),""))</f>
        <v>0</v>
      </c>
      <c r="BA59" s="1386"/>
      <c r="BB59" s="1068"/>
      <c r="BC59" s="1067"/>
      <c r="BD59" s="1067"/>
      <c r="BE59" s="1067"/>
      <c r="BF59" s="1066"/>
    </row>
    <row r="60" spans="2:58" ht="20.25" customHeight="1">
      <c r="B60" s="1396"/>
      <c r="C60" s="1064"/>
      <c r="D60" s="1063"/>
      <c r="E60" s="1062"/>
      <c r="F60" s="1512">
        <f>C58</f>
        <v>0</v>
      </c>
      <c r="G60" s="1116"/>
      <c r="H60" s="1082"/>
      <c r="I60" s="1081"/>
      <c r="J60" s="1081"/>
      <c r="K60" s="1080"/>
      <c r="L60" s="1115"/>
      <c r="M60" s="1110"/>
      <c r="N60" s="1110"/>
      <c r="O60" s="1109"/>
      <c r="P60" s="1406" t="s">
        <v>935</v>
      </c>
      <c r="Q60" s="1405"/>
      <c r="R60" s="1404"/>
      <c r="S60" s="1380" t="str">
        <f>IF(S58="","",VLOOKUP(S58,'シフト記号表（勤務時間帯）'!$C$6:$U$35,19,FALSE))</f>
        <v/>
      </c>
      <c r="T60" s="1379" t="str">
        <f>IF(T58="","",VLOOKUP(T58,'シフト記号表（勤務時間帯）'!$C$6:$U$35,19,FALSE))</f>
        <v/>
      </c>
      <c r="U60" s="1379" t="str">
        <f>IF(U58="","",VLOOKUP(U58,'シフト記号表（勤務時間帯）'!$C$6:$U$35,19,FALSE))</f>
        <v/>
      </c>
      <c r="V60" s="1379" t="str">
        <f>IF(V58="","",VLOOKUP(V58,'シフト記号表（勤務時間帯）'!$C$6:$U$35,19,FALSE))</f>
        <v/>
      </c>
      <c r="W60" s="1379" t="str">
        <f>IF(W58="","",VLOOKUP(W58,'シフト記号表（勤務時間帯）'!$C$6:$U$35,19,FALSE))</f>
        <v/>
      </c>
      <c r="X60" s="1379" t="str">
        <f>IF(X58="","",VLOOKUP(X58,'シフト記号表（勤務時間帯）'!$C$6:$U$35,19,FALSE))</f>
        <v/>
      </c>
      <c r="Y60" s="1381" t="str">
        <f>IF(Y58="","",VLOOKUP(Y58,'シフト記号表（勤務時間帯）'!$C$6:$U$35,19,FALSE))</f>
        <v/>
      </c>
      <c r="Z60" s="1380" t="str">
        <f>IF(Z58="","",VLOOKUP(Z58,'シフト記号表（勤務時間帯）'!$C$6:$U$35,19,FALSE))</f>
        <v/>
      </c>
      <c r="AA60" s="1379" t="str">
        <f>IF(AA58="","",VLOOKUP(AA58,'シフト記号表（勤務時間帯）'!$C$6:$U$35,19,FALSE))</f>
        <v/>
      </c>
      <c r="AB60" s="1379" t="str">
        <f>IF(AB58="","",VLOOKUP(AB58,'シフト記号表（勤務時間帯）'!$C$6:$U$35,19,FALSE))</f>
        <v/>
      </c>
      <c r="AC60" s="1379" t="str">
        <f>IF(AC58="","",VLOOKUP(AC58,'シフト記号表（勤務時間帯）'!$C$6:$U$35,19,FALSE))</f>
        <v/>
      </c>
      <c r="AD60" s="1379" t="str">
        <f>IF(AD58="","",VLOOKUP(AD58,'シフト記号表（勤務時間帯）'!$C$6:$U$35,19,FALSE))</f>
        <v/>
      </c>
      <c r="AE60" s="1379" t="str">
        <f>IF(AE58="","",VLOOKUP(AE58,'シフト記号表（勤務時間帯）'!$C$6:$U$35,19,FALSE))</f>
        <v/>
      </c>
      <c r="AF60" s="1381" t="str">
        <f>IF(AF58="","",VLOOKUP(AF58,'シフト記号表（勤務時間帯）'!$C$6:$U$35,19,FALSE))</f>
        <v/>
      </c>
      <c r="AG60" s="1380" t="str">
        <f>IF(AG58="","",VLOOKUP(AG58,'シフト記号表（勤務時間帯）'!$C$6:$U$35,19,FALSE))</f>
        <v/>
      </c>
      <c r="AH60" s="1379" t="str">
        <f>IF(AH58="","",VLOOKUP(AH58,'シフト記号表（勤務時間帯）'!$C$6:$U$35,19,FALSE))</f>
        <v/>
      </c>
      <c r="AI60" s="1379" t="str">
        <f>IF(AI58="","",VLOOKUP(AI58,'シフト記号表（勤務時間帯）'!$C$6:$U$35,19,FALSE))</f>
        <v/>
      </c>
      <c r="AJ60" s="1379" t="str">
        <f>IF(AJ58="","",VLOOKUP(AJ58,'シフト記号表（勤務時間帯）'!$C$6:$U$35,19,FALSE))</f>
        <v/>
      </c>
      <c r="AK60" s="1379" t="str">
        <f>IF(AK58="","",VLOOKUP(AK58,'シフト記号表（勤務時間帯）'!$C$6:$U$35,19,FALSE))</f>
        <v/>
      </c>
      <c r="AL60" s="1379" t="str">
        <f>IF(AL58="","",VLOOKUP(AL58,'シフト記号表（勤務時間帯）'!$C$6:$U$35,19,FALSE))</f>
        <v/>
      </c>
      <c r="AM60" s="1381" t="str">
        <f>IF(AM58="","",VLOOKUP(AM58,'シフト記号表（勤務時間帯）'!$C$6:$U$35,19,FALSE))</f>
        <v/>
      </c>
      <c r="AN60" s="1380" t="str">
        <f>IF(AN58="","",VLOOKUP(AN58,'シフト記号表（勤務時間帯）'!$C$6:$U$35,19,FALSE))</f>
        <v/>
      </c>
      <c r="AO60" s="1379" t="str">
        <f>IF(AO58="","",VLOOKUP(AO58,'シフト記号表（勤務時間帯）'!$C$6:$U$35,19,FALSE))</f>
        <v/>
      </c>
      <c r="AP60" s="1379" t="str">
        <f>IF(AP58="","",VLOOKUP(AP58,'シフト記号表（勤務時間帯）'!$C$6:$U$35,19,FALSE))</f>
        <v/>
      </c>
      <c r="AQ60" s="1379" t="str">
        <f>IF(AQ58="","",VLOOKUP(AQ58,'シフト記号表（勤務時間帯）'!$C$6:$U$35,19,FALSE))</f>
        <v/>
      </c>
      <c r="AR60" s="1379" t="str">
        <f>IF(AR58="","",VLOOKUP(AR58,'シフト記号表（勤務時間帯）'!$C$6:$U$35,19,FALSE))</f>
        <v/>
      </c>
      <c r="AS60" s="1379" t="str">
        <f>IF(AS58="","",VLOOKUP(AS58,'シフト記号表（勤務時間帯）'!$C$6:$U$35,19,FALSE))</f>
        <v/>
      </c>
      <c r="AT60" s="1381" t="str">
        <f>IF(AT58="","",VLOOKUP(AT58,'シフト記号表（勤務時間帯）'!$C$6:$U$35,19,FALSE))</f>
        <v/>
      </c>
      <c r="AU60" s="1380" t="str">
        <f>IF(AU58="","",VLOOKUP(AU58,'シフト記号表（勤務時間帯）'!$C$6:$U$35,19,FALSE))</f>
        <v/>
      </c>
      <c r="AV60" s="1379" t="str">
        <f>IF(AV58="","",VLOOKUP(AV58,'シフト記号表（勤務時間帯）'!$C$6:$U$35,19,FALSE))</f>
        <v/>
      </c>
      <c r="AW60" s="1379" t="str">
        <f>IF(AW58="","",VLOOKUP(AW58,'シフト記号表（勤務時間帯）'!$C$6:$U$35,19,FALSE))</f>
        <v/>
      </c>
      <c r="AX60" s="1378">
        <f>IF($BB$3="４週",SUM(S60:AT60),IF($BB$3="暦月",SUM(S60:AW60),""))</f>
        <v>0</v>
      </c>
      <c r="AY60" s="1377"/>
      <c r="AZ60" s="1376">
        <f>IF($BB$3="４週",AX60/4,IF($BB$3="暦月",'②勤務形態一覧表（100名）'!AX60/('②勤務形態一覧表（100名）'!$BB$8/7),""))</f>
        <v>0</v>
      </c>
      <c r="BA60" s="1375"/>
      <c r="BB60" s="1111"/>
      <c r="BC60" s="1110"/>
      <c r="BD60" s="1110"/>
      <c r="BE60" s="1110"/>
      <c r="BF60" s="1109"/>
    </row>
    <row r="61" spans="2:58" ht="20.25" customHeight="1">
      <c r="B61" s="1532">
        <f>B58+1</f>
        <v>14</v>
      </c>
      <c r="C61" s="1087"/>
      <c r="D61" s="1086"/>
      <c r="E61" s="1085"/>
      <c r="F61" s="1531"/>
      <c r="G61" s="1530"/>
      <c r="H61" s="1529"/>
      <c r="I61" s="1528"/>
      <c r="J61" s="1528"/>
      <c r="K61" s="1527"/>
      <c r="L61" s="1079"/>
      <c r="M61" s="1067"/>
      <c r="N61" s="1067"/>
      <c r="O61" s="1066"/>
      <c r="P61" s="1526" t="s">
        <v>937</v>
      </c>
      <c r="Q61" s="1525"/>
      <c r="R61" s="1524"/>
      <c r="S61" s="1518"/>
      <c r="T61" s="1517"/>
      <c r="U61" s="1517"/>
      <c r="V61" s="1517"/>
      <c r="W61" s="1517"/>
      <c r="X61" s="1517"/>
      <c r="Y61" s="1519"/>
      <c r="Z61" s="1518"/>
      <c r="AA61" s="1517"/>
      <c r="AB61" s="1517"/>
      <c r="AC61" s="1517"/>
      <c r="AD61" s="1517"/>
      <c r="AE61" s="1517"/>
      <c r="AF61" s="1519"/>
      <c r="AG61" s="1518"/>
      <c r="AH61" s="1517"/>
      <c r="AI61" s="1517"/>
      <c r="AJ61" s="1517"/>
      <c r="AK61" s="1517"/>
      <c r="AL61" s="1517"/>
      <c r="AM61" s="1519"/>
      <c r="AN61" s="1518"/>
      <c r="AO61" s="1517"/>
      <c r="AP61" s="1517"/>
      <c r="AQ61" s="1517"/>
      <c r="AR61" s="1517"/>
      <c r="AS61" s="1517"/>
      <c r="AT61" s="1519"/>
      <c r="AU61" s="1518"/>
      <c r="AV61" s="1517"/>
      <c r="AW61" s="1517"/>
      <c r="AX61" s="1523"/>
      <c r="AY61" s="1522"/>
      <c r="AZ61" s="1521"/>
      <c r="BA61" s="1520"/>
      <c r="BB61" s="1068"/>
      <c r="BC61" s="1067"/>
      <c r="BD61" s="1067"/>
      <c r="BE61" s="1067"/>
      <c r="BF61" s="1066"/>
    </row>
    <row r="62" spans="2:58" ht="20.25" customHeight="1">
      <c r="B62" s="1396"/>
      <c r="C62" s="1087"/>
      <c r="D62" s="1086"/>
      <c r="E62" s="1085"/>
      <c r="F62" s="1084"/>
      <c r="G62" s="1083"/>
      <c r="H62" s="1082"/>
      <c r="I62" s="1081"/>
      <c r="J62" s="1081"/>
      <c r="K62" s="1080"/>
      <c r="L62" s="1079"/>
      <c r="M62" s="1067"/>
      <c r="N62" s="1067"/>
      <c r="O62" s="1066"/>
      <c r="P62" s="1395" t="s">
        <v>936</v>
      </c>
      <c r="Q62" s="1394"/>
      <c r="R62" s="1393"/>
      <c r="S62" s="1391" t="str">
        <f>IF(S61="","",VLOOKUP(S61,'シフト記号表（勤務時間帯）'!$C$6:$K$35,9,FALSE))</f>
        <v/>
      </c>
      <c r="T62" s="1390" t="str">
        <f>IF(T61="","",VLOOKUP(T61,'シフト記号表（勤務時間帯）'!$C$6:$K$35,9,FALSE))</f>
        <v/>
      </c>
      <c r="U62" s="1390" t="str">
        <f>IF(U61="","",VLOOKUP(U61,'シフト記号表（勤務時間帯）'!$C$6:$K$35,9,FALSE))</f>
        <v/>
      </c>
      <c r="V62" s="1390" t="str">
        <f>IF(V61="","",VLOOKUP(V61,'シフト記号表（勤務時間帯）'!$C$6:$K$35,9,FALSE))</f>
        <v/>
      </c>
      <c r="W62" s="1390" t="str">
        <f>IF(W61="","",VLOOKUP(W61,'シフト記号表（勤務時間帯）'!$C$6:$K$35,9,FALSE))</f>
        <v/>
      </c>
      <c r="X62" s="1390" t="str">
        <f>IF(X61="","",VLOOKUP(X61,'シフト記号表（勤務時間帯）'!$C$6:$K$35,9,FALSE))</f>
        <v/>
      </c>
      <c r="Y62" s="1392" t="str">
        <f>IF(Y61="","",VLOOKUP(Y61,'シフト記号表（勤務時間帯）'!$C$6:$K$35,9,FALSE))</f>
        <v/>
      </c>
      <c r="Z62" s="1391" t="str">
        <f>IF(Z61="","",VLOOKUP(Z61,'シフト記号表（勤務時間帯）'!$C$6:$K$35,9,FALSE))</f>
        <v/>
      </c>
      <c r="AA62" s="1390" t="str">
        <f>IF(AA61="","",VLOOKUP(AA61,'シフト記号表（勤務時間帯）'!$C$6:$K$35,9,FALSE))</f>
        <v/>
      </c>
      <c r="AB62" s="1390" t="str">
        <f>IF(AB61="","",VLOOKUP(AB61,'シフト記号表（勤務時間帯）'!$C$6:$K$35,9,FALSE))</f>
        <v/>
      </c>
      <c r="AC62" s="1390" t="str">
        <f>IF(AC61="","",VLOOKUP(AC61,'シフト記号表（勤務時間帯）'!$C$6:$K$35,9,FALSE))</f>
        <v/>
      </c>
      <c r="AD62" s="1390" t="str">
        <f>IF(AD61="","",VLOOKUP(AD61,'シフト記号表（勤務時間帯）'!$C$6:$K$35,9,FALSE))</f>
        <v/>
      </c>
      <c r="AE62" s="1390" t="str">
        <f>IF(AE61="","",VLOOKUP(AE61,'シフト記号表（勤務時間帯）'!$C$6:$K$35,9,FALSE))</f>
        <v/>
      </c>
      <c r="AF62" s="1392" t="str">
        <f>IF(AF61="","",VLOOKUP(AF61,'シフト記号表（勤務時間帯）'!$C$6:$K$35,9,FALSE))</f>
        <v/>
      </c>
      <c r="AG62" s="1391" t="str">
        <f>IF(AG61="","",VLOOKUP(AG61,'シフト記号表（勤務時間帯）'!$C$6:$K$35,9,FALSE))</f>
        <v/>
      </c>
      <c r="AH62" s="1390" t="str">
        <f>IF(AH61="","",VLOOKUP(AH61,'シフト記号表（勤務時間帯）'!$C$6:$K$35,9,FALSE))</f>
        <v/>
      </c>
      <c r="AI62" s="1390" t="str">
        <f>IF(AI61="","",VLOOKUP(AI61,'シフト記号表（勤務時間帯）'!$C$6:$K$35,9,FALSE))</f>
        <v/>
      </c>
      <c r="AJ62" s="1390" t="str">
        <f>IF(AJ61="","",VLOOKUP(AJ61,'シフト記号表（勤務時間帯）'!$C$6:$K$35,9,FALSE))</f>
        <v/>
      </c>
      <c r="AK62" s="1390" t="str">
        <f>IF(AK61="","",VLOOKUP(AK61,'シフト記号表（勤務時間帯）'!$C$6:$K$35,9,FALSE))</f>
        <v/>
      </c>
      <c r="AL62" s="1390" t="str">
        <f>IF(AL61="","",VLOOKUP(AL61,'シフト記号表（勤務時間帯）'!$C$6:$K$35,9,FALSE))</f>
        <v/>
      </c>
      <c r="AM62" s="1392" t="str">
        <f>IF(AM61="","",VLOOKUP(AM61,'シフト記号表（勤務時間帯）'!$C$6:$K$35,9,FALSE))</f>
        <v/>
      </c>
      <c r="AN62" s="1391" t="str">
        <f>IF(AN61="","",VLOOKUP(AN61,'シフト記号表（勤務時間帯）'!$C$6:$K$35,9,FALSE))</f>
        <v/>
      </c>
      <c r="AO62" s="1390" t="str">
        <f>IF(AO61="","",VLOOKUP(AO61,'シフト記号表（勤務時間帯）'!$C$6:$K$35,9,FALSE))</f>
        <v/>
      </c>
      <c r="AP62" s="1390" t="str">
        <f>IF(AP61="","",VLOOKUP(AP61,'シフト記号表（勤務時間帯）'!$C$6:$K$35,9,FALSE))</f>
        <v/>
      </c>
      <c r="AQ62" s="1390" t="str">
        <f>IF(AQ61="","",VLOOKUP(AQ61,'シフト記号表（勤務時間帯）'!$C$6:$K$35,9,FALSE))</f>
        <v/>
      </c>
      <c r="AR62" s="1390" t="str">
        <f>IF(AR61="","",VLOOKUP(AR61,'シフト記号表（勤務時間帯）'!$C$6:$K$35,9,FALSE))</f>
        <v/>
      </c>
      <c r="AS62" s="1390" t="str">
        <f>IF(AS61="","",VLOOKUP(AS61,'シフト記号表（勤務時間帯）'!$C$6:$K$35,9,FALSE))</f>
        <v/>
      </c>
      <c r="AT62" s="1392" t="str">
        <f>IF(AT61="","",VLOOKUP(AT61,'シフト記号表（勤務時間帯）'!$C$6:$K$35,9,FALSE))</f>
        <v/>
      </c>
      <c r="AU62" s="1391" t="str">
        <f>IF(AU61="","",VLOOKUP(AU61,'シフト記号表（勤務時間帯）'!$C$6:$K$35,9,FALSE))</f>
        <v/>
      </c>
      <c r="AV62" s="1390" t="str">
        <f>IF(AV61="","",VLOOKUP(AV61,'シフト記号表（勤務時間帯）'!$C$6:$K$35,9,FALSE))</f>
        <v/>
      </c>
      <c r="AW62" s="1390" t="str">
        <f>IF(AW61="","",VLOOKUP(AW61,'シフト記号表（勤務時間帯）'!$C$6:$K$35,9,FALSE))</f>
        <v/>
      </c>
      <c r="AX62" s="1389">
        <f>IF($BB$3="４週",SUM(S62:AT62),IF($BB$3="暦月",SUM(S62:AW62),""))</f>
        <v>0</v>
      </c>
      <c r="AY62" s="1388"/>
      <c r="AZ62" s="1387">
        <f>IF($BB$3="４週",AX62/4,IF($BB$3="暦月",'②勤務形態一覧表（100名）'!AX62/('②勤務形態一覧表（100名）'!$BB$8/7),""))</f>
        <v>0</v>
      </c>
      <c r="BA62" s="1386"/>
      <c r="BB62" s="1068"/>
      <c r="BC62" s="1067"/>
      <c r="BD62" s="1067"/>
      <c r="BE62" s="1067"/>
      <c r="BF62" s="1066"/>
    </row>
    <row r="63" spans="2:58" ht="20.25" customHeight="1">
      <c r="B63" s="1396"/>
      <c r="C63" s="1064"/>
      <c r="D63" s="1063"/>
      <c r="E63" s="1062"/>
      <c r="F63" s="1512">
        <f>C61</f>
        <v>0</v>
      </c>
      <c r="G63" s="1116"/>
      <c r="H63" s="1082"/>
      <c r="I63" s="1081"/>
      <c r="J63" s="1081"/>
      <c r="K63" s="1080"/>
      <c r="L63" s="1115"/>
      <c r="M63" s="1110"/>
      <c r="N63" s="1110"/>
      <c r="O63" s="1109"/>
      <c r="P63" s="1406" t="s">
        <v>935</v>
      </c>
      <c r="Q63" s="1405"/>
      <c r="R63" s="1404"/>
      <c r="S63" s="1380" t="str">
        <f>IF(S61="","",VLOOKUP(S61,'シフト記号表（勤務時間帯）'!$C$6:$U$35,19,FALSE))</f>
        <v/>
      </c>
      <c r="T63" s="1379" t="str">
        <f>IF(T61="","",VLOOKUP(T61,'シフト記号表（勤務時間帯）'!$C$6:$U$35,19,FALSE))</f>
        <v/>
      </c>
      <c r="U63" s="1379" t="str">
        <f>IF(U61="","",VLOOKUP(U61,'シフト記号表（勤務時間帯）'!$C$6:$U$35,19,FALSE))</f>
        <v/>
      </c>
      <c r="V63" s="1379" t="str">
        <f>IF(V61="","",VLOOKUP(V61,'シフト記号表（勤務時間帯）'!$C$6:$U$35,19,FALSE))</f>
        <v/>
      </c>
      <c r="W63" s="1379" t="str">
        <f>IF(W61="","",VLOOKUP(W61,'シフト記号表（勤務時間帯）'!$C$6:$U$35,19,FALSE))</f>
        <v/>
      </c>
      <c r="X63" s="1379" t="str">
        <f>IF(X61="","",VLOOKUP(X61,'シフト記号表（勤務時間帯）'!$C$6:$U$35,19,FALSE))</f>
        <v/>
      </c>
      <c r="Y63" s="1381" t="str">
        <f>IF(Y61="","",VLOOKUP(Y61,'シフト記号表（勤務時間帯）'!$C$6:$U$35,19,FALSE))</f>
        <v/>
      </c>
      <c r="Z63" s="1380" t="str">
        <f>IF(Z61="","",VLOOKUP(Z61,'シフト記号表（勤務時間帯）'!$C$6:$U$35,19,FALSE))</f>
        <v/>
      </c>
      <c r="AA63" s="1379" t="str">
        <f>IF(AA61="","",VLOOKUP(AA61,'シフト記号表（勤務時間帯）'!$C$6:$U$35,19,FALSE))</f>
        <v/>
      </c>
      <c r="AB63" s="1379" t="str">
        <f>IF(AB61="","",VLOOKUP(AB61,'シフト記号表（勤務時間帯）'!$C$6:$U$35,19,FALSE))</f>
        <v/>
      </c>
      <c r="AC63" s="1379" t="str">
        <f>IF(AC61="","",VLOOKUP(AC61,'シフト記号表（勤務時間帯）'!$C$6:$U$35,19,FALSE))</f>
        <v/>
      </c>
      <c r="AD63" s="1379" t="str">
        <f>IF(AD61="","",VLOOKUP(AD61,'シフト記号表（勤務時間帯）'!$C$6:$U$35,19,FALSE))</f>
        <v/>
      </c>
      <c r="AE63" s="1379" t="str">
        <f>IF(AE61="","",VLOOKUP(AE61,'シフト記号表（勤務時間帯）'!$C$6:$U$35,19,FALSE))</f>
        <v/>
      </c>
      <c r="AF63" s="1381" t="str">
        <f>IF(AF61="","",VLOOKUP(AF61,'シフト記号表（勤務時間帯）'!$C$6:$U$35,19,FALSE))</f>
        <v/>
      </c>
      <c r="AG63" s="1380" t="str">
        <f>IF(AG61="","",VLOOKUP(AG61,'シフト記号表（勤務時間帯）'!$C$6:$U$35,19,FALSE))</f>
        <v/>
      </c>
      <c r="AH63" s="1379" t="str">
        <f>IF(AH61="","",VLOOKUP(AH61,'シフト記号表（勤務時間帯）'!$C$6:$U$35,19,FALSE))</f>
        <v/>
      </c>
      <c r="AI63" s="1379" t="str">
        <f>IF(AI61="","",VLOOKUP(AI61,'シフト記号表（勤務時間帯）'!$C$6:$U$35,19,FALSE))</f>
        <v/>
      </c>
      <c r="AJ63" s="1379" t="str">
        <f>IF(AJ61="","",VLOOKUP(AJ61,'シフト記号表（勤務時間帯）'!$C$6:$U$35,19,FALSE))</f>
        <v/>
      </c>
      <c r="AK63" s="1379" t="str">
        <f>IF(AK61="","",VLOOKUP(AK61,'シフト記号表（勤務時間帯）'!$C$6:$U$35,19,FALSE))</f>
        <v/>
      </c>
      <c r="AL63" s="1379" t="str">
        <f>IF(AL61="","",VLOOKUP(AL61,'シフト記号表（勤務時間帯）'!$C$6:$U$35,19,FALSE))</f>
        <v/>
      </c>
      <c r="AM63" s="1381" t="str">
        <f>IF(AM61="","",VLOOKUP(AM61,'シフト記号表（勤務時間帯）'!$C$6:$U$35,19,FALSE))</f>
        <v/>
      </c>
      <c r="AN63" s="1380" t="str">
        <f>IF(AN61="","",VLOOKUP(AN61,'シフト記号表（勤務時間帯）'!$C$6:$U$35,19,FALSE))</f>
        <v/>
      </c>
      <c r="AO63" s="1379" t="str">
        <f>IF(AO61="","",VLOOKUP(AO61,'シフト記号表（勤務時間帯）'!$C$6:$U$35,19,FALSE))</f>
        <v/>
      </c>
      <c r="AP63" s="1379" t="str">
        <f>IF(AP61="","",VLOOKUP(AP61,'シフト記号表（勤務時間帯）'!$C$6:$U$35,19,FALSE))</f>
        <v/>
      </c>
      <c r="AQ63" s="1379" t="str">
        <f>IF(AQ61="","",VLOOKUP(AQ61,'シフト記号表（勤務時間帯）'!$C$6:$U$35,19,FALSE))</f>
        <v/>
      </c>
      <c r="AR63" s="1379" t="str">
        <f>IF(AR61="","",VLOOKUP(AR61,'シフト記号表（勤務時間帯）'!$C$6:$U$35,19,FALSE))</f>
        <v/>
      </c>
      <c r="AS63" s="1379" t="str">
        <f>IF(AS61="","",VLOOKUP(AS61,'シフト記号表（勤務時間帯）'!$C$6:$U$35,19,FALSE))</f>
        <v/>
      </c>
      <c r="AT63" s="1381" t="str">
        <f>IF(AT61="","",VLOOKUP(AT61,'シフト記号表（勤務時間帯）'!$C$6:$U$35,19,FALSE))</f>
        <v/>
      </c>
      <c r="AU63" s="1380" t="str">
        <f>IF(AU61="","",VLOOKUP(AU61,'シフト記号表（勤務時間帯）'!$C$6:$U$35,19,FALSE))</f>
        <v/>
      </c>
      <c r="AV63" s="1379" t="str">
        <f>IF(AV61="","",VLOOKUP(AV61,'シフト記号表（勤務時間帯）'!$C$6:$U$35,19,FALSE))</f>
        <v/>
      </c>
      <c r="AW63" s="1379" t="str">
        <f>IF(AW61="","",VLOOKUP(AW61,'シフト記号表（勤務時間帯）'!$C$6:$U$35,19,FALSE))</f>
        <v/>
      </c>
      <c r="AX63" s="1378">
        <f>IF($BB$3="４週",SUM(S63:AT63),IF($BB$3="暦月",SUM(S63:AW63),""))</f>
        <v>0</v>
      </c>
      <c r="AY63" s="1377"/>
      <c r="AZ63" s="1376">
        <f>IF($BB$3="４週",AX63/4,IF($BB$3="暦月",'②勤務形態一覧表（100名）'!AX63/('②勤務形態一覧表（100名）'!$BB$8/7),""))</f>
        <v>0</v>
      </c>
      <c r="BA63" s="1375"/>
      <c r="BB63" s="1111"/>
      <c r="BC63" s="1110"/>
      <c r="BD63" s="1110"/>
      <c r="BE63" s="1110"/>
      <c r="BF63" s="1109"/>
    </row>
    <row r="64" spans="2:58" ht="20.25" customHeight="1">
      <c r="B64" s="1396">
        <f>B61+1</f>
        <v>15</v>
      </c>
      <c r="C64" s="1108"/>
      <c r="D64" s="1107"/>
      <c r="E64" s="1106"/>
      <c r="F64" s="1105"/>
      <c r="G64" s="1104"/>
      <c r="H64" s="1103"/>
      <c r="I64" s="1081"/>
      <c r="J64" s="1081"/>
      <c r="K64" s="1080"/>
      <c r="L64" s="1102"/>
      <c r="M64" s="1090"/>
      <c r="N64" s="1090"/>
      <c r="O64" s="1089"/>
      <c r="P64" s="1403" t="s">
        <v>937</v>
      </c>
      <c r="Q64" s="1402"/>
      <c r="R64" s="1401"/>
      <c r="S64" s="1518"/>
      <c r="T64" s="1517"/>
      <c r="U64" s="1517"/>
      <c r="V64" s="1517"/>
      <c r="W64" s="1517"/>
      <c r="X64" s="1517"/>
      <c r="Y64" s="1519"/>
      <c r="Z64" s="1518"/>
      <c r="AA64" s="1517"/>
      <c r="AB64" s="1517"/>
      <c r="AC64" s="1517"/>
      <c r="AD64" s="1517"/>
      <c r="AE64" s="1517"/>
      <c r="AF64" s="1519"/>
      <c r="AG64" s="1518"/>
      <c r="AH64" s="1517"/>
      <c r="AI64" s="1517"/>
      <c r="AJ64" s="1517"/>
      <c r="AK64" s="1517"/>
      <c r="AL64" s="1517"/>
      <c r="AM64" s="1519"/>
      <c r="AN64" s="1518"/>
      <c r="AO64" s="1517"/>
      <c r="AP64" s="1517"/>
      <c r="AQ64" s="1517"/>
      <c r="AR64" s="1517"/>
      <c r="AS64" s="1517"/>
      <c r="AT64" s="1519"/>
      <c r="AU64" s="1518"/>
      <c r="AV64" s="1517"/>
      <c r="AW64" s="1517"/>
      <c r="AX64" s="1516"/>
      <c r="AY64" s="1515"/>
      <c r="AZ64" s="1514"/>
      <c r="BA64" s="1513"/>
      <c r="BB64" s="1091"/>
      <c r="BC64" s="1090"/>
      <c r="BD64" s="1090"/>
      <c r="BE64" s="1090"/>
      <c r="BF64" s="1089"/>
    </row>
    <row r="65" spans="2:58" ht="20.25" customHeight="1">
      <c r="B65" s="1396"/>
      <c r="C65" s="1087"/>
      <c r="D65" s="1086"/>
      <c r="E65" s="1085"/>
      <c r="F65" s="1084"/>
      <c r="G65" s="1083"/>
      <c r="H65" s="1082"/>
      <c r="I65" s="1081"/>
      <c r="J65" s="1081"/>
      <c r="K65" s="1080"/>
      <c r="L65" s="1079"/>
      <c r="M65" s="1067"/>
      <c r="N65" s="1067"/>
      <c r="O65" s="1066"/>
      <c r="P65" s="1395" t="s">
        <v>936</v>
      </c>
      <c r="Q65" s="1394"/>
      <c r="R65" s="1393"/>
      <c r="S65" s="1391" t="str">
        <f>IF(S64="","",VLOOKUP(S64,'シフト記号表（勤務時間帯）'!$C$6:$K$35,9,FALSE))</f>
        <v/>
      </c>
      <c r="T65" s="1390" t="str">
        <f>IF(T64="","",VLOOKUP(T64,'シフト記号表（勤務時間帯）'!$C$6:$K$35,9,FALSE))</f>
        <v/>
      </c>
      <c r="U65" s="1390" t="str">
        <f>IF(U64="","",VLOOKUP(U64,'シフト記号表（勤務時間帯）'!$C$6:$K$35,9,FALSE))</f>
        <v/>
      </c>
      <c r="V65" s="1390" t="str">
        <f>IF(V64="","",VLOOKUP(V64,'シフト記号表（勤務時間帯）'!$C$6:$K$35,9,FALSE))</f>
        <v/>
      </c>
      <c r="W65" s="1390" t="str">
        <f>IF(W64="","",VLOOKUP(W64,'シフト記号表（勤務時間帯）'!$C$6:$K$35,9,FALSE))</f>
        <v/>
      </c>
      <c r="X65" s="1390" t="str">
        <f>IF(X64="","",VLOOKUP(X64,'シフト記号表（勤務時間帯）'!$C$6:$K$35,9,FALSE))</f>
        <v/>
      </c>
      <c r="Y65" s="1392" t="str">
        <f>IF(Y64="","",VLOOKUP(Y64,'シフト記号表（勤務時間帯）'!$C$6:$K$35,9,FALSE))</f>
        <v/>
      </c>
      <c r="Z65" s="1391" t="str">
        <f>IF(Z64="","",VLOOKUP(Z64,'シフト記号表（勤務時間帯）'!$C$6:$K$35,9,FALSE))</f>
        <v/>
      </c>
      <c r="AA65" s="1390" t="str">
        <f>IF(AA64="","",VLOOKUP(AA64,'シフト記号表（勤務時間帯）'!$C$6:$K$35,9,FALSE))</f>
        <v/>
      </c>
      <c r="AB65" s="1390" t="str">
        <f>IF(AB64="","",VLOOKUP(AB64,'シフト記号表（勤務時間帯）'!$C$6:$K$35,9,FALSE))</f>
        <v/>
      </c>
      <c r="AC65" s="1390" t="str">
        <f>IF(AC64="","",VLOOKUP(AC64,'シフト記号表（勤務時間帯）'!$C$6:$K$35,9,FALSE))</f>
        <v/>
      </c>
      <c r="AD65" s="1390" t="str">
        <f>IF(AD64="","",VLOOKUP(AD64,'シフト記号表（勤務時間帯）'!$C$6:$K$35,9,FALSE))</f>
        <v/>
      </c>
      <c r="AE65" s="1390" t="str">
        <f>IF(AE64="","",VLOOKUP(AE64,'シフト記号表（勤務時間帯）'!$C$6:$K$35,9,FALSE))</f>
        <v/>
      </c>
      <c r="AF65" s="1392" t="str">
        <f>IF(AF64="","",VLOOKUP(AF64,'シフト記号表（勤務時間帯）'!$C$6:$K$35,9,FALSE))</f>
        <v/>
      </c>
      <c r="AG65" s="1391" t="str">
        <f>IF(AG64="","",VLOOKUP(AG64,'シフト記号表（勤務時間帯）'!$C$6:$K$35,9,FALSE))</f>
        <v/>
      </c>
      <c r="AH65" s="1390" t="str">
        <f>IF(AH64="","",VLOOKUP(AH64,'シフト記号表（勤務時間帯）'!$C$6:$K$35,9,FALSE))</f>
        <v/>
      </c>
      <c r="AI65" s="1390" t="str">
        <f>IF(AI64="","",VLOOKUP(AI64,'シフト記号表（勤務時間帯）'!$C$6:$K$35,9,FALSE))</f>
        <v/>
      </c>
      <c r="AJ65" s="1390" t="str">
        <f>IF(AJ64="","",VLOOKUP(AJ64,'シフト記号表（勤務時間帯）'!$C$6:$K$35,9,FALSE))</f>
        <v/>
      </c>
      <c r="AK65" s="1390" t="str">
        <f>IF(AK64="","",VLOOKUP(AK64,'シフト記号表（勤務時間帯）'!$C$6:$K$35,9,FALSE))</f>
        <v/>
      </c>
      <c r="AL65" s="1390" t="str">
        <f>IF(AL64="","",VLOOKUP(AL64,'シフト記号表（勤務時間帯）'!$C$6:$K$35,9,FALSE))</f>
        <v/>
      </c>
      <c r="AM65" s="1392" t="str">
        <f>IF(AM64="","",VLOOKUP(AM64,'シフト記号表（勤務時間帯）'!$C$6:$K$35,9,FALSE))</f>
        <v/>
      </c>
      <c r="AN65" s="1391" t="str">
        <f>IF(AN64="","",VLOOKUP(AN64,'シフト記号表（勤務時間帯）'!$C$6:$K$35,9,FALSE))</f>
        <v/>
      </c>
      <c r="AO65" s="1390" t="str">
        <f>IF(AO64="","",VLOOKUP(AO64,'シフト記号表（勤務時間帯）'!$C$6:$K$35,9,FALSE))</f>
        <v/>
      </c>
      <c r="AP65" s="1390" t="str">
        <f>IF(AP64="","",VLOOKUP(AP64,'シフト記号表（勤務時間帯）'!$C$6:$K$35,9,FALSE))</f>
        <v/>
      </c>
      <c r="AQ65" s="1390" t="str">
        <f>IF(AQ64="","",VLOOKUP(AQ64,'シフト記号表（勤務時間帯）'!$C$6:$K$35,9,FALSE))</f>
        <v/>
      </c>
      <c r="AR65" s="1390" t="str">
        <f>IF(AR64="","",VLOOKUP(AR64,'シフト記号表（勤務時間帯）'!$C$6:$K$35,9,FALSE))</f>
        <v/>
      </c>
      <c r="AS65" s="1390" t="str">
        <f>IF(AS64="","",VLOOKUP(AS64,'シフト記号表（勤務時間帯）'!$C$6:$K$35,9,FALSE))</f>
        <v/>
      </c>
      <c r="AT65" s="1392" t="str">
        <f>IF(AT64="","",VLOOKUP(AT64,'シフト記号表（勤務時間帯）'!$C$6:$K$35,9,FALSE))</f>
        <v/>
      </c>
      <c r="AU65" s="1391" t="str">
        <f>IF(AU64="","",VLOOKUP(AU64,'シフト記号表（勤務時間帯）'!$C$6:$K$35,9,FALSE))</f>
        <v/>
      </c>
      <c r="AV65" s="1390" t="str">
        <f>IF(AV64="","",VLOOKUP(AV64,'シフト記号表（勤務時間帯）'!$C$6:$K$35,9,FALSE))</f>
        <v/>
      </c>
      <c r="AW65" s="1390" t="str">
        <f>IF(AW64="","",VLOOKUP(AW64,'シフト記号表（勤務時間帯）'!$C$6:$K$35,9,FALSE))</f>
        <v/>
      </c>
      <c r="AX65" s="1389">
        <f>IF($BB$3="４週",SUM(S65:AT65),IF($BB$3="暦月",SUM(S65:AW65),""))</f>
        <v>0</v>
      </c>
      <c r="AY65" s="1388"/>
      <c r="AZ65" s="1387">
        <f>IF($BB$3="４週",AX65/4,IF($BB$3="暦月",'②勤務形態一覧表（100名）'!AX65/('②勤務形態一覧表（100名）'!$BB$8/7),""))</f>
        <v>0</v>
      </c>
      <c r="BA65" s="1386"/>
      <c r="BB65" s="1068"/>
      <c r="BC65" s="1067"/>
      <c r="BD65" s="1067"/>
      <c r="BE65" s="1067"/>
      <c r="BF65" s="1066"/>
    </row>
    <row r="66" spans="2:58" ht="20.25" customHeight="1">
      <c r="B66" s="1396"/>
      <c r="C66" s="1064"/>
      <c r="D66" s="1063"/>
      <c r="E66" s="1062"/>
      <c r="F66" s="1512">
        <f>C64</f>
        <v>0</v>
      </c>
      <c r="G66" s="1116"/>
      <c r="H66" s="1082"/>
      <c r="I66" s="1081"/>
      <c r="J66" s="1081"/>
      <c r="K66" s="1080"/>
      <c r="L66" s="1115"/>
      <c r="M66" s="1110"/>
      <c r="N66" s="1110"/>
      <c r="O66" s="1109"/>
      <c r="P66" s="1406" t="s">
        <v>935</v>
      </c>
      <c r="Q66" s="1405"/>
      <c r="R66" s="1404"/>
      <c r="S66" s="1380" t="str">
        <f>IF(S64="","",VLOOKUP(S64,'シフト記号表（勤務時間帯）'!$C$6:$U$35,19,FALSE))</f>
        <v/>
      </c>
      <c r="T66" s="1379" t="str">
        <f>IF(T64="","",VLOOKUP(T64,'シフト記号表（勤務時間帯）'!$C$6:$U$35,19,FALSE))</f>
        <v/>
      </c>
      <c r="U66" s="1379" t="str">
        <f>IF(U64="","",VLOOKUP(U64,'シフト記号表（勤務時間帯）'!$C$6:$U$35,19,FALSE))</f>
        <v/>
      </c>
      <c r="V66" s="1379" t="str">
        <f>IF(V64="","",VLOOKUP(V64,'シフト記号表（勤務時間帯）'!$C$6:$U$35,19,FALSE))</f>
        <v/>
      </c>
      <c r="W66" s="1379" t="str">
        <f>IF(W64="","",VLOOKUP(W64,'シフト記号表（勤務時間帯）'!$C$6:$U$35,19,FALSE))</f>
        <v/>
      </c>
      <c r="X66" s="1379" t="str">
        <f>IF(X64="","",VLOOKUP(X64,'シフト記号表（勤務時間帯）'!$C$6:$U$35,19,FALSE))</f>
        <v/>
      </c>
      <c r="Y66" s="1381" t="str">
        <f>IF(Y64="","",VLOOKUP(Y64,'シフト記号表（勤務時間帯）'!$C$6:$U$35,19,FALSE))</f>
        <v/>
      </c>
      <c r="Z66" s="1380" t="str">
        <f>IF(Z64="","",VLOOKUP(Z64,'シフト記号表（勤務時間帯）'!$C$6:$U$35,19,FALSE))</f>
        <v/>
      </c>
      <c r="AA66" s="1379" t="str">
        <f>IF(AA64="","",VLOOKUP(AA64,'シフト記号表（勤務時間帯）'!$C$6:$U$35,19,FALSE))</f>
        <v/>
      </c>
      <c r="AB66" s="1379" t="str">
        <f>IF(AB64="","",VLOOKUP(AB64,'シフト記号表（勤務時間帯）'!$C$6:$U$35,19,FALSE))</f>
        <v/>
      </c>
      <c r="AC66" s="1379" t="str">
        <f>IF(AC64="","",VLOOKUP(AC64,'シフト記号表（勤務時間帯）'!$C$6:$U$35,19,FALSE))</f>
        <v/>
      </c>
      <c r="AD66" s="1379" t="str">
        <f>IF(AD64="","",VLOOKUP(AD64,'シフト記号表（勤務時間帯）'!$C$6:$U$35,19,FALSE))</f>
        <v/>
      </c>
      <c r="AE66" s="1379" t="str">
        <f>IF(AE64="","",VLOOKUP(AE64,'シフト記号表（勤務時間帯）'!$C$6:$U$35,19,FALSE))</f>
        <v/>
      </c>
      <c r="AF66" s="1381" t="str">
        <f>IF(AF64="","",VLOOKUP(AF64,'シフト記号表（勤務時間帯）'!$C$6:$U$35,19,FALSE))</f>
        <v/>
      </c>
      <c r="AG66" s="1380" t="str">
        <f>IF(AG64="","",VLOOKUP(AG64,'シフト記号表（勤務時間帯）'!$C$6:$U$35,19,FALSE))</f>
        <v/>
      </c>
      <c r="AH66" s="1379" t="str">
        <f>IF(AH64="","",VLOOKUP(AH64,'シフト記号表（勤務時間帯）'!$C$6:$U$35,19,FALSE))</f>
        <v/>
      </c>
      <c r="AI66" s="1379" t="str">
        <f>IF(AI64="","",VLOOKUP(AI64,'シフト記号表（勤務時間帯）'!$C$6:$U$35,19,FALSE))</f>
        <v/>
      </c>
      <c r="AJ66" s="1379" t="str">
        <f>IF(AJ64="","",VLOOKUP(AJ64,'シフト記号表（勤務時間帯）'!$C$6:$U$35,19,FALSE))</f>
        <v/>
      </c>
      <c r="AK66" s="1379" t="str">
        <f>IF(AK64="","",VLOOKUP(AK64,'シフト記号表（勤務時間帯）'!$C$6:$U$35,19,FALSE))</f>
        <v/>
      </c>
      <c r="AL66" s="1379" t="str">
        <f>IF(AL64="","",VLOOKUP(AL64,'シフト記号表（勤務時間帯）'!$C$6:$U$35,19,FALSE))</f>
        <v/>
      </c>
      <c r="AM66" s="1381" t="str">
        <f>IF(AM64="","",VLOOKUP(AM64,'シフト記号表（勤務時間帯）'!$C$6:$U$35,19,FALSE))</f>
        <v/>
      </c>
      <c r="AN66" s="1380" t="str">
        <f>IF(AN64="","",VLOOKUP(AN64,'シフト記号表（勤務時間帯）'!$C$6:$U$35,19,FALSE))</f>
        <v/>
      </c>
      <c r="AO66" s="1379" t="str">
        <f>IF(AO64="","",VLOOKUP(AO64,'シフト記号表（勤務時間帯）'!$C$6:$U$35,19,FALSE))</f>
        <v/>
      </c>
      <c r="AP66" s="1379" t="str">
        <f>IF(AP64="","",VLOOKUP(AP64,'シフト記号表（勤務時間帯）'!$C$6:$U$35,19,FALSE))</f>
        <v/>
      </c>
      <c r="AQ66" s="1379" t="str">
        <f>IF(AQ64="","",VLOOKUP(AQ64,'シフト記号表（勤務時間帯）'!$C$6:$U$35,19,FALSE))</f>
        <v/>
      </c>
      <c r="AR66" s="1379" t="str">
        <f>IF(AR64="","",VLOOKUP(AR64,'シフト記号表（勤務時間帯）'!$C$6:$U$35,19,FALSE))</f>
        <v/>
      </c>
      <c r="AS66" s="1379" t="str">
        <f>IF(AS64="","",VLOOKUP(AS64,'シフト記号表（勤務時間帯）'!$C$6:$U$35,19,FALSE))</f>
        <v/>
      </c>
      <c r="AT66" s="1381" t="str">
        <f>IF(AT64="","",VLOOKUP(AT64,'シフト記号表（勤務時間帯）'!$C$6:$U$35,19,FALSE))</f>
        <v/>
      </c>
      <c r="AU66" s="1380" t="str">
        <f>IF(AU64="","",VLOOKUP(AU64,'シフト記号表（勤務時間帯）'!$C$6:$U$35,19,FALSE))</f>
        <v/>
      </c>
      <c r="AV66" s="1379" t="str">
        <f>IF(AV64="","",VLOOKUP(AV64,'シフト記号表（勤務時間帯）'!$C$6:$U$35,19,FALSE))</f>
        <v/>
      </c>
      <c r="AW66" s="1379" t="str">
        <f>IF(AW64="","",VLOOKUP(AW64,'シフト記号表（勤務時間帯）'!$C$6:$U$35,19,FALSE))</f>
        <v/>
      </c>
      <c r="AX66" s="1378">
        <f>IF($BB$3="４週",SUM(S66:AT66),IF($BB$3="暦月",SUM(S66:AW66),""))</f>
        <v>0</v>
      </c>
      <c r="AY66" s="1377"/>
      <c r="AZ66" s="1376">
        <f>IF($BB$3="４週",AX66/4,IF($BB$3="暦月",'②勤務形態一覧表（100名）'!AX66/('②勤務形態一覧表（100名）'!$BB$8/7),""))</f>
        <v>0</v>
      </c>
      <c r="BA66" s="1375"/>
      <c r="BB66" s="1111"/>
      <c r="BC66" s="1110"/>
      <c r="BD66" s="1110"/>
      <c r="BE66" s="1110"/>
      <c r="BF66" s="1109"/>
    </row>
    <row r="67" spans="2:58" ht="20.25" customHeight="1">
      <c r="B67" s="1396">
        <f>B64+1</f>
        <v>16</v>
      </c>
      <c r="C67" s="1108"/>
      <c r="D67" s="1107"/>
      <c r="E67" s="1106"/>
      <c r="F67" s="1105"/>
      <c r="G67" s="1104"/>
      <c r="H67" s="1103"/>
      <c r="I67" s="1081"/>
      <c r="J67" s="1081"/>
      <c r="K67" s="1080"/>
      <c r="L67" s="1102"/>
      <c r="M67" s="1090"/>
      <c r="N67" s="1090"/>
      <c r="O67" s="1089"/>
      <c r="P67" s="1403" t="s">
        <v>937</v>
      </c>
      <c r="Q67" s="1402"/>
      <c r="R67" s="1401"/>
      <c r="S67" s="1518"/>
      <c r="T67" s="1517"/>
      <c r="U67" s="1517"/>
      <c r="V67" s="1517"/>
      <c r="W67" s="1517"/>
      <c r="X67" s="1517"/>
      <c r="Y67" s="1519"/>
      <c r="Z67" s="1518"/>
      <c r="AA67" s="1517"/>
      <c r="AB67" s="1517"/>
      <c r="AC67" s="1517"/>
      <c r="AD67" s="1517"/>
      <c r="AE67" s="1517"/>
      <c r="AF67" s="1519"/>
      <c r="AG67" s="1518"/>
      <c r="AH67" s="1517"/>
      <c r="AI67" s="1517"/>
      <c r="AJ67" s="1517"/>
      <c r="AK67" s="1517"/>
      <c r="AL67" s="1517"/>
      <c r="AM67" s="1519"/>
      <c r="AN67" s="1518"/>
      <c r="AO67" s="1517"/>
      <c r="AP67" s="1517"/>
      <c r="AQ67" s="1517"/>
      <c r="AR67" s="1517"/>
      <c r="AS67" s="1517"/>
      <c r="AT67" s="1519"/>
      <c r="AU67" s="1518"/>
      <c r="AV67" s="1517"/>
      <c r="AW67" s="1517"/>
      <c r="AX67" s="1516"/>
      <c r="AY67" s="1515"/>
      <c r="AZ67" s="1514"/>
      <c r="BA67" s="1513"/>
      <c r="BB67" s="1091"/>
      <c r="BC67" s="1090"/>
      <c r="BD67" s="1090"/>
      <c r="BE67" s="1090"/>
      <c r="BF67" s="1089"/>
    </row>
    <row r="68" spans="2:58" ht="20.25" customHeight="1">
      <c r="B68" s="1396"/>
      <c r="C68" s="1087"/>
      <c r="D68" s="1086"/>
      <c r="E68" s="1085"/>
      <c r="F68" s="1084"/>
      <c r="G68" s="1083"/>
      <c r="H68" s="1082"/>
      <c r="I68" s="1081"/>
      <c r="J68" s="1081"/>
      <c r="K68" s="1080"/>
      <c r="L68" s="1079"/>
      <c r="M68" s="1067"/>
      <c r="N68" s="1067"/>
      <c r="O68" s="1066"/>
      <c r="P68" s="1395" t="s">
        <v>936</v>
      </c>
      <c r="Q68" s="1394"/>
      <c r="R68" s="1393"/>
      <c r="S68" s="1391" t="str">
        <f>IF(S67="","",VLOOKUP(S67,'シフト記号表（勤務時間帯）'!$C$6:$K$35,9,FALSE))</f>
        <v/>
      </c>
      <c r="T68" s="1390" t="str">
        <f>IF(T67="","",VLOOKUP(T67,'シフト記号表（勤務時間帯）'!$C$6:$K$35,9,FALSE))</f>
        <v/>
      </c>
      <c r="U68" s="1390" t="str">
        <f>IF(U67="","",VLOOKUP(U67,'シフト記号表（勤務時間帯）'!$C$6:$K$35,9,FALSE))</f>
        <v/>
      </c>
      <c r="V68" s="1390" t="str">
        <f>IF(V67="","",VLOOKUP(V67,'シフト記号表（勤務時間帯）'!$C$6:$K$35,9,FALSE))</f>
        <v/>
      </c>
      <c r="W68" s="1390" t="str">
        <f>IF(W67="","",VLOOKUP(W67,'シフト記号表（勤務時間帯）'!$C$6:$K$35,9,FALSE))</f>
        <v/>
      </c>
      <c r="X68" s="1390" t="str">
        <f>IF(X67="","",VLOOKUP(X67,'シフト記号表（勤務時間帯）'!$C$6:$K$35,9,FALSE))</f>
        <v/>
      </c>
      <c r="Y68" s="1392" t="str">
        <f>IF(Y67="","",VLOOKUP(Y67,'シフト記号表（勤務時間帯）'!$C$6:$K$35,9,FALSE))</f>
        <v/>
      </c>
      <c r="Z68" s="1391" t="str">
        <f>IF(Z67="","",VLOOKUP(Z67,'シフト記号表（勤務時間帯）'!$C$6:$K$35,9,FALSE))</f>
        <v/>
      </c>
      <c r="AA68" s="1390" t="str">
        <f>IF(AA67="","",VLOOKUP(AA67,'シフト記号表（勤務時間帯）'!$C$6:$K$35,9,FALSE))</f>
        <v/>
      </c>
      <c r="AB68" s="1390" t="str">
        <f>IF(AB67="","",VLOOKUP(AB67,'シフト記号表（勤務時間帯）'!$C$6:$K$35,9,FALSE))</f>
        <v/>
      </c>
      <c r="AC68" s="1390" t="str">
        <f>IF(AC67="","",VLOOKUP(AC67,'シフト記号表（勤務時間帯）'!$C$6:$K$35,9,FALSE))</f>
        <v/>
      </c>
      <c r="AD68" s="1390" t="str">
        <f>IF(AD67="","",VLOOKUP(AD67,'シフト記号表（勤務時間帯）'!$C$6:$K$35,9,FALSE))</f>
        <v/>
      </c>
      <c r="AE68" s="1390" t="str">
        <f>IF(AE67="","",VLOOKUP(AE67,'シフト記号表（勤務時間帯）'!$C$6:$K$35,9,FALSE))</f>
        <v/>
      </c>
      <c r="AF68" s="1392" t="str">
        <f>IF(AF67="","",VLOOKUP(AF67,'シフト記号表（勤務時間帯）'!$C$6:$K$35,9,FALSE))</f>
        <v/>
      </c>
      <c r="AG68" s="1391" t="str">
        <f>IF(AG67="","",VLOOKUP(AG67,'シフト記号表（勤務時間帯）'!$C$6:$K$35,9,FALSE))</f>
        <v/>
      </c>
      <c r="AH68" s="1390" t="str">
        <f>IF(AH67="","",VLOOKUP(AH67,'シフト記号表（勤務時間帯）'!$C$6:$K$35,9,FALSE))</f>
        <v/>
      </c>
      <c r="AI68" s="1390" t="str">
        <f>IF(AI67="","",VLOOKUP(AI67,'シフト記号表（勤務時間帯）'!$C$6:$K$35,9,FALSE))</f>
        <v/>
      </c>
      <c r="AJ68" s="1390" t="str">
        <f>IF(AJ67="","",VLOOKUP(AJ67,'シフト記号表（勤務時間帯）'!$C$6:$K$35,9,FALSE))</f>
        <v/>
      </c>
      <c r="AK68" s="1390" t="str">
        <f>IF(AK67="","",VLOOKUP(AK67,'シフト記号表（勤務時間帯）'!$C$6:$K$35,9,FALSE))</f>
        <v/>
      </c>
      <c r="AL68" s="1390" t="str">
        <f>IF(AL67="","",VLOOKUP(AL67,'シフト記号表（勤務時間帯）'!$C$6:$K$35,9,FALSE))</f>
        <v/>
      </c>
      <c r="AM68" s="1392" t="str">
        <f>IF(AM67="","",VLOOKUP(AM67,'シフト記号表（勤務時間帯）'!$C$6:$K$35,9,FALSE))</f>
        <v/>
      </c>
      <c r="AN68" s="1391" t="str">
        <f>IF(AN67="","",VLOOKUP(AN67,'シフト記号表（勤務時間帯）'!$C$6:$K$35,9,FALSE))</f>
        <v/>
      </c>
      <c r="AO68" s="1390" t="str">
        <f>IF(AO67="","",VLOOKUP(AO67,'シフト記号表（勤務時間帯）'!$C$6:$K$35,9,FALSE))</f>
        <v/>
      </c>
      <c r="AP68" s="1390" t="str">
        <f>IF(AP67="","",VLOOKUP(AP67,'シフト記号表（勤務時間帯）'!$C$6:$K$35,9,FALSE))</f>
        <v/>
      </c>
      <c r="AQ68" s="1390" t="str">
        <f>IF(AQ67="","",VLOOKUP(AQ67,'シフト記号表（勤務時間帯）'!$C$6:$K$35,9,FALSE))</f>
        <v/>
      </c>
      <c r="AR68" s="1390" t="str">
        <f>IF(AR67="","",VLOOKUP(AR67,'シフト記号表（勤務時間帯）'!$C$6:$K$35,9,FALSE))</f>
        <v/>
      </c>
      <c r="AS68" s="1390" t="str">
        <f>IF(AS67="","",VLOOKUP(AS67,'シフト記号表（勤務時間帯）'!$C$6:$K$35,9,FALSE))</f>
        <v/>
      </c>
      <c r="AT68" s="1392" t="str">
        <f>IF(AT67="","",VLOOKUP(AT67,'シフト記号表（勤務時間帯）'!$C$6:$K$35,9,FALSE))</f>
        <v/>
      </c>
      <c r="AU68" s="1391" t="str">
        <f>IF(AU67="","",VLOOKUP(AU67,'シフト記号表（勤務時間帯）'!$C$6:$K$35,9,FALSE))</f>
        <v/>
      </c>
      <c r="AV68" s="1390" t="str">
        <f>IF(AV67="","",VLOOKUP(AV67,'シフト記号表（勤務時間帯）'!$C$6:$K$35,9,FALSE))</f>
        <v/>
      </c>
      <c r="AW68" s="1390" t="str">
        <f>IF(AW67="","",VLOOKUP(AW67,'シフト記号表（勤務時間帯）'!$C$6:$K$35,9,FALSE))</f>
        <v/>
      </c>
      <c r="AX68" s="1389">
        <f>IF($BB$3="４週",SUM(S68:AT68),IF($BB$3="暦月",SUM(S68:AW68),""))</f>
        <v>0</v>
      </c>
      <c r="AY68" s="1388"/>
      <c r="AZ68" s="1387">
        <f>IF($BB$3="４週",AX68/4,IF($BB$3="暦月",'②勤務形態一覧表（100名）'!AX68/('②勤務形態一覧表（100名）'!$BB$8/7),""))</f>
        <v>0</v>
      </c>
      <c r="BA68" s="1386"/>
      <c r="BB68" s="1068"/>
      <c r="BC68" s="1067"/>
      <c r="BD68" s="1067"/>
      <c r="BE68" s="1067"/>
      <c r="BF68" s="1066"/>
    </row>
    <row r="69" spans="2:58" ht="20.25" customHeight="1">
      <c r="B69" s="1396"/>
      <c r="C69" s="1064"/>
      <c r="D69" s="1063"/>
      <c r="E69" s="1062"/>
      <c r="F69" s="1512">
        <f>C67</f>
        <v>0</v>
      </c>
      <c r="G69" s="1116"/>
      <c r="H69" s="1082"/>
      <c r="I69" s="1081"/>
      <c r="J69" s="1081"/>
      <c r="K69" s="1080"/>
      <c r="L69" s="1115"/>
      <c r="M69" s="1110"/>
      <c r="N69" s="1110"/>
      <c r="O69" s="1109"/>
      <c r="P69" s="1406" t="s">
        <v>935</v>
      </c>
      <c r="Q69" s="1405"/>
      <c r="R69" s="1404"/>
      <c r="S69" s="1380" t="str">
        <f>IF(S67="","",VLOOKUP(S67,'シフト記号表（勤務時間帯）'!$C$6:$U$35,19,FALSE))</f>
        <v/>
      </c>
      <c r="T69" s="1379" t="str">
        <f>IF(T67="","",VLOOKUP(T67,'シフト記号表（勤務時間帯）'!$C$6:$U$35,19,FALSE))</f>
        <v/>
      </c>
      <c r="U69" s="1379" t="str">
        <f>IF(U67="","",VLOOKUP(U67,'シフト記号表（勤務時間帯）'!$C$6:$U$35,19,FALSE))</f>
        <v/>
      </c>
      <c r="V69" s="1379" t="str">
        <f>IF(V67="","",VLOOKUP(V67,'シフト記号表（勤務時間帯）'!$C$6:$U$35,19,FALSE))</f>
        <v/>
      </c>
      <c r="W69" s="1379" t="str">
        <f>IF(W67="","",VLOOKUP(W67,'シフト記号表（勤務時間帯）'!$C$6:$U$35,19,FALSE))</f>
        <v/>
      </c>
      <c r="X69" s="1379" t="str">
        <f>IF(X67="","",VLOOKUP(X67,'シフト記号表（勤務時間帯）'!$C$6:$U$35,19,FALSE))</f>
        <v/>
      </c>
      <c r="Y69" s="1381" t="str">
        <f>IF(Y67="","",VLOOKUP(Y67,'シフト記号表（勤務時間帯）'!$C$6:$U$35,19,FALSE))</f>
        <v/>
      </c>
      <c r="Z69" s="1380" t="str">
        <f>IF(Z67="","",VLOOKUP(Z67,'シフト記号表（勤務時間帯）'!$C$6:$U$35,19,FALSE))</f>
        <v/>
      </c>
      <c r="AA69" s="1379" t="str">
        <f>IF(AA67="","",VLOOKUP(AA67,'シフト記号表（勤務時間帯）'!$C$6:$U$35,19,FALSE))</f>
        <v/>
      </c>
      <c r="AB69" s="1379" t="str">
        <f>IF(AB67="","",VLOOKUP(AB67,'シフト記号表（勤務時間帯）'!$C$6:$U$35,19,FALSE))</f>
        <v/>
      </c>
      <c r="AC69" s="1379" t="str">
        <f>IF(AC67="","",VLOOKUP(AC67,'シフト記号表（勤務時間帯）'!$C$6:$U$35,19,FALSE))</f>
        <v/>
      </c>
      <c r="AD69" s="1379" t="str">
        <f>IF(AD67="","",VLOOKUP(AD67,'シフト記号表（勤務時間帯）'!$C$6:$U$35,19,FALSE))</f>
        <v/>
      </c>
      <c r="AE69" s="1379" t="str">
        <f>IF(AE67="","",VLOOKUP(AE67,'シフト記号表（勤務時間帯）'!$C$6:$U$35,19,FALSE))</f>
        <v/>
      </c>
      <c r="AF69" s="1381" t="str">
        <f>IF(AF67="","",VLOOKUP(AF67,'シフト記号表（勤務時間帯）'!$C$6:$U$35,19,FALSE))</f>
        <v/>
      </c>
      <c r="AG69" s="1380" t="str">
        <f>IF(AG67="","",VLOOKUP(AG67,'シフト記号表（勤務時間帯）'!$C$6:$U$35,19,FALSE))</f>
        <v/>
      </c>
      <c r="AH69" s="1379" t="str">
        <f>IF(AH67="","",VLOOKUP(AH67,'シフト記号表（勤務時間帯）'!$C$6:$U$35,19,FALSE))</f>
        <v/>
      </c>
      <c r="AI69" s="1379" t="str">
        <f>IF(AI67="","",VLOOKUP(AI67,'シフト記号表（勤務時間帯）'!$C$6:$U$35,19,FALSE))</f>
        <v/>
      </c>
      <c r="AJ69" s="1379" t="str">
        <f>IF(AJ67="","",VLOOKUP(AJ67,'シフト記号表（勤務時間帯）'!$C$6:$U$35,19,FALSE))</f>
        <v/>
      </c>
      <c r="AK69" s="1379" t="str">
        <f>IF(AK67="","",VLOOKUP(AK67,'シフト記号表（勤務時間帯）'!$C$6:$U$35,19,FALSE))</f>
        <v/>
      </c>
      <c r="AL69" s="1379" t="str">
        <f>IF(AL67="","",VLOOKUP(AL67,'シフト記号表（勤務時間帯）'!$C$6:$U$35,19,FALSE))</f>
        <v/>
      </c>
      <c r="AM69" s="1381" t="str">
        <f>IF(AM67="","",VLOOKUP(AM67,'シフト記号表（勤務時間帯）'!$C$6:$U$35,19,FALSE))</f>
        <v/>
      </c>
      <c r="AN69" s="1380" t="str">
        <f>IF(AN67="","",VLOOKUP(AN67,'シフト記号表（勤務時間帯）'!$C$6:$U$35,19,FALSE))</f>
        <v/>
      </c>
      <c r="AO69" s="1379" t="str">
        <f>IF(AO67="","",VLOOKUP(AO67,'シフト記号表（勤務時間帯）'!$C$6:$U$35,19,FALSE))</f>
        <v/>
      </c>
      <c r="AP69" s="1379" t="str">
        <f>IF(AP67="","",VLOOKUP(AP67,'シフト記号表（勤務時間帯）'!$C$6:$U$35,19,FALSE))</f>
        <v/>
      </c>
      <c r="AQ69" s="1379" t="str">
        <f>IF(AQ67="","",VLOOKUP(AQ67,'シフト記号表（勤務時間帯）'!$C$6:$U$35,19,FALSE))</f>
        <v/>
      </c>
      <c r="AR69" s="1379" t="str">
        <f>IF(AR67="","",VLOOKUP(AR67,'シフト記号表（勤務時間帯）'!$C$6:$U$35,19,FALSE))</f>
        <v/>
      </c>
      <c r="AS69" s="1379" t="str">
        <f>IF(AS67="","",VLOOKUP(AS67,'シフト記号表（勤務時間帯）'!$C$6:$U$35,19,FALSE))</f>
        <v/>
      </c>
      <c r="AT69" s="1381" t="str">
        <f>IF(AT67="","",VLOOKUP(AT67,'シフト記号表（勤務時間帯）'!$C$6:$U$35,19,FALSE))</f>
        <v/>
      </c>
      <c r="AU69" s="1380" t="str">
        <f>IF(AU67="","",VLOOKUP(AU67,'シフト記号表（勤務時間帯）'!$C$6:$U$35,19,FALSE))</f>
        <v/>
      </c>
      <c r="AV69" s="1379" t="str">
        <f>IF(AV67="","",VLOOKUP(AV67,'シフト記号表（勤務時間帯）'!$C$6:$U$35,19,FALSE))</f>
        <v/>
      </c>
      <c r="AW69" s="1379" t="str">
        <f>IF(AW67="","",VLOOKUP(AW67,'シフト記号表（勤務時間帯）'!$C$6:$U$35,19,FALSE))</f>
        <v/>
      </c>
      <c r="AX69" s="1378">
        <f>IF($BB$3="４週",SUM(S69:AT69),IF($BB$3="暦月",SUM(S69:AW69),""))</f>
        <v>0</v>
      </c>
      <c r="AY69" s="1377"/>
      <c r="AZ69" s="1376">
        <f>IF($BB$3="４週",AX69/4,IF($BB$3="暦月",'②勤務形態一覧表（100名）'!AX69/('②勤務形態一覧表（100名）'!$BB$8/7),""))</f>
        <v>0</v>
      </c>
      <c r="BA69" s="1375"/>
      <c r="BB69" s="1111"/>
      <c r="BC69" s="1110"/>
      <c r="BD69" s="1110"/>
      <c r="BE69" s="1110"/>
      <c r="BF69" s="1109"/>
    </row>
    <row r="70" spans="2:58" ht="20.25" customHeight="1">
      <c r="B70" s="1396">
        <f>B67+1</f>
        <v>17</v>
      </c>
      <c r="C70" s="1108"/>
      <c r="D70" s="1107"/>
      <c r="E70" s="1106"/>
      <c r="F70" s="1105"/>
      <c r="G70" s="1104"/>
      <c r="H70" s="1103"/>
      <c r="I70" s="1081"/>
      <c r="J70" s="1081"/>
      <c r="K70" s="1080"/>
      <c r="L70" s="1102"/>
      <c r="M70" s="1090"/>
      <c r="N70" s="1090"/>
      <c r="O70" s="1089"/>
      <c r="P70" s="1403" t="s">
        <v>937</v>
      </c>
      <c r="Q70" s="1402"/>
      <c r="R70" s="1401"/>
      <c r="S70" s="1518"/>
      <c r="T70" s="1517"/>
      <c r="U70" s="1517"/>
      <c r="V70" s="1517"/>
      <c r="W70" s="1517"/>
      <c r="X70" s="1517"/>
      <c r="Y70" s="1519"/>
      <c r="Z70" s="1518"/>
      <c r="AA70" s="1517"/>
      <c r="AB70" s="1517"/>
      <c r="AC70" s="1517"/>
      <c r="AD70" s="1517"/>
      <c r="AE70" s="1517"/>
      <c r="AF70" s="1519"/>
      <c r="AG70" s="1518"/>
      <c r="AH70" s="1517"/>
      <c r="AI70" s="1517"/>
      <c r="AJ70" s="1517"/>
      <c r="AK70" s="1517"/>
      <c r="AL70" s="1517"/>
      <c r="AM70" s="1519"/>
      <c r="AN70" s="1518"/>
      <c r="AO70" s="1517"/>
      <c r="AP70" s="1517"/>
      <c r="AQ70" s="1517"/>
      <c r="AR70" s="1517"/>
      <c r="AS70" s="1517"/>
      <c r="AT70" s="1519"/>
      <c r="AU70" s="1518"/>
      <c r="AV70" s="1517"/>
      <c r="AW70" s="1517"/>
      <c r="AX70" s="1516"/>
      <c r="AY70" s="1515"/>
      <c r="AZ70" s="1514"/>
      <c r="BA70" s="1513"/>
      <c r="BB70" s="1091"/>
      <c r="BC70" s="1090"/>
      <c r="BD70" s="1090"/>
      <c r="BE70" s="1090"/>
      <c r="BF70" s="1089"/>
    </row>
    <row r="71" spans="2:58" ht="20.25" customHeight="1">
      <c r="B71" s="1396"/>
      <c r="C71" s="1087"/>
      <c r="D71" s="1086"/>
      <c r="E71" s="1085"/>
      <c r="F71" s="1084"/>
      <c r="G71" s="1083"/>
      <c r="H71" s="1082"/>
      <c r="I71" s="1081"/>
      <c r="J71" s="1081"/>
      <c r="K71" s="1080"/>
      <c r="L71" s="1079"/>
      <c r="M71" s="1067"/>
      <c r="N71" s="1067"/>
      <c r="O71" s="1066"/>
      <c r="P71" s="1395" t="s">
        <v>936</v>
      </c>
      <c r="Q71" s="1394"/>
      <c r="R71" s="1393"/>
      <c r="S71" s="1391" t="str">
        <f>IF(S70="","",VLOOKUP(S70,'シフト記号表（勤務時間帯）'!$C$6:$K$35,9,FALSE))</f>
        <v/>
      </c>
      <c r="T71" s="1390" t="str">
        <f>IF(T70="","",VLOOKUP(T70,'シフト記号表（勤務時間帯）'!$C$6:$K$35,9,FALSE))</f>
        <v/>
      </c>
      <c r="U71" s="1390" t="str">
        <f>IF(U70="","",VLOOKUP(U70,'シフト記号表（勤務時間帯）'!$C$6:$K$35,9,FALSE))</f>
        <v/>
      </c>
      <c r="V71" s="1390" t="str">
        <f>IF(V70="","",VLOOKUP(V70,'シフト記号表（勤務時間帯）'!$C$6:$K$35,9,FALSE))</f>
        <v/>
      </c>
      <c r="W71" s="1390" t="str">
        <f>IF(W70="","",VLOOKUP(W70,'シフト記号表（勤務時間帯）'!$C$6:$K$35,9,FALSE))</f>
        <v/>
      </c>
      <c r="X71" s="1390" t="str">
        <f>IF(X70="","",VLOOKUP(X70,'シフト記号表（勤務時間帯）'!$C$6:$K$35,9,FALSE))</f>
        <v/>
      </c>
      <c r="Y71" s="1392" t="str">
        <f>IF(Y70="","",VLOOKUP(Y70,'シフト記号表（勤務時間帯）'!$C$6:$K$35,9,FALSE))</f>
        <v/>
      </c>
      <c r="Z71" s="1391" t="str">
        <f>IF(Z70="","",VLOOKUP(Z70,'シフト記号表（勤務時間帯）'!$C$6:$K$35,9,FALSE))</f>
        <v/>
      </c>
      <c r="AA71" s="1390" t="str">
        <f>IF(AA70="","",VLOOKUP(AA70,'シフト記号表（勤務時間帯）'!$C$6:$K$35,9,FALSE))</f>
        <v/>
      </c>
      <c r="AB71" s="1390" t="str">
        <f>IF(AB70="","",VLOOKUP(AB70,'シフト記号表（勤務時間帯）'!$C$6:$K$35,9,FALSE))</f>
        <v/>
      </c>
      <c r="AC71" s="1390" t="str">
        <f>IF(AC70="","",VLOOKUP(AC70,'シフト記号表（勤務時間帯）'!$C$6:$K$35,9,FALSE))</f>
        <v/>
      </c>
      <c r="AD71" s="1390" t="str">
        <f>IF(AD70="","",VLOOKUP(AD70,'シフト記号表（勤務時間帯）'!$C$6:$K$35,9,FALSE))</f>
        <v/>
      </c>
      <c r="AE71" s="1390" t="str">
        <f>IF(AE70="","",VLOOKUP(AE70,'シフト記号表（勤務時間帯）'!$C$6:$K$35,9,FALSE))</f>
        <v/>
      </c>
      <c r="AF71" s="1392" t="str">
        <f>IF(AF70="","",VLOOKUP(AF70,'シフト記号表（勤務時間帯）'!$C$6:$K$35,9,FALSE))</f>
        <v/>
      </c>
      <c r="AG71" s="1391" t="str">
        <f>IF(AG70="","",VLOOKUP(AG70,'シフト記号表（勤務時間帯）'!$C$6:$K$35,9,FALSE))</f>
        <v/>
      </c>
      <c r="AH71" s="1390" t="str">
        <f>IF(AH70="","",VLOOKUP(AH70,'シフト記号表（勤務時間帯）'!$C$6:$K$35,9,FALSE))</f>
        <v/>
      </c>
      <c r="AI71" s="1390" t="str">
        <f>IF(AI70="","",VLOOKUP(AI70,'シフト記号表（勤務時間帯）'!$C$6:$K$35,9,FALSE))</f>
        <v/>
      </c>
      <c r="AJ71" s="1390" t="str">
        <f>IF(AJ70="","",VLOOKUP(AJ70,'シフト記号表（勤務時間帯）'!$C$6:$K$35,9,FALSE))</f>
        <v/>
      </c>
      <c r="AK71" s="1390" t="str">
        <f>IF(AK70="","",VLOOKUP(AK70,'シフト記号表（勤務時間帯）'!$C$6:$K$35,9,FALSE))</f>
        <v/>
      </c>
      <c r="AL71" s="1390" t="str">
        <f>IF(AL70="","",VLOOKUP(AL70,'シフト記号表（勤務時間帯）'!$C$6:$K$35,9,FALSE))</f>
        <v/>
      </c>
      <c r="AM71" s="1392" t="str">
        <f>IF(AM70="","",VLOOKUP(AM70,'シフト記号表（勤務時間帯）'!$C$6:$K$35,9,FALSE))</f>
        <v/>
      </c>
      <c r="AN71" s="1391" t="str">
        <f>IF(AN70="","",VLOOKUP(AN70,'シフト記号表（勤務時間帯）'!$C$6:$K$35,9,FALSE))</f>
        <v/>
      </c>
      <c r="AO71" s="1390" t="str">
        <f>IF(AO70="","",VLOOKUP(AO70,'シフト記号表（勤務時間帯）'!$C$6:$K$35,9,FALSE))</f>
        <v/>
      </c>
      <c r="AP71" s="1390" t="str">
        <f>IF(AP70="","",VLOOKUP(AP70,'シフト記号表（勤務時間帯）'!$C$6:$K$35,9,FALSE))</f>
        <v/>
      </c>
      <c r="AQ71" s="1390" t="str">
        <f>IF(AQ70="","",VLOOKUP(AQ70,'シフト記号表（勤務時間帯）'!$C$6:$K$35,9,FALSE))</f>
        <v/>
      </c>
      <c r="AR71" s="1390" t="str">
        <f>IF(AR70="","",VLOOKUP(AR70,'シフト記号表（勤務時間帯）'!$C$6:$K$35,9,FALSE))</f>
        <v/>
      </c>
      <c r="AS71" s="1390" t="str">
        <f>IF(AS70="","",VLOOKUP(AS70,'シフト記号表（勤務時間帯）'!$C$6:$K$35,9,FALSE))</f>
        <v/>
      </c>
      <c r="AT71" s="1392" t="str">
        <f>IF(AT70="","",VLOOKUP(AT70,'シフト記号表（勤務時間帯）'!$C$6:$K$35,9,FALSE))</f>
        <v/>
      </c>
      <c r="AU71" s="1391" t="str">
        <f>IF(AU70="","",VLOOKUP(AU70,'シフト記号表（勤務時間帯）'!$C$6:$K$35,9,FALSE))</f>
        <v/>
      </c>
      <c r="AV71" s="1390" t="str">
        <f>IF(AV70="","",VLOOKUP(AV70,'シフト記号表（勤務時間帯）'!$C$6:$K$35,9,FALSE))</f>
        <v/>
      </c>
      <c r="AW71" s="1390" t="str">
        <f>IF(AW70="","",VLOOKUP(AW70,'シフト記号表（勤務時間帯）'!$C$6:$K$35,9,FALSE))</f>
        <v/>
      </c>
      <c r="AX71" s="1389">
        <f>IF($BB$3="４週",SUM(S71:AT71),IF($BB$3="暦月",SUM(S71:AW71),""))</f>
        <v>0</v>
      </c>
      <c r="AY71" s="1388"/>
      <c r="AZ71" s="1387">
        <f>IF($BB$3="４週",AX71/4,IF($BB$3="暦月",'②勤務形態一覧表（100名）'!AX71/('②勤務形態一覧表（100名）'!$BB$8/7),""))</f>
        <v>0</v>
      </c>
      <c r="BA71" s="1386"/>
      <c r="BB71" s="1068"/>
      <c r="BC71" s="1067"/>
      <c r="BD71" s="1067"/>
      <c r="BE71" s="1067"/>
      <c r="BF71" s="1066"/>
    </row>
    <row r="72" spans="2:58" ht="20.25" customHeight="1">
      <c r="B72" s="1396"/>
      <c r="C72" s="1064"/>
      <c r="D72" s="1063"/>
      <c r="E72" s="1062"/>
      <c r="F72" s="1512">
        <f>C70</f>
        <v>0</v>
      </c>
      <c r="G72" s="1116"/>
      <c r="H72" s="1082"/>
      <c r="I72" s="1081"/>
      <c r="J72" s="1081"/>
      <c r="K72" s="1080"/>
      <c r="L72" s="1115"/>
      <c r="M72" s="1110"/>
      <c r="N72" s="1110"/>
      <c r="O72" s="1109"/>
      <c r="P72" s="1406" t="s">
        <v>935</v>
      </c>
      <c r="Q72" s="1405"/>
      <c r="R72" s="1404"/>
      <c r="S72" s="1380" t="str">
        <f>IF(S70="","",VLOOKUP(S70,'シフト記号表（勤務時間帯）'!$C$6:$U$35,19,FALSE))</f>
        <v/>
      </c>
      <c r="T72" s="1379" t="str">
        <f>IF(T70="","",VLOOKUP(T70,'シフト記号表（勤務時間帯）'!$C$6:$U$35,19,FALSE))</f>
        <v/>
      </c>
      <c r="U72" s="1379" t="str">
        <f>IF(U70="","",VLOOKUP(U70,'シフト記号表（勤務時間帯）'!$C$6:$U$35,19,FALSE))</f>
        <v/>
      </c>
      <c r="V72" s="1379" t="str">
        <f>IF(V70="","",VLOOKUP(V70,'シフト記号表（勤務時間帯）'!$C$6:$U$35,19,FALSE))</f>
        <v/>
      </c>
      <c r="W72" s="1379" t="str">
        <f>IF(W70="","",VLOOKUP(W70,'シフト記号表（勤務時間帯）'!$C$6:$U$35,19,FALSE))</f>
        <v/>
      </c>
      <c r="X72" s="1379" t="str">
        <f>IF(X70="","",VLOOKUP(X70,'シフト記号表（勤務時間帯）'!$C$6:$U$35,19,FALSE))</f>
        <v/>
      </c>
      <c r="Y72" s="1381" t="str">
        <f>IF(Y70="","",VLOOKUP(Y70,'シフト記号表（勤務時間帯）'!$C$6:$U$35,19,FALSE))</f>
        <v/>
      </c>
      <c r="Z72" s="1380" t="str">
        <f>IF(Z70="","",VLOOKUP(Z70,'シフト記号表（勤務時間帯）'!$C$6:$U$35,19,FALSE))</f>
        <v/>
      </c>
      <c r="AA72" s="1379" t="str">
        <f>IF(AA70="","",VLOOKUP(AA70,'シフト記号表（勤務時間帯）'!$C$6:$U$35,19,FALSE))</f>
        <v/>
      </c>
      <c r="AB72" s="1379" t="str">
        <f>IF(AB70="","",VLOOKUP(AB70,'シフト記号表（勤務時間帯）'!$C$6:$U$35,19,FALSE))</f>
        <v/>
      </c>
      <c r="AC72" s="1379" t="str">
        <f>IF(AC70="","",VLOOKUP(AC70,'シフト記号表（勤務時間帯）'!$C$6:$U$35,19,FALSE))</f>
        <v/>
      </c>
      <c r="AD72" s="1379" t="str">
        <f>IF(AD70="","",VLOOKUP(AD70,'シフト記号表（勤務時間帯）'!$C$6:$U$35,19,FALSE))</f>
        <v/>
      </c>
      <c r="AE72" s="1379" t="str">
        <f>IF(AE70="","",VLOOKUP(AE70,'シフト記号表（勤務時間帯）'!$C$6:$U$35,19,FALSE))</f>
        <v/>
      </c>
      <c r="AF72" s="1381" t="str">
        <f>IF(AF70="","",VLOOKUP(AF70,'シフト記号表（勤務時間帯）'!$C$6:$U$35,19,FALSE))</f>
        <v/>
      </c>
      <c r="AG72" s="1380" t="str">
        <f>IF(AG70="","",VLOOKUP(AG70,'シフト記号表（勤務時間帯）'!$C$6:$U$35,19,FALSE))</f>
        <v/>
      </c>
      <c r="AH72" s="1379" t="str">
        <f>IF(AH70="","",VLOOKUP(AH70,'シフト記号表（勤務時間帯）'!$C$6:$U$35,19,FALSE))</f>
        <v/>
      </c>
      <c r="AI72" s="1379" t="str">
        <f>IF(AI70="","",VLOOKUP(AI70,'シフト記号表（勤務時間帯）'!$C$6:$U$35,19,FALSE))</f>
        <v/>
      </c>
      <c r="AJ72" s="1379" t="str">
        <f>IF(AJ70="","",VLOOKUP(AJ70,'シフト記号表（勤務時間帯）'!$C$6:$U$35,19,FALSE))</f>
        <v/>
      </c>
      <c r="AK72" s="1379" t="str">
        <f>IF(AK70="","",VLOOKUP(AK70,'シフト記号表（勤務時間帯）'!$C$6:$U$35,19,FALSE))</f>
        <v/>
      </c>
      <c r="AL72" s="1379" t="str">
        <f>IF(AL70="","",VLOOKUP(AL70,'シフト記号表（勤務時間帯）'!$C$6:$U$35,19,FALSE))</f>
        <v/>
      </c>
      <c r="AM72" s="1381" t="str">
        <f>IF(AM70="","",VLOOKUP(AM70,'シフト記号表（勤務時間帯）'!$C$6:$U$35,19,FALSE))</f>
        <v/>
      </c>
      <c r="AN72" s="1380" t="str">
        <f>IF(AN70="","",VLOOKUP(AN70,'シフト記号表（勤務時間帯）'!$C$6:$U$35,19,FALSE))</f>
        <v/>
      </c>
      <c r="AO72" s="1379" t="str">
        <f>IF(AO70="","",VLOOKUP(AO70,'シフト記号表（勤務時間帯）'!$C$6:$U$35,19,FALSE))</f>
        <v/>
      </c>
      <c r="AP72" s="1379" t="str">
        <f>IF(AP70="","",VLOOKUP(AP70,'シフト記号表（勤務時間帯）'!$C$6:$U$35,19,FALSE))</f>
        <v/>
      </c>
      <c r="AQ72" s="1379" t="str">
        <f>IF(AQ70="","",VLOOKUP(AQ70,'シフト記号表（勤務時間帯）'!$C$6:$U$35,19,FALSE))</f>
        <v/>
      </c>
      <c r="AR72" s="1379" t="str">
        <f>IF(AR70="","",VLOOKUP(AR70,'シフト記号表（勤務時間帯）'!$C$6:$U$35,19,FALSE))</f>
        <v/>
      </c>
      <c r="AS72" s="1379" t="str">
        <f>IF(AS70="","",VLOOKUP(AS70,'シフト記号表（勤務時間帯）'!$C$6:$U$35,19,FALSE))</f>
        <v/>
      </c>
      <c r="AT72" s="1381" t="str">
        <f>IF(AT70="","",VLOOKUP(AT70,'シフト記号表（勤務時間帯）'!$C$6:$U$35,19,FALSE))</f>
        <v/>
      </c>
      <c r="AU72" s="1380" t="str">
        <f>IF(AU70="","",VLOOKUP(AU70,'シフト記号表（勤務時間帯）'!$C$6:$U$35,19,FALSE))</f>
        <v/>
      </c>
      <c r="AV72" s="1379" t="str">
        <f>IF(AV70="","",VLOOKUP(AV70,'シフト記号表（勤務時間帯）'!$C$6:$U$35,19,FALSE))</f>
        <v/>
      </c>
      <c r="AW72" s="1379" t="str">
        <f>IF(AW70="","",VLOOKUP(AW70,'シフト記号表（勤務時間帯）'!$C$6:$U$35,19,FALSE))</f>
        <v/>
      </c>
      <c r="AX72" s="1378">
        <f>IF($BB$3="４週",SUM(S72:AT72),IF($BB$3="暦月",SUM(S72:AW72),""))</f>
        <v>0</v>
      </c>
      <c r="AY72" s="1377"/>
      <c r="AZ72" s="1376">
        <f>IF($BB$3="４週",AX72/4,IF($BB$3="暦月",'②勤務形態一覧表（100名）'!AX72/('②勤務形態一覧表（100名）'!$BB$8/7),""))</f>
        <v>0</v>
      </c>
      <c r="BA72" s="1375"/>
      <c r="BB72" s="1111"/>
      <c r="BC72" s="1110"/>
      <c r="BD72" s="1110"/>
      <c r="BE72" s="1110"/>
      <c r="BF72" s="1109"/>
    </row>
    <row r="73" spans="2:58" ht="20.25" customHeight="1">
      <c r="B73" s="1396">
        <f>B70+1</f>
        <v>18</v>
      </c>
      <c r="C73" s="1108"/>
      <c r="D73" s="1107"/>
      <c r="E73" s="1106"/>
      <c r="F73" s="1105"/>
      <c r="G73" s="1104"/>
      <c r="H73" s="1103"/>
      <c r="I73" s="1081"/>
      <c r="J73" s="1081"/>
      <c r="K73" s="1080"/>
      <c r="L73" s="1102"/>
      <c r="M73" s="1090"/>
      <c r="N73" s="1090"/>
      <c r="O73" s="1089"/>
      <c r="P73" s="1403" t="s">
        <v>937</v>
      </c>
      <c r="Q73" s="1402"/>
      <c r="R73" s="1401"/>
      <c r="S73" s="1518"/>
      <c r="T73" s="1517"/>
      <c r="U73" s="1517"/>
      <c r="V73" s="1517"/>
      <c r="W73" s="1517"/>
      <c r="X73" s="1517"/>
      <c r="Y73" s="1519"/>
      <c r="Z73" s="1518"/>
      <c r="AA73" s="1517"/>
      <c r="AB73" s="1517"/>
      <c r="AC73" s="1517"/>
      <c r="AD73" s="1517"/>
      <c r="AE73" s="1517"/>
      <c r="AF73" s="1519"/>
      <c r="AG73" s="1518"/>
      <c r="AH73" s="1517"/>
      <c r="AI73" s="1517"/>
      <c r="AJ73" s="1517"/>
      <c r="AK73" s="1517"/>
      <c r="AL73" s="1517"/>
      <c r="AM73" s="1519"/>
      <c r="AN73" s="1518"/>
      <c r="AO73" s="1517"/>
      <c r="AP73" s="1517"/>
      <c r="AQ73" s="1517"/>
      <c r="AR73" s="1517"/>
      <c r="AS73" s="1517"/>
      <c r="AT73" s="1519"/>
      <c r="AU73" s="1518"/>
      <c r="AV73" s="1517"/>
      <c r="AW73" s="1517"/>
      <c r="AX73" s="1516"/>
      <c r="AY73" s="1515"/>
      <c r="AZ73" s="1514"/>
      <c r="BA73" s="1513"/>
      <c r="BB73" s="1091"/>
      <c r="BC73" s="1090"/>
      <c r="BD73" s="1090"/>
      <c r="BE73" s="1090"/>
      <c r="BF73" s="1089"/>
    </row>
    <row r="74" spans="2:58" ht="20.25" customHeight="1">
      <c r="B74" s="1396"/>
      <c r="C74" s="1087"/>
      <c r="D74" s="1086"/>
      <c r="E74" s="1085"/>
      <c r="F74" s="1084"/>
      <c r="G74" s="1083"/>
      <c r="H74" s="1082"/>
      <c r="I74" s="1081"/>
      <c r="J74" s="1081"/>
      <c r="K74" s="1080"/>
      <c r="L74" s="1079"/>
      <c r="M74" s="1067"/>
      <c r="N74" s="1067"/>
      <c r="O74" s="1066"/>
      <c r="P74" s="1395" t="s">
        <v>936</v>
      </c>
      <c r="Q74" s="1394"/>
      <c r="R74" s="1393"/>
      <c r="S74" s="1391" t="str">
        <f>IF(S73="","",VLOOKUP(S73,'シフト記号表（勤務時間帯）'!$C$6:$K$35,9,FALSE))</f>
        <v/>
      </c>
      <c r="T74" s="1390" t="str">
        <f>IF(T73="","",VLOOKUP(T73,'シフト記号表（勤務時間帯）'!$C$6:$K$35,9,FALSE))</f>
        <v/>
      </c>
      <c r="U74" s="1390" t="str">
        <f>IF(U73="","",VLOOKUP(U73,'シフト記号表（勤務時間帯）'!$C$6:$K$35,9,FALSE))</f>
        <v/>
      </c>
      <c r="V74" s="1390" t="str">
        <f>IF(V73="","",VLOOKUP(V73,'シフト記号表（勤務時間帯）'!$C$6:$K$35,9,FALSE))</f>
        <v/>
      </c>
      <c r="W74" s="1390" t="str">
        <f>IF(W73="","",VLOOKUP(W73,'シフト記号表（勤務時間帯）'!$C$6:$K$35,9,FALSE))</f>
        <v/>
      </c>
      <c r="X74" s="1390" t="str">
        <f>IF(X73="","",VLOOKUP(X73,'シフト記号表（勤務時間帯）'!$C$6:$K$35,9,FALSE))</f>
        <v/>
      </c>
      <c r="Y74" s="1392" t="str">
        <f>IF(Y73="","",VLOOKUP(Y73,'シフト記号表（勤務時間帯）'!$C$6:$K$35,9,FALSE))</f>
        <v/>
      </c>
      <c r="Z74" s="1391" t="str">
        <f>IF(Z73="","",VLOOKUP(Z73,'シフト記号表（勤務時間帯）'!$C$6:$K$35,9,FALSE))</f>
        <v/>
      </c>
      <c r="AA74" s="1390" t="str">
        <f>IF(AA73="","",VLOOKUP(AA73,'シフト記号表（勤務時間帯）'!$C$6:$K$35,9,FALSE))</f>
        <v/>
      </c>
      <c r="AB74" s="1390" t="str">
        <f>IF(AB73="","",VLOOKUP(AB73,'シフト記号表（勤務時間帯）'!$C$6:$K$35,9,FALSE))</f>
        <v/>
      </c>
      <c r="AC74" s="1390" t="str">
        <f>IF(AC73="","",VLOOKUP(AC73,'シフト記号表（勤務時間帯）'!$C$6:$K$35,9,FALSE))</f>
        <v/>
      </c>
      <c r="AD74" s="1390" t="str">
        <f>IF(AD73="","",VLOOKUP(AD73,'シフト記号表（勤務時間帯）'!$C$6:$K$35,9,FALSE))</f>
        <v/>
      </c>
      <c r="AE74" s="1390" t="str">
        <f>IF(AE73="","",VLOOKUP(AE73,'シフト記号表（勤務時間帯）'!$C$6:$K$35,9,FALSE))</f>
        <v/>
      </c>
      <c r="AF74" s="1392" t="str">
        <f>IF(AF73="","",VLOOKUP(AF73,'シフト記号表（勤務時間帯）'!$C$6:$K$35,9,FALSE))</f>
        <v/>
      </c>
      <c r="AG74" s="1391" t="str">
        <f>IF(AG73="","",VLOOKUP(AG73,'シフト記号表（勤務時間帯）'!$C$6:$K$35,9,FALSE))</f>
        <v/>
      </c>
      <c r="AH74" s="1390" t="str">
        <f>IF(AH73="","",VLOOKUP(AH73,'シフト記号表（勤務時間帯）'!$C$6:$K$35,9,FALSE))</f>
        <v/>
      </c>
      <c r="AI74" s="1390" t="str">
        <f>IF(AI73="","",VLOOKUP(AI73,'シフト記号表（勤務時間帯）'!$C$6:$K$35,9,FALSE))</f>
        <v/>
      </c>
      <c r="AJ74" s="1390" t="str">
        <f>IF(AJ73="","",VLOOKUP(AJ73,'シフト記号表（勤務時間帯）'!$C$6:$K$35,9,FALSE))</f>
        <v/>
      </c>
      <c r="AK74" s="1390" t="str">
        <f>IF(AK73="","",VLOOKUP(AK73,'シフト記号表（勤務時間帯）'!$C$6:$K$35,9,FALSE))</f>
        <v/>
      </c>
      <c r="AL74" s="1390" t="str">
        <f>IF(AL73="","",VLOOKUP(AL73,'シフト記号表（勤務時間帯）'!$C$6:$K$35,9,FALSE))</f>
        <v/>
      </c>
      <c r="AM74" s="1392" t="str">
        <f>IF(AM73="","",VLOOKUP(AM73,'シフト記号表（勤務時間帯）'!$C$6:$K$35,9,FALSE))</f>
        <v/>
      </c>
      <c r="AN74" s="1391" t="str">
        <f>IF(AN73="","",VLOOKUP(AN73,'シフト記号表（勤務時間帯）'!$C$6:$K$35,9,FALSE))</f>
        <v/>
      </c>
      <c r="AO74" s="1390" t="str">
        <f>IF(AO73="","",VLOOKUP(AO73,'シフト記号表（勤務時間帯）'!$C$6:$K$35,9,FALSE))</f>
        <v/>
      </c>
      <c r="AP74" s="1390" t="str">
        <f>IF(AP73="","",VLOOKUP(AP73,'シフト記号表（勤務時間帯）'!$C$6:$K$35,9,FALSE))</f>
        <v/>
      </c>
      <c r="AQ74" s="1390" t="str">
        <f>IF(AQ73="","",VLOOKUP(AQ73,'シフト記号表（勤務時間帯）'!$C$6:$K$35,9,FALSE))</f>
        <v/>
      </c>
      <c r="AR74" s="1390" t="str">
        <f>IF(AR73="","",VLOOKUP(AR73,'シフト記号表（勤務時間帯）'!$C$6:$K$35,9,FALSE))</f>
        <v/>
      </c>
      <c r="AS74" s="1390" t="str">
        <f>IF(AS73="","",VLOOKUP(AS73,'シフト記号表（勤務時間帯）'!$C$6:$K$35,9,FALSE))</f>
        <v/>
      </c>
      <c r="AT74" s="1392" t="str">
        <f>IF(AT73="","",VLOOKUP(AT73,'シフト記号表（勤務時間帯）'!$C$6:$K$35,9,FALSE))</f>
        <v/>
      </c>
      <c r="AU74" s="1391" t="str">
        <f>IF(AU73="","",VLOOKUP(AU73,'シフト記号表（勤務時間帯）'!$C$6:$K$35,9,FALSE))</f>
        <v/>
      </c>
      <c r="AV74" s="1390" t="str">
        <f>IF(AV73="","",VLOOKUP(AV73,'シフト記号表（勤務時間帯）'!$C$6:$K$35,9,FALSE))</f>
        <v/>
      </c>
      <c r="AW74" s="1390" t="str">
        <f>IF(AW73="","",VLOOKUP(AW73,'シフト記号表（勤務時間帯）'!$C$6:$K$35,9,FALSE))</f>
        <v/>
      </c>
      <c r="AX74" s="1389">
        <f>IF($BB$3="４週",SUM(S74:AT74),IF($BB$3="暦月",SUM(S74:AW74),""))</f>
        <v>0</v>
      </c>
      <c r="AY74" s="1388"/>
      <c r="AZ74" s="1387">
        <f>IF($BB$3="４週",AX74/4,IF($BB$3="暦月",'②勤務形態一覧表（100名）'!AX74/('②勤務形態一覧表（100名）'!$BB$8/7),""))</f>
        <v>0</v>
      </c>
      <c r="BA74" s="1386"/>
      <c r="BB74" s="1068"/>
      <c r="BC74" s="1067"/>
      <c r="BD74" s="1067"/>
      <c r="BE74" s="1067"/>
      <c r="BF74" s="1066"/>
    </row>
    <row r="75" spans="2:58" ht="20.25" customHeight="1">
      <c r="B75" s="1396"/>
      <c r="C75" s="1064"/>
      <c r="D75" s="1063"/>
      <c r="E75" s="1062"/>
      <c r="F75" s="1512">
        <f>C73</f>
        <v>0</v>
      </c>
      <c r="G75" s="1116"/>
      <c r="H75" s="1082"/>
      <c r="I75" s="1081"/>
      <c r="J75" s="1081"/>
      <c r="K75" s="1080"/>
      <c r="L75" s="1115"/>
      <c r="M75" s="1110"/>
      <c r="N75" s="1110"/>
      <c r="O75" s="1109"/>
      <c r="P75" s="1406" t="s">
        <v>935</v>
      </c>
      <c r="Q75" s="1405"/>
      <c r="R75" s="1404"/>
      <c r="S75" s="1380" t="str">
        <f>IF(S73="","",VLOOKUP(S73,'シフト記号表（勤務時間帯）'!$C$6:$U$35,19,FALSE))</f>
        <v/>
      </c>
      <c r="T75" s="1379" t="str">
        <f>IF(T73="","",VLOOKUP(T73,'シフト記号表（勤務時間帯）'!$C$6:$U$35,19,FALSE))</f>
        <v/>
      </c>
      <c r="U75" s="1379" t="str">
        <f>IF(U73="","",VLOOKUP(U73,'シフト記号表（勤務時間帯）'!$C$6:$U$35,19,FALSE))</f>
        <v/>
      </c>
      <c r="V75" s="1379" t="str">
        <f>IF(V73="","",VLOOKUP(V73,'シフト記号表（勤務時間帯）'!$C$6:$U$35,19,FALSE))</f>
        <v/>
      </c>
      <c r="W75" s="1379" t="str">
        <f>IF(W73="","",VLOOKUP(W73,'シフト記号表（勤務時間帯）'!$C$6:$U$35,19,FALSE))</f>
        <v/>
      </c>
      <c r="X75" s="1379" t="str">
        <f>IF(X73="","",VLOOKUP(X73,'シフト記号表（勤務時間帯）'!$C$6:$U$35,19,FALSE))</f>
        <v/>
      </c>
      <c r="Y75" s="1381" t="str">
        <f>IF(Y73="","",VLOOKUP(Y73,'シフト記号表（勤務時間帯）'!$C$6:$U$35,19,FALSE))</f>
        <v/>
      </c>
      <c r="Z75" s="1380" t="str">
        <f>IF(Z73="","",VLOOKUP(Z73,'シフト記号表（勤務時間帯）'!$C$6:$U$35,19,FALSE))</f>
        <v/>
      </c>
      <c r="AA75" s="1379" t="str">
        <f>IF(AA73="","",VLOOKUP(AA73,'シフト記号表（勤務時間帯）'!$C$6:$U$35,19,FALSE))</f>
        <v/>
      </c>
      <c r="AB75" s="1379" t="str">
        <f>IF(AB73="","",VLOOKUP(AB73,'シフト記号表（勤務時間帯）'!$C$6:$U$35,19,FALSE))</f>
        <v/>
      </c>
      <c r="AC75" s="1379" t="str">
        <f>IF(AC73="","",VLOOKUP(AC73,'シフト記号表（勤務時間帯）'!$C$6:$U$35,19,FALSE))</f>
        <v/>
      </c>
      <c r="AD75" s="1379" t="str">
        <f>IF(AD73="","",VLOOKUP(AD73,'シフト記号表（勤務時間帯）'!$C$6:$U$35,19,FALSE))</f>
        <v/>
      </c>
      <c r="AE75" s="1379" t="str">
        <f>IF(AE73="","",VLOOKUP(AE73,'シフト記号表（勤務時間帯）'!$C$6:$U$35,19,FALSE))</f>
        <v/>
      </c>
      <c r="AF75" s="1381" t="str">
        <f>IF(AF73="","",VLOOKUP(AF73,'シフト記号表（勤務時間帯）'!$C$6:$U$35,19,FALSE))</f>
        <v/>
      </c>
      <c r="AG75" s="1380" t="str">
        <f>IF(AG73="","",VLOOKUP(AG73,'シフト記号表（勤務時間帯）'!$C$6:$U$35,19,FALSE))</f>
        <v/>
      </c>
      <c r="AH75" s="1379" t="str">
        <f>IF(AH73="","",VLOOKUP(AH73,'シフト記号表（勤務時間帯）'!$C$6:$U$35,19,FALSE))</f>
        <v/>
      </c>
      <c r="AI75" s="1379" t="str">
        <f>IF(AI73="","",VLOOKUP(AI73,'シフト記号表（勤務時間帯）'!$C$6:$U$35,19,FALSE))</f>
        <v/>
      </c>
      <c r="AJ75" s="1379" t="str">
        <f>IF(AJ73="","",VLOOKUP(AJ73,'シフト記号表（勤務時間帯）'!$C$6:$U$35,19,FALSE))</f>
        <v/>
      </c>
      <c r="AK75" s="1379" t="str">
        <f>IF(AK73="","",VLOOKUP(AK73,'シフト記号表（勤務時間帯）'!$C$6:$U$35,19,FALSE))</f>
        <v/>
      </c>
      <c r="AL75" s="1379" t="str">
        <f>IF(AL73="","",VLOOKUP(AL73,'シフト記号表（勤務時間帯）'!$C$6:$U$35,19,FALSE))</f>
        <v/>
      </c>
      <c r="AM75" s="1381" t="str">
        <f>IF(AM73="","",VLOOKUP(AM73,'シフト記号表（勤務時間帯）'!$C$6:$U$35,19,FALSE))</f>
        <v/>
      </c>
      <c r="AN75" s="1380" t="str">
        <f>IF(AN73="","",VLOOKUP(AN73,'シフト記号表（勤務時間帯）'!$C$6:$U$35,19,FALSE))</f>
        <v/>
      </c>
      <c r="AO75" s="1379" t="str">
        <f>IF(AO73="","",VLOOKUP(AO73,'シフト記号表（勤務時間帯）'!$C$6:$U$35,19,FALSE))</f>
        <v/>
      </c>
      <c r="AP75" s="1379" t="str">
        <f>IF(AP73="","",VLOOKUP(AP73,'シフト記号表（勤務時間帯）'!$C$6:$U$35,19,FALSE))</f>
        <v/>
      </c>
      <c r="AQ75" s="1379" t="str">
        <f>IF(AQ73="","",VLOOKUP(AQ73,'シフト記号表（勤務時間帯）'!$C$6:$U$35,19,FALSE))</f>
        <v/>
      </c>
      <c r="AR75" s="1379" t="str">
        <f>IF(AR73="","",VLOOKUP(AR73,'シフト記号表（勤務時間帯）'!$C$6:$U$35,19,FALSE))</f>
        <v/>
      </c>
      <c r="AS75" s="1379" t="str">
        <f>IF(AS73="","",VLOOKUP(AS73,'シフト記号表（勤務時間帯）'!$C$6:$U$35,19,FALSE))</f>
        <v/>
      </c>
      <c r="AT75" s="1381" t="str">
        <f>IF(AT73="","",VLOOKUP(AT73,'シフト記号表（勤務時間帯）'!$C$6:$U$35,19,FALSE))</f>
        <v/>
      </c>
      <c r="AU75" s="1380" t="str">
        <f>IF(AU73="","",VLOOKUP(AU73,'シフト記号表（勤務時間帯）'!$C$6:$U$35,19,FALSE))</f>
        <v/>
      </c>
      <c r="AV75" s="1379" t="str">
        <f>IF(AV73="","",VLOOKUP(AV73,'シフト記号表（勤務時間帯）'!$C$6:$U$35,19,FALSE))</f>
        <v/>
      </c>
      <c r="AW75" s="1379" t="str">
        <f>IF(AW73="","",VLOOKUP(AW73,'シフト記号表（勤務時間帯）'!$C$6:$U$35,19,FALSE))</f>
        <v/>
      </c>
      <c r="AX75" s="1378">
        <f>IF($BB$3="４週",SUM(S75:AT75),IF($BB$3="暦月",SUM(S75:AW75),""))</f>
        <v>0</v>
      </c>
      <c r="AY75" s="1377"/>
      <c r="AZ75" s="1376">
        <f>IF($BB$3="４週",AX75/4,IF($BB$3="暦月",'②勤務形態一覧表（100名）'!AX75/('②勤務形態一覧表（100名）'!$BB$8/7),""))</f>
        <v>0</v>
      </c>
      <c r="BA75" s="1375"/>
      <c r="BB75" s="1111"/>
      <c r="BC75" s="1110"/>
      <c r="BD75" s="1110"/>
      <c r="BE75" s="1110"/>
      <c r="BF75" s="1109"/>
    </row>
    <row r="76" spans="2:58" ht="20.25" customHeight="1">
      <c r="B76" s="1396">
        <f>B73+1</f>
        <v>19</v>
      </c>
      <c r="C76" s="1108"/>
      <c r="D76" s="1107"/>
      <c r="E76" s="1106"/>
      <c r="F76" s="1105"/>
      <c r="G76" s="1104"/>
      <c r="H76" s="1103"/>
      <c r="I76" s="1081"/>
      <c r="J76" s="1081"/>
      <c r="K76" s="1080"/>
      <c r="L76" s="1102"/>
      <c r="M76" s="1090"/>
      <c r="N76" s="1090"/>
      <c r="O76" s="1089"/>
      <c r="P76" s="1403" t="s">
        <v>937</v>
      </c>
      <c r="Q76" s="1402"/>
      <c r="R76" s="1401"/>
      <c r="S76" s="1518"/>
      <c r="T76" s="1517"/>
      <c r="U76" s="1517"/>
      <c r="V76" s="1517"/>
      <c r="W76" s="1517"/>
      <c r="X76" s="1517"/>
      <c r="Y76" s="1519"/>
      <c r="Z76" s="1518"/>
      <c r="AA76" s="1517"/>
      <c r="AB76" s="1517"/>
      <c r="AC76" s="1517"/>
      <c r="AD76" s="1517"/>
      <c r="AE76" s="1517"/>
      <c r="AF76" s="1519"/>
      <c r="AG76" s="1518"/>
      <c r="AH76" s="1517"/>
      <c r="AI76" s="1517"/>
      <c r="AJ76" s="1517"/>
      <c r="AK76" s="1517"/>
      <c r="AL76" s="1517"/>
      <c r="AM76" s="1519"/>
      <c r="AN76" s="1518"/>
      <c r="AO76" s="1517"/>
      <c r="AP76" s="1517"/>
      <c r="AQ76" s="1517"/>
      <c r="AR76" s="1517"/>
      <c r="AS76" s="1517"/>
      <c r="AT76" s="1519"/>
      <c r="AU76" s="1518"/>
      <c r="AV76" s="1517"/>
      <c r="AW76" s="1517"/>
      <c r="AX76" s="1516"/>
      <c r="AY76" s="1515"/>
      <c r="AZ76" s="1514"/>
      <c r="BA76" s="1513"/>
      <c r="BB76" s="1091"/>
      <c r="BC76" s="1090"/>
      <c r="BD76" s="1090"/>
      <c r="BE76" s="1090"/>
      <c r="BF76" s="1089"/>
    </row>
    <row r="77" spans="2:58" ht="20.25" customHeight="1">
      <c r="B77" s="1396"/>
      <c r="C77" s="1087"/>
      <c r="D77" s="1086"/>
      <c r="E77" s="1085"/>
      <c r="F77" s="1084"/>
      <c r="G77" s="1083"/>
      <c r="H77" s="1082"/>
      <c r="I77" s="1081"/>
      <c r="J77" s="1081"/>
      <c r="K77" s="1080"/>
      <c r="L77" s="1079"/>
      <c r="M77" s="1067"/>
      <c r="N77" s="1067"/>
      <c r="O77" s="1066"/>
      <c r="P77" s="1395" t="s">
        <v>936</v>
      </c>
      <c r="Q77" s="1394"/>
      <c r="R77" s="1393"/>
      <c r="S77" s="1391" t="str">
        <f>IF(S76="","",VLOOKUP(S76,'シフト記号表（勤務時間帯）'!$C$6:$K$35,9,FALSE))</f>
        <v/>
      </c>
      <c r="T77" s="1390" t="str">
        <f>IF(T76="","",VLOOKUP(T76,'シフト記号表（勤務時間帯）'!$C$6:$K$35,9,FALSE))</f>
        <v/>
      </c>
      <c r="U77" s="1390" t="str">
        <f>IF(U76="","",VLOOKUP(U76,'シフト記号表（勤務時間帯）'!$C$6:$K$35,9,FALSE))</f>
        <v/>
      </c>
      <c r="V77" s="1390" t="str">
        <f>IF(V76="","",VLOOKUP(V76,'シフト記号表（勤務時間帯）'!$C$6:$K$35,9,FALSE))</f>
        <v/>
      </c>
      <c r="W77" s="1390" t="str">
        <f>IF(W76="","",VLOOKUP(W76,'シフト記号表（勤務時間帯）'!$C$6:$K$35,9,FALSE))</f>
        <v/>
      </c>
      <c r="X77" s="1390" t="str">
        <f>IF(X76="","",VLOOKUP(X76,'シフト記号表（勤務時間帯）'!$C$6:$K$35,9,FALSE))</f>
        <v/>
      </c>
      <c r="Y77" s="1392" t="str">
        <f>IF(Y76="","",VLOOKUP(Y76,'シフト記号表（勤務時間帯）'!$C$6:$K$35,9,FALSE))</f>
        <v/>
      </c>
      <c r="Z77" s="1391" t="str">
        <f>IF(Z76="","",VLOOKUP(Z76,'シフト記号表（勤務時間帯）'!$C$6:$K$35,9,FALSE))</f>
        <v/>
      </c>
      <c r="AA77" s="1390" t="str">
        <f>IF(AA76="","",VLOOKUP(AA76,'シフト記号表（勤務時間帯）'!$C$6:$K$35,9,FALSE))</f>
        <v/>
      </c>
      <c r="AB77" s="1390" t="str">
        <f>IF(AB76="","",VLOOKUP(AB76,'シフト記号表（勤務時間帯）'!$C$6:$K$35,9,FALSE))</f>
        <v/>
      </c>
      <c r="AC77" s="1390" t="str">
        <f>IF(AC76="","",VLOOKUP(AC76,'シフト記号表（勤務時間帯）'!$C$6:$K$35,9,FALSE))</f>
        <v/>
      </c>
      <c r="AD77" s="1390" t="str">
        <f>IF(AD76="","",VLOOKUP(AD76,'シフト記号表（勤務時間帯）'!$C$6:$K$35,9,FALSE))</f>
        <v/>
      </c>
      <c r="AE77" s="1390" t="str">
        <f>IF(AE76="","",VLOOKUP(AE76,'シフト記号表（勤務時間帯）'!$C$6:$K$35,9,FALSE))</f>
        <v/>
      </c>
      <c r="AF77" s="1392" t="str">
        <f>IF(AF76="","",VLOOKUP(AF76,'シフト記号表（勤務時間帯）'!$C$6:$K$35,9,FALSE))</f>
        <v/>
      </c>
      <c r="AG77" s="1391" t="str">
        <f>IF(AG76="","",VLOOKUP(AG76,'シフト記号表（勤務時間帯）'!$C$6:$K$35,9,FALSE))</f>
        <v/>
      </c>
      <c r="AH77" s="1390" t="str">
        <f>IF(AH76="","",VLOOKUP(AH76,'シフト記号表（勤務時間帯）'!$C$6:$K$35,9,FALSE))</f>
        <v/>
      </c>
      <c r="AI77" s="1390" t="str">
        <f>IF(AI76="","",VLOOKUP(AI76,'シフト記号表（勤務時間帯）'!$C$6:$K$35,9,FALSE))</f>
        <v/>
      </c>
      <c r="AJ77" s="1390" t="str">
        <f>IF(AJ76="","",VLOOKUP(AJ76,'シフト記号表（勤務時間帯）'!$C$6:$K$35,9,FALSE))</f>
        <v/>
      </c>
      <c r="AK77" s="1390" t="str">
        <f>IF(AK76="","",VLOOKUP(AK76,'シフト記号表（勤務時間帯）'!$C$6:$K$35,9,FALSE))</f>
        <v/>
      </c>
      <c r="AL77" s="1390" t="str">
        <f>IF(AL76="","",VLOOKUP(AL76,'シフト記号表（勤務時間帯）'!$C$6:$K$35,9,FALSE))</f>
        <v/>
      </c>
      <c r="AM77" s="1392" t="str">
        <f>IF(AM76="","",VLOOKUP(AM76,'シフト記号表（勤務時間帯）'!$C$6:$K$35,9,FALSE))</f>
        <v/>
      </c>
      <c r="AN77" s="1391" t="str">
        <f>IF(AN76="","",VLOOKUP(AN76,'シフト記号表（勤務時間帯）'!$C$6:$K$35,9,FALSE))</f>
        <v/>
      </c>
      <c r="AO77" s="1390" t="str">
        <f>IF(AO76="","",VLOOKUP(AO76,'シフト記号表（勤務時間帯）'!$C$6:$K$35,9,FALSE))</f>
        <v/>
      </c>
      <c r="AP77" s="1390" t="str">
        <f>IF(AP76="","",VLOOKUP(AP76,'シフト記号表（勤務時間帯）'!$C$6:$K$35,9,FALSE))</f>
        <v/>
      </c>
      <c r="AQ77" s="1390" t="str">
        <f>IF(AQ76="","",VLOOKUP(AQ76,'シフト記号表（勤務時間帯）'!$C$6:$K$35,9,FALSE))</f>
        <v/>
      </c>
      <c r="AR77" s="1390" t="str">
        <f>IF(AR76="","",VLOOKUP(AR76,'シフト記号表（勤務時間帯）'!$C$6:$K$35,9,FALSE))</f>
        <v/>
      </c>
      <c r="AS77" s="1390" t="str">
        <f>IF(AS76="","",VLOOKUP(AS76,'シフト記号表（勤務時間帯）'!$C$6:$K$35,9,FALSE))</f>
        <v/>
      </c>
      <c r="AT77" s="1392" t="str">
        <f>IF(AT76="","",VLOOKUP(AT76,'シフト記号表（勤務時間帯）'!$C$6:$K$35,9,FALSE))</f>
        <v/>
      </c>
      <c r="AU77" s="1391" t="str">
        <f>IF(AU76="","",VLOOKUP(AU76,'シフト記号表（勤務時間帯）'!$C$6:$K$35,9,FALSE))</f>
        <v/>
      </c>
      <c r="AV77" s="1390" t="str">
        <f>IF(AV76="","",VLOOKUP(AV76,'シフト記号表（勤務時間帯）'!$C$6:$K$35,9,FALSE))</f>
        <v/>
      </c>
      <c r="AW77" s="1390" t="str">
        <f>IF(AW76="","",VLOOKUP(AW76,'シフト記号表（勤務時間帯）'!$C$6:$K$35,9,FALSE))</f>
        <v/>
      </c>
      <c r="AX77" s="1389">
        <f>IF($BB$3="４週",SUM(S77:AT77),IF($BB$3="暦月",SUM(S77:AW77),""))</f>
        <v>0</v>
      </c>
      <c r="AY77" s="1388"/>
      <c r="AZ77" s="1387">
        <f>IF($BB$3="４週",AX77/4,IF($BB$3="暦月",'②勤務形態一覧表（100名）'!AX77/('②勤務形態一覧表（100名）'!$BB$8/7),""))</f>
        <v>0</v>
      </c>
      <c r="BA77" s="1386"/>
      <c r="BB77" s="1068"/>
      <c r="BC77" s="1067"/>
      <c r="BD77" s="1067"/>
      <c r="BE77" s="1067"/>
      <c r="BF77" s="1066"/>
    </row>
    <row r="78" spans="2:58" ht="20.25" customHeight="1">
      <c r="B78" s="1396"/>
      <c r="C78" s="1064"/>
      <c r="D78" s="1063"/>
      <c r="E78" s="1062"/>
      <c r="F78" s="1512">
        <f>C76</f>
        <v>0</v>
      </c>
      <c r="G78" s="1116"/>
      <c r="H78" s="1082"/>
      <c r="I78" s="1081"/>
      <c r="J78" s="1081"/>
      <c r="K78" s="1080"/>
      <c r="L78" s="1115"/>
      <c r="M78" s="1110"/>
      <c r="N78" s="1110"/>
      <c r="O78" s="1109"/>
      <c r="P78" s="1406" t="s">
        <v>935</v>
      </c>
      <c r="Q78" s="1405"/>
      <c r="R78" s="1404"/>
      <c r="S78" s="1380" t="str">
        <f>IF(S76="","",VLOOKUP(S76,'シフト記号表（勤務時間帯）'!$C$6:$U$35,19,FALSE))</f>
        <v/>
      </c>
      <c r="T78" s="1379" t="str">
        <f>IF(T76="","",VLOOKUP(T76,'シフト記号表（勤務時間帯）'!$C$6:$U$35,19,FALSE))</f>
        <v/>
      </c>
      <c r="U78" s="1379" t="str">
        <f>IF(U76="","",VLOOKUP(U76,'シフト記号表（勤務時間帯）'!$C$6:$U$35,19,FALSE))</f>
        <v/>
      </c>
      <c r="V78" s="1379" t="str">
        <f>IF(V76="","",VLOOKUP(V76,'シフト記号表（勤務時間帯）'!$C$6:$U$35,19,FALSE))</f>
        <v/>
      </c>
      <c r="W78" s="1379" t="str">
        <f>IF(W76="","",VLOOKUP(W76,'シフト記号表（勤務時間帯）'!$C$6:$U$35,19,FALSE))</f>
        <v/>
      </c>
      <c r="X78" s="1379" t="str">
        <f>IF(X76="","",VLOOKUP(X76,'シフト記号表（勤務時間帯）'!$C$6:$U$35,19,FALSE))</f>
        <v/>
      </c>
      <c r="Y78" s="1381" t="str">
        <f>IF(Y76="","",VLOOKUP(Y76,'シフト記号表（勤務時間帯）'!$C$6:$U$35,19,FALSE))</f>
        <v/>
      </c>
      <c r="Z78" s="1380" t="str">
        <f>IF(Z76="","",VLOOKUP(Z76,'シフト記号表（勤務時間帯）'!$C$6:$U$35,19,FALSE))</f>
        <v/>
      </c>
      <c r="AA78" s="1379" t="str">
        <f>IF(AA76="","",VLOOKUP(AA76,'シフト記号表（勤務時間帯）'!$C$6:$U$35,19,FALSE))</f>
        <v/>
      </c>
      <c r="AB78" s="1379" t="str">
        <f>IF(AB76="","",VLOOKUP(AB76,'シフト記号表（勤務時間帯）'!$C$6:$U$35,19,FALSE))</f>
        <v/>
      </c>
      <c r="AC78" s="1379" t="str">
        <f>IF(AC76="","",VLOOKUP(AC76,'シフト記号表（勤務時間帯）'!$C$6:$U$35,19,FALSE))</f>
        <v/>
      </c>
      <c r="AD78" s="1379" t="str">
        <f>IF(AD76="","",VLOOKUP(AD76,'シフト記号表（勤務時間帯）'!$C$6:$U$35,19,FALSE))</f>
        <v/>
      </c>
      <c r="AE78" s="1379" t="str">
        <f>IF(AE76="","",VLOOKUP(AE76,'シフト記号表（勤務時間帯）'!$C$6:$U$35,19,FALSE))</f>
        <v/>
      </c>
      <c r="AF78" s="1381" t="str">
        <f>IF(AF76="","",VLOOKUP(AF76,'シフト記号表（勤務時間帯）'!$C$6:$U$35,19,FALSE))</f>
        <v/>
      </c>
      <c r="AG78" s="1380" t="str">
        <f>IF(AG76="","",VLOOKUP(AG76,'シフト記号表（勤務時間帯）'!$C$6:$U$35,19,FALSE))</f>
        <v/>
      </c>
      <c r="AH78" s="1379" t="str">
        <f>IF(AH76="","",VLOOKUP(AH76,'シフト記号表（勤務時間帯）'!$C$6:$U$35,19,FALSE))</f>
        <v/>
      </c>
      <c r="AI78" s="1379" t="str">
        <f>IF(AI76="","",VLOOKUP(AI76,'シフト記号表（勤務時間帯）'!$C$6:$U$35,19,FALSE))</f>
        <v/>
      </c>
      <c r="AJ78" s="1379" t="str">
        <f>IF(AJ76="","",VLOOKUP(AJ76,'シフト記号表（勤務時間帯）'!$C$6:$U$35,19,FALSE))</f>
        <v/>
      </c>
      <c r="AK78" s="1379" t="str">
        <f>IF(AK76="","",VLOOKUP(AK76,'シフト記号表（勤務時間帯）'!$C$6:$U$35,19,FALSE))</f>
        <v/>
      </c>
      <c r="AL78" s="1379" t="str">
        <f>IF(AL76="","",VLOOKUP(AL76,'シフト記号表（勤務時間帯）'!$C$6:$U$35,19,FALSE))</f>
        <v/>
      </c>
      <c r="AM78" s="1381" t="str">
        <f>IF(AM76="","",VLOOKUP(AM76,'シフト記号表（勤務時間帯）'!$C$6:$U$35,19,FALSE))</f>
        <v/>
      </c>
      <c r="AN78" s="1380" t="str">
        <f>IF(AN76="","",VLOOKUP(AN76,'シフト記号表（勤務時間帯）'!$C$6:$U$35,19,FALSE))</f>
        <v/>
      </c>
      <c r="AO78" s="1379" t="str">
        <f>IF(AO76="","",VLOOKUP(AO76,'シフト記号表（勤務時間帯）'!$C$6:$U$35,19,FALSE))</f>
        <v/>
      </c>
      <c r="AP78" s="1379" t="str">
        <f>IF(AP76="","",VLOOKUP(AP76,'シフト記号表（勤務時間帯）'!$C$6:$U$35,19,FALSE))</f>
        <v/>
      </c>
      <c r="AQ78" s="1379" t="str">
        <f>IF(AQ76="","",VLOOKUP(AQ76,'シフト記号表（勤務時間帯）'!$C$6:$U$35,19,FALSE))</f>
        <v/>
      </c>
      <c r="AR78" s="1379" t="str">
        <f>IF(AR76="","",VLOOKUP(AR76,'シフト記号表（勤務時間帯）'!$C$6:$U$35,19,FALSE))</f>
        <v/>
      </c>
      <c r="AS78" s="1379" t="str">
        <f>IF(AS76="","",VLOOKUP(AS76,'シフト記号表（勤務時間帯）'!$C$6:$U$35,19,FALSE))</f>
        <v/>
      </c>
      <c r="AT78" s="1381" t="str">
        <f>IF(AT76="","",VLOOKUP(AT76,'シフト記号表（勤務時間帯）'!$C$6:$U$35,19,FALSE))</f>
        <v/>
      </c>
      <c r="AU78" s="1380" t="str">
        <f>IF(AU76="","",VLOOKUP(AU76,'シフト記号表（勤務時間帯）'!$C$6:$U$35,19,FALSE))</f>
        <v/>
      </c>
      <c r="AV78" s="1379" t="str">
        <f>IF(AV76="","",VLOOKUP(AV76,'シフト記号表（勤務時間帯）'!$C$6:$U$35,19,FALSE))</f>
        <v/>
      </c>
      <c r="AW78" s="1379" t="str">
        <f>IF(AW76="","",VLOOKUP(AW76,'シフト記号表（勤務時間帯）'!$C$6:$U$35,19,FALSE))</f>
        <v/>
      </c>
      <c r="AX78" s="1378">
        <f>IF($BB$3="４週",SUM(S78:AT78),IF($BB$3="暦月",SUM(S78:AW78),""))</f>
        <v>0</v>
      </c>
      <c r="AY78" s="1377"/>
      <c r="AZ78" s="1376">
        <f>IF($BB$3="４週",AX78/4,IF($BB$3="暦月",'②勤務形態一覧表（100名）'!AX78/('②勤務形態一覧表（100名）'!$BB$8/7),""))</f>
        <v>0</v>
      </c>
      <c r="BA78" s="1375"/>
      <c r="BB78" s="1111"/>
      <c r="BC78" s="1110"/>
      <c r="BD78" s="1110"/>
      <c r="BE78" s="1110"/>
      <c r="BF78" s="1109"/>
    </row>
    <row r="79" spans="2:58" ht="20.25" customHeight="1">
      <c r="B79" s="1396">
        <f>B76+1</f>
        <v>20</v>
      </c>
      <c r="C79" s="1108"/>
      <c r="D79" s="1107"/>
      <c r="E79" s="1106"/>
      <c r="F79" s="1105"/>
      <c r="G79" s="1104"/>
      <c r="H79" s="1103"/>
      <c r="I79" s="1081"/>
      <c r="J79" s="1081"/>
      <c r="K79" s="1080"/>
      <c r="L79" s="1102"/>
      <c r="M79" s="1090"/>
      <c r="N79" s="1090"/>
      <c r="O79" s="1089"/>
      <c r="P79" s="1403" t="s">
        <v>937</v>
      </c>
      <c r="Q79" s="1402"/>
      <c r="R79" s="1401"/>
      <c r="S79" s="1518"/>
      <c r="T79" s="1517"/>
      <c r="U79" s="1517"/>
      <c r="V79" s="1517"/>
      <c r="W79" s="1517"/>
      <c r="X79" s="1517"/>
      <c r="Y79" s="1519"/>
      <c r="Z79" s="1518"/>
      <c r="AA79" s="1517"/>
      <c r="AB79" s="1517"/>
      <c r="AC79" s="1517"/>
      <c r="AD79" s="1517"/>
      <c r="AE79" s="1517"/>
      <c r="AF79" s="1519"/>
      <c r="AG79" s="1518"/>
      <c r="AH79" s="1517"/>
      <c r="AI79" s="1517"/>
      <c r="AJ79" s="1517"/>
      <c r="AK79" s="1517"/>
      <c r="AL79" s="1517"/>
      <c r="AM79" s="1519"/>
      <c r="AN79" s="1518"/>
      <c r="AO79" s="1517"/>
      <c r="AP79" s="1517"/>
      <c r="AQ79" s="1517"/>
      <c r="AR79" s="1517"/>
      <c r="AS79" s="1517"/>
      <c r="AT79" s="1519"/>
      <c r="AU79" s="1518"/>
      <c r="AV79" s="1517"/>
      <c r="AW79" s="1517"/>
      <c r="AX79" s="1516"/>
      <c r="AY79" s="1515"/>
      <c r="AZ79" s="1514"/>
      <c r="BA79" s="1513"/>
      <c r="BB79" s="1091"/>
      <c r="BC79" s="1090"/>
      <c r="BD79" s="1090"/>
      <c r="BE79" s="1090"/>
      <c r="BF79" s="1089"/>
    </row>
    <row r="80" spans="2:58" ht="20.25" customHeight="1">
      <c r="B80" s="1396"/>
      <c r="C80" s="1087"/>
      <c r="D80" s="1086"/>
      <c r="E80" s="1085"/>
      <c r="F80" s="1084"/>
      <c r="G80" s="1083"/>
      <c r="H80" s="1082"/>
      <c r="I80" s="1081"/>
      <c r="J80" s="1081"/>
      <c r="K80" s="1080"/>
      <c r="L80" s="1079"/>
      <c r="M80" s="1067"/>
      <c r="N80" s="1067"/>
      <c r="O80" s="1066"/>
      <c r="P80" s="1395" t="s">
        <v>936</v>
      </c>
      <c r="Q80" s="1394"/>
      <c r="R80" s="1393"/>
      <c r="S80" s="1391" t="str">
        <f>IF(S79="","",VLOOKUP(S79,'シフト記号表（勤務時間帯）'!$C$6:$K$35,9,FALSE))</f>
        <v/>
      </c>
      <c r="T80" s="1390" t="str">
        <f>IF(T79="","",VLOOKUP(T79,'シフト記号表（勤務時間帯）'!$C$6:$K$35,9,FALSE))</f>
        <v/>
      </c>
      <c r="U80" s="1390" t="str">
        <f>IF(U79="","",VLOOKUP(U79,'シフト記号表（勤務時間帯）'!$C$6:$K$35,9,FALSE))</f>
        <v/>
      </c>
      <c r="V80" s="1390" t="str">
        <f>IF(V79="","",VLOOKUP(V79,'シフト記号表（勤務時間帯）'!$C$6:$K$35,9,FALSE))</f>
        <v/>
      </c>
      <c r="W80" s="1390" t="str">
        <f>IF(W79="","",VLOOKUP(W79,'シフト記号表（勤務時間帯）'!$C$6:$K$35,9,FALSE))</f>
        <v/>
      </c>
      <c r="X80" s="1390" t="str">
        <f>IF(X79="","",VLOOKUP(X79,'シフト記号表（勤務時間帯）'!$C$6:$K$35,9,FALSE))</f>
        <v/>
      </c>
      <c r="Y80" s="1392" t="str">
        <f>IF(Y79="","",VLOOKUP(Y79,'シフト記号表（勤務時間帯）'!$C$6:$K$35,9,FALSE))</f>
        <v/>
      </c>
      <c r="Z80" s="1391" t="str">
        <f>IF(Z79="","",VLOOKUP(Z79,'シフト記号表（勤務時間帯）'!$C$6:$K$35,9,FALSE))</f>
        <v/>
      </c>
      <c r="AA80" s="1390" t="str">
        <f>IF(AA79="","",VLOOKUP(AA79,'シフト記号表（勤務時間帯）'!$C$6:$K$35,9,FALSE))</f>
        <v/>
      </c>
      <c r="AB80" s="1390" t="str">
        <f>IF(AB79="","",VLOOKUP(AB79,'シフト記号表（勤務時間帯）'!$C$6:$K$35,9,FALSE))</f>
        <v/>
      </c>
      <c r="AC80" s="1390" t="str">
        <f>IF(AC79="","",VLOOKUP(AC79,'シフト記号表（勤務時間帯）'!$C$6:$K$35,9,FALSE))</f>
        <v/>
      </c>
      <c r="AD80" s="1390" t="str">
        <f>IF(AD79="","",VLOOKUP(AD79,'シフト記号表（勤務時間帯）'!$C$6:$K$35,9,FALSE))</f>
        <v/>
      </c>
      <c r="AE80" s="1390" t="str">
        <f>IF(AE79="","",VLOOKUP(AE79,'シフト記号表（勤務時間帯）'!$C$6:$K$35,9,FALSE))</f>
        <v/>
      </c>
      <c r="AF80" s="1392" t="str">
        <f>IF(AF79="","",VLOOKUP(AF79,'シフト記号表（勤務時間帯）'!$C$6:$K$35,9,FALSE))</f>
        <v/>
      </c>
      <c r="AG80" s="1391" t="str">
        <f>IF(AG79="","",VLOOKUP(AG79,'シフト記号表（勤務時間帯）'!$C$6:$K$35,9,FALSE))</f>
        <v/>
      </c>
      <c r="AH80" s="1390" t="str">
        <f>IF(AH79="","",VLOOKUP(AH79,'シフト記号表（勤務時間帯）'!$C$6:$K$35,9,FALSE))</f>
        <v/>
      </c>
      <c r="AI80" s="1390" t="str">
        <f>IF(AI79="","",VLOOKUP(AI79,'シフト記号表（勤務時間帯）'!$C$6:$K$35,9,FALSE))</f>
        <v/>
      </c>
      <c r="AJ80" s="1390" t="str">
        <f>IF(AJ79="","",VLOOKUP(AJ79,'シフト記号表（勤務時間帯）'!$C$6:$K$35,9,FALSE))</f>
        <v/>
      </c>
      <c r="AK80" s="1390" t="str">
        <f>IF(AK79="","",VLOOKUP(AK79,'シフト記号表（勤務時間帯）'!$C$6:$K$35,9,FALSE))</f>
        <v/>
      </c>
      <c r="AL80" s="1390" t="str">
        <f>IF(AL79="","",VLOOKUP(AL79,'シフト記号表（勤務時間帯）'!$C$6:$K$35,9,FALSE))</f>
        <v/>
      </c>
      <c r="AM80" s="1392" t="str">
        <f>IF(AM79="","",VLOOKUP(AM79,'シフト記号表（勤務時間帯）'!$C$6:$K$35,9,FALSE))</f>
        <v/>
      </c>
      <c r="AN80" s="1391" t="str">
        <f>IF(AN79="","",VLOOKUP(AN79,'シフト記号表（勤務時間帯）'!$C$6:$K$35,9,FALSE))</f>
        <v/>
      </c>
      <c r="AO80" s="1390" t="str">
        <f>IF(AO79="","",VLOOKUP(AO79,'シフト記号表（勤務時間帯）'!$C$6:$K$35,9,FALSE))</f>
        <v/>
      </c>
      <c r="AP80" s="1390" t="str">
        <f>IF(AP79="","",VLOOKUP(AP79,'シフト記号表（勤務時間帯）'!$C$6:$K$35,9,FALSE))</f>
        <v/>
      </c>
      <c r="AQ80" s="1390" t="str">
        <f>IF(AQ79="","",VLOOKUP(AQ79,'シフト記号表（勤務時間帯）'!$C$6:$K$35,9,FALSE))</f>
        <v/>
      </c>
      <c r="AR80" s="1390" t="str">
        <f>IF(AR79="","",VLOOKUP(AR79,'シフト記号表（勤務時間帯）'!$C$6:$K$35,9,FALSE))</f>
        <v/>
      </c>
      <c r="AS80" s="1390" t="str">
        <f>IF(AS79="","",VLOOKUP(AS79,'シフト記号表（勤務時間帯）'!$C$6:$K$35,9,FALSE))</f>
        <v/>
      </c>
      <c r="AT80" s="1392" t="str">
        <f>IF(AT79="","",VLOOKUP(AT79,'シフト記号表（勤務時間帯）'!$C$6:$K$35,9,FALSE))</f>
        <v/>
      </c>
      <c r="AU80" s="1391" t="str">
        <f>IF(AU79="","",VLOOKUP(AU79,'シフト記号表（勤務時間帯）'!$C$6:$K$35,9,FALSE))</f>
        <v/>
      </c>
      <c r="AV80" s="1390" t="str">
        <f>IF(AV79="","",VLOOKUP(AV79,'シフト記号表（勤務時間帯）'!$C$6:$K$35,9,FALSE))</f>
        <v/>
      </c>
      <c r="AW80" s="1390" t="str">
        <f>IF(AW79="","",VLOOKUP(AW79,'シフト記号表（勤務時間帯）'!$C$6:$K$35,9,FALSE))</f>
        <v/>
      </c>
      <c r="AX80" s="1389">
        <f>IF($BB$3="４週",SUM(S80:AT80),IF($BB$3="暦月",SUM(S80:AW80),""))</f>
        <v>0</v>
      </c>
      <c r="AY80" s="1388"/>
      <c r="AZ80" s="1387">
        <f>IF($BB$3="４週",AX80/4,IF($BB$3="暦月",'②勤務形態一覧表（100名）'!AX80/('②勤務形態一覧表（100名）'!$BB$8/7),""))</f>
        <v>0</v>
      </c>
      <c r="BA80" s="1386"/>
      <c r="BB80" s="1068"/>
      <c r="BC80" s="1067"/>
      <c r="BD80" s="1067"/>
      <c r="BE80" s="1067"/>
      <c r="BF80" s="1066"/>
    </row>
    <row r="81" spans="2:58" ht="20.25" customHeight="1">
      <c r="B81" s="1396"/>
      <c r="C81" s="1064"/>
      <c r="D81" s="1063"/>
      <c r="E81" s="1062"/>
      <c r="F81" s="1512">
        <f>C79</f>
        <v>0</v>
      </c>
      <c r="G81" s="1116"/>
      <c r="H81" s="1082"/>
      <c r="I81" s="1081"/>
      <c r="J81" s="1081"/>
      <c r="K81" s="1080"/>
      <c r="L81" s="1115"/>
      <c r="M81" s="1110"/>
      <c r="N81" s="1110"/>
      <c r="O81" s="1109"/>
      <c r="P81" s="1406" t="s">
        <v>935</v>
      </c>
      <c r="Q81" s="1405"/>
      <c r="R81" s="1404"/>
      <c r="S81" s="1380" t="str">
        <f>IF(S79="","",VLOOKUP(S79,'シフト記号表（勤務時間帯）'!$C$6:$U$35,19,FALSE))</f>
        <v/>
      </c>
      <c r="T81" s="1379" t="str">
        <f>IF(T79="","",VLOOKUP(T79,'シフト記号表（勤務時間帯）'!$C$6:$U$35,19,FALSE))</f>
        <v/>
      </c>
      <c r="U81" s="1379" t="str">
        <f>IF(U79="","",VLOOKUP(U79,'シフト記号表（勤務時間帯）'!$C$6:$U$35,19,FALSE))</f>
        <v/>
      </c>
      <c r="V81" s="1379" t="str">
        <f>IF(V79="","",VLOOKUP(V79,'シフト記号表（勤務時間帯）'!$C$6:$U$35,19,FALSE))</f>
        <v/>
      </c>
      <c r="W81" s="1379" t="str">
        <f>IF(W79="","",VLOOKUP(W79,'シフト記号表（勤務時間帯）'!$C$6:$U$35,19,FALSE))</f>
        <v/>
      </c>
      <c r="X81" s="1379" t="str">
        <f>IF(X79="","",VLOOKUP(X79,'シフト記号表（勤務時間帯）'!$C$6:$U$35,19,FALSE))</f>
        <v/>
      </c>
      <c r="Y81" s="1381" t="str">
        <f>IF(Y79="","",VLOOKUP(Y79,'シフト記号表（勤務時間帯）'!$C$6:$U$35,19,FALSE))</f>
        <v/>
      </c>
      <c r="Z81" s="1380" t="str">
        <f>IF(Z79="","",VLOOKUP(Z79,'シフト記号表（勤務時間帯）'!$C$6:$U$35,19,FALSE))</f>
        <v/>
      </c>
      <c r="AA81" s="1379" t="str">
        <f>IF(AA79="","",VLOOKUP(AA79,'シフト記号表（勤務時間帯）'!$C$6:$U$35,19,FALSE))</f>
        <v/>
      </c>
      <c r="AB81" s="1379" t="str">
        <f>IF(AB79="","",VLOOKUP(AB79,'シフト記号表（勤務時間帯）'!$C$6:$U$35,19,FALSE))</f>
        <v/>
      </c>
      <c r="AC81" s="1379" t="str">
        <f>IF(AC79="","",VLOOKUP(AC79,'シフト記号表（勤務時間帯）'!$C$6:$U$35,19,FALSE))</f>
        <v/>
      </c>
      <c r="AD81" s="1379" t="str">
        <f>IF(AD79="","",VLOOKUP(AD79,'シフト記号表（勤務時間帯）'!$C$6:$U$35,19,FALSE))</f>
        <v/>
      </c>
      <c r="AE81" s="1379" t="str">
        <f>IF(AE79="","",VLOOKUP(AE79,'シフト記号表（勤務時間帯）'!$C$6:$U$35,19,FALSE))</f>
        <v/>
      </c>
      <c r="AF81" s="1381" t="str">
        <f>IF(AF79="","",VLOOKUP(AF79,'シフト記号表（勤務時間帯）'!$C$6:$U$35,19,FALSE))</f>
        <v/>
      </c>
      <c r="AG81" s="1380" t="str">
        <f>IF(AG79="","",VLOOKUP(AG79,'シフト記号表（勤務時間帯）'!$C$6:$U$35,19,FALSE))</f>
        <v/>
      </c>
      <c r="AH81" s="1379" t="str">
        <f>IF(AH79="","",VLOOKUP(AH79,'シフト記号表（勤務時間帯）'!$C$6:$U$35,19,FALSE))</f>
        <v/>
      </c>
      <c r="AI81" s="1379" t="str">
        <f>IF(AI79="","",VLOOKUP(AI79,'シフト記号表（勤務時間帯）'!$C$6:$U$35,19,FALSE))</f>
        <v/>
      </c>
      <c r="AJ81" s="1379" t="str">
        <f>IF(AJ79="","",VLOOKUP(AJ79,'シフト記号表（勤務時間帯）'!$C$6:$U$35,19,FALSE))</f>
        <v/>
      </c>
      <c r="AK81" s="1379" t="str">
        <f>IF(AK79="","",VLOOKUP(AK79,'シフト記号表（勤務時間帯）'!$C$6:$U$35,19,FALSE))</f>
        <v/>
      </c>
      <c r="AL81" s="1379" t="str">
        <f>IF(AL79="","",VLOOKUP(AL79,'シフト記号表（勤務時間帯）'!$C$6:$U$35,19,FALSE))</f>
        <v/>
      </c>
      <c r="AM81" s="1381" t="str">
        <f>IF(AM79="","",VLOOKUP(AM79,'シフト記号表（勤務時間帯）'!$C$6:$U$35,19,FALSE))</f>
        <v/>
      </c>
      <c r="AN81" s="1380" t="str">
        <f>IF(AN79="","",VLOOKUP(AN79,'シフト記号表（勤務時間帯）'!$C$6:$U$35,19,FALSE))</f>
        <v/>
      </c>
      <c r="AO81" s="1379" t="str">
        <f>IF(AO79="","",VLOOKUP(AO79,'シフト記号表（勤務時間帯）'!$C$6:$U$35,19,FALSE))</f>
        <v/>
      </c>
      <c r="AP81" s="1379" t="str">
        <f>IF(AP79="","",VLOOKUP(AP79,'シフト記号表（勤務時間帯）'!$C$6:$U$35,19,FALSE))</f>
        <v/>
      </c>
      <c r="AQ81" s="1379" t="str">
        <f>IF(AQ79="","",VLOOKUP(AQ79,'シフト記号表（勤務時間帯）'!$C$6:$U$35,19,FALSE))</f>
        <v/>
      </c>
      <c r="AR81" s="1379" t="str">
        <f>IF(AR79="","",VLOOKUP(AR79,'シフト記号表（勤務時間帯）'!$C$6:$U$35,19,FALSE))</f>
        <v/>
      </c>
      <c r="AS81" s="1379" t="str">
        <f>IF(AS79="","",VLOOKUP(AS79,'シフト記号表（勤務時間帯）'!$C$6:$U$35,19,FALSE))</f>
        <v/>
      </c>
      <c r="AT81" s="1381" t="str">
        <f>IF(AT79="","",VLOOKUP(AT79,'シフト記号表（勤務時間帯）'!$C$6:$U$35,19,FALSE))</f>
        <v/>
      </c>
      <c r="AU81" s="1380" t="str">
        <f>IF(AU79="","",VLOOKUP(AU79,'シフト記号表（勤務時間帯）'!$C$6:$U$35,19,FALSE))</f>
        <v/>
      </c>
      <c r="AV81" s="1379" t="str">
        <f>IF(AV79="","",VLOOKUP(AV79,'シフト記号表（勤務時間帯）'!$C$6:$U$35,19,FALSE))</f>
        <v/>
      </c>
      <c r="AW81" s="1379" t="str">
        <f>IF(AW79="","",VLOOKUP(AW79,'シフト記号表（勤務時間帯）'!$C$6:$U$35,19,FALSE))</f>
        <v/>
      </c>
      <c r="AX81" s="1378">
        <f>IF($BB$3="４週",SUM(S81:AT81),IF($BB$3="暦月",SUM(S81:AW81),""))</f>
        <v>0</v>
      </c>
      <c r="AY81" s="1377"/>
      <c r="AZ81" s="1376">
        <f>IF($BB$3="４週",AX81/4,IF($BB$3="暦月",'②勤務形態一覧表（100名）'!AX81/('②勤務形態一覧表（100名）'!$BB$8/7),""))</f>
        <v>0</v>
      </c>
      <c r="BA81" s="1375"/>
      <c r="BB81" s="1111"/>
      <c r="BC81" s="1110"/>
      <c r="BD81" s="1110"/>
      <c r="BE81" s="1110"/>
      <c r="BF81" s="1109"/>
    </row>
    <row r="82" spans="2:58" ht="20.25" customHeight="1">
      <c r="B82" s="1396">
        <f>B79+1</f>
        <v>21</v>
      </c>
      <c r="C82" s="1108"/>
      <c r="D82" s="1107"/>
      <c r="E82" s="1106"/>
      <c r="F82" s="1105"/>
      <c r="G82" s="1104"/>
      <c r="H82" s="1103"/>
      <c r="I82" s="1081"/>
      <c r="J82" s="1081"/>
      <c r="K82" s="1080"/>
      <c r="L82" s="1102"/>
      <c r="M82" s="1090"/>
      <c r="N82" s="1090"/>
      <c r="O82" s="1089"/>
      <c r="P82" s="1403" t="s">
        <v>937</v>
      </c>
      <c r="Q82" s="1402"/>
      <c r="R82" s="1401"/>
      <c r="S82" s="1518"/>
      <c r="T82" s="1517"/>
      <c r="U82" s="1517"/>
      <c r="V82" s="1517"/>
      <c r="W82" s="1517"/>
      <c r="X82" s="1517"/>
      <c r="Y82" s="1519"/>
      <c r="Z82" s="1518"/>
      <c r="AA82" s="1517"/>
      <c r="AB82" s="1517"/>
      <c r="AC82" s="1517"/>
      <c r="AD82" s="1517"/>
      <c r="AE82" s="1517"/>
      <c r="AF82" s="1519"/>
      <c r="AG82" s="1518"/>
      <c r="AH82" s="1517"/>
      <c r="AI82" s="1517"/>
      <c r="AJ82" s="1517"/>
      <c r="AK82" s="1517"/>
      <c r="AL82" s="1517"/>
      <c r="AM82" s="1519"/>
      <c r="AN82" s="1518"/>
      <c r="AO82" s="1517"/>
      <c r="AP82" s="1517"/>
      <c r="AQ82" s="1517"/>
      <c r="AR82" s="1517"/>
      <c r="AS82" s="1517"/>
      <c r="AT82" s="1519"/>
      <c r="AU82" s="1518"/>
      <c r="AV82" s="1517"/>
      <c r="AW82" s="1517"/>
      <c r="AX82" s="1516"/>
      <c r="AY82" s="1515"/>
      <c r="AZ82" s="1514"/>
      <c r="BA82" s="1513"/>
      <c r="BB82" s="1091"/>
      <c r="BC82" s="1090"/>
      <c r="BD82" s="1090"/>
      <c r="BE82" s="1090"/>
      <c r="BF82" s="1089"/>
    </row>
    <row r="83" spans="2:58" ht="20.25" customHeight="1">
      <c r="B83" s="1396"/>
      <c r="C83" s="1087"/>
      <c r="D83" s="1086"/>
      <c r="E83" s="1085"/>
      <c r="F83" s="1084"/>
      <c r="G83" s="1083"/>
      <c r="H83" s="1082"/>
      <c r="I83" s="1081"/>
      <c r="J83" s="1081"/>
      <c r="K83" s="1080"/>
      <c r="L83" s="1079"/>
      <c r="M83" s="1067"/>
      <c r="N83" s="1067"/>
      <c r="O83" s="1066"/>
      <c r="P83" s="1395" t="s">
        <v>936</v>
      </c>
      <c r="Q83" s="1394"/>
      <c r="R83" s="1393"/>
      <c r="S83" s="1391" t="str">
        <f>IF(S82="","",VLOOKUP(S82,'シフト記号表（勤務時間帯）'!$C$6:$K$35,9,FALSE))</f>
        <v/>
      </c>
      <c r="T83" s="1390" t="str">
        <f>IF(T82="","",VLOOKUP(T82,'シフト記号表（勤務時間帯）'!$C$6:$K$35,9,FALSE))</f>
        <v/>
      </c>
      <c r="U83" s="1390" t="str">
        <f>IF(U82="","",VLOOKUP(U82,'シフト記号表（勤務時間帯）'!$C$6:$K$35,9,FALSE))</f>
        <v/>
      </c>
      <c r="V83" s="1390" t="str">
        <f>IF(V82="","",VLOOKUP(V82,'シフト記号表（勤務時間帯）'!$C$6:$K$35,9,FALSE))</f>
        <v/>
      </c>
      <c r="W83" s="1390" t="str">
        <f>IF(W82="","",VLOOKUP(W82,'シフト記号表（勤務時間帯）'!$C$6:$K$35,9,FALSE))</f>
        <v/>
      </c>
      <c r="X83" s="1390" t="str">
        <f>IF(X82="","",VLOOKUP(X82,'シフト記号表（勤務時間帯）'!$C$6:$K$35,9,FALSE))</f>
        <v/>
      </c>
      <c r="Y83" s="1392" t="str">
        <f>IF(Y82="","",VLOOKUP(Y82,'シフト記号表（勤務時間帯）'!$C$6:$K$35,9,FALSE))</f>
        <v/>
      </c>
      <c r="Z83" s="1391" t="str">
        <f>IF(Z82="","",VLOOKUP(Z82,'シフト記号表（勤務時間帯）'!$C$6:$K$35,9,FALSE))</f>
        <v/>
      </c>
      <c r="AA83" s="1390" t="str">
        <f>IF(AA82="","",VLOOKUP(AA82,'シフト記号表（勤務時間帯）'!$C$6:$K$35,9,FALSE))</f>
        <v/>
      </c>
      <c r="AB83" s="1390" t="str">
        <f>IF(AB82="","",VLOOKUP(AB82,'シフト記号表（勤務時間帯）'!$C$6:$K$35,9,FALSE))</f>
        <v/>
      </c>
      <c r="AC83" s="1390" t="str">
        <f>IF(AC82="","",VLOOKUP(AC82,'シフト記号表（勤務時間帯）'!$C$6:$K$35,9,FALSE))</f>
        <v/>
      </c>
      <c r="AD83" s="1390" t="str">
        <f>IF(AD82="","",VLOOKUP(AD82,'シフト記号表（勤務時間帯）'!$C$6:$K$35,9,FALSE))</f>
        <v/>
      </c>
      <c r="AE83" s="1390" t="str">
        <f>IF(AE82="","",VLOOKUP(AE82,'シフト記号表（勤務時間帯）'!$C$6:$K$35,9,FALSE))</f>
        <v/>
      </c>
      <c r="AF83" s="1392" t="str">
        <f>IF(AF82="","",VLOOKUP(AF82,'シフト記号表（勤務時間帯）'!$C$6:$K$35,9,FALSE))</f>
        <v/>
      </c>
      <c r="AG83" s="1391" t="str">
        <f>IF(AG82="","",VLOOKUP(AG82,'シフト記号表（勤務時間帯）'!$C$6:$K$35,9,FALSE))</f>
        <v/>
      </c>
      <c r="AH83" s="1390" t="str">
        <f>IF(AH82="","",VLOOKUP(AH82,'シフト記号表（勤務時間帯）'!$C$6:$K$35,9,FALSE))</f>
        <v/>
      </c>
      <c r="AI83" s="1390" t="str">
        <f>IF(AI82="","",VLOOKUP(AI82,'シフト記号表（勤務時間帯）'!$C$6:$K$35,9,FALSE))</f>
        <v/>
      </c>
      <c r="AJ83" s="1390" t="str">
        <f>IF(AJ82="","",VLOOKUP(AJ82,'シフト記号表（勤務時間帯）'!$C$6:$K$35,9,FALSE))</f>
        <v/>
      </c>
      <c r="AK83" s="1390" t="str">
        <f>IF(AK82="","",VLOOKUP(AK82,'シフト記号表（勤務時間帯）'!$C$6:$K$35,9,FALSE))</f>
        <v/>
      </c>
      <c r="AL83" s="1390" t="str">
        <f>IF(AL82="","",VLOOKUP(AL82,'シフト記号表（勤務時間帯）'!$C$6:$K$35,9,FALSE))</f>
        <v/>
      </c>
      <c r="AM83" s="1392" t="str">
        <f>IF(AM82="","",VLOOKUP(AM82,'シフト記号表（勤務時間帯）'!$C$6:$K$35,9,FALSE))</f>
        <v/>
      </c>
      <c r="AN83" s="1391" t="str">
        <f>IF(AN82="","",VLOOKUP(AN82,'シフト記号表（勤務時間帯）'!$C$6:$K$35,9,FALSE))</f>
        <v/>
      </c>
      <c r="AO83" s="1390" t="str">
        <f>IF(AO82="","",VLOOKUP(AO82,'シフト記号表（勤務時間帯）'!$C$6:$K$35,9,FALSE))</f>
        <v/>
      </c>
      <c r="AP83" s="1390" t="str">
        <f>IF(AP82="","",VLOOKUP(AP82,'シフト記号表（勤務時間帯）'!$C$6:$K$35,9,FALSE))</f>
        <v/>
      </c>
      <c r="AQ83" s="1390" t="str">
        <f>IF(AQ82="","",VLOOKUP(AQ82,'シフト記号表（勤務時間帯）'!$C$6:$K$35,9,FALSE))</f>
        <v/>
      </c>
      <c r="AR83" s="1390" t="str">
        <f>IF(AR82="","",VLOOKUP(AR82,'シフト記号表（勤務時間帯）'!$C$6:$K$35,9,FALSE))</f>
        <v/>
      </c>
      <c r="AS83" s="1390" t="str">
        <f>IF(AS82="","",VLOOKUP(AS82,'シフト記号表（勤務時間帯）'!$C$6:$K$35,9,FALSE))</f>
        <v/>
      </c>
      <c r="AT83" s="1392" t="str">
        <f>IF(AT82="","",VLOOKUP(AT82,'シフト記号表（勤務時間帯）'!$C$6:$K$35,9,FALSE))</f>
        <v/>
      </c>
      <c r="AU83" s="1391" t="str">
        <f>IF(AU82="","",VLOOKUP(AU82,'シフト記号表（勤務時間帯）'!$C$6:$K$35,9,FALSE))</f>
        <v/>
      </c>
      <c r="AV83" s="1390" t="str">
        <f>IF(AV82="","",VLOOKUP(AV82,'シフト記号表（勤務時間帯）'!$C$6:$K$35,9,FALSE))</f>
        <v/>
      </c>
      <c r="AW83" s="1390" t="str">
        <f>IF(AW82="","",VLOOKUP(AW82,'シフト記号表（勤務時間帯）'!$C$6:$K$35,9,FALSE))</f>
        <v/>
      </c>
      <c r="AX83" s="1389">
        <f>IF($BB$3="４週",SUM(S83:AT83),IF($BB$3="暦月",SUM(S83:AW83),""))</f>
        <v>0</v>
      </c>
      <c r="AY83" s="1388"/>
      <c r="AZ83" s="1387">
        <f>IF($BB$3="４週",AX83/4,IF($BB$3="暦月",'②勤務形態一覧表（100名）'!AX83/('②勤務形態一覧表（100名）'!$BB$8/7),""))</f>
        <v>0</v>
      </c>
      <c r="BA83" s="1386"/>
      <c r="BB83" s="1068"/>
      <c r="BC83" s="1067"/>
      <c r="BD83" s="1067"/>
      <c r="BE83" s="1067"/>
      <c r="BF83" s="1066"/>
    </row>
    <row r="84" spans="2:58" ht="20.25" customHeight="1">
      <c r="B84" s="1396"/>
      <c r="C84" s="1064"/>
      <c r="D84" s="1063"/>
      <c r="E84" s="1062"/>
      <c r="F84" s="1512">
        <f>C82</f>
        <v>0</v>
      </c>
      <c r="G84" s="1116"/>
      <c r="H84" s="1082"/>
      <c r="I84" s="1081"/>
      <c r="J84" s="1081"/>
      <c r="K84" s="1080"/>
      <c r="L84" s="1115"/>
      <c r="M84" s="1110"/>
      <c r="N84" s="1110"/>
      <c r="O84" s="1109"/>
      <c r="P84" s="1406" t="s">
        <v>935</v>
      </c>
      <c r="Q84" s="1405"/>
      <c r="R84" s="1404"/>
      <c r="S84" s="1380" t="str">
        <f>IF(S82="","",VLOOKUP(S82,'シフト記号表（勤務時間帯）'!$C$6:$U$35,19,FALSE))</f>
        <v/>
      </c>
      <c r="T84" s="1379" t="str">
        <f>IF(T82="","",VLOOKUP(T82,'シフト記号表（勤務時間帯）'!$C$6:$U$35,19,FALSE))</f>
        <v/>
      </c>
      <c r="U84" s="1379" t="str">
        <f>IF(U82="","",VLOOKUP(U82,'シフト記号表（勤務時間帯）'!$C$6:$U$35,19,FALSE))</f>
        <v/>
      </c>
      <c r="V84" s="1379" t="str">
        <f>IF(V82="","",VLOOKUP(V82,'シフト記号表（勤務時間帯）'!$C$6:$U$35,19,FALSE))</f>
        <v/>
      </c>
      <c r="W84" s="1379" t="str">
        <f>IF(W82="","",VLOOKUP(W82,'シフト記号表（勤務時間帯）'!$C$6:$U$35,19,FALSE))</f>
        <v/>
      </c>
      <c r="X84" s="1379" t="str">
        <f>IF(X82="","",VLOOKUP(X82,'シフト記号表（勤務時間帯）'!$C$6:$U$35,19,FALSE))</f>
        <v/>
      </c>
      <c r="Y84" s="1381" t="str">
        <f>IF(Y82="","",VLOOKUP(Y82,'シフト記号表（勤務時間帯）'!$C$6:$U$35,19,FALSE))</f>
        <v/>
      </c>
      <c r="Z84" s="1380" t="str">
        <f>IF(Z82="","",VLOOKUP(Z82,'シフト記号表（勤務時間帯）'!$C$6:$U$35,19,FALSE))</f>
        <v/>
      </c>
      <c r="AA84" s="1379" t="str">
        <f>IF(AA82="","",VLOOKUP(AA82,'シフト記号表（勤務時間帯）'!$C$6:$U$35,19,FALSE))</f>
        <v/>
      </c>
      <c r="AB84" s="1379" t="str">
        <f>IF(AB82="","",VLOOKUP(AB82,'シフト記号表（勤務時間帯）'!$C$6:$U$35,19,FALSE))</f>
        <v/>
      </c>
      <c r="AC84" s="1379" t="str">
        <f>IF(AC82="","",VLOOKUP(AC82,'シフト記号表（勤務時間帯）'!$C$6:$U$35,19,FALSE))</f>
        <v/>
      </c>
      <c r="AD84" s="1379" t="str">
        <f>IF(AD82="","",VLOOKUP(AD82,'シフト記号表（勤務時間帯）'!$C$6:$U$35,19,FALSE))</f>
        <v/>
      </c>
      <c r="AE84" s="1379" t="str">
        <f>IF(AE82="","",VLOOKUP(AE82,'シフト記号表（勤務時間帯）'!$C$6:$U$35,19,FALSE))</f>
        <v/>
      </c>
      <c r="AF84" s="1381" t="str">
        <f>IF(AF82="","",VLOOKUP(AF82,'シフト記号表（勤務時間帯）'!$C$6:$U$35,19,FALSE))</f>
        <v/>
      </c>
      <c r="AG84" s="1380" t="str">
        <f>IF(AG82="","",VLOOKUP(AG82,'シフト記号表（勤務時間帯）'!$C$6:$U$35,19,FALSE))</f>
        <v/>
      </c>
      <c r="AH84" s="1379" t="str">
        <f>IF(AH82="","",VLOOKUP(AH82,'シフト記号表（勤務時間帯）'!$C$6:$U$35,19,FALSE))</f>
        <v/>
      </c>
      <c r="AI84" s="1379" t="str">
        <f>IF(AI82="","",VLOOKUP(AI82,'シフト記号表（勤務時間帯）'!$C$6:$U$35,19,FALSE))</f>
        <v/>
      </c>
      <c r="AJ84" s="1379" t="str">
        <f>IF(AJ82="","",VLOOKUP(AJ82,'シフト記号表（勤務時間帯）'!$C$6:$U$35,19,FALSE))</f>
        <v/>
      </c>
      <c r="AK84" s="1379" t="str">
        <f>IF(AK82="","",VLOOKUP(AK82,'シフト記号表（勤務時間帯）'!$C$6:$U$35,19,FALSE))</f>
        <v/>
      </c>
      <c r="AL84" s="1379" t="str">
        <f>IF(AL82="","",VLOOKUP(AL82,'シフト記号表（勤務時間帯）'!$C$6:$U$35,19,FALSE))</f>
        <v/>
      </c>
      <c r="AM84" s="1381" t="str">
        <f>IF(AM82="","",VLOOKUP(AM82,'シフト記号表（勤務時間帯）'!$C$6:$U$35,19,FALSE))</f>
        <v/>
      </c>
      <c r="AN84" s="1380" t="str">
        <f>IF(AN82="","",VLOOKUP(AN82,'シフト記号表（勤務時間帯）'!$C$6:$U$35,19,FALSE))</f>
        <v/>
      </c>
      <c r="AO84" s="1379" t="str">
        <f>IF(AO82="","",VLOOKUP(AO82,'シフト記号表（勤務時間帯）'!$C$6:$U$35,19,FALSE))</f>
        <v/>
      </c>
      <c r="AP84" s="1379" t="str">
        <f>IF(AP82="","",VLOOKUP(AP82,'シフト記号表（勤務時間帯）'!$C$6:$U$35,19,FALSE))</f>
        <v/>
      </c>
      <c r="AQ84" s="1379" t="str">
        <f>IF(AQ82="","",VLOOKUP(AQ82,'シフト記号表（勤務時間帯）'!$C$6:$U$35,19,FALSE))</f>
        <v/>
      </c>
      <c r="AR84" s="1379" t="str">
        <f>IF(AR82="","",VLOOKUP(AR82,'シフト記号表（勤務時間帯）'!$C$6:$U$35,19,FALSE))</f>
        <v/>
      </c>
      <c r="AS84" s="1379" t="str">
        <f>IF(AS82="","",VLOOKUP(AS82,'シフト記号表（勤務時間帯）'!$C$6:$U$35,19,FALSE))</f>
        <v/>
      </c>
      <c r="AT84" s="1381" t="str">
        <f>IF(AT82="","",VLOOKUP(AT82,'シフト記号表（勤務時間帯）'!$C$6:$U$35,19,FALSE))</f>
        <v/>
      </c>
      <c r="AU84" s="1380" t="str">
        <f>IF(AU82="","",VLOOKUP(AU82,'シフト記号表（勤務時間帯）'!$C$6:$U$35,19,FALSE))</f>
        <v/>
      </c>
      <c r="AV84" s="1379" t="str">
        <f>IF(AV82="","",VLOOKUP(AV82,'シフト記号表（勤務時間帯）'!$C$6:$U$35,19,FALSE))</f>
        <v/>
      </c>
      <c r="AW84" s="1379" t="str">
        <f>IF(AW82="","",VLOOKUP(AW82,'シフト記号表（勤務時間帯）'!$C$6:$U$35,19,FALSE))</f>
        <v/>
      </c>
      <c r="AX84" s="1378">
        <f>IF($BB$3="４週",SUM(S84:AT84),IF($BB$3="暦月",SUM(S84:AW84),""))</f>
        <v>0</v>
      </c>
      <c r="AY84" s="1377"/>
      <c r="AZ84" s="1376">
        <f>IF($BB$3="４週",AX84/4,IF($BB$3="暦月",'②勤務形態一覧表（100名）'!AX84/('②勤務形態一覧表（100名）'!$BB$8/7),""))</f>
        <v>0</v>
      </c>
      <c r="BA84" s="1375"/>
      <c r="BB84" s="1111"/>
      <c r="BC84" s="1110"/>
      <c r="BD84" s="1110"/>
      <c r="BE84" s="1110"/>
      <c r="BF84" s="1109"/>
    </row>
    <row r="85" spans="2:58" ht="20.25" customHeight="1">
      <c r="B85" s="1396">
        <f>B82+1</f>
        <v>22</v>
      </c>
      <c r="C85" s="1108"/>
      <c r="D85" s="1107"/>
      <c r="E85" s="1106"/>
      <c r="F85" s="1105"/>
      <c r="G85" s="1104"/>
      <c r="H85" s="1103"/>
      <c r="I85" s="1081"/>
      <c r="J85" s="1081"/>
      <c r="K85" s="1080"/>
      <c r="L85" s="1102"/>
      <c r="M85" s="1090"/>
      <c r="N85" s="1090"/>
      <c r="O85" s="1089"/>
      <c r="P85" s="1403" t="s">
        <v>937</v>
      </c>
      <c r="Q85" s="1402"/>
      <c r="R85" s="1401"/>
      <c r="S85" s="1518"/>
      <c r="T85" s="1517"/>
      <c r="U85" s="1517"/>
      <c r="V85" s="1517"/>
      <c r="W85" s="1517"/>
      <c r="X85" s="1517"/>
      <c r="Y85" s="1519"/>
      <c r="Z85" s="1518"/>
      <c r="AA85" s="1517"/>
      <c r="AB85" s="1517"/>
      <c r="AC85" s="1517"/>
      <c r="AD85" s="1517"/>
      <c r="AE85" s="1517"/>
      <c r="AF85" s="1519"/>
      <c r="AG85" s="1518"/>
      <c r="AH85" s="1517"/>
      <c r="AI85" s="1517"/>
      <c r="AJ85" s="1517"/>
      <c r="AK85" s="1517"/>
      <c r="AL85" s="1517"/>
      <c r="AM85" s="1519"/>
      <c r="AN85" s="1518"/>
      <c r="AO85" s="1517"/>
      <c r="AP85" s="1517"/>
      <c r="AQ85" s="1517"/>
      <c r="AR85" s="1517"/>
      <c r="AS85" s="1517"/>
      <c r="AT85" s="1519"/>
      <c r="AU85" s="1518"/>
      <c r="AV85" s="1517"/>
      <c r="AW85" s="1517"/>
      <c r="AX85" s="1516"/>
      <c r="AY85" s="1515"/>
      <c r="AZ85" s="1514"/>
      <c r="BA85" s="1513"/>
      <c r="BB85" s="1091"/>
      <c r="BC85" s="1090"/>
      <c r="BD85" s="1090"/>
      <c r="BE85" s="1090"/>
      <c r="BF85" s="1089"/>
    </row>
    <row r="86" spans="2:58" ht="20.25" customHeight="1">
      <c r="B86" s="1396"/>
      <c r="C86" s="1087"/>
      <c r="D86" s="1086"/>
      <c r="E86" s="1085"/>
      <c r="F86" s="1084"/>
      <c r="G86" s="1083"/>
      <c r="H86" s="1082"/>
      <c r="I86" s="1081"/>
      <c r="J86" s="1081"/>
      <c r="K86" s="1080"/>
      <c r="L86" s="1079"/>
      <c r="M86" s="1067"/>
      <c r="N86" s="1067"/>
      <c r="O86" s="1066"/>
      <c r="P86" s="1395" t="s">
        <v>936</v>
      </c>
      <c r="Q86" s="1394"/>
      <c r="R86" s="1393"/>
      <c r="S86" s="1391" t="str">
        <f>IF(S85="","",VLOOKUP(S85,'シフト記号表（勤務時間帯）'!$C$6:$K$35,9,FALSE))</f>
        <v/>
      </c>
      <c r="T86" s="1390" t="str">
        <f>IF(T85="","",VLOOKUP(T85,'シフト記号表（勤務時間帯）'!$C$6:$K$35,9,FALSE))</f>
        <v/>
      </c>
      <c r="U86" s="1390" t="str">
        <f>IF(U85="","",VLOOKUP(U85,'シフト記号表（勤務時間帯）'!$C$6:$K$35,9,FALSE))</f>
        <v/>
      </c>
      <c r="V86" s="1390" t="str">
        <f>IF(V85="","",VLOOKUP(V85,'シフト記号表（勤務時間帯）'!$C$6:$K$35,9,FALSE))</f>
        <v/>
      </c>
      <c r="W86" s="1390" t="str">
        <f>IF(W85="","",VLOOKUP(W85,'シフト記号表（勤務時間帯）'!$C$6:$K$35,9,FALSE))</f>
        <v/>
      </c>
      <c r="X86" s="1390" t="str">
        <f>IF(X85="","",VLOOKUP(X85,'シフト記号表（勤務時間帯）'!$C$6:$K$35,9,FALSE))</f>
        <v/>
      </c>
      <c r="Y86" s="1392" t="str">
        <f>IF(Y85="","",VLOOKUP(Y85,'シフト記号表（勤務時間帯）'!$C$6:$K$35,9,FALSE))</f>
        <v/>
      </c>
      <c r="Z86" s="1391" t="str">
        <f>IF(Z85="","",VLOOKUP(Z85,'シフト記号表（勤務時間帯）'!$C$6:$K$35,9,FALSE))</f>
        <v/>
      </c>
      <c r="AA86" s="1390" t="str">
        <f>IF(AA85="","",VLOOKUP(AA85,'シフト記号表（勤務時間帯）'!$C$6:$K$35,9,FALSE))</f>
        <v/>
      </c>
      <c r="AB86" s="1390" t="str">
        <f>IF(AB85="","",VLOOKUP(AB85,'シフト記号表（勤務時間帯）'!$C$6:$K$35,9,FALSE))</f>
        <v/>
      </c>
      <c r="AC86" s="1390" t="str">
        <f>IF(AC85="","",VLOOKUP(AC85,'シフト記号表（勤務時間帯）'!$C$6:$K$35,9,FALSE))</f>
        <v/>
      </c>
      <c r="AD86" s="1390" t="str">
        <f>IF(AD85="","",VLOOKUP(AD85,'シフト記号表（勤務時間帯）'!$C$6:$K$35,9,FALSE))</f>
        <v/>
      </c>
      <c r="AE86" s="1390" t="str">
        <f>IF(AE85="","",VLOOKUP(AE85,'シフト記号表（勤務時間帯）'!$C$6:$K$35,9,FALSE))</f>
        <v/>
      </c>
      <c r="AF86" s="1392" t="str">
        <f>IF(AF85="","",VLOOKUP(AF85,'シフト記号表（勤務時間帯）'!$C$6:$K$35,9,FALSE))</f>
        <v/>
      </c>
      <c r="AG86" s="1391" t="str">
        <f>IF(AG85="","",VLOOKUP(AG85,'シフト記号表（勤務時間帯）'!$C$6:$K$35,9,FALSE))</f>
        <v/>
      </c>
      <c r="AH86" s="1390" t="str">
        <f>IF(AH85="","",VLOOKUP(AH85,'シフト記号表（勤務時間帯）'!$C$6:$K$35,9,FALSE))</f>
        <v/>
      </c>
      <c r="AI86" s="1390" t="str">
        <f>IF(AI85="","",VLOOKUP(AI85,'シフト記号表（勤務時間帯）'!$C$6:$K$35,9,FALSE))</f>
        <v/>
      </c>
      <c r="AJ86" s="1390" t="str">
        <f>IF(AJ85="","",VLOOKUP(AJ85,'シフト記号表（勤務時間帯）'!$C$6:$K$35,9,FALSE))</f>
        <v/>
      </c>
      <c r="AK86" s="1390" t="str">
        <f>IF(AK85="","",VLOOKUP(AK85,'シフト記号表（勤務時間帯）'!$C$6:$K$35,9,FALSE))</f>
        <v/>
      </c>
      <c r="AL86" s="1390" t="str">
        <f>IF(AL85="","",VLOOKUP(AL85,'シフト記号表（勤務時間帯）'!$C$6:$K$35,9,FALSE))</f>
        <v/>
      </c>
      <c r="AM86" s="1392" t="str">
        <f>IF(AM85="","",VLOOKUP(AM85,'シフト記号表（勤務時間帯）'!$C$6:$K$35,9,FALSE))</f>
        <v/>
      </c>
      <c r="AN86" s="1391" t="str">
        <f>IF(AN85="","",VLOOKUP(AN85,'シフト記号表（勤務時間帯）'!$C$6:$K$35,9,FALSE))</f>
        <v/>
      </c>
      <c r="AO86" s="1390" t="str">
        <f>IF(AO85="","",VLOOKUP(AO85,'シフト記号表（勤務時間帯）'!$C$6:$K$35,9,FALSE))</f>
        <v/>
      </c>
      <c r="AP86" s="1390" t="str">
        <f>IF(AP85="","",VLOOKUP(AP85,'シフト記号表（勤務時間帯）'!$C$6:$K$35,9,FALSE))</f>
        <v/>
      </c>
      <c r="AQ86" s="1390" t="str">
        <f>IF(AQ85="","",VLOOKUP(AQ85,'シフト記号表（勤務時間帯）'!$C$6:$K$35,9,FALSE))</f>
        <v/>
      </c>
      <c r="AR86" s="1390" t="str">
        <f>IF(AR85="","",VLOOKUP(AR85,'シフト記号表（勤務時間帯）'!$C$6:$K$35,9,FALSE))</f>
        <v/>
      </c>
      <c r="AS86" s="1390" t="str">
        <f>IF(AS85="","",VLOOKUP(AS85,'シフト記号表（勤務時間帯）'!$C$6:$K$35,9,FALSE))</f>
        <v/>
      </c>
      <c r="AT86" s="1392" t="str">
        <f>IF(AT85="","",VLOOKUP(AT85,'シフト記号表（勤務時間帯）'!$C$6:$K$35,9,FALSE))</f>
        <v/>
      </c>
      <c r="AU86" s="1391" t="str">
        <f>IF(AU85="","",VLOOKUP(AU85,'シフト記号表（勤務時間帯）'!$C$6:$K$35,9,FALSE))</f>
        <v/>
      </c>
      <c r="AV86" s="1390" t="str">
        <f>IF(AV85="","",VLOOKUP(AV85,'シフト記号表（勤務時間帯）'!$C$6:$K$35,9,FALSE))</f>
        <v/>
      </c>
      <c r="AW86" s="1390" t="str">
        <f>IF(AW85="","",VLOOKUP(AW85,'シフト記号表（勤務時間帯）'!$C$6:$K$35,9,FALSE))</f>
        <v/>
      </c>
      <c r="AX86" s="1389">
        <f>IF($BB$3="４週",SUM(S86:AT86),IF($BB$3="暦月",SUM(S86:AW86),""))</f>
        <v>0</v>
      </c>
      <c r="AY86" s="1388"/>
      <c r="AZ86" s="1387">
        <f>IF($BB$3="４週",AX86/4,IF($BB$3="暦月",'②勤務形態一覧表（100名）'!AX86/('②勤務形態一覧表（100名）'!$BB$8/7),""))</f>
        <v>0</v>
      </c>
      <c r="BA86" s="1386"/>
      <c r="BB86" s="1068"/>
      <c r="BC86" s="1067"/>
      <c r="BD86" s="1067"/>
      <c r="BE86" s="1067"/>
      <c r="BF86" s="1066"/>
    </row>
    <row r="87" spans="2:58" ht="20.25" customHeight="1">
      <c r="B87" s="1396"/>
      <c r="C87" s="1064"/>
      <c r="D87" s="1063"/>
      <c r="E87" s="1062"/>
      <c r="F87" s="1512">
        <f>C85</f>
        <v>0</v>
      </c>
      <c r="G87" s="1116"/>
      <c r="H87" s="1082"/>
      <c r="I87" s="1081"/>
      <c r="J87" s="1081"/>
      <c r="K87" s="1080"/>
      <c r="L87" s="1115"/>
      <c r="M87" s="1110"/>
      <c r="N87" s="1110"/>
      <c r="O87" s="1109"/>
      <c r="P87" s="1406" t="s">
        <v>935</v>
      </c>
      <c r="Q87" s="1405"/>
      <c r="R87" s="1404"/>
      <c r="S87" s="1380" t="str">
        <f>IF(S85="","",VLOOKUP(S85,'シフト記号表（勤務時間帯）'!$C$6:$U$35,19,FALSE))</f>
        <v/>
      </c>
      <c r="T87" s="1379" t="str">
        <f>IF(T85="","",VLOOKUP(T85,'シフト記号表（勤務時間帯）'!$C$6:$U$35,19,FALSE))</f>
        <v/>
      </c>
      <c r="U87" s="1379" t="str">
        <f>IF(U85="","",VLOOKUP(U85,'シフト記号表（勤務時間帯）'!$C$6:$U$35,19,FALSE))</f>
        <v/>
      </c>
      <c r="V87" s="1379" t="str">
        <f>IF(V85="","",VLOOKUP(V85,'シフト記号表（勤務時間帯）'!$C$6:$U$35,19,FALSE))</f>
        <v/>
      </c>
      <c r="W87" s="1379" t="str">
        <f>IF(W85="","",VLOOKUP(W85,'シフト記号表（勤務時間帯）'!$C$6:$U$35,19,FALSE))</f>
        <v/>
      </c>
      <c r="X87" s="1379" t="str">
        <f>IF(X85="","",VLOOKUP(X85,'シフト記号表（勤務時間帯）'!$C$6:$U$35,19,FALSE))</f>
        <v/>
      </c>
      <c r="Y87" s="1381" t="str">
        <f>IF(Y85="","",VLOOKUP(Y85,'シフト記号表（勤務時間帯）'!$C$6:$U$35,19,FALSE))</f>
        <v/>
      </c>
      <c r="Z87" s="1380" t="str">
        <f>IF(Z85="","",VLOOKUP(Z85,'シフト記号表（勤務時間帯）'!$C$6:$U$35,19,FALSE))</f>
        <v/>
      </c>
      <c r="AA87" s="1379" t="str">
        <f>IF(AA85="","",VLOOKUP(AA85,'シフト記号表（勤務時間帯）'!$C$6:$U$35,19,FALSE))</f>
        <v/>
      </c>
      <c r="AB87" s="1379" t="str">
        <f>IF(AB85="","",VLOOKUP(AB85,'シフト記号表（勤務時間帯）'!$C$6:$U$35,19,FALSE))</f>
        <v/>
      </c>
      <c r="AC87" s="1379" t="str">
        <f>IF(AC85="","",VLOOKUP(AC85,'シフト記号表（勤務時間帯）'!$C$6:$U$35,19,FALSE))</f>
        <v/>
      </c>
      <c r="AD87" s="1379" t="str">
        <f>IF(AD85="","",VLOOKUP(AD85,'シフト記号表（勤務時間帯）'!$C$6:$U$35,19,FALSE))</f>
        <v/>
      </c>
      <c r="AE87" s="1379" t="str">
        <f>IF(AE85="","",VLOOKUP(AE85,'シフト記号表（勤務時間帯）'!$C$6:$U$35,19,FALSE))</f>
        <v/>
      </c>
      <c r="AF87" s="1381" t="str">
        <f>IF(AF85="","",VLOOKUP(AF85,'シフト記号表（勤務時間帯）'!$C$6:$U$35,19,FALSE))</f>
        <v/>
      </c>
      <c r="AG87" s="1380" t="str">
        <f>IF(AG85="","",VLOOKUP(AG85,'シフト記号表（勤務時間帯）'!$C$6:$U$35,19,FALSE))</f>
        <v/>
      </c>
      <c r="AH87" s="1379" t="str">
        <f>IF(AH85="","",VLOOKUP(AH85,'シフト記号表（勤務時間帯）'!$C$6:$U$35,19,FALSE))</f>
        <v/>
      </c>
      <c r="AI87" s="1379" t="str">
        <f>IF(AI85="","",VLOOKUP(AI85,'シフト記号表（勤務時間帯）'!$C$6:$U$35,19,FALSE))</f>
        <v/>
      </c>
      <c r="AJ87" s="1379" t="str">
        <f>IF(AJ85="","",VLOOKUP(AJ85,'シフト記号表（勤務時間帯）'!$C$6:$U$35,19,FALSE))</f>
        <v/>
      </c>
      <c r="AK87" s="1379" t="str">
        <f>IF(AK85="","",VLOOKUP(AK85,'シフト記号表（勤務時間帯）'!$C$6:$U$35,19,FALSE))</f>
        <v/>
      </c>
      <c r="AL87" s="1379" t="str">
        <f>IF(AL85="","",VLOOKUP(AL85,'シフト記号表（勤務時間帯）'!$C$6:$U$35,19,FALSE))</f>
        <v/>
      </c>
      <c r="AM87" s="1381" t="str">
        <f>IF(AM85="","",VLOOKUP(AM85,'シフト記号表（勤務時間帯）'!$C$6:$U$35,19,FALSE))</f>
        <v/>
      </c>
      <c r="AN87" s="1380" t="str">
        <f>IF(AN85="","",VLOOKUP(AN85,'シフト記号表（勤務時間帯）'!$C$6:$U$35,19,FALSE))</f>
        <v/>
      </c>
      <c r="AO87" s="1379" t="str">
        <f>IF(AO85="","",VLOOKUP(AO85,'シフト記号表（勤務時間帯）'!$C$6:$U$35,19,FALSE))</f>
        <v/>
      </c>
      <c r="AP87" s="1379" t="str">
        <f>IF(AP85="","",VLOOKUP(AP85,'シフト記号表（勤務時間帯）'!$C$6:$U$35,19,FALSE))</f>
        <v/>
      </c>
      <c r="AQ87" s="1379" t="str">
        <f>IF(AQ85="","",VLOOKUP(AQ85,'シフト記号表（勤務時間帯）'!$C$6:$U$35,19,FALSE))</f>
        <v/>
      </c>
      <c r="AR87" s="1379" t="str">
        <f>IF(AR85="","",VLOOKUP(AR85,'シフト記号表（勤務時間帯）'!$C$6:$U$35,19,FALSE))</f>
        <v/>
      </c>
      <c r="AS87" s="1379" t="str">
        <f>IF(AS85="","",VLOOKUP(AS85,'シフト記号表（勤務時間帯）'!$C$6:$U$35,19,FALSE))</f>
        <v/>
      </c>
      <c r="AT87" s="1381" t="str">
        <f>IF(AT85="","",VLOOKUP(AT85,'シフト記号表（勤務時間帯）'!$C$6:$U$35,19,FALSE))</f>
        <v/>
      </c>
      <c r="AU87" s="1380" t="str">
        <f>IF(AU85="","",VLOOKUP(AU85,'シフト記号表（勤務時間帯）'!$C$6:$U$35,19,FALSE))</f>
        <v/>
      </c>
      <c r="AV87" s="1379" t="str">
        <f>IF(AV85="","",VLOOKUP(AV85,'シフト記号表（勤務時間帯）'!$C$6:$U$35,19,FALSE))</f>
        <v/>
      </c>
      <c r="AW87" s="1379" t="str">
        <f>IF(AW85="","",VLOOKUP(AW85,'シフト記号表（勤務時間帯）'!$C$6:$U$35,19,FALSE))</f>
        <v/>
      </c>
      <c r="AX87" s="1378">
        <f>IF($BB$3="４週",SUM(S87:AT87),IF($BB$3="暦月",SUM(S87:AW87),""))</f>
        <v>0</v>
      </c>
      <c r="AY87" s="1377"/>
      <c r="AZ87" s="1376">
        <f>IF($BB$3="４週",AX87/4,IF($BB$3="暦月",'②勤務形態一覧表（100名）'!AX87/('②勤務形態一覧表（100名）'!$BB$8/7),""))</f>
        <v>0</v>
      </c>
      <c r="BA87" s="1375"/>
      <c r="BB87" s="1111"/>
      <c r="BC87" s="1110"/>
      <c r="BD87" s="1110"/>
      <c r="BE87" s="1110"/>
      <c r="BF87" s="1109"/>
    </row>
    <row r="88" spans="2:58" ht="20.25" customHeight="1">
      <c r="B88" s="1396">
        <f>B85+1</f>
        <v>23</v>
      </c>
      <c r="C88" s="1108"/>
      <c r="D88" s="1107"/>
      <c r="E88" s="1106"/>
      <c r="F88" s="1105"/>
      <c r="G88" s="1104"/>
      <c r="H88" s="1103"/>
      <c r="I88" s="1081"/>
      <c r="J88" s="1081"/>
      <c r="K88" s="1080"/>
      <c r="L88" s="1102"/>
      <c r="M88" s="1090"/>
      <c r="N88" s="1090"/>
      <c r="O88" s="1089"/>
      <c r="P88" s="1403" t="s">
        <v>937</v>
      </c>
      <c r="Q88" s="1402"/>
      <c r="R88" s="1401"/>
      <c r="S88" s="1518"/>
      <c r="T88" s="1517"/>
      <c r="U88" s="1517"/>
      <c r="V88" s="1517"/>
      <c r="W88" s="1517"/>
      <c r="X88" s="1517"/>
      <c r="Y88" s="1519"/>
      <c r="Z88" s="1518"/>
      <c r="AA88" s="1517"/>
      <c r="AB88" s="1517"/>
      <c r="AC88" s="1517"/>
      <c r="AD88" s="1517"/>
      <c r="AE88" s="1517"/>
      <c r="AF88" s="1519"/>
      <c r="AG88" s="1518"/>
      <c r="AH88" s="1517"/>
      <c r="AI88" s="1517"/>
      <c r="AJ88" s="1517"/>
      <c r="AK88" s="1517"/>
      <c r="AL88" s="1517"/>
      <c r="AM88" s="1519"/>
      <c r="AN88" s="1518"/>
      <c r="AO88" s="1517"/>
      <c r="AP88" s="1517"/>
      <c r="AQ88" s="1517"/>
      <c r="AR88" s="1517"/>
      <c r="AS88" s="1517"/>
      <c r="AT88" s="1519"/>
      <c r="AU88" s="1518"/>
      <c r="AV88" s="1517"/>
      <c r="AW88" s="1517"/>
      <c r="AX88" s="1516"/>
      <c r="AY88" s="1515"/>
      <c r="AZ88" s="1514"/>
      <c r="BA88" s="1513"/>
      <c r="BB88" s="1091"/>
      <c r="BC88" s="1090"/>
      <c r="BD88" s="1090"/>
      <c r="BE88" s="1090"/>
      <c r="BF88" s="1089"/>
    </row>
    <row r="89" spans="2:58" ht="20.25" customHeight="1">
      <c r="B89" s="1396"/>
      <c r="C89" s="1087"/>
      <c r="D89" s="1086"/>
      <c r="E89" s="1085"/>
      <c r="F89" s="1084"/>
      <c r="G89" s="1083"/>
      <c r="H89" s="1082"/>
      <c r="I89" s="1081"/>
      <c r="J89" s="1081"/>
      <c r="K89" s="1080"/>
      <c r="L89" s="1079"/>
      <c r="M89" s="1067"/>
      <c r="N89" s="1067"/>
      <c r="O89" s="1066"/>
      <c r="P89" s="1395" t="s">
        <v>936</v>
      </c>
      <c r="Q89" s="1394"/>
      <c r="R89" s="1393"/>
      <c r="S89" s="1391" t="str">
        <f>IF(S88="","",VLOOKUP(S88,'シフト記号表（勤務時間帯）'!$C$6:$K$35,9,FALSE))</f>
        <v/>
      </c>
      <c r="T89" s="1390" t="str">
        <f>IF(T88="","",VLOOKUP(T88,'シフト記号表（勤務時間帯）'!$C$6:$K$35,9,FALSE))</f>
        <v/>
      </c>
      <c r="U89" s="1390" t="str">
        <f>IF(U88="","",VLOOKUP(U88,'シフト記号表（勤務時間帯）'!$C$6:$K$35,9,FALSE))</f>
        <v/>
      </c>
      <c r="V89" s="1390" t="str">
        <f>IF(V88="","",VLOOKUP(V88,'シフト記号表（勤務時間帯）'!$C$6:$K$35,9,FALSE))</f>
        <v/>
      </c>
      <c r="W89" s="1390" t="str">
        <f>IF(W88="","",VLOOKUP(W88,'シフト記号表（勤務時間帯）'!$C$6:$K$35,9,FALSE))</f>
        <v/>
      </c>
      <c r="X89" s="1390" t="str">
        <f>IF(X88="","",VLOOKUP(X88,'シフト記号表（勤務時間帯）'!$C$6:$K$35,9,FALSE))</f>
        <v/>
      </c>
      <c r="Y89" s="1392" t="str">
        <f>IF(Y88="","",VLOOKUP(Y88,'シフト記号表（勤務時間帯）'!$C$6:$K$35,9,FALSE))</f>
        <v/>
      </c>
      <c r="Z89" s="1391" t="str">
        <f>IF(Z88="","",VLOOKUP(Z88,'シフト記号表（勤務時間帯）'!$C$6:$K$35,9,FALSE))</f>
        <v/>
      </c>
      <c r="AA89" s="1390" t="str">
        <f>IF(AA88="","",VLOOKUP(AA88,'シフト記号表（勤務時間帯）'!$C$6:$K$35,9,FALSE))</f>
        <v/>
      </c>
      <c r="AB89" s="1390" t="str">
        <f>IF(AB88="","",VLOOKUP(AB88,'シフト記号表（勤務時間帯）'!$C$6:$K$35,9,FALSE))</f>
        <v/>
      </c>
      <c r="AC89" s="1390" t="str">
        <f>IF(AC88="","",VLOOKUP(AC88,'シフト記号表（勤務時間帯）'!$C$6:$K$35,9,FALSE))</f>
        <v/>
      </c>
      <c r="AD89" s="1390" t="str">
        <f>IF(AD88="","",VLOOKUP(AD88,'シフト記号表（勤務時間帯）'!$C$6:$K$35,9,FALSE))</f>
        <v/>
      </c>
      <c r="AE89" s="1390" t="str">
        <f>IF(AE88="","",VLOOKUP(AE88,'シフト記号表（勤務時間帯）'!$C$6:$K$35,9,FALSE))</f>
        <v/>
      </c>
      <c r="AF89" s="1392" t="str">
        <f>IF(AF88="","",VLOOKUP(AF88,'シフト記号表（勤務時間帯）'!$C$6:$K$35,9,FALSE))</f>
        <v/>
      </c>
      <c r="AG89" s="1391" t="str">
        <f>IF(AG88="","",VLOOKUP(AG88,'シフト記号表（勤務時間帯）'!$C$6:$K$35,9,FALSE))</f>
        <v/>
      </c>
      <c r="AH89" s="1390" t="str">
        <f>IF(AH88="","",VLOOKUP(AH88,'シフト記号表（勤務時間帯）'!$C$6:$K$35,9,FALSE))</f>
        <v/>
      </c>
      <c r="AI89" s="1390" t="str">
        <f>IF(AI88="","",VLOOKUP(AI88,'シフト記号表（勤務時間帯）'!$C$6:$K$35,9,FALSE))</f>
        <v/>
      </c>
      <c r="AJ89" s="1390" t="str">
        <f>IF(AJ88="","",VLOOKUP(AJ88,'シフト記号表（勤務時間帯）'!$C$6:$K$35,9,FALSE))</f>
        <v/>
      </c>
      <c r="AK89" s="1390" t="str">
        <f>IF(AK88="","",VLOOKUP(AK88,'シフト記号表（勤務時間帯）'!$C$6:$K$35,9,FALSE))</f>
        <v/>
      </c>
      <c r="AL89" s="1390" t="str">
        <f>IF(AL88="","",VLOOKUP(AL88,'シフト記号表（勤務時間帯）'!$C$6:$K$35,9,FALSE))</f>
        <v/>
      </c>
      <c r="AM89" s="1392" t="str">
        <f>IF(AM88="","",VLOOKUP(AM88,'シフト記号表（勤務時間帯）'!$C$6:$K$35,9,FALSE))</f>
        <v/>
      </c>
      <c r="AN89" s="1391" t="str">
        <f>IF(AN88="","",VLOOKUP(AN88,'シフト記号表（勤務時間帯）'!$C$6:$K$35,9,FALSE))</f>
        <v/>
      </c>
      <c r="AO89" s="1390" t="str">
        <f>IF(AO88="","",VLOOKUP(AO88,'シフト記号表（勤務時間帯）'!$C$6:$K$35,9,FALSE))</f>
        <v/>
      </c>
      <c r="AP89" s="1390" t="str">
        <f>IF(AP88="","",VLOOKUP(AP88,'シフト記号表（勤務時間帯）'!$C$6:$K$35,9,FALSE))</f>
        <v/>
      </c>
      <c r="AQ89" s="1390" t="str">
        <f>IF(AQ88="","",VLOOKUP(AQ88,'シフト記号表（勤務時間帯）'!$C$6:$K$35,9,FALSE))</f>
        <v/>
      </c>
      <c r="AR89" s="1390" t="str">
        <f>IF(AR88="","",VLOOKUP(AR88,'シフト記号表（勤務時間帯）'!$C$6:$K$35,9,FALSE))</f>
        <v/>
      </c>
      <c r="AS89" s="1390" t="str">
        <f>IF(AS88="","",VLOOKUP(AS88,'シフト記号表（勤務時間帯）'!$C$6:$K$35,9,FALSE))</f>
        <v/>
      </c>
      <c r="AT89" s="1392" t="str">
        <f>IF(AT88="","",VLOOKUP(AT88,'シフト記号表（勤務時間帯）'!$C$6:$K$35,9,FALSE))</f>
        <v/>
      </c>
      <c r="AU89" s="1391" t="str">
        <f>IF(AU88="","",VLOOKUP(AU88,'シフト記号表（勤務時間帯）'!$C$6:$K$35,9,FALSE))</f>
        <v/>
      </c>
      <c r="AV89" s="1390" t="str">
        <f>IF(AV88="","",VLOOKUP(AV88,'シフト記号表（勤務時間帯）'!$C$6:$K$35,9,FALSE))</f>
        <v/>
      </c>
      <c r="AW89" s="1390" t="str">
        <f>IF(AW88="","",VLOOKUP(AW88,'シフト記号表（勤務時間帯）'!$C$6:$K$35,9,FALSE))</f>
        <v/>
      </c>
      <c r="AX89" s="1389">
        <f>IF($BB$3="４週",SUM(S89:AT89),IF($BB$3="暦月",SUM(S89:AW89),""))</f>
        <v>0</v>
      </c>
      <c r="AY89" s="1388"/>
      <c r="AZ89" s="1387">
        <f>IF($BB$3="４週",AX89/4,IF($BB$3="暦月",'②勤務形態一覧表（100名）'!AX89/('②勤務形態一覧表（100名）'!$BB$8/7),""))</f>
        <v>0</v>
      </c>
      <c r="BA89" s="1386"/>
      <c r="BB89" s="1068"/>
      <c r="BC89" s="1067"/>
      <c r="BD89" s="1067"/>
      <c r="BE89" s="1067"/>
      <c r="BF89" s="1066"/>
    </row>
    <row r="90" spans="2:58" ht="20.25" customHeight="1">
      <c r="B90" s="1396"/>
      <c r="C90" s="1064"/>
      <c r="D90" s="1063"/>
      <c r="E90" s="1062"/>
      <c r="F90" s="1512">
        <f>C88</f>
        <v>0</v>
      </c>
      <c r="G90" s="1116"/>
      <c r="H90" s="1082"/>
      <c r="I90" s="1081"/>
      <c r="J90" s="1081"/>
      <c r="K90" s="1080"/>
      <c r="L90" s="1115"/>
      <c r="M90" s="1110"/>
      <c r="N90" s="1110"/>
      <c r="O90" s="1109"/>
      <c r="P90" s="1406" t="s">
        <v>935</v>
      </c>
      <c r="Q90" s="1405"/>
      <c r="R90" s="1404"/>
      <c r="S90" s="1380" t="str">
        <f>IF(S88="","",VLOOKUP(S88,'シフト記号表（勤務時間帯）'!$C$6:$U$35,19,FALSE))</f>
        <v/>
      </c>
      <c r="T90" s="1379" t="str">
        <f>IF(T88="","",VLOOKUP(T88,'シフト記号表（勤務時間帯）'!$C$6:$U$35,19,FALSE))</f>
        <v/>
      </c>
      <c r="U90" s="1379" t="str">
        <f>IF(U88="","",VLOOKUP(U88,'シフト記号表（勤務時間帯）'!$C$6:$U$35,19,FALSE))</f>
        <v/>
      </c>
      <c r="V90" s="1379" t="str">
        <f>IF(V88="","",VLOOKUP(V88,'シフト記号表（勤務時間帯）'!$C$6:$U$35,19,FALSE))</f>
        <v/>
      </c>
      <c r="W90" s="1379" t="str">
        <f>IF(W88="","",VLOOKUP(W88,'シフト記号表（勤務時間帯）'!$C$6:$U$35,19,FALSE))</f>
        <v/>
      </c>
      <c r="X90" s="1379" t="str">
        <f>IF(X88="","",VLOOKUP(X88,'シフト記号表（勤務時間帯）'!$C$6:$U$35,19,FALSE))</f>
        <v/>
      </c>
      <c r="Y90" s="1381" t="str">
        <f>IF(Y88="","",VLOOKUP(Y88,'シフト記号表（勤務時間帯）'!$C$6:$U$35,19,FALSE))</f>
        <v/>
      </c>
      <c r="Z90" s="1380" t="str">
        <f>IF(Z88="","",VLOOKUP(Z88,'シフト記号表（勤務時間帯）'!$C$6:$U$35,19,FALSE))</f>
        <v/>
      </c>
      <c r="AA90" s="1379" t="str">
        <f>IF(AA88="","",VLOOKUP(AA88,'シフト記号表（勤務時間帯）'!$C$6:$U$35,19,FALSE))</f>
        <v/>
      </c>
      <c r="AB90" s="1379" t="str">
        <f>IF(AB88="","",VLOOKUP(AB88,'シフト記号表（勤務時間帯）'!$C$6:$U$35,19,FALSE))</f>
        <v/>
      </c>
      <c r="AC90" s="1379" t="str">
        <f>IF(AC88="","",VLOOKUP(AC88,'シフト記号表（勤務時間帯）'!$C$6:$U$35,19,FALSE))</f>
        <v/>
      </c>
      <c r="AD90" s="1379" t="str">
        <f>IF(AD88="","",VLOOKUP(AD88,'シフト記号表（勤務時間帯）'!$C$6:$U$35,19,FALSE))</f>
        <v/>
      </c>
      <c r="AE90" s="1379" t="str">
        <f>IF(AE88="","",VLOOKUP(AE88,'シフト記号表（勤務時間帯）'!$C$6:$U$35,19,FALSE))</f>
        <v/>
      </c>
      <c r="AF90" s="1381" t="str">
        <f>IF(AF88="","",VLOOKUP(AF88,'シフト記号表（勤務時間帯）'!$C$6:$U$35,19,FALSE))</f>
        <v/>
      </c>
      <c r="AG90" s="1380" t="str">
        <f>IF(AG88="","",VLOOKUP(AG88,'シフト記号表（勤務時間帯）'!$C$6:$U$35,19,FALSE))</f>
        <v/>
      </c>
      <c r="AH90" s="1379" t="str">
        <f>IF(AH88="","",VLOOKUP(AH88,'シフト記号表（勤務時間帯）'!$C$6:$U$35,19,FALSE))</f>
        <v/>
      </c>
      <c r="AI90" s="1379" t="str">
        <f>IF(AI88="","",VLOOKUP(AI88,'シフト記号表（勤務時間帯）'!$C$6:$U$35,19,FALSE))</f>
        <v/>
      </c>
      <c r="AJ90" s="1379" t="str">
        <f>IF(AJ88="","",VLOOKUP(AJ88,'シフト記号表（勤務時間帯）'!$C$6:$U$35,19,FALSE))</f>
        <v/>
      </c>
      <c r="AK90" s="1379" t="str">
        <f>IF(AK88="","",VLOOKUP(AK88,'シフト記号表（勤務時間帯）'!$C$6:$U$35,19,FALSE))</f>
        <v/>
      </c>
      <c r="AL90" s="1379" t="str">
        <f>IF(AL88="","",VLOOKUP(AL88,'シフト記号表（勤務時間帯）'!$C$6:$U$35,19,FALSE))</f>
        <v/>
      </c>
      <c r="AM90" s="1381" t="str">
        <f>IF(AM88="","",VLOOKUP(AM88,'シフト記号表（勤務時間帯）'!$C$6:$U$35,19,FALSE))</f>
        <v/>
      </c>
      <c r="AN90" s="1380" t="str">
        <f>IF(AN88="","",VLOOKUP(AN88,'シフト記号表（勤務時間帯）'!$C$6:$U$35,19,FALSE))</f>
        <v/>
      </c>
      <c r="AO90" s="1379" t="str">
        <f>IF(AO88="","",VLOOKUP(AO88,'シフト記号表（勤務時間帯）'!$C$6:$U$35,19,FALSE))</f>
        <v/>
      </c>
      <c r="AP90" s="1379" t="str">
        <f>IF(AP88="","",VLOOKUP(AP88,'シフト記号表（勤務時間帯）'!$C$6:$U$35,19,FALSE))</f>
        <v/>
      </c>
      <c r="AQ90" s="1379" t="str">
        <f>IF(AQ88="","",VLOOKUP(AQ88,'シフト記号表（勤務時間帯）'!$C$6:$U$35,19,FALSE))</f>
        <v/>
      </c>
      <c r="AR90" s="1379" t="str">
        <f>IF(AR88="","",VLOOKUP(AR88,'シフト記号表（勤務時間帯）'!$C$6:$U$35,19,FALSE))</f>
        <v/>
      </c>
      <c r="AS90" s="1379" t="str">
        <f>IF(AS88="","",VLOOKUP(AS88,'シフト記号表（勤務時間帯）'!$C$6:$U$35,19,FALSE))</f>
        <v/>
      </c>
      <c r="AT90" s="1381" t="str">
        <f>IF(AT88="","",VLOOKUP(AT88,'シフト記号表（勤務時間帯）'!$C$6:$U$35,19,FALSE))</f>
        <v/>
      </c>
      <c r="AU90" s="1380" t="str">
        <f>IF(AU88="","",VLOOKUP(AU88,'シフト記号表（勤務時間帯）'!$C$6:$U$35,19,FALSE))</f>
        <v/>
      </c>
      <c r="AV90" s="1379" t="str">
        <f>IF(AV88="","",VLOOKUP(AV88,'シフト記号表（勤務時間帯）'!$C$6:$U$35,19,FALSE))</f>
        <v/>
      </c>
      <c r="AW90" s="1379" t="str">
        <f>IF(AW88="","",VLOOKUP(AW88,'シフト記号表（勤務時間帯）'!$C$6:$U$35,19,FALSE))</f>
        <v/>
      </c>
      <c r="AX90" s="1378">
        <f>IF($BB$3="４週",SUM(S90:AT90),IF($BB$3="暦月",SUM(S90:AW90),""))</f>
        <v>0</v>
      </c>
      <c r="AY90" s="1377"/>
      <c r="AZ90" s="1376">
        <f>IF($BB$3="４週",AX90/4,IF($BB$3="暦月",'②勤務形態一覧表（100名）'!AX90/('②勤務形態一覧表（100名）'!$BB$8/7),""))</f>
        <v>0</v>
      </c>
      <c r="BA90" s="1375"/>
      <c r="BB90" s="1111"/>
      <c r="BC90" s="1110"/>
      <c r="BD90" s="1110"/>
      <c r="BE90" s="1110"/>
      <c r="BF90" s="1109"/>
    </row>
    <row r="91" spans="2:58" ht="20.25" customHeight="1">
      <c r="B91" s="1396">
        <f>B88+1</f>
        <v>24</v>
      </c>
      <c r="C91" s="1108"/>
      <c r="D91" s="1107"/>
      <c r="E91" s="1106"/>
      <c r="F91" s="1105"/>
      <c r="G91" s="1104"/>
      <c r="H91" s="1103"/>
      <c r="I91" s="1081"/>
      <c r="J91" s="1081"/>
      <c r="K91" s="1080"/>
      <c r="L91" s="1102"/>
      <c r="M91" s="1090"/>
      <c r="N91" s="1090"/>
      <c r="O91" s="1089"/>
      <c r="P91" s="1403" t="s">
        <v>937</v>
      </c>
      <c r="Q91" s="1402"/>
      <c r="R91" s="1401"/>
      <c r="S91" s="1518"/>
      <c r="T91" s="1517"/>
      <c r="U91" s="1517"/>
      <c r="V91" s="1517"/>
      <c r="W91" s="1517"/>
      <c r="X91" s="1517"/>
      <c r="Y91" s="1519"/>
      <c r="Z91" s="1518"/>
      <c r="AA91" s="1517"/>
      <c r="AB91" s="1517"/>
      <c r="AC91" s="1517"/>
      <c r="AD91" s="1517"/>
      <c r="AE91" s="1517"/>
      <c r="AF91" s="1519"/>
      <c r="AG91" s="1518"/>
      <c r="AH91" s="1517"/>
      <c r="AI91" s="1517"/>
      <c r="AJ91" s="1517"/>
      <c r="AK91" s="1517"/>
      <c r="AL91" s="1517"/>
      <c r="AM91" s="1519"/>
      <c r="AN91" s="1518"/>
      <c r="AO91" s="1517"/>
      <c r="AP91" s="1517"/>
      <c r="AQ91" s="1517"/>
      <c r="AR91" s="1517"/>
      <c r="AS91" s="1517"/>
      <c r="AT91" s="1519"/>
      <c r="AU91" s="1518"/>
      <c r="AV91" s="1517"/>
      <c r="AW91" s="1517"/>
      <c r="AX91" s="1516"/>
      <c r="AY91" s="1515"/>
      <c r="AZ91" s="1514"/>
      <c r="BA91" s="1513"/>
      <c r="BB91" s="1091"/>
      <c r="BC91" s="1090"/>
      <c r="BD91" s="1090"/>
      <c r="BE91" s="1090"/>
      <c r="BF91" s="1089"/>
    </row>
    <row r="92" spans="2:58" ht="20.25" customHeight="1">
      <c r="B92" s="1396"/>
      <c r="C92" s="1087"/>
      <c r="D92" s="1086"/>
      <c r="E92" s="1085"/>
      <c r="F92" s="1084"/>
      <c r="G92" s="1083"/>
      <c r="H92" s="1082"/>
      <c r="I92" s="1081"/>
      <c r="J92" s="1081"/>
      <c r="K92" s="1080"/>
      <c r="L92" s="1079"/>
      <c r="M92" s="1067"/>
      <c r="N92" s="1067"/>
      <c r="O92" s="1066"/>
      <c r="P92" s="1395" t="s">
        <v>936</v>
      </c>
      <c r="Q92" s="1394"/>
      <c r="R92" s="1393"/>
      <c r="S92" s="1391" t="str">
        <f>IF(S91="","",VLOOKUP(S91,'シフト記号表（勤務時間帯）'!$C$6:$K$35,9,FALSE))</f>
        <v/>
      </c>
      <c r="T92" s="1390" t="str">
        <f>IF(T91="","",VLOOKUP(T91,'シフト記号表（勤務時間帯）'!$C$6:$K$35,9,FALSE))</f>
        <v/>
      </c>
      <c r="U92" s="1390" t="str">
        <f>IF(U91="","",VLOOKUP(U91,'シフト記号表（勤務時間帯）'!$C$6:$K$35,9,FALSE))</f>
        <v/>
      </c>
      <c r="V92" s="1390" t="str">
        <f>IF(V91="","",VLOOKUP(V91,'シフト記号表（勤務時間帯）'!$C$6:$K$35,9,FALSE))</f>
        <v/>
      </c>
      <c r="W92" s="1390" t="str">
        <f>IF(W91="","",VLOOKUP(W91,'シフト記号表（勤務時間帯）'!$C$6:$K$35,9,FALSE))</f>
        <v/>
      </c>
      <c r="X92" s="1390" t="str">
        <f>IF(X91="","",VLOOKUP(X91,'シフト記号表（勤務時間帯）'!$C$6:$K$35,9,FALSE))</f>
        <v/>
      </c>
      <c r="Y92" s="1392" t="str">
        <f>IF(Y91="","",VLOOKUP(Y91,'シフト記号表（勤務時間帯）'!$C$6:$K$35,9,FALSE))</f>
        <v/>
      </c>
      <c r="Z92" s="1391" t="str">
        <f>IF(Z91="","",VLOOKUP(Z91,'シフト記号表（勤務時間帯）'!$C$6:$K$35,9,FALSE))</f>
        <v/>
      </c>
      <c r="AA92" s="1390" t="str">
        <f>IF(AA91="","",VLOOKUP(AA91,'シフト記号表（勤務時間帯）'!$C$6:$K$35,9,FALSE))</f>
        <v/>
      </c>
      <c r="AB92" s="1390" t="str">
        <f>IF(AB91="","",VLOOKUP(AB91,'シフト記号表（勤務時間帯）'!$C$6:$K$35,9,FALSE))</f>
        <v/>
      </c>
      <c r="AC92" s="1390" t="str">
        <f>IF(AC91="","",VLOOKUP(AC91,'シフト記号表（勤務時間帯）'!$C$6:$K$35,9,FALSE))</f>
        <v/>
      </c>
      <c r="AD92" s="1390" t="str">
        <f>IF(AD91="","",VLOOKUP(AD91,'シフト記号表（勤務時間帯）'!$C$6:$K$35,9,FALSE))</f>
        <v/>
      </c>
      <c r="AE92" s="1390" t="str">
        <f>IF(AE91="","",VLOOKUP(AE91,'シフト記号表（勤務時間帯）'!$C$6:$K$35,9,FALSE))</f>
        <v/>
      </c>
      <c r="AF92" s="1392" t="str">
        <f>IF(AF91="","",VLOOKUP(AF91,'シフト記号表（勤務時間帯）'!$C$6:$K$35,9,FALSE))</f>
        <v/>
      </c>
      <c r="AG92" s="1391" t="str">
        <f>IF(AG91="","",VLOOKUP(AG91,'シフト記号表（勤務時間帯）'!$C$6:$K$35,9,FALSE))</f>
        <v/>
      </c>
      <c r="AH92" s="1390" t="str">
        <f>IF(AH91="","",VLOOKUP(AH91,'シフト記号表（勤務時間帯）'!$C$6:$K$35,9,FALSE))</f>
        <v/>
      </c>
      <c r="AI92" s="1390" t="str">
        <f>IF(AI91="","",VLOOKUP(AI91,'シフト記号表（勤務時間帯）'!$C$6:$K$35,9,FALSE))</f>
        <v/>
      </c>
      <c r="AJ92" s="1390" t="str">
        <f>IF(AJ91="","",VLOOKUP(AJ91,'シフト記号表（勤務時間帯）'!$C$6:$K$35,9,FALSE))</f>
        <v/>
      </c>
      <c r="AK92" s="1390" t="str">
        <f>IF(AK91="","",VLOOKUP(AK91,'シフト記号表（勤務時間帯）'!$C$6:$K$35,9,FALSE))</f>
        <v/>
      </c>
      <c r="AL92" s="1390" t="str">
        <f>IF(AL91="","",VLOOKUP(AL91,'シフト記号表（勤務時間帯）'!$C$6:$K$35,9,FALSE))</f>
        <v/>
      </c>
      <c r="AM92" s="1392" t="str">
        <f>IF(AM91="","",VLOOKUP(AM91,'シフト記号表（勤務時間帯）'!$C$6:$K$35,9,FALSE))</f>
        <v/>
      </c>
      <c r="AN92" s="1391" t="str">
        <f>IF(AN91="","",VLOOKUP(AN91,'シフト記号表（勤務時間帯）'!$C$6:$K$35,9,FALSE))</f>
        <v/>
      </c>
      <c r="AO92" s="1390" t="str">
        <f>IF(AO91="","",VLOOKUP(AO91,'シフト記号表（勤務時間帯）'!$C$6:$K$35,9,FALSE))</f>
        <v/>
      </c>
      <c r="AP92" s="1390" t="str">
        <f>IF(AP91="","",VLOOKUP(AP91,'シフト記号表（勤務時間帯）'!$C$6:$K$35,9,FALSE))</f>
        <v/>
      </c>
      <c r="AQ92" s="1390" t="str">
        <f>IF(AQ91="","",VLOOKUP(AQ91,'シフト記号表（勤務時間帯）'!$C$6:$K$35,9,FALSE))</f>
        <v/>
      </c>
      <c r="AR92" s="1390" t="str">
        <f>IF(AR91="","",VLOOKUP(AR91,'シフト記号表（勤務時間帯）'!$C$6:$K$35,9,FALSE))</f>
        <v/>
      </c>
      <c r="AS92" s="1390" t="str">
        <f>IF(AS91="","",VLOOKUP(AS91,'シフト記号表（勤務時間帯）'!$C$6:$K$35,9,FALSE))</f>
        <v/>
      </c>
      <c r="AT92" s="1392" t="str">
        <f>IF(AT91="","",VLOOKUP(AT91,'シフト記号表（勤務時間帯）'!$C$6:$K$35,9,FALSE))</f>
        <v/>
      </c>
      <c r="AU92" s="1391" t="str">
        <f>IF(AU91="","",VLOOKUP(AU91,'シフト記号表（勤務時間帯）'!$C$6:$K$35,9,FALSE))</f>
        <v/>
      </c>
      <c r="AV92" s="1390" t="str">
        <f>IF(AV91="","",VLOOKUP(AV91,'シフト記号表（勤務時間帯）'!$C$6:$K$35,9,FALSE))</f>
        <v/>
      </c>
      <c r="AW92" s="1390" t="str">
        <f>IF(AW91="","",VLOOKUP(AW91,'シフト記号表（勤務時間帯）'!$C$6:$K$35,9,FALSE))</f>
        <v/>
      </c>
      <c r="AX92" s="1389">
        <f>IF($BB$3="４週",SUM(S92:AT92),IF($BB$3="暦月",SUM(S92:AW92),""))</f>
        <v>0</v>
      </c>
      <c r="AY92" s="1388"/>
      <c r="AZ92" s="1387">
        <f>IF($BB$3="４週",AX92/4,IF($BB$3="暦月",'②勤務形態一覧表（100名）'!AX92/('②勤務形態一覧表（100名）'!$BB$8/7),""))</f>
        <v>0</v>
      </c>
      <c r="BA92" s="1386"/>
      <c r="BB92" s="1068"/>
      <c r="BC92" s="1067"/>
      <c r="BD92" s="1067"/>
      <c r="BE92" s="1067"/>
      <c r="BF92" s="1066"/>
    </row>
    <row r="93" spans="2:58" ht="20.25" customHeight="1">
      <c r="B93" s="1396"/>
      <c r="C93" s="1064"/>
      <c r="D93" s="1063"/>
      <c r="E93" s="1062"/>
      <c r="F93" s="1512">
        <f>C91</f>
        <v>0</v>
      </c>
      <c r="G93" s="1116"/>
      <c r="H93" s="1082"/>
      <c r="I93" s="1081"/>
      <c r="J93" s="1081"/>
      <c r="K93" s="1080"/>
      <c r="L93" s="1115"/>
      <c r="M93" s="1110"/>
      <c r="N93" s="1110"/>
      <c r="O93" s="1109"/>
      <c r="P93" s="1406" t="s">
        <v>935</v>
      </c>
      <c r="Q93" s="1405"/>
      <c r="R93" s="1404"/>
      <c r="S93" s="1380" t="str">
        <f>IF(S91="","",VLOOKUP(S91,'シフト記号表（勤務時間帯）'!$C$6:$U$35,19,FALSE))</f>
        <v/>
      </c>
      <c r="T93" s="1379" t="str">
        <f>IF(T91="","",VLOOKUP(T91,'シフト記号表（勤務時間帯）'!$C$6:$U$35,19,FALSE))</f>
        <v/>
      </c>
      <c r="U93" s="1379" t="str">
        <f>IF(U91="","",VLOOKUP(U91,'シフト記号表（勤務時間帯）'!$C$6:$U$35,19,FALSE))</f>
        <v/>
      </c>
      <c r="V93" s="1379" t="str">
        <f>IF(V91="","",VLOOKUP(V91,'シフト記号表（勤務時間帯）'!$C$6:$U$35,19,FALSE))</f>
        <v/>
      </c>
      <c r="W93" s="1379" t="str">
        <f>IF(W91="","",VLOOKUP(W91,'シフト記号表（勤務時間帯）'!$C$6:$U$35,19,FALSE))</f>
        <v/>
      </c>
      <c r="X93" s="1379" t="str">
        <f>IF(X91="","",VLOOKUP(X91,'シフト記号表（勤務時間帯）'!$C$6:$U$35,19,FALSE))</f>
        <v/>
      </c>
      <c r="Y93" s="1381" t="str">
        <f>IF(Y91="","",VLOOKUP(Y91,'シフト記号表（勤務時間帯）'!$C$6:$U$35,19,FALSE))</f>
        <v/>
      </c>
      <c r="Z93" s="1380" t="str">
        <f>IF(Z91="","",VLOOKUP(Z91,'シフト記号表（勤務時間帯）'!$C$6:$U$35,19,FALSE))</f>
        <v/>
      </c>
      <c r="AA93" s="1379" t="str">
        <f>IF(AA91="","",VLOOKUP(AA91,'シフト記号表（勤務時間帯）'!$C$6:$U$35,19,FALSE))</f>
        <v/>
      </c>
      <c r="AB93" s="1379" t="str">
        <f>IF(AB91="","",VLOOKUP(AB91,'シフト記号表（勤務時間帯）'!$C$6:$U$35,19,FALSE))</f>
        <v/>
      </c>
      <c r="AC93" s="1379" t="str">
        <f>IF(AC91="","",VLOOKUP(AC91,'シフト記号表（勤務時間帯）'!$C$6:$U$35,19,FALSE))</f>
        <v/>
      </c>
      <c r="AD93" s="1379" t="str">
        <f>IF(AD91="","",VLOOKUP(AD91,'シフト記号表（勤務時間帯）'!$C$6:$U$35,19,FALSE))</f>
        <v/>
      </c>
      <c r="AE93" s="1379" t="str">
        <f>IF(AE91="","",VLOOKUP(AE91,'シフト記号表（勤務時間帯）'!$C$6:$U$35,19,FALSE))</f>
        <v/>
      </c>
      <c r="AF93" s="1381" t="str">
        <f>IF(AF91="","",VLOOKUP(AF91,'シフト記号表（勤務時間帯）'!$C$6:$U$35,19,FALSE))</f>
        <v/>
      </c>
      <c r="AG93" s="1380" t="str">
        <f>IF(AG91="","",VLOOKUP(AG91,'シフト記号表（勤務時間帯）'!$C$6:$U$35,19,FALSE))</f>
        <v/>
      </c>
      <c r="AH93" s="1379" t="str">
        <f>IF(AH91="","",VLOOKUP(AH91,'シフト記号表（勤務時間帯）'!$C$6:$U$35,19,FALSE))</f>
        <v/>
      </c>
      <c r="AI93" s="1379" t="str">
        <f>IF(AI91="","",VLOOKUP(AI91,'シフト記号表（勤務時間帯）'!$C$6:$U$35,19,FALSE))</f>
        <v/>
      </c>
      <c r="AJ93" s="1379" t="str">
        <f>IF(AJ91="","",VLOOKUP(AJ91,'シフト記号表（勤務時間帯）'!$C$6:$U$35,19,FALSE))</f>
        <v/>
      </c>
      <c r="AK93" s="1379" t="str">
        <f>IF(AK91="","",VLOOKUP(AK91,'シフト記号表（勤務時間帯）'!$C$6:$U$35,19,FALSE))</f>
        <v/>
      </c>
      <c r="AL93" s="1379" t="str">
        <f>IF(AL91="","",VLOOKUP(AL91,'シフト記号表（勤務時間帯）'!$C$6:$U$35,19,FALSE))</f>
        <v/>
      </c>
      <c r="AM93" s="1381" t="str">
        <f>IF(AM91="","",VLOOKUP(AM91,'シフト記号表（勤務時間帯）'!$C$6:$U$35,19,FALSE))</f>
        <v/>
      </c>
      <c r="AN93" s="1380" t="str">
        <f>IF(AN91="","",VLOOKUP(AN91,'シフト記号表（勤務時間帯）'!$C$6:$U$35,19,FALSE))</f>
        <v/>
      </c>
      <c r="AO93" s="1379" t="str">
        <f>IF(AO91="","",VLOOKUP(AO91,'シフト記号表（勤務時間帯）'!$C$6:$U$35,19,FALSE))</f>
        <v/>
      </c>
      <c r="AP93" s="1379" t="str">
        <f>IF(AP91="","",VLOOKUP(AP91,'シフト記号表（勤務時間帯）'!$C$6:$U$35,19,FALSE))</f>
        <v/>
      </c>
      <c r="AQ93" s="1379" t="str">
        <f>IF(AQ91="","",VLOOKUP(AQ91,'シフト記号表（勤務時間帯）'!$C$6:$U$35,19,FALSE))</f>
        <v/>
      </c>
      <c r="AR93" s="1379" t="str">
        <f>IF(AR91="","",VLOOKUP(AR91,'シフト記号表（勤務時間帯）'!$C$6:$U$35,19,FALSE))</f>
        <v/>
      </c>
      <c r="AS93" s="1379" t="str">
        <f>IF(AS91="","",VLOOKUP(AS91,'シフト記号表（勤務時間帯）'!$C$6:$U$35,19,FALSE))</f>
        <v/>
      </c>
      <c r="AT93" s="1381" t="str">
        <f>IF(AT91="","",VLOOKUP(AT91,'シフト記号表（勤務時間帯）'!$C$6:$U$35,19,FALSE))</f>
        <v/>
      </c>
      <c r="AU93" s="1380" t="str">
        <f>IF(AU91="","",VLOOKUP(AU91,'シフト記号表（勤務時間帯）'!$C$6:$U$35,19,FALSE))</f>
        <v/>
      </c>
      <c r="AV93" s="1379" t="str">
        <f>IF(AV91="","",VLOOKUP(AV91,'シフト記号表（勤務時間帯）'!$C$6:$U$35,19,FALSE))</f>
        <v/>
      </c>
      <c r="AW93" s="1379" t="str">
        <f>IF(AW91="","",VLOOKUP(AW91,'シフト記号表（勤務時間帯）'!$C$6:$U$35,19,FALSE))</f>
        <v/>
      </c>
      <c r="AX93" s="1378">
        <f>IF($BB$3="４週",SUM(S93:AT93),IF($BB$3="暦月",SUM(S93:AW93),""))</f>
        <v>0</v>
      </c>
      <c r="AY93" s="1377"/>
      <c r="AZ93" s="1376">
        <f>IF($BB$3="４週",AX93/4,IF($BB$3="暦月",'②勤務形態一覧表（100名）'!AX93/('②勤務形態一覧表（100名）'!$BB$8/7),""))</f>
        <v>0</v>
      </c>
      <c r="BA93" s="1375"/>
      <c r="BB93" s="1111"/>
      <c r="BC93" s="1110"/>
      <c r="BD93" s="1110"/>
      <c r="BE93" s="1110"/>
      <c r="BF93" s="1109"/>
    </row>
    <row r="94" spans="2:58" ht="20.25" customHeight="1">
      <c r="B94" s="1396">
        <f>B91+1</f>
        <v>25</v>
      </c>
      <c r="C94" s="1108"/>
      <c r="D94" s="1107"/>
      <c r="E94" s="1106"/>
      <c r="F94" s="1105"/>
      <c r="G94" s="1104"/>
      <c r="H94" s="1103"/>
      <c r="I94" s="1081"/>
      <c r="J94" s="1081"/>
      <c r="K94" s="1080"/>
      <c r="L94" s="1102"/>
      <c r="M94" s="1090"/>
      <c r="N94" s="1090"/>
      <c r="O94" s="1089"/>
      <c r="P94" s="1403" t="s">
        <v>937</v>
      </c>
      <c r="Q94" s="1402"/>
      <c r="R94" s="1401"/>
      <c r="S94" s="1518"/>
      <c r="T94" s="1517"/>
      <c r="U94" s="1517"/>
      <c r="V94" s="1517"/>
      <c r="W94" s="1517"/>
      <c r="X94" s="1517"/>
      <c r="Y94" s="1519"/>
      <c r="Z94" s="1518"/>
      <c r="AA94" s="1517"/>
      <c r="AB94" s="1517"/>
      <c r="AC94" s="1517"/>
      <c r="AD94" s="1517"/>
      <c r="AE94" s="1517"/>
      <c r="AF94" s="1519"/>
      <c r="AG94" s="1518"/>
      <c r="AH94" s="1517"/>
      <c r="AI94" s="1517"/>
      <c r="AJ94" s="1517"/>
      <c r="AK94" s="1517"/>
      <c r="AL94" s="1517"/>
      <c r="AM94" s="1519"/>
      <c r="AN94" s="1518"/>
      <c r="AO94" s="1517"/>
      <c r="AP94" s="1517"/>
      <c r="AQ94" s="1517"/>
      <c r="AR94" s="1517"/>
      <c r="AS94" s="1517"/>
      <c r="AT94" s="1519"/>
      <c r="AU94" s="1518"/>
      <c r="AV94" s="1517"/>
      <c r="AW94" s="1517"/>
      <c r="AX94" s="1516"/>
      <c r="AY94" s="1515"/>
      <c r="AZ94" s="1514"/>
      <c r="BA94" s="1513"/>
      <c r="BB94" s="1091"/>
      <c r="BC94" s="1090"/>
      <c r="BD94" s="1090"/>
      <c r="BE94" s="1090"/>
      <c r="BF94" s="1089"/>
    </row>
    <row r="95" spans="2:58" ht="20.25" customHeight="1">
      <c r="B95" s="1396"/>
      <c r="C95" s="1087"/>
      <c r="D95" s="1086"/>
      <c r="E95" s="1085"/>
      <c r="F95" s="1084"/>
      <c r="G95" s="1083"/>
      <c r="H95" s="1082"/>
      <c r="I95" s="1081"/>
      <c r="J95" s="1081"/>
      <c r="K95" s="1080"/>
      <c r="L95" s="1079"/>
      <c r="M95" s="1067"/>
      <c r="N95" s="1067"/>
      <c r="O95" s="1066"/>
      <c r="P95" s="1395" t="s">
        <v>936</v>
      </c>
      <c r="Q95" s="1394"/>
      <c r="R95" s="1393"/>
      <c r="S95" s="1391" t="str">
        <f>IF(S94="","",VLOOKUP(S94,'シフト記号表（勤務時間帯）'!$C$6:$K$35,9,FALSE))</f>
        <v/>
      </c>
      <c r="T95" s="1390" t="str">
        <f>IF(T94="","",VLOOKUP(T94,'シフト記号表（勤務時間帯）'!$C$6:$K$35,9,FALSE))</f>
        <v/>
      </c>
      <c r="U95" s="1390" t="str">
        <f>IF(U94="","",VLOOKUP(U94,'シフト記号表（勤務時間帯）'!$C$6:$K$35,9,FALSE))</f>
        <v/>
      </c>
      <c r="V95" s="1390" t="str">
        <f>IF(V94="","",VLOOKUP(V94,'シフト記号表（勤務時間帯）'!$C$6:$K$35,9,FALSE))</f>
        <v/>
      </c>
      <c r="W95" s="1390" t="str">
        <f>IF(W94="","",VLOOKUP(W94,'シフト記号表（勤務時間帯）'!$C$6:$K$35,9,FALSE))</f>
        <v/>
      </c>
      <c r="X95" s="1390" t="str">
        <f>IF(X94="","",VLOOKUP(X94,'シフト記号表（勤務時間帯）'!$C$6:$K$35,9,FALSE))</f>
        <v/>
      </c>
      <c r="Y95" s="1392" t="str">
        <f>IF(Y94="","",VLOOKUP(Y94,'シフト記号表（勤務時間帯）'!$C$6:$K$35,9,FALSE))</f>
        <v/>
      </c>
      <c r="Z95" s="1391" t="str">
        <f>IF(Z94="","",VLOOKUP(Z94,'シフト記号表（勤務時間帯）'!$C$6:$K$35,9,FALSE))</f>
        <v/>
      </c>
      <c r="AA95" s="1390" t="str">
        <f>IF(AA94="","",VLOOKUP(AA94,'シフト記号表（勤務時間帯）'!$C$6:$K$35,9,FALSE))</f>
        <v/>
      </c>
      <c r="AB95" s="1390" t="str">
        <f>IF(AB94="","",VLOOKUP(AB94,'シフト記号表（勤務時間帯）'!$C$6:$K$35,9,FALSE))</f>
        <v/>
      </c>
      <c r="AC95" s="1390" t="str">
        <f>IF(AC94="","",VLOOKUP(AC94,'シフト記号表（勤務時間帯）'!$C$6:$K$35,9,FALSE))</f>
        <v/>
      </c>
      <c r="AD95" s="1390" t="str">
        <f>IF(AD94="","",VLOOKUP(AD94,'シフト記号表（勤務時間帯）'!$C$6:$K$35,9,FALSE))</f>
        <v/>
      </c>
      <c r="AE95" s="1390" t="str">
        <f>IF(AE94="","",VLOOKUP(AE94,'シフト記号表（勤務時間帯）'!$C$6:$K$35,9,FALSE))</f>
        <v/>
      </c>
      <c r="AF95" s="1392" t="str">
        <f>IF(AF94="","",VLOOKUP(AF94,'シフト記号表（勤務時間帯）'!$C$6:$K$35,9,FALSE))</f>
        <v/>
      </c>
      <c r="AG95" s="1391" t="str">
        <f>IF(AG94="","",VLOOKUP(AG94,'シフト記号表（勤務時間帯）'!$C$6:$K$35,9,FALSE))</f>
        <v/>
      </c>
      <c r="AH95" s="1390" t="str">
        <f>IF(AH94="","",VLOOKUP(AH94,'シフト記号表（勤務時間帯）'!$C$6:$K$35,9,FALSE))</f>
        <v/>
      </c>
      <c r="AI95" s="1390" t="str">
        <f>IF(AI94="","",VLOOKUP(AI94,'シフト記号表（勤務時間帯）'!$C$6:$K$35,9,FALSE))</f>
        <v/>
      </c>
      <c r="AJ95" s="1390" t="str">
        <f>IF(AJ94="","",VLOOKUP(AJ94,'シフト記号表（勤務時間帯）'!$C$6:$K$35,9,FALSE))</f>
        <v/>
      </c>
      <c r="AK95" s="1390" t="str">
        <f>IF(AK94="","",VLOOKUP(AK94,'シフト記号表（勤務時間帯）'!$C$6:$K$35,9,FALSE))</f>
        <v/>
      </c>
      <c r="AL95" s="1390" t="str">
        <f>IF(AL94="","",VLOOKUP(AL94,'シフト記号表（勤務時間帯）'!$C$6:$K$35,9,FALSE))</f>
        <v/>
      </c>
      <c r="AM95" s="1392" t="str">
        <f>IF(AM94="","",VLOOKUP(AM94,'シフト記号表（勤務時間帯）'!$C$6:$K$35,9,FALSE))</f>
        <v/>
      </c>
      <c r="AN95" s="1391" t="str">
        <f>IF(AN94="","",VLOOKUP(AN94,'シフト記号表（勤務時間帯）'!$C$6:$K$35,9,FALSE))</f>
        <v/>
      </c>
      <c r="AO95" s="1390" t="str">
        <f>IF(AO94="","",VLOOKUP(AO94,'シフト記号表（勤務時間帯）'!$C$6:$K$35,9,FALSE))</f>
        <v/>
      </c>
      <c r="AP95" s="1390" t="str">
        <f>IF(AP94="","",VLOOKUP(AP94,'シフト記号表（勤務時間帯）'!$C$6:$K$35,9,FALSE))</f>
        <v/>
      </c>
      <c r="AQ95" s="1390" t="str">
        <f>IF(AQ94="","",VLOOKUP(AQ94,'シフト記号表（勤務時間帯）'!$C$6:$K$35,9,FALSE))</f>
        <v/>
      </c>
      <c r="AR95" s="1390" t="str">
        <f>IF(AR94="","",VLOOKUP(AR94,'シフト記号表（勤務時間帯）'!$C$6:$K$35,9,FALSE))</f>
        <v/>
      </c>
      <c r="AS95" s="1390" t="str">
        <f>IF(AS94="","",VLOOKUP(AS94,'シフト記号表（勤務時間帯）'!$C$6:$K$35,9,FALSE))</f>
        <v/>
      </c>
      <c r="AT95" s="1392" t="str">
        <f>IF(AT94="","",VLOOKUP(AT94,'シフト記号表（勤務時間帯）'!$C$6:$K$35,9,FALSE))</f>
        <v/>
      </c>
      <c r="AU95" s="1391" t="str">
        <f>IF(AU94="","",VLOOKUP(AU94,'シフト記号表（勤務時間帯）'!$C$6:$K$35,9,FALSE))</f>
        <v/>
      </c>
      <c r="AV95" s="1390" t="str">
        <f>IF(AV94="","",VLOOKUP(AV94,'シフト記号表（勤務時間帯）'!$C$6:$K$35,9,FALSE))</f>
        <v/>
      </c>
      <c r="AW95" s="1390" t="str">
        <f>IF(AW94="","",VLOOKUP(AW94,'シフト記号表（勤務時間帯）'!$C$6:$K$35,9,FALSE))</f>
        <v/>
      </c>
      <c r="AX95" s="1389">
        <f>IF($BB$3="４週",SUM(S95:AT95),IF($BB$3="暦月",SUM(S95:AW95),""))</f>
        <v>0</v>
      </c>
      <c r="AY95" s="1388"/>
      <c r="AZ95" s="1387">
        <f>IF($BB$3="４週",AX95/4,IF($BB$3="暦月",'②勤務形態一覧表（100名）'!AX95/('②勤務形態一覧表（100名）'!$BB$8/7),""))</f>
        <v>0</v>
      </c>
      <c r="BA95" s="1386"/>
      <c r="BB95" s="1068"/>
      <c r="BC95" s="1067"/>
      <c r="BD95" s="1067"/>
      <c r="BE95" s="1067"/>
      <c r="BF95" s="1066"/>
    </row>
    <row r="96" spans="2:58" ht="20.25" customHeight="1">
      <c r="B96" s="1396"/>
      <c r="C96" s="1064"/>
      <c r="D96" s="1063"/>
      <c r="E96" s="1062"/>
      <c r="F96" s="1512">
        <f>C94</f>
        <v>0</v>
      </c>
      <c r="G96" s="1116"/>
      <c r="H96" s="1082"/>
      <c r="I96" s="1081"/>
      <c r="J96" s="1081"/>
      <c r="K96" s="1080"/>
      <c r="L96" s="1115"/>
      <c r="M96" s="1110"/>
      <c r="N96" s="1110"/>
      <c r="O96" s="1109"/>
      <c r="P96" s="1406" t="s">
        <v>935</v>
      </c>
      <c r="Q96" s="1405"/>
      <c r="R96" s="1404"/>
      <c r="S96" s="1380" t="str">
        <f>IF(S94="","",VLOOKUP(S94,'シフト記号表（勤務時間帯）'!$C$6:$U$35,19,FALSE))</f>
        <v/>
      </c>
      <c r="T96" s="1379" t="str">
        <f>IF(T94="","",VLOOKUP(T94,'シフト記号表（勤務時間帯）'!$C$6:$U$35,19,FALSE))</f>
        <v/>
      </c>
      <c r="U96" s="1379" t="str">
        <f>IF(U94="","",VLOOKUP(U94,'シフト記号表（勤務時間帯）'!$C$6:$U$35,19,FALSE))</f>
        <v/>
      </c>
      <c r="V96" s="1379" t="str">
        <f>IF(V94="","",VLOOKUP(V94,'シフト記号表（勤務時間帯）'!$C$6:$U$35,19,FALSE))</f>
        <v/>
      </c>
      <c r="W96" s="1379" t="str">
        <f>IF(W94="","",VLOOKUP(W94,'シフト記号表（勤務時間帯）'!$C$6:$U$35,19,FALSE))</f>
        <v/>
      </c>
      <c r="X96" s="1379" t="str">
        <f>IF(X94="","",VLOOKUP(X94,'シフト記号表（勤務時間帯）'!$C$6:$U$35,19,FALSE))</f>
        <v/>
      </c>
      <c r="Y96" s="1381" t="str">
        <f>IF(Y94="","",VLOOKUP(Y94,'シフト記号表（勤務時間帯）'!$C$6:$U$35,19,FALSE))</f>
        <v/>
      </c>
      <c r="Z96" s="1380" t="str">
        <f>IF(Z94="","",VLOOKUP(Z94,'シフト記号表（勤務時間帯）'!$C$6:$U$35,19,FALSE))</f>
        <v/>
      </c>
      <c r="AA96" s="1379" t="str">
        <f>IF(AA94="","",VLOOKUP(AA94,'シフト記号表（勤務時間帯）'!$C$6:$U$35,19,FALSE))</f>
        <v/>
      </c>
      <c r="AB96" s="1379" t="str">
        <f>IF(AB94="","",VLOOKUP(AB94,'シフト記号表（勤務時間帯）'!$C$6:$U$35,19,FALSE))</f>
        <v/>
      </c>
      <c r="AC96" s="1379" t="str">
        <f>IF(AC94="","",VLOOKUP(AC94,'シフト記号表（勤務時間帯）'!$C$6:$U$35,19,FALSE))</f>
        <v/>
      </c>
      <c r="AD96" s="1379" t="str">
        <f>IF(AD94="","",VLOOKUP(AD94,'シフト記号表（勤務時間帯）'!$C$6:$U$35,19,FALSE))</f>
        <v/>
      </c>
      <c r="AE96" s="1379" t="str">
        <f>IF(AE94="","",VLOOKUP(AE94,'シフト記号表（勤務時間帯）'!$C$6:$U$35,19,FALSE))</f>
        <v/>
      </c>
      <c r="AF96" s="1381" t="str">
        <f>IF(AF94="","",VLOOKUP(AF94,'シフト記号表（勤務時間帯）'!$C$6:$U$35,19,FALSE))</f>
        <v/>
      </c>
      <c r="AG96" s="1380" t="str">
        <f>IF(AG94="","",VLOOKUP(AG94,'シフト記号表（勤務時間帯）'!$C$6:$U$35,19,FALSE))</f>
        <v/>
      </c>
      <c r="AH96" s="1379" t="str">
        <f>IF(AH94="","",VLOOKUP(AH94,'シフト記号表（勤務時間帯）'!$C$6:$U$35,19,FALSE))</f>
        <v/>
      </c>
      <c r="AI96" s="1379" t="str">
        <f>IF(AI94="","",VLOOKUP(AI94,'シフト記号表（勤務時間帯）'!$C$6:$U$35,19,FALSE))</f>
        <v/>
      </c>
      <c r="AJ96" s="1379" t="str">
        <f>IF(AJ94="","",VLOOKUP(AJ94,'シフト記号表（勤務時間帯）'!$C$6:$U$35,19,FALSE))</f>
        <v/>
      </c>
      <c r="AK96" s="1379" t="str">
        <f>IF(AK94="","",VLOOKUP(AK94,'シフト記号表（勤務時間帯）'!$C$6:$U$35,19,FALSE))</f>
        <v/>
      </c>
      <c r="AL96" s="1379" t="str">
        <f>IF(AL94="","",VLOOKUP(AL94,'シフト記号表（勤務時間帯）'!$C$6:$U$35,19,FALSE))</f>
        <v/>
      </c>
      <c r="AM96" s="1381" t="str">
        <f>IF(AM94="","",VLOOKUP(AM94,'シフト記号表（勤務時間帯）'!$C$6:$U$35,19,FALSE))</f>
        <v/>
      </c>
      <c r="AN96" s="1380" t="str">
        <f>IF(AN94="","",VLOOKUP(AN94,'シフト記号表（勤務時間帯）'!$C$6:$U$35,19,FALSE))</f>
        <v/>
      </c>
      <c r="AO96" s="1379" t="str">
        <f>IF(AO94="","",VLOOKUP(AO94,'シフト記号表（勤務時間帯）'!$C$6:$U$35,19,FALSE))</f>
        <v/>
      </c>
      <c r="AP96" s="1379" t="str">
        <f>IF(AP94="","",VLOOKUP(AP94,'シフト記号表（勤務時間帯）'!$C$6:$U$35,19,FALSE))</f>
        <v/>
      </c>
      <c r="AQ96" s="1379" t="str">
        <f>IF(AQ94="","",VLOOKUP(AQ94,'シフト記号表（勤務時間帯）'!$C$6:$U$35,19,FALSE))</f>
        <v/>
      </c>
      <c r="AR96" s="1379" t="str">
        <f>IF(AR94="","",VLOOKUP(AR94,'シフト記号表（勤務時間帯）'!$C$6:$U$35,19,FALSE))</f>
        <v/>
      </c>
      <c r="AS96" s="1379" t="str">
        <f>IF(AS94="","",VLOOKUP(AS94,'シフト記号表（勤務時間帯）'!$C$6:$U$35,19,FALSE))</f>
        <v/>
      </c>
      <c r="AT96" s="1381" t="str">
        <f>IF(AT94="","",VLOOKUP(AT94,'シフト記号表（勤務時間帯）'!$C$6:$U$35,19,FALSE))</f>
        <v/>
      </c>
      <c r="AU96" s="1380" t="str">
        <f>IF(AU94="","",VLOOKUP(AU94,'シフト記号表（勤務時間帯）'!$C$6:$U$35,19,FALSE))</f>
        <v/>
      </c>
      <c r="AV96" s="1379" t="str">
        <f>IF(AV94="","",VLOOKUP(AV94,'シフト記号表（勤務時間帯）'!$C$6:$U$35,19,FALSE))</f>
        <v/>
      </c>
      <c r="AW96" s="1379" t="str">
        <f>IF(AW94="","",VLOOKUP(AW94,'シフト記号表（勤務時間帯）'!$C$6:$U$35,19,FALSE))</f>
        <v/>
      </c>
      <c r="AX96" s="1378">
        <f>IF($BB$3="４週",SUM(S96:AT96),IF($BB$3="暦月",SUM(S96:AW96),""))</f>
        <v>0</v>
      </c>
      <c r="AY96" s="1377"/>
      <c r="AZ96" s="1376">
        <f>IF($BB$3="４週",AX96/4,IF($BB$3="暦月",'②勤務形態一覧表（100名）'!AX96/('②勤務形態一覧表（100名）'!$BB$8/7),""))</f>
        <v>0</v>
      </c>
      <c r="BA96" s="1375"/>
      <c r="BB96" s="1111"/>
      <c r="BC96" s="1110"/>
      <c r="BD96" s="1110"/>
      <c r="BE96" s="1110"/>
      <c r="BF96" s="1109"/>
    </row>
    <row r="97" spans="2:58" ht="20.25" customHeight="1">
      <c r="B97" s="1396">
        <f>B94+1</f>
        <v>26</v>
      </c>
      <c r="C97" s="1108"/>
      <c r="D97" s="1107"/>
      <c r="E97" s="1106"/>
      <c r="F97" s="1105"/>
      <c r="G97" s="1104"/>
      <c r="H97" s="1103"/>
      <c r="I97" s="1081"/>
      <c r="J97" s="1081"/>
      <c r="K97" s="1080"/>
      <c r="L97" s="1102"/>
      <c r="M97" s="1090"/>
      <c r="N97" s="1090"/>
      <c r="O97" s="1089"/>
      <c r="P97" s="1403" t="s">
        <v>937</v>
      </c>
      <c r="Q97" s="1402"/>
      <c r="R97" s="1401"/>
      <c r="S97" s="1518"/>
      <c r="T97" s="1517"/>
      <c r="U97" s="1517"/>
      <c r="V97" s="1517"/>
      <c r="W97" s="1517"/>
      <c r="X97" s="1517"/>
      <c r="Y97" s="1519"/>
      <c r="Z97" s="1518"/>
      <c r="AA97" s="1517"/>
      <c r="AB97" s="1517"/>
      <c r="AC97" s="1517"/>
      <c r="AD97" s="1517"/>
      <c r="AE97" s="1517"/>
      <c r="AF97" s="1519"/>
      <c r="AG97" s="1518"/>
      <c r="AH97" s="1517"/>
      <c r="AI97" s="1517"/>
      <c r="AJ97" s="1517"/>
      <c r="AK97" s="1517"/>
      <c r="AL97" s="1517"/>
      <c r="AM97" s="1519"/>
      <c r="AN97" s="1518"/>
      <c r="AO97" s="1517"/>
      <c r="AP97" s="1517"/>
      <c r="AQ97" s="1517"/>
      <c r="AR97" s="1517"/>
      <c r="AS97" s="1517"/>
      <c r="AT97" s="1519"/>
      <c r="AU97" s="1518"/>
      <c r="AV97" s="1517"/>
      <c r="AW97" s="1517"/>
      <c r="AX97" s="1516"/>
      <c r="AY97" s="1515"/>
      <c r="AZ97" s="1514"/>
      <c r="BA97" s="1513"/>
      <c r="BB97" s="1091"/>
      <c r="BC97" s="1090"/>
      <c r="BD97" s="1090"/>
      <c r="BE97" s="1090"/>
      <c r="BF97" s="1089"/>
    </row>
    <row r="98" spans="2:58" ht="20.25" customHeight="1">
      <c r="B98" s="1396"/>
      <c r="C98" s="1087"/>
      <c r="D98" s="1086"/>
      <c r="E98" s="1085"/>
      <c r="F98" s="1084"/>
      <c r="G98" s="1083"/>
      <c r="H98" s="1082"/>
      <c r="I98" s="1081"/>
      <c r="J98" s="1081"/>
      <c r="K98" s="1080"/>
      <c r="L98" s="1079"/>
      <c r="M98" s="1067"/>
      <c r="N98" s="1067"/>
      <c r="O98" s="1066"/>
      <c r="P98" s="1395" t="s">
        <v>936</v>
      </c>
      <c r="Q98" s="1394"/>
      <c r="R98" s="1393"/>
      <c r="S98" s="1391" t="str">
        <f>IF(S97="","",VLOOKUP(S97,'シフト記号表（勤務時間帯）'!$C$6:$K$35,9,FALSE))</f>
        <v/>
      </c>
      <c r="T98" s="1390" t="str">
        <f>IF(T97="","",VLOOKUP(T97,'シフト記号表（勤務時間帯）'!$C$6:$K$35,9,FALSE))</f>
        <v/>
      </c>
      <c r="U98" s="1390" t="str">
        <f>IF(U97="","",VLOOKUP(U97,'シフト記号表（勤務時間帯）'!$C$6:$K$35,9,FALSE))</f>
        <v/>
      </c>
      <c r="V98" s="1390" t="str">
        <f>IF(V97="","",VLOOKUP(V97,'シフト記号表（勤務時間帯）'!$C$6:$K$35,9,FALSE))</f>
        <v/>
      </c>
      <c r="W98" s="1390" t="str">
        <f>IF(W97="","",VLOOKUP(W97,'シフト記号表（勤務時間帯）'!$C$6:$K$35,9,FALSE))</f>
        <v/>
      </c>
      <c r="X98" s="1390" t="str">
        <f>IF(X97="","",VLOOKUP(X97,'シフト記号表（勤務時間帯）'!$C$6:$K$35,9,FALSE))</f>
        <v/>
      </c>
      <c r="Y98" s="1392" t="str">
        <f>IF(Y97="","",VLOOKUP(Y97,'シフト記号表（勤務時間帯）'!$C$6:$K$35,9,FALSE))</f>
        <v/>
      </c>
      <c r="Z98" s="1391" t="str">
        <f>IF(Z97="","",VLOOKUP(Z97,'シフト記号表（勤務時間帯）'!$C$6:$K$35,9,FALSE))</f>
        <v/>
      </c>
      <c r="AA98" s="1390" t="str">
        <f>IF(AA97="","",VLOOKUP(AA97,'シフト記号表（勤務時間帯）'!$C$6:$K$35,9,FALSE))</f>
        <v/>
      </c>
      <c r="AB98" s="1390" t="str">
        <f>IF(AB97="","",VLOOKUP(AB97,'シフト記号表（勤務時間帯）'!$C$6:$K$35,9,FALSE))</f>
        <v/>
      </c>
      <c r="AC98" s="1390" t="str">
        <f>IF(AC97="","",VLOOKUP(AC97,'シフト記号表（勤務時間帯）'!$C$6:$K$35,9,FALSE))</f>
        <v/>
      </c>
      <c r="AD98" s="1390" t="str">
        <f>IF(AD97="","",VLOOKUP(AD97,'シフト記号表（勤務時間帯）'!$C$6:$K$35,9,FALSE))</f>
        <v/>
      </c>
      <c r="AE98" s="1390" t="str">
        <f>IF(AE97="","",VLOOKUP(AE97,'シフト記号表（勤務時間帯）'!$C$6:$K$35,9,FALSE))</f>
        <v/>
      </c>
      <c r="AF98" s="1392" t="str">
        <f>IF(AF97="","",VLOOKUP(AF97,'シフト記号表（勤務時間帯）'!$C$6:$K$35,9,FALSE))</f>
        <v/>
      </c>
      <c r="AG98" s="1391" t="str">
        <f>IF(AG97="","",VLOOKUP(AG97,'シフト記号表（勤務時間帯）'!$C$6:$K$35,9,FALSE))</f>
        <v/>
      </c>
      <c r="AH98" s="1390" t="str">
        <f>IF(AH97="","",VLOOKUP(AH97,'シフト記号表（勤務時間帯）'!$C$6:$K$35,9,FALSE))</f>
        <v/>
      </c>
      <c r="AI98" s="1390" t="str">
        <f>IF(AI97="","",VLOOKUP(AI97,'シフト記号表（勤務時間帯）'!$C$6:$K$35,9,FALSE))</f>
        <v/>
      </c>
      <c r="AJ98" s="1390" t="str">
        <f>IF(AJ97="","",VLOOKUP(AJ97,'シフト記号表（勤務時間帯）'!$C$6:$K$35,9,FALSE))</f>
        <v/>
      </c>
      <c r="AK98" s="1390" t="str">
        <f>IF(AK97="","",VLOOKUP(AK97,'シフト記号表（勤務時間帯）'!$C$6:$K$35,9,FALSE))</f>
        <v/>
      </c>
      <c r="AL98" s="1390" t="str">
        <f>IF(AL97="","",VLOOKUP(AL97,'シフト記号表（勤務時間帯）'!$C$6:$K$35,9,FALSE))</f>
        <v/>
      </c>
      <c r="AM98" s="1392" t="str">
        <f>IF(AM97="","",VLOOKUP(AM97,'シフト記号表（勤務時間帯）'!$C$6:$K$35,9,FALSE))</f>
        <v/>
      </c>
      <c r="AN98" s="1391" t="str">
        <f>IF(AN97="","",VLOOKUP(AN97,'シフト記号表（勤務時間帯）'!$C$6:$K$35,9,FALSE))</f>
        <v/>
      </c>
      <c r="AO98" s="1390" t="str">
        <f>IF(AO97="","",VLOOKUP(AO97,'シフト記号表（勤務時間帯）'!$C$6:$K$35,9,FALSE))</f>
        <v/>
      </c>
      <c r="AP98" s="1390" t="str">
        <f>IF(AP97="","",VLOOKUP(AP97,'シフト記号表（勤務時間帯）'!$C$6:$K$35,9,FALSE))</f>
        <v/>
      </c>
      <c r="AQ98" s="1390" t="str">
        <f>IF(AQ97="","",VLOOKUP(AQ97,'シフト記号表（勤務時間帯）'!$C$6:$K$35,9,FALSE))</f>
        <v/>
      </c>
      <c r="AR98" s="1390" t="str">
        <f>IF(AR97="","",VLOOKUP(AR97,'シフト記号表（勤務時間帯）'!$C$6:$K$35,9,FALSE))</f>
        <v/>
      </c>
      <c r="AS98" s="1390" t="str">
        <f>IF(AS97="","",VLOOKUP(AS97,'シフト記号表（勤務時間帯）'!$C$6:$K$35,9,FALSE))</f>
        <v/>
      </c>
      <c r="AT98" s="1392" t="str">
        <f>IF(AT97="","",VLOOKUP(AT97,'シフト記号表（勤務時間帯）'!$C$6:$K$35,9,FALSE))</f>
        <v/>
      </c>
      <c r="AU98" s="1391" t="str">
        <f>IF(AU97="","",VLOOKUP(AU97,'シフト記号表（勤務時間帯）'!$C$6:$K$35,9,FALSE))</f>
        <v/>
      </c>
      <c r="AV98" s="1390" t="str">
        <f>IF(AV97="","",VLOOKUP(AV97,'シフト記号表（勤務時間帯）'!$C$6:$K$35,9,FALSE))</f>
        <v/>
      </c>
      <c r="AW98" s="1390" t="str">
        <f>IF(AW97="","",VLOOKUP(AW97,'シフト記号表（勤務時間帯）'!$C$6:$K$35,9,FALSE))</f>
        <v/>
      </c>
      <c r="AX98" s="1389">
        <f>IF($BB$3="４週",SUM(S98:AT98),IF($BB$3="暦月",SUM(S98:AW98),""))</f>
        <v>0</v>
      </c>
      <c r="AY98" s="1388"/>
      <c r="AZ98" s="1387">
        <f>IF($BB$3="４週",AX98/4,IF($BB$3="暦月",'②勤務形態一覧表（100名）'!AX98/('②勤務形態一覧表（100名）'!$BB$8/7),""))</f>
        <v>0</v>
      </c>
      <c r="BA98" s="1386"/>
      <c r="BB98" s="1068"/>
      <c r="BC98" s="1067"/>
      <c r="BD98" s="1067"/>
      <c r="BE98" s="1067"/>
      <c r="BF98" s="1066"/>
    </row>
    <row r="99" spans="2:58" ht="20.25" customHeight="1">
      <c r="B99" s="1396"/>
      <c r="C99" s="1064"/>
      <c r="D99" s="1063"/>
      <c r="E99" s="1062"/>
      <c r="F99" s="1512">
        <f>C97</f>
        <v>0</v>
      </c>
      <c r="G99" s="1116"/>
      <c r="H99" s="1082"/>
      <c r="I99" s="1081"/>
      <c r="J99" s="1081"/>
      <c r="K99" s="1080"/>
      <c r="L99" s="1115"/>
      <c r="M99" s="1110"/>
      <c r="N99" s="1110"/>
      <c r="O99" s="1109"/>
      <c r="P99" s="1406" t="s">
        <v>935</v>
      </c>
      <c r="Q99" s="1405"/>
      <c r="R99" s="1404"/>
      <c r="S99" s="1380" t="str">
        <f>IF(S97="","",VLOOKUP(S97,'シフト記号表（勤務時間帯）'!$C$6:$U$35,19,FALSE))</f>
        <v/>
      </c>
      <c r="T99" s="1379" t="str">
        <f>IF(T97="","",VLOOKUP(T97,'シフト記号表（勤務時間帯）'!$C$6:$U$35,19,FALSE))</f>
        <v/>
      </c>
      <c r="U99" s="1379" t="str">
        <f>IF(U97="","",VLOOKUP(U97,'シフト記号表（勤務時間帯）'!$C$6:$U$35,19,FALSE))</f>
        <v/>
      </c>
      <c r="V99" s="1379" t="str">
        <f>IF(V97="","",VLOOKUP(V97,'シフト記号表（勤務時間帯）'!$C$6:$U$35,19,FALSE))</f>
        <v/>
      </c>
      <c r="W99" s="1379" t="str">
        <f>IF(W97="","",VLOOKUP(W97,'シフト記号表（勤務時間帯）'!$C$6:$U$35,19,FALSE))</f>
        <v/>
      </c>
      <c r="X99" s="1379" t="str">
        <f>IF(X97="","",VLOOKUP(X97,'シフト記号表（勤務時間帯）'!$C$6:$U$35,19,FALSE))</f>
        <v/>
      </c>
      <c r="Y99" s="1381" t="str">
        <f>IF(Y97="","",VLOOKUP(Y97,'シフト記号表（勤務時間帯）'!$C$6:$U$35,19,FALSE))</f>
        <v/>
      </c>
      <c r="Z99" s="1380" t="str">
        <f>IF(Z97="","",VLOOKUP(Z97,'シフト記号表（勤務時間帯）'!$C$6:$U$35,19,FALSE))</f>
        <v/>
      </c>
      <c r="AA99" s="1379" t="str">
        <f>IF(AA97="","",VLOOKUP(AA97,'シフト記号表（勤務時間帯）'!$C$6:$U$35,19,FALSE))</f>
        <v/>
      </c>
      <c r="AB99" s="1379" t="str">
        <f>IF(AB97="","",VLOOKUP(AB97,'シフト記号表（勤務時間帯）'!$C$6:$U$35,19,FALSE))</f>
        <v/>
      </c>
      <c r="AC99" s="1379" t="str">
        <f>IF(AC97="","",VLOOKUP(AC97,'シフト記号表（勤務時間帯）'!$C$6:$U$35,19,FALSE))</f>
        <v/>
      </c>
      <c r="AD99" s="1379" t="str">
        <f>IF(AD97="","",VLOOKUP(AD97,'シフト記号表（勤務時間帯）'!$C$6:$U$35,19,FALSE))</f>
        <v/>
      </c>
      <c r="AE99" s="1379" t="str">
        <f>IF(AE97="","",VLOOKUP(AE97,'シフト記号表（勤務時間帯）'!$C$6:$U$35,19,FALSE))</f>
        <v/>
      </c>
      <c r="AF99" s="1381" t="str">
        <f>IF(AF97="","",VLOOKUP(AF97,'シフト記号表（勤務時間帯）'!$C$6:$U$35,19,FALSE))</f>
        <v/>
      </c>
      <c r="AG99" s="1380" t="str">
        <f>IF(AG97="","",VLOOKUP(AG97,'シフト記号表（勤務時間帯）'!$C$6:$U$35,19,FALSE))</f>
        <v/>
      </c>
      <c r="AH99" s="1379" t="str">
        <f>IF(AH97="","",VLOOKUP(AH97,'シフト記号表（勤務時間帯）'!$C$6:$U$35,19,FALSE))</f>
        <v/>
      </c>
      <c r="AI99" s="1379" t="str">
        <f>IF(AI97="","",VLOOKUP(AI97,'シフト記号表（勤務時間帯）'!$C$6:$U$35,19,FALSE))</f>
        <v/>
      </c>
      <c r="AJ99" s="1379" t="str">
        <f>IF(AJ97="","",VLOOKUP(AJ97,'シフト記号表（勤務時間帯）'!$C$6:$U$35,19,FALSE))</f>
        <v/>
      </c>
      <c r="AK99" s="1379" t="str">
        <f>IF(AK97="","",VLOOKUP(AK97,'シフト記号表（勤務時間帯）'!$C$6:$U$35,19,FALSE))</f>
        <v/>
      </c>
      <c r="AL99" s="1379" t="str">
        <f>IF(AL97="","",VLOOKUP(AL97,'シフト記号表（勤務時間帯）'!$C$6:$U$35,19,FALSE))</f>
        <v/>
      </c>
      <c r="AM99" s="1381" t="str">
        <f>IF(AM97="","",VLOOKUP(AM97,'シフト記号表（勤務時間帯）'!$C$6:$U$35,19,FALSE))</f>
        <v/>
      </c>
      <c r="AN99" s="1380" t="str">
        <f>IF(AN97="","",VLOOKUP(AN97,'シフト記号表（勤務時間帯）'!$C$6:$U$35,19,FALSE))</f>
        <v/>
      </c>
      <c r="AO99" s="1379" t="str">
        <f>IF(AO97="","",VLOOKUP(AO97,'シフト記号表（勤務時間帯）'!$C$6:$U$35,19,FALSE))</f>
        <v/>
      </c>
      <c r="AP99" s="1379" t="str">
        <f>IF(AP97="","",VLOOKUP(AP97,'シフト記号表（勤務時間帯）'!$C$6:$U$35,19,FALSE))</f>
        <v/>
      </c>
      <c r="AQ99" s="1379" t="str">
        <f>IF(AQ97="","",VLOOKUP(AQ97,'シフト記号表（勤務時間帯）'!$C$6:$U$35,19,FALSE))</f>
        <v/>
      </c>
      <c r="AR99" s="1379" t="str">
        <f>IF(AR97="","",VLOOKUP(AR97,'シフト記号表（勤務時間帯）'!$C$6:$U$35,19,FALSE))</f>
        <v/>
      </c>
      <c r="AS99" s="1379" t="str">
        <f>IF(AS97="","",VLOOKUP(AS97,'シフト記号表（勤務時間帯）'!$C$6:$U$35,19,FALSE))</f>
        <v/>
      </c>
      <c r="AT99" s="1381" t="str">
        <f>IF(AT97="","",VLOOKUP(AT97,'シフト記号表（勤務時間帯）'!$C$6:$U$35,19,FALSE))</f>
        <v/>
      </c>
      <c r="AU99" s="1380" t="str">
        <f>IF(AU97="","",VLOOKUP(AU97,'シフト記号表（勤務時間帯）'!$C$6:$U$35,19,FALSE))</f>
        <v/>
      </c>
      <c r="AV99" s="1379" t="str">
        <f>IF(AV97="","",VLOOKUP(AV97,'シフト記号表（勤務時間帯）'!$C$6:$U$35,19,FALSE))</f>
        <v/>
      </c>
      <c r="AW99" s="1379" t="str">
        <f>IF(AW97="","",VLOOKUP(AW97,'シフト記号表（勤務時間帯）'!$C$6:$U$35,19,FALSE))</f>
        <v/>
      </c>
      <c r="AX99" s="1378">
        <f>IF($BB$3="４週",SUM(S99:AT99),IF($BB$3="暦月",SUM(S99:AW99),""))</f>
        <v>0</v>
      </c>
      <c r="AY99" s="1377"/>
      <c r="AZ99" s="1376">
        <f>IF($BB$3="４週",AX99/4,IF($BB$3="暦月",'②勤務形態一覧表（100名）'!AX99/('②勤務形態一覧表（100名）'!$BB$8/7),""))</f>
        <v>0</v>
      </c>
      <c r="BA99" s="1375"/>
      <c r="BB99" s="1111"/>
      <c r="BC99" s="1110"/>
      <c r="BD99" s="1110"/>
      <c r="BE99" s="1110"/>
      <c r="BF99" s="1109"/>
    </row>
    <row r="100" spans="2:58" ht="20.25" customHeight="1">
      <c r="B100" s="1396">
        <f>B97+1</f>
        <v>27</v>
      </c>
      <c r="C100" s="1108"/>
      <c r="D100" s="1107"/>
      <c r="E100" s="1106"/>
      <c r="F100" s="1105"/>
      <c r="G100" s="1104"/>
      <c r="H100" s="1103"/>
      <c r="I100" s="1081"/>
      <c r="J100" s="1081"/>
      <c r="K100" s="1080"/>
      <c r="L100" s="1102"/>
      <c r="M100" s="1090"/>
      <c r="N100" s="1090"/>
      <c r="O100" s="1089"/>
      <c r="P100" s="1403" t="s">
        <v>937</v>
      </c>
      <c r="Q100" s="1402"/>
      <c r="R100" s="1401"/>
      <c r="S100" s="1518"/>
      <c r="T100" s="1517"/>
      <c r="U100" s="1517"/>
      <c r="V100" s="1517"/>
      <c r="W100" s="1517"/>
      <c r="X100" s="1517"/>
      <c r="Y100" s="1519"/>
      <c r="Z100" s="1518"/>
      <c r="AA100" s="1517"/>
      <c r="AB100" s="1517"/>
      <c r="AC100" s="1517"/>
      <c r="AD100" s="1517"/>
      <c r="AE100" s="1517"/>
      <c r="AF100" s="1519"/>
      <c r="AG100" s="1518"/>
      <c r="AH100" s="1517"/>
      <c r="AI100" s="1517"/>
      <c r="AJ100" s="1517"/>
      <c r="AK100" s="1517"/>
      <c r="AL100" s="1517"/>
      <c r="AM100" s="1519"/>
      <c r="AN100" s="1518"/>
      <c r="AO100" s="1517"/>
      <c r="AP100" s="1517"/>
      <c r="AQ100" s="1517"/>
      <c r="AR100" s="1517"/>
      <c r="AS100" s="1517"/>
      <c r="AT100" s="1519"/>
      <c r="AU100" s="1518"/>
      <c r="AV100" s="1517"/>
      <c r="AW100" s="1517"/>
      <c r="AX100" s="1516"/>
      <c r="AY100" s="1515"/>
      <c r="AZ100" s="1514"/>
      <c r="BA100" s="1513"/>
      <c r="BB100" s="1091"/>
      <c r="BC100" s="1090"/>
      <c r="BD100" s="1090"/>
      <c r="BE100" s="1090"/>
      <c r="BF100" s="1089"/>
    </row>
    <row r="101" spans="2:58" ht="20.25" customHeight="1">
      <c r="B101" s="1396"/>
      <c r="C101" s="1087"/>
      <c r="D101" s="1086"/>
      <c r="E101" s="1085"/>
      <c r="F101" s="1084"/>
      <c r="G101" s="1083"/>
      <c r="H101" s="1082"/>
      <c r="I101" s="1081"/>
      <c r="J101" s="1081"/>
      <c r="K101" s="1080"/>
      <c r="L101" s="1079"/>
      <c r="M101" s="1067"/>
      <c r="N101" s="1067"/>
      <c r="O101" s="1066"/>
      <c r="P101" s="1395" t="s">
        <v>936</v>
      </c>
      <c r="Q101" s="1394"/>
      <c r="R101" s="1393"/>
      <c r="S101" s="1391" t="str">
        <f>IF(S100="","",VLOOKUP(S100,'シフト記号表（勤務時間帯）'!$C$6:$K$35,9,FALSE))</f>
        <v/>
      </c>
      <c r="T101" s="1390" t="str">
        <f>IF(T100="","",VLOOKUP(T100,'シフト記号表（勤務時間帯）'!$C$6:$K$35,9,FALSE))</f>
        <v/>
      </c>
      <c r="U101" s="1390" t="str">
        <f>IF(U100="","",VLOOKUP(U100,'シフト記号表（勤務時間帯）'!$C$6:$K$35,9,FALSE))</f>
        <v/>
      </c>
      <c r="V101" s="1390" t="str">
        <f>IF(V100="","",VLOOKUP(V100,'シフト記号表（勤務時間帯）'!$C$6:$K$35,9,FALSE))</f>
        <v/>
      </c>
      <c r="W101" s="1390" t="str">
        <f>IF(W100="","",VLOOKUP(W100,'シフト記号表（勤務時間帯）'!$C$6:$K$35,9,FALSE))</f>
        <v/>
      </c>
      <c r="X101" s="1390" t="str">
        <f>IF(X100="","",VLOOKUP(X100,'シフト記号表（勤務時間帯）'!$C$6:$K$35,9,FALSE))</f>
        <v/>
      </c>
      <c r="Y101" s="1392" t="str">
        <f>IF(Y100="","",VLOOKUP(Y100,'シフト記号表（勤務時間帯）'!$C$6:$K$35,9,FALSE))</f>
        <v/>
      </c>
      <c r="Z101" s="1391" t="str">
        <f>IF(Z100="","",VLOOKUP(Z100,'シフト記号表（勤務時間帯）'!$C$6:$K$35,9,FALSE))</f>
        <v/>
      </c>
      <c r="AA101" s="1390" t="str">
        <f>IF(AA100="","",VLOOKUP(AA100,'シフト記号表（勤務時間帯）'!$C$6:$K$35,9,FALSE))</f>
        <v/>
      </c>
      <c r="AB101" s="1390" t="str">
        <f>IF(AB100="","",VLOOKUP(AB100,'シフト記号表（勤務時間帯）'!$C$6:$K$35,9,FALSE))</f>
        <v/>
      </c>
      <c r="AC101" s="1390" t="str">
        <f>IF(AC100="","",VLOOKUP(AC100,'シフト記号表（勤務時間帯）'!$C$6:$K$35,9,FALSE))</f>
        <v/>
      </c>
      <c r="AD101" s="1390" t="str">
        <f>IF(AD100="","",VLOOKUP(AD100,'シフト記号表（勤務時間帯）'!$C$6:$K$35,9,FALSE))</f>
        <v/>
      </c>
      <c r="AE101" s="1390" t="str">
        <f>IF(AE100="","",VLOOKUP(AE100,'シフト記号表（勤務時間帯）'!$C$6:$K$35,9,FALSE))</f>
        <v/>
      </c>
      <c r="AF101" s="1392" t="str">
        <f>IF(AF100="","",VLOOKUP(AF100,'シフト記号表（勤務時間帯）'!$C$6:$K$35,9,FALSE))</f>
        <v/>
      </c>
      <c r="AG101" s="1391" t="str">
        <f>IF(AG100="","",VLOOKUP(AG100,'シフト記号表（勤務時間帯）'!$C$6:$K$35,9,FALSE))</f>
        <v/>
      </c>
      <c r="AH101" s="1390" t="str">
        <f>IF(AH100="","",VLOOKUP(AH100,'シフト記号表（勤務時間帯）'!$C$6:$K$35,9,FALSE))</f>
        <v/>
      </c>
      <c r="AI101" s="1390" t="str">
        <f>IF(AI100="","",VLOOKUP(AI100,'シフト記号表（勤務時間帯）'!$C$6:$K$35,9,FALSE))</f>
        <v/>
      </c>
      <c r="AJ101" s="1390" t="str">
        <f>IF(AJ100="","",VLOOKUP(AJ100,'シフト記号表（勤務時間帯）'!$C$6:$K$35,9,FALSE))</f>
        <v/>
      </c>
      <c r="AK101" s="1390" t="str">
        <f>IF(AK100="","",VLOOKUP(AK100,'シフト記号表（勤務時間帯）'!$C$6:$K$35,9,FALSE))</f>
        <v/>
      </c>
      <c r="AL101" s="1390" t="str">
        <f>IF(AL100="","",VLOOKUP(AL100,'シフト記号表（勤務時間帯）'!$C$6:$K$35,9,FALSE))</f>
        <v/>
      </c>
      <c r="AM101" s="1392" t="str">
        <f>IF(AM100="","",VLOOKUP(AM100,'シフト記号表（勤務時間帯）'!$C$6:$K$35,9,FALSE))</f>
        <v/>
      </c>
      <c r="AN101" s="1391" t="str">
        <f>IF(AN100="","",VLOOKUP(AN100,'シフト記号表（勤務時間帯）'!$C$6:$K$35,9,FALSE))</f>
        <v/>
      </c>
      <c r="AO101" s="1390" t="str">
        <f>IF(AO100="","",VLOOKUP(AO100,'シフト記号表（勤務時間帯）'!$C$6:$K$35,9,FALSE))</f>
        <v/>
      </c>
      <c r="AP101" s="1390" t="str">
        <f>IF(AP100="","",VLOOKUP(AP100,'シフト記号表（勤務時間帯）'!$C$6:$K$35,9,FALSE))</f>
        <v/>
      </c>
      <c r="AQ101" s="1390" t="str">
        <f>IF(AQ100="","",VLOOKUP(AQ100,'シフト記号表（勤務時間帯）'!$C$6:$K$35,9,FALSE))</f>
        <v/>
      </c>
      <c r="AR101" s="1390" t="str">
        <f>IF(AR100="","",VLOOKUP(AR100,'シフト記号表（勤務時間帯）'!$C$6:$K$35,9,FALSE))</f>
        <v/>
      </c>
      <c r="AS101" s="1390" t="str">
        <f>IF(AS100="","",VLOOKUP(AS100,'シフト記号表（勤務時間帯）'!$C$6:$K$35,9,FALSE))</f>
        <v/>
      </c>
      <c r="AT101" s="1392" t="str">
        <f>IF(AT100="","",VLOOKUP(AT100,'シフト記号表（勤務時間帯）'!$C$6:$K$35,9,FALSE))</f>
        <v/>
      </c>
      <c r="AU101" s="1391" t="str">
        <f>IF(AU100="","",VLOOKUP(AU100,'シフト記号表（勤務時間帯）'!$C$6:$K$35,9,FALSE))</f>
        <v/>
      </c>
      <c r="AV101" s="1390" t="str">
        <f>IF(AV100="","",VLOOKUP(AV100,'シフト記号表（勤務時間帯）'!$C$6:$K$35,9,FALSE))</f>
        <v/>
      </c>
      <c r="AW101" s="1390" t="str">
        <f>IF(AW100="","",VLOOKUP(AW100,'シフト記号表（勤務時間帯）'!$C$6:$K$35,9,FALSE))</f>
        <v/>
      </c>
      <c r="AX101" s="1389">
        <f>IF($BB$3="４週",SUM(S101:AT101),IF($BB$3="暦月",SUM(S101:AW101),""))</f>
        <v>0</v>
      </c>
      <c r="AY101" s="1388"/>
      <c r="AZ101" s="1387">
        <f>IF($BB$3="４週",AX101/4,IF($BB$3="暦月",'②勤務形態一覧表（100名）'!AX101/('②勤務形態一覧表（100名）'!$BB$8/7),""))</f>
        <v>0</v>
      </c>
      <c r="BA101" s="1386"/>
      <c r="BB101" s="1068"/>
      <c r="BC101" s="1067"/>
      <c r="BD101" s="1067"/>
      <c r="BE101" s="1067"/>
      <c r="BF101" s="1066"/>
    </row>
    <row r="102" spans="2:58" ht="20.25" customHeight="1">
      <c r="B102" s="1396"/>
      <c r="C102" s="1064"/>
      <c r="D102" s="1063"/>
      <c r="E102" s="1062"/>
      <c r="F102" s="1512">
        <f>C100</f>
        <v>0</v>
      </c>
      <c r="G102" s="1116"/>
      <c r="H102" s="1082"/>
      <c r="I102" s="1081"/>
      <c r="J102" s="1081"/>
      <c r="K102" s="1080"/>
      <c r="L102" s="1115"/>
      <c r="M102" s="1110"/>
      <c r="N102" s="1110"/>
      <c r="O102" s="1109"/>
      <c r="P102" s="1406" t="s">
        <v>935</v>
      </c>
      <c r="Q102" s="1405"/>
      <c r="R102" s="1404"/>
      <c r="S102" s="1380" t="str">
        <f>IF(S100="","",VLOOKUP(S100,'シフト記号表（勤務時間帯）'!$C$6:$U$35,19,FALSE))</f>
        <v/>
      </c>
      <c r="T102" s="1379" t="str">
        <f>IF(T100="","",VLOOKUP(T100,'シフト記号表（勤務時間帯）'!$C$6:$U$35,19,FALSE))</f>
        <v/>
      </c>
      <c r="U102" s="1379" t="str">
        <f>IF(U100="","",VLOOKUP(U100,'シフト記号表（勤務時間帯）'!$C$6:$U$35,19,FALSE))</f>
        <v/>
      </c>
      <c r="V102" s="1379" t="str">
        <f>IF(V100="","",VLOOKUP(V100,'シフト記号表（勤務時間帯）'!$C$6:$U$35,19,FALSE))</f>
        <v/>
      </c>
      <c r="W102" s="1379" t="str">
        <f>IF(W100="","",VLOOKUP(W100,'シフト記号表（勤務時間帯）'!$C$6:$U$35,19,FALSE))</f>
        <v/>
      </c>
      <c r="X102" s="1379" t="str">
        <f>IF(X100="","",VLOOKUP(X100,'シフト記号表（勤務時間帯）'!$C$6:$U$35,19,FALSE))</f>
        <v/>
      </c>
      <c r="Y102" s="1381" t="str">
        <f>IF(Y100="","",VLOOKUP(Y100,'シフト記号表（勤務時間帯）'!$C$6:$U$35,19,FALSE))</f>
        <v/>
      </c>
      <c r="Z102" s="1380" t="str">
        <f>IF(Z100="","",VLOOKUP(Z100,'シフト記号表（勤務時間帯）'!$C$6:$U$35,19,FALSE))</f>
        <v/>
      </c>
      <c r="AA102" s="1379" t="str">
        <f>IF(AA100="","",VLOOKUP(AA100,'シフト記号表（勤務時間帯）'!$C$6:$U$35,19,FALSE))</f>
        <v/>
      </c>
      <c r="AB102" s="1379" t="str">
        <f>IF(AB100="","",VLOOKUP(AB100,'シフト記号表（勤務時間帯）'!$C$6:$U$35,19,FALSE))</f>
        <v/>
      </c>
      <c r="AC102" s="1379" t="str">
        <f>IF(AC100="","",VLOOKUP(AC100,'シフト記号表（勤務時間帯）'!$C$6:$U$35,19,FALSE))</f>
        <v/>
      </c>
      <c r="AD102" s="1379" t="str">
        <f>IF(AD100="","",VLOOKUP(AD100,'シフト記号表（勤務時間帯）'!$C$6:$U$35,19,FALSE))</f>
        <v/>
      </c>
      <c r="AE102" s="1379" t="str">
        <f>IF(AE100="","",VLOOKUP(AE100,'シフト記号表（勤務時間帯）'!$C$6:$U$35,19,FALSE))</f>
        <v/>
      </c>
      <c r="AF102" s="1381" t="str">
        <f>IF(AF100="","",VLOOKUP(AF100,'シフト記号表（勤務時間帯）'!$C$6:$U$35,19,FALSE))</f>
        <v/>
      </c>
      <c r="AG102" s="1380" t="str">
        <f>IF(AG100="","",VLOOKUP(AG100,'シフト記号表（勤務時間帯）'!$C$6:$U$35,19,FALSE))</f>
        <v/>
      </c>
      <c r="AH102" s="1379" t="str">
        <f>IF(AH100="","",VLOOKUP(AH100,'シフト記号表（勤務時間帯）'!$C$6:$U$35,19,FALSE))</f>
        <v/>
      </c>
      <c r="AI102" s="1379" t="str">
        <f>IF(AI100="","",VLOOKUP(AI100,'シフト記号表（勤務時間帯）'!$C$6:$U$35,19,FALSE))</f>
        <v/>
      </c>
      <c r="AJ102" s="1379" t="str">
        <f>IF(AJ100="","",VLOOKUP(AJ100,'シフト記号表（勤務時間帯）'!$C$6:$U$35,19,FALSE))</f>
        <v/>
      </c>
      <c r="AK102" s="1379" t="str">
        <f>IF(AK100="","",VLOOKUP(AK100,'シフト記号表（勤務時間帯）'!$C$6:$U$35,19,FALSE))</f>
        <v/>
      </c>
      <c r="AL102" s="1379" t="str">
        <f>IF(AL100="","",VLOOKUP(AL100,'シフト記号表（勤務時間帯）'!$C$6:$U$35,19,FALSE))</f>
        <v/>
      </c>
      <c r="AM102" s="1381" t="str">
        <f>IF(AM100="","",VLOOKUP(AM100,'シフト記号表（勤務時間帯）'!$C$6:$U$35,19,FALSE))</f>
        <v/>
      </c>
      <c r="AN102" s="1380" t="str">
        <f>IF(AN100="","",VLOOKUP(AN100,'シフト記号表（勤務時間帯）'!$C$6:$U$35,19,FALSE))</f>
        <v/>
      </c>
      <c r="AO102" s="1379" t="str">
        <f>IF(AO100="","",VLOOKUP(AO100,'シフト記号表（勤務時間帯）'!$C$6:$U$35,19,FALSE))</f>
        <v/>
      </c>
      <c r="AP102" s="1379" t="str">
        <f>IF(AP100="","",VLOOKUP(AP100,'シフト記号表（勤務時間帯）'!$C$6:$U$35,19,FALSE))</f>
        <v/>
      </c>
      <c r="AQ102" s="1379" t="str">
        <f>IF(AQ100="","",VLOOKUP(AQ100,'シフト記号表（勤務時間帯）'!$C$6:$U$35,19,FALSE))</f>
        <v/>
      </c>
      <c r="AR102" s="1379" t="str">
        <f>IF(AR100="","",VLOOKUP(AR100,'シフト記号表（勤務時間帯）'!$C$6:$U$35,19,FALSE))</f>
        <v/>
      </c>
      <c r="AS102" s="1379" t="str">
        <f>IF(AS100="","",VLOOKUP(AS100,'シフト記号表（勤務時間帯）'!$C$6:$U$35,19,FALSE))</f>
        <v/>
      </c>
      <c r="AT102" s="1381" t="str">
        <f>IF(AT100="","",VLOOKUP(AT100,'シフト記号表（勤務時間帯）'!$C$6:$U$35,19,FALSE))</f>
        <v/>
      </c>
      <c r="AU102" s="1380" t="str">
        <f>IF(AU100="","",VLOOKUP(AU100,'シフト記号表（勤務時間帯）'!$C$6:$U$35,19,FALSE))</f>
        <v/>
      </c>
      <c r="AV102" s="1379" t="str">
        <f>IF(AV100="","",VLOOKUP(AV100,'シフト記号表（勤務時間帯）'!$C$6:$U$35,19,FALSE))</f>
        <v/>
      </c>
      <c r="AW102" s="1379" t="str">
        <f>IF(AW100="","",VLOOKUP(AW100,'シフト記号表（勤務時間帯）'!$C$6:$U$35,19,FALSE))</f>
        <v/>
      </c>
      <c r="AX102" s="1378">
        <f>IF($BB$3="４週",SUM(S102:AT102),IF($BB$3="暦月",SUM(S102:AW102),""))</f>
        <v>0</v>
      </c>
      <c r="AY102" s="1377"/>
      <c r="AZ102" s="1376">
        <f>IF($BB$3="４週",AX102/4,IF($BB$3="暦月",'②勤務形態一覧表（100名）'!AX102/('②勤務形態一覧表（100名）'!$BB$8/7),""))</f>
        <v>0</v>
      </c>
      <c r="BA102" s="1375"/>
      <c r="BB102" s="1111"/>
      <c r="BC102" s="1110"/>
      <c r="BD102" s="1110"/>
      <c r="BE102" s="1110"/>
      <c r="BF102" s="1109"/>
    </row>
    <row r="103" spans="2:58" ht="20.25" customHeight="1">
      <c r="B103" s="1396">
        <f>B100+1</f>
        <v>28</v>
      </c>
      <c r="C103" s="1108"/>
      <c r="D103" s="1107"/>
      <c r="E103" s="1106"/>
      <c r="F103" s="1105"/>
      <c r="G103" s="1104"/>
      <c r="H103" s="1103"/>
      <c r="I103" s="1081"/>
      <c r="J103" s="1081"/>
      <c r="K103" s="1080"/>
      <c r="L103" s="1102"/>
      <c r="M103" s="1090"/>
      <c r="N103" s="1090"/>
      <c r="O103" s="1089"/>
      <c r="P103" s="1403" t="s">
        <v>937</v>
      </c>
      <c r="Q103" s="1402"/>
      <c r="R103" s="1401"/>
      <c r="S103" s="1518"/>
      <c r="T103" s="1517"/>
      <c r="U103" s="1517"/>
      <c r="V103" s="1517"/>
      <c r="W103" s="1517"/>
      <c r="X103" s="1517"/>
      <c r="Y103" s="1519"/>
      <c r="Z103" s="1518"/>
      <c r="AA103" s="1517"/>
      <c r="AB103" s="1517"/>
      <c r="AC103" s="1517"/>
      <c r="AD103" s="1517"/>
      <c r="AE103" s="1517"/>
      <c r="AF103" s="1519"/>
      <c r="AG103" s="1518"/>
      <c r="AH103" s="1517"/>
      <c r="AI103" s="1517"/>
      <c r="AJ103" s="1517"/>
      <c r="AK103" s="1517"/>
      <c r="AL103" s="1517"/>
      <c r="AM103" s="1519"/>
      <c r="AN103" s="1518"/>
      <c r="AO103" s="1517"/>
      <c r="AP103" s="1517"/>
      <c r="AQ103" s="1517"/>
      <c r="AR103" s="1517"/>
      <c r="AS103" s="1517"/>
      <c r="AT103" s="1519"/>
      <c r="AU103" s="1518"/>
      <c r="AV103" s="1517"/>
      <c r="AW103" s="1517"/>
      <c r="AX103" s="1516"/>
      <c r="AY103" s="1515"/>
      <c r="AZ103" s="1514"/>
      <c r="BA103" s="1513"/>
      <c r="BB103" s="1091"/>
      <c r="BC103" s="1090"/>
      <c r="BD103" s="1090"/>
      <c r="BE103" s="1090"/>
      <c r="BF103" s="1089"/>
    </row>
    <row r="104" spans="2:58" ht="20.25" customHeight="1">
      <c r="B104" s="1396"/>
      <c r="C104" s="1087"/>
      <c r="D104" s="1086"/>
      <c r="E104" s="1085"/>
      <c r="F104" s="1084"/>
      <c r="G104" s="1083"/>
      <c r="H104" s="1082"/>
      <c r="I104" s="1081"/>
      <c r="J104" s="1081"/>
      <c r="K104" s="1080"/>
      <c r="L104" s="1079"/>
      <c r="M104" s="1067"/>
      <c r="N104" s="1067"/>
      <c r="O104" s="1066"/>
      <c r="P104" s="1395" t="s">
        <v>936</v>
      </c>
      <c r="Q104" s="1394"/>
      <c r="R104" s="1393"/>
      <c r="S104" s="1391" t="str">
        <f>IF(S103="","",VLOOKUP(S103,'シフト記号表（勤務時間帯）'!$C$6:$K$35,9,FALSE))</f>
        <v/>
      </c>
      <c r="T104" s="1390" t="str">
        <f>IF(T103="","",VLOOKUP(T103,'シフト記号表（勤務時間帯）'!$C$6:$K$35,9,FALSE))</f>
        <v/>
      </c>
      <c r="U104" s="1390" t="str">
        <f>IF(U103="","",VLOOKUP(U103,'シフト記号表（勤務時間帯）'!$C$6:$K$35,9,FALSE))</f>
        <v/>
      </c>
      <c r="V104" s="1390" t="str">
        <f>IF(V103="","",VLOOKUP(V103,'シフト記号表（勤務時間帯）'!$C$6:$K$35,9,FALSE))</f>
        <v/>
      </c>
      <c r="W104" s="1390" t="str">
        <f>IF(W103="","",VLOOKUP(W103,'シフト記号表（勤務時間帯）'!$C$6:$K$35,9,FALSE))</f>
        <v/>
      </c>
      <c r="X104" s="1390" t="str">
        <f>IF(X103="","",VLOOKUP(X103,'シフト記号表（勤務時間帯）'!$C$6:$K$35,9,FALSE))</f>
        <v/>
      </c>
      <c r="Y104" s="1392" t="str">
        <f>IF(Y103="","",VLOOKUP(Y103,'シフト記号表（勤務時間帯）'!$C$6:$K$35,9,FALSE))</f>
        <v/>
      </c>
      <c r="Z104" s="1391" t="str">
        <f>IF(Z103="","",VLOOKUP(Z103,'シフト記号表（勤務時間帯）'!$C$6:$K$35,9,FALSE))</f>
        <v/>
      </c>
      <c r="AA104" s="1390" t="str">
        <f>IF(AA103="","",VLOOKUP(AA103,'シフト記号表（勤務時間帯）'!$C$6:$K$35,9,FALSE))</f>
        <v/>
      </c>
      <c r="AB104" s="1390" t="str">
        <f>IF(AB103="","",VLOOKUP(AB103,'シフト記号表（勤務時間帯）'!$C$6:$K$35,9,FALSE))</f>
        <v/>
      </c>
      <c r="AC104" s="1390" t="str">
        <f>IF(AC103="","",VLOOKUP(AC103,'シフト記号表（勤務時間帯）'!$C$6:$K$35,9,FALSE))</f>
        <v/>
      </c>
      <c r="AD104" s="1390" t="str">
        <f>IF(AD103="","",VLOOKUP(AD103,'シフト記号表（勤務時間帯）'!$C$6:$K$35,9,FALSE))</f>
        <v/>
      </c>
      <c r="AE104" s="1390" t="str">
        <f>IF(AE103="","",VLOOKUP(AE103,'シフト記号表（勤務時間帯）'!$C$6:$K$35,9,FALSE))</f>
        <v/>
      </c>
      <c r="AF104" s="1392" t="str">
        <f>IF(AF103="","",VLOOKUP(AF103,'シフト記号表（勤務時間帯）'!$C$6:$K$35,9,FALSE))</f>
        <v/>
      </c>
      <c r="AG104" s="1391" t="str">
        <f>IF(AG103="","",VLOOKUP(AG103,'シフト記号表（勤務時間帯）'!$C$6:$K$35,9,FALSE))</f>
        <v/>
      </c>
      <c r="AH104" s="1390" t="str">
        <f>IF(AH103="","",VLOOKUP(AH103,'シフト記号表（勤務時間帯）'!$C$6:$K$35,9,FALSE))</f>
        <v/>
      </c>
      <c r="AI104" s="1390" t="str">
        <f>IF(AI103="","",VLOOKUP(AI103,'シフト記号表（勤務時間帯）'!$C$6:$K$35,9,FALSE))</f>
        <v/>
      </c>
      <c r="AJ104" s="1390" t="str">
        <f>IF(AJ103="","",VLOOKUP(AJ103,'シフト記号表（勤務時間帯）'!$C$6:$K$35,9,FALSE))</f>
        <v/>
      </c>
      <c r="AK104" s="1390" t="str">
        <f>IF(AK103="","",VLOOKUP(AK103,'シフト記号表（勤務時間帯）'!$C$6:$K$35,9,FALSE))</f>
        <v/>
      </c>
      <c r="AL104" s="1390" t="str">
        <f>IF(AL103="","",VLOOKUP(AL103,'シフト記号表（勤務時間帯）'!$C$6:$K$35,9,FALSE))</f>
        <v/>
      </c>
      <c r="AM104" s="1392" t="str">
        <f>IF(AM103="","",VLOOKUP(AM103,'シフト記号表（勤務時間帯）'!$C$6:$K$35,9,FALSE))</f>
        <v/>
      </c>
      <c r="AN104" s="1391" t="str">
        <f>IF(AN103="","",VLOOKUP(AN103,'シフト記号表（勤務時間帯）'!$C$6:$K$35,9,FALSE))</f>
        <v/>
      </c>
      <c r="AO104" s="1390" t="str">
        <f>IF(AO103="","",VLOOKUP(AO103,'シフト記号表（勤務時間帯）'!$C$6:$K$35,9,FALSE))</f>
        <v/>
      </c>
      <c r="AP104" s="1390" t="str">
        <f>IF(AP103="","",VLOOKUP(AP103,'シフト記号表（勤務時間帯）'!$C$6:$K$35,9,FALSE))</f>
        <v/>
      </c>
      <c r="AQ104" s="1390" t="str">
        <f>IF(AQ103="","",VLOOKUP(AQ103,'シフト記号表（勤務時間帯）'!$C$6:$K$35,9,FALSE))</f>
        <v/>
      </c>
      <c r="AR104" s="1390" t="str">
        <f>IF(AR103="","",VLOOKUP(AR103,'シフト記号表（勤務時間帯）'!$C$6:$K$35,9,FALSE))</f>
        <v/>
      </c>
      <c r="AS104" s="1390" t="str">
        <f>IF(AS103="","",VLOOKUP(AS103,'シフト記号表（勤務時間帯）'!$C$6:$K$35,9,FALSE))</f>
        <v/>
      </c>
      <c r="AT104" s="1392" t="str">
        <f>IF(AT103="","",VLOOKUP(AT103,'シフト記号表（勤務時間帯）'!$C$6:$K$35,9,FALSE))</f>
        <v/>
      </c>
      <c r="AU104" s="1391" t="str">
        <f>IF(AU103="","",VLOOKUP(AU103,'シフト記号表（勤務時間帯）'!$C$6:$K$35,9,FALSE))</f>
        <v/>
      </c>
      <c r="AV104" s="1390" t="str">
        <f>IF(AV103="","",VLOOKUP(AV103,'シフト記号表（勤務時間帯）'!$C$6:$K$35,9,FALSE))</f>
        <v/>
      </c>
      <c r="AW104" s="1390" t="str">
        <f>IF(AW103="","",VLOOKUP(AW103,'シフト記号表（勤務時間帯）'!$C$6:$K$35,9,FALSE))</f>
        <v/>
      </c>
      <c r="AX104" s="1389">
        <f>IF($BB$3="４週",SUM(S104:AT104),IF($BB$3="暦月",SUM(S104:AW104),""))</f>
        <v>0</v>
      </c>
      <c r="AY104" s="1388"/>
      <c r="AZ104" s="1387">
        <f>IF($BB$3="４週",AX104/4,IF($BB$3="暦月",'②勤務形態一覧表（100名）'!AX104/('②勤務形態一覧表（100名）'!$BB$8/7),""))</f>
        <v>0</v>
      </c>
      <c r="BA104" s="1386"/>
      <c r="BB104" s="1068"/>
      <c r="BC104" s="1067"/>
      <c r="BD104" s="1067"/>
      <c r="BE104" s="1067"/>
      <c r="BF104" s="1066"/>
    </row>
    <row r="105" spans="2:58" ht="20.25" customHeight="1">
      <c r="B105" s="1396"/>
      <c r="C105" s="1064"/>
      <c r="D105" s="1063"/>
      <c r="E105" s="1062"/>
      <c r="F105" s="1512">
        <f>C103</f>
        <v>0</v>
      </c>
      <c r="G105" s="1116"/>
      <c r="H105" s="1082"/>
      <c r="I105" s="1081"/>
      <c r="J105" s="1081"/>
      <c r="K105" s="1080"/>
      <c r="L105" s="1115"/>
      <c r="M105" s="1110"/>
      <c r="N105" s="1110"/>
      <c r="O105" s="1109"/>
      <c r="P105" s="1406" t="s">
        <v>935</v>
      </c>
      <c r="Q105" s="1405"/>
      <c r="R105" s="1404"/>
      <c r="S105" s="1380" t="str">
        <f>IF(S103="","",VLOOKUP(S103,'シフト記号表（勤務時間帯）'!$C$6:$U$35,19,FALSE))</f>
        <v/>
      </c>
      <c r="T105" s="1379" t="str">
        <f>IF(T103="","",VLOOKUP(T103,'シフト記号表（勤務時間帯）'!$C$6:$U$35,19,FALSE))</f>
        <v/>
      </c>
      <c r="U105" s="1379" t="str">
        <f>IF(U103="","",VLOOKUP(U103,'シフト記号表（勤務時間帯）'!$C$6:$U$35,19,FALSE))</f>
        <v/>
      </c>
      <c r="V105" s="1379" t="str">
        <f>IF(V103="","",VLOOKUP(V103,'シフト記号表（勤務時間帯）'!$C$6:$U$35,19,FALSE))</f>
        <v/>
      </c>
      <c r="W105" s="1379" t="str">
        <f>IF(W103="","",VLOOKUP(W103,'シフト記号表（勤務時間帯）'!$C$6:$U$35,19,FALSE))</f>
        <v/>
      </c>
      <c r="X105" s="1379" t="str">
        <f>IF(X103="","",VLOOKUP(X103,'シフト記号表（勤務時間帯）'!$C$6:$U$35,19,FALSE))</f>
        <v/>
      </c>
      <c r="Y105" s="1381" t="str">
        <f>IF(Y103="","",VLOOKUP(Y103,'シフト記号表（勤務時間帯）'!$C$6:$U$35,19,FALSE))</f>
        <v/>
      </c>
      <c r="Z105" s="1380" t="str">
        <f>IF(Z103="","",VLOOKUP(Z103,'シフト記号表（勤務時間帯）'!$C$6:$U$35,19,FALSE))</f>
        <v/>
      </c>
      <c r="AA105" s="1379" t="str">
        <f>IF(AA103="","",VLOOKUP(AA103,'シフト記号表（勤務時間帯）'!$C$6:$U$35,19,FALSE))</f>
        <v/>
      </c>
      <c r="AB105" s="1379" t="str">
        <f>IF(AB103="","",VLOOKUP(AB103,'シフト記号表（勤務時間帯）'!$C$6:$U$35,19,FALSE))</f>
        <v/>
      </c>
      <c r="AC105" s="1379" t="str">
        <f>IF(AC103="","",VLOOKUP(AC103,'シフト記号表（勤務時間帯）'!$C$6:$U$35,19,FALSE))</f>
        <v/>
      </c>
      <c r="AD105" s="1379" t="str">
        <f>IF(AD103="","",VLOOKUP(AD103,'シフト記号表（勤務時間帯）'!$C$6:$U$35,19,FALSE))</f>
        <v/>
      </c>
      <c r="AE105" s="1379" t="str">
        <f>IF(AE103="","",VLOOKUP(AE103,'シフト記号表（勤務時間帯）'!$C$6:$U$35,19,FALSE))</f>
        <v/>
      </c>
      <c r="AF105" s="1381" t="str">
        <f>IF(AF103="","",VLOOKUP(AF103,'シフト記号表（勤務時間帯）'!$C$6:$U$35,19,FALSE))</f>
        <v/>
      </c>
      <c r="AG105" s="1380" t="str">
        <f>IF(AG103="","",VLOOKUP(AG103,'シフト記号表（勤務時間帯）'!$C$6:$U$35,19,FALSE))</f>
        <v/>
      </c>
      <c r="AH105" s="1379" t="str">
        <f>IF(AH103="","",VLOOKUP(AH103,'シフト記号表（勤務時間帯）'!$C$6:$U$35,19,FALSE))</f>
        <v/>
      </c>
      <c r="AI105" s="1379" t="str">
        <f>IF(AI103="","",VLOOKUP(AI103,'シフト記号表（勤務時間帯）'!$C$6:$U$35,19,FALSE))</f>
        <v/>
      </c>
      <c r="AJ105" s="1379" t="str">
        <f>IF(AJ103="","",VLOOKUP(AJ103,'シフト記号表（勤務時間帯）'!$C$6:$U$35,19,FALSE))</f>
        <v/>
      </c>
      <c r="AK105" s="1379" t="str">
        <f>IF(AK103="","",VLOOKUP(AK103,'シフト記号表（勤務時間帯）'!$C$6:$U$35,19,FALSE))</f>
        <v/>
      </c>
      <c r="AL105" s="1379" t="str">
        <f>IF(AL103="","",VLOOKUP(AL103,'シフト記号表（勤務時間帯）'!$C$6:$U$35,19,FALSE))</f>
        <v/>
      </c>
      <c r="AM105" s="1381" t="str">
        <f>IF(AM103="","",VLOOKUP(AM103,'シフト記号表（勤務時間帯）'!$C$6:$U$35,19,FALSE))</f>
        <v/>
      </c>
      <c r="AN105" s="1380" t="str">
        <f>IF(AN103="","",VLOOKUP(AN103,'シフト記号表（勤務時間帯）'!$C$6:$U$35,19,FALSE))</f>
        <v/>
      </c>
      <c r="AO105" s="1379" t="str">
        <f>IF(AO103="","",VLOOKUP(AO103,'シフト記号表（勤務時間帯）'!$C$6:$U$35,19,FALSE))</f>
        <v/>
      </c>
      <c r="AP105" s="1379" t="str">
        <f>IF(AP103="","",VLOOKUP(AP103,'シフト記号表（勤務時間帯）'!$C$6:$U$35,19,FALSE))</f>
        <v/>
      </c>
      <c r="AQ105" s="1379" t="str">
        <f>IF(AQ103="","",VLOOKUP(AQ103,'シフト記号表（勤務時間帯）'!$C$6:$U$35,19,FALSE))</f>
        <v/>
      </c>
      <c r="AR105" s="1379" t="str">
        <f>IF(AR103="","",VLOOKUP(AR103,'シフト記号表（勤務時間帯）'!$C$6:$U$35,19,FALSE))</f>
        <v/>
      </c>
      <c r="AS105" s="1379" t="str">
        <f>IF(AS103="","",VLOOKUP(AS103,'シフト記号表（勤務時間帯）'!$C$6:$U$35,19,FALSE))</f>
        <v/>
      </c>
      <c r="AT105" s="1381" t="str">
        <f>IF(AT103="","",VLOOKUP(AT103,'シフト記号表（勤務時間帯）'!$C$6:$U$35,19,FALSE))</f>
        <v/>
      </c>
      <c r="AU105" s="1380" t="str">
        <f>IF(AU103="","",VLOOKUP(AU103,'シフト記号表（勤務時間帯）'!$C$6:$U$35,19,FALSE))</f>
        <v/>
      </c>
      <c r="AV105" s="1379" t="str">
        <f>IF(AV103="","",VLOOKUP(AV103,'シフト記号表（勤務時間帯）'!$C$6:$U$35,19,FALSE))</f>
        <v/>
      </c>
      <c r="AW105" s="1379" t="str">
        <f>IF(AW103="","",VLOOKUP(AW103,'シフト記号表（勤務時間帯）'!$C$6:$U$35,19,FALSE))</f>
        <v/>
      </c>
      <c r="AX105" s="1378">
        <f>IF($BB$3="４週",SUM(S105:AT105),IF($BB$3="暦月",SUM(S105:AW105),""))</f>
        <v>0</v>
      </c>
      <c r="AY105" s="1377"/>
      <c r="AZ105" s="1376">
        <f>IF($BB$3="４週",AX105/4,IF($BB$3="暦月",'②勤務形態一覧表（100名）'!AX105/('②勤務形態一覧表（100名）'!$BB$8/7),""))</f>
        <v>0</v>
      </c>
      <c r="BA105" s="1375"/>
      <c r="BB105" s="1111"/>
      <c r="BC105" s="1110"/>
      <c r="BD105" s="1110"/>
      <c r="BE105" s="1110"/>
      <c r="BF105" s="1109"/>
    </row>
    <row r="106" spans="2:58" ht="20.25" customHeight="1">
      <c r="B106" s="1396">
        <f>B103+1</f>
        <v>29</v>
      </c>
      <c r="C106" s="1108"/>
      <c r="D106" s="1107"/>
      <c r="E106" s="1106"/>
      <c r="F106" s="1105"/>
      <c r="G106" s="1104"/>
      <c r="H106" s="1103"/>
      <c r="I106" s="1081"/>
      <c r="J106" s="1081"/>
      <c r="K106" s="1080"/>
      <c r="L106" s="1102"/>
      <c r="M106" s="1090"/>
      <c r="N106" s="1090"/>
      <c r="O106" s="1089"/>
      <c r="P106" s="1403" t="s">
        <v>937</v>
      </c>
      <c r="Q106" s="1402"/>
      <c r="R106" s="1401"/>
      <c r="S106" s="1518"/>
      <c r="T106" s="1517"/>
      <c r="U106" s="1517"/>
      <c r="V106" s="1517"/>
      <c r="W106" s="1517"/>
      <c r="X106" s="1517"/>
      <c r="Y106" s="1519"/>
      <c r="Z106" s="1518"/>
      <c r="AA106" s="1517"/>
      <c r="AB106" s="1517"/>
      <c r="AC106" s="1517"/>
      <c r="AD106" s="1517"/>
      <c r="AE106" s="1517"/>
      <c r="AF106" s="1519"/>
      <c r="AG106" s="1518"/>
      <c r="AH106" s="1517"/>
      <c r="AI106" s="1517"/>
      <c r="AJ106" s="1517"/>
      <c r="AK106" s="1517"/>
      <c r="AL106" s="1517"/>
      <c r="AM106" s="1519"/>
      <c r="AN106" s="1518"/>
      <c r="AO106" s="1517"/>
      <c r="AP106" s="1517"/>
      <c r="AQ106" s="1517"/>
      <c r="AR106" s="1517"/>
      <c r="AS106" s="1517"/>
      <c r="AT106" s="1519"/>
      <c r="AU106" s="1518"/>
      <c r="AV106" s="1517"/>
      <c r="AW106" s="1517"/>
      <c r="AX106" s="1516"/>
      <c r="AY106" s="1515"/>
      <c r="AZ106" s="1514"/>
      <c r="BA106" s="1513"/>
      <c r="BB106" s="1091"/>
      <c r="BC106" s="1090"/>
      <c r="BD106" s="1090"/>
      <c r="BE106" s="1090"/>
      <c r="BF106" s="1089"/>
    </row>
    <row r="107" spans="2:58" ht="20.25" customHeight="1">
      <c r="B107" s="1396"/>
      <c r="C107" s="1087"/>
      <c r="D107" s="1086"/>
      <c r="E107" s="1085"/>
      <c r="F107" s="1084"/>
      <c r="G107" s="1083"/>
      <c r="H107" s="1082"/>
      <c r="I107" s="1081"/>
      <c r="J107" s="1081"/>
      <c r="K107" s="1080"/>
      <c r="L107" s="1079"/>
      <c r="M107" s="1067"/>
      <c r="N107" s="1067"/>
      <c r="O107" s="1066"/>
      <c r="P107" s="1395" t="s">
        <v>936</v>
      </c>
      <c r="Q107" s="1394"/>
      <c r="R107" s="1393"/>
      <c r="S107" s="1391" t="str">
        <f>IF(S106="","",VLOOKUP(S106,'シフト記号表（勤務時間帯）'!$C$6:$K$35,9,FALSE))</f>
        <v/>
      </c>
      <c r="T107" s="1390" t="str">
        <f>IF(T106="","",VLOOKUP(T106,'シフト記号表（勤務時間帯）'!$C$6:$K$35,9,FALSE))</f>
        <v/>
      </c>
      <c r="U107" s="1390" t="str">
        <f>IF(U106="","",VLOOKUP(U106,'シフト記号表（勤務時間帯）'!$C$6:$K$35,9,FALSE))</f>
        <v/>
      </c>
      <c r="V107" s="1390" t="str">
        <f>IF(V106="","",VLOOKUP(V106,'シフト記号表（勤務時間帯）'!$C$6:$K$35,9,FALSE))</f>
        <v/>
      </c>
      <c r="W107" s="1390" t="str">
        <f>IF(W106="","",VLOOKUP(W106,'シフト記号表（勤務時間帯）'!$C$6:$K$35,9,FALSE))</f>
        <v/>
      </c>
      <c r="X107" s="1390" t="str">
        <f>IF(X106="","",VLOOKUP(X106,'シフト記号表（勤務時間帯）'!$C$6:$K$35,9,FALSE))</f>
        <v/>
      </c>
      <c r="Y107" s="1392" t="str">
        <f>IF(Y106="","",VLOOKUP(Y106,'シフト記号表（勤務時間帯）'!$C$6:$K$35,9,FALSE))</f>
        <v/>
      </c>
      <c r="Z107" s="1391" t="str">
        <f>IF(Z106="","",VLOOKUP(Z106,'シフト記号表（勤務時間帯）'!$C$6:$K$35,9,FALSE))</f>
        <v/>
      </c>
      <c r="AA107" s="1390" t="str">
        <f>IF(AA106="","",VLOOKUP(AA106,'シフト記号表（勤務時間帯）'!$C$6:$K$35,9,FALSE))</f>
        <v/>
      </c>
      <c r="AB107" s="1390" t="str">
        <f>IF(AB106="","",VLOOKUP(AB106,'シフト記号表（勤務時間帯）'!$C$6:$K$35,9,FALSE))</f>
        <v/>
      </c>
      <c r="AC107" s="1390" t="str">
        <f>IF(AC106="","",VLOOKUP(AC106,'シフト記号表（勤務時間帯）'!$C$6:$K$35,9,FALSE))</f>
        <v/>
      </c>
      <c r="AD107" s="1390" t="str">
        <f>IF(AD106="","",VLOOKUP(AD106,'シフト記号表（勤務時間帯）'!$C$6:$K$35,9,FALSE))</f>
        <v/>
      </c>
      <c r="AE107" s="1390" t="str">
        <f>IF(AE106="","",VLOOKUP(AE106,'シフト記号表（勤務時間帯）'!$C$6:$K$35,9,FALSE))</f>
        <v/>
      </c>
      <c r="AF107" s="1392" t="str">
        <f>IF(AF106="","",VLOOKUP(AF106,'シフト記号表（勤務時間帯）'!$C$6:$K$35,9,FALSE))</f>
        <v/>
      </c>
      <c r="AG107" s="1391" t="str">
        <f>IF(AG106="","",VLOOKUP(AG106,'シフト記号表（勤務時間帯）'!$C$6:$K$35,9,FALSE))</f>
        <v/>
      </c>
      <c r="AH107" s="1390" t="str">
        <f>IF(AH106="","",VLOOKUP(AH106,'シフト記号表（勤務時間帯）'!$C$6:$K$35,9,FALSE))</f>
        <v/>
      </c>
      <c r="AI107" s="1390" t="str">
        <f>IF(AI106="","",VLOOKUP(AI106,'シフト記号表（勤務時間帯）'!$C$6:$K$35,9,FALSE))</f>
        <v/>
      </c>
      <c r="AJ107" s="1390" t="str">
        <f>IF(AJ106="","",VLOOKUP(AJ106,'シフト記号表（勤務時間帯）'!$C$6:$K$35,9,FALSE))</f>
        <v/>
      </c>
      <c r="AK107" s="1390" t="str">
        <f>IF(AK106="","",VLOOKUP(AK106,'シフト記号表（勤務時間帯）'!$C$6:$K$35,9,FALSE))</f>
        <v/>
      </c>
      <c r="AL107" s="1390" t="str">
        <f>IF(AL106="","",VLOOKUP(AL106,'シフト記号表（勤務時間帯）'!$C$6:$K$35,9,FALSE))</f>
        <v/>
      </c>
      <c r="AM107" s="1392" t="str">
        <f>IF(AM106="","",VLOOKUP(AM106,'シフト記号表（勤務時間帯）'!$C$6:$K$35,9,FALSE))</f>
        <v/>
      </c>
      <c r="AN107" s="1391" t="str">
        <f>IF(AN106="","",VLOOKUP(AN106,'シフト記号表（勤務時間帯）'!$C$6:$K$35,9,FALSE))</f>
        <v/>
      </c>
      <c r="AO107" s="1390" t="str">
        <f>IF(AO106="","",VLOOKUP(AO106,'シフト記号表（勤務時間帯）'!$C$6:$K$35,9,FALSE))</f>
        <v/>
      </c>
      <c r="AP107" s="1390" t="str">
        <f>IF(AP106="","",VLOOKUP(AP106,'シフト記号表（勤務時間帯）'!$C$6:$K$35,9,FALSE))</f>
        <v/>
      </c>
      <c r="AQ107" s="1390" t="str">
        <f>IF(AQ106="","",VLOOKUP(AQ106,'シフト記号表（勤務時間帯）'!$C$6:$K$35,9,FALSE))</f>
        <v/>
      </c>
      <c r="AR107" s="1390" t="str">
        <f>IF(AR106="","",VLOOKUP(AR106,'シフト記号表（勤務時間帯）'!$C$6:$K$35,9,FALSE))</f>
        <v/>
      </c>
      <c r="AS107" s="1390" t="str">
        <f>IF(AS106="","",VLOOKUP(AS106,'シフト記号表（勤務時間帯）'!$C$6:$K$35,9,FALSE))</f>
        <v/>
      </c>
      <c r="AT107" s="1392" t="str">
        <f>IF(AT106="","",VLOOKUP(AT106,'シフト記号表（勤務時間帯）'!$C$6:$K$35,9,FALSE))</f>
        <v/>
      </c>
      <c r="AU107" s="1391" t="str">
        <f>IF(AU106="","",VLOOKUP(AU106,'シフト記号表（勤務時間帯）'!$C$6:$K$35,9,FALSE))</f>
        <v/>
      </c>
      <c r="AV107" s="1390" t="str">
        <f>IF(AV106="","",VLOOKUP(AV106,'シフト記号表（勤務時間帯）'!$C$6:$K$35,9,FALSE))</f>
        <v/>
      </c>
      <c r="AW107" s="1390" t="str">
        <f>IF(AW106="","",VLOOKUP(AW106,'シフト記号表（勤務時間帯）'!$C$6:$K$35,9,FALSE))</f>
        <v/>
      </c>
      <c r="AX107" s="1389">
        <f>IF($BB$3="４週",SUM(S107:AT107),IF($BB$3="暦月",SUM(S107:AW107),""))</f>
        <v>0</v>
      </c>
      <c r="AY107" s="1388"/>
      <c r="AZ107" s="1387">
        <f>IF($BB$3="４週",AX107/4,IF($BB$3="暦月",'②勤務形態一覧表（100名）'!AX107/('②勤務形態一覧表（100名）'!$BB$8/7),""))</f>
        <v>0</v>
      </c>
      <c r="BA107" s="1386"/>
      <c r="BB107" s="1068"/>
      <c r="BC107" s="1067"/>
      <c r="BD107" s="1067"/>
      <c r="BE107" s="1067"/>
      <c r="BF107" s="1066"/>
    </row>
    <row r="108" spans="2:58" ht="20.25" customHeight="1">
      <c r="B108" s="1396"/>
      <c r="C108" s="1064"/>
      <c r="D108" s="1063"/>
      <c r="E108" s="1062"/>
      <c r="F108" s="1512">
        <f>C106</f>
        <v>0</v>
      </c>
      <c r="G108" s="1116"/>
      <c r="H108" s="1082"/>
      <c r="I108" s="1081"/>
      <c r="J108" s="1081"/>
      <c r="K108" s="1080"/>
      <c r="L108" s="1115"/>
      <c r="M108" s="1110"/>
      <c r="N108" s="1110"/>
      <c r="O108" s="1109"/>
      <c r="P108" s="1406" t="s">
        <v>935</v>
      </c>
      <c r="Q108" s="1405"/>
      <c r="R108" s="1404"/>
      <c r="S108" s="1380" t="str">
        <f>IF(S106="","",VLOOKUP(S106,'シフト記号表（勤務時間帯）'!$C$6:$U$35,19,FALSE))</f>
        <v/>
      </c>
      <c r="T108" s="1379" t="str">
        <f>IF(T106="","",VLOOKUP(T106,'シフト記号表（勤務時間帯）'!$C$6:$U$35,19,FALSE))</f>
        <v/>
      </c>
      <c r="U108" s="1379" t="str">
        <f>IF(U106="","",VLOOKUP(U106,'シフト記号表（勤務時間帯）'!$C$6:$U$35,19,FALSE))</f>
        <v/>
      </c>
      <c r="V108" s="1379" t="str">
        <f>IF(V106="","",VLOOKUP(V106,'シフト記号表（勤務時間帯）'!$C$6:$U$35,19,FALSE))</f>
        <v/>
      </c>
      <c r="W108" s="1379" t="str">
        <f>IF(W106="","",VLOOKUP(W106,'シフト記号表（勤務時間帯）'!$C$6:$U$35,19,FALSE))</f>
        <v/>
      </c>
      <c r="X108" s="1379" t="str">
        <f>IF(X106="","",VLOOKUP(X106,'シフト記号表（勤務時間帯）'!$C$6:$U$35,19,FALSE))</f>
        <v/>
      </c>
      <c r="Y108" s="1381" t="str">
        <f>IF(Y106="","",VLOOKUP(Y106,'シフト記号表（勤務時間帯）'!$C$6:$U$35,19,FALSE))</f>
        <v/>
      </c>
      <c r="Z108" s="1380" t="str">
        <f>IF(Z106="","",VLOOKUP(Z106,'シフト記号表（勤務時間帯）'!$C$6:$U$35,19,FALSE))</f>
        <v/>
      </c>
      <c r="AA108" s="1379" t="str">
        <f>IF(AA106="","",VLOOKUP(AA106,'シフト記号表（勤務時間帯）'!$C$6:$U$35,19,FALSE))</f>
        <v/>
      </c>
      <c r="AB108" s="1379" t="str">
        <f>IF(AB106="","",VLOOKUP(AB106,'シフト記号表（勤務時間帯）'!$C$6:$U$35,19,FALSE))</f>
        <v/>
      </c>
      <c r="AC108" s="1379" t="str">
        <f>IF(AC106="","",VLOOKUP(AC106,'シフト記号表（勤務時間帯）'!$C$6:$U$35,19,FALSE))</f>
        <v/>
      </c>
      <c r="AD108" s="1379" t="str">
        <f>IF(AD106="","",VLOOKUP(AD106,'シフト記号表（勤務時間帯）'!$C$6:$U$35,19,FALSE))</f>
        <v/>
      </c>
      <c r="AE108" s="1379" t="str">
        <f>IF(AE106="","",VLOOKUP(AE106,'シフト記号表（勤務時間帯）'!$C$6:$U$35,19,FALSE))</f>
        <v/>
      </c>
      <c r="AF108" s="1381" t="str">
        <f>IF(AF106="","",VLOOKUP(AF106,'シフト記号表（勤務時間帯）'!$C$6:$U$35,19,FALSE))</f>
        <v/>
      </c>
      <c r="AG108" s="1380" t="str">
        <f>IF(AG106="","",VLOOKUP(AG106,'シフト記号表（勤務時間帯）'!$C$6:$U$35,19,FALSE))</f>
        <v/>
      </c>
      <c r="AH108" s="1379" t="str">
        <f>IF(AH106="","",VLOOKUP(AH106,'シフト記号表（勤務時間帯）'!$C$6:$U$35,19,FALSE))</f>
        <v/>
      </c>
      <c r="AI108" s="1379" t="str">
        <f>IF(AI106="","",VLOOKUP(AI106,'シフト記号表（勤務時間帯）'!$C$6:$U$35,19,FALSE))</f>
        <v/>
      </c>
      <c r="AJ108" s="1379" t="str">
        <f>IF(AJ106="","",VLOOKUP(AJ106,'シフト記号表（勤務時間帯）'!$C$6:$U$35,19,FALSE))</f>
        <v/>
      </c>
      <c r="AK108" s="1379" t="str">
        <f>IF(AK106="","",VLOOKUP(AK106,'シフト記号表（勤務時間帯）'!$C$6:$U$35,19,FALSE))</f>
        <v/>
      </c>
      <c r="AL108" s="1379" t="str">
        <f>IF(AL106="","",VLOOKUP(AL106,'シフト記号表（勤務時間帯）'!$C$6:$U$35,19,FALSE))</f>
        <v/>
      </c>
      <c r="AM108" s="1381" t="str">
        <f>IF(AM106="","",VLOOKUP(AM106,'シフト記号表（勤務時間帯）'!$C$6:$U$35,19,FALSE))</f>
        <v/>
      </c>
      <c r="AN108" s="1380" t="str">
        <f>IF(AN106="","",VLOOKUP(AN106,'シフト記号表（勤務時間帯）'!$C$6:$U$35,19,FALSE))</f>
        <v/>
      </c>
      <c r="AO108" s="1379" t="str">
        <f>IF(AO106="","",VLOOKUP(AO106,'シフト記号表（勤務時間帯）'!$C$6:$U$35,19,FALSE))</f>
        <v/>
      </c>
      <c r="AP108" s="1379" t="str">
        <f>IF(AP106="","",VLOOKUP(AP106,'シフト記号表（勤務時間帯）'!$C$6:$U$35,19,FALSE))</f>
        <v/>
      </c>
      <c r="AQ108" s="1379" t="str">
        <f>IF(AQ106="","",VLOOKUP(AQ106,'シフト記号表（勤務時間帯）'!$C$6:$U$35,19,FALSE))</f>
        <v/>
      </c>
      <c r="AR108" s="1379" t="str">
        <f>IF(AR106="","",VLOOKUP(AR106,'シフト記号表（勤務時間帯）'!$C$6:$U$35,19,FALSE))</f>
        <v/>
      </c>
      <c r="AS108" s="1379" t="str">
        <f>IF(AS106="","",VLOOKUP(AS106,'シフト記号表（勤務時間帯）'!$C$6:$U$35,19,FALSE))</f>
        <v/>
      </c>
      <c r="AT108" s="1381" t="str">
        <f>IF(AT106="","",VLOOKUP(AT106,'シフト記号表（勤務時間帯）'!$C$6:$U$35,19,FALSE))</f>
        <v/>
      </c>
      <c r="AU108" s="1380" t="str">
        <f>IF(AU106="","",VLOOKUP(AU106,'シフト記号表（勤務時間帯）'!$C$6:$U$35,19,FALSE))</f>
        <v/>
      </c>
      <c r="AV108" s="1379" t="str">
        <f>IF(AV106="","",VLOOKUP(AV106,'シフト記号表（勤務時間帯）'!$C$6:$U$35,19,FALSE))</f>
        <v/>
      </c>
      <c r="AW108" s="1379" t="str">
        <f>IF(AW106="","",VLOOKUP(AW106,'シフト記号表（勤務時間帯）'!$C$6:$U$35,19,FALSE))</f>
        <v/>
      </c>
      <c r="AX108" s="1378">
        <f>IF($BB$3="４週",SUM(S108:AT108),IF($BB$3="暦月",SUM(S108:AW108),""))</f>
        <v>0</v>
      </c>
      <c r="AY108" s="1377"/>
      <c r="AZ108" s="1376">
        <f>IF($BB$3="４週",AX108/4,IF($BB$3="暦月",'②勤務形態一覧表（100名）'!AX108/('②勤務形態一覧表（100名）'!$BB$8/7),""))</f>
        <v>0</v>
      </c>
      <c r="BA108" s="1375"/>
      <c r="BB108" s="1111"/>
      <c r="BC108" s="1110"/>
      <c r="BD108" s="1110"/>
      <c r="BE108" s="1110"/>
      <c r="BF108" s="1109"/>
    </row>
    <row r="109" spans="2:58" ht="20.25" customHeight="1">
      <c r="B109" s="1396">
        <f>B106+1</f>
        <v>30</v>
      </c>
      <c r="C109" s="1108"/>
      <c r="D109" s="1107"/>
      <c r="E109" s="1106"/>
      <c r="F109" s="1105"/>
      <c r="G109" s="1104"/>
      <c r="H109" s="1103"/>
      <c r="I109" s="1081"/>
      <c r="J109" s="1081"/>
      <c r="K109" s="1080"/>
      <c r="L109" s="1102"/>
      <c r="M109" s="1090"/>
      <c r="N109" s="1090"/>
      <c r="O109" s="1089"/>
      <c r="P109" s="1403" t="s">
        <v>937</v>
      </c>
      <c r="Q109" s="1402"/>
      <c r="R109" s="1401"/>
      <c r="S109" s="1518"/>
      <c r="T109" s="1517"/>
      <c r="U109" s="1517"/>
      <c r="V109" s="1517"/>
      <c r="W109" s="1517"/>
      <c r="X109" s="1517"/>
      <c r="Y109" s="1519"/>
      <c r="Z109" s="1518"/>
      <c r="AA109" s="1517"/>
      <c r="AB109" s="1517"/>
      <c r="AC109" s="1517"/>
      <c r="AD109" s="1517"/>
      <c r="AE109" s="1517"/>
      <c r="AF109" s="1519"/>
      <c r="AG109" s="1518"/>
      <c r="AH109" s="1517"/>
      <c r="AI109" s="1517"/>
      <c r="AJ109" s="1517"/>
      <c r="AK109" s="1517"/>
      <c r="AL109" s="1517"/>
      <c r="AM109" s="1519"/>
      <c r="AN109" s="1518"/>
      <c r="AO109" s="1517"/>
      <c r="AP109" s="1517"/>
      <c r="AQ109" s="1517"/>
      <c r="AR109" s="1517"/>
      <c r="AS109" s="1517"/>
      <c r="AT109" s="1519"/>
      <c r="AU109" s="1518"/>
      <c r="AV109" s="1517"/>
      <c r="AW109" s="1517"/>
      <c r="AX109" s="1516"/>
      <c r="AY109" s="1515"/>
      <c r="AZ109" s="1514"/>
      <c r="BA109" s="1513"/>
      <c r="BB109" s="1091"/>
      <c r="BC109" s="1090"/>
      <c r="BD109" s="1090"/>
      <c r="BE109" s="1090"/>
      <c r="BF109" s="1089"/>
    </row>
    <row r="110" spans="2:58" ht="20.25" customHeight="1">
      <c r="B110" s="1396"/>
      <c r="C110" s="1087"/>
      <c r="D110" s="1086"/>
      <c r="E110" s="1085"/>
      <c r="F110" s="1084"/>
      <c r="G110" s="1083"/>
      <c r="H110" s="1082"/>
      <c r="I110" s="1081"/>
      <c r="J110" s="1081"/>
      <c r="K110" s="1080"/>
      <c r="L110" s="1079"/>
      <c r="M110" s="1067"/>
      <c r="N110" s="1067"/>
      <c r="O110" s="1066"/>
      <c r="P110" s="1395" t="s">
        <v>936</v>
      </c>
      <c r="Q110" s="1394"/>
      <c r="R110" s="1393"/>
      <c r="S110" s="1391" t="str">
        <f>IF(S109="","",VLOOKUP(S109,'シフト記号表（勤務時間帯）'!$C$6:$K$35,9,FALSE))</f>
        <v/>
      </c>
      <c r="T110" s="1390" t="str">
        <f>IF(T109="","",VLOOKUP(T109,'シフト記号表（勤務時間帯）'!$C$6:$K$35,9,FALSE))</f>
        <v/>
      </c>
      <c r="U110" s="1390" t="str">
        <f>IF(U109="","",VLOOKUP(U109,'シフト記号表（勤務時間帯）'!$C$6:$K$35,9,FALSE))</f>
        <v/>
      </c>
      <c r="V110" s="1390" t="str">
        <f>IF(V109="","",VLOOKUP(V109,'シフト記号表（勤務時間帯）'!$C$6:$K$35,9,FALSE))</f>
        <v/>
      </c>
      <c r="W110" s="1390" t="str">
        <f>IF(W109="","",VLOOKUP(W109,'シフト記号表（勤務時間帯）'!$C$6:$K$35,9,FALSE))</f>
        <v/>
      </c>
      <c r="X110" s="1390" t="str">
        <f>IF(X109="","",VLOOKUP(X109,'シフト記号表（勤務時間帯）'!$C$6:$K$35,9,FALSE))</f>
        <v/>
      </c>
      <c r="Y110" s="1392" t="str">
        <f>IF(Y109="","",VLOOKUP(Y109,'シフト記号表（勤務時間帯）'!$C$6:$K$35,9,FALSE))</f>
        <v/>
      </c>
      <c r="Z110" s="1391" t="str">
        <f>IF(Z109="","",VLOOKUP(Z109,'シフト記号表（勤務時間帯）'!$C$6:$K$35,9,FALSE))</f>
        <v/>
      </c>
      <c r="AA110" s="1390" t="str">
        <f>IF(AA109="","",VLOOKUP(AA109,'シフト記号表（勤務時間帯）'!$C$6:$K$35,9,FALSE))</f>
        <v/>
      </c>
      <c r="AB110" s="1390" t="str">
        <f>IF(AB109="","",VLOOKUP(AB109,'シフト記号表（勤務時間帯）'!$C$6:$K$35,9,FALSE))</f>
        <v/>
      </c>
      <c r="AC110" s="1390" t="str">
        <f>IF(AC109="","",VLOOKUP(AC109,'シフト記号表（勤務時間帯）'!$C$6:$K$35,9,FALSE))</f>
        <v/>
      </c>
      <c r="AD110" s="1390" t="str">
        <f>IF(AD109="","",VLOOKUP(AD109,'シフト記号表（勤務時間帯）'!$C$6:$K$35,9,FALSE))</f>
        <v/>
      </c>
      <c r="AE110" s="1390" t="str">
        <f>IF(AE109="","",VLOOKUP(AE109,'シフト記号表（勤務時間帯）'!$C$6:$K$35,9,FALSE))</f>
        <v/>
      </c>
      <c r="AF110" s="1392" t="str">
        <f>IF(AF109="","",VLOOKUP(AF109,'シフト記号表（勤務時間帯）'!$C$6:$K$35,9,FALSE))</f>
        <v/>
      </c>
      <c r="AG110" s="1391" t="str">
        <f>IF(AG109="","",VLOOKUP(AG109,'シフト記号表（勤務時間帯）'!$C$6:$K$35,9,FALSE))</f>
        <v/>
      </c>
      <c r="AH110" s="1390" t="str">
        <f>IF(AH109="","",VLOOKUP(AH109,'シフト記号表（勤務時間帯）'!$C$6:$K$35,9,FALSE))</f>
        <v/>
      </c>
      <c r="AI110" s="1390" t="str">
        <f>IF(AI109="","",VLOOKUP(AI109,'シフト記号表（勤務時間帯）'!$C$6:$K$35,9,FALSE))</f>
        <v/>
      </c>
      <c r="AJ110" s="1390" t="str">
        <f>IF(AJ109="","",VLOOKUP(AJ109,'シフト記号表（勤務時間帯）'!$C$6:$K$35,9,FALSE))</f>
        <v/>
      </c>
      <c r="AK110" s="1390" t="str">
        <f>IF(AK109="","",VLOOKUP(AK109,'シフト記号表（勤務時間帯）'!$C$6:$K$35,9,FALSE))</f>
        <v/>
      </c>
      <c r="AL110" s="1390" t="str">
        <f>IF(AL109="","",VLOOKUP(AL109,'シフト記号表（勤務時間帯）'!$C$6:$K$35,9,FALSE))</f>
        <v/>
      </c>
      <c r="AM110" s="1392" t="str">
        <f>IF(AM109="","",VLOOKUP(AM109,'シフト記号表（勤務時間帯）'!$C$6:$K$35,9,FALSE))</f>
        <v/>
      </c>
      <c r="AN110" s="1391" t="str">
        <f>IF(AN109="","",VLOOKUP(AN109,'シフト記号表（勤務時間帯）'!$C$6:$K$35,9,FALSE))</f>
        <v/>
      </c>
      <c r="AO110" s="1390" t="str">
        <f>IF(AO109="","",VLOOKUP(AO109,'シフト記号表（勤務時間帯）'!$C$6:$K$35,9,FALSE))</f>
        <v/>
      </c>
      <c r="AP110" s="1390" t="str">
        <f>IF(AP109="","",VLOOKUP(AP109,'シフト記号表（勤務時間帯）'!$C$6:$K$35,9,FALSE))</f>
        <v/>
      </c>
      <c r="AQ110" s="1390" t="str">
        <f>IF(AQ109="","",VLOOKUP(AQ109,'シフト記号表（勤務時間帯）'!$C$6:$K$35,9,FALSE))</f>
        <v/>
      </c>
      <c r="AR110" s="1390" t="str">
        <f>IF(AR109="","",VLOOKUP(AR109,'シフト記号表（勤務時間帯）'!$C$6:$K$35,9,FALSE))</f>
        <v/>
      </c>
      <c r="AS110" s="1390" t="str">
        <f>IF(AS109="","",VLOOKUP(AS109,'シフト記号表（勤務時間帯）'!$C$6:$K$35,9,FALSE))</f>
        <v/>
      </c>
      <c r="AT110" s="1392" t="str">
        <f>IF(AT109="","",VLOOKUP(AT109,'シフト記号表（勤務時間帯）'!$C$6:$K$35,9,FALSE))</f>
        <v/>
      </c>
      <c r="AU110" s="1391" t="str">
        <f>IF(AU109="","",VLOOKUP(AU109,'シフト記号表（勤務時間帯）'!$C$6:$K$35,9,FALSE))</f>
        <v/>
      </c>
      <c r="AV110" s="1390" t="str">
        <f>IF(AV109="","",VLOOKUP(AV109,'シフト記号表（勤務時間帯）'!$C$6:$K$35,9,FALSE))</f>
        <v/>
      </c>
      <c r="AW110" s="1390" t="str">
        <f>IF(AW109="","",VLOOKUP(AW109,'シフト記号表（勤務時間帯）'!$C$6:$K$35,9,FALSE))</f>
        <v/>
      </c>
      <c r="AX110" s="1389">
        <f>IF($BB$3="４週",SUM(S110:AT110),IF($BB$3="暦月",SUM(S110:AW110),""))</f>
        <v>0</v>
      </c>
      <c r="AY110" s="1388"/>
      <c r="AZ110" s="1387">
        <f>IF($BB$3="４週",AX110/4,IF($BB$3="暦月",'②勤務形態一覧表（100名）'!AX110/('②勤務形態一覧表（100名）'!$BB$8/7),""))</f>
        <v>0</v>
      </c>
      <c r="BA110" s="1386"/>
      <c r="BB110" s="1068"/>
      <c r="BC110" s="1067"/>
      <c r="BD110" s="1067"/>
      <c r="BE110" s="1067"/>
      <c r="BF110" s="1066"/>
    </row>
    <row r="111" spans="2:58" ht="20.25" customHeight="1">
      <c r="B111" s="1396"/>
      <c r="C111" s="1064"/>
      <c r="D111" s="1063"/>
      <c r="E111" s="1062"/>
      <c r="F111" s="1512">
        <f>C109</f>
        <v>0</v>
      </c>
      <c r="G111" s="1116"/>
      <c r="H111" s="1082"/>
      <c r="I111" s="1081"/>
      <c r="J111" s="1081"/>
      <c r="K111" s="1080"/>
      <c r="L111" s="1115"/>
      <c r="M111" s="1110"/>
      <c r="N111" s="1110"/>
      <c r="O111" s="1109"/>
      <c r="P111" s="1406" t="s">
        <v>935</v>
      </c>
      <c r="Q111" s="1405"/>
      <c r="R111" s="1404"/>
      <c r="S111" s="1380" t="str">
        <f>IF(S109="","",VLOOKUP(S109,'シフト記号表（勤務時間帯）'!$C$6:$U$35,19,FALSE))</f>
        <v/>
      </c>
      <c r="T111" s="1379" t="str">
        <f>IF(T109="","",VLOOKUP(T109,'シフト記号表（勤務時間帯）'!$C$6:$U$35,19,FALSE))</f>
        <v/>
      </c>
      <c r="U111" s="1379" t="str">
        <f>IF(U109="","",VLOOKUP(U109,'シフト記号表（勤務時間帯）'!$C$6:$U$35,19,FALSE))</f>
        <v/>
      </c>
      <c r="V111" s="1379" t="str">
        <f>IF(V109="","",VLOOKUP(V109,'シフト記号表（勤務時間帯）'!$C$6:$U$35,19,FALSE))</f>
        <v/>
      </c>
      <c r="W111" s="1379" t="str">
        <f>IF(W109="","",VLOOKUP(W109,'シフト記号表（勤務時間帯）'!$C$6:$U$35,19,FALSE))</f>
        <v/>
      </c>
      <c r="X111" s="1379" t="str">
        <f>IF(X109="","",VLOOKUP(X109,'シフト記号表（勤務時間帯）'!$C$6:$U$35,19,FALSE))</f>
        <v/>
      </c>
      <c r="Y111" s="1381" t="str">
        <f>IF(Y109="","",VLOOKUP(Y109,'シフト記号表（勤務時間帯）'!$C$6:$U$35,19,FALSE))</f>
        <v/>
      </c>
      <c r="Z111" s="1380" t="str">
        <f>IF(Z109="","",VLOOKUP(Z109,'シフト記号表（勤務時間帯）'!$C$6:$U$35,19,FALSE))</f>
        <v/>
      </c>
      <c r="AA111" s="1379" t="str">
        <f>IF(AA109="","",VLOOKUP(AA109,'シフト記号表（勤務時間帯）'!$C$6:$U$35,19,FALSE))</f>
        <v/>
      </c>
      <c r="AB111" s="1379" t="str">
        <f>IF(AB109="","",VLOOKUP(AB109,'シフト記号表（勤務時間帯）'!$C$6:$U$35,19,FALSE))</f>
        <v/>
      </c>
      <c r="AC111" s="1379" t="str">
        <f>IF(AC109="","",VLOOKUP(AC109,'シフト記号表（勤務時間帯）'!$C$6:$U$35,19,FALSE))</f>
        <v/>
      </c>
      <c r="AD111" s="1379" t="str">
        <f>IF(AD109="","",VLOOKUP(AD109,'シフト記号表（勤務時間帯）'!$C$6:$U$35,19,FALSE))</f>
        <v/>
      </c>
      <c r="AE111" s="1379" t="str">
        <f>IF(AE109="","",VLOOKUP(AE109,'シフト記号表（勤務時間帯）'!$C$6:$U$35,19,FALSE))</f>
        <v/>
      </c>
      <c r="AF111" s="1381" t="str">
        <f>IF(AF109="","",VLOOKUP(AF109,'シフト記号表（勤務時間帯）'!$C$6:$U$35,19,FALSE))</f>
        <v/>
      </c>
      <c r="AG111" s="1380" t="str">
        <f>IF(AG109="","",VLOOKUP(AG109,'シフト記号表（勤務時間帯）'!$C$6:$U$35,19,FALSE))</f>
        <v/>
      </c>
      <c r="AH111" s="1379" t="str">
        <f>IF(AH109="","",VLOOKUP(AH109,'シフト記号表（勤務時間帯）'!$C$6:$U$35,19,FALSE))</f>
        <v/>
      </c>
      <c r="AI111" s="1379" t="str">
        <f>IF(AI109="","",VLOOKUP(AI109,'シフト記号表（勤務時間帯）'!$C$6:$U$35,19,FALSE))</f>
        <v/>
      </c>
      <c r="AJ111" s="1379" t="str">
        <f>IF(AJ109="","",VLOOKUP(AJ109,'シフト記号表（勤務時間帯）'!$C$6:$U$35,19,FALSE))</f>
        <v/>
      </c>
      <c r="AK111" s="1379" t="str">
        <f>IF(AK109="","",VLOOKUP(AK109,'シフト記号表（勤務時間帯）'!$C$6:$U$35,19,FALSE))</f>
        <v/>
      </c>
      <c r="AL111" s="1379" t="str">
        <f>IF(AL109="","",VLOOKUP(AL109,'シフト記号表（勤務時間帯）'!$C$6:$U$35,19,FALSE))</f>
        <v/>
      </c>
      <c r="AM111" s="1381" t="str">
        <f>IF(AM109="","",VLOOKUP(AM109,'シフト記号表（勤務時間帯）'!$C$6:$U$35,19,FALSE))</f>
        <v/>
      </c>
      <c r="AN111" s="1380" t="str">
        <f>IF(AN109="","",VLOOKUP(AN109,'シフト記号表（勤務時間帯）'!$C$6:$U$35,19,FALSE))</f>
        <v/>
      </c>
      <c r="AO111" s="1379" t="str">
        <f>IF(AO109="","",VLOOKUP(AO109,'シフト記号表（勤務時間帯）'!$C$6:$U$35,19,FALSE))</f>
        <v/>
      </c>
      <c r="AP111" s="1379" t="str">
        <f>IF(AP109="","",VLOOKUP(AP109,'シフト記号表（勤務時間帯）'!$C$6:$U$35,19,FALSE))</f>
        <v/>
      </c>
      <c r="AQ111" s="1379" t="str">
        <f>IF(AQ109="","",VLOOKUP(AQ109,'シフト記号表（勤務時間帯）'!$C$6:$U$35,19,FALSE))</f>
        <v/>
      </c>
      <c r="AR111" s="1379" t="str">
        <f>IF(AR109="","",VLOOKUP(AR109,'シフト記号表（勤務時間帯）'!$C$6:$U$35,19,FALSE))</f>
        <v/>
      </c>
      <c r="AS111" s="1379" t="str">
        <f>IF(AS109="","",VLOOKUP(AS109,'シフト記号表（勤務時間帯）'!$C$6:$U$35,19,FALSE))</f>
        <v/>
      </c>
      <c r="AT111" s="1381" t="str">
        <f>IF(AT109="","",VLOOKUP(AT109,'シフト記号表（勤務時間帯）'!$C$6:$U$35,19,FALSE))</f>
        <v/>
      </c>
      <c r="AU111" s="1380" t="str">
        <f>IF(AU109="","",VLOOKUP(AU109,'シフト記号表（勤務時間帯）'!$C$6:$U$35,19,FALSE))</f>
        <v/>
      </c>
      <c r="AV111" s="1379" t="str">
        <f>IF(AV109="","",VLOOKUP(AV109,'シフト記号表（勤務時間帯）'!$C$6:$U$35,19,FALSE))</f>
        <v/>
      </c>
      <c r="AW111" s="1379" t="str">
        <f>IF(AW109="","",VLOOKUP(AW109,'シフト記号表（勤務時間帯）'!$C$6:$U$35,19,FALSE))</f>
        <v/>
      </c>
      <c r="AX111" s="1378">
        <f>IF($BB$3="４週",SUM(S111:AT111),IF($BB$3="暦月",SUM(S111:AW111),""))</f>
        <v>0</v>
      </c>
      <c r="AY111" s="1377"/>
      <c r="AZ111" s="1376">
        <f>IF($BB$3="４週",AX111/4,IF($BB$3="暦月",'②勤務形態一覧表（100名）'!AX111/('②勤務形態一覧表（100名）'!$BB$8/7),""))</f>
        <v>0</v>
      </c>
      <c r="BA111" s="1375"/>
      <c r="BB111" s="1111"/>
      <c r="BC111" s="1110"/>
      <c r="BD111" s="1110"/>
      <c r="BE111" s="1110"/>
      <c r="BF111" s="1109"/>
    </row>
    <row r="112" spans="2:58" ht="20.25" customHeight="1">
      <c r="B112" s="1396">
        <f>B109+1</f>
        <v>31</v>
      </c>
      <c r="C112" s="1108"/>
      <c r="D112" s="1107"/>
      <c r="E112" s="1106"/>
      <c r="F112" s="1105"/>
      <c r="G112" s="1104"/>
      <c r="H112" s="1103"/>
      <c r="I112" s="1081"/>
      <c r="J112" s="1081"/>
      <c r="K112" s="1080"/>
      <c r="L112" s="1102"/>
      <c r="M112" s="1090"/>
      <c r="N112" s="1090"/>
      <c r="O112" s="1089"/>
      <c r="P112" s="1403" t="s">
        <v>937</v>
      </c>
      <c r="Q112" s="1402"/>
      <c r="R112" s="1401"/>
      <c r="S112" s="1518"/>
      <c r="T112" s="1517"/>
      <c r="U112" s="1517"/>
      <c r="V112" s="1517"/>
      <c r="W112" s="1517"/>
      <c r="X112" s="1517"/>
      <c r="Y112" s="1519"/>
      <c r="Z112" s="1518"/>
      <c r="AA112" s="1517"/>
      <c r="AB112" s="1517"/>
      <c r="AC112" s="1517"/>
      <c r="AD112" s="1517"/>
      <c r="AE112" s="1517"/>
      <c r="AF112" s="1519"/>
      <c r="AG112" s="1518"/>
      <c r="AH112" s="1517"/>
      <c r="AI112" s="1517"/>
      <c r="AJ112" s="1517"/>
      <c r="AK112" s="1517"/>
      <c r="AL112" s="1517"/>
      <c r="AM112" s="1519"/>
      <c r="AN112" s="1518"/>
      <c r="AO112" s="1517"/>
      <c r="AP112" s="1517"/>
      <c r="AQ112" s="1517"/>
      <c r="AR112" s="1517"/>
      <c r="AS112" s="1517"/>
      <c r="AT112" s="1519"/>
      <c r="AU112" s="1518"/>
      <c r="AV112" s="1517"/>
      <c r="AW112" s="1517"/>
      <c r="AX112" s="1516"/>
      <c r="AY112" s="1515"/>
      <c r="AZ112" s="1514"/>
      <c r="BA112" s="1513"/>
      <c r="BB112" s="1091"/>
      <c r="BC112" s="1090"/>
      <c r="BD112" s="1090"/>
      <c r="BE112" s="1090"/>
      <c r="BF112" s="1089"/>
    </row>
    <row r="113" spans="2:58" ht="20.25" customHeight="1">
      <c r="B113" s="1396"/>
      <c r="C113" s="1087"/>
      <c r="D113" s="1086"/>
      <c r="E113" s="1085"/>
      <c r="F113" s="1084"/>
      <c r="G113" s="1083"/>
      <c r="H113" s="1082"/>
      <c r="I113" s="1081"/>
      <c r="J113" s="1081"/>
      <c r="K113" s="1080"/>
      <c r="L113" s="1079"/>
      <c r="M113" s="1067"/>
      <c r="N113" s="1067"/>
      <c r="O113" s="1066"/>
      <c r="P113" s="1395" t="s">
        <v>936</v>
      </c>
      <c r="Q113" s="1394"/>
      <c r="R113" s="1393"/>
      <c r="S113" s="1391" t="str">
        <f>IF(S112="","",VLOOKUP(S112,'シフト記号表（勤務時間帯）'!$C$6:$K$35,9,FALSE))</f>
        <v/>
      </c>
      <c r="T113" s="1390" t="str">
        <f>IF(T112="","",VLOOKUP(T112,'シフト記号表（勤務時間帯）'!$C$6:$K$35,9,FALSE))</f>
        <v/>
      </c>
      <c r="U113" s="1390" t="str">
        <f>IF(U112="","",VLOOKUP(U112,'シフト記号表（勤務時間帯）'!$C$6:$K$35,9,FALSE))</f>
        <v/>
      </c>
      <c r="V113" s="1390" t="str">
        <f>IF(V112="","",VLOOKUP(V112,'シフト記号表（勤務時間帯）'!$C$6:$K$35,9,FALSE))</f>
        <v/>
      </c>
      <c r="W113" s="1390" t="str">
        <f>IF(W112="","",VLOOKUP(W112,'シフト記号表（勤務時間帯）'!$C$6:$K$35,9,FALSE))</f>
        <v/>
      </c>
      <c r="X113" s="1390" t="str">
        <f>IF(X112="","",VLOOKUP(X112,'シフト記号表（勤務時間帯）'!$C$6:$K$35,9,FALSE))</f>
        <v/>
      </c>
      <c r="Y113" s="1392" t="str">
        <f>IF(Y112="","",VLOOKUP(Y112,'シフト記号表（勤務時間帯）'!$C$6:$K$35,9,FALSE))</f>
        <v/>
      </c>
      <c r="Z113" s="1391" t="str">
        <f>IF(Z112="","",VLOOKUP(Z112,'シフト記号表（勤務時間帯）'!$C$6:$K$35,9,FALSE))</f>
        <v/>
      </c>
      <c r="AA113" s="1390" t="str">
        <f>IF(AA112="","",VLOOKUP(AA112,'シフト記号表（勤務時間帯）'!$C$6:$K$35,9,FALSE))</f>
        <v/>
      </c>
      <c r="AB113" s="1390" t="str">
        <f>IF(AB112="","",VLOOKUP(AB112,'シフト記号表（勤務時間帯）'!$C$6:$K$35,9,FALSE))</f>
        <v/>
      </c>
      <c r="AC113" s="1390" t="str">
        <f>IF(AC112="","",VLOOKUP(AC112,'シフト記号表（勤務時間帯）'!$C$6:$K$35,9,FALSE))</f>
        <v/>
      </c>
      <c r="AD113" s="1390" t="str">
        <f>IF(AD112="","",VLOOKUP(AD112,'シフト記号表（勤務時間帯）'!$C$6:$K$35,9,FALSE))</f>
        <v/>
      </c>
      <c r="AE113" s="1390" t="str">
        <f>IF(AE112="","",VLOOKUP(AE112,'シフト記号表（勤務時間帯）'!$C$6:$K$35,9,FALSE))</f>
        <v/>
      </c>
      <c r="AF113" s="1392" t="str">
        <f>IF(AF112="","",VLOOKUP(AF112,'シフト記号表（勤務時間帯）'!$C$6:$K$35,9,FALSE))</f>
        <v/>
      </c>
      <c r="AG113" s="1391" t="str">
        <f>IF(AG112="","",VLOOKUP(AG112,'シフト記号表（勤務時間帯）'!$C$6:$K$35,9,FALSE))</f>
        <v/>
      </c>
      <c r="AH113" s="1390" t="str">
        <f>IF(AH112="","",VLOOKUP(AH112,'シフト記号表（勤務時間帯）'!$C$6:$K$35,9,FALSE))</f>
        <v/>
      </c>
      <c r="AI113" s="1390" t="str">
        <f>IF(AI112="","",VLOOKUP(AI112,'シフト記号表（勤務時間帯）'!$C$6:$K$35,9,FALSE))</f>
        <v/>
      </c>
      <c r="AJ113" s="1390" t="str">
        <f>IF(AJ112="","",VLOOKUP(AJ112,'シフト記号表（勤務時間帯）'!$C$6:$K$35,9,FALSE))</f>
        <v/>
      </c>
      <c r="AK113" s="1390" t="str">
        <f>IF(AK112="","",VLOOKUP(AK112,'シフト記号表（勤務時間帯）'!$C$6:$K$35,9,FALSE))</f>
        <v/>
      </c>
      <c r="AL113" s="1390" t="str">
        <f>IF(AL112="","",VLOOKUP(AL112,'シフト記号表（勤務時間帯）'!$C$6:$K$35,9,FALSE))</f>
        <v/>
      </c>
      <c r="AM113" s="1392" t="str">
        <f>IF(AM112="","",VLOOKUP(AM112,'シフト記号表（勤務時間帯）'!$C$6:$K$35,9,FALSE))</f>
        <v/>
      </c>
      <c r="AN113" s="1391" t="str">
        <f>IF(AN112="","",VLOOKUP(AN112,'シフト記号表（勤務時間帯）'!$C$6:$K$35,9,FALSE))</f>
        <v/>
      </c>
      <c r="AO113" s="1390" t="str">
        <f>IF(AO112="","",VLOOKUP(AO112,'シフト記号表（勤務時間帯）'!$C$6:$K$35,9,FALSE))</f>
        <v/>
      </c>
      <c r="AP113" s="1390" t="str">
        <f>IF(AP112="","",VLOOKUP(AP112,'シフト記号表（勤務時間帯）'!$C$6:$K$35,9,FALSE))</f>
        <v/>
      </c>
      <c r="AQ113" s="1390" t="str">
        <f>IF(AQ112="","",VLOOKUP(AQ112,'シフト記号表（勤務時間帯）'!$C$6:$K$35,9,FALSE))</f>
        <v/>
      </c>
      <c r="AR113" s="1390" t="str">
        <f>IF(AR112="","",VLOOKUP(AR112,'シフト記号表（勤務時間帯）'!$C$6:$K$35,9,FALSE))</f>
        <v/>
      </c>
      <c r="AS113" s="1390" t="str">
        <f>IF(AS112="","",VLOOKUP(AS112,'シフト記号表（勤務時間帯）'!$C$6:$K$35,9,FALSE))</f>
        <v/>
      </c>
      <c r="AT113" s="1392" t="str">
        <f>IF(AT112="","",VLOOKUP(AT112,'シフト記号表（勤務時間帯）'!$C$6:$K$35,9,FALSE))</f>
        <v/>
      </c>
      <c r="AU113" s="1391" t="str">
        <f>IF(AU112="","",VLOOKUP(AU112,'シフト記号表（勤務時間帯）'!$C$6:$K$35,9,FALSE))</f>
        <v/>
      </c>
      <c r="AV113" s="1390" t="str">
        <f>IF(AV112="","",VLOOKUP(AV112,'シフト記号表（勤務時間帯）'!$C$6:$K$35,9,FALSE))</f>
        <v/>
      </c>
      <c r="AW113" s="1390" t="str">
        <f>IF(AW112="","",VLOOKUP(AW112,'シフト記号表（勤務時間帯）'!$C$6:$K$35,9,FALSE))</f>
        <v/>
      </c>
      <c r="AX113" s="1389">
        <f>IF($BB$3="４週",SUM(S113:AT113),IF($BB$3="暦月",SUM(S113:AW113),""))</f>
        <v>0</v>
      </c>
      <c r="AY113" s="1388"/>
      <c r="AZ113" s="1387">
        <f>IF($BB$3="４週",AX113/4,IF($BB$3="暦月",'②勤務形態一覧表（100名）'!AX113/('②勤務形態一覧表（100名）'!$BB$8/7),""))</f>
        <v>0</v>
      </c>
      <c r="BA113" s="1386"/>
      <c r="BB113" s="1068"/>
      <c r="BC113" s="1067"/>
      <c r="BD113" s="1067"/>
      <c r="BE113" s="1067"/>
      <c r="BF113" s="1066"/>
    </row>
    <row r="114" spans="2:58" ht="20.25" customHeight="1">
      <c r="B114" s="1396"/>
      <c r="C114" s="1064"/>
      <c r="D114" s="1063"/>
      <c r="E114" s="1062"/>
      <c r="F114" s="1512">
        <f>C112</f>
        <v>0</v>
      </c>
      <c r="G114" s="1116"/>
      <c r="H114" s="1082"/>
      <c r="I114" s="1081"/>
      <c r="J114" s="1081"/>
      <c r="K114" s="1080"/>
      <c r="L114" s="1115"/>
      <c r="M114" s="1110"/>
      <c r="N114" s="1110"/>
      <c r="O114" s="1109"/>
      <c r="P114" s="1406" t="s">
        <v>935</v>
      </c>
      <c r="Q114" s="1405"/>
      <c r="R114" s="1404"/>
      <c r="S114" s="1380" t="str">
        <f>IF(S112="","",VLOOKUP(S112,'シフト記号表（勤務時間帯）'!$C$6:$U$35,19,FALSE))</f>
        <v/>
      </c>
      <c r="T114" s="1379" t="str">
        <f>IF(T112="","",VLOOKUP(T112,'シフト記号表（勤務時間帯）'!$C$6:$U$35,19,FALSE))</f>
        <v/>
      </c>
      <c r="U114" s="1379" t="str">
        <f>IF(U112="","",VLOOKUP(U112,'シフト記号表（勤務時間帯）'!$C$6:$U$35,19,FALSE))</f>
        <v/>
      </c>
      <c r="V114" s="1379" t="str">
        <f>IF(V112="","",VLOOKUP(V112,'シフト記号表（勤務時間帯）'!$C$6:$U$35,19,FALSE))</f>
        <v/>
      </c>
      <c r="W114" s="1379" t="str">
        <f>IF(W112="","",VLOOKUP(W112,'シフト記号表（勤務時間帯）'!$C$6:$U$35,19,FALSE))</f>
        <v/>
      </c>
      <c r="X114" s="1379" t="str">
        <f>IF(X112="","",VLOOKUP(X112,'シフト記号表（勤務時間帯）'!$C$6:$U$35,19,FALSE))</f>
        <v/>
      </c>
      <c r="Y114" s="1381" t="str">
        <f>IF(Y112="","",VLOOKUP(Y112,'シフト記号表（勤務時間帯）'!$C$6:$U$35,19,FALSE))</f>
        <v/>
      </c>
      <c r="Z114" s="1380" t="str">
        <f>IF(Z112="","",VLOOKUP(Z112,'シフト記号表（勤務時間帯）'!$C$6:$U$35,19,FALSE))</f>
        <v/>
      </c>
      <c r="AA114" s="1379" t="str">
        <f>IF(AA112="","",VLOOKUP(AA112,'シフト記号表（勤務時間帯）'!$C$6:$U$35,19,FALSE))</f>
        <v/>
      </c>
      <c r="AB114" s="1379" t="str">
        <f>IF(AB112="","",VLOOKUP(AB112,'シフト記号表（勤務時間帯）'!$C$6:$U$35,19,FALSE))</f>
        <v/>
      </c>
      <c r="AC114" s="1379" t="str">
        <f>IF(AC112="","",VLOOKUP(AC112,'シフト記号表（勤務時間帯）'!$C$6:$U$35,19,FALSE))</f>
        <v/>
      </c>
      <c r="AD114" s="1379" t="str">
        <f>IF(AD112="","",VLOOKUP(AD112,'シフト記号表（勤務時間帯）'!$C$6:$U$35,19,FALSE))</f>
        <v/>
      </c>
      <c r="AE114" s="1379" t="str">
        <f>IF(AE112="","",VLOOKUP(AE112,'シフト記号表（勤務時間帯）'!$C$6:$U$35,19,FALSE))</f>
        <v/>
      </c>
      <c r="AF114" s="1381" t="str">
        <f>IF(AF112="","",VLOOKUP(AF112,'シフト記号表（勤務時間帯）'!$C$6:$U$35,19,FALSE))</f>
        <v/>
      </c>
      <c r="AG114" s="1380" t="str">
        <f>IF(AG112="","",VLOOKUP(AG112,'シフト記号表（勤務時間帯）'!$C$6:$U$35,19,FALSE))</f>
        <v/>
      </c>
      <c r="AH114" s="1379" t="str">
        <f>IF(AH112="","",VLOOKUP(AH112,'シフト記号表（勤務時間帯）'!$C$6:$U$35,19,FALSE))</f>
        <v/>
      </c>
      <c r="AI114" s="1379" t="str">
        <f>IF(AI112="","",VLOOKUP(AI112,'シフト記号表（勤務時間帯）'!$C$6:$U$35,19,FALSE))</f>
        <v/>
      </c>
      <c r="AJ114" s="1379" t="str">
        <f>IF(AJ112="","",VLOOKUP(AJ112,'シフト記号表（勤務時間帯）'!$C$6:$U$35,19,FALSE))</f>
        <v/>
      </c>
      <c r="AK114" s="1379" t="str">
        <f>IF(AK112="","",VLOOKUP(AK112,'シフト記号表（勤務時間帯）'!$C$6:$U$35,19,FALSE))</f>
        <v/>
      </c>
      <c r="AL114" s="1379" t="str">
        <f>IF(AL112="","",VLOOKUP(AL112,'シフト記号表（勤務時間帯）'!$C$6:$U$35,19,FALSE))</f>
        <v/>
      </c>
      <c r="AM114" s="1381" t="str">
        <f>IF(AM112="","",VLOOKUP(AM112,'シフト記号表（勤務時間帯）'!$C$6:$U$35,19,FALSE))</f>
        <v/>
      </c>
      <c r="AN114" s="1380" t="str">
        <f>IF(AN112="","",VLOOKUP(AN112,'シフト記号表（勤務時間帯）'!$C$6:$U$35,19,FALSE))</f>
        <v/>
      </c>
      <c r="AO114" s="1379" t="str">
        <f>IF(AO112="","",VLOOKUP(AO112,'シフト記号表（勤務時間帯）'!$C$6:$U$35,19,FALSE))</f>
        <v/>
      </c>
      <c r="AP114" s="1379" t="str">
        <f>IF(AP112="","",VLOOKUP(AP112,'シフト記号表（勤務時間帯）'!$C$6:$U$35,19,FALSE))</f>
        <v/>
      </c>
      <c r="AQ114" s="1379" t="str">
        <f>IF(AQ112="","",VLOOKUP(AQ112,'シフト記号表（勤務時間帯）'!$C$6:$U$35,19,FALSE))</f>
        <v/>
      </c>
      <c r="AR114" s="1379" t="str">
        <f>IF(AR112="","",VLOOKUP(AR112,'シフト記号表（勤務時間帯）'!$C$6:$U$35,19,FALSE))</f>
        <v/>
      </c>
      <c r="AS114" s="1379" t="str">
        <f>IF(AS112="","",VLOOKUP(AS112,'シフト記号表（勤務時間帯）'!$C$6:$U$35,19,FALSE))</f>
        <v/>
      </c>
      <c r="AT114" s="1381" t="str">
        <f>IF(AT112="","",VLOOKUP(AT112,'シフト記号表（勤務時間帯）'!$C$6:$U$35,19,FALSE))</f>
        <v/>
      </c>
      <c r="AU114" s="1380" t="str">
        <f>IF(AU112="","",VLOOKUP(AU112,'シフト記号表（勤務時間帯）'!$C$6:$U$35,19,FALSE))</f>
        <v/>
      </c>
      <c r="AV114" s="1379" t="str">
        <f>IF(AV112="","",VLOOKUP(AV112,'シフト記号表（勤務時間帯）'!$C$6:$U$35,19,FALSE))</f>
        <v/>
      </c>
      <c r="AW114" s="1379" t="str">
        <f>IF(AW112="","",VLOOKUP(AW112,'シフト記号表（勤務時間帯）'!$C$6:$U$35,19,FALSE))</f>
        <v/>
      </c>
      <c r="AX114" s="1378">
        <f>IF($BB$3="４週",SUM(S114:AT114),IF($BB$3="暦月",SUM(S114:AW114),""))</f>
        <v>0</v>
      </c>
      <c r="AY114" s="1377"/>
      <c r="AZ114" s="1376">
        <f>IF($BB$3="４週",AX114/4,IF($BB$3="暦月",'②勤務形態一覧表（100名）'!AX114/('②勤務形態一覧表（100名）'!$BB$8/7),""))</f>
        <v>0</v>
      </c>
      <c r="BA114" s="1375"/>
      <c r="BB114" s="1111"/>
      <c r="BC114" s="1110"/>
      <c r="BD114" s="1110"/>
      <c r="BE114" s="1110"/>
      <c r="BF114" s="1109"/>
    </row>
    <row r="115" spans="2:58" ht="20.25" customHeight="1">
      <c r="B115" s="1396">
        <f>B112+1</f>
        <v>32</v>
      </c>
      <c r="C115" s="1108"/>
      <c r="D115" s="1107"/>
      <c r="E115" s="1106"/>
      <c r="F115" s="1105"/>
      <c r="G115" s="1104"/>
      <c r="H115" s="1103"/>
      <c r="I115" s="1081"/>
      <c r="J115" s="1081"/>
      <c r="K115" s="1080"/>
      <c r="L115" s="1102"/>
      <c r="M115" s="1090"/>
      <c r="N115" s="1090"/>
      <c r="O115" s="1089"/>
      <c r="P115" s="1403" t="s">
        <v>937</v>
      </c>
      <c r="Q115" s="1402"/>
      <c r="R115" s="1401"/>
      <c r="S115" s="1518"/>
      <c r="T115" s="1517"/>
      <c r="U115" s="1517"/>
      <c r="V115" s="1517"/>
      <c r="W115" s="1517"/>
      <c r="X115" s="1517"/>
      <c r="Y115" s="1519"/>
      <c r="Z115" s="1518"/>
      <c r="AA115" s="1517"/>
      <c r="AB115" s="1517"/>
      <c r="AC115" s="1517"/>
      <c r="AD115" s="1517"/>
      <c r="AE115" s="1517"/>
      <c r="AF115" s="1519"/>
      <c r="AG115" s="1518"/>
      <c r="AH115" s="1517"/>
      <c r="AI115" s="1517"/>
      <c r="AJ115" s="1517"/>
      <c r="AK115" s="1517"/>
      <c r="AL115" s="1517"/>
      <c r="AM115" s="1519"/>
      <c r="AN115" s="1518"/>
      <c r="AO115" s="1517"/>
      <c r="AP115" s="1517"/>
      <c r="AQ115" s="1517"/>
      <c r="AR115" s="1517"/>
      <c r="AS115" s="1517"/>
      <c r="AT115" s="1519"/>
      <c r="AU115" s="1518"/>
      <c r="AV115" s="1517"/>
      <c r="AW115" s="1517"/>
      <c r="AX115" s="1516"/>
      <c r="AY115" s="1515"/>
      <c r="AZ115" s="1514"/>
      <c r="BA115" s="1513"/>
      <c r="BB115" s="1091"/>
      <c r="BC115" s="1090"/>
      <c r="BD115" s="1090"/>
      <c r="BE115" s="1090"/>
      <c r="BF115" s="1089"/>
    </row>
    <row r="116" spans="2:58" ht="20.25" customHeight="1">
      <c r="B116" s="1396"/>
      <c r="C116" s="1087"/>
      <c r="D116" s="1086"/>
      <c r="E116" s="1085"/>
      <c r="F116" s="1084"/>
      <c r="G116" s="1083"/>
      <c r="H116" s="1082"/>
      <c r="I116" s="1081"/>
      <c r="J116" s="1081"/>
      <c r="K116" s="1080"/>
      <c r="L116" s="1079"/>
      <c r="M116" s="1067"/>
      <c r="N116" s="1067"/>
      <c r="O116" s="1066"/>
      <c r="P116" s="1395" t="s">
        <v>936</v>
      </c>
      <c r="Q116" s="1394"/>
      <c r="R116" s="1393"/>
      <c r="S116" s="1391" t="str">
        <f>IF(S115="","",VLOOKUP(S115,'シフト記号表（勤務時間帯）'!$C$6:$K$35,9,FALSE))</f>
        <v/>
      </c>
      <c r="T116" s="1390" t="str">
        <f>IF(T115="","",VLOOKUP(T115,'シフト記号表（勤務時間帯）'!$C$6:$K$35,9,FALSE))</f>
        <v/>
      </c>
      <c r="U116" s="1390" t="str">
        <f>IF(U115="","",VLOOKUP(U115,'シフト記号表（勤務時間帯）'!$C$6:$K$35,9,FALSE))</f>
        <v/>
      </c>
      <c r="V116" s="1390" t="str">
        <f>IF(V115="","",VLOOKUP(V115,'シフト記号表（勤務時間帯）'!$C$6:$K$35,9,FALSE))</f>
        <v/>
      </c>
      <c r="W116" s="1390" t="str">
        <f>IF(W115="","",VLOOKUP(W115,'シフト記号表（勤務時間帯）'!$C$6:$K$35,9,FALSE))</f>
        <v/>
      </c>
      <c r="X116" s="1390" t="str">
        <f>IF(X115="","",VLOOKUP(X115,'シフト記号表（勤務時間帯）'!$C$6:$K$35,9,FALSE))</f>
        <v/>
      </c>
      <c r="Y116" s="1392" t="str">
        <f>IF(Y115="","",VLOOKUP(Y115,'シフト記号表（勤務時間帯）'!$C$6:$K$35,9,FALSE))</f>
        <v/>
      </c>
      <c r="Z116" s="1391" t="str">
        <f>IF(Z115="","",VLOOKUP(Z115,'シフト記号表（勤務時間帯）'!$C$6:$K$35,9,FALSE))</f>
        <v/>
      </c>
      <c r="AA116" s="1390" t="str">
        <f>IF(AA115="","",VLOOKUP(AA115,'シフト記号表（勤務時間帯）'!$C$6:$K$35,9,FALSE))</f>
        <v/>
      </c>
      <c r="AB116" s="1390" t="str">
        <f>IF(AB115="","",VLOOKUP(AB115,'シフト記号表（勤務時間帯）'!$C$6:$K$35,9,FALSE))</f>
        <v/>
      </c>
      <c r="AC116" s="1390" t="str">
        <f>IF(AC115="","",VLOOKUP(AC115,'シフト記号表（勤務時間帯）'!$C$6:$K$35,9,FALSE))</f>
        <v/>
      </c>
      <c r="AD116" s="1390" t="str">
        <f>IF(AD115="","",VLOOKUP(AD115,'シフト記号表（勤務時間帯）'!$C$6:$K$35,9,FALSE))</f>
        <v/>
      </c>
      <c r="AE116" s="1390" t="str">
        <f>IF(AE115="","",VLOOKUP(AE115,'シフト記号表（勤務時間帯）'!$C$6:$K$35,9,FALSE))</f>
        <v/>
      </c>
      <c r="AF116" s="1392" t="str">
        <f>IF(AF115="","",VLOOKUP(AF115,'シフト記号表（勤務時間帯）'!$C$6:$K$35,9,FALSE))</f>
        <v/>
      </c>
      <c r="AG116" s="1391" t="str">
        <f>IF(AG115="","",VLOOKUP(AG115,'シフト記号表（勤務時間帯）'!$C$6:$K$35,9,FALSE))</f>
        <v/>
      </c>
      <c r="AH116" s="1390" t="str">
        <f>IF(AH115="","",VLOOKUP(AH115,'シフト記号表（勤務時間帯）'!$C$6:$K$35,9,FALSE))</f>
        <v/>
      </c>
      <c r="AI116" s="1390" t="str">
        <f>IF(AI115="","",VLOOKUP(AI115,'シフト記号表（勤務時間帯）'!$C$6:$K$35,9,FALSE))</f>
        <v/>
      </c>
      <c r="AJ116" s="1390" t="str">
        <f>IF(AJ115="","",VLOOKUP(AJ115,'シフト記号表（勤務時間帯）'!$C$6:$K$35,9,FALSE))</f>
        <v/>
      </c>
      <c r="AK116" s="1390" t="str">
        <f>IF(AK115="","",VLOOKUP(AK115,'シフト記号表（勤務時間帯）'!$C$6:$K$35,9,FALSE))</f>
        <v/>
      </c>
      <c r="AL116" s="1390" t="str">
        <f>IF(AL115="","",VLOOKUP(AL115,'シフト記号表（勤務時間帯）'!$C$6:$K$35,9,FALSE))</f>
        <v/>
      </c>
      <c r="AM116" s="1392" t="str">
        <f>IF(AM115="","",VLOOKUP(AM115,'シフト記号表（勤務時間帯）'!$C$6:$K$35,9,FALSE))</f>
        <v/>
      </c>
      <c r="AN116" s="1391" t="str">
        <f>IF(AN115="","",VLOOKUP(AN115,'シフト記号表（勤務時間帯）'!$C$6:$K$35,9,FALSE))</f>
        <v/>
      </c>
      <c r="AO116" s="1390" t="str">
        <f>IF(AO115="","",VLOOKUP(AO115,'シフト記号表（勤務時間帯）'!$C$6:$K$35,9,FALSE))</f>
        <v/>
      </c>
      <c r="AP116" s="1390" t="str">
        <f>IF(AP115="","",VLOOKUP(AP115,'シフト記号表（勤務時間帯）'!$C$6:$K$35,9,FALSE))</f>
        <v/>
      </c>
      <c r="AQ116" s="1390" t="str">
        <f>IF(AQ115="","",VLOOKUP(AQ115,'シフト記号表（勤務時間帯）'!$C$6:$K$35,9,FALSE))</f>
        <v/>
      </c>
      <c r="AR116" s="1390" t="str">
        <f>IF(AR115="","",VLOOKUP(AR115,'シフト記号表（勤務時間帯）'!$C$6:$K$35,9,FALSE))</f>
        <v/>
      </c>
      <c r="AS116" s="1390" t="str">
        <f>IF(AS115="","",VLOOKUP(AS115,'シフト記号表（勤務時間帯）'!$C$6:$K$35,9,FALSE))</f>
        <v/>
      </c>
      <c r="AT116" s="1392" t="str">
        <f>IF(AT115="","",VLOOKUP(AT115,'シフト記号表（勤務時間帯）'!$C$6:$K$35,9,FALSE))</f>
        <v/>
      </c>
      <c r="AU116" s="1391" t="str">
        <f>IF(AU115="","",VLOOKUP(AU115,'シフト記号表（勤務時間帯）'!$C$6:$K$35,9,FALSE))</f>
        <v/>
      </c>
      <c r="AV116" s="1390" t="str">
        <f>IF(AV115="","",VLOOKUP(AV115,'シフト記号表（勤務時間帯）'!$C$6:$K$35,9,FALSE))</f>
        <v/>
      </c>
      <c r="AW116" s="1390" t="str">
        <f>IF(AW115="","",VLOOKUP(AW115,'シフト記号表（勤務時間帯）'!$C$6:$K$35,9,FALSE))</f>
        <v/>
      </c>
      <c r="AX116" s="1389">
        <f>IF($BB$3="４週",SUM(S116:AT116),IF($BB$3="暦月",SUM(S116:AW116),""))</f>
        <v>0</v>
      </c>
      <c r="AY116" s="1388"/>
      <c r="AZ116" s="1387">
        <f>IF($BB$3="４週",AX116/4,IF($BB$3="暦月",'②勤務形態一覧表（100名）'!AX116/('②勤務形態一覧表（100名）'!$BB$8/7),""))</f>
        <v>0</v>
      </c>
      <c r="BA116" s="1386"/>
      <c r="BB116" s="1068"/>
      <c r="BC116" s="1067"/>
      <c r="BD116" s="1067"/>
      <c r="BE116" s="1067"/>
      <c r="BF116" s="1066"/>
    </row>
    <row r="117" spans="2:58" ht="20.25" customHeight="1">
      <c r="B117" s="1396"/>
      <c r="C117" s="1064"/>
      <c r="D117" s="1063"/>
      <c r="E117" s="1062"/>
      <c r="F117" s="1512">
        <f>C115</f>
        <v>0</v>
      </c>
      <c r="G117" s="1116"/>
      <c r="H117" s="1082"/>
      <c r="I117" s="1081"/>
      <c r="J117" s="1081"/>
      <c r="K117" s="1080"/>
      <c r="L117" s="1115"/>
      <c r="M117" s="1110"/>
      <c r="N117" s="1110"/>
      <c r="O117" s="1109"/>
      <c r="P117" s="1406" t="s">
        <v>935</v>
      </c>
      <c r="Q117" s="1405"/>
      <c r="R117" s="1404"/>
      <c r="S117" s="1380" t="str">
        <f>IF(S115="","",VLOOKUP(S115,'シフト記号表（勤務時間帯）'!$C$6:$U$35,19,FALSE))</f>
        <v/>
      </c>
      <c r="T117" s="1379" t="str">
        <f>IF(T115="","",VLOOKUP(T115,'シフト記号表（勤務時間帯）'!$C$6:$U$35,19,FALSE))</f>
        <v/>
      </c>
      <c r="U117" s="1379" t="str">
        <f>IF(U115="","",VLOOKUP(U115,'シフト記号表（勤務時間帯）'!$C$6:$U$35,19,FALSE))</f>
        <v/>
      </c>
      <c r="V117" s="1379" t="str">
        <f>IF(V115="","",VLOOKUP(V115,'シフト記号表（勤務時間帯）'!$C$6:$U$35,19,FALSE))</f>
        <v/>
      </c>
      <c r="W117" s="1379" t="str">
        <f>IF(W115="","",VLOOKUP(W115,'シフト記号表（勤務時間帯）'!$C$6:$U$35,19,FALSE))</f>
        <v/>
      </c>
      <c r="X117" s="1379" t="str">
        <f>IF(X115="","",VLOOKUP(X115,'シフト記号表（勤務時間帯）'!$C$6:$U$35,19,FALSE))</f>
        <v/>
      </c>
      <c r="Y117" s="1381" t="str">
        <f>IF(Y115="","",VLOOKUP(Y115,'シフト記号表（勤務時間帯）'!$C$6:$U$35,19,FALSE))</f>
        <v/>
      </c>
      <c r="Z117" s="1380" t="str">
        <f>IF(Z115="","",VLOOKUP(Z115,'シフト記号表（勤務時間帯）'!$C$6:$U$35,19,FALSE))</f>
        <v/>
      </c>
      <c r="AA117" s="1379" t="str">
        <f>IF(AA115="","",VLOOKUP(AA115,'シフト記号表（勤務時間帯）'!$C$6:$U$35,19,FALSE))</f>
        <v/>
      </c>
      <c r="AB117" s="1379" t="str">
        <f>IF(AB115="","",VLOOKUP(AB115,'シフト記号表（勤務時間帯）'!$C$6:$U$35,19,FALSE))</f>
        <v/>
      </c>
      <c r="AC117" s="1379" t="str">
        <f>IF(AC115="","",VLOOKUP(AC115,'シフト記号表（勤務時間帯）'!$C$6:$U$35,19,FALSE))</f>
        <v/>
      </c>
      <c r="AD117" s="1379" t="str">
        <f>IF(AD115="","",VLOOKUP(AD115,'シフト記号表（勤務時間帯）'!$C$6:$U$35,19,FALSE))</f>
        <v/>
      </c>
      <c r="AE117" s="1379" t="str">
        <f>IF(AE115="","",VLOOKUP(AE115,'シフト記号表（勤務時間帯）'!$C$6:$U$35,19,FALSE))</f>
        <v/>
      </c>
      <c r="AF117" s="1381" t="str">
        <f>IF(AF115="","",VLOOKUP(AF115,'シフト記号表（勤務時間帯）'!$C$6:$U$35,19,FALSE))</f>
        <v/>
      </c>
      <c r="AG117" s="1380" t="str">
        <f>IF(AG115="","",VLOOKUP(AG115,'シフト記号表（勤務時間帯）'!$C$6:$U$35,19,FALSE))</f>
        <v/>
      </c>
      <c r="AH117" s="1379" t="str">
        <f>IF(AH115="","",VLOOKUP(AH115,'シフト記号表（勤務時間帯）'!$C$6:$U$35,19,FALSE))</f>
        <v/>
      </c>
      <c r="AI117" s="1379" t="str">
        <f>IF(AI115="","",VLOOKUP(AI115,'シフト記号表（勤務時間帯）'!$C$6:$U$35,19,FALSE))</f>
        <v/>
      </c>
      <c r="AJ117" s="1379" t="str">
        <f>IF(AJ115="","",VLOOKUP(AJ115,'シフト記号表（勤務時間帯）'!$C$6:$U$35,19,FALSE))</f>
        <v/>
      </c>
      <c r="AK117" s="1379" t="str">
        <f>IF(AK115="","",VLOOKUP(AK115,'シフト記号表（勤務時間帯）'!$C$6:$U$35,19,FALSE))</f>
        <v/>
      </c>
      <c r="AL117" s="1379" t="str">
        <f>IF(AL115="","",VLOOKUP(AL115,'シフト記号表（勤務時間帯）'!$C$6:$U$35,19,FALSE))</f>
        <v/>
      </c>
      <c r="AM117" s="1381" t="str">
        <f>IF(AM115="","",VLOOKUP(AM115,'シフト記号表（勤務時間帯）'!$C$6:$U$35,19,FALSE))</f>
        <v/>
      </c>
      <c r="AN117" s="1380" t="str">
        <f>IF(AN115="","",VLOOKUP(AN115,'シフト記号表（勤務時間帯）'!$C$6:$U$35,19,FALSE))</f>
        <v/>
      </c>
      <c r="AO117" s="1379" t="str">
        <f>IF(AO115="","",VLOOKUP(AO115,'シフト記号表（勤務時間帯）'!$C$6:$U$35,19,FALSE))</f>
        <v/>
      </c>
      <c r="AP117" s="1379" t="str">
        <f>IF(AP115="","",VLOOKUP(AP115,'シフト記号表（勤務時間帯）'!$C$6:$U$35,19,FALSE))</f>
        <v/>
      </c>
      <c r="AQ117" s="1379" t="str">
        <f>IF(AQ115="","",VLOOKUP(AQ115,'シフト記号表（勤務時間帯）'!$C$6:$U$35,19,FALSE))</f>
        <v/>
      </c>
      <c r="AR117" s="1379" t="str">
        <f>IF(AR115="","",VLOOKUP(AR115,'シフト記号表（勤務時間帯）'!$C$6:$U$35,19,FALSE))</f>
        <v/>
      </c>
      <c r="AS117" s="1379" t="str">
        <f>IF(AS115="","",VLOOKUP(AS115,'シフト記号表（勤務時間帯）'!$C$6:$U$35,19,FALSE))</f>
        <v/>
      </c>
      <c r="AT117" s="1381" t="str">
        <f>IF(AT115="","",VLOOKUP(AT115,'シフト記号表（勤務時間帯）'!$C$6:$U$35,19,FALSE))</f>
        <v/>
      </c>
      <c r="AU117" s="1380" t="str">
        <f>IF(AU115="","",VLOOKUP(AU115,'シフト記号表（勤務時間帯）'!$C$6:$U$35,19,FALSE))</f>
        <v/>
      </c>
      <c r="AV117" s="1379" t="str">
        <f>IF(AV115="","",VLOOKUP(AV115,'シフト記号表（勤務時間帯）'!$C$6:$U$35,19,FALSE))</f>
        <v/>
      </c>
      <c r="AW117" s="1379" t="str">
        <f>IF(AW115="","",VLOOKUP(AW115,'シフト記号表（勤務時間帯）'!$C$6:$U$35,19,FALSE))</f>
        <v/>
      </c>
      <c r="AX117" s="1378">
        <f>IF($BB$3="４週",SUM(S117:AT117),IF($BB$3="暦月",SUM(S117:AW117),""))</f>
        <v>0</v>
      </c>
      <c r="AY117" s="1377"/>
      <c r="AZ117" s="1376">
        <f>IF($BB$3="４週",AX117/4,IF($BB$3="暦月",'②勤務形態一覧表（100名）'!AX117/('②勤務形態一覧表（100名）'!$BB$8/7),""))</f>
        <v>0</v>
      </c>
      <c r="BA117" s="1375"/>
      <c r="BB117" s="1111"/>
      <c r="BC117" s="1110"/>
      <c r="BD117" s="1110"/>
      <c r="BE117" s="1110"/>
      <c r="BF117" s="1109"/>
    </row>
    <row r="118" spans="2:58" ht="20.25" customHeight="1">
      <c r="B118" s="1396">
        <f>B115+1</f>
        <v>33</v>
      </c>
      <c r="C118" s="1108"/>
      <c r="D118" s="1107"/>
      <c r="E118" s="1106"/>
      <c r="F118" s="1105"/>
      <c r="G118" s="1104"/>
      <c r="H118" s="1103"/>
      <c r="I118" s="1081"/>
      <c r="J118" s="1081"/>
      <c r="K118" s="1080"/>
      <c r="L118" s="1102"/>
      <c r="M118" s="1090"/>
      <c r="N118" s="1090"/>
      <c r="O118" s="1089"/>
      <c r="P118" s="1403" t="s">
        <v>937</v>
      </c>
      <c r="Q118" s="1402"/>
      <c r="R118" s="1401"/>
      <c r="S118" s="1518"/>
      <c r="T118" s="1517"/>
      <c r="U118" s="1517"/>
      <c r="V118" s="1517"/>
      <c r="W118" s="1517"/>
      <c r="X118" s="1517"/>
      <c r="Y118" s="1519"/>
      <c r="Z118" s="1518"/>
      <c r="AA118" s="1517"/>
      <c r="AB118" s="1517"/>
      <c r="AC118" s="1517"/>
      <c r="AD118" s="1517"/>
      <c r="AE118" s="1517"/>
      <c r="AF118" s="1519"/>
      <c r="AG118" s="1518"/>
      <c r="AH118" s="1517"/>
      <c r="AI118" s="1517"/>
      <c r="AJ118" s="1517"/>
      <c r="AK118" s="1517"/>
      <c r="AL118" s="1517"/>
      <c r="AM118" s="1519"/>
      <c r="AN118" s="1518"/>
      <c r="AO118" s="1517"/>
      <c r="AP118" s="1517"/>
      <c r="AQ118" s="1517"/>
      <c r="AR118" s="1517"/>
      <c r="AS118" s="1517"/>
      <c r="AT118" s="1519"/>
      <c r="AU118" s="1518"/>
      <c r="AV118" s="1517"/>
      <c r="AW118" s="1517"/>
      <c r="AX118" s="1516"/>
      <c r="AY118" s="1515"/>
      <c r="AZ118" s="1514"/>
      <c r="BA118" s="1513"/>
      <c r="BB118" s="1091"/>
      <c r="BC118" s="1090"/>
      <c r="BD118" s="1090"/>
      <c r="BE118" s="1090"/>
      <c r="BF118" s="1089"/>
    </row>
    <row r="119" spans="2:58" ht="20.25" customHeight="1">
      <c r="B119" s="1396"/>
      <c r="C119" s="1087"/>
      <c r="D119" s="1086"/>
      <c r="E119" s="1085"/>
      <c r="F119" s="1084"/>
      <c r="G119" s="1083"/>
      <c r="H119" s="1082"/>
      <c r="I119" s="1081"/>
      <c r="J119" s="1081"/>
      <c r="K119" s="1080"/>
      <c r="L119" s="1079"/>
      <c r="M119" s="1067"/>
      <c r="N119" s="1067"/>
      <c r="O119" s="1066"/>
      <c r="P119" s="1395" t="s">
        <v>936</v>
      </c>
      <c r="Q119" s="1394"/>
      <c r="R119" s="1393"/>
      <c r="S119" s="1391" t="str">
        <f>IF(S118="","",VLOOKUP(S118,'シフト記号表（勤務時間帯）'!$C$6:$K$35,9,FALSE))</f>
        <v/>
      </c>
      <c r="T119" s="1390" t="str">
        <f>IF(T118="","",VLOOKUP(T118,'シフト記号表（勤務時間帯）'!$C$6:$K$35,9,FALSE))</f>
        <v/>
      </c>
      <c r="U119" s="1390" t="str">
        <f>IF(U118="","",VLOOKUP(U118,'シフト記号表（勤務時間帯）'!$C$6:$K$35,9,FALSE))</f>
        <v/>
      </c>
      <c r="V119" s="1390" t="str">
        <f>IF(V118="","",VLOOKUP(V118,'シフト記号表（勤務時間帯）'!$C$6:$K$35,9,FALSE))</f>
        <v/>
      </c>
      <c r="W119" s="1390" t="str">
        <f>IF(W118="","",VLOOKUP(W118,'シフト記号表（勤務時間帯）'!$C$6:$K$35,9,FALSE))</f>
        <v/>
      </c>
      <c r="X119" s="1390" t="str">
        <f>IF(X118="","",VLOOKUP(X118,'シフト記号表（勤務時間帯）'!$C$6:$K$35,9,FALSE))</f>
        <v/>
      </c>
      <c r="Y119" s="1392" t="str">
        <f>IF(Y118="","",VLOOKUP(Y118,'シフト記号表（勤務時間帯）'!$C$6:$K$35,9,FALSE))</f>
        <v/>
      </c>
      <c r="Z119" s="1391" t="str">
        <f>IF(Z118="","",VLOOKUP(Z118,'シフト記号表（勤務時間帯）'!$C$6:$K$35,9,FALSE))</f>
        <v/>
      </c>
      <c r="AA119" s="1390" t="str">
        <f>IF(AA118="","",VLOOKUP(AA118,'シフト記号表（勤務時間帯）'!$C$6:$K$35,9,FALSE))</f>
        <v/>
      </c>
      <c r="AB119" s="1390" t="str">
        <f>IF(AB118="","",VLOOKUP(AB118,'シフト記号表（勤務時間帯）'!$C$6:$K$35,9,FALSE))</f>
        <v/>
      </c>
      <c r="AC119" s="1390" t="str">
        <f>IF(AC118="","",VLOOKUP(AC118,'シフト記号表（勤務時間帯）'!$C$6:$K$35,9,FALSE))</f>
        <v/>
      </c>
      <c r="AD119" s="1390" t="str">
        <f>IF(AD118="","",VLOOKUP(AD118,'シフト記号表（勤務時間帯）'!$C$6:$K$35,9,FALSE))</f>
        <v/>
      </c>
      <c r="AE119" s="1390" t="str">
        <f>IF(AE118="","",VLOOKUP(AE118,'シフト記号表（勤務時間帯）'!$C$6:$K$35,9,FALSE))</f>
        <v/>
      </c>
      <c r="AF119" s="1392" t="str">
        <f>IF(AF118="","",VLOOKUP(AF118,'シフト記号表（勤務時間帯）'!$C$6:$K$35,9,FALSE))</f>
        <v/>
      </c>
      <c r="AG119" s="1391" t="str">
        <f>IF(AG118="","",VLOOKUP(AG118,'シフト記号表（勤務時間帯）'!$C$6:$K$35,9,FALSE))</f>
        <v/>
      </c>
      <c r="AH119" s="1390" t="str">
        <f>IF(AH118="","",VLOOKUP(AH118,'シフト記号表（勤務時間帯）'!$C$6:$K$35,9,FALSE))</f>
        <v/>
      </c>
      <c r="AI119" s="1390" t="str">
        <f>IF(AI118="","",VLOOKUP(AI118,'シフト記号表（勤務時間帯）'!$C$6:$K$35,9,FALSE))</f>
        <v/>
      </c>
      <c r="AJ119" s="1390" t="str">
        <f>IF(AJ118="","",VLOOKUP(AJ118,'シフト記号表（勤務時間帯）'!$C$6:$K$35,9,FALSE))</f>
        <v/>
      </c>
      <c r="AK119" s="1390" t="str">
        <f>IF(AK118="","",VLOOKUP(AK118,'シフト記号表（勤務時間帯）'!$C$6:$K$35,9,FALSE))</f>
        <v/>
      </c>
      <c r="AL119" s="1390" t="str">
        <f>IF(AL118="","",VLOOKUP(AL118,'シフト記号表（勤務時間帯）'!$C$6:$K$35,9,FALSE))</f>
        <v/>
      </c>
      <c r="AM119" s="1392" t="str">
        <f>IF(AM118="","",VLOOKUP(AM118,'シフト記号表（勤務時間帯）'!$C$6:$K$35,9,FALSE))</f>
        <v/>
      </c>
      <c r="AN119" s="1391" t="str">
        <f>IF(AN118="","",VLOOKUP(AN118,'シフト記号表（勤務時間帯）'!$C$6:$K$35,9,FALSE))</f>
        <v/>
      </c>
      <c r="AO119" s="1390" t="str">
        <f>IF(AO118="","",VLOOKUP(AO118,'シフト記号表（勤務時間帯）'!$C$6:$K$35,9,FALSE))</f>
        <v/>
      </c>
      <c r="AP119" s="1390" t="str">
        <f>IF(AP118="","",VLOOKUP(AP118,'シフト記号表（勤務時間帯）'!$C$6:$K$35,9,FALSE))</f>
        <v/>
      </c>
      <c r="AQ119" s="1390" t="str">
        <f>IF(AQ118="","",VLOOKUP(AQ118,'シフト記号表（勤務時間帯）'!$C$6:$K$35,9,FALSE))</f>
        <v/>
      </c>
      <c r="AR119" s="1390" t="str">
        <f>IF(AR118="","",VLOOKUP(AR118,'シフト記号表（勤務時間帯）'!$C$6:$K$35,9,FALSE))</f>
        <v/>
      </c>
      <c r="AS119" s="1390" t="str">
        <f>IF(AS118="","",VLOOKUP(AS118,'シフト記号表（勤務時間帯）'!$C$6:$K$35,9,FALSE))</f>
        <v/>
      </c>
      <c r="AT119" s="1392" t="str">
        <f>IF(AT118="","",VLOOKUP(AT118,'シフト記号表（勤務時間帯）'!$C$6:$K$35,9,FALSE))</f>
        <v/>
      </c>
      <c r="AU119" s="1391" t="str">
        <f>IF(AU118="","",VLOOKUP(AU118,'シフト記号表（勤務時間帯）'!$C$6:$K$35,9,FALSE))</f>
        <v/>
      </c>
      <c r="AV119" s="1390" t="str">
        <f>IF(AV118="","",VLOOKUP(AV118,'シフト記号表（勤務時間帯）'!$C$6:$K$35,9,FALSE))</f>
        <v/>
      </c>
      <c r="AW119" s="1390" t="str">
        <f>IF(AW118="","",VLOOKUP(AW118,'シフト記号表（勤務時間帯）'!$C$6:$K$35,9,FALSE))</f>
        <v/>
      </c>
      <c r="AX119" s="1389">
        <f>IF($BB$3="４週",SUM(S119:AT119),IF($BB$3="暦月",SUM(S119:AW119),""))</f>
        <v>0</v>
      </c>
      <c r="AY119" s="1388"/>
      <c r="AZ119" s="1387">
        <f>IF($BB$3="４週",AX119/4,IF($BB$3="暦月",'②勤務形態一覧表（100名）'!AX119/('②勤務形態一覧表（100名）'!$BB$8/7),""))</f>
        <v>0</v>
      </c>
      <c r="BA119" s="1386"/>
      <c r="BB119" s="1068"/>
      <c r="BC119" s="1067"/>
      <c r="BD119" s="1067"/>
      <c r="BE119" s="1067"/>
      <c r="BF119" s="1066"/>
    </row>
    <row r="120" spans="2:58" ht="20.25" customHeight="1">
      <c r="B120" s="1396"/>
      <c r="C120" s="1064"/>
      <c r="D120" s="1063"/>
      <c r="E120" s="1062"/>
      <c r="F120" s="1512">
        <f>C118</f>
        <v>0</v>
      </c>
      <c r="G120" s="1116"/>
      <c r="H120" s="1082"/>
      <c r="I120" s="1081"/>
      <c r="J120" s="1081"/>
      <c r="K120" s="1080"/>
      <c r="L120" s="1115"/>
      <c r="M120" s="1110"/>
      <c r="N120" s="1110"/>
      <c r="O120" s="1109"/>
      <c r="P120" s="1406" t="s">
        <v>935</v>
      </c>
      <c r="Q120" s="1405"/>
      <c r="R120" s="1404"/>
      <c r="S120" s="1380" t="str">
        <f>IF(S118="","",VLOOKUP(S118,'シフト記号表（勤務時間帯）'!$C$6:$U$35,19,FALSE))</f>
        <v/>
      </c>
      <c r="T120" s="1379" t="str">
        <f>IF(T118="","",VLOOKUP(T118,'シフト記号表（勤務時間帯）'!$C$6:$U$35,19,FALSE))</f>
        <v/>
      </c>
      <c r="U120" s="1379" t="str">
        <f>IF(U118="","",VLOOKUP(U118,'シフト記号表（勤務時間帯）'!$C$6:$U$35,19,FALSE))</f>
        <v/>
      </c>
      <c r="V120" s="1379" t="str">
        <f>IF(V118="","",VLOOKUP(V118,'シフト記号表（勤務時間帯）'!$C$6:$U$35,19,FALSE))</f>
        <v/>
      </c>
      <c r="W120" s="1379" t="str">
        <f>IF(W118="","",VLOOKUP(W118,'シフト記号表（勤務時間帯）'!$C$6:$U$35,19,FALSE))</f>
        <v/>
      </c>
      <c r="X120" s="1379" t="str">
        <f>IF(X118="","",VLOOKUP(X118,'シフト記号表（勤務時間帯）'!$C$6:$U$35,19,FALSE))</f>
        <v/>
      </c>
      <c r="Y120" s="1381" t="str">
        <f>IF(Y118="","",VLOOKUP(Y118,'シフト記号表（勤務時間帯）'!$C$6:$U$35,19,FALSE))</f>
        <v/>
      </c>
      <c r="Z120" s="1380" t="str">
        <f>IF(Z118="","",VLOOKUP(Z118,'シフト記号表（勤務時間帯）'!$C$6:$U$35,19,FALSE))</f>
        <v/>
      </c>
      <c r="AA120" s="1379" t="str">
        <f>IF(AA118="","",VLOOKUP(AA118,'シフト記号表（勤務時間帯）'!$C$6:$U$35,19,FALSE))</f>
        <v/>
      </c>
      <c r="AB120" s="1379" t="str">
        <f>IF(AB118="","",VLOOKUP(AB118,'シフト記号表（勤務時間帯）'!$C$6:$U$35,19,FALSE))</f>
        <v/>
      </c>
      <c r="AC120" s="1379" t="str">
        <f>IF(AC118="","",VLOOKUP(AC118,'シフト記号表（勤務時間帯）'!$C$6:$U$35,19,FALSE))</f>
        <v/>
      </c>
      <c r="AD120" s="1379" t="str">
        <f>IF(AD118="","",VLOOKUP(AD118,'シフト記号表（勤務時間帯）'!$C$6:$U$35,19,FALSE))</f>
        <v/>
      </c>
      <c r="AE120" s="1379" t="str">
        <f>IF(AE118="","",VLOOKUP(AE118,'シフト記号表（勤務時間帯）'!$C$6:$U$35,19,FALSE))</f>
        <v/>
      </c>
      <c r="AF120" s="1381" t="str">
        <f>IF(AF118="","",VLOOKUP(AF118,'シフト記号表（勤務時間帯）'!$C$6:$U$35,19,FALSE))</f>
        <v/>
      </c>
      <c r="AG120" s="1380" t="str">
        <f>IF(AG118="","",VLOOKUP(AG118,'シフト記号表（勤務時間帯）'!$C$6:$U$35,19,FALSE))</f>
        <v/>
      </c>
      <c r="AH120" s="1379" t="str">
        <f>IF(AH118="","",VLOOKUP(AH118,'シフト記号表（勤務時間帯）'!$C$6:$U$35,19,FALSE))</f>
        <v/>
      </c>
      <c r="AI120" s="1379" t="str">
        <f>IF(AI118="","",VLOOKUP(AI118,'シフト記号表（勤務時間帯）'!$C$6:$U$35,19,FALSE))</f>
        <v/>
      </c>
      <c r="AJ120" s="1379" t="str">
        <f>IF(AJ118="","",VLOOKUP(AJ118,'シフト記号表（勤務時間帯）'!$C$6:$U$35,19,FALSE))</f>
        <v/>
      </c>
      <c r="AK120" s="1379" t="str">
        <f>IF(AK118="","",VLOOKUP(AK118,'シフト記号表（勤務時間帯）'!$C$6:$U$35,19,FALSE))</f>
        <v/>
      </c>
      <c r="AL120" s="1379" t="str">
        <f>IF(AL118="","",VLOOKUP(AL118,'シフト記号表（勤務時間帯）'!$C$6:$U$35,19,FALSE))</f>
        <v/>
      </c>
      <c r="AM120" s="1381" t="str">
        <f>IF(AM118="","",VLOOKUP(AM118,'シフト記号表（勤務時間帯）'!$C$6:$U$35,19,FALSE))</f>
        <v/>
      </c>
      <c r="AN120" s="1380" t="str">
        <f>IF(AN118="","",VLOOKUP(AN118,'シフト記号表（勤務時間帯）'!$C$6:$U$35,19,FALSE))</f>
        <v/>
      </c>
      <c r="AO120" s="1379" t="str">
        <f>IF(AO118="","",VLOOKUP(AO118,'シフト記号表（勤務時間帯）'!$C$6:$U$35,19,FALSE))</f>
        <v/>
      </c>
      <c r="AP120" s="1379" t="str">
        <f>IF(AP118="","",VLOOKUP(AP118,'シフト記号表（勤務時間帯）'!$C$6:$U$35,19,FALSE))</f>
        <v/>
      </c>
      <c r="AQ120" s="1379" t="str">
        <f>IF(AQ118="","",VLOOKUP(AQ118,'シフト記号表（勤務時間帯）'!$C$6:$U$35,19,FALSE))</f>
        <v/>
      </c>
      <c r="AR120" s="1379" t="str">
        <f>IF(AR118="","",VLOOKUP(AR118,'シフト記号表（勤務時間帯）'!$C$6:$U$35,19,FALSE))</f>
        <v/>
      </c>
      <c r="AS120" s="1379" t="str">
        <f>IF(AS118="","",VLOOKUP(AS118,'シフト記号表（勤務時間帯）'!$C$6:$U$35,19,FALSE))</f>
        <v/>
      </c>
      <c r="AT120" s="1381" t="str">
        <f>IF(AT118="","",VLOOKUP(AT118,'シフト記号表（勤務時間帯）'!$C$6:$U$35,19,FALSE))</f>
        <v/>
      </c>
      <c r="AU120" s="1380" t="str">
        <f>IF(AU118="","",VLOOKUP(AU118,'シフト記号表（勤務時間帯）'!$C$6:$U$35,19,FALSE))</f>
        <v/>
      </c>
      <c r="AV120" s="1379" t="str">
        <f>IF(AV118="","",VLOOKUP(AV118,'シフト記号表（勤務時間帯）'!$C$6:$U$35,19,FALSE))</f>
        <v/>
      </c>
      <c r="AW120" s="1379" t="str">
        <f>IF(AW118="","",VLOOKUP(AW118,'シフト記号表（勤務時間帯）'!$C$6:$U$35,19,FALSE))</f>
        <v/>
      </c>
      <c r="AX120" s="1378">
        <f>IF($BB$3="４週",SUM(S120:AT120),IF($BB$3="暦月",SUM(S120:AW120),""))</f>
        <v>0</v>
      </c>
      <c r="AY120" s="1377"/>
      <c r="AZ120" s="1376">
        <f>IF($BB$3="４週",AX120/4,IF($BB$3="暦月",'②勤務形態一覧表（100名）'!AX120/('②勤務形態一覧表（100名）'!$BB$8/7),""))</f>
        <v>0</v>
      </c>
      <c r="BA120" s="1375"/>
      <c r="BB120" s="1111"/>
      <c r="BC120" s="1110"/>
      <c r="BD120" s="1110"/>
      <c r="BE120" s="1110"/>
      <c r="BF120" s="1109"/>
    </row>
    <row r="121" spans="2:58" ht="20.25" customHeight="1">
      <c r="B121" s="1396">
        <f>B118+1</f>
        <v>34</v>
      </c>
      <c r="C121" s="1108"/>
      <c r="D121" s="1107"/>
      <c r="E121" s="1106"/>
      <c r="F121" s="1105"/>
      <c r="G121" s="1104"/>
      <c r="H121" s="1103"/>
      <c r="I121" s="1081"/>
      <c r="J121" s="1081"/>
      <c r="K121" s="1080"/>
      <c r="L121" s="1102"/>
      <c r="M121" s="1090"/>
      <c r="N121" s="1090"/>
      <c r="O121" s="1089"/>
      <c r="P121" s="1403" t="s">
        <v>937</v>
      </c>
      <c r="Q121" s="1402"/>
      <c r="R121" s="1401"/>
      <c r="S121" s="1518"/>
      <c r="T121" s="1517"/>
      <c r="U121" s="1517"/>
      <c r="V121" s="1517"/>
      <c r="W121" s="1517"/>
      <c r="X121" s="1517"/>
      <c r="Y121" s="1519"/>
      <c r="Z121" s="1518"/>
      <c r="AA121" s="1517"/>
      <c r="AB121" s="1517"/>
      <c r="AC121" s="1517"/>
      <c r="AD121" s="1517"/>
      <c r="AE121" s="1517"/>
      <c r="AF121" s="1519"/>
      <c r="AG121" s="1518"/>
      <c r="AH121" s="1517"/>
      <c r="AI121" s="1517"/>
      <c r="AJ121" s="1517"/>
      <c r="AK121" s="1517"/>
      <c r="AL121" s="1517"/>
      <c r="AM121" s="1519"/>
      <c r="AN121" s="1518"/>
      <c r="AO121" s="1517"/>
      <c r="AP121" s="1517"/>
      <c r="AQ121" s="1517"/>
      <c r="AR121" s="1517"/>
      <c r="AS121" s="1517"/>
      <c r="AT121" s="1519"/>
      <c r="AU121" s="1518"/>
      <c r="AV121" s="1517"/>
      <c r="AW121" s="1517"/>
      <c r="AX121" s="1516"/>
      <c r="AY121" s="1515"/>
      <c r="AZ121" s="1514"/>
      <c r="BA121" s="1513"/>
      <c r="BB121" s="1091"/>
      <c r="BC121" s="1090"/>
      <c r="BD121" s="1090"/>
      <c r="BE121" s="1090"/>
      <c r="BF121" s="1089"/>
    </row>
    <row r="122" spans="2:58" ht="20.25" customHeight="1">
      <c r="B122" s="1396"/>
      <c r="C122" s="1087"/>
      <c r="D122" s="1086"/>
      <c r="E122" s="1085"/>
      <c r="F122" s="1084"/>
      <c r="G122" s="1083"/>
      <c r="H122" s="1082"/>
      <c r="I122" s="1081"/>
      <c r="J122" s="1081"/>
      <c r="K122" s="1080"/>
      <c r="L122" s="1079"/>
      <c r="M122" s="1067"/>
      <c r="N122" s="1067"/>
      <c r="O122" s="1066"/>
      <c r="P122" s="1395" t="s">
        <v>936</v>
      </c>
      <c r="Q122" s="1394"/>
      <c r="R122" s="1393"/>
      <c r="S122" s="1391" t="str">
        <f>IF(S121="","",VLOOKUP(S121,'シフト記号表（勤務時間帯）'!$C$6:$K$35,9,FALSE))</f>
        <v/>
      </c>
      <c r="T122" s="1390" t="str">
        <f>IF(T121="","",VLOOKUP(T121,'シフト記号表（勤務時間帯）'!$C$6:$K$35,9,FALSE))</f>
        <v/>
      </c>
      <c r="U122" s="1390" t="str">
        <f>IF(U121="","",VLOOKUP(U121,'シフト記号表（勤務時間帯）'!$C$6:$K$35,9,FALSE))</f>
        <v/>
      </c>
      <c r="V122" s="1390" t="str">
        <f>IF(V121="","",VLOOKUP(V121,'シフト記号表（勤務時間帯）'!$C$6:$K$35,9,FALSE))</f>
        <v/>
      </c>
      <c r="W122" s="1390" t="str">
        <f>IF(W121="","",VLOOKUP(W121,'シフト記号表（勤務時間帯）'!$C$6:$K$35,9,FALSE))</f>
        <v/>
      </c>
      <c r="X122" s="1390" t="str">
        <f>IF(X121="","",VLOOKUP(X121,'シフト記号表（勤務時間帯）'!$C$6:$K$35,9,FALSE))</f>
        <v/>
      </c>
      <c r="Y122" s="1392" t="str">
        <f>IF(Y121="","",VLOOKUP(Y121,'シフト記号表（勤務時間帯）'!$C$6:$K$35,9,FALSE))</f>
        <v/>
      </c>
      <c r="Z122" s="1391" t="str">
        <f>IF(Z121="","",VLOOKUP(Z121,'シフト記号表（勤務時間帯）'!$C$6:$K$35,9,FALSE))</f>
        <v/>
      </c>
      <c r="AA122" s="1390" t="str">
        <f>IF(AA121="","",VLOOKUP(AA121,'シフト記号表（勤務時間帯）'!$C$6:$K$35,9,FALSE))</f>
        <v/>
      </c>
      <c r="AB122" s="1390" t="str">
        <f>IF(AB121="","",VLOOKUP(AB121,'シフト記号表（勤務時間帯）'!$C$6:$K$35,9,FALSE))</f>
        <v/>
      </c>
      <c r="AC122" s="1390" t="str">
        <f>IF(AC121="","",VLOOKUP(AC121,'シフト記号表（勤務時間帯）'!$C$6:$K$35,9,FALSE))</f>
        <v/>
      </c>
      <c r="AD122" s="1390" t="str">
        <f>IF(AD121="","",VLOOKUP(AD121,'シフト記号表（勤務時間帯）'!$C$6:$K$35,9,FALSE))</f>
        <v/>
      </c>
      <c r="AE122" s="1390" t="str">
        <f>IF(AE121="","",VLOOKUP(AE121,'シフト記号表（勤務時間帯）'!$C$6:$K$35,9,FALSE))</f>
        <v/>
      </c>
      <c r="AF122" s="1392" t="str">
        <f>IF(AF121="","",VLOOKUP(AF121,'シフト記号表（勤務時間帯）'!$C$6:$K$35,9,FALSE))</f>
        <v/>
      </c>
      <c r="AG122" s="1391" t="str">
        <f>IF(AG121="","",VLOOKUP(AG121,'シフト記号表（勤務時間帯）'!$C$6:$K$35,9,FALSE))</f>
        <v/>
      </c>
      <c r="AH122" s="1390" t="str">
        <f>IF(AH121="","",VLOOKUP(AH121,'シフト記号表（勤務時間帯）'!$C$6:$K$35,9,FALSE))</f>
        <v/>
      </c>
      <c r="AI122" s="1390" t="str">
        <f>IF(AI121="","",VLOOKUP(AI121,'シフト記号表（勤務時間帯）'!$C$6:$K$35,9,FALSE))</f>
        <v/>
      </c>
      <c r="AJ122" s="1390" t="str">
        <f>IF(AJ121="","",VLOOKUP(AJ121,'シフト記号表（勤務時間帯）'!$C$6:$K$35,9,FALSE))</f>
        <v/>
      </c>
      <c r="AK122" s="1390" t="str">
        <f>IF(AK121="","",VLOOKUP(AK121,'シフト記号表（勤務時間帯）'!$C$6:$K$35,9,FALSE))</f>
        <v/>
      </c>
      <c r="AL122" s="1390" t="str">
        <f>IF(AL121="","",VLOOKUP(AL121,'シフト記号表（勤務時間帯）'!$C$6:$K$35,9,FALSE))</f>
        <v/>
      </c>
      <c r="AM122" s="1392" t="str">
        <f>IF(AM121="","",VLOOKUP(AM121,'シフト記号表（勤務時間帯）'!$C$6:$K$35,9,FALSE))</f>
        <v/>
      </c>
      <c r="AN122" s="1391" t="str">
        <f>IF(AN121="","",VLOOKUP(AN121,'シフト記号表（勤務時間帯）'!$C$6:$K$35,9,FALSE))</f>
        <v/>
      </c>
      <c r="AO122" s="1390" t="str">
        <f>IF(AO121="","",VLOOKUP(AO121,'シフト記号表（勤務時間帯）'!$C$6:$K$35,9,FALSE))</f>
        <v/>
      </c>
      <c r="AP122" s="1390" t="str">
        <f>IF(AP121="","",VLOOKUP(AP121,'シフト記号表（勤務時間帯）'!$C$6:$K$35,9,FALSE))</f>
        <v/>
      </c>
      <c r="AQ122" s="1390" t="str">
        <f>IF(AQ121="","",VLOOKUP(AQ121,'シフト記号表（勤務時間帯）'!$C$6:$K$35,9,FALSE))</f>
        <v/>
      </c>
      <c r="AR122" s="1390" t="str">
        <f>IF(AR121="","",VLOOKUP(AR121,'シフト記号表（勤務時間帯）'!$C$6:$K$35,9,FALSE))</f>
        <v/>
      </c>
      <c r="AS122" s="1390" t="str">
        <f>IF(AS121="","",VLOOKUP(AS121,'シフト記号表（勤務時間帯）'!$C$6:$K$35,9,FALSE))</f>
        <v/>
      </c>
      <c r="AT122" s="1392" t="str">
        <f>IF(AT121="","",VLOOKUP(AT121,'シフト記号表（勤務時間帯）'!$C$6:$K$35,9,FALSE))</f>
        <v/>
      </c>
      <c r="AU122" s="1391" t="str">
        <f>IF(AU121="","",VLOOKUP(AU121,'シフト記号表（勤務時間帯）'!$C$6:$K$35,9,FALSE))</f>
        <v/>
      </c>
      <c r="AV122" s="1390" t="str">
        <f>IF(AV121="","",VLOOKUP(AV121,'シフト記号表（勤務時間帯）'!$C$6:$K$35,9,FALSE))</f>
        <v/>
      </c>
      <c r="AW122" s="1390" t="str">
        <f>IF(AW121="","",VLOOKUP(AW121,'シフト記号表（勤務時間帯）'!$C$6:$K$35,9,FALSE))</f>
        <v/>
      </c>
      <c r="AX122" s="1389">
        <f>IF($BB$3="４週",SUM(S122:AT122),IF($BB$3="暦月",SUM(S122:AW122),""))</f>
        <v>0</v>
      </c>
      <c r="AY122" s="1388"/>
      <c r="AZ122" s="1387">
        <f>IF($BB$3="４週",AX122/4,IF($BB$3="暦月",'②勤務形態一覧表（100名）'!AX122/('②勤務形態一覧表（100名）'!$BB$8/7),""))</f>
        <v>0</v>
      </c>
      <c r="BA122" s="1386"/>
      <c r="BB122" s="1068"/>
      <c r="BC122" s="1067"/>
      <c r="BD122" s="1067"/>
      <c r="BE122" s="1067"/>
      <c r="BF122" s="1066"/>
    </row>
    <row r="123" spans="2:58" ht="20.25" customHeight="1">
      <c r="B123" s="1396"/>
      <c r="C123" s="1064"/>
      <c r="D123" s="1063"/>
      <c r="E123" s="1062"/>
      <c r="F123" s="1512">
        <f>C121</f>
        <v>0</v>
      </c>
      <c r="G123" s="1116"/>
      <c r="H123" s="1082"/>
      <c r="I123" s="1081"/>
      <c r="J123" s="1081"/>
      <c r="K123" s="1080"/>
      <c r="L123" s="1115"/>
      <c r="M123" s="1110"/>
      <c r="N123" s="1110"/>
      <c r="O123" s="1109"/>
      <c r="P123" s="1406" t="s">
        <v>935</v>
      </c>
      <c r="Q123" s="1405"/>
      <c r="R123" s="1404"/>
      <c r="S123" s="1380" t="str">
        <f>IF(S121="","",VLOOKUP(S121,'シフト記号表（勤務時間帯）'!$C$6:$U$35,19,FALSE))</f>
        <v/>
      </c>
      <c r="T123" s="1379" t="str">
        <f>IF(T121="","",VLOOKUP(T121,'シフト記号表（勤務時間帯）'!$C$6:$U$35,19,FALSE))</f>
        <v/>
      </c>
      <c r="U123" s="1379" t="str">
        <f>IF(U121="","",VLOOKUP(U121,'シフト記号表（勤務時間帯）'!$C$6:$U$35,19,FALSE))</f>
        <v/>
      </c>
      <c r="V123" s="1379" t="str">
        <f>IF(V121="","",VLOOKUP(V121,'シフト記号表（勤務時間帯）'!$C$6:$U$35,19,FALSE))</f>
        <v/>
      </c>
      <c r="W123" s="1379" t="str">
        <f>IF(W121="","",VLOOKUP(W121,'シフト記号表（勤務時間帯）'!$C$6:$U$35,19,FALSE))</f>
        <v/>
      </c>
      <c r="X123" s="1379" t="str">
        <f>IF(X121="","",VLOOKUP(X121,'シフト記号表（勤務時間帯）'!$C$6:$U$35,19,FALSE))</f>
        <v/>
      </c>
      <c r="Y123" s="1381" t="str">
        <f>IF(Y121="","",VLOOKUP(Y121,'シフト記号表（勤務時間帯）'!$C$6:$U$35,19,FALSE))</f>
        <v/>
      </c>
      <c r="Z123" s="1380" t="str">
        <f>IF(Z121="","",VLOOKUP(Z121,'シフト記号表（勤務時間帯）'!$C$6:$U$35,19,FALSE))</f>
        <v/>
      </c>
      <c r="AA123" s="1379" t="str">
        <f>IF(AA121="","",VLOOKUP(AA121,'シフト記号表（勤務時間帯）'!$C$6:$U$35,19,FALSE))</f>
        <v/>
      </c>
      <c r="AB123" s="1379" t="str">
        <f>IF(AB121="","",VLOOKUP(AB121,'シフト記号表（勤務時間帯）'!$C$6:$U$35,19,FALSE))</f>
        <v/>
      </c>
      <c r="AC123" s="1379" t="str">
        <f>IF(AC121="","",VLOOKUP(AC121,'シフト記号表（勤務時間帯）'!$C$6:$U$35,19,FALSE))</f>
        <v/>
      </c>
      <c r="AD123" s="1379" t="str">
        <f>IF(AD121="","",VLOOKUP(AD121,'シフト記号表（勤務時間帯）'!$C$6:$U$35,19,FALSE))</f>
        <v/>
      </c>
      <c r="AE123" s="1379" t="str">
        <f>IF(AE121="","",VLOOKUP(AE121,'シフト記号表（勤務時間帯）'!$C$6:$U$35,19,FALSE))</f>
        <v/>
      </c>
      <c r="AF123" s="1381" t="str">
        <f>IF(AF121="","",VLOOKUP(AF121,'シフト記号表（勤務時間帯）'!$C$6:$U$35,19,FALSE))</f>
        <v/>
      </c>
      <c r="AG123" s="1380" t="str">
        <f>IF(AG121="","",VLOOKUP(AG121,'シフト記号表（勤務時間帯）'!$C$6:$U$35,19,FALSE))</f>
        <v/>
      </c>
      <c r="AH123" s="1379" t="str">
        <f>IF(AH121="","",VLOOKUP(AH121,'シフト記号表（勤務時間帯）'!$C$6:$U$35,19,FALSE))</f>
        <v/>
      </c>
      <c r="AI123" s="1379" t="str">
        <f>IF(AI121="","",VLOOKUP(AI121,'シフト記号表（勤務時間帯）'!$C$6:$U$35,19,FALSE))</f>
        <v/>
      </c>
      <c r="AJ123" s="1379" t="str">
        <f>IF(AJ121="","",VLOOKUP(AJ121,'シフト記号表（勤務時間帯）'!$C$6:$U$35,19,FALSE))</f>
        <v/>
      </c>
      <c r="AK123" s="1379" t="str">
        <f>IF(AK121="","",VLOOKUP(AK121,'シフト記号表（勤務時間帯）'!$C$6:$U$35,19,FALSE))</f>
        <v/>
      </c>
      <c r="AL123" s="1379" t="str">
        <f>IF(AL121="","",VLOOKUP(AL121,'シフト記号表（勤務時間帯）'!$C$6:$U$35,19,FALSE))</f>
        <v/>
      </c>
      <c r="AM123" s="1381" t="str">
        <f>IF(AM121="","",VLOOKUP(AM121,'シフト記号表（勤務時間帯）'!$C$6:$U$35,19,FALSE))</f>
        <v/>
      </c>
      <c r="AN123" s="1380" t="str">
        <f>IF(AN121="","",VLOOKUP(AN121,'シフト記号表（勤務時間帯）'!$C$6:$U$35,19,FALSE))</f>
        <v/>
      </c>
      <c r="AO123" s="1379" t="str">
        <f>IF(AO121="","",VLOOKUP(AO121,'シフト記号表（勤務時間帯）'!$C$6:$U$35,19,FALSE))</f>
        <v/>
      </c>
      <c r="AP123" s="1379" t="str">
        <f>IF(AP121="","",VLOOKUP(AP121,'シフト記号表（勤務時間帯）'!$C$6:$U$35,19,FALSE))</f>
        <v/>
      </c>
      <c r="AQ123" s="1379" t="str">
        <f>IF(AQ121="","",VLOOKUP(AQ121,'シフト記号表（勤務時間帯）'!$C$6:$U$35,19,FALSE))</f>
        <v/>
      </c>
      <c r="AR123" s="1379" t="str">
        <f>IF(AR121="","",VLOOKUP(AR121,'シフト記号表（勤務時間帯）'!$C$6:$U$35,19,FALSE))</f>
        <v/>
      </c>
      <c r="AS123" s="1379" t="str">
        <f>IF(AS121="","",VLOOKUP(AS121,'シフト記号表（勤務時間帯）'!$C$6:$U$35,19,FALSE))</f>
        <v/>
      </c>
      <c r="AT123" s="1381" t="str">
        <f>IF(AT121="","",VLOOKUP(AT121,'シフト記号表（勤務時間帯）'!$C$6:$U$35,19,FALSE))</f>
        <v/>
      </c>
      <c r="AU123" s="1380" t="str">
        <f>IF(AU121="","",VLOOKUP(AU121,'シフト記号表（勤務時間帯）'!$C$6:$U$35,19,FALSE))</f>
        <v/>
      </c>
      <c r="AV123" s="1379" t="str">
        <f>IF(AV121="","",VLOOKUP(AV121,'シフト記号表（勤務時間帯）'!$C$6:$U$35,19,FALSE))</f>
        <v/>
      </c>
      <c r="AW123" s="1379" t="str">
        <f>IF(AW121="","",VLOOKUP(AW121,'シフト記号表（勤務時間帯）'!$C$6:$U$35,19,FALSE))</f>
        <v/>
      </c>
      <c r="AX123" s="1378">
        <f>IF($BB$3="４週",SUM(S123:AT123),IF($BB$3="暦月",SUM(S123:AW123),""))</f>
        <v>0</v>
      </c>
      <c r="AY123" s="1377"/>
      <c r="AZ123" s="1376">
        <f>IF($BB$3="４週",AX123/4,IF($BB$3="暦月",'②勤務形態一覧表（100名）'!AX123/('②勤務形態一覧表（100名）'!$BB$8/7),""))</f>
        <v>0</v>
      </c>
      <c r="BA123" s="1375"/>
      <c r="BB123" s="1111"/>
      <c r="BC123" s="1110"/>
      <c r="BD123" s="1110"/>
      <c r="BE123" s="1110"/>
      <c r="BF123" s="1109"/>
    </row>
    <row r="124" spans="2:58" ht="20.25" customHeight="1">
      <c r="B124" s="1396">
        <f>B121+1</f>
        <v>35</v>
      </c>
      <c r="C124" s="1108"/>
      <c r="D124" s="1107"/>
      <c r="E124" s="1106"/>
      <c r="F124" s="1105"/>
      <c r="G124" s="1104"/>
      <c r="H124" s="1103"/>
      <c r="I124" s="1081"/>
      <c r="J124" s="1081"/>
      <c r="K124" s="1080"/>
      <c r="L124" s="1102"/>
      <c r="M124" s="1090"/>
      <c r="N124" s="1090"/>
      <c r="O124" s="1089"/>
      <c r="P124" s="1403" t="s">
        <v>937</v>
      </c>
      <c r="Q124" s="1402"/>
      <c r="R124" s="1401"/>
      <c r="S124" s="1518"/>
      <c r="T124" s="1517"/>
      <c r="U124" s="1517"/>
      <c r="V124" s="1517"/>
      <c r="W124" s="1517"/>
      <c r="X124" s="1517"/>
      <c r="Y124" s="1519"/>
      <c r="Z124" s="1518"/>
      <c r="AA124" s="1517"/>
      <c r="AB124" s="1517"/>
      <c r="AC124" s="1517"/>
      <c r="AD124" s="1517"/>
      <c r="AE124" s="1517"/>
      <c r="AF124" s="1519"/>
      <c r="AG124" s="1518"/>
      <c r="AH124" s="1517"/>
      <c r="AI124" s="1517"/>
      <c r="AJ124" s="1517"/>
      <c r="AK124" s="1517"/>
      <c r="AL124" s="1517"/>
      <c r="AM124" s="1519"/>
      <c r="AN124" s="1518"/>
      <c r="AO124" s="1517"/>
      <c r="AP124" s="1517"/>
      <c r="AQ124" s="1517"/>
      <c r="AR124" s="1517"/>
      <c r="AS124" s="1517"/>
      <c r="AT124" s="1519"/>
      <c r="AU124" s="1518"/>
      <c r="AV124" s="1517"/>
      <c r="AW124" s="1517"/>
      <c r="AX124" s="1516"/>
      <c r="AY124" s="1515"/>
      <c r="AZ124" s="1514"/>
      <c r="BA124" s="1513"/>
      <c r="BB124" s="1091"/>
      <c r="BC124" s="1090"/>
      <c r="BD124" s="1090"/>
      <c r="BE124" s="1090"/>
      <c r="BF124" s="1089"/>
    </row>
    <row r="125" spans="2:58" ht="20.25" customHeight="1">
      <c r="B125" s="1396"/>
      <c r="C125" s="1087"/>
      <c r="D125" s="1086"/>
      <c r="E125" s="1085"/>
      <c r="F125" s="1084"/>
      <c r="G125" s="1083"/>
      <c r="H125" s="1082"/>
      <c r="I125" s="1081"/>
      <c r="J125" s="1081"/>
      <c r="K125" s="1080"/>
      <c r="L125" s="1079"/>
      <c r="M125" s="1067"/>
      <c r="N125" s="1067"/>
      <c r="O125" s="1066"/>
      <c r="P125" s="1395" t="s">
        <v>936</v>
      </c>
      <c r="Q125" s="1394"/>
      <c r="R125" s="1393"/>
      <c r="S125" s="1391" t="str">
        <f>IF(S124="","",VLOOKUP(S124,'シフト記号表（勤務時間帯）'!$C$6:$K$35,9,FALSE))</f>
        <v/>
      </c>
      <c r="T125" s="1390" t="str">
        <f>IF(T124="","",VLOOKUP(T124,'シフト記号表（勤務時間帯）'!$C$6:$K$35,9,FALSE))</f>
        <v/>
      </c>
      <c r="U125" s="1390" t="str">
        <f>IF(U124="","",VLOOKUP(U124,'シフト記号表（勤務時間帯）'!$C$6:$K$35,9,FALSE))</f>
        <v/>
      </c>
      <c r="V125" s="1390" t="str">
        <f>IF(V124="","",VLOOKUP(V124,'シフト記号表（勤務時間帯）'!$C$6:$K$35,9,FALSE))</f>
        <v/>
      </c>
      <c r="W125" s="1390" t="str">
        <f>IF(W124="","",VLOOKUP(W124,'シフト記号表（勤務時間帯）'!$C$6:$K$35,9,FALSE))</f>
        <v/>
      </c>
      <c r="X125" s="1390" t="str">
        <f>IF(X124="","",VLOOKUP(X124,'シフト記号表（勤務時間帯）'!$C$6:$K$35,9,FALSE))</f>
        <v/>
      </c>
      <c r="Y125" s="1392" t="str">
        <f>IF(Y124="","",VLOOKUP(Y124,'シフト記号表（勤務時間帯）'!$C$6:$K$35,9,FALSE))</f>
        <v/>
      </c>
      <c r="Z125" s="1391" t="str">
        <f>IF(Z124="","",VLOOKUP(Z124,'シフト記号表（勤務時間帯）'!$C$6:$K$35,9,FALSE))</f>
        <v/>
      </c>
      <c r="AA125" s="1390" t="str">
        <f>IF(AA124="","",VLOOKUP(AA124,'シフト記号表（勤務時間帯）'!$C$6:$K$35,9,FALSE))</f>
        <v/>
      </c>
      <c r="AB125" s="1390" t="str">
        <f>IF(AB124="","",VLOOKUP(AB124,'シフト記号表（勤務時間帯）'!$C$6:$K$35,9,FALSE))</f>
        <v/>
      </c>
      <c r="AC125" s="1390" t="str">
        <f>IF(AC124="","",VLOOKUP(AC124,'シフト記号表（勤務時間帯）'!$C$6:$K$35,9,FALSE))</f>
        <v/>
      </c>
      <c r="AD125" s="1390" t="str">
        <f>IF(AD124="","",VLOOKUP(AD124,'シフト記号表（勤務時間帯）'!$C$6:$K$35,9,FALSE))</f>
        <v/>
      </c>
      <c r="AE125" s="1390" t="str">
        <f>IF(AE124="","",VLOOKUP(AE124,'シフト記号表（勤務時間帯）'!$C$6:$K$35,9,FALSE))</f>
        <v/>
      </c>
      <c r="AF125" s="1392" t="str">
        <f>IF(AF124="","",VLOOKUP(AF124,'シフト記号表（勤務時間帯）'!$C$6:$K$35,9,FALSE))</f>
        <v/>
      </c>
      <c r="AG125" s="1391" t="str">
        <f>IF(AG124="","",VLOOKUP(AG124,'シフト記号表（勤務時間帯）'!$C$6:$K$35,9,FALSE))</f>
        <v/>
      </c>
      <c r="AH125" s="1390" t="str">
        <f>IF(AH124="","",VLOOKUP(AH124,'シフト記号表（勤務時間帯）'!$C$6:$K$35,9,FALSE))</f>
        <v/>
      </c>
      <c r="AI125" s="1390" t="str">
        <f>IF(AI124="","",VLOOKUP(AI124,'シフト記号表（勤務時間帯）'!$C$6:$K$35,9,FALSE))</f>
        <v/>
      </c>
      <c r="AJ125" s="1390" t="str">
        <f>IF(AJ124="","",VLOOKUP(AJ124,'シフト記号表（勤務時間帯）'!$C$6:$K$35,9,FALSE))</f>
        <v/>
      </c>
      <c r="AK125" s="1390" t="str">
        <f>IF(AK124="","",VLOOKUP(AK124,'シフト記号表（勤務時間帯）'!$C$6:$K$35,9,FALSE))</f>
        <v/>
      </c>
      <c r="AL125" s="1390" t="str">
        <f>IF(AL124="","",VLOOKUP(AL124,'シフト記号表（勤務時間帯）'!$C$6:$K$35,9,FALSE))</f>
        <v/>
      </c>
      <c r="AM125" s="1392" t="str">
        <f>IF(AM124="","",VLOOKUP(AM124,'シフト記号表（勤務時間帯）'!$C$6:$K$35,9,FALSE))</f>
        <v/>
      </c>
      <c r="AN125" s="1391" t="str">
        <f>IF(AN124="","",VLOOKUP(AN124,'シフト記号表（勤務時間帯）'!$C$6:$K$35,9,FALSE))</f>
        <v/>
      </c>
      <c r="AO125" s="1390" t="str">
        <f>IF(AO124="","",VLOOKUP(AO124,'シフト記号表（勤務時間帯）'!$C$6:$K$35,9,FALSE))</f>
        <v/>
      </c>
      <c r="AP125" s="1390" t="str">
        <f>IF(AP124="","",VLOOKUP(AP124,'シフト記号表（勤務時間帯）'!$C$6:$K$35,9,FALSE))</f>
        <v/>
      </c>
      <c r="AQ125" s="1390" t="str">
        <f>IF(AQ124="","",VLOOKUP(AQ124,'シフト記号表（勤務時間帯）'!$C$6:$K$35,9,FALSE))</f>
        <v/>
      </c>
      <c r="AR125" s="1390" t="str">
        <f>IF(AR124="","",VLOOKUP(AR124,'シフト記号表（勤務時間帯）'!$C$6:$K$35,9,FALSE))</f>
        <v/>
      </c>
      <c r="AS125" s="1390" t="str">
        <f>IF(AS124="","",VLOOKUP(AS124,'シフト記号表（勤務時間帯）'!$C$6:$K$35,9,FALSE))</f>
        <v/>
      </c>
      <c r="AT125" s="1392" t="str">
        <f>IF(AT124="","",VLOOKUP(AT124,'シフト記号表（勤務時間帯）'!$C$6:$K$35,9,FALSE))</f>
        <v/>
      </c>
      <c r="AU125" s="1391" t="str">
        <f>IF(AU124="","",VLOOKUP(AU124,'シフト記号表（勤務時間帯）'!$C$6:$K$35,9,FALSE))</f>
        <v/>
      </c>
      <c r="AV125" s="1390" t="str">
        <f>IF(AV124="","",VLOOKUP(AV124,'シフト記号表（勤務時間帯）'!$C$6:$K$35,9,FALSE))</f>
        <v/>
      </c>
      <c r="AW125" s="1390" t="str">
        <f>IF(AW124="","",VLOOKUP(AW124,'シフト記号表（勤務時間帯）'!$C$6:$K$35,9,FALSE))</f>
        <v/>
      </c>
      <c r="AX125" s="1389">
        <f>IF($BB$3="４週",SUM(S125:AT125),IF($BB$3="暦月",SUM(S125:AW125),""))</f>
        <v>0</v>
      </c>
      <c r="AY125" s="1388"/>
      <c r="AZ125" s="1387">
        <f>IF($BB$3="４週",AX125/4,IF($BB$3="暦月",'②勤務形態一覧表（100名）'!AX125/('②勤務形態一覧表（100名）'!$BB$8/7),""))</f>
        <v>0</v>
      </c>
      <c r="BA125" s="1386"/>
      <c r="BB125" s="1068"/>
      <c r="BC125" s="1067"/>
      <c r="BD125" s="1067"/>
      <c r="BE125" s="1067"/>
      <c r="BF125" s="1066"/>
    </row>
    <row r="126" spans="2:58" ht="20.25" customHeight="1">
      <c r="B126" s="1396"/>
      <c r="C126" s="1064"/>
      <c r="D126" s="1063"/>
      <c r="E126" s="1062"/>
      <c r="F126" s="1512">
        <f>C124</f>
        <v>0</v>
      </c>
      <c r="G126" s="1116"/>
      <c r="H126" s="1082"/>
      <c r="I126" s="1081"/>
      <c r="J126" s="1081"/>
      <c r="K126" s="1080"/>
      <c r="L126" s="1115"/>
      <c r="M126" s="1110"/>
      <c r="N126" s="1110"/>
      <c r="O126" s="1109"/>
      <c r="P126" s="1406" t="s">
        <v>935</v>
      </c>
      <c r="Q126" s="1405"/>
      <c r="R126" s="1404"/>
      <c r="S126" s="1380" t="str">
        <f>IF(S124="","",VLOOKUP(S124,'シフト記号表（勤務時間帯）'!$C$6:$U$35,19,FALSE))</f>
        <v/>
      </c>
      <c r="T126" s="1379" t="str">
        <f>IF(T124="","",VLOOKUP(T124,'シフト記号表（勤務時間帯）'!$C$6:$U$35,19,FALSE))</f>
        <v/>
      </c>
      <c r="U126" s="1379" t="str">
        <f>IF(U124="","",VLOOKUP(U124,'シフト記号表（勤務時間帯）'!$C$6:$U$35,19,FALSE))</f>
        <v/>
      </c>
      <c r="V126" s="1379" t="str">
        <f>IF(V124="","",VLOOKUP(V124,'シフト記号表（勤務時間帯）'!$C$6:$U$35,19,FALSE))</f>
        <v/>
      </c>
      <c r="W126" s="1379" t="str">
        <f>IF(W124="","",VLOOKUP(W124,'シフト記号表（勤務時間帯）'!$C$6:$U$35,19,FALSE))</f>
        <v/>
      </c>
      <c r="X126" s="1379" t="str">
        <f>IF(X124="","",VLOOKUP(X124,'シフト記号表（勤務時間帯）'!$C$6:$U$35,19,FALSE))</f>
        <v/>
      </c>
      <c r="Y126" s="1381" t="str">
        <f>IF(Y124="","",VLOOKUP(Y124,'シフト記号表（勤務時間帯）'!$C$6:$U$35,19,FALSE))</f>
        <v/>
      </c>
      <c r="Z126" s="1380" t="str">
        <f>IF(Z124="","",VLOOKUP(Z124,'シフト記号表（勤務時間帯）'!$C$6:$U$35,19,FALSE))</f>
        <v/>
      </c>
      <c r="AA126" s="1379" t="str">
        <f>IF(AA124="","",VLOOKUP(AA124,'シフト記号表（勤務時間帯）'!$C$6:$U$35,19,FALSE))</f>
        <v/>
      </c>
      <c r="AB126" s="1379" t="str">
        <f>IF(AB124="","",VLOOKUP(AB124,'シフト記号表（勤務時間帯）'!$C$6:$U$35,19,FALSE))</f>
        <v/>
      </c>
      <c r="AC126" s="1379" t="str">
        <f>IF(AC124="","",VLOOKUP(AC124,'シフト記号表（勤務時間帯）'!$C$6:$U$35,19,FALSE))</f>
        <v/>
      </c>
      <c r="AD126" s="1379" t="str">
        <f>IF(AD124="","",VLOOKUP(AD124,'シフト記号表（勤務時間帯）'!$C$6:$U$35,19,FALSE))</f>
        <v/>
      </c>
      <c r="AE126" s="1379" t="str">
        <f>IF(AE124="","",VLOOKUP(AE124,'シフト記号表（勤務時間帯）'!$C$6:$U$35,19,FALSE))</f>
        <v/>
      </c>
      <c r="AF126" s="1381" t="str">
        <f>IF(AF124="","",VLOOKUP(AF124,'シフト記号表（勤務時間帯）'!$C$6:$U$35,19,FALSE))</f>
        <v/>
      </c>
      <c r="AG126" s="1380" t="str">
        <f>IF(AG124="","",VLOOKUP(AG124,'シフト記号表（勤務時間帯）'!$C$6:$U$35,19,FALSE))</f>
        <v/>
      </c>
      <c r="AH126" s="1379" t="str">
        <f>IF(AH124="","",VLOOKUP(AH124,'シフト記号表（勤務時間帯）'!$C$6:$U$35,19,FALSE))</f>
        <v/>
      </c>
      <c r="AI126" s="1379" t="str">
        <f>IF(AI124="","",VLOOKUP(AI124,'シフト記号表（勤務時間帯）'!$C$6:$U$35,19,FALSE))</f>
        <v/>
      </c>
      <c r="AJ126" s="1379" t="str">
        <f>IF(AJ124="","",VLOOKUP(AJ124,'シフト記号表（勤務時間帯）'!$C$6:$U$35,19,FALSE))</f>
        <v/>
      </c>
      <c r="AK126" s="1379" t="str">
        <f>IF(AK124="","",VLOOKUP(AK124,'シフト記号表（勤務時間帯）'!$C$6:$U$35,19,FALSE))</f>
        <v/>
      </c>
      <c r="AL126" s="1379" t="str">
        <f>IF(AL124="","",VLOOKUP(AL124,'シフト記号表（勤務時間帯）'!$C$6:$U$35,19,FALSE))</f>
        <v/>
      </c>
      <c r="AM126" s="1381" t="str">
        <f>IF(AM124="","",VLOOKUP(AM124,'シフト記号表（勤務時間帯）'!$C$6:$U$35,19,FALSE))</f>
        <v/>
      </c>
      <c r="AN126" s="1380" t="str">
        <f>IF(AN124="","",VLOOKUP(AN124,'シフト記号表（勤務時間帯）'!$C$6:$U$35,19,FALSE))</f>
        <v/>
      </c>
      <c r="AO126" s="1379" t="str">
        <f>IF(AO124="","",VLOOKUP(AO124,'シフト記号表（勤務時間帯）'!$C$6:$U$35,19,FALSE))</f>
        <v/>
      </c>
      <c r="AP126" s="1379" t="str">
        <f>IF(AP124="","",VLOOKUP(AP124,'シフト記号表（勤務時間帯）'!$C$6:$U$35,19,FALSE))</f>
        <v/>
      </c>
      <c r="AQ126" s="1379" t="str">
        <f>IF(AQ124="","",VLOOKUP(AQ124,'シフト記号表（勤務時間帯）'!$C$6:$U$35,19,FALSE))</f>
        <v/>
      </c>
      <c r="AR126" s="1379" t="str">
        <f>IF(AR124="","",VLOOKUP(AR124,'シフト記号表（勤務時間帯）'!$C$6:$U$35,19,FALSE))</f>
        <v/>
      </c>
      <c r="AS126" s="1379" t="str">
        <f>IF(AS124="","",VLOOKUP(AS124,'シフト記号表（勤務時間帯）'!$C$6:$U$35,19,FALSE))</f>
        <v/>
      </c>
      <c r="AT126" s="1381" t="str">
        <f>IF(AT124="","",VLOOKUP(AT124,'シフト記号表（勤務時間帯）'!$C$6:$U$35,19,FALSE))</f>
        <v/>
      </c>
      <c r="AU126" s="1380" t="str">
        <f>IF(AU124="","",VLOOKUP(AU124,'シフト記号表（勤務時間帯）'!$C$6:$U$35,19,FALSE))</f>
        <v/>
      </c>
      <c r="AV126" s="1379" t="str">
        <f>IF(AV124="","",VLOOKUP(AV124,'シフト記号表（勤務時間帯）'!$C$6:$U$35,19,FALSE))</f>
        <v/>
      </c>
      <c r="AW126" s="1379" t="str">
        <f>IF(AW124="","",VLOOKUP(AW124,'シフト記号表（勤務時間帯）'!$C$6:$U$35,19,FALSE))</f>
        <v/>
      </c>
      <c r="AX126" s="1378">
        <f>IF($BB$3="４週",SUM(S126:AT126),IF($BB$3="暦月",SUM(S126:AW126),""))</f>
        <v>0</v>
      </c>
      <c r="AY126" s="1377"/>
      <c r="AZ126" s="1376">
        <f>IF($BB$3="４週",AX126/4,IF($BB$3="暦月",'②勤務形態一覧表（100名）'!AX126/('②勤務形態一覧表（100名）'!$BB$8/7),""))</f>
        <v>0</v>
      </c>
      <c r="BA126" s="1375"/>
      <c r="BB126" s="1111"/>
      <c r="BC126" s="1110"/>
      <c r="BD126" s="1110"/>
      <c r="BE126" s="1110"/>
      <c r="BF126" s="1109"/>
    </row>
    <row r="127" spans="2:58" ht="20.25" customHeight="1">
      <c r="B127" s="1396">
        <f>B124+1</f>
        <v>36</v>
      </c>
      <c r="C127" s="1108"/>
      <c r="D127" s="1107"/>
      <c r="E127" s="1106"/>
      <c r="F127" s="1105"/>
      <c r="G127" s="1104"/>
      <c r="H127" s="1103"/>
      <c r="I127" s="1081"/>
      <c r="J127" s="1081"/>
      <c r="K127" s="1080"/>
      <c r="L127" s="1102"/>
      <c r="M127" s="1090"/>
      <c r="N127" s="1090"/>
      <c r="O127" s="1089"/>
      <c r="P127" s="1403" t="s">
        <v>937</v>
      </c>
      <c r="Q127" s="1402"/>
      <c r="R127" s="1401"/>
      <c r="S127" s="1518"/>
      <c r="T127" s="1517"/>
      <c r="U127" s="1517"/>
      <c r="V127" s="1517"/>
      <c r="W127" s="1517"/>
      <c r="X127" s="1517"/>
      <c r="Y127" s="1519"/>
      <c r="Z127" s="1518"/>
      <c r="AA127" s="1517"/>
      <c r="AB127" s="1517"/>
      <c r="AC127" s="1517"/>
      <c r="AD127" s="1517"/>
      <c r="AE127" s="1517"/>
      <c r="AF127" s="1519"/>
      <c r="AG127" s="1518"/>
      <c r="AH127" s="1517"/>
      <c r="AI127" s="1517"/>
      <c r="AJ127" s="1517"/>
      <c r="AK127" s="1517"/>
      <c r="AL127" s="1517"/>
      <c r="AM127" s="1519"/>
      <c r="AN127" s="1518"/>
      <c r="AO127" s="1517"/>
      <c r="AP127" s="1517"/>
      <c r="AQ127" s="1517"/>
      <c r="AR127" s="1517"/>
      <c r="AS127" s="1517"/>
      <c r="AT127" s="1519"/>
      <c r="AU127" s="1518"/>
      <c r="AV127" s="1517"/>
      <c r="AW127" s="1517"/>
      <c r="AX127" s="1516"/>
      <c r="AY127" s="1515"/>
      <c r="AZ127" s="1514"/>
      <c r="BA127" s="1513"/>
      <c r="BB127" s="1091"/>
      <c r="BC127" s="1090"/>
      <c r="BD127" s="1090"/>
      <c r="BE127" s="1090"/>
      <c r="BF127" s="1089"/>
    </row>
    <row r="128" spans="2:58" ht="20.25" customHeight="1">
      <c r="B128" s="1396"/>
      <c r="C128" s="1087"/>
      <c r="D128" s="1086"/>
      <c r="E128" s="1085"/>
      <c r="F128" s="1084"/>
      <c r="G128" s="1083"/>
      <c r="H128" s="1082"/>
      <c r="I128" s="1081"/>
      <c r="J128" s="1081"/>
      <c r="K128" s="1080"/>
      <c r="L128" s="1079"/>
      <c r="M128" s="1067"/>
      <c r="N128" s="1067"/>
      <c r="O128" s="1066"/>
      <c r="P128" s="1395" t="s">
        <v>936</v>
      </c>
      <c r="Q128" s="1394"/>
      <c r="R128" s="1393"/>
      <c r="S128" s="1391" t="str">
        <f>IF(S127="","",VLOOKUP(S127,'シフト記号表（勤務時間帯）'!$C$6:$K$35,9,FALSE))</f>
        <v/>
      </c>
      <c r="T128" s="1390" t="str">
        <f>IF(T127="","",VLOOKUP(T127,'シフト記号表（勤務時間帯）'!$C$6:$K$35,9,FALSE))</f>
        <v/>
      </c>
      <c r="U128" s="1390" t="str">
        <f>IF(U127="","",VLOOKUP(U127,'シフト記号表（勤務時間帯）'!$C$6:$K$35,9,FALSE))</f>
        <v/>
      </c>
      <c r="V128" s="1390" t="str">
        <f>IF(V127="","",VLOOKUP(V127,'シフト記号表（勤務時間帯）'!$C$6:$K$35,9,FALSE))</f>
        <v/>
      </c>
      <c r="W128" s="1390" t="str">
        <f>IF(W127="","",VLOOKUP(W127,'シフト記号表（勤務時間帯）'!$C$6:$K$35,9,FALSE))</f>
        <v/>
      </c>
      <c r="X128" s="1390" t="str">
        <f>IF(X127="","",VLOOKUP(X127,'シフト記号表（勤務時間帯）'!$C$6:$K$35,9,FALSE))</f>
        <v/>
      </c>
      <c r="Y128" s="1392" t="str">
        <f>IF(Y127="","",VLOOKUP(Y127,'シフト記号表（勤務時間帯）'!$C$6:$K$35,9,FALSE))</f>
        <v/>
      </c>
      <c r="Z128" s="1391" t="str">
        <f>IF(Z127="","",VLOOKUP(Z127,'シフト記号表（勤務時間帯）'!$C$6:$K$35,9,FALSE))</f>
        <v/>
      </c>
      <c r="AA128" s="1390" t="str">
        <f>IF(AA127="","",VLOOKUP(AA127,'シフト記号表（勤務時間帯）'!$C$6:$K$35,9,FALSE))</f>
        <v/>
      </c>
      <c r="AB128" s="1390" t="str">
        <f>IF(AB127="","",VLOOKUP(AB127,'シフト記号表（勤務時間帯）'!$C$6:$K$35,9,FALSE))</f>
        <v/>
      </c>
      <c r="AC128" s="1390" t="str">
        <f>IF(AC127="","",VLOOKUP(AC127,'シフト記号表（勤務時間帯）'!$C$6:$K$35,9,FALSE))</f>
        <v/>
      </c>
      <c r="AD128" s="1390" t="str">
        <f>IF(AD127="","",VLOOKUP(AD127,'シフト記号表（勤務時間帯）'!$C$6:$K$35,9,FALSE))</f>
        <v/>
      </c>
      <c r="AE128" s="1390" t="str">
        <f>IF(AE127="","",VLOOKUP(AE127,'シフト記号表（勤務時間帯）'!$C$6:$K$35,9,FALSE))</f>
        <v/>
      </c>
      <c r="AF128" s="1392" t="str">
        <f>IF(AF127="","",VLOOKUP(AF127,'シフト記号表（勤務時間帯）'!$C$6:$K$35,9,FALSE))</f>
        <v/>
      </c>
      <c r="AG128" s="1391" t="str">
        <f>IF(AG127="","",VLOOKUP(AG127,'シフト記号表（勤務時間帯）'!$C$6:$K$35,9,FALSE))</f>
        <v/>
      </c>
      <c r="AH128" s="1390" t="str">
        <f>IF(AH127="","",VLOOKUP(AH127,'シフト記号表（勤務時間帯）'!$C$6:$K$35,9,FALSE))</f>
        <v/>
      </c>
      <c r="AI128" s="1390" t="str">
        <f>IF(AI127="","",VLOOKUP(AI127,'シフト記号表（勤務時間帯）'!$C$6:$K$35,9,FALSE))</f>
        <v/>
      </c>
      <c r="AJ128" s="1390" t="str">
        <f>IF(AJ127="","",VLOOKUP(AJ127,'シフト記号表（勤務時間帯）'!$C$6:$K$35,9,FALSE))</f>
        <v/>
      </c>
      <c r="AK128" s="1390" t="str">
        <f>IF(AK127="","",VLOOKUP(AK127,'シフト記号表（勤務時間帯）'!$C$6:$K$35,9,FALSE))</f>
        <v/>
      </c>
      <c r="AL128" s="1390" t="str">
        <f>IF(AL127="","",VLOOKUP(AL127,'シフト記号表（勤務時間帯）'!$C$6:$K$35,9,FALSE))</f>
        <v/>
      </c>
      <c r="AM128" s="1392" t="str">
        <f>IF(AM127="","",VLOOKUP(AM127,'シフト記号表（勤務時間帯）'!$C$6:$K$35,9,FALSE))</f>
        <v/>
      </c>
      <c r="AN128" s="1391" t="str">
        <f>IF(AN127="","",VLOOKUP(AN127,'シフト記号表（勤務時間帯）'!$C$6:$K$35,9,FALSE))</f>
        <v/>
      </c>
      <c r="AO128" s="1390" t="str">
        <f>IF(AO127="","",VLOOKUP(AO127,'シフト記号表（勤務時間帯）'!$C$6:$K$35,9,FALSE))</f>
        <v/>
      </c>
      <c r="AP128" s="1390" t="str">
        <f>IF(AP127="","",VLOOKUP(AP127,'シフト記号表（勤務時間帯）'!$C$6:$K$35,9,FALSE))</f>
        <v/>
      </c>
      <c r="AQ128" s="1390" t="str">
        <f>IF(AQ127="","",VLOOKUP(AQ127,'シフト記号表（勤務時間帯）'!$C$6:$K$35,9,FALSE))</f>
        <v/>
      </c>
      <c r="AR128" s="1390" t="str">
        <f>IF(AR127="","",VLOOKUP(AR127,'シフト記号表（勤務時間帯）'!$C$6:$K$35,9,FALSE))</f>
        <v/>
      </c>
      <c r="AS128" s="1390" t="str">
        <f>IF(AS127="","",VLOOKUP(AS127,'シフト記号表（勤務時間帯）'!$C$6:$K$35,9,FALSE))</f>
        <v/>
      </c>
      <c r="AT128" s="1392" t="str">
        <f>IF(AT127="","",VLOOKUP(AT127,'シフト記号表（勤務時間帯）'!$C$6:$K$35,9,FALSE))</f>
        <v/>
      </c>
      <c r="AU128" s="1391" t="str">
        <f>IF(AU127="","",VLOOKUP(AU127,'シフト記号表（勤務時間帯）'!$C$6:$K$35,9,FALSE))</f>
        <v/>
      </c>
      <c r="AV128" s="1390" t="str">
        <f>IF(AV127="","",VLOOKUP(AV127,'シフト記号表（勤務時間帯）'!$C$6:$K$35,9,FALSE))</f>
        <v/>
      </c>
      <c r="AW128" s="1390" t="str">
        <f>IF(AW127="","",VLOOKUP(AW127,'シフト記号表（勤務時間帯）'!$C$6:$K$35,9,FALSE))</f>
        <v/>
      </c>
      <c r="AX128" s="1389">
        <f>IF($BB$3="４週",SUM(S128:AT128),IF($BB$3="暦月",SUM(S128:AW128),""))</f>
        <v>0</v>
      </c>
      <c r="AY128" s="1388"/>
      <c r="AZ128" s="1387">
        <f>IF($BB$3="４週",AX128/4,IF($BB$3="暦月",'②勤務形態一覧表（100名）'!AX128/('②勤務形態一覧表（100名）'!$BB$8/7),""))</f>
        <v>0</v>
      </c>
      <c r="BA128" s="1386"/>
      <c r="BB128" s="1068"/>
      <c r="BC128" s="1067"/>
      <c r="BD128" s="1067"/>
      <c r="BE128" s="1067"/>
      <c r="BF128" s="1066"/>
    </row>
    <row r="129" spans="2:58" ht="20.25" customHeight="1">
      <c r="B129" s="1396"/>
      <c r="C129" s="1064"/>
      <c r="D129" s="1063"/>
      <c r="E129" s="1062"/>
      <c r="F129" s="1512">
        <f>C127</f>
        <v>0</v>
      </c>
      <c r="G129" s="1116"/>
      <c r="H129" s="1082"/>
      <c r="I129" s="1081"/>
      <c r="J129" s="1081"/>
      <c r="K129" s="1080"/>
      <c r="L129" s="1115"/>
      <c r="M129" s="1110"/>
      <c r="N129" s="1110"/>
      <c r="O129" s="1109"/>
      <c r="P129" s="1406" t="s">
        <v>935</v>
      </c>
      <c r="Q129" s="1405"/>
      <c r="R129" s="1404"/>
      <c r="S129" s="1380" t="str">
        <f>IF(S127="","",VLOOKUP(S127,'シフト記号表（勤務時間帯）'!$C$6:$U$35,19,FALSE))</f>
        <v/>
      </c>
      <c r="T129" s="1379" t="str">
        <f>IF(T127="","",VLOOKUP(T127,'シフト記号表（勤務時間帯）'!$C$6:$U$35,19,FALSE))</f>
        <v/>
      </c>
      <c r="U129" s="1379" t="str">
        <f>IF(U127="","",VLOOKUP(U127,'シフト記号表（勤務時間帯）'!$C$6:$U$35,19,FALSE))</f>
        <v/>
      </c>
      <c r="V129" s="1379" t="str">
        <f>IF(V127="","",VLOOKUP(V127,'シフト記号表（勤務時間帯）'!$C$6:$U$35,19,FALSE))</f>
        <v/>
      </c>
      <c r="W129" s="1379" t="str">
        <f>IF(W127="","",VLOOKUP(W127,'シフト記号表（勤務時間帯）'!$C$6:$U$35,19,FALSE))</f>
        <v/>
      </c>
      <c r="X129" s="1379" t="str">
        <f>IF(X127="","",VLOOKUP(X127,'シフト記号表（勤務時間帯）'!$C$6:$U$35,19,FALSE))</f>
        <v/>
      </c>
      <c r="Y129" s="1381" t="str">
        <f>IF(Y127="","",VLOOKUP(Y127,'シフト記号表（勤務時間帯）'!$C$6:$U$35,19,FALSE))</f>
        <v/>
      </c>
      <c r="Z129" s="1380" t="str">
        <f>IF(Z127="","",VLOOKUP(Z127,'シフト記号表（勤務時間帯）'!$C$6:$U$35,19,FALSE))</f>
        <v/>
      </c>
      <c r="AA129" s="1379" t="str">
        <f>IF(AA127="","",VLOOKUP(AA127,'シフト記号表（勤務時間帯）'!$C$6:$U$35,19,FALSE))</f>
        <v/>
      </c>
      <c r="AB129" s="1379" t="str">
        <f>IF(AB127="","",VLOOKUP(AB127,'シフト記号表（勤務時間帯）'!$C$6:$U$35,19,FALSE))</f>
        <v/>
      </c>
      <c r="AC129" s="1379" t="str">
        <f>IF(AC127="","",VLOOKUP(AC127,'シフト記号表（勤務時間帯）'!$C$6:$U$35,19,FALSE))</f>
        <v/>
      </c>
      <c r="AD129" s="1379" t="str">
        <f>IF(AD127="","",VLOOKUP(AD127,'シフト記号表（勤務時間帯）'!$C$6:$U$35,19,FALSE))</f>
        <v/>
      </c>
      <c r="AE129" s="1379" t="str">
        <f>IF(AE127="","",VLOOKUP(AE127,'シフト記号表（勤務時間帯）'!$C$6:$U$35,19,FALSE))</f>
        <v/>
      </c>
      <c r="AF129" s="1381" t="str">
        <f>IF(AF127="","",VLOOKUP(AF127,'シフト記号表（勤務時間帯）'!$C$6:$U$35,19,FALSE))</f>
        <v/>
      </c>
      <c r="AG129" s="1380" t="str">
        <f>IF(AG127="","",VLOOKUP(AG127,'シフト記号表（勤務時間帯）'!$C$6:$U$35,19,FALSE))</f>
        <v/>
      </c>
      <c r="AH129" s="1379" t="str">
        <f>IF(AH127="","",VLOOKUP(AH127,'シフト記号表（勤務時間帯）'!$C$6:$U$35,19,FALSE))</f>
        <v/>
      </c>
      <c r="AI129" s="1379" t="str">
        <f>IF(AI127="","",VLOOKUP(AI127,'シフト記号表（勤務時間帯）'!$C$6:$U$35,19,FALSE))</f>
        <v/>
      </c>
      <c r="AJ129" s="1379" t="str">
        <f>IF(AJ127="","",VLOOKUP(AJ127,'シフト記号表（勤務時間帯）'!$C$6:$U$35,19,FALSE))</f>
        <v/>
      </c>
      <c r="AK129" s="1379" t="str">
        <f>IF(AK127="","",VLOOKUP(AK127,'シフト記号表（勤務時間帯）'!$C$6:$U$35,19,FALSE))</f>
        <v/>
      </c>
      <c r="AL129" s="1379" t="str">
        <f>IF(AL127="","",VLOOKUP(AL127,'シフト記号表（勤務時間帯）'!$C$6:$U$35,19,FALSE))</f>
        <v/>
      </c>
      <c r="AM129" s="1381" t="str">
        <f>IF(AM127="","",VLOOKUP(AM127,'シフト記号表（勤務時間帯）'!$C$6:$U$35,19,FALSE))</f>
        <v/>
      </c>
      <c r="AN129" s="1380" t="str">
        <f>IF(AN127="","",VLOOKUP(AN127,'シフト記号表（勤務時間帯）'!$C$6:$U$35,19,FALSE))</f>
        <v/>
      </c>
      <c r="AO129" s="1379" t="str">
        <f>IF(AO127="","",VLOOKUP(AO127,'シフト記号表（勤務時間帯）'!$C$6:$U$35,19,FALSE))</f>
        <v/>
      </c>
      <c r="AP129" s="1379" t="str">
        <f>IF(AP127="","",VLOOKUP(AP127,'シフト記号表（勤務時間帯）'!$C$6:$U$35,19,FALSE))</f>
        <v/>
      </c>
      <c r="AQ129" s="1379" t="str">
        <f>IF(AQ127="","",VLOOKUP(AQ127,'シフト記号表（勤務時間帯）'!$C$6:$U$35,19,FALSE))</f>
        <v/>
      </c>
      <c r="AR129" s="1379" t="str">
        <f>IF(AR127="","",VLOOKUP(AR127,'シフト記号表（勤務時間帯）'!$C$6:$U$35,19,FALSE))</f>
        <v/>
      </c>
      <c r="AS129" s="1379" t="str">
        <f>IF(AS127="","",VLOOKUP(AS127,'シフト記号表（勤務時間帯）'!$C$6:$U$35,19,FALSE))</f>
        <v/>
      </c>
      <c r="AT129" s="1381" t="str">
        <f>IF(AT127="","",VLOOKUP(AT127,'シフト記号表（勤務時間帯）'!$C$6:$U$35,19,FALSE))</f>
        <v/>
      </c>
      <c r="AU129" s="1380" t="str">
        <f>IF(AU127="","",VLOOKUP(AU127,'シフト記号表（勤務時間帯）'!$C$6:$U$35,19,FALSE))</f>
        <v/>
      </c>
      <c r="AV129" s="1379" t="str">
        <f>IF(AV127="","",VLOOKUP(AV127,'シフト記号表（勤務時間帯）'!$C$6:$U$35,19,FALSE))</f>
        <v/>
      </c>
      <c r="AW129" s="1379" t="str">
        <f>IF(AW127="","",VLOOKUP(AW127,'シフト記号表（勤務時間帯）'!$C$6:$U$35,19,FALSE))</f>
        <v/>
      </c>
      <c r="AX129" s="1378">
        <f>IF($BB$3="４週",SUM(S129:AT129),IF($BB$3="暦月",SUM(S129:AW129),""))</f>
        <v>0</v>
      </c>
      <c r="AY129" s="1377"/>
      <c r="AZ129" s="1376">
        <f>IF($BB$3="４週",AX129/4,IF($BB$3="暦月",'②勤務形態一覧表（100名）'!AX129/('②勤務形態一覧表（100名）'!$BB$8/7),""))</f>
        <v>0</v>
      </c>
      <c r="BA129" s="1375"/>
      <c r="BB129" s="1111"/>
      <c r="BC129" s="1110"/>
      <c r="BD129" s="1110"/>
      <c r="BE129" s="1110"/>
      <c r="BF129" s="1109"/>
    </row>
    <row r="130" spans="2:58" ht="20.25" customHeight="1">
      <c r="B130" s="1396">
        <f>B127+1</f>
        <v>37</v>
      </c>
      <c r="C130" s="1108"/>
      <c r="D130" s="1107"/>
      <c r="E130" s="1106"/>
      <c r="F130" s="1105"/>
      <c r="G130" s="1104"/>
      <c r="H130" s="1103"/>
      <c r="I130" s="1081"/>
      <c r="J130" s="1081"/>
      <c r="K130" s="1080"/>
      <c r="L130" s="1102"/>
      <c r="M130" s="1090"/>
      <c r="N130" s="1090"/>
      <c r="O130" s="1089"/>
      <c r="P130" s="1403" t="s">
        <v>937</v>
      </c>
      <c r="Q130" s="1402"/>
      <c r="R130" s="1401"/>
      <c r="S130" s="1518"/>
      <c r="T130" s="1517"/>
      <c r="U130" s="1517"/>
      <c r="V130" s="1517"/>
      <c r="W130" s="1517"/>
      <c r="X130" s="1517"/>
      <c r="Y130" s="1519"/>
      <c r="Z130" s="1518"/>
      <c r="AA130" s="1517"/>
      <c r="AB130" s="1517"/>
      <c r="AC130" s="1517"/>
      <c r="AD130" s="1517"/>
      <c r="AE130" s="1517"/>
      <c r="AF130" s="1519"/>
      <c r="AG130" s="1518"/>
      <c r="AH130" s="1517"/>
      <c r="AI130" s="1517"/>
      <c r="AJ130" s="1517"/>
      <c r="AK130" s="1517"/>
      <c r="AL130" s="1517"/>
      <c r="AM130" s="1519"/>
      <c r="AN130" s="1518"/>
      <c r="AO130" s="1517"/>
      <c r="AP130" s="1517"/>
      <c r="AQ130" s="1517"/>
      <c r="AR130" s="1517"/>
      <c r="AS130" s="1517"/>
      <c r="AT130" s="1519"/>
      <c r="AU130" s="1518"/>
      <c r="AV130" s="1517"/>
      <c r="AW130" s="1517"/>
      <c r="AX130" s="1516"/>
      <c r="AY130" s="1515"/>
      <c r="AZ130" s="1514"/>
      <c r="BA130" s="1513"/>
      <c r="BB130" s="1091"/>
      <c r="BC130" s="1090"/>
      <c r="BD130" s="1090"/>
      <c r="BE130" s="1090"/>
      <c r="BF130" s="1089"/>
    </row>
    <row r="131" spans="2:58" ht="20.25" customHeight="1">
      <c r="B131" s="1396"/>
      <c r="C131" s="1087"/>
      <c r="D131" s="1086"/>
      <c r="E131" s="1085"/>
      <c r="F131" s="1084"/>
      <c r="G131" s="1083"/>
      <c r="H131" s="1082"/>
      <c r="I131" s="1081"/>
      <c r="J131" s="1081"/>
      <c r="K131" s="1080"/>
      <c r="L131" s="1079"/>
      <c r="M131" s="1067"/>
      <c r="N131" s="1067"/>
      <c r="O131" s="1066"/>
      <c r="P131" s="1395" t="s">
        <v>936</v>
      </c>
      <c r="Q131" s="1394"/>
      <c r="R131" s="1393"/>
      <c r="S131" s="1391" t="str">
        <f>IF(S130="","",VLOOKUP(S130,'シフト記号表（勤務時間帯）'!$C$6:$K$35,9,FALSE))</f>
        <v/>
      </c>
      <c r="T131" s="1390" t="str">
        <f>IF(T130="","",VLOOKUP(T130,'シフト記号表（勤務時間帯）'!$C$6:$K$35,9,FALSE))</f>
        <v/>
      </c>
      <c r="U131" s="1390" t="str">
        <f>IF(U130="","",VLOOKUP(U130,'シフト記号表（勤務時間帯）'!$C$6:$K$35,9,FALSE))</f>
        <v/>
      </c>
      <c r="V131" s="1390" t="str">
        <f>IF(V130="","",VLOOKUP(V130,'シフト記号表（勤務時間帯）'!$C$6:$K$35,9,FALSE))</f>
        <v/>
      </c>
      <c r="W131" s="1390" t="str">
        <f>IF(W130="","",VLOOKUP(W130,'シフト記号表（勤務時間帯）'!$C$6:$K$35,9,FALSE))</f>
        <v/>
      </c>
      <c r="X131" s="1390" t="str">
        <f>IF(X130="","",VLOOKUP(X130,'シフト記号表（勤務時間帯）'!$C$6:$K$35,9,FALSE))</f>
        <v/>
      </c>
      <c r="Y131" s="1392" t="str">
        <f>IF(Y130="","",VLOOKUP(Y130,'シフト記号表（勤務時間帯）'!$C$6:$K$35,9,FALSE))</f>
        <v/>
      </c>
      <c r="Z131" s="1391" t="str">
        <f>IF(Z130="","",VLOOKUP(Z130,'シフト記号表（勤務時間帯）'!$C$6:$K$35,9,FALSE))</f>
        <v/>
      </c>
      <c r="AA131" s="1390" t="str">
        <f>IF(AA130="","",VLOOKUP(AA130,'シフト記号表（勤務時間帯）'!$C$6:$K$35,9,FALSE))</f>
        <v/>
      </c>
      <c r="AB131" s="1390" t="str">
        <f>IF(AB130="","",VLOOKUP(AB130,'シフト記号表（勤務時間帯）'!$C$6:$K$35,9,FALSE))</f>
        <v/>
      </c>
      <c r="AC131" s="1390" t="str">
        <f>IF(AC130="","",VLOOKUP(AC130,'シフト記号表（勤務時間帯）'!$C$6:$K$35,9,FALSE))</f>
        <v/>
      </c>
      <c r="AD131" s="1390" t="str">
        <f>IF(AD130="","",VLOOKUP(AD130,'シフト記号表（勤務時間帯）'!$C$6:$K$35,9,FALSE))</f>
        <v/>
      </c>
      <c r="AE131" s="1390" t="str">
        <f>IF(AE130="","",VLOOKUP(AE130,'シフト記号表（勤務時間帯）'!$C$6:$K$35,9,FALSE))</f>
        <v/>
      </c>
      <c r="AF131" s="1392" t="str">
        <f>IF(AF130="","",VLOOKUP(AF130,'シフト記号表（勤務時間帯）'!$C$6:$K$35,9,FALSE))</f>
        <v/>
      </c>
      <c r="AG131" s="1391" t="str">
        <f>IF(AG130="","",VLOOKUP(AG130,'シフト記号表（勤務時間帯）'!$C$6:$K$35,9,FALSE))</f>
        <v/>
      </c>
      <c r="AH131" s="1390" t="str">
        <f>IF(AH130="","",VLOOKUP(AH130,'シフト記号表（勤務時間帯）'!$C$6:$K$35,9,FALSE))</f>
        <v/>
      </c>
      <c r="AI131" s="1390" t="str">
        <f>IF(AI130="","",VLOOKUP(AI130,'シフト記号表（勤務時間帯）'!$C$6:$K$35,9,FALSE))</f>
        <v/>
      </c>
      <c r="AJ131" s="1390" t="str">
        <f>IF(AJ130="","",VLOOKUP(AJ130,'シフト記号表（勤務時間帯）'!$C$6:$K$35,9,FALSE))</f>
        <v/>
      </c>
      <c r="AK131" s="1390" t="str">
        <f>IF(AK130="","",VLOOKUP(AK130,'シフト記号表（勤務時間帯）'!$C$6:$K$35,9,FALSE))</f>
        <v/>
      </c>
      <c r="AL131" s="1390" t="str">
        <f>IF(AL130="","",VLOOKUP(AL130,'シフト記号表（勤務時間帯）'!$C$6:$K$35,9,FALSE))</f>
        <v/>
      </c>
      <c r="AM131" s="1392" t="str">
        <f>IF(AM130="","",VLOOKUP(AM130,'シフト記号表（勤務時間帯）'!$C$6:$K$35,9,FALSE))</f>
        <v/>
      </c>
      <c r="AN131" s="1391" t="str">
        <f>IF(AN130="","",VLOOKUP(AN130,'シフト記号表（勤務時間帯）'!$C$6:$K$35,9,FALSE))</f>
        <v/>
      </c>
      <c r="AO131" s="1390" t="str">
        <f>IF(AO130="","",VLOOKUP(AO130,'シフト記号表（勤務時間帯）'!$C$6:$K$35,9,FALSE))</f>
        <v/>
      </c>
      <c r="AP131" s="1390" t="str">
        <f>IF(AP130="","",VLOOKUP(AP130,'シフト記号表（勤務時間帯）'!$C$6:$K$35,9,FALSE))</f>
        <v/>
      </c>
      <c r="AQ131" s="1390" t="str">
        <f>IF(AQ130="","",VLOOKUP(AQ130,'シフト記号表（勤務時間帯）'!$C$6:$K$35,9,FALSE))</f>
        <v/>
      </c>
      <c r="AR131" s="1390" t="str">
        <f>IF(AR130="","",VLOOKUP(AR130,'シフト記号表（勤務時間帯）'!$C$6:$K$35,9,FALSE))</f>
        <v/>
      </c>
      <c r="AS131" s="1390" t="str">
        <f>IF(AS130="","",VLOOKUP(AS130,'シフト記号表（勤務時間帯）'!$C$6:$K$35,9,FALSE))</f>
        <v/>
      </c>
      <c r="AT131" s="1392" t="str">
        <f>IF(AT130="","",VLOOKUP(AT130,'シフト記号表（勤務時間帯）'!$C$6:$K$35,9,FALSE))</f>
        <v/>
      </c>
      <c r="AU131" s="1391" t="str">
        <f>IF(AU130="","",VLOOKUP(AU130,'シフト記号表（勤務時間帯）'!$C$6:$K$35,9,FALSE))</f>
        <v/>
      </c>
      <c r="AV131" s="1390" t="str">
        <f>IF(AV130="","",VLOOKUP(AV130,'シフト記号表（勤務時間帯）'!$C$6:$K$35,9,FALSE))</f>
        <v/>
      </c>
      <c r="AW131" s="1390" t="str">
        <f>IF(AW130="","",VLOOKUP(AW130,'シフト記号表（勤務時間帯）'!$C$6:$K$35,9,FALSE))</f>
        <v/>
      </c>
      <c r="AX131" s="1389">
        <f>IF($BB$3="４週",SUM(S131:AT131),IF($BB$3="暦月",SUM(S131:AW131),""))</f>
        <v>0</v>
      </c>
      <c r="AY131" s="1388"/>
      <c r="AZ131" s="1387">
        <f>IF($BB$3="４週",AX131/4,IF($BB$3="暦月",'②勤務形態一覧表（100名）'!AX131/('②勤務形態一覧表（100名）'!$BB$8/7),""))</f>
        <v>0</v>
      </c>
      <c r="BA131" s="1386"/>
      <c r="BB131" s="1068"/>
      <c r="BC131" s="1067"/>
      <c r="BD131" s="1067"/>
      <c r="BE131" s="1067"/>
      <c r="BF131" s="1066"/>
    </row>
    <row r="132" spans="2:58" ht="20.25" customHeight="1">
      <c r="B132" s="1396"/>
      <c r="C132" s="1064"/>
      <c r="D132" s="1063"/>
      <c r="E132" s="1062"/>
      <c r="F132" s="1512">
        <f>C130</f>
        <v>0</v>
      </c>
      <c r="G132" s="1116"/>
      <c r="H132" s="1082"/>
      <c r="I132" s="1081"/>
      <c r="J132" s="1081"/>
      <c r="K132" s="1080"/>
      <c r="L132" s="1115"/>
      <c r="M132" s="1110"/>
      <c r="N132" s="1110"/>
      <c r="O132" s="1109"/>
      <c r="P132" s="1406" t="s">
        <v>935</v>
      </c>
      <c r="Q132" s="1405"/>
      <c r="R132" s="1404"/>
      <c r="S132" s="1380" t="str">
        <f>IF(S130="","",VLOOKUP(S130,'シフト記号表（勤務時間帯）'!$C$6:$U$35,19,FALSE))</f>
        <v/>
      </c>
      <c r="T132" s="1379" t="str">
        <f>IF(T130="","",VLOOKUP(T130,'シフト記号表（勤務時間帯）'!$C$6:$U$35,19,FALSE))</f>
        <v/>
      </c>
      <c r="U132" s="1379" t="str">
        <f>IF(U130="","",VLOOKUP(U130,'シフト記号表（勤務時間帯）'!$C$6:$U$35,19,FALSE))</f>
        <v/>
      </c>
      <c r="V132" s="1379" t="str">
        <f>IF(V130="","",VLOOKUP(V130,'シフト記号表（勤務時間帯）'!$C$6:$U$35,19,FALSE))</f>
        <v/>
      </c>
      <c r="W132" s="1379" t="str">
        <f>IF(W130="","",VLOOKUP(W130,'シフト記号表（勤務時間帯）'!$C$6:$U$35,19,FALSE))</f>
        <v/>
      </c>
      <c r="X132" s="1379" t="str">
        <f>IF(X130="","",VLOOKUP(X130,'シフト記号表（勤務時間帯）'!$C$6:$U$35,19,FALSE))</f>
        <v/>
      </c>
      <c r="Y132" s="1381" t="str">
        <f>IF(Y130="","",VLOOKUP(Y130,'シフト記号表（勤務時間帯）'!$C$6:$U$35,19,FALSE))</f>
        <v/>
      </c>
      <c r="Z132" s="1380" t="str">
        <f>IF(Z130="","",VLOOKUP(Z130,'シフト記号表（勤務時間帯）'!$C$6:$U$35,19,FALSE))</f>
        <v/>
      </c>
      <c r="AA132" s="1379" t="str">
        <f>IF(AA130="","",VLOOKUP(AA130,'シフト記号表（勤務時間帯）'!$C$6:$U$35,19,FALSE))</f>
        <v/>
      </c>
      <c r="AB132" s="1379" t="str">
        <f>IF(AB130="","",VLOOKUP(AB130,'シフト記号表（勤務時間帯）'!$C$6:$U$35,19,FALSE))</f>
        <v/>
      </c>
      <c r="AC132" s="1379" t="str">
        <f>IF(AC130="","",VLOOKUP(AC130,'シフト記号表（勤務時間帯）'!$C$6:$U$35,19,FALSE))</f>
        <v/>
      </c>
      <c r="AD132" s="1379" t="str">
        <f>IF(AD130="","",VLOOKUP(AD130,'シフト記号表（勤務時間帯）'!$C$6:$U$35,19,FALSE))</f>
        <v/>
      </c>
      <c r="AE132" s="1379" t="str">
        <f>IF(AE130="","",VLOOKUP(AE130,'シフト記号表（勤務時間帯）'!$C$6:$U$35,19,FALSE))</f>
        <v/>
      </c>
      <c r="AF132" s="1381" t="str">
        <f>IF(AF130="","",VLOOKUP(AF130,'シフト記号表（勤務時間帯）'!$C$6:$U$35,19,FALSE))</f>
        <v/>
      </c>
      <c r="AG132" s="1380" t="str">
        <f>IF(AG130="","",VLOOKUP(AG130,'シフト記号表（勤務時間帯）'!$C$6:$U$35,19,FALSE))</f>
        <v/>
      </c>
      <c r="AH132" s="1379" t="str">
        <f>IF(AH130="","",VLOOKUP(AH130,'シフト記号表（勤務時間帯）'!$C$6:$U$35,19,FALSE))</f>
        <v/>
      </c>
      <c r="AI132" s="1379" t="str">
        <f>IF(AI130="","",VLOOKUP(AI130,'シフト記号表（勤務時間帯）'!$C$6:$U$35,19,FALSE))</f>
        <v/>
      </c>
      <c r="AJ132" s="1379" t="str">
        <f>IF(AJ130="","",VLOOKUP(AJ130,'シフト記号表（勤務時間帯）'!$C$6:$U$35,19,FALSE))</f>
        <v/>
      </c>
      <c r="AK132" s="1379" t="str">
        <f>IF(AK130="","",VLOOKUP(AK130,'シフト記号表（勤務時間帯）'!$C$6:$U$35,19,FALSE))</f>
        <v/>
      </c>
      <c r="AL132" s="1379" t="str">
        <f>IF(AL130="","",VLOOKUP(AL130,'シフト記号表（勤務時間帯）'!$C$6:$U$35,19,FALSE))</f>
        <v/>
      </c>
      <c r="AM132" s="1381" t="str">
        <f>IF(AM130="","",VLOOKUP(AM130,'シフト記号表（勤務時間帯）'!$C$6:$U$35,19,FALSE))</f>
        <v/>
      </c>
      <c r="AN132" s="1380" t="str">
        <f>IF(AN130="","",VLOOKUP(AN130,'シフト記号表（勤務時間帯）'!$C$6:$U$35,19,FALSE))</f>
        <v/>
      </c>
      <c r="AO132" s="1379" t="str">
        <f>IF(AO130="","",VLOOKUP(AO130,'シフト記号表（勤務時間帯）'!$C$6:$U$35,19,FALSE))</f>
        <v/>
      </c>
      <c r="AP132" s="1379" t="str">
        <f>IF(AP130="","",VLOOKUP(AP130,'シフト記号表（勤務時間帯）'!$C$6:$U$35,19,FALSE))</f>
        <v/>
      </c>
      <c r="AQ132" s="1379" t="str">
        <f>IF(AQ130="","",VLOOKUP(AQ130,'シフト記号表（勤務時間帯）'!$C$6:$U$35,19,FALSE))</f>
        <v/>
      </c>
      <c r="AR132" s="1379" t="str">
        <f>IF(AR130="","",VLOOKUP(AR130,'シフト記号表（勤務時間帯）'!$C$6:$U$35,19,FALSE))</f>
        <v/>
      </c>
      <c r="AS132" s="1379" t="str">
        <f>IF(AS130="","",VLOOKUP(AS130,'シフト記号表（勤務時間帯）'!$C$6:$U$35,19,FALSE))</f>
        <v/>
      </c>
      <c r="AT132" s="1381" t="str">
        <f>IF(AT130="","",VLOOKUP(AT130,'シフト記号表（勤務時間帯）'!$C$6:$U$35,19,FALSE))</f>
        <v/>
      </c>
      <c r="AU132" s="1380" t="str">
        <f>IF(AU130="","",VLOOKUP(AU130,'シフト記号表（勤務時間帯）'!$C$6:$U$35,19,FALSE))</f>
        <v/>
      </c>
      <c r="AV132" s="1379" t="str">
        <f>IF(AV130="","",VLOOKUP(AV130,'シフト記号表（勤務時間帯）'!$C$6:$U$35,19,FALSE))</f>
        <v/>
      </c>
      <c r="AW132" s="1379" t="str">
        <f>IF(AW130="","",VLOOKUP(AW130,'シフト記号表（勤務時間帯）'!$C$6:$U$35,19,FALSE))</f>
        <v/>
      </c>
      <c r="AX132" s="1378">
        <f>IF($BB$3="４週",SUM(S132:AT132),IF($BB$3="暦月",SUM(S132:AW132),""))</f>
        <v>0</v>
      </c>
      <c r="AY132" s="1377"/>
      <c r="AZ132" s="1376">
        <f>IF($BB$3="４週",AX132/4,IF($BB$3="暦月",'②勤務形態一覧表（100名）'!AX132/('②勤務形態一覧表（100名）'!$BB$8/7),""))</f>
        <v>0</v>
      </c>
      <c r="BA132" s="1375"/>
      <c r="BB132" s="1111"/>
      <c r="BC132" s="1110"/>
      <c r="BD132" s="1110"/>
      <c r="BE132" s="1110"/>
      <c r="BF132" s="1109"/>
    </row>
    <row r="133" spans="2:58" ht="20.25" customHeight="1">
      <c r="B133" s="1396">
        <f>B130+1</f>
        <v>38</v>
      </c>
      <c r="C133" s="1108"/>
      <c r="D133" s="1107"/>
      <c r="E133" s="1106"/>
      <c r="F133" s="1105"/>
      <c r="G133" s="1104"/>
      <c r="H133" s="1103"/>
      <c r="I133" s="1081"/>
      <c r="J133" s="1081"/>
      <c r="K133" s="1080"/>
      <c r="L133" s="1102"/>
      <c r="M133" s="1090"/>
      <c r="N133" s="1090"/>
      <c r="O133" s="1089"/>
      <c r="P133" s="1403" t="s">
        <v>937</v>
      </c>
      <c r="Q133" s="1402"/>
      <c r="R133" s="1401"/>
      <c r="S133" s="1518"/>
      <c r="T133" s="1517"/>
      <c r="U133" s="1517"/>
      <c r="V133" s="1517"/>
      <c r="W133" s="1517"/>
      <c r="X133" s="1517"/>
      <c r="Y133" s="1519"/>
      <c r="Z133" s="1518"/>
      <c r="AA133" s="1517"/>
      <c r="AB133" s="1517"/>
      <c r="AC133" s="1517"/>
      <c r="AD133" s="1517"/>
      <c r="AE133" s="1517"/>
      <c r="AF133" s="1519"/>
      <c r="AG133" s="1518"/>
      <c r="AH133" s="1517"/>
      <c r="AI133" s="1517"/>
      <c r="AJ133" s="1517"/>
      <c r="AK133" s="1517"/>
      <c r="AL133" s="1517"/>
      <c r="AM133" s="1519"/>
      <c r="AN133" s="1518"/>
      <c r="AO133" s="1517"/>
      <c r="AP133" s="1517"/>
      <c r="AQ133" s="1517"/>
      <c r="AR133" s="1517"/>
      <c r="AS133" s="1517"/>
      <c r="AT133" s="1519"/>
      <c r="AU133" s="1518"/>
      <c r="AV133" s="1517"/>
      <c r="AW133" s="1517"/>
      <c r="AX133" s="1516"/>
      <c r="AY133" s="1515"/>
      <c r="AZ133" s="1514"/>
      <c r="BA133" s="1513"/>
      <c r="BB133" s="1091"/>
      <c r="BC133" s="1090"/>
      <c r="BD133" s="1090"/>
      <c r="BE133" s="1090"/>
      <c r="BF133" s="1089"/>
    </row>
    <row r="134" spans="2:58" ht="20.25" customHeight="1">
      <c r="B134" s="1396"/>
      <c r="C134" s="1087"/>
      <c r="D134" s="1086"/>
      <c r="E134" s="1085"/>
      <c r="F134" s="1084"/>
      <c r="G134" s="1083"/>
      <c r="H134" s="1082"/>
      <c r="I134" s="1081"/>
      <c r="J134" s="1081"/>
      <c r="K134" s="1080"/>
      <c r="L134" s="1079"/>
      <c r="M134" s="1067"/>
      <c r="N134" s="1067"/>
      <c r="O134" s="1066"/>
      <c r="P134" s="1395" t="s">
        <v>936</v>
      </c>
      <c r="Q134" s="1394"/>
      <c r="R134" s="1393"/>
      <c r="S134" s="1391" t="str">
        <f>IF(S133="","",VLOOKUP(S133,'シフト記号表（勤務時間帯）'!$C$6:$K$35,9,FALSE))</f>
        <v/>
      </c>
      <c r="T134" s="1390" t="str">
        <f>IF(T133="","",VLOOKUP(T133,'シフト記号表（勤務時間帯）'!$C$6:$K$35,9,FALSE))</f>
        <v/>
      </c>
      <c r="U134" s="1390" t="str">
        <f>IF(U133="","",VLOOKUP(U133,'シフト記号表（勤務時間帯）'!$C$6:$K$35,9,FALSE))</f>
        <v/>
      </c>
      <c r="V134" s="1390" t="str">
        <f>IF(V133="","",VLOOKUP(V133,'シフト記号表（勤務時間帯）'!$C$6:$K$35,9,FALSE))</f>
        <v/>
      </c>
      <c r="W134" s="1390" t="str">
        <f>IF(W133="","",VLOOKUP(W133,'シフト記号表（勤務時間帯）'!$C$6:$K$35,9,FALSE))</f>
        <v/>
      </c>
      <c r="X134" s="1390" t="str">
        <f>IF(X133="","",VLOOKUP(X133,'シフト記号表（勤務時間帯）'!$C$6:$K$35,9,FALSE))</f>
        <v/>
      </c>
      <c r="Y134" s="1392" t="str">
        <f>IF(Y133="","",VLOOKUP(Y133,'シフト記号表（勤務時間帯）'!$C$6:$K$35,9,FALSE))</f>
        <v/>
      </c>
      <c r="Z134" s="1391" t="str">
        <f>IF(Z133="","",VLOOKUP(Z133,'シフト記号表（勤務時間帯）'!$C$6:$K$35,9,FALSE))</f>
        <v/>
      </c>
      <c r="AA134" s="1390" t="str">
        <f>IF(AA133="","",VLOOKUP(AA133,'シフト記号表（勤務時間帯）'!$C$6:$K$35,9,FALSE))</f>
        <v/>
      </c>
      <c r="AB134" s="1390" t="str">
        <f>IF(AB133="","",VLOOKUP(AB133,'シフト記号表（勤務時間帯）'!$C$6:$K$35,9,FALSE))</f>
        <v/>
      </c>
      <c r="AC134" s="1390" t="str">
        <f>IF(AC133="","",VLOOKUP(AC133,'シフト記号表（勤務時間帯）'!$C$6:$K$35,9,FALSE))</f>
        <v/>
      </c>
      <c r="AD134" s="1390" t="str">
        <f>IF(AD133="","",VLOOKUP(AD133,'シフト記号表（勤務時間帯）'!$C$6:$K$35,9,FALSE))</f>
        <v/>
      </c>
      <c r="AE134" s="1390" t="str">
        <f>IF(AE133="","",VLOOKUP(AE133,'シフト記号表（勤務時間帯）'!$C$6:$K$35,9,FALSE))</f>
        <v/>
      </c>
      <c r="AF134" s="1392" t="str">
        <f>IF(AF133="","",VLOOKUP(AF133,'シフト記号表（勤務時間帯）'!$C$6:$K$35,9,FALSE))</f>
        <v/>
      </c>
      <c r="AG134" s="1391" t="str">
        <f>IF(AG133="","",VLOOKUP(AG133,'シフト記号表（勤務時間帯）'!$C$6:$K$35,9,FALSE))</f>
        <v/>
      </c>
      <c r="AH134" s="1390" t="str">
        <f>IF(AH133="","",VLOOKUP(AH133,'シフト記号表（勤務時間帯）'!$C$6:$K$35,9,FALSE))</f>
        <v/>
      </c>
      <c r="AI134" s="1390" t="str">
        <f>IF(AI133="","",VLOOKUP(AI133,'シフト記号表（勤務時間帯）'!$C$6:$K$35,9,FALSE))</f>
        <v/>
      </c>
      <c r="AJ134" s="1390" t="str">
        <f>IF(AJ133="","",VLOOKUP(AJ133,'シフト記号表（勤務時間帯）'!$C$6:$K$35,9,FALSE))</f>
        <v/>
      </c>
      <c r="AK134" s="1390" t="str">
        <f>IF(AK133="","",VLOOKUP(AK133,'シフト記号表（勤務時間帯）'!$C$6:$K$35,9,FALSE))</f>
        <v/>
      </c>
      <c r="AL134" s="1390" t="str">
        <f>IF(AL133="","",VLOOKUP(AL133,'シフト記号表（勤務時間帯）'!$C$6:$K$35,9,FALSE))</f>
        <v/>
      </c>
      <c r="AM134" s="1392" t="str">
        <f>IF(AM133="","",VLOOKUP(AM133,'シフト記号表（勤務時間帯）'!$C$6:$K$35,9,FALSE))</f>
        <v/>
      </c>
      <c r="AN134" s="1391" t="str">
        <f>IF(AN133="","",VLOOKUP(AN133,'シフト記号表（勤務時間帯）'!$C$6:$K$35,9,FALSE))</f>
        <v/>
      </c>
      <c r="AO134" s="1390" t="str">
        <f>IF(AO133="","",VLOOKUP(AO133,'シフト記号表（勤務時間帯）'!$C$6:$K$35,9,FALSE))</f>
        <v/>
      </c>
      <c r="AP134" s="1390" t="str">
        <f>IF(AP133="","",VLOOKUP(AP133,'シフト記号表（勤務時間帯）'!$C$6:$K$35,9,FALSE))</f>
        <v/>
      </c>
      <c r="AQ134" s="1390" t="str">
        <f>IF(AQ133="","",VLOOKUP(AQ133,'シフト記号表（勤務時間帯）'!$C$6:$K$35,9,FALSE))</f>
        <v/>
      </c>
      <c r="AR134" s="1390" t="str">
        <f>IF(AR133="","",VLOOKUP(AR133,'シフト記号表（勤務時間帯）'!$C$6:$K$35,9,FALSE))</f>
        <v/>
      </c>
      <c r="AS134" s="1390" t="str">
        <f>IF(AS133="","",VLOOKUP(AS133,'シフト記号表（勤務時間帯）'!$C$6:$K$35,9,FALSE))</f>
        <v/>
      </c>
      <c r="AT134" s="1392" t="str">
        <f>IF(AT133="","",VLOOKUP(AT133,'シフト記号表（勤務時間帯）'!$C$6:$K$35,9,FALSE))</f>
        <v/>
      </c>
      <c r="AU134" s="1391" t="str">
        <f>IF(AU133="","",VLOOKUP(AU133,'シフト記号表（勤務時間帯）'!$C$6:$K$35,9,FALSE))</f>
        <v/>
      </c>
      <c r="AV134" s="1390" t="str">
        <f>IF(AV133="","",VLOOKUP(AV133,'シフト記号表（勤務時間帯）'!$C$6:$K$35,9,FALSE))</f>
        <v/>
      </c>
      <c r="AW134" s="1390" t="str">
        <f>IF(AW133="","",VLOOKUP(AW133,'シフト記号表（勤務時間帯）'!$C$6:$K$35,9,FALSE))</f>
        <v/>
      </c>
      <c r="AX134" s="1389">
        <f>IF($BB$3="４週",SUM(S134:AT134),IF($BB$3="暦月",SUM(S134:AW134),""))</f>
        <v>0</v>
      </c>
      <c r="AY134" s="1388"/>
      <c r="AZ134" s="1387">
        <f>IF($BB$3="４週",AX134/4,IF($BB$3="暦月",'②勤務形態一覧表（100名）'!AX134/('②勤務形態一覧表（100名）'!$BB$8/7),""))</f>
        <v>0</v>
      </c>
      <c r="BA134" s="1386"/>
      <c r="BB134" s="1068"/>
      <c r="BC134" s="1067"/>
      <c r="BD134" s="1067"/>
      <c r="BE134" s="1067"/>
      <c r="BF134" s="1066"/>
    </row>
    <row r="135" spans="2:58" ht="20.25" customHeight="1">
      <c r="B135" s="1396"/>
      <c r="C135" s="1064"/>
      <c r="D135" s="1063"/>
      <c r="E135" s="1062"/>
      <c r="F135" s="1512">
        <f>C133</f>
        <v>0</v>
      </c>
      <c r="G135" s="1116"/>
      <c r="H135" s="1082"/>
      <c r="I135" s="1081"/>
      <c r="J135" s="1081"/>
      <c r="K135" s="1080"/>
      <c r="L135" s="1115"/>
      <c r="M135" s="1110"/>
      <c r="N135" s="1110"/>
      <c r="O135" s="1109"/>
      <c r="P135" s="1406" t="s">
        <v>935</v>
      </c>
      <c r="Q135" s="1405"/>
      <c r="R135" s="1404"/>
      <c r="S135" s="1380" t="str">
        <f>IF(S133="","",VLOOKUP(S133,'シフト記号表（勤務時間帯）'!$C$6:$U$35,19,FALSE))</f>
        <v/>
      </c>
      <c r="T135" s="1379" t="str">
        <f>IF(T133="","",VLOOKUP(T133,'シフト記号表（勤務時間帯）'!$C$6:$U$35,19,FALSE))</f>
        <v/>
      </c>
      <c r="U135" s="1379" t="str">
        <f>IF(U133="","",VLOOKUP(U133,'シフト記号表（勤務時間帯）'!$C$6:$U$35,19,FALSE))</f>
        <v/>
      </c>
      <c r="V135" s="1379" t="str">
        <f>IF(V133="","",VLOOKUP(V133,'シフト記号表（勤務時間帯）'!$C$6:$U$35,19,FALSE))</f>
        <v/>
      </c>
      <c r="W135" s="1379" t="str">
        <f>IF(W133="","",VLOOKUP(W133,'シフト記号表（勤務時間帯）'!$C$6:$U$35,19,FALSE))</f>
        <v/>
      </c>
      <c r="X135" s="1379" t="str">
        <f>IF(X133="","",VLOOKUP(X133,'シフト記号表（勤務時間帯）'!$C$6:$U$35,19,FALSE))</f>
        <v/>
      </c>
      <c r="Y135" s="1381" t="str">
        <f>IF(Y133="","",VLOOKUP(Y133,'シフト記号表（勤務時間帯）'!$C$6:$U$35,19,FALSE))</f>
        <v/>
      </c>
      <c r="Z135" s="1380" t="str">
        <f>IF(Z133="","",VLOOKUP(Z133,'シフト記号表（勤務時間帯）'!$C$6:$U$35,19,FALSE))</f>
        <v/>
      </c>
      <c r="AA135" s="1379" t="str">
        <f>IF(AA133="","",VLOOKUP(AA133,'シフト記号表（勤務時間帯）'!$C$6:$U$35,19,FALSE))</f>
        <v/>
      </c>
      <c r="AB135" s="1379" t="str">
        <f>IF(AB133="","",VLOOKUP(AB133,'シフト記号表（勤務時間帯）'!$C$6:$U$35,19,FALSE))</f>
        <v/>
      </c>
      <c r="AC135" s="1379" t="str">
        <f>IF(AC133="","",VLOOKUP(AC133,'シフト記号表（勤務時間帯）'!$C$6:$U$35,19,FALSE))</f>
        <v/>
      </c>
      <c r="AD135" s="1379" t="str">
        <f>IF(AD133="","",VLOOKUP(AD133,'シフト記号表（勤務時間帯）'!$C$6:$U$35,19,FALSE))</f>
        <v/>
      </c>
      <c r="AE135" s="1379" t="str">
        <f>IF(AE133="","",VLOOKUP(AE133,'シフト記号表（勤務時間帯）'!$C$6:$U$35,19,FALSE))</f>
        <v/>
      </c>
      <c r="AF135" s="1381" t="str">
        <f>IF(AF133="","",VLOOKUP(AF133,'シフト記号表（勤務時間帯）'!$C$6:$U$35,19,FALSE))</f>
        <v/>
      </c>
      <c r="AG135" s="1380" t="str">
        <f>IF(AG133="","",VLOOKUP(AG133,'シフト記号表（勤務時間帯）'!$C$6:$U$35,19,FALSE))</f>
        <v/>
      </c>
      <c r="AH135" s="1379" t="str">
        <f>IF(AH133="","",VLOOKUP(AH133,'シフト記号表（勤務時間帯）'!$C$6:$U$35,19,FALSE))</f>
        <v/>
      </c>
      <c r="AI135" s="1379" t="str">
        <f>IF(AI133="","",VLOOKUP(AI133,'シフト記号表（勤務時間帯）'!$C$6:$U$35,19,FALSE))</f>
        <v/>
      </c>
      <c r="AJ135" s="1379" t="str">
        <f>IF(AJ133="","",VLOOKUP(AJ133,'シフト記号表（勤務時間帯）'!$C$6:$U$35,19,FALSE))</f>
        <v/>
      </c>
      <c r="AK135" s="1379" t="str">
        <f>IF(AK133="","",VLOOKUP(AK133,'シフト記号表（勤務時間帯）'!$C$6:$U$35,19,FALSE))</f>
        <v/>
      </c>
      <c r="AL135" s="1379" t="str">
        <f>IF(AL133="","",VLOOKUP(AL133,'シフト記号表（勤務時間帯）'!$C$6:$U$35,19,FALSE))</f>
        <v/>
      </c>
      <c r="AM135" s="1381" t="str">
        <f>IF(AM133="","",VLOOKUP(AM133,'シフト記号表（勤務時間帯）'!$C$6:$U$35,19,FALSE))</f>
        <v/>
      </c>
      <c r="AN135" s="1380" t="str">
        <f>IF(AN133="","",VLOOKUP(AN133,'シフト記号表（勤務時間帯）'!$C$6:$U$35,19,FALSE))</f>
        <v/>
      </c>
      <c r="AO135" s="1379" t="str">
        <f>IF(AO133="","",VLOOKUP(AO133,'シフト記号表（勤務時間帯）'!$C$6:$U$35,19,FALSE))</f>
        <v/>
      </c>
      <c r="AP135" s="1379" t="str">
        <f>IF(AP133="","",VLOOKUP(AP133,'シフト記号表（勤務時間帯）'!$C$6:$U$35,19,FALSE))</f>
        <v/>
      </c>
      <c r="AQ135" s="1379" t="str">
        <f>IF(AQ133="","",VLOOKUP(AQ133,'シフト記号表（勤務時間帯）'!$C$6:$U$35,19,FALSE))</f>
        <v/>
      </c>
      <c r="AR135" s="1379" t="str">
        <f>IF(AR133="","",VLOOKUP(AR133,'シフト記号表（勤務時間帯）'!$C$6:$U$35,19,FALSE))</f>
        <v/>
      </c>
      <c r="AS135" s="1379" t="str">
        <f>IF(AS133="","",VLOOKUP(AS133,'シフト記号表（勤務時間帯）'!$C$6:$U$35,19,FALSE))</f>
        <v/>
      </c>
      <c r="AT135" s="1381" t="str">
        <f>IF(AT133="","",VLOOKUP(AT133,'シフト記号表（勤務時間帯）'!$C$6:$U$35,19,FALSE))</f>
        <v/>
      </c>
      <c r="AU135" s="1380" t="str">
        <f>IF(AU133="","",VLOOKUP(AU133,'シフト記号表（勤務時間帯）'!$C$6:$U$35,19,FALSE))</f>
        <v/>
      </c>
      <c r="AV135" s="1379" t="str">
        <f>IF(AV133="","",VLOOKUP(AV133,'シフト記号表（勤務時間帯）'!$C$6:$U$35,19,FALSE))</f>
        <v/>
      </c>
      <c r="AW135" s="1379" t="str">
        <f>IF(AW133="","",VLOOKUP(AW133,'シフト記号表（勤務時間帯）'!$C$6:$U$35,19,FALSE))</f>
        <v/>
      </c>
      <c r="AX135" s="1378">
        <f>IF($BB$3="４週",SUM(S135:AT135),IF($BB$3="暦月",SUM(S135:AW135),""))</f>
        <v>0</v>
      </c>
      <c r="AY135" s="1377"/>
      <c r="AZ135" s="1376">
        <f>IF($BB$3="４週",AX135/4,IF($BB$3="暦月",'②勤務形態一覧表（100名）'!AX135/('②勤務形態一覧表（100名）'!$BB$8/7),""))</f>
        <v>0</v>
      </c>
      <c r="BA135" s="1375"/>
      <c r="BB135" s="1111"/>
      <c r="BC135" s="1110"/>
      <c r="BD135" s="1110"/>
      <c r="BE135" s="1110"/>
      <c r="BF135" s="1109"/>
    </row>
    <row r="136" spans="2:58" ht="20.25" customHeight="1">
      <c r="B136" s="1396">
        <f>B133+1</f>
        <v>39</v>
      </c>
      <c r="C136" s="1108"/>
      <c r="D136" s="1107"/>
      <c r="E136" s="1106"/>
      <c r="F136" s="1105"/>
      <c r="G136" s="1104"/>
      <c r="H136" s="1103"/>
      <c r="I136" s="1081"/>
      <c r="J136" s="1081"/>
      <c r="K136" s="1080"/>
      <c r="L136" s="1102"/>
      <c r="M136" s="1090"/>
      <c r="N136" s="1090"/>
      <c r="O136" s="1089"/>
      <c r="P136" s="1403" t="s">
        <v>937</v>
      </c>
      <c r="Q136" s="1402"/>
      <c r="R136" s="1401"/>
      <c r="S136" s="1518"/>
      <c r="T136" s="1517"/>
      <c r="U136" s="1517"/>
      <c r="V136" s="1517"/>
      <c r="W136" s="1517"/>
      <c r="X136" s="1517"/>
      <c r="Y136" s="1519"/>
      <c r="Z136" s="1518"/>
      <c r="AA136" s="1517"/>
      <c r="AB136" s="1517"/>
      <c r="AC136" s="1517"/>
      <c r="AD136" s="1517"/>
      <c r="AE136" s="1517"/>
      <c r="AF136" s="1519"/>
      <c r="AG136" s="1518"/>
      <c r="AH136" s="1517"/>
      <c r="AI136" s="1517"/>
      <c r="AJ136" s="1517"/>
      <c r="AK136" s="1517"/>
      <c r="AL136" s="1517"/>
      <c r="AM136" s="1519"/>
      <c r="AN136" s="1518"/>
      <c r="AO136" s="1517"/>
      <c r="AP136" s="1517"/>
      <c r="AQ136" s="1517"/>
      <c r="AR136" s="1517"/>
      <c r="AS136" s="1517"/>
      <c r="AT136" s="1519"/>
      <c r="AU136" s="1518"/>
      <c r="AV136" s="1517"/>
      <c r="AW136" s="1517"/>
      <c r="AX136" s="1516"/>
      <c r="AY136" s="1515"/>
      <c r="AZ136" s="1514"/>
      <c r="BA136" s="1513"/>
      <c r="BB136" s="1091"/>
      <c r="BC136" s="1090"/>
      <c r="BD136" s="1090"/>
      <c r="BE136" s="1090"/>
      <c r="BF136" s="1089"/>
    </row>
    <row r="137" spans="2:58" ht="20.25" customHeight="1">
      <c r="B137" s="1396"/>
      <c r="C137" s="1087"/>
      <c r="D137" s="1086"/>
      <c r="E137" s="1085"/>
      <c r="F137" s="1084"/>
      <c r="G137" s="1083"/>
      <c r="H137" s="1082"/>
      <c r="I137" s="1081"/>
      <c r="J137" s="1081"/>
      <c r="K137" s="1080"/>
      <c r="L137" s="1079"/>
      <c r="M137" s="1067"/>
      <c r="N137" s="1067"/>
      <c r="O137" s="1066"/>
      <c r="P137" s="1395" t="s">
        <v>936</v>
      </c>
      <c r="Q137" s="1394"/>
      <c r="R137" s="1393"/>
      <c r="S137" s="1391" t="str">
        <f>IF(S136="","",VLOOKUP(S136,'シフト記号表（勤務時間帯）'!$C$6:$K$35,9,FALSE))</f>
        <v/>
      </c>
      <c r="T137" s="1390" t="str">
        <f>IF(T136="","",VLOOKUP(T136,'シフト記号表（勤務時間帯）'!$C$6:$K$35,9,FALSE))</f>
        <v/>
      </c>
      <c r="U137" s="1390" t="str">
        <f>IF(U136="","",VLOOKUP(U136,'シフト記号表（勤務時間帯）'!$C$6:$K$35,9,FALSE))</f>
        <v/>
      </c>
      <c r="V137" s="1390" t="str">
        <f>IF(V136="","",VLOOKUP(V136,'シフト記号表（勤務時間帯）'!$C$6:$K$35,9,FALSE))</f>
        <v/>
      </c>
      <c r="W137" s="1390" t="str">
        <f>IF(W136="","",VLOOKUP(W136,'シフト記号表（勤務時間帯）'!$C$6:$K$35,9,FALSE))</f>
        <v/>
      </c>
      <c r="X137" s="1390" t="str">
        <f>IF(X136="","",VLOOKUP(X136,'シフト記号表（勤務時間帯）'!$C$6:$K$35,9,FALSE))</f>
        <v/>
      </c>
      <c r="Y137" s="1392" t="str">
        <f>IF(Y136="","",VLOOKUP(Y136,'シフト記号表（勤務時間帯）'!$C$6:$K$35,9,FALSE))</f>
        <v/>
      </c>
      <c r="Z137" s="1391" t="str">
        <f>IF(Z136="","",VLOOKUP(Z136,'シフト記号表（勤務時間帯）'!$C$6:$K$35,9,FALSE))</f>
        <v/>
      </c>
      <c r="AA137" s="1390" t="str">
        <f>IF(AA136="","",VLOOKUP(AA136,'シフト記号表（勤務時間帯）'!$C$6:$K$35,9,FALSE))</f>
        <v/>
      </c>
      <c r="AB137" s="1390" t="str">
        <f>IF(AB136="","",VLOOKUP(AB136,'シフト記号表（勤務時間帯）'!$C$6:$K$35,9,FALSE))</f>
        <v/>
      </c>
      <c r="AC137" s="1390" t="str">
        <f>IF(AC136="","",VLOOKUP(AC136,'シフト記号表（勤務時間帯）'!$C$6:$K$35,9,FALSE))</f>
        <v/>
      </c>
      <c r="AD137" s="1390" t="str">
        <f>IF(AD136="","",VLOOKUP(AD136,'シフト記号表（勤務時間帯）'!$C$6:$K$35,9,FALSE))</f>
        <v/>
      </c>
      <c r="AE137" s="1390" t="str">
        <f>IF(AE136="","",VLOOKUP(AE136,'シフト記号表（勤務時間帯）'!$C$6:$K$35,9,FALSE))</f>
        <v/>
      </c>
      <c r="AF137" s="1392" t="str">
        <f>IF(AF136="","",VLOOKUP(AF136,'シフト記号表（勤務時間帯）'!$C$6:$K$35,9,FALSE))</f>
        <v/>
      </c>
      <c r="AG137" s="1391" t="str">
        <f>IF(AG136="","",VLOOKUP(AG136,'シフト記号表（勤務時間帯）'!$C$6:$K$35,9,FALSE))</f>
        <v/>
      </c>
      <c r="AH137" s="1390" t="str">
        <f>IF(AH136="","",VLOOKUP(AH136,'シフト記号表（勤務時間帯）'!$C$6:$K$35,9,FALSE))</f>
        <v/>
      </c>
      <c r="AI137" s="1390" t="str">
        <f>IF(AI136="","",VLOOKUP(AI136,'シフト記号表（勤務時間帯）'!$C$6:$K$35,9,FALSE))</f>
        <v/>
      </c>
      <c r="AJ137" s="1390" t="str">
        <f>IF(AJ136="","",VLOOKUP(AJ136,'シフト記号表（勤務時間帯）'!$C$6:$K$35,9,FALSE))</f>
        <v/>
      </c>
      <c r="AK137" s="1390" t="str">
        <f>IF(AK136="","",VLOOKUP(AK136,'シフト記号表（勤務時間帯）'!$C$6:$K$35,9,FALSE))</f>
        <v/>
      </c>
      <c r="AL137" s="1390" t="str">
        <f>IF(AL136="","",VLOOKUP(AL136,'シフト記号表（勤務時間帯）'!$C$6:$K$35,9,FALSE))</f>
        <v/>
      </c>
      <c r="AM137" s="1392" t="str">
        <f>IF(AM136="","",VLOOKUP(AM136,'シフト記号表（勤務時間帯）'!$C$6:$K$35,9,FALSE))</f>
        <v/>
      </c>
      <c r="AN137" s="1391" t="str">
        <f>IF(AN136="","",VLOOKUP(AN136,'シフト記号表（勤務時間帯）'!$C$6:$K$35,9,FALSE))</f>
        <v/>
      </c>
      <c r="AO137" s="1390" t="str">
        <f>IF(AO136="","",VLOOKUP(AO136,'シフト記号表（勤務時間帯）'!$C$6:$K$35,9,FALSE))</f>
        <v/>
      </c>
      <c r="AP137" s="1390" t="str">
        <f>IF(AP136="","",VLOOKUP(AP136,'シフト記号表（勤務時間帯）'!$C$6:$K$35,9,FALSE))</f>
        <v/>
      </c>
      <c r="AQ137" s="1390" t="str">
        <f>IF(AQ136="","",VLOOKUP(AQ136,'シフト記号表（勤務時間帯）'!$C$6:$K$35,9,FALSE))</f>
        <v/>
      </c>
      <c r="AR137" s="1390" t="str">
        <f>IF(AR136="","",VLOOKUP(AR136,'シフト記号表（勤務時間帯）'!$C$6:$K$35,9,FALSE))</f>
        <v/>
      </c>
      <c r="AS137" s="1390" t="str">
        <f>IF(AS136="","",VLOOKUP(AS136,'シフト記号表（勤務時間帯）'!$C$6:$K$35,9,FALSE))</f>
        <v/>
      </c>
      <c r="AT137" s="1392" t="str">
        <f>IF(AT136="","",VLOOKUP(AT136,'シフト記号表（勤務時間帯）'!$C$6:$K$35,9,FALSE))</f>
        <v/>
      </c>
      <c r="AU137" s="1391" t="str">
        <f>IF(AU136="","",VLOOKUP(AU136,'シフト記号表（勤務時間帯）'!$C$6:$K$35,9,FALSE))</f>
        <v/>
      </c>
      <c r="AV137" s="1390" t="str">
        <f>IF(AV136="","",VLOOKUP(AV136,'シフト記号表（勤務時間帯）'!$C$6:$K$35,9,FALSE))</f>
        <v/>
      </c>
      <c r="AW137" s="1390" t="str">
        <f>IF(AW136="","",VLOOKUP(AW136,'シフト記号表（勤務時間帯）'!$C$6:$K$35,9,FALSE))</f>
        <v/>
      </c>
      <c r="AX137" s="1389">
        <f>IF($BB$3="４週",SUM(S137:AT137),IF($BB$3="暦月",SUM(S137:AW137),""))</f>
        <v>0</v>
      </c>
      <c r="AY137" s="1388"/>
      <c r="AZ137" s="1387">
        <f>IF($BB$3="４週",AX137/4,IF($BB$3="暦月",'②勤務形態一覧表（100名）'!AX137/('②勤務形態一覧表（100名）'!$BB$8/7),""))</f>
        <v>0</v>
      </c>
      <c r="BA137" s="1386"/>
      <c r="BB137" s="1068"/>
      <c r="BC137" s="1067"/>
      <c r="BD137" s="1067"/>
      <c r="BE137" s="1067"/>
      <c r="BF137" s="1066"/>
    </row>
    <row r="138" spans="2:58" ht="20.25" customHeight="1">
      <c r="B138" s="1396"/>
      <c r="C138" s="1064"/>
      <c r="D138" s="1063"/>
      <c r="E138" s="1062"/>
      <c r="F138" s="1512">
        <f>C136</f>
        <v>0</v>
      </c>
      <c r="G138" s="1116"/>
      <c r="H138" s="1082"/>
      <c r="I138" s="1081"/>
      <c r="J138" s="1081"/>
      <c r="K138" s="1080"/>
      <c r="L138" s="1115"/>
      <c r="M138" s="1110"/>
      <c r="N138" s="1110"/>
      <c r="O138" s="1109"/>
      <c r="P138" s="1406" t="s">
        <v>935</v>
      </c>
      <c r="Q138" s="1405"/>
      <c r="R138" s="1404"/>
      <c r="S138" s="1380" t="str">
        <f>IF(S136="","",VLOOKUP(S136,'シフト記号表（勤務時間帯）'!$C$6:$U$35,19,FALSE))</f>
        <v/>
      </c>
      <c r="T138" s="1379" t="str">
        <f>IF(T136="","",VLOOKUP(T136,'シフト記号表（勤務時間帯）'!$C$6:$U$35,19,FALSE))</f>
        <v/>
      </c>
      <c r="U138" s="1379" t="str">
        <f>IF(U136="","",VLOOKUP(U136,'シフト記号表（勤務時間帯）'!$C$6:$U$35,19,FALSE))</f>
        <v/>
      </c>
      <c r="V138" s="1379" t="str">
        <f>IF(V136="","",VLOOKUP(V136,'シフト記号表（勤務時間帯）'!$C$6:$U$35,19,FALSE))</f>
        <v/>
      </c>
      <c r="W138" s="1379" t="str">
        <f>IF(W136="","",VLOOKUP(W136,'シフト記号表（勤務時間帯）'!$C$6:$U$35,19,FALSE))</f>
        <v/>
      </c>
      <c r="X138" s="1379" t="str">
        <f>IF(X136="","",VLOOKUP(X136,'シフト記号表（勤務時間帯）'!$C$6:$U$35,19,FALSE))</f>
        <v/>
      </c>
      <c r="Y138" s="1381" t="str">
        <f>IF(Y136="","",VLOOKUP(Y136,'シフト記号表（勤務時間帯）'!$C$6:$U$35,19,FALSE))</f>
        <v/>
      </c>
      <c r="Z138" s="1380" t="str">
        <f>IF(Z136="","",VLOOKUP(Z136,'シフト記号表（勤務時間帯）'!$C$6:$U$35,19,FALSE))</f>
        <v/>
      </c>
      <c r="AA138" s="1379" t="str">
        <f>IF(AA136="","",VLOOKUP(AA136,'シフト記号表（勤務時間帯）'!$C$6:$U$35,19,FALSE))</f>
        <v/>
      </c>
      <c r="AB138" s="1379" t="str">
        <f>IF(AB136="","",VLOOKUP(AB136,'シフト記号表（勤務時間帯）'!$C$6:$U$35,19,FALSE))</f>
        <v/>
      </c>
      <c r="AC138" s="1379" t="str">
        <f>IF(AC136="","",VLOOKUP(AC136,'シフト記号表（勤務時間帯）'!$C$6:$U$35,19,FALSE))</f>
        <v/>
      </c>
      <c r="AD138" s="1379" t="str">
        <f>IF(AD136="","",VLOOKUP(AD136,'シフト記号表（勤務時間帯）'!$C$6:$U$35,19,FALSE))</f>
        <v/>
      </c>
      <c r="AE138" s="1379" t="str">
        <f>IF(AE136="","",VLOOKUP(AE136,'シフト記号表（勤務時間帯）'!$C$6:$U$35,19,FALSE))</f>
        <v/>
      </c>
      <c r="AF138" s="1381" t="str">
        <f>IF(AF136="","",VLOOKUP(AF136,'シフト記号表（勤務時間帯）'!$C$6:$U$35,19,FALSE))</f>
        <v/>
      </c>
      <c r="AG138" s="1380" t="str">
        <f>IF(AG136="","",VLOOKUP(AG136,'シフト記号表（勤務時間帯）'!$C$6:$U$35,19,FALSE))</f>
        <v/>
      </c>
      <c r="AH138" s="1379" t="str">
        <f>IF(AH136="","",VLOOKUP(AH136,'シフト記号表（勤務時間帯）'!$C$6:$U$35,19,FALSE))</f>
        <v/>
      </c>
      <c r="AI138" s="1379" t="str">
        <f>IF(AI136="","",VLOOKUP(AI136,'シフト記号表（勤務時間帯）'!$C$6:$U$35,19,FALSE))</f>
        <v/>
      </c>
      <c r="AJ138" s="1379" t="str">
        <f>IF(AJ136="","",VLOOKUP(AJ136,'シフト記号表（勤務時間帯）'!$C$6:$U$35,19,FALSE))</f>
        <v/>
      </c>
      <c r="AK138" s="1379" t="str">
        <f>IF(AK136="","",VLOOKUP(AK136,'シフト記号表（勤務時間帯）'!$C$6:$U$35,19,FALSE))</f>
        <v/>
      </c>
      <c r="AL138" s="1379" t="str">
        <f>IF(AL136="","",VLOOKUP(AL136,'シフト記号表（勤務時間帯）'!$C$6:$U$35,19,FALSE))</f>
        <v/>
      </c>
      <c r="AM138" s="1381" t="str">
        <f>IF(AM136="","",VLOOKUP(AM136,'シフト記号表（勤務時間帯）'!$C$6:$U$35,19,FALSE))</f>
        <v/>
      </c>
      <c r="AN138" s="1380" t="str">
        <f>IF(AN136="","",VLOOKUP(AN136,'シフト記号表（勤務時間帯）'!$C$6:$U$35,19,FALSE))</f>
        <v/>
      </c>
      <c r="AO138" s="1379" t="str">
        <f>IF(AO136="","",VLOOKUP(AO136,'シフト記号表（勤務時間帯）'!$C$6:$U$35,19,FALSE))</f>
        <v/>
      </c>
      <c r="AP138" s="1379" t="str">
        <f>IF(AP136="","",VLOOKUP(AP136,'シフト記号表（勤務時間帯）'!$C$6:$U$35,19,FALSE))</f>
        <v/>
      </c>
      <c r="AQ138" s="1379" t="str">
        <f>IF(AQ136="","",VLOOKUP(AQ136,'シフト記号表（勤務時間帯）'!$C$6:$U$35,19,FALSE))</f>
        <v/>
      </c>
      <c r="AR138" s="1379" t="str">
        <f>IF(AR136="","",VLOOKUP(AR136,'シフト記号表（勤務時間帯）'!$C$6:$U$35,19,FALSE))</f>
        <v/>
      </c>
      <c r="AS138" s="1379" t="str">
        <f>IF(AS136="","",VLOOKUP(AS136,'シフト記号表（勤務時間帯）'!$C$6:$U$35,19,FALSE))</f>
        <v/>
      </c>
      <c r="AT138" s="1381" t="str">
        <f>IF(AT136="","",VLOOKUP(AT136,'シフト記号表（勤務時間帯）'!$C$6:$U$35,19,FALSE))</f>
        <v/>
      </c>
      <c r="AU138" s="1380" t="str">
        <f>IF(AU136="","",VLOOKUP(AU136,'シフト記号表（勤務時間帯）'!$C$6:$U$35,19,FALSE))</f>
        <v/>
      </c>
      <c r="AV138" s="1379" t="str">
        <f>IF(AV136="","",VLOOKUP(AV136,'シフト記号表（勤務時間帯）'!$C$6:$U$35,19,FALSE))</f>
        <v/>
      </c>
      <c r="AW138" s="1379" t="str">
        <f>IF(AW136="","",VLOOKUP(AW136,'シフト記号表（勤務時間帯）'!$C$6:$U$35,19,FALSE))</f>
        <v/>
      </c>
      <c r="AX138" s="1378">
        <f>IF($BB$3="４週",SUM(S138:AT138),IF($BB$3="暦月",SUM(S138:AW138),""))</f>
        <v>0</v>
      </c>
      <c r="AY138" s="1377"/>
      <c r="AZ138" s="1376">
        <f>IF($BB$3="４週",AX138/4,IF($BB$3="暦月",'②勤務形態一覧表（100名）'!AX138/('②勤務形態一覧表（100名）'!$BB$8/7),""))</f>
        <v>0</v>
      </c>
      <c r="BA138" s="1375"/>
      <c r="BB138" s="1111"/>
      <c r="BC138" s="1110"/>
      <c r="BD138" s="1110"/>
      <c r="BE138" s="1110"/>
      <c r="BF138" s="1109"/>
    </row>
    <row r="139" spans="2:58" ht="20.25" customHeight="1">
      <c r="B139" s="1396">
        <f>B136+1</f>
        <v>40</v>
      </c>
      <c r="C139" s="1108"/>
      <c r="D139" s="1107"/>
      <c r="E139" s="1106"/>
      <c r="F139" s="1105"/>
      <c r="G139" s="1104"/>
      <c r="H139" s="1103"/>
      <c r="I139" s="1081"/>
      <c r="J139" s="1081"/>
      <c r="K139" s="1080"/>
      <c r="L139" s="1102"/>
      <c r="M139" s="1090"/>
      <c r="N139" s="1090"/>
      <c r="O139" s="1089"/>
      <c r="P139" s="1403" t="s">
        <v>937</v>
      </c>
      <c r="Q139" s="1402"/>
      <c r="R139" s="1401"/>
      <c r="S139" s="1518"/>
      <c r="T139" s="1517"/>
      <c r="U139" s="1517"/>
      <c r="V139" s="1517"/>
      <c r="W139" s="1517"/>
      <c r="X139" s="1517"/>
      <c r="Y139" s="1519"/>
      <c r="Z139" s="1518"/>
      <c r="AA139" s="1517"/>
      <c r="AB139" s="1517"/>
      <c r="AC139" s="1517"/>
      <c r="AD139" s="1517"/>
      <c r="AE139" s="1517"/>
      <c r="AF139" s="1519"/>
      <c r="AG139" s="1518"/>
      <c r="AH139" s="1517"/>
      <c r="AI139" s="1517"/>
      <c r="AJ139" s="1517"/>
      <c r="AK139" s="1517"/>
      <c r="AL139" s="1517"/>
      <c r="AM139" s="1519"/>
      <c r="AN139" s="1518"/>
      <c r="AO139" s="1517"/>
      <c r="AP139" s="1517"/>
      <c r="AQ139" s="1517"/>
      <c r="AR139" s="1517"/>
      <c r="AS139" s="1517"/>
      <c r="AT139" s="1519"/>
      <c r="AU139" s="1518"/>
      <c r="AV139" s="1517"/>
      <c r="AW139" s="1517"/>
      <c r="AX139" s="1516"/>
      <c r="AY139" s="1515"/>
      <c r="AZ139" s="1514"/>
      <c r="BA139" s="1513"/>
      <c r="BB139" s="1091"/>
      <c r="BC139" s="1090"/>
      <c r="BD139" s="1090"/>
      <c r="BE139" s="1090"/>
      <c r="BF139" s="1089"/>
    </row>
    <row r="140" spans="2:58" ht="20.25" customHeight="1">
      <c r="B140" s="1396"/>
      <c r="C140" s="1087"/>
      <c r="D140" s="1086"/>
      <c r="E140" s="1085"/>
      <c r="F140" s="1084"/>
      <c r="G140" s="1083"/>
      <c r="H140" s="1082"/>
      <c r="I140" s="1081"/>
      <c r="J140" s="1081"/>
      <c r="K140" s="1080"/>
      <c r="L140" s="1079"/>
      <c r="M140" s="1067"/>
      <c r="N140" s="1067"/>
      <c r="O140" s="1066"/>
      <c r="P140" s="1395" t="s">
        <v>936</v>
      </c>
      <c r="Q140" s="1394"/>
      <c r="R140" s="1393"/>
      <c r="S140" s="1391" t="str">
        <f>IF(S139="","",VLOOKUP(S139,'シフト記号表（勤務時間帯）'!$C$6:$K$35,9,FALSE))</f>
        <v/>
      </c>
      <c r="T140" s="1390" t="str">
        <f>IF(T139="","",VLOOKUP(T139,'シフト記号表（勤務時間帯）'!$C$6:$K$35,9,FALSE))</f>
        <v/>
      </c>
      <c r="U140" s="1390" t="str">
        <f>IF(U139="","",VLOOKUP(U139,'シフト記号表（勤務時間帯）'!$C$6:$K$35,9,FALSE))</f>
        <v/>
      </c>
      <c r="V140" s="1390" t="str">
        <f>IF(V139="","",VLOOKUP(V139,'シフト記号表（勤務時間帯）'!$C$6:$K$35,9,FALSE))</f>
        <v/>
      </c>
      <c r="W140" s="1390" t="str">
        <f>IF(W139="","",VLOOKUP(W139,'シフト記号表（勤務時間帯）'!$C$6:$K$35,9,FALSE))</f>
        <v/>
      </c>
      <c r="X140" s="1390" t="str">
        <f>IF(X139="","",VLOOKUP(X139,'シフト記号表（勤務時間帯）'!$C$6:$K$35,9,FALSE))</f>
        <v/>
      </c>
      <c r="Y140" s="1392" t="str">
        <f>IF(Y139="","",VLOOKUP(Y139,'シフト記号表（勤務時間帯）'!$C$6:$K$35,9,FALSE))</f>
        <v/>
      </c>
      <c r="Z140" s="1391" t="str">
        <f>IF(Z139="","",VLOOKUP(Z139,'シフト記号表（勤務時間帯）'!$C$6:$K$35,9,FALSE))</f>
        <v/>
      </c>
      <c r="AA140" s="1390" t="str">
        <f>IF(AA139="","",VLOOKUP(AA139,'シフト記号表（勤務時間帯）'!$C$6:$K$35,9,FALSE))</f>
        <v/>
      </c>
      <c r="AB140" s="1390" t="str">
        <f>IF(AB139="","",VLOOKUP(AB139,'シフト記号表（勤務時間帯）'!$C$6:$K$35,9,FALSE))</f>
        <v/>
      </c>
      <c r="AC140" s="1390" t="str">
        <f>IF(AC139="","",VLOOKUP(AC139,'シフト記号表（勤務時間帯）'!$C$6:$K$35,9,FALSE))</f>
        <v/>
      </c>
      <c r="AD140" s="1390" t="str">
        <f>IF(AD139="","",VLOOKUP(AD139,'シフト記号表（勤務時間帯）'!$C$6:$K$35,9,FALSE))</f>
        <v/>
      </c>
      <c r="AE140" s="1390" t="str">
        <f>IF(AE139="","",VLOOKUP(AE139,'シフト記号表（勤務時間帯）'!$C$6:$K$35,9,FALSE))</f>
        <v/>
      </c>
      <c r="AF140" s="1392" t="str">
        <f>IF(AF139="","",VLOOKUP(AF139,'シフト記号表（勤務時間帯）'!$C$6:$K$35,9,FALSE))</f>
        <v/>
      </c>
      <c r="AG140" s="1391" t="str">
        <f>IF(AG139="","",VLOOKUP(AG139,'シフト記号表（勤務時間帯）'!$C$6:$K$35,9,FALSE))</f>
        <v/>
      </c>
      <c r="AH140" s="1390" t="str">
        <f>IF(AH139="","",VLOOKUP(AH139,'シフト記号表（勤務時間帯）'!$C$6:$K$35,9,FALSE))</f>
        <v/>
      </c>
      <c r="AI140" s="1390" t="str">
        <f>IF(AI139="","",VLOOKUP(AI139,'シフト記号表（勤務時間帯）'!$C$6:$K$35,9,FALSE))</f>
        <v/>
      </c>
      <c r="AJ140" s="1390" t="str">
        <f>IF(AJ139="","",VLOOKUP(AJ139,'シフト記号表（勤務時間帯）'!$C$6:$K$35,9,FALSE))</f>
        <v/>
      </c>
      <c r="AK140" s="1390" t="str">
        <f>IF(AK139="","",VLOOKUP(AK139,'シフト記号表（勤務時間帯）'!$C$6:$K$35,9,FALSE))</f>
        <v/>
      </c>
      <c r="AL140" s="1390" t="str">
        <f>IF(AL139="","",VLOOKUP(AL139,'シフト記号表（勤務時間帯）'!$C$6:$K$35,9,FALSE))</f>
        <v/>
      </c>
      <c r="AM140" s="1392" t="str">
        <f>IF(AM139="","",VLOOKUP(AM139,'シフト記号表（勤務時間帯）'!$C$6:$K$35,9,FALSE))</f>
        <v/>
      </c>
      <c r="AN140" s="1391" t="str">
        <f>IF(AN139="","",VLOOKUP(AN139,'シフト記号表（勤務時間帯）'!$C$6:$K$35,9,FALSE))</f>
        <v/>
      </c>
      <c r="AO140" s="1390" t="str">
        <f>IF(AO139="","",VLOOKUP(AO139,'シフト記号表（勤務時間帯）'!$C$6:$K$35,9,FALSE))</f>
        <v/>
      </c>
      <c r="AP140" s="1390" t="str">
        <f>IF(AP139="","",VLOOKUP(AP139,'シフト記号表（勤務時間帯）'!$C$6:$K$35,9,FALSE))</f>
        <v/>
      </c>
      <c r="AQ140" s="1390" t="str">
        <f>IF(AQ139="","",VLOOKUP(AQ139,'シフト記号表（勤務時間帯）'!$C$6:$K$35,9,FALSE))</f>
        <v/>
      </c>
      <c r="AR140" s="1390" t="str">
        <f>IF(AR139="","",VLOOKUP(AR139,'シフト記号表（勤務時間帯）'!$C$6:$K$35,9,FALSE))</f>
        <v/>
      </c>
      <c r="AS140" s="1390" t="str">
        <f>IF(AS139="","",VLOOKUP(AS139,'シフト記号表（勤務時間帯）'!$C$6:$K$35,9,FALSE))</f>
        <v/>
      </c>
      <c r="AT140" s="1392" t="str">
        <f>IF(AT139="","",VLOOKUP(AT139,'シフト記号表（勤務時間帯）'!$C$6:$K$35,9,FALSE))</f>
        <v/>
      </c>
      <c r="AU140" s="1391" t="str">
        <f>IF(AU139="","",VLOOKUP(AU139,'シフト記号表（勤務時間帯）'!$C$6:$K$35,9,FALSE))</f>
        <v/>
      </c>
      <c r="AV140" s="1390" t="str">
        <f>IF(AV139="","",VLOOKUP(AV139,'シフト記号表（勤務時間帯）'!$C$6:$K$35,9,FALSE))</f>
        <v/>
      </c>
      <c r="AW140" s="1390" t="str">
        <f>IF(AW139="","",VLOOKUP(AW139,'シフト記号表（勤務時間帯）'!$C$6:$K$35,9,FALSE))</f>
        <v/>
      </c>
      <c r="AX140" s="1389">
        <f>IF($BB$3="４週",SUM(S140:AT140),IF($BB$3="暦月",SUM(S140:AW140),""))</f>
        <v>0</v>
      </c>
      <c r="AY140" s="1388"/>
      <c r="AZ140" s="1387">
        <f>IF($BB$3="４週",AX140/4,IF($BB$3="暦月",'②勤務形態一覧表（100名）'!AX140/('②勤務形態一覧表（100名）'!$BB$8/7),""))</f>
        <v>0</v>
      </c>
      <c r="BA140" s="1386"/>
      <c r="BB140" s="1068"/>
      <c r="BC140" s="1067"/>
      <c r="BD140" s="1067"/>
      <c r="BE140" s="1067"/>
      <c r="BF140" s="1066"/>
    </row>
    <row r="141" spans="2:58" ht="20.25" customHeight="1">
      <c r="B141" s="1396"/>
      <c r="C141" s="1064"/>
      <c r="D141" s="1063"/>
      <c r="E141" s="1062"/>
      <c r="F141" s="1512">
        <f>C139</f>
        <v>0</v>
      </c>
      <c r="G141" s="1116"/>
      <c r="H141" s="1082"/>
      <c r="I141" s="1081"/>
      <c r="J141" s="1081"/>
      <c r="K141" s="1080"/>
      <c r="L141" s="1115"/>
      <c r="M141" s="1110"/>
      <c r="N141" s="1110"/>
      <c r="O141" s="1109"/>
      <c r="P141" s="1406" t="s">
        <v>935</v>
      </c>
      <c r="Q141" s="1405"/>
      <c r="R141" s="1404"/>
      <c r="S141" s="1380" t="str">
        <f>IF(S139="","",VLOOKUP(S139,'シフト記号表（勤務時間帯）'!$C$6:$U$35,19,FALSE))</f>
        <v/>
      </c>
      <c r="T141" s="1379" t="str">
        <f>IF(T139="","",VLOOKUP(T139,'シフト記号表（勤務時間帯）'!$C$6:$U$35,19,FALSE))</f>
        <v/>
      </c>
      <c r="U141" s="1379" t="str">
        <f>IF(U139="","",VLOOKUP(U139,'シフト記号表（勤務時間帯）'!$C$6:$U$35,19,FALSE))</f>
        <v/>
      </c>
      <c r="V141" s="1379" t="str">
        <f>IF(V139="","",VLOOKUP(V139,'シフト記号表（勤務時間帯）'!$C$6:$U$35,19,FALSE))</f>
        <v/>
      </c>
      <c r="W141" s="1379" t="str">
        <f>IF(W139="","",VLOOKUP(W139,'シフト記号表（勤務時間帯）'!$C$6:$U$35,19,FALSE))</f>
        <v/>
      </c>
      <c r="X141" s="1379" t="str">
        <f>IF(X139="","",VLOOKUP(X139,'シフト記号表（勤務時間帯）'!$C$6:$U$35,19,FALSE))</f>
        <v/>
      </c>
      <c r="Y141" s="1381" t="str">
        <f>IF(Y139="","",VLOOKUP(Y139,'シフト記号表（勤務時間帯）'!$C$6:$U$35,19,FALSE))</f>
        <v/>
      </c>
      <c r="Z141" s="1380" t="str">
        <f>IF(Z139="","",VLOOKUP(Z139,'シフト記号表（勤務時間帯）'!$C$6:$U$35,19,FALSE))</f>
        <v/>
      </c>
      <c r="AA141" s="1379" t="str">
        <f>IF(AA139="","",VLOOKUP(AA139,'シフト記号表（勤務時間帯）'!$C$6:$U$35,19,FALSE))</f>
        <v/>
      </c>
      <c r="AB141" s="1379" t="str">
        <f>IF(AB139="","",VLOOKUP(AB139,'シフト記号表（勤務時間帯）'!$C$6:$U$35,19,FALSE))</f>
        <v/>
      </c>
      <c r="AC141" s="1379" t="str">
        <f>IF(AC139="","",VLOOKUP(AC139,'シフト記号表（勤務時間帯）'!$C$6:$U$35,19,FALSE))</f>
        <v/>
      </c>
      <c r="AD141" s="1379" t="str">
        <f>IF(AD139="","",VLOOKUP(AD139,'シフト記号表（勤務時間帯）'!$C$6:$U$35,19,FALSE))</f>
        <v/>
      </c>
      <c r="AE141" s="1379" t="str">
        <f>IF(AE139="","",VLOOKUP(AE139,'シフト記号表（勤務時間帯）'!$C$6:$U$35,19,FALSE))</f>
        <v/>
      </c>
      <c r="AF141" s="1381" t="str">
        <f>IF(AF139="","",VLOOKUP(AF139,'シフト記号表（勤務時間帯）'!$C$6:$U$35,19,FALSE))</f>
        <v/>
      </c>
      <c r="AG141" s="1380" t="str">
        <f>IF(AG139="","",VLOOKUP(AG139,'シフト記号表（勤務時間帯）'!$C$6:$U$35,19,FALSE))</f>
        <v/>
      </c>
      <c r="AH141" s="1379" t="str">
        <f>IF(AH139="","",VLOOKUP(AH139,'シフト記号表（勤務時間帯）'!$C$6:$U$35,19,FALSE))</f>
        <v/>
      </c>
      <c r="AI141" s="1379" t="str">
        <f>IF(AI139="","",VLOOKUP(AI139,'シフト記号表（勤務時間帯）'!$C$6:$U$35,19,FALSE))</f>
        <v/>
      </c>
      <c r="AJ141" s="1379" t="str">
        <f>IF(AJ139="","",VLOOKUP(AJ139,'シフト記号表（勤務時間帯）'!$C$6:$U$35,19,FALSE))</f>
        <v/>
      </c>
      <c r="AK141" s="1379" t="str">
        <f>IF(AK139="","",VLOOKUP(AK139,'シフト記号表（勤務時間帯）'!$C$6:$U$35,19,FALSE))</f>
        <v/>
      </c>
      <c r="AL141" s="1379" t="str">
        <f>IF(AL139="","",VLOOKUP(AL139,'シフト記号表（勤務時間帯）'!$C$6:$U$35,19,FALSE))</f>
        <v/>
      </c>
      <c r="AM141" s="1381" t="str">
        <f>IF(AM139="","",VLOOKUP(AM139,'シフト記号表（勤務時間帯）'!$C$6:$U$35,19,FALSE))</f>
        <v/>
      </c>
      <c r="AN141" s="1380" t="str">
        <f>IF(AN139="","",VLOOKUP(AN139,'シフト記号表（勤務時間帯）'!$C$6:$U$35,19,FALSE))</f>
        <v/>
      </c>
      <c r="AO141" s="1379" t="str">
        <f>IF(AO139="","",VLOOKUP(AO139,'シフト記号表（勤務時間帯）'!$C$6:$U$35,19,FALSE))</f>
        <v/>
      </c>
      <c r="AP141" s="1379" t="str">
        <f>IF(AP139="","",VLOOKUP(AP139,'シフト記号表（勤務時間帯）'!$C$6:$U$35,19,FALSE))</f>
        <v/>
      </c>
      <c r="AQ141" s="1379" t="str">
        <f>IF(AQ139="","",VLOOKUP(AQ139,'シフト記号表（勤務時間帯）'!$C$6:$U$35,19,FALSE))</f>
        <v/>
      </c>
      <c r="AR141" s="1379" t="str">
        <f>IF(AR139="","",VLOOKUP(AR139,'シフト記号表（勤務時間帯）'!$C$6:$U$35,19,FALSE))</f>
        <v/>
      </c>
      <c r="AS141" s="1379" t="str">
        <f>IF(AS139="","",VLOOKUP(AS139,'シフト記号表（勤務時間帯）'!$C$6:$U$35,19,FALSE))</f>
        <v/>
      </c>
      <c r="AT141" s="1381" t="str">
        <f>IF(AT139="","",VLOOKUP(AT139,'シフト記号表（勤務時間帯）'!$C$6:$U$35,19,FALSE))</f>
        <v/>
      </c>
      <c r="AU141" s="1380" t="str">
        <f>IF(AU139="","",VLOOKUP(AU139,'シフト記号表（勤務時間帯）'!$C$6:$U$35,19,FALSE))</f>
        <v/>
      </c>
      <c r="AV141" s="1379" t="str">
        <f>IF(AV139="","",VLOOKUP(AV139,'シフト記号表（勤務時間帯）'!$C$6:$U$35,19,FALSE))</f>
        <v/>
      </c>
      <c r="AW141" s="1379" t="str">
        <f>IF(AW139="","",VLOOKUP(AW139,'シフト記号表（勤務時間帯）'!$C$6:$U$35,19,FALSE))</f>
        <v/>
      </c>
      <c r="AX141" s="1378">
        <f>IF($BB$3="４週",SUM(S141:AT141),IF($BB$3="暦月",SUM(S141:AW141),""))</f>
        <v>0</v>
      </c>
      <c r="AY141" s="1377"/>
      <c r="AZ141" s="1376">
        <f>IF($BB$3="４週",AX141/4,IF($BB$3="暦月",'②勤務形態一覧表（100名）'!AX141/('②勤務形態一覧表（100名）'!$BB$8/7),""))</f>
        <v>0</v>
      </c>
      <c r="BA141" s="1375"/>
      <c r="BB141" s="1111"/>
      <c r="BC141" s="1110"/>
      <c r="BD141" s="1110"/>
      <c r="BE141" s="1110"/>
      <c r="BF141" s="1109"/>
    </row>
    <row r="142" spans="2:58" ht="20.25" customHeight="1">
      <c r="B142" s="1396">
        <f>B139+1</f>
        <v>41</v>
      </c>
      <c r="C142" s="1108"/>
      <c r="D142" s="1107"/>
      <c r="E142" s="1106"/>
      <c r="F142" s="1105"/>
      <c r="G142" s="1104"/>
      <c r="H142" s="1103"/>
      <c r="I142" s="1081"/>
      <c r="J142" s="1081"/>
      <c r="K142" s="1080"/>
      <c r="L142" s="1102"/>
      <c r="M142" s="1090"/>
      <c r="N142" s="1090"/>
      <c r="O142" s="1089"/>
      <c r="P142" s="1403" t="s">
        <v>937</v>
      </c>
      <c r="Q142" s="1402"/>
      <c r="R142" s="1401"/>
      <c r="S142" s="1518"/>
      <c r="T142" s="1517"/>
      <c r="U142" s="1517"/>
      <c r="V142" s="1517"/>
      <c r="W142" s="1517"/>
      <c r="X142" s="1517"/>
      <c r="Y142" s="1519"/>
      <c r="Z142" s="1518"/>
      <c r="AA142" s="1517"/>
      <c r="AB142" s="1517"/>
      <c r="AC142" s="1517"/>
      <c r="AD142" s="1517"/>
      <c r="AE142" s="1517"/>
      <c r="AF142" s="1519"/>
      <c r="AG142" s="1518"/>
      <c r="AH142" s="1517"/>
      <c r="AI142" s="1517"/>
      <c r="AJ142" s="1517"/>
      <c r="AK142" s="1517"/>
      <c r="AL142" s="1517"/>
      <c r="AM142" s="1519"/>
      <c r="AN142" s="1518"/>
      <c r="AO142" s="1517"/>
      <c r="AP142" s="1517"/>
      <c r="AQ142" s="1517"/>
      <c r="AR142" s="1517"/>
      <c r="AS142" s="1517"/>
      <c r="AT142" s="1519"/>
      <c r="AU142" s="1518"/>
      <c r="AV142" s="1517"/>
      <c r="AW142" s="1517"/>
      <c r="AX142" s="1516"/>
      <c r="AY142" s="1515"/>
      <c r="AZ142" s="1514"/>
      <c r="BA142" s="1513"/>
      <c r="BB142" s="1091"/>
      <c r="BC142" s="1090"/>
      <c r="BD142" s="1090"/>
      <c r="BE142" s="1090"/>
      <c r="BF142" s="1089"/>
    </row>
    <row r="143" spans="2:58" ht="20.25" customHeight="1">
      <c r="B143" s="1396"/>
      <c r="C143" s="1087"/>
      <c r="D143" s="1086"/>
      <c r="E143" s="1085"/>
      <c r="F143" s="1084"/>
      <c r="G143" s="1083"/>
      <c r="H143" s="1082"/>
      <c r="I143" s="1081"/>
      <c r="J143" s="1081"/>
      <c r="K143" s="1080"/>
      <c r="L143" s="1079"/>
      <c r="M143" s="1067"/>
      <c r="N143" s="1067"/>
      <c r="O143" s="1066"/>
      <c r="P143" s="1395" t="s">
        <v>936</v>
      </c>
      <c r="Q143" s="1394"/>
      <c r="R143" s="1393"/>
      <c r="S143" s="1391" t="str">
        <f>IF(S142="","",VLOOKUP(S142,'シフト記号表（勤務時間帯）'!$C$6:$K$35,9,FALSE))</f>
        <v/>
      </c>
      <c r="T143" s="1390" t="str">
        <f>IF(T142="","",VLOOKUP(T142,'シフト記号表（勤務時間帯）'!$C$6:$K$35,9,FALSE))</f>
        <v/>
      </c>
      <c r="U143" s="1390" t="str">
        <f>IF(U142="","",VLOOKUP(U142,'シフト記号表（勤務時間帯）'!$C$6:$K$35,9,FALSE))</f>
        <v/>
      </c>
      <c r="V143" s="1390" t="str">
        <f>IF(V142="","",VLOOKUP(V142,'シフト記号表（勤務時間帯）'!$C$6:$K$35,9,FALSE))</f>
        <v/>
      </c>
      <c r="W143" s="1390" t="str">
        <f>IF(W142="","",VLOOKUP(W142,'シフト記号表（勤務時間帯）'!$C$6:$K$35,9,FALSE))</f>
        <v/>
      </c>
      <c r="X143" s="1390" t="str">
        <f>IF(X142="","",VLOOKUP(X142,'シフト記号表（勤務時間帯）'!$C$6:$K$35,9,FALSE))</f>
        <v/>
      </c>
      <c r="Y143" s="1392" t="str">
        <f>IF(Y142="","",VLOOKUP(Y142,'シフト記号表（勤務時間帯）'!$C$6:$K$35,9,FALSE))</f>
        <v/>
      </c>
      <c r="Z143" s="1391" t="str">
        <f>IF(Z142="","",VLOOKUP(Z142,'シフト記号表（勤務時間帯）'!$C$6:$K$35,9,FALSE))</f>
        <v/>
      </c>
      <c r="AA143" s="1390" t="str">
        <f>IF(AA142="","",VLOOKUP(AA142,'シフト記号表（勤務時間帯）'!$C$6:$K$35,9,FALSE))</f>
        <v/>
      </c>
      <c r="AB143" s="1390" t="str">
        <f>IF(AB142="","",VLOOKUP(AB142,'シフト記号表（勤務時間帯）'!$C$6:$K$35,9,FALSE))</f>
        <v/>
      </c>
      <c r="AC143" s="1390" t="str">
        <f>IF(AC142="","",VLOOKUP(AC142,'シフト記号表（勤務時間帯）'!$C$6:$K$35,9,FALSE))</f>
        <v/>
      </c>
      <c r="AD143" s="1390" t="str">
        <f>IF(AD142="","",VLOOKUP(AD142,'シフト記号表（勤務時間帯）'!$C$6:$K$35,9,FALSE))</f>
        <v/>
      </c>
      <c r="AE143" s="1390" t="str">
        <f>IF(AE142="","",VLOOKUP(AE142,'シフト記号表（勤務時間帯）'!$C$6:$K$35,9,FALSE))</f>
        <v/>
      </c>
      <c r="AF143" s="1392" t="str">
        <f>IF(AF142="","",VLOOKUP(AF142,'シフト記号表（勤務時間帯）'!$C$6:$K$35,9,FALSE))</f>
        <v/>
      </c>
      <c r="AG143" s="1391" t="str">
        <f>IF(AG142="","",VLOOKUP(AG142,'シフト記号表（勤務時間帯）'!$C$6:$K$35,9,FALSE))</f>
        <v/>
      </c>
      <c r="AH143" s="1390" t="str">
        <f>IF(AH142="","",VLOOKUP(AH142,'シフト記号表（勤務時間帯）'!$C$6:$K$35,9,FALSE))</f>
        <v/>
      </c>
      <c r="AI143" s="1390" t="str">
        <f>IF(AI142="","",VLOOKUP(AI142,'シフト記号表（勤務時間帯）'!$C$6:$K$35,9,FALSE))</f>
        <v/>
      </c>
      <c r="AJ143" s="1390" t="str">
        <f>IF(AJ142="","",VLOOKUP(AJ142,'シフト記号表（勤務時間帯）'!$C$6:$K$35,9,FALSE))</f>
        <v/>
      </c>
      <c r="AK143" s="1390" t="str">
        <f>IF(AK142="","",VLOOKUP(AK142,'シフト記号表（勤務時間帯）'!$C$6:$K$35,9,FALSE))</f>
        <v/>
      </c>
      <c r="AL143" s="1390" t="str">
        <f>IF(AL142="","",VLOOKUP(AL142,'シフト記号表（勤務時間帯）'!$C$6:$K$35,9,FALSE))</f>
        <v/>
      </c>
      <c r="AM143" s="1392" t="str">
        <f>IF(AM142="","",VLOOKUP(AM142,'シフト記号表（勤務時間帯）'!$C$6:$K$35,9,FALSE))</f>
        <v/>
      </c>
      <c r="AN143" s="1391" t="str">
        <f>IF(AN142="","",VLOOKUP(AN142,'シフト記号表（勤務時間帯）'!$C$6:$K$35,9,FALSE))</f>
        <v/>
      </c>
      <c r="AO143" s="1390" t="str">
        <f>IF(AO142="","",VLOOKUP(AO142,'シフト記号表（勤務時間帯）'!$C$6:$K$35,9,FALSE))</f>
        <v/>
      </c>
      <c r="AP143" s="1390" t="str">
        <f>IF(AP142="","",VLOOKUP(AP142,'シフト記号表（勤務時間帯）'!$C$6:$K$35,9,FALSE))</f>
        <v/>
      </c>
      <c r="AQ143" s="1390" t="str">
        <f>IF(AQ142="","",VLOOKUP(AQ142,'シフト記号表（勤務時間帯）'!$C$6:$K$35,9,FALSE))</f>
        <v/>
      </c>
      <c r="AR143" s="1390" t="str">
        <f>IF(AR142="","",VLOOKUP(AR142,'シフト記号表（勤務時間帯）'!$C$6:$K$35,9,FALSE))</f>
        <v/>
      </c>
      <c r="AS143" s="1390" t="str">
        <f>IF(AS142="","",VLOOKUP(AS142,'シフト記号表（勤務時間帯）'!$C$6:$K$35,9,FALSE))</f>
        <v/>
      </c>
      <c r="AT143" s="1392" t="str">
        <f>IF(AT142="","",VLOOKUP(AT142,'シフト記号表（勤務時間帯）'!$C$6:$K$35,9,FALSE))</f>
        <v/>
      </c>
      <c r="AU143" s="1391" t="str">
        <f>IF(AU142="","",VLOOKUP(AU142,'シフト記号表（勤務時間帯）'!$C$6:$K$35,9,FALSE))</f>
        <v/>
      </c>
      <c r="AV143" s="1390" t="str">
        <f>IF(AV142="","",VLOOKUP(AV142,'シフト記号表（勤務時間帯）'!$C$6:$K$35,9,FALSE))</f>
        <v/>
      </c>
      <c r="AW143" s="1390" t="str">
        <f>IF(AW142="","",VLOOKUP(AW142,'シフト記号表（勤務時間帯）'!$C$6:$K$35,9,FALSE))</f>
        <v/>
      </c>
      <c r="AX143" s="1389">
        <f>IF($BB$3="４週",SUM(S143:AT143),IF($BB$3="暦月",SUM(S143:AW143),""))</f>
        <v>0</v>
      </c>
      <c r="AY143" s="1388"/>
      <c r="AZ143" s="1387">
        <f>IF($BB$3="４週",AX143/4,IF($BB$3="暦月",'②勤務形態一覧表（100名）'!AX143/('②勤務形態一覧表（100名）'!$BB$8/7),""))</f>
        <v>0</v>
      </c>
      <c r="BA143" s="1386"/>
      <c r="BB143" s="1068"/>
      <c r="BC143" s="1067"/>
      <c r="BD143" s="1067"/>
      <c r="BE143" s="1067"/>
      <c r="BF143" s="1066"/>
    </row>
    <row r="144" spans="2:58" ht="20.25" customHeight="1">
      <c r="B144" s="1396"/>
      <c r="C144" s="1064"/>
      <c r="D144" s="1063"/>
      <c r="E144" s="1062"/>
      <c r="F144" s="1512">
        <f>C142</f>
        <v>0</v>
      </c>
      <c r="G144" s="1116"/>
      <c r="H144" s="1082"/>
      <c r="I144" s="1081"/>
      <c r="J144" s="1081"/>
      <c r="K144" s="1080"/>
      <c r="L144" s="1115"/>
      <c r="M144" s="1110"/>
      <c r="N144" s="1110"/>
      <c r="O144" s="1109"/>
      <c r="P144" s="1406" t="s">
        <v>935</v>
      </c>
      <c r="Q144" s="1405"/>
      <c r="R144" s="1404"/>
      <c r="S144" s="1380" t="str">
        <f>IF(S142="","",VLOOKUP(S142,'シフト記号表（勤務時間帯）'!$C$6:$U$35,19,FALSE))</f>
        <v/>
      </c>
      <c r="T144" s="1379" t="str">
        <f>IF(T142="","",VLOOKUP(T142,'シフト記号表（勤務時間帯）'!$C$6:$U$35,19,FALSE))</f>
        <v/>
      </c>
      <c r="U144" s="1379" t="str">
        <f>IF(U142="","",VLOOKUP(U142,'シフト記号表（勤務時間帯）'!$C$6:$U$35,19,FALSE))</f>
        <v/>
      </c>
      <c r="V144" s="1379" t="str">
        <f>IF(V142="","",VLOOKUP(V142,'シフト記号表（勤務時間帯）'!$C$6:$U$35,19,FALSE))</f>
        <v/>
      </c>
      <c r="W144" s="1379" t="str">
        <f>IF(W142="","",VLOOKUP(W142,'シフト記号表（勤務時間帯）'!$C$6:$U$35,19,FALSE))</f>
        <v/>
      </c>
      <c r="X144" s="1379" t="str">
        <f>IF(X142="","",VLOOKUP(X142,'シフト記号表（勤務時間帯）'!$C$6:$U$35,19,FALSE))</f>
        <v/>
      </c>
      <c r="Y144" s="1381" t="str">
        <f>IF(Y142="","",VLOOKUP(Y142,'シフト記号表（勤務時間帯）'!$C$6:$U$35,19,FALSE))</f>
        <v/>
      </c>
      <c r="Z144" s="1380" t="str">
        <f>IF(Z142="","",VLOOKUP(Z142,'シフト記号表（勤務時間帯）'!$C$6:$U$35,19,FALSE))</f>
        <v/>
      </c>
      <c r="AA144" s="1379" t="str">
        <f>IF(AA142="","",VLOOKUP(AA142,'シフト記号表（勤務時間帯）'!$C$6:$U$35,19,FALSE))</f>
        <v/>
      </c>
      <c r="AB144" s="1379" t="str">
        <f>IF(AB142="","",VLOOKUP(AB142,'シフト記号表（勤務時間帯）'!$C$6:$U$35,19,FALSE))</f>
        <v/>
      </c>
      <c r="AC144" s="1379" t="str">
        <f>IF(AC142="","",VLOOKUP(AC142,'シフト記号表（勤務時間帯）'!$C$6:$U$35,19,FALSE))</f>
        <v/>
      </c>
      <c r="AD144" s="1379" t="str">
        <f>IF(AD142="","",VLOOKUP(AD142,'シフト記号表（勤務時間帯）'!$C$6:$U$35,19,FALSE))</f>
        <v/>
      </c>
      <c r="AE144" s="1379" t="str">
        <f>IF(AE142="","",VLOOKUP(AE142,'シフト記号表（勤務時間帯）'!$C$6:$U$35,19,FALSE))</f>
        <v/>
      </c>
      <c r="AF144" s="1381" t="str">
        <f>IF(AF142="","",VLOOKUP(AF142,'シフト記号表（勤務時間帯）'!$C$6:$U$35,19,FALSE))</f>
        <v/>
      </c>
      <c r="AG144" s="1380" t="str">
        <f>IF(AG142="","",VLOOKUP(AG142,'シフト記号表（勤務時間帯）'!$C$6:$U$35,19,FALSE))</f>
        <v/>
      </c>
      <c r="AH144" s="1379" t="str">
        <f>IF(AH142="","",VLOOKUP(AH142,'シフト記号表（勤務時間帯）'!$C$6:$U$35,19,FALSE))</f>
        <v/>
      </c>
      <c r="AI144" s="1379" t="str">
        <f>IF(AI142="","",VLOOKUP(AI142,'シフト記号表（勤務時間帯）'!$C$6:$U$35,19,FALSE))</f>
        <v/>
      </c>
      <c r="AJ144" s="1379" t="str">
        <f>IF(AJ142="","",VLOOKUP(AJ142,'シフト記号表（勤務時間帯）'!$C$6:$U$35,19,FALSE))</f>
        <v/>
      </c>
      <c r="AK144" s="1379" t="str">
        <f>IF(AK142="","",VLOOKUP(AK142,'シフト記号表（勤務時間帯）'!$C$6:$U$35,19,FALSE))</f>
        <v/>
      </c>
      <c r="AL144" s="1379" t="str">
        <f>IF(AL142="","",VLOOKUP(AL142,'シフト記号表（勤務時間帯）'!$C$6:$U$35,19,FALSE))</f>
        <v/>
      </c>
      <c r="AM144" s="1381" t="str">
        <f>IF(AM142="","",VLOOKUP(AM142,'シフト記号表（勤務時間帯）'!$C$6:$U$35,19,FALSE))</f>
        <v/>
      </c>
      <c r="AN144" s="1380" t="str">
        <f>IF(AN142="","",VLOOKUP(AN142,'シフト記号表（勤務時間帯）'!$C$6:$U$35,19,FALSE))</f>
        <v/>
      </c>
      <c r="AO144" s="1379" t="str">
        <f>IF(AO142="","",VLOOKUP(AO142,'シフト記号表（勤務時間帯）'!$C$6:$U$35,19,FALSE))</f>
        <v/>
      </c>
      <c r="AP144" s="1379" t="str">
        <f>IF(AP142="","",VLOOKUP(AP142,'シフト記号表（勤務時間帯）'!$C$6:$U$35,19,FALSE))</f>
        <v/>
      </c>
      <c r="AQ144" s="1379" t="str">
        <f>IF(AQ142="","",VLOOKUP(AQ142,'シフト記号表（勤務時間帯）'!$C$6:$U$35,19,FALSE))</f>
        <v/>
      </c>
      <c r="AR144" s="1379" t="str">
        <f>IF(AR142="","",VLOOKUP(AR142,'シフト記号表（勤務時間帯）'!$C$6:$U$35,19,FALSE))</f>
        <v/>
      </c>
      <c r="AS144" s="1379" t="str">
        <f>IF(AS142="","",VLOOKUP(AS142,'シフト記号表（勤務時間帯）'!$C$6:$U$35,19,FALSE))</f>
        <v/>
      </c>
      <c r="AT144" s="1381" t="str">
        <f>IF(AT142="","",VLOOKUP(AT142,'シフト記号表（勤務時間帯）'!$C$6:$U$35,19,FALSE))</f>
        <v/>
      </c>
      <c r="AU144" s="1380" t="str">
        <f>IF(AU142="","",VLOOKUP(AU142,'シフト記号表（勤務時間帯）'!$C$6:$U$35,19,FALSE))</f>
        <v/>
      </c>
      <c r="AV144" s="1379" t="str">
        <f>IF(AV142="","",VLOOKUP(AV142,'シフト記号表（勤務時間帯）'!$C$6:$U$35,19,FALSE))</f>
        <v/>
      </c>
      <c r="AW144" s="1379" t="str">
        <f>IF(AW142="","",VLOOKUP(AW142,'シフト記号表（勤務時間帯）'!$C$6:$U$35,19,FALSE))</f>
        <v/>
      </c>
      <c r="AX144" s="1378">
        <f>IF($BB$3="４週",SUM(S144:AT144),IF($BB$3="暦月",SUM(S144:AW144),""))</f>
        <v>0</v>
      </c>
      <c r="AY144" s="1377"/>
      <c r="AZ144" s="1376">
        <f>IF($BB$3="４週",AX144/4,IF($BB$3="暦月",'②勤務形態一覧表（100名）'!AX144/('②勤務形態一覧表（100名）'!$BB$8/7),""))</f>
        <v>0</v>
      </c>
      <c r="BA144" s="1375"/>
      <c r="BB144" s="1111"/>
      <c r="BC144" s="1110"/>
      <c r="BD144" s="1110"/>
      <c r="BE144" s="1110"/>
      <c r="BF144" s="1109"/>
    </row>
    <row r="145" spans="2:58" ht="20.25" customHeight="1">
      <c r="B145" s="1396">
        <f>B142+1</f>
        <v>42</v>
      </c>
      <c r="C145" s="1108"/>
      <c r="D145" s="1107"/>
      <c r="E145" s="1106"/>
      <c r="F145" s="1105"/>
      <c r="G145" s="1104"/>
      <c r="H145" s="1103"/>
      <c r="I145" s="1081"/>
      <c r="J145" s="1081"/>
      <c r="K145" s="1080"/>
      <c r="L145" s="1102"/>
      <c r="M145" s="1090"/>
      <c r="N145" s="1090"/>
      <c r="O145" s="1089"/>
      <c r="P145" s="1403" t="s">
        <v>937</v>
      </c>
      <c r="Q145" s="1402"/>
      <c r="R145" s="1401"/>
      <c r="S145" s="1518"/>
      <c r="T145" s="1517"/>
      <c r="U145" s="1517"/>
      <c r="V145" s="1517"/>
      <c r="W145" s="1517"/>
      <c r="X145" s="1517"/>
      <c r="Y145" s="1519"/>
      <c r="Z145" s="1518"/>
      <c r="AA145" s="1517"/>
      <c r="AB145" s="1517"/>
      <c r="AC145" s="1517"/>
      <c r="AD145" s="1517"/>
      <c r="AE145" s="1517"/>
      <c r="AF145" s="1519"/>
      <c r="AG145" s="1518"/>
      <c r="AH145" s="1517"/>
      <c r="AI145" s="1517"/>
      <c r="AJ145" s="1517"/>
      <c r="AK145" s="1517"/>
      <c r="AL145" s="1517"/>
      <c r="AM145" s="1519"/>
      <c r="AN145" s="1518"/>
      <c r="AO145" s="1517"/>
      <c r="AP145" s="1517"/>
      <c r="AQ145" s="1517"/>
      <c r="AR145" s="1517"/>
      <c r="AS145" s="1517"/>
      <c r="AT145" s="1519"/>
      <c r="AU145" s="1518"/>
      <c r="AV145" s="1517"/>
      <c r="AW145" s="1517"/>
      <c r="AX145" s="1516"/>
      <c r="AY145" s="1515"/>
      <c r="AZ145" s="1514"/>
      <c r="BA145" s="1513"/>
      <c r="BB145" s="1091"/>
      <c r="BC145" s="1090"/>
      <c r="BD145" s="1090"/>
      <c r="BE145" s="1090"/>
      <c r="BF145" s="1089"/>
    </row>
    <row r="146" spans="2:58" ht="20.25" customHeight="1">
      <c r="B146" s="1396"/>
      <c r="C146" s="1087"/>
      <c r="D146" s="1086"/>
      <c r="E146" s="1085"/>
      <c r="F146" s="1084"/>
      <c r="G146" s="1083"/>
      <c r="H146" s="1082"/>
      <c r="I146" s="1081"/>
      <c r="J146" s="1081"/>
      <c r="K146" s="1080"/>
      <c r="L146" s="1079"/>
      <c r="M146" s="1067"/>
      <c r="N146" s="1067"/>
      <c r="O146" s="1066"/>
      <c r="P146" s="1395" t="s">
        <v>936</v>
      </c>
      <c r="Q146" s="1394"/>
      <c r="R146" s="1393"/>
      <c r="S146" s="1391" t="str">
        <f>IF(S145="","",VLOOKUP(S145,'シフト記号表（勤務時間帯）'!$C$6:$K$35,9,FALSE))</f>
        <v/>
      </c>
      <c r="T146" s="1390" t="str">
        <f>IF(T145="","",VLOOKUP(T145,'シフト記号表（勤務時間帯）'!$C$6:$K$35,9,FALSE))</f>
        <v/>
      </c>
      <c r="U146" s="1390" t="str">
        <f>IF(U145="","",VLOOKUP(U145,'シフト記号表（勤務時間帯）'!$C$6:$K$35,9,FALSE))</f>
        <v/>
      </c>
      <c r="V146" s="1390" t="str">
        <f>IF(V145="","",VLOOKUP(V145,'シフト記号表（勤務時間帯）'!$C$6:$K$35,9,FALSE))</f>
        <v/>
      </c>
      <c r="W146" s="1390" t="str">
        <f>IF(W145="","",VLOOKUP(W145,'シフト記号表（勤務時間帯）'!$C$6:$K$35,9,FALSE))</f>
        <v/>
      </c>
      <c r="X146" s="1390" t="str">
        <f>IF(X145="","",VLOOKUP(X145,'シフト記号表（勤務時間帯）'!$C$6:$K$35,9,FALSE))</f>
        <v/>
      </c>
      <c r="Y146" s="1392" t="str">
        <f>IF(Y145="","",VLOOKUP(Y145,'シフト記号表（勤務時間帯）'!$C$6:$K$35,9,FALSE))</f>
        <v/>
      </c>
      <c r="Z146" s="1391" t="str">
        <f>IF(Z145="","",VLOOKUP(Z145,'シフト記号表（勤務時間帯）'!$C$6:$K$35,9,FALSE))</f>
        <v/>
      </c>
      <c r="AA146" s="1390" t="str">
        <f>IF(AA145="","",VLOOKUP(AA145,'シフト記号表（勤務時間帯）'!$C$6:$K$35,9,FALSE))</f>
        <v/>
      </c>
      <c r="AB146" s="1390" t="str">
        <f>IF(AB145="","",VLOOKUP(AB145,'シフト記号表（勤務時間帯）'!$C$6:$K$35,9,FALSE))</f>
        <v/>
      </c>
      <c r="AC146" s="1390" t="str">
        <f>IF(AC145="","",VLOOKUP(AC145,'シフト記号表（勤務時間帯）'!$C$6:$K$35,9,FALSE))</f>
        <v/>
      </c>
      <c r="AD146" s="1390" t="str">
        <f>IF(AD145="","",VLOOKUP(AD145,'シフト記号表（勤務時間帯）'!$C$6:$K$35,9,FALSE))</f>
        <v/>
      </c>
      <c r="AE146" s="1390" t="str">
        <f>IF(AE145="","",VLOOKUP(AE145,'シフト記号表（勤務時間帯）'!$C$6:$K$35,9,FALSE))</f>
        <v/>
      </c>
      <c r="AF146" s="1392" t="str">
        <f>IF(AF145="","",VLOOKUP(AF145,'シフト記号表（勤務時間帯）'!$C$6:$K$35,9,FALSE))</f>
        <v/>
      </c>
      <c r="AG146" s="1391" t="str">
        <f>IF(AG145="","",VLOOKUP(AG145,'シフト記号表（勤務時間帯）'!$C$6:$K$35,9,FALSE))</f>
        <v/>
      </c>
      <c r="AH146" s="1390" t="str">
        <f>IF(AH145="","",VLOOKUP(AH145,'シフト記号表（勤務時間帯）'!$C$6:$K$35,9,FALSE))</f>
        <v/>
      </c>
      <c r="AI146" s="1390" t="str">
        <f>IF(AI145="","",VLOOKUP(AI145,'シフト記号表（勤務時間帯）'!$C$6:$K$35,9,FALSE))</f>
        <v/>
      </c>
      <c r="AJ146" s="1390" t="str">
        <f>IF(AJ145="","",VLOOKUP(AJ145,'シフト記号表（勤務時間帯）'!$C$6:$K$35,9,FALSE))</f>
        <v/>
      </c>
      <c r="AK146" s="1390" t="str">
        <f>IF(AK145="","",VLOOKUP(AK145,'シフト記号表（勤務時間帯）'!$C$6:$K$35,9,FALSE))</f>
        <v/>
      </c>
      <c r="AL146" s="1390" t="str">
        <f>IF(AL145="","",VLOOKUP(AL145,'シフト記号表（勤務時間帯）'!$C$6:$K$35,9,FALSE))</f>
        <v/>
      </c>
      <c r="AM146" s="1392" t="str">
        <f>IF(AM145="","",VLOOKUP(AM145,'シフト記号表（勤務時間帯）'!$C$6:$K$35,9,FALSE))</f>
        <v/>
      </c>
      <c r="AN146" s="1391" t="str">
        <f>IF(AN145="","",VLOOKUP(AN145,'シフト記号表（勤務時間帯）'!$C$6:$K$35,9,FALSE))</f>
        <v/>
      </c>
      <c r="AO146" s="1390" t="str">
        <f>IF(AO145="","",VLOOKUP(AO145,'シフト記号表（勤務時間帯）'!$C$6:$K$35,9,FALSE))</f>
        <v/>
      </c>
      <c r="AP146" s="1390" t="str">
        <f>IF(AP145="","",VLOOKUP(AP145,'シフト記号表（勤務時間帯）'!$C$6:$K$35,9,FALSE))</f>
        <v/>
      </c>
      <c r="AQ146" s="1390" t="str">
        <f>IF(AQ145="","",VLOOKUP(AQ145,'シフト記号表（勤務時間帯）'!$C$6:$K$35,9,FALSE))</f>
        <v/>
      </c>
      <c r="AR146" s="1390" t="str">
        <f>IF(AR145="","",VLOOKUP(AR145,'シフト記号表（勤務時間帯）'!$C$6:$K$35,9,FALSE))</f>
        <v/>
      </c>
      <c r="AS146" s="1390" t="str">
        <f>IF(AS145="","",VLOOKUP(AS145,'シフト記号表（勤務時間帯）'!$C$6:$K$35,9,FALSE))</f>
        <v/>
      </c>
      <c r="AT146" s="1392" t="str">
        <f>IF(AT145="","",VLOOKUP(AT145,'シフト記号表（勤務時間帯）'!$C$6:$K$35,9,FALSE))</f>
        <v/>
      </c>
      <c r="AU146" s="1391" t="str">
        <f>IF(AU145="","",VLOOKUP(AU145,'シフト記号表（勤務時間帯）'!$C$6:$K$35,9,FALSE))</f>
        <v/>
      </c>
      <c r="AV146" s="1390" t="str">
        <f>IF(AV145="","",VLOOKUP(AV145,'シフト記号表（勤務時間帯）'!$C$6:$K$35,9,FALSE))</f>
        <v/>
      </c>
      <c r="AW146" s="1390" t="str">
        <f>IF(AW145="","",VLOOKUP(AW145,'シフト記号表（勤務時間帯）'!$C$6:$K$35,9,FALSE))</f>
        <v/>
      </c>
      <c r="AX146" s="1389">
        <f>IF($BB$3="４週",SUM(S146:AT146),IF($BB$3="暦月",SUM(S146:AW146),""))</f>
        <v>0</v>
      </c>
      <c r="AY146" s="1388"/>
      <c r="AZ146" s="1387">
        <f>IF($BB$3="４週",AX146/4,IF($BB$3="暦月",'②勤務形態一覧表（100名）'!AX146/('②勤務形態一覧表（100名）'!$BB$8/7),""))</f>
        <v>0</v>
      </c>
      <c r="BA146" s="1386"/>
      <c r="BB146" s="1068"/>
      <c r="BC146" s="1067"/>
      <c r="BD146" s="1067"/>
      <c r="BE146" s="1067"/>
      <c r="BF146" s="1066"/>
    </row>
    <row r="147" spans="2:58" ht="20.25" customHeight="1">
      <c r="B147" s="1396"/>
      <c r="C147" s="1064"/>
      <c r="D147" s="1063"/>
      <c r="E147" s="1062"/>
      <c r="F147" s="1512">
        <f>C145</f>
        <v>0</v>
      </c>
      <c r="G147" s="1116"/>
      <c r="H147" s="1082"/>
      <c r="I147" s="1081"/>
      <c r="J147" s="1081"/>
      <c r="K147" s="1080"/>
      <c r="L147" s="1115"/>
      <c r="M147" s="1110"/>
      <c r="N147" s="1110"/>
      <c r="O147" s="1109"/>
      <c r="P147" s="1406" t="s">
        <v>935</v>
      </c>
      <c r="Q147" s="1405"/>
      <c r="R147" s="1404"/>
      <c r="S147" s="1380" t="str">
        <f>IF(S145="","",VLOOKUP(S145,'シフト記号表（勤務時間帯）'!$C$6:$U$35,19,FALSE))</f>
        <v/>
      </c>
      <c r="T147" s="1379" t="str">
        <f>IF(T145="","",VLOOKUP(T145,'シフト記号表（勤務時間帯）'!$C$6:$U$35,19,FALSE))</f>
        <v/>
      </c>
      <c r="U147" s="1379" t="str">
        <f>IF(U145="","",VLOOKUP(U145,'シフト記号表（勤務時間帯）'!$C$6:$U$35,19,FALSE))</f>
        <v/>
      </c>
      <c r="V147" s="1379" t="str">
        <f>IF(V145="","",VLOOKUP(V145,'シフト記号表（勤務時間帯）'!$C$6:$U$35,19,FALSE))</f>
        <v/>
      </c>
      <c r="W147" s="1379" t="str">
        <f>IF(W145="","",VLOOKUP(W145,'シフト記号表（勤務時間帯）'!$C$6:$U$35,19,FALSE))</f>
        <v/>
      </c>
      <c r="X147" s="1379" t="str">
        <f>IF(X145="","",VLOOKUP(X145,'シフト記号表（勤務時間帯）'!$C$6:$U$35,19,FALSE))</f>
        <v/>
      </c>
      <c r="Y147" s="1381" t="str">
        <f>IF(Y145="","",VLOOKUP(Y145,'シフト記号表（勤務時間帯）'!$C$6:$U$35,19,FALSE))</f>
        <v/>
      </c>
      <c r="Z147" s="1380" t="str">
        <f>IF(Z145="","",VLOOKUP(Z145,'シフト記号表（勤務時間帯）'!$C$6:$U$35,19,FALSE))</f>
        <v/>
      </c>
      <c r="AA147" s="1379" t="str">
        <f>IF(AA145="","",VLOOKUP(AA145,'シフト記号表（勤務時間帯）'!$C$6:$U$35,19,FALSE))</f>
        <v/>
      </c>
      <c r="AB147" s="1379" t="str">
        <f>IF(AB145="","",VLOOKUP(AB145,'シフト記号表（勤務時間帯）'!$C$6:$U$35,19,FALSE))</f>
        <v/>
      </c>
      <c r="AC147" s="1379" t="str">
        <f>IF(AC145="","",VLOOKUP(AC145,'シフト記号表（勤務時間帯）'!$C$6:$U$35,19,FALSE))</f>
        <v/>
      </c>
      <c r="AD147" s="1379" t="str">
        <f>IF(AD145="","",VLOOKUP(AD145,'シフト記号表（勤務時間帯）'!$C$6:$U$35,19,FALSE))</f>
        <v/>
      </c>
      <c r="AE147" s="1379" t="str">
        <f>IF(AE145="","",VLOOKUP(AE145,'シフト記号表（勤務時間帯）'!$C$6:$U$35,19,FALSE))</f>
        <v/>
      </c>
      <c r="AF147" s="1381" t="str">
        <f>IF(AF145="","",VLOOKUP(AF145,'シフト記号表（勤務時間帯）'!$C$6:$U$35,19,FALSE))</f>
        <v/>
      </c>
      <c r="AG147" s="1380" t="str">
        <f>IF(AG145="","",VLOOKUP(AG145,'シフト記号表（勤務時間帯）'!$C$6:$U$35,19,FALSE))</f>
        <v/>
      </c>
      <c r="AH147" s="1379" t="str">
        <f>IF(AH145="","",VLOOKUP(AH145,'シフト記号表（勤務時間帯）'!$C$6:$U$35,19,FALSE))</f>
        <v/>
      </c>
      <c r="AI147" s="1379" t="str">
        <f>IF(AI145="","",VLOOKUP(AI145,'シフト記号表（勤務時間帯）'!$C$6:$U$35,19,FALSE))</f>
        <v/>
      </c>
      <c r="AJ147" s="1379" t="str">
        <f>IF(AJ145="","",VLOOKUP(AJ145,'シフト記号表（勤務時間帯）'!$C$6:$U$35,19,FALSE))</f>
        <v/>
      </c>
      <c r="AK147" s="1379" t="str">
        <f>IF(AK145="","",VLOOKUP(AK145,'シフト記号表（勤務時間帯）'!$C$6:$U$35,19,FALSE))</f>
        <v/>
      </c>
      <c r="AL147" s="1379" t="str">
        <f>IF(AL145="","",VLOOKUP(AL145,'シフト記号表（勤務時間帯）'!$C$6:$U$35,19,FALSE))</f>
        <v/>
      </c>
      <c r="AM147" s="1381" t="str">
        <f>IF(AM145="","",VLOOKUP(AM145,'シフト記号表（勤務時間帯）'!$C$6:$U$35,19,FALSE))</f>
        <v/>
      </c>
      <c r="AN147" s="1380" t="str">
        <f>IF(AN145="","",VLOOKUP(AN145,'シフト記号表（勤務時間帯）'!$C$6:$U$35,19,FALSE))</f>
        <v/>
      </c>
      <c r="AO147" s="1379" t="str">
        <f>IF(AO145="","",VLOOKUP(AO145,'シフト記号表（勤務時間帯）'!$C$6:$U$35,19,FALSE))</f>
        <v/>
      </c>
      <c r="AP147" s="1379" t="str">
        <f>IF(AP145="","",VLOOKUP(AP145,'シフト記号表（勤務時間帯）'!$C$6:$U$35,19,FALSE))</f>
        <v/>
      </c>
      <c r="AQ147" s="1379" t="str">
        <f>IF(AQ145="","",VLOOKUP(AQ145,'シフト記号表（勤務時間帯）'!$C$6:$U$35,19,FALSE))</f>
        <v/>
      </c>
      <c r="AR147" s="1379" t="str">
        <f>IF(AR145="","",VLOOKUP(AR145,'シフト記号表（勤務時間帯）'!$C$6:$U$35,19,FALSE))</f>
        <v/>
      </c>
      <c r="AS147" s="1379" t="str">
        <f>IF(AS145="","",VLOOKUP(AS145,'シフト記号表（勤務時間帯）'!$C$6:$U$35,19,FALSE))</f>
        <v/>
      </c>
      <c r="AT147" s="1381" t="str">
        <f>IF(AT145="","",VLOOKUP(AT145,'シフト記号表（勤務時間帯）'!$C$6:$U$35,19,FALSE))</f>
        <v/>
      </c>
      <c r="AU147" s="1380" t="str">
        <f>IF(AU145="","",VLOOKUP(AU145,'シフト記号表（勤務時間帯）'!$C$6:$U$35,19,FALSE))</f>
        <v/>
      </c>
      <c r="AV147" s="1379" t="str">
        <f>IF(AV145="","",VLOOKUP(AV145,'シフト記号表（勤務時間帯）'!$C$6:$U$35,19,FALSE))</f>
        <v/>
      </c>
      <c r="AW147" s="1379" t="str">
        <f>IF(AW145="","",VLOOKUP(AW145,'シフト記号表（勤務時間帯）'!$C$6:$U$35,19,FALSE))</f>
        <v/>
      </c>
      <c r="AX147" s="1378">
        <f>IF($BB$3="４週",SUM(S147:AT147),IF($BB$3="暦月",SUM(S147:AW147),""))</f>
        <v>0</v>
      </c>
      <c r="AY147" s="1377"/>
      <c r="AZ147" s="1376">
        <f>IF($BB$3="４週",AX147/4,IF($BB$3="暦月",'②勤務形態一覧表（100名）'!AX147/('②勤務形態一覧表（100名）'!$BB$8/7),""))</f>
        <v>0</v>
      </c>
      <c r="BA147" s="1375"/>
      <c r="BB147" s="1111"/>
      <c r="BC147" s="1110"/>
      <c r="BD147" s="1110"/>
      <c r="BE147" s="1110"/>
      <c r="BF147" s="1109"/>
    </row>
    <row r="148" spans="2:58" ht="20.25" customHeight="1">
      <c r="B148" s="1396">
        <f>B145+1</f>
        <v>43</v>
      </c>
      <c r="C148" s="1108"/>
      <c r="D148" s="1107"/>
      <c r="E148" s="1106"/>
      <c r="F148" s="1105"/>
      <c r="G148" s="1104"/>
      <c r="H148" s="1103"/>
      <c r="I148" s="1081"/>
      <c r="J148" s="1081"/>
      <c r="K148" s="1080"/>
      <c r="L148" s="1102"/>
      <c r="M148" s="1090"/>
      <c r="N148" s="1090"/>
      <c r="O148" s="1089"/>
      <c r="P148" s="1403" t="s">
        <v>937</v>
      </c>
      <c r="Q148" s="1402"/>
      <c r="R148" s="1401"/>
      <c r="S148" s="1518"/>
      <c r="T148" s="1517"/>
      <c r="U148" s="1517"/>
      <c r="V148" s="1517"/>
      <c r="W148" s="1517"/>
      <c r="X148" s="1517"/>
      <c r="Y148" s="1519"/>
      <c r="Z148" s="1518"/>
      <c r="AA148" s="1517"/>
      <c r="AB148" s="1517"/>
      <c r="AC148" s="1517"/>
      <c r="AD148" s="1517"/>
      <c r="AE148" s="1517"/>
      <c r="AF148" s="1519"/>
      <c r="AG148" s="1518"/>
      <c r="AH148" s="1517"/>
      <c r="AI148" s="1517"/>
      <c r="AJ148" s="1517"/>
      <c r="AK148" s="1517"/>
      <c r="AL148" s="1517"/>
      <c r="AM148" s="1519"/>
      <c r="AN148" s="1518"/>
      <c r="AO148" s="1517"/>
      <c r="AP148" s="1517"/>
      <c r="AQ148" s="1517"/>
      <c r="AR148" s="1517"/>
      <c r="AS148" s="1517"/>
      <c r="AT148" s="1519"/>
      <c r="AU148" s="1518"/>
      <c r="AV148" s="1517"/>
      <c r="AW148" s="1517"/>
      <c r="AX148" s="1516"/>
      <c r="AY148" s="1515"/>
      <c r="AZ148" s="1514"/>
      <c r="BA148" s="1513"/>
      <c r="BB148" s="1091"/>
      <c r="BC148" s="1090"/>
      <c r="BD148" s="1090"/>
      <c r="BE148" s="1090"/>
      <c r="BF148" s="1089"/>
    </row>
    <row r="149" spans="2:58" ht="20.25" customHeight="1">
      <c r="B149" s="1396"/>
      <c r="C149" s="1087"/>
      <c r="D149" s="1086"/>
      <c r="E149" s="1085"/>
      <c r="F149" s="1084"/>
      <c r="G149" s="1083"/>
      <c r="H149" s="1082"/>
      <c r="I149" s="1081"/>
      <c r="J149" s="1081"/>
      <c r="K149" s="1080"/>
      <c r="L149" s="1079"/>
      <c r="M149" s="1067"/>
      <c r="N149" s="1067"/>
      <c r="O149" s="1066"/>
      <c r="P149" s="1395" t="s">
        <v>936</v>
      </c>
      <c r="Q149" s="1394"/>
      <c r="R149" s="1393"/>
      <c r="S149" s="1391" t="str">
        <f>IF(S148="","",VLOOKUP(S148,'シフト記号表（勤務時間帯）'!$C$6:$K$35,9,FALSE))</f>
        <v/>
      </c>
      <c r="T149" s="1390" t="str">
        <f>IF(T148="","",VLOOKUP(T148,'シフト記号表（勤務時間帯）'!$C$6:$K$35,9,FALSE))</f>
        <v/>
      </c>
      <c r="U149" s="1390" t="str">
        <f>IF(U148="","",VLOOKUP(U148,'シフト記号表（勤務時間帯）'!$C$6:$K$35,9,FALSE))</f>
        <v/>
      </c>
      <c r="V149" s="1390" t="str">
        <f>IF(V148="","",VLOOKUP(V148,'シフト記号表（勤務時間帯）'!$C$6:$K$35,9,FALSE))</f>
        <v/>
      </c>
      <c r="W149" s="1390" t="str">
        <f>IF(W148="","",VLOOKUP(W148,'シフト記号表（勤務時間帯）'!$C$6:$K$35,9,FALSE))</f>
        <v/>
      </c>
      <c r="X149" s="1390" t="str">
        <f>IF(X148="","",VLOOKUP(X148,'シフト記号表（勤務時間帯）'!$C$6:$K$35,9,FALSE))</f>
        <v/>
      </c>
      <c r="Y149" s="1392" t="str">
        <f>IF(Y148="","",VLOOKUP(Y148,'シフト記号表（勤務時間帯）'!$C$6:$K$35,9,FALSE))</f>
        <v/>
      </c>
      <c r="Z149" s="1391" t="str">
        <f>IF(Z148="","",VLOOKUP(Z148,'シフト記号表（勤務時間帯）'!$C$6:$K$35,9,FALSE))</f>
        <v/>
      </c>
      <c r="AA149" s="1390" t="str">
        <f>IF(AA148="","",VLOOKUP(AA148,'シフト記号表（勤務時間帯）'!$C$6:$K$35,9,FALSE))</f>
        <v/>
      </c>
      <c r="AB149" s="1390" t="str">
        <f>IF(AB148="","",VLOOKUP(AB148,'シフト記号表（勤務時間帯）'!$C$6:$K$35,9,FALSE))</f>
        <v/>
      </c>
      <c r="AC149" s="1390" t="str">
        <f>IF(AC148="","",VLOOKUP(AC148,'シフト記号表（勤務時間帯）'!$C$6:$K$35,9,FALSE))</f>
        <v/>
      </c>
      <c r="AD149" s="1390" t="str">
        <f>IF(AD148="","",VLOOKUP(AD148,'シフト記号表（勤務時間帯）'!$C$6:$K$35,9,FALSE))</f>
        <v/>
      </c>
      <c r="AE149" s="1390" t="str">
        <f>IF(AE148="","",VLOOKUP(AE148,'シフト記号表（勤務時間帯）'!$C$6:$K$35,9,FALSE))</f>
        <v/>
      </c>
      <c r="AF149" s="1392" t="str">
        <f>IF(AF148="","",VLOOKUP(AF148,'シフト記号表（勤務時間帯）'!$C$6:$K$35,9,FALSE))</f>
        <v/>
      </c>
      <c r="AG149" s="1391" t="str">
        <f>IF(AG148="","",VLOOKUP(AG148,'シフト記号表（勤務時間帯）'!$C$6:$K$35,9,FALSE))</f>
        <v/>
      </c>
      <c r="AH149" s="1390" t="str">
        <f>IF(AH148="","",VLOOKUP(AH148,'シフト記号表（勤務時間帯）'!$C$6:$K$35,9,FALSE))</f>
        <v/>
      </c>
      <c r="AI149" s="1390" t="str">
        <f>IF(AI148="","",VLOOKUP(AI148,'シフト記号表（勤務時間帯）'!$C$6:$K$35,9,FALSE))</f>
        <v/>
      </c>
      <c r="AJ149" s="1390" t="str">
        <f>IF(AJ148="","",VLOOKUP(AJ148,'シフト記号表（勤務時間帯）'!$C$6:$K$35,9,FALSE))</f>
        <v/>
      </c>
      <c r="AK149" s="1390" t="str">
        <f>IF(AK148="","",VLOOKUP(AK148,'シフト記号表（勤務時間帯）'!$C$6:$K$35,9,FALSE))</f>
        <v/>
      </c>
      <c r="AL149" s="1390" t="str">
        <f>IF(AL148="","",VLOOKUP(AL148,'シフト記号表（勤務時間帯）'!$C$6:$K$35,9,FALSE))</f>
        <v/>
      </c>
      <c r="AM149" s="1392" t="str">
        <f>IF(AM148="","",VLOOKUP(AM148,'シフト記号表（勤務時間帯）'!$C$6:$K$35,9,FALSE))</f>
        <v/>
      </c>
      <c r="AN149" s="1391" t="str">
        <f>IF(AN148="","",VLOOKUP(AN148,'シフト記号表（勤務時間帯）'!$C$6:$K$35,9,FALSE))</f>
        <v/>
      </c>
      <c r="AO149" s="1390" t="str">
        <f>IF(AO148="","",VLOOKUP(AO148,'シフト記号表（勤務時間帯）'!$C$6:$K$35,9,FALSE))</f>
        <v/>
      </c>
      <c r="AP149" s="1390" t="str">
        <f>IF(AP148="","",VLOOKUP(AP148,'シフト記号表（勤務時間帯）'!$C$6:$K$35,9,FALSE))</f>
        <v/>
      </c>
      <c r="AQ149" s="1390" t="str">
        <f>IF(AQ148="","",VLOOKUP(AQ148,'シフト記号表（勤務時間帯）'!$C$6:$K$35,9,FALSE))</f>
        <v/>
      </c>
      <c r="AR149" s="1390" t="str">
        <f>IF(AR148="","",VLOOKUP(AR148,'シフト記号表（勤務時間帯）'!$C$6:$K$35,9,FALSE))</f>
        <v/>
      </c>
      <c r="AS149" s="1390" t="str">
        <f>IF(AS148="","",VLOOKUP(AS148,'シフト記号表（勤務時間帯）'!$C$6:$K$35,9,FALSE))</f>
        <v/>
      </c>
      <c r="AT149" s="1392" t="str">
        <f>IF(AT148="","",VLOOKUP(AT148,'シフト記号表（勤務時間帯）'!$C$6:$K$35,9,FALSE))</f>
        <v/>
      </c>
      <c r="AU149" s="1391" t="str">
        <f>IF(AU148="","",VLOOKUP(AU148,'シフト記号表（勤務時間帯）'!$C$6:$K$35,9,FALSE))</f>
        <v/>
      </c>
      <c r="AV149" s="1390" t="str">
        <f>IF(AV148="","",VLOOKUP(AV148,'シフト記号表（勤務時間帯）'!$C$6:$K$35,9,FALSE))</f>
        <v/>
      </c>
      <c r="AW149" s="1390" t="str">
        <f>IF(AW148="","",VLOOKUP(AW148,'シフト記号表（勤務時間帯）'!$C$6:$K$35,9,FALSE))</f>
        <v/>
      </c>
      <c r="AX149" s="1389">
        <f>IF($BB$3="４週",SUM(S149:AT149),IF($BB$3="暦月",SUM(S149:AW149),""))</f>
        <v>0</v>
      </c>
      <c r="AY149" s="1388"/>
      <c r="AZ149" s="1387">
        <f>IF($BB$3="４週",AX149/4,IF($BB$3="暦月",'②勤務形態一覧表（100名）'!AX149/('②勤務形態一覧表（100名）'!$BB$8/7),""))</f>
        <v>0</v>
      </c>
      <c r="BA149" s="1386"/>
      <c r="BB149" s="1068"/>
      <c r="BC149" s="1067"/>
      <c r="BD149" s="1067"/>
      <c r="BE149" s="1067"/>
      <c r="BF149" s="1066"/>
    </row>
    <row r="150" spans="2:58" ht="20.25" customHeight="1">
      <c r="B150" s="1396"/>
      <c r="C150" s="1064"/>
      <c r="D150" s="1063"/>
      <c r="E150" s="1062"/>
      <c r="F150" s="1512">
        <f>C148</f>
        <v>0</v>
      </c>
      <c r="G150" s="1116"/>
      <c r="H150" s="1082"/>
      <c r="I150" s="1081"/>
      <c r="J150" s="1081"/>
      <c r="K150" s="1080"/>
      <c r="L150" s="1115"/>
      <c r="M150" s="1110"/>
      <c r="N150" s="1110"/>
      <c r="O150" s="1109"/>
      <c r="P150" s="1406" t="s">
        <v>935</v>
      </c>
      <c r="Q150" s="1405"/>
      <c r="R150" s="1404"/>
      <c r="S150" s="1380" t="str">
        <f>IF(S148="","",VLOOKUP(S148,'シフト記号表（勤務時間帯）'!$C$6:$U$35,19,FALSE))</f>
        <v/>
      </c>
      <c r="T150" s="1379" t="str">
        <f>IF(T148="","",VLOOKUP(T148,'シフト記号表（勤務時間帯）'!$C$6:$U$35,19,FALSE))</f>
        <v/>
      </c>
      <c r="U150" s="1379" t="str">
        <f>IF(U148="","",VLOOKUP(U148,'シフト記号表（勤務時間帯）'!$C$6:$U$35,19,FALSE))</f>
        <v/>
      </c>
      <c r="V150" s="1379" t="str">
        <f>IF(V148="","",VLOOKUP(V148,'シフト記号表（勤務時間帯）'!$C$6:$U$35,19,FALSE))</f>
        <v/>
      </c>
      <c r="W150" s="1379" t="str">
        <f>IF(W148="","",VLOOKUP(W148,'シフト記号表（勤務時間帯）'!$C$6:$U$35,19,FALSE))</f>
        <v/>
      </c>
      <c r="X150" s="1379" t="str">
        <f>IF(X148="","",VLOOKUP(X148,'シフト記号表（勤務時間帯）'!$C$6:$U$35,19,FALSE))</f>
        <v/>
      </c>
      <c r="Y150" s="1381" t="str">
        <f>IF(Y148="","",VLOOKUP(Y148,'シフト記号表（勤務時間帯）'!$C$6:$U$35,19,FALSE))</f>
        <v/>
      </c>
      <c r="Z150" s="1380" t="str">
        <f>IF(Z148="","",VLOOKUP(Z148,'シフト記号表（勤務時間帯）'!$C$6:$U$35,19,FALSE))</f>
        <v/>
      </c>
      <c r="AA150" s="1379" t="str">
        <f>IF(AA148="","",VLOOKUP(AA148,'シフト記号表（勤務時間帯）'!$C$6:$U$35,19,FALSE))</f>
        <v/>
      </c>
      <c r="AB150" s="1379" t="str">
        <f>IF(AB148="","",VLOOKUP(AB148,'シフト記号表（勤務時間帯）'!$C$6:$U$35,19,FALSE))</f>
        <v/>
      </c>
      <c r="AC150" s="1379" t="str">
        <f>IF(AC148="","",VLOOKUP(AC148,'シフト記号表（勤務時間帯）'!$C$6:$U$35,19,FALSE))</f>
        <v/>
      </c>
      <c r="AD150" s="1379" t="str">
        <f>IF(AD148="","",VLOOKUP(AD148,'シフト記号表（勤務時間帯）'!$C$6:$U$35,19,FALSE))</f>
        <v/>
      </c>
      <c r="AE150" s="1379" t="str">
        <f>IF(AE148="","",VLOOKUP(AE148,'シフト記号表（勤務時間帯）'!$C$6:$U$35,19,FALSE))</f>
        <v/>
      </c>
      <c r="AF150" s="1381" t="str">
        <f>IF(AF148="","",VLOOKUP(AF148,'シフト記号表（勤務時間帯）'!$C$6:$U$35,19,FALSE))</f>
        <v/>
      </c>
      <c r="AG150" s="1380" t="str">
        <f>IF(AG148="","",VLOOKUP(AG148,'シフト記号表（勤務時間帯）'!$C$6:$U$35,19,FALSE))</f>
        <v/>
      </c>
      <c r="AH150" s="1379" t="str">
        <f>IF(AH148="","",VLOOKUP(AH148,'シフト記号表（勤務時間帯）'!$C$6:$U$35,19,FALSE))</f>
        <v/>
      </c>
      <c r="AI150" s="1379" t="str">
        <f>IF(AI148="","",VLOOKUP(AI148,'シフト記号表（勤務時間帯）'!$C$6:$U$35,19,FALSE))</f>
        <v/>
      </c>
      <c r="AJ150" s="1379" t="str">
        <f>IF(AJ148="","",VLOOKUP(AJ148,'シフト記号表（勤務時間帯）'!$C$6:$U$35,19,FALSE))</f>
        <v/>
      </c>
      <c r="AK150" s="1379" t="str">
        <f>IF(AK148="","",VLOOKUP(AK148,'シフト記号表（勤務時間帯）'!$C$6:$U$35,19,FALSE))</f>
        <v/>
      </c>
      <c r="AL150" s="1379" t="str">
        <f>IF(AL148="","",VLOOKUP(AL148,'シフト記号表（勤務時間帯）'!$C$6:$U$35,19,FALSE))</f>
        <v/>
      </c>
      <c r="AM150" s="1381" t="str">
        <f>IF(AM148="","",VLOOKUP(AM148,'シフト記号表（勤務時間帯）'!$C$6:$U$35,19,FALSE))</f>
        <v/>
      </c>
      <c r="AN150" s="1380" t="str">
        <f>IF(AN148="","",VLOOKUP(AN148,'シフト記号表（勤務時間帯）'!$C$6:$U$35,19,FALSE))</f>
        <v/>
      </c>
      <c r="AO150" s="1379" t="str">
        <f>IF(AO148="","",VLOOKUP(AO148,'シフト記号表（勤務時間帯）'!$C$6:$U$35,19,FALSE))</f>
        <v/>
      </c>
      <c r="AP150" s="1379" t="str">
        <f>IF(AP148="","",VLOOKUP(AP148,'シフト記号表（勤務時間帯）'!$C$6:$U$35,19,FALSE))</f>
        <v/>
      </c>
      <c r="AQ150" s="1379" t="str">
        <f>IF(AQ148="","",VLOOKUP(AQ148,'シフト記号表（勤務時間帯）'!$C$6:$U$35,19,FALSE))</f>
        <v/>
      </c>
      <c r="AR150" s="1379" t="str">
        <f>IF(AR148="","",VLOOKUP(AR148,'シフト記号表（勤務時間帯）'!$C$6:$U$35,19,FALSE))</f>
        <v/>
      </c>
      <c r="AS150" s="1379" t="str">
        <f>IF(AS148="","",VLOOKUP(AS148,'シフト記号表（勤務時間帯）'!$C$6:$U$35,19,FALSE))</f>
        <v/>
      </c>
      <c r="AT150" s="1381" t="str">
        <f>IF(AT148="","",VLOOKUP(AT148,'シフト記号表（勤務時間帯）'!$C$6:$U$35,19,FALSE))</f>
        <v/>
      </c>
      <c r="AU150" s="1380" t="str">
        <f>IF(AU148="","",VLOOKUP(AU148,'シフト記号表（勤務時間帯）'!$C$6:$U$35,19,FALSE))</f>
        <v/>
      </c>
      <c r="AV150" s="1379" t="str">
        <f>IF(AV148="","",VLOOKUP(AV148,'シフト記号表（勤務時間帯）'!$C$6:$U$35,19,FALSE))</f>
        <v/>
      </c>
      <c r="AW150" s="1379" t="str">
        <f>IF(AW148="","",VLOOKUP(AW148,'シフト記号表（勤務時間帯）'!$C$6:$U$35,19,FALSE))</f>
        <v/>
      </c>
      <c r="AX150" s="1378">
        <f>IF($BB$3="４週",SUM(S150:AT150),IF($BB$3="暦月",SUM(S150:AW150),""))</f>
        <v>0</v>
      </c>
      <c r="AY150" s="1377"/>
      <c r="AZ150" s="1376">
        <f>IF($BB$3="４週",AX150/4,IF($BB$3="暦月",'②勤務形態一覧表（100名）'!AX150/('②勤務形態一覧表（100名）'!$BB$8/7),""))</f>
        <v>0</v>
      </c>
      <c r="BA150" s="1375"/>
      <c r="BB150" s="1111"/>
      <c r="BC150" s="1110"/>
      <c r="BD150" s="1110"/>
      <c r="BE150" s="1110"/>
      <c r="BF150" s="1109"/>
    </row>
    <row r="151" spans="2:58" ht="20.25" customHeight="1">
      <c r="B151" s="1396">
        <f>B148+1</f>
        <v>44</v>
      </c>
      <c r="C151" s="1108"/>
      <c r="D151" s="1107"/>
      <c r="E151" s="1106"/>
      <c r="F151" s="1105"/>
      <c r="G151" s="1104"/>
      <c r="H151" s="1103"/>
      <c r="I151" s="1081"/>
      <c r="J151" s="1081"/>
      <c r="K151" s="1080"/>
      <c r="L151" s="1102"/>
      <c r="M151" s="1090"/>
      <c r="N151" s="1090"/>
      <c r="O151" s="1089"/>
      <c r="P151" s="1403" t="s">
        <v>937</v>
      </c>
      <c r="Q151" s="1402"/>
      <c r="R151" s="1401"/>
      <c r="S151" s="1518"/>
      <c r="T151" s="1517"/>
      <c r="U151" s="1517"/>
      <c r="V151" s="1517"/>
      <c r="W151" s="1517"/>
      <c r="X151" s="1517"/>
      <c r="Y151" s="1519"/>
      <c r="Z151" s="1518"/>
      <c r="AA151" s="1517"/>
      <c r="AB151" s="1517"/>
      <c r="AC151" s="1517"/>
      <c r="AD151" s="1517"/>
      <c r="AE151" s="1517"/>
      <c r="AF151" s="1519"/>
      <c r="AG151" s="1518"/>
      <c r="AH151" s="1517"/>
      <c r="AI151" s="1517"/>
      <c r="AJ151" s="1517"/>
      <c r="AK151" s="1517"/>
      <c r="AL151" s="1517"/>
      <c r="AM151" s="1519"/>
      <c r="AN151" s="1518"/>
      <c r="AO151" s="1517"/>
      <c r="AP151" s="1517"/>
      <c r="AQ151" s="1517"/>
      <c r="AR151" s="1517"/>
      <c r="AS151" s="1517"/>
      <c r="AT151" s="1519"/>
      <c r="AU151" s="1518"/>
      <c r="AV151" s="1517"/>
      <c r="AW151" s="1517"/>
      <c r="AX151" s="1516"/>
      <c r="AY151" s="1515"/>
      <c r="AZ151" s="1514"/>
      <c r="BA151" s="1513"/>
      <c r="BB151" s="1091"/>
      <c r="BC151" s="1090"/>
      <c r="BD151" s="1090"/>
      <c r="BE151" s="1090"/>
      <c r="BF151" s="1089"/>
    </row>
    <row r="152" spans="2:58" ht="20.25" customHeight="1">
      <c r="B152" s="1396"/>
      <c r="C152" s="1087"/>
      <c r="D152" s="1086"/>
      <c r="E152" s="1085"/>
      <c r="F152" s="1084"/>
      <c r="G152" s="1083"/>
      <c r="H152" s="1082"/>
      <c r="I152" s="1081"/>
      <c r="J152" s="1081"/>
      <c r="K152" s="1080"/>
      <c r="L152" s="1079"/>
      <c r="M152" s="1067"/>
      <c r="N152" s="1067"/>
      <c r="O152" s="1066"/>
      <c r="P152" s="1395" t="s">
        <v>936</v>
      </c>
      <c r="Q152" s="1394"/>
      <c r="R152" s="1393"/>
      <c r="S152" s="1391" t="str">
        <f>IF(S151="","",VLOOKUP(S151,'シフト記号表（勤務時間帯）'!$C$6:$K$35,9,FALSE))</f>
        <v/>
      </c>
      <c r="T152" s="1390" t="str">
        <f>IF(T151="","",VLOOKUP(T151,'シフト記号表（勤務時間帯）'!$C$6:$K$35,9,FALSE))</f>
        <v/>
      </c>
      <c r="U152" s="1390" t="str">
        <f>IF(U151="","",VLOOKUP(U151,'シフト記号表（勤務時間帯）'!$C$6:$K$35,9,FALSE))</f>
        <v/>
      </c>
      <c r="V152" s="1390" t="str">
        <f>IF(V151="","",VLOOKUP(V151,'シフト記号表（勤務時間帯）'!$C$6:$K$35,9,FALSE))</f>
        <v/>
      </c>
      <c r="W152" s="1390" t="str">
        <f>IF(W151="","",VLOOKUP(W151,'シフト記号表（勤務時間帯）'!$C$6:$K$35,9,FALSE))</f>
        <v/>
      </c>
      <c r="X152" s="1390" t="str">
        <f>IF(X151="","",VLOOKUP(X151,'シフト記号表（勤務時間帯）'!$C$6:$K$35,9,FALSE))</f>
        <v/>
      </c>
      <c r="Y152" s="1392" t="str">
        <f>IF(Y151="","",VLOOKUP(Y151,'シフト記号表（勤務時間帯）'!$C$6:$K$35,9,FALSE))</f>
        <v/>
      </c>
      <c r="Z152" s="1391" t="str">
        <f>IF(Z151="","",VLOOKUP(Z151,'シフト記号表（勤務時間帯）'!$C$6:$K$35,9,FALSE))</f>
        <v/>
      </c>
      <c r="AA152" s="1390" t="str">
        <f>IF(AA151="","",VLOOKUP(AA151,'シフト記号表（勤務時間帯）'!$C$6:$K$35,9,FALSE))</f>
        <v/>
      </c>
      <c r="AB152" s="1390" t="str">
        <f>IF(AB151="","",VLOOKUP(AB151,'シフト記号表（勤務時間帯）'!$C$6:$K$35,9,FALSE))</f>
        <v/>
      </c>
      <c r="AC152" s="1390" t="str">
        <f>IF(AC151="","",VLOOKUP(AC151,'シフト記号表（勤務時間帯）'!$C$6:$K$35,9,FALSE))</f>
        <v/>
      </c>
      <c r="AD152" s="1390" t="str">
        <f>IF(AD151="","",VLOOKUP(AD151,'シフト記号表（勤務時間帯）'!$C$6:$K$35,9,FALSE))</f>
        <v/>
      </c>
      <c r="AE152" s="1390" t="str">
        <f>IF(AE151="","",VLOOKUP(AE151,'シフト記号表（勤務時間帯）'!$C$6:$K$35,9,FALSE))</f>
        <v/>
      </c>
      <c r="AF152" s="1392" t="str">
        <f>IF(AF151="","",VLOOKUP(AF151,'シフト記号表（勤務時間帯）'!$C$6:$K$35,9,FALSE))</f>
        <v/>
      </c>
      <c r="AG152" s="1391" t="str">
        <f>IF(AG151="","",VLOOKUP(AG151,'シフト記号表（勤務時間帯）'!$C$6:$K$35,9,FALSE))</f>
        <v/>
      </c>
      <c r="AH152" s="1390" t="str">
        <f>IF(AH151="","",VLOOKUP(AH151,'シフト記号表（勤務時間帯）'!$C$6:$K$35,9,FALSE))</f>
        <v/>
      </c>
      <c r="AI152" s="1390" t="str">
        <f>IF(AI151="","",VLOOKUP(AI151,'シフト記号表（勤務時間帯）'!$C$6:$K$35,9,FALSE))</f>
        <v/>
      </c>
      <c r="AJ152" s="1390" t="str">
        <f>IF(AJ151="","",VLOOKUP(AJ151,'シフト記号表（勤務時間帯）'!$C$6:$K$35,9,FALSE))</f>
        <v/>
      </c>
      <c r="AK152" s="1390" t="str">
        <f>IF(AK151="","",VLOOKUP(AK151,'シフト記号表（勤務時間帯）'!$C$6:$K$35,9,FALSE))</f>
        <v/>
      </c>
      <c r="AL152" s="1390" t="str">
        <f>IF(AL151="","",VLOOKUP(AL151,'シフト記号表（勤務時間帯）'!$C$6:$K$35,9,FALSE))</f>
        <v/>
      </c>
      <c r="AM152" s="1392" t="str">
        <f>IF(AM151="","",VLOOKUP(AM151,'シフト記号表（勤務時間帯）'!$C$6:$K$35,9,FALSE))</f>
        <v/>
      </c>
      <c r="AN152" s="1391" t="str">
        <f>IF(AN151="","",VLOOKUP(AN151,'シフト記号表（勤務時間帯）'!$C$6:$K$35,9,FALSE))</f>
        <v/>
      </c>
      <c r="AO152" s="1390" t="str">
        <f>IF(AO151="","",VLOOKUP(AO151,'シフト記号表（勤務時間帯）'!$C$6:$K$35,9,FALSE))</f>
        <v/>
      </c>
      <c r="AP152" s="1390" t="str">
        <f>IF(AP151="","",VLOOKUP(AP151,'シフト記号表（勤務時間帯）'!$C$6:$K$35,9,FALSE))</f>
        <v/>
      </c>
      <c r="AQ152" s="1390" t="str">
        <f>IF(AQ151="","",VLOOKUP(AQ151,'シフト記号表（勤務時間帯）'!$C$6:$K$35,9,FALSE))</f>
        <v/>
      </c>
      <c r="AR152" s="1390" t="str">
        <f>IF(AR151="","",VLOOKUP(AR151,'シフト記号表（勤務時間帯）'!$C$6:$K$35,9,FALSE))</f>
        <v/>
      </c>
      <c r="AS152" s="1390" t="str">
        <f>IF(AS151="","",VLOOKUP(AS151,'シフト記号表（勤務時間帯）'!$C$6:$K$35,9,FALSE))</f>
        <v/>
      </c>
      <c r="AT152" s="1392" t="str">
        <f>IF(AT151="","",VLOOKUP(AT151,'シフト記号表（勤務時間帯）'!$C$6:$K$35,9,FALSE))</f>
        <v/>
      </c>
      <c r="AU152" s="1391" t="str">
        <f>IF(AU151="","",VLOOKUP(AU151,'シフト記号表（勤務時間帯）'!$C$6:$K$35,9,FALSE))</f>
        <v/>
      </c>
      <c r="AV152" s="1390" t="str">
        <f>IF(AV151="","",VLOOKUP(AV151,'シフト記号表（勤務時間帯）'!$C$6:$K$35,9,FALSE))</f>
        <v/>
      </c>
      <c r="AW152" s="1390" t="str">
        <f>IF(AW151="","",VLOOKUP(AW151,'シフト記号表（勤務時間帯）'!$C$6:$K$35,9,FALSE))</f>
        <v/>
      </c>
      <c r="AX152" s="1389">
        <f>IF($BB$3="４週",SUM(S152:AT152),IF($BB$3="暦月",SUM(S152:AW152),""))</f>
        <v>0</v>
      </c>
      <c r="AY152" s="1388"/>
      <c r="AZ152" s="1387">
        <f>IF($BB$3="４週",AX152/4,IF($BB$3="暦月",'②勤務形態一覧表（100名）'!AX152/('②勤務形態一覧表（100名）'!$BB$8/7),""))</f>
        <v>0</v>
      </c>
      <c r="BA152" s="1386"/>
      <c r="BB152" s="1068"/>
      <c r="BC152" s="1067"/>
      <c r="BD152" s="1067"/>
      <c r="BE152" s="1067"/>
      <c r="BF152" s="1066"/>
    </row>
    <row r="153" spans="2:58" ht="20.25" customHeight="1">
      <c r="B153" s="1396"/>
      <c r="C153" s="1064"/>
      <c r="D153" s="1063"/>
      <c r="E153" s="1062"/>
      <c r="F153" s="1512">
        <f>C151</f>
        <v>0</v>
      </c>
      <c r="G153" s="1116"/>
      <c r="H153" s="1082"/>
      <c r="I153" s="1081"/>
      <c r="J153" s="1081"/>
      <c r="K153" s="1080"/>
      <c r="L153" s="1115"/>
      <c r="M153" s="1110"/>
      <c r="N153" s="1110"/>
      <c r="O153" s="1109"/>
      <c r="P153" s="1406" t="s">
        <v>935</v>
      </c>
      <c r="Q153" s="1405"/>
      <c r="R153" s="1404"/>
      <c r="S153" s="1380" t="str">
        <f>IF(S151="","",VLOOKUP(S151,'シフト記号表（勤務時間帯）'!$C$6:$U$35,19,FALSE))</f>
        <v/>
      </c>
      <c r="T153" s="1379" t="str">
        <f>IF(T151="","",VLOOKUP(T151,'シフト記号表（勤務時間帯）'!$C$6:$U$35,19,FALSE))</f>
        <v/>
      </c>
      <c r="U153" s="1379" t="str">
        <f>IF(U151="","",VLOOKUP(U151,'シフト記号表（勤務時間帯）'!$C$6:$U$35,19,FALSE))</f>
        <v/>
      </c>
      <c r="V153" s="1379" t="str">
        <f>IF(V151="","",VLOOKUP(V151,'シフト記号表（勤務時間帯）'!$C$6:$U$35,19,FALSE))</f>
        <v/>
      </c>
      <c r="W153" s="1379" t="str">
        <f>IF(W151="","",VLOOKUP(W151,'シフト記号表（勤務時間帯）'!$C$6:$U$35,19,FALSE))</f>
        <v/>
      </c>
      <c r="X153" s="1379" t="str">
        <f>IF(X151="","",VLOOKUP(X151,'シフト記号表（勤務時間帯）'!$C$6:$U$35,19,FALSE))</f>
        <v/>
      </c>
      <c r="Y153" s="1381" t="str">
        <f>IF(Y151="","",VLOOKUP(Y151,'シフト記号表（勤務時間帯）'!$C$6:$U$35,19,FALSE))</f>
        <v/>
      </c>
      <c r="Z153" s="1380" t="str">
        <f>IF(Z151="","",VLOOKUP(Z151,'シフト記号表（勤務時間帯）'!$C$6:$U$35,19,FALSE))</f>
        <v/>
      </c>
      <c r="AA153" s="1379" t="str">
        <f>IF(AA151="","",VLOOKUP(AA151,'シフト記号表（勤務時間帯）'!$C$6:$U$35,19,FALSE))</f>
        <v/>
      </c>
      <c r="AB153" s="1379" t="str">
        <f>IF(AB151="","",VLOOKUP(AB151,'シフト記号表（勤務時間帯）'!$C$6:$U$35,19,FALSE))</f>
        <v/>
      </c>
      <c r="AC153" s="1379" t="str">
        <f>IF(AC151="","",VLOOKUP(AC151,'シフト記号表（勤務時間帯）'!$C$6:$U$35,19,FALSE))</f>
        <v/>
      </c>
      <c r="AD153" s="1379" t="str">
        <f>IF(AD151="","",VLOOKUP(AD151,'シフト記号表（勤務時間帯）'!$C$6:$U$35,19,FALSE))</f>
        <v/>
      </c>
      <c r="AE153" s="1379" t="str">
        <f>IF(AE151="","",VLOOKUP(AE151,'シフト記号表（勤務時間帯）'!$C$6:$U$35,19,FALSE))</f>
        <v/>
      </c>
      <c r="AF153" s="1381" t="str">
        <f>IF(AF151="","",VLOOKUP(AF151,'シフト記号表（勤務時間帯）'!$C$6:$U$35,19,FALSE))</f>
        <v/>
      </c>
      <c r="AG153" s="1380" t="str">
        <f>IF(AG151="","",VLOOKUP(AG151,'シフト記号表（勤務時間帯）'!$C$6:$U$35,19,FALSE))</f>
        <v/>
      </c>
      <c r="AH153" s="1379" t="str">
        <f>IF(AH151="","",VLOOKUP(AH151,'シフト記号表（勤務時間帯）'!$C$6:$U$35,19,FALSE))</f>
        <v/>
      </c>
      <c r="AI153" s="1379" t="str">
        <f>IF(AI151="","",VLOOKUP(AI151,'シフト記号表（勤務時間帯）'!$C$6:$U$35,19,FALSE))</f>
        <v/>
      </c>
      <c r="AJ153" s="1379" t="str">
        <f>IF(AJ151="","",VLOOKUP(AJ151,'シフト記号表（勤務時間帯）'!$C$6:$U$35,19,FALSE))</f>
        <v/>
      </c>
      <c r="AK153" s="1379" t="str">
        <f>IF(AK151="","",VLOOKUP(AK151,'シフト記号表（勤務時間帯）'!$C$6:$U$35,19,FALSE))</f>
        <v/>
      </c>
      <c r="AL153" s="1379" t="str">
        <f>IF(AL151="","",VLOOKUP(AL151,'シフト記号表（勤務時間帯）'!$C$6:$U$35,19,FALSE))</f>
        <v/>
      </c>
      <c r="AM153" s="1381" t="str">
        <f>IF(AM151="","",VLOOKUP(AM151,'シフト記号表（勤務時間帯）'!$C$6:$U$35,19,FALSE))</f>
        <v/>
      </c>
      <c r="AN153" s="1380" t="str">
        <f>IF(AN151="","",VLOOKUP(AN151,'シフト記号表（勤務時間帯）'!$C$6:$U$35,19,FALSE))</f>
        <v/>
      </c>
      <c r="AO153" s="1379" t="str">
        <f>IF(AO151="","",VLOOKUP(AO151,'シフト記号表（勤務時間帯）'!$C$6:$U$35,19,FALSE))</f>
        <v/>
      </c>
      <c r="AP153" s="1379" t="str">
        <f>IF(AP151="","",VLOOKUP(AP151,'シフト記号表（勤務時間帯）'!$C$6:$U$35,19,FALSE))</f>
        <v/>
      </c>
      <c r="AQ153" s="1379" t="str">
        <f>IF(AQ151="","",VLOOKUP(AQ151,'シフト記号表（勤務時間帯）'!$C$6:$U$35,19,FALSE))</f>
        <v/>
      </c>
      <c r="AR153" s="1379" t="str">
        <f>IF(AR151="","",VLOOKUP(AR151,'シフト記号表（勤務時間帯）'!$C$6:$U$35,19,FALSE))</f>
        <v/>
      </c>
      <c r="AS153" s="1379" t="str">
        <f>IF(AS151="","",VLOOKUP(AS151,'シフト記号表（勤務時間帯）'!$C$6:$U$35,19,FALSE))</f>
        <v/>
      </c>
      <c r="AT153" s="1381" t="str">
        <f>IF(AT151="","",VLOOKUP(AT151,'シフト記号表（勤務時間帯）'!$C$6:$U$35,19,FALSE))</f>
        <v/>
      </c>
      <c r="AU153" s="1380" t="str">
        <f>IF(AU151="","",VLOOKUP(AU151,'シフト記号表（勤務時間帯）'!$C$6:$U$35,19,FALSE))</f>
        <v/>
      </c>
      <c r="AV153" s="1379" t="str">
        <f>IF(AV151="","",VLOOKUP(AV151,'シフト記号表（勤務時間帯）'!$C$6:$U$35,19,FALSE))</f>
        <v/>
      </c>
      <c r="AW153" s="1379" t="str">
        <f>IF(AW151="","",VLOOKUP(AW151,'シフト記号表（勤務時間帯）'!$C$6:$U$35,19,FALSE))</f>
        <v/>
      </c>
      <c r="AX153" s="1378">
        <f>IF($BB$3="４週",SUM(S153:AT153),IF($BB$3="暦月",SUM(S153:AW153),""))</f>
        <v>0</v>
      </c>
      <c r="AY153" s="1377"/>
      <c r="AZ153" s="1376">
        <f>IF($BB$3="４週",AX153/4,IF($BB$3="暦月",'②勤務形態一覧表（100名）'!AX153/('②勤務形態一覧表（100名）'!$BB$8/7),""))</f>
        <v>0</v>
      </c>
      <c r="BA153" s="1375"/>
      <c r="BB153" s="1111"/>
      <c r="BC153" s="1110"/>
      <c r="BD153" s="1110"/>
      <c r="BE153" s="1110"/>
      <c r="BF153" s="1109"/>
    </row>
    <row r="154" spans="2:58" ht="20.25" customHeight="1">
      <c r="B154" s="1396">
        <f>B151+1</f>
        <v>45</v>
      </c>
      <c r="C154" s="1108"/>
      <c r="D154" s="1107"/>
      <c r="E154" s="1106"/>
      <c r="F154" s="1105"/>
      <c r="G154" s="1104"/>
      <c r="H154" s="1103"/>
      <c r="I154" s="1081"/>
      <c r="J154" s="1081"/>
      <c r="K154" s="1080"/>
      <c r="L154" s="1102"/>
      <c r="M154" s="1090"/>
      <c r="N154" s="1090"/>
      <c r="O154" s="1089"/>
      <c r="P154" s="1403" t="s">
        <v>937</v>
      </c>
      <c r="Q154" s="1402"/>
      <c r="R154" s="1401"/>
      <c r="S154" s="1518"/>
      <c r="T154" s="1517"/>
      <c r="U154" s="1517"/>
      <c r="V154" s="1517"/>
      <c r="W154" s="1517"/>
      <c r="X154" s="1517"/>
      <c r="Y154" s="1519"/>
      <c r="Z154" s="1518"/>
      <c r="AA154" s="1517"/>
      <c r="AB154" s="1517"/>
      <c r="AC154" s="1517"/>
      <c r="AD154" s="1517"/>
      <c r="AE154" s="1517"/>
      <c r="AF154" s="1519"/>
      <c r="AG154" s="1518"/>
      <c r="AH154" s="1517"/>
      <c r="AI154" s="1517"/>
      <c r="AJ154" s="1517"/>
      <c r="AK154" s="1517"/>
      <c r="AL154" s="1517"/>
      <c r="AM154" s="1519"/>
      <c r="AN154" s="1518"/>
      <c r="AO154" s="1517"/>
      <c r="AP154" s="1517"/>
      <c r="AQ154" s="1517"/>
      <c r="AR154" s="1517"/>
      <c r="AS154" s="1517"/>
      <c r="AT154" s="1519"/>
      <c r="AU154" s="1518"/>
      <c r="AV154" s="1517"/>
      <c r="AW154" s="1517"/>
      <c r="AX154" s="1516"/>
      <c r="AY154" s="1515"/>
      <c r="AZ154" s="1514"/>
      <c r="BA154" s="1513"/>
      <c r="BB154" s="1091"/>
      <c r="BC154" s="1090"/>
      <c r="BD154" s="1090"/>
      <c r="BE154" s="1090"/>
      <c r="BF154" s="1089"/>
    </row>
    <row r="155" spans="2:58" ht="20.25" customHeight="1">
      <c r="B155" s="1396"/>
      <c r="C155" s="1087"/>
      <c r="D155" s="1086"/>
      <c r="E155" s="1085"/>
      <c r="F155" s="1084"/>
      <c r="G155" s="1083"/>
      <c r="H155" s="1082"/>
      <c r="I155" s="1081"/>
      <c r="J155" s="1081"/>
      <c r="K155" s="1080"/>
      <c r="L155" s="1079"/>
      <c r="M155" s="1067"/>
      <c r="N155" s="1067"/>
      <c r="O155" s="1066"/>
      <c r="P155" s="1395" t="s">
        <v>936</v>
      </c>
      <c r="Q155" s="1394"/>
      <c r="R155" s="1393"/>
      <c r="S155" s="1391" t="str">
        <f>IF(S154="","",VLOOKUP(S154,'シフト記号表（勤務時間帯）'!$C$6:$K$35,9,FALSE))</f>
        <v/>
      </c>
      <c r="T155" s="1390" t="str">
        <f>IF(T154="","",VLOOKUP(T154,'シフト記号表（勤務時間帯）'!$C$6:$K$35,9,FALSE))</f>
        <v/>
      </c>
      <c r="U155" s="1390" t="str">
        <f>IF(U154="","",VLOOKUP(U154,'シフト記号表（勤務時間帯）'!$C$6:$K$35,9,FALSE))</f>
        <v/>
      </c>
      <c r="V155" s="1390" t="str">
        <f>IF(V154="","",VLOOKUP(V154,'シフト記号表（勤務時間帯）'!$C$6:$K$35,9,FALSE))</f>
        <v/>
      </c>
      <c r="W155" s="1390" t="str">
        <f>IF(W154="","",VLOOKUP(W154,'シフト記号表（勤務時間帯）'!$C$6:$K$35,9,FALSE))</f>
        <v/>
      </c>
      <c r="X155" s="1390" t="str">
        <f>IF(X154="","",VLOOKUP(X154,'シフト記号表（勤務時間帯）'!$C$6:$K$35,9,FALSE))</f>
        <v/>
      </c>
      <c r="Y155" s="1392" t="str">
        <f>IF(Y154="","",VLOOKUP(Y154,'シフト記号表（勤務時間帯）'!$C$6:$K$35,9,FALSE))</f>
        <v/>
      </c>
      <c r="Z155" s="1391" t="str">
        <f>IF(Z154="","",VLOOKUP(Z154,'シフト記号表（勤務時間帯）'!$C$6:$K$35,9,FALSE))</f>
        <v/>
      </c>
      <c r="AA155" s="1390" t="str">
        <f>IF(AA154="","",VLOOKUP(AA154,'シフト記号表（勤務時間帯）'!$C$6:$K$35,9,FALSE))</f>
        <v/>
      </c>
      <c r="AB155" s="1390" t="str">
        <f>IF(AB154="","",VLOOKUP(AB154,'シフト記号表（勤務時間帯）'!$C$6:$K$35,9,FALSE))</f>
        <v/>
      </c>
      <c r="AC155" s="1390" t="str">
        <f>IF(AC154="","",VLOOKUP(AC154,'シフト記号表（勤務時間帯）'!$C$6:$K$35,9,FALSE))</f>
        <v/>
      </c>
      <c r="AD155" s="1390" t="str">
        <f>IF(AD154="","",VLOOKUP(AD154,'シフト記号表（勤務時間帯）'!$C$6:$K$35,9,FALSE))</f>
        <v/>
      </c>
      <c r="AE155" s="1390" t="str">
        <f>IF(AE154="","",VLOOKUP(AE154,'シフト記号表（勤務時間帯）'!$C$6:$K$35,9,FALSE))</f>
        <v/>
      </c>
      <c r="AF155" s="1392" t="str">
        <f>IF(AF154="","",VLOOKUP(AF154,'シフト記号表（勤務時間帯）'!$C$6:$K$35,9,FALSE))</f>
        <v/>
      </c>
      <c r="AG155" s="1391" t="str">
        <f>IF(AG154="","",VLOOKUP(AG154,'シフト記号表（勤務時間帯）'!$C$6:$K$35,9,FALSE))</f>
        <v/>
      </c>
      <c r="AH155" s="1390" t="str">
        <f>IF(AH154="","",VLOOKUP(AH154,'シフト記号表（勤務時間帯）'!$C$6:$K$35,9,FALSE))</f>
        <v/>
      </c>
      <c r="AI155" s="1390" t="str">
        <f>IF(AI154="","",VLOOKUP(AI154,'シフト記号表（勤務時間帯）'!$C$6:$K$35,9,FALSE))</f>
        <v/>
      </c>
      <c r="AJ155" s="1390" t="str">
        <f>IF(AJ154="","",VLOOKUP(AJ154,'シフト記号表（勤務時間帯）'!$C$6:$K$35,9,FALSE))</f>
        <v/>
      </c>
      <c r="AK155" s="1390" t="str">
        <f>IF(AK154="","",VLOOKUP(AK154,'シフト記号表（勤務時間帯）'!$C$6:$K$35,9,FALSE))</f>
        <v/>
      </c>
      <c r="AL155" s="1390" t="str">
        <f>IF(AL154="","",VLOOKUP(AL154,'シフト記号表（勤務時間帯）'!$C$6:$K$35,9,FALSE))</f>
        <v/>
      </c>
      <c r="AM155" s="1392" t="str">
        <f>IF(AM154="","",VLOOKUP(AM154,'シフト記号表（勤務時間帯）'!$C$6:$K$35,9,FALSE))</f>
        <v/>
      </c>
      <c r="AN155" s="1391" t="str">
        <f>IF(AN154="","",VLOOKUP(AN154,'シフト記号表（勤務時間帯）'!$C$6:$K$35,9,FALSE))</f>
        <v/>
      </c>
      <c r="AO155" s="1390" t="str">
        <f>IF(AO154="","",VLOOKUP(AO154,'シフト記号表（勤務時間帯）'!$C$6:$K$35,9,FALSE))</f>
        <v/>
      </c>
      <c r="AP155" s="1390" t="str">
        <f>IF(AP154="","",VLOOKUP(AP154,'シフト記号表（勤務時間帯）'!$C$6:$K$35,9,FALSE))</f>
        <v/>
      </c>
      <c r="AQ155" s="1390" t="str">
        <f>IF(AQ154="","",VLOOKUP(AQ154,'シフト記号表（勤務時間帯）'!$C$6:$K$35,9,FALSE))</f>
        <v/>
      </c>
      <c r="AR155" s="1390" t="str">
        <f>IF(AR154="","",VLOOKUP(AR154,'シフト記号表（勤務時間帯）'!$C$6:$K$35,9,FALSE))</f>
        <v/>
      </c>
      <c r="AS155" s="1390" t="str">
        <f>IF(AS154="","",VLOOKUP(AS154,'シフト記号表（勤務時間帯）'!$C$6:$K$35,9,FALSE))</f>
        <v/>
      </c>
      <c r="AT155" s="1392" t="str">
        <f>IF(AT154="","",VLOOKUP(AT154,'シフト記号表（勤務時間帯）'!$C$6:$K$35,9,FALSE))</f>
        <v/>
      </c>
      <c r="AU155" s="1391" t="str">
        <f>IF(AU154="","",VLOOKUP(AU154,'シフト記号表（勤務時間帯）'!$C$6:$K$35,9,FALSE))</f>
        <v/>
      </c>
      <c r="AV155" s="1390" t="str">
        <f>IF(AV154="","",VLOOKUP(AV154,'シフト記号表（勤務時間帯）'!$C$6:$K$35,9,FALSE))</f>
        <v/>
      </c>
      <c r="AW155" s="1390" t="str">
        <f>IF(AW154="","",VLOOKUP(AW154,'シフト記号表（勤務時間帯）'!$C$6:$K$35,9,FALSE))</f>
        <v/>
      </c>
      <c r="AX155" s="1389">
        <f>IF($BB$3="４週",SUM(S155:AT155),IF($BB$3="暦月",SUM(S155:AW155),""))</f>
        <v>0</v>
      </c>
      <c r="AY155" s="1388"/>
      <c r="AZ155" s="1387">
        <f>IF($BB$3="４週",AX155/4,IF($BB$3="暦月",'②勤務形態一覧表（100名）'!AX155/('②勤務形態一覧表（100名）'!$BB$8/7),""))</f>
        <v>0</v>
      </c>
      <c r="BA155" s="1386"/>
      <c r="BB155" s="1068"/>
      <c r="BC155" s="1067"/>
      <c r="BD155" s="1067"/>
      <c r="BE155" s="1067"/>
      <c r="BF155" s="1066"/>
    </row>
    <row r="156" spans="2:58" ht="20.25" customHeight="1">
      <c r="B156" s="1396"/>
      <c r="C156" s="1064"/>
      <c r="D156" s="1063"/>
      <c r="E156" s="1062"/>
      <c r="F156" s="1512">
        <f>C154</f>
        <v>0</v>
      </c>
      <c r="G156" s="1116"/>
      <c r="H156" s="1082"/>
      <c r="I156" s="1081"/>
      <c r="J156" s="1081"/>
      <c r="K156" s="1080"/>
      <c r="L156" s="1115"/>
      <c r="M156" s="1110"/>
      <c r="N156" s="1110"/>
      <c r="O156" s="1109"/>
      <c r="P156" s="1406" t="s">
        <v>935</v>
      </c>
      <c r="Q156" s="1405"/>
      <c r="R156" s="1404"/>
      <c r="S156" s="1380" t="str">
        <f>IF(S154="","",VLOOKUP(S154,'シフト記号表（勤務時間帯）'!$C$6:$U$35,19,FALSE))</f>
        <v/>
      </c>
      <c r="T156" s="1379" t="str">
        <f>IF(T154="","",VLOOKUP(T154,'シフト記号表（勤務時間帯）'!$C$6:$U$35,19,FALSE))</f>
        <v/>
      </c>
      <c r="U156" s="1379" t="str">
        <f>IF(U154="","",VLOOKUP(U154,'シフト記号表（勤務時間帯）'!$C$6:$U$35,19,FALSE))</f>
        <v/>
      </c>
      <c r="V156" s="1379" t="str">
        <f>IF(V154="","",VLOOKUP(V154,'シフト記号表（勤務時間帯）'!$C$6:$U$35,19,FALSE))</f>
        <v/>
      </c>
      <c r="W156" s="1379" t="str">
        <f>IF(W154="","",VLOOKUP(W154,'シフト記号表（勤務時間帯）'!$C$6:$U$35,19,FALSE))</f>
        <v/>
      </c>
      <c r="X156" s="1379" t="str">
        <f>IF(X154="","",VLOOKUP(X154,'シフト記号表（勤務時間帯）'!$C$6:$U$35,19,FALSE))</f>
        <v/>
      </c>
      <c r="Y156" s="1381" t="str">
        <f>IF(Y154="","",VLOOKUP(Y154,'シフト記号表（勤務時間帯）'!$C$6:$U$35,19,FALSE))</f>
        <v/>
      </c>
      <c r="Z156" s="1380" t="str">
        <f>IF(Z154="","",VLOOKUP(Z154,'シフト記号表（勤務時間帯）'!$C$6:$U$35,19,FALSE))</f>
        <v/>
      </c>
      <c r="AA156" s="1379" t="str">
        <f>IF(AA154="","",VLOOKUP(AA154,'シフト記号表（勤務時間帯）'!$C$6:$U$35,19,FALSE))</f>
        <v/>
      </c>
      <c r="AB156" s="1379" t="str">
        <f>IF(AB154="","",VLOOKUP(AB154,'シフト記号表（勤務時間帯）'!$C$6:$U$35,19,FALSE))</f>
        <v/>
      </c>
      <c r="AC156" s="1379" t="str">
        <f>IF(AC154="","",VLOOKUP(AC154,'シフト記号表（勤務時間帯）'!$C$6:$U$35,19,FALSE))</f>
        <v/>
      </c>
      <c r="AD156" s="1379" t="str">
        <f>IF(AD154="","",VLOOKUP(AD154,'シフト記号表（勤務時間帯）'!$C$6:$U$35,19,FALSE))</f>
        <v/>
      </c>
      <c r="AE156" s="1379" t="str">
        <f>IF(AE154="","",VLOOKUP(AE154,'シフト記号表（勤務時間帯）'!$C$6:$U$35,19,FALSE))</f>
        <v/>
      </c>
      <c r="AF156" s="1381" t="str">
        <f>IF(AF154="","",VLOOKUP(AF154,'シフト記号表（勤務時間帯）'!$C$6:$U$35,19,FALSE))</f>
        <v/>
      </c>
      <c r="AG156" s="1380" t="str">
        <f>IF(AG154="","",VLOOKUP(AG154,'シフト記号表（勤務時間帯）'!$C$6:$U$35,19,FALSE))</f>
        <v/>
      </c>
      <c r="AH156" s="1379" t="str">
        <f>IF(AH154="","",VLOOKUP(AH154,'シフト記号表（勤務時間帯）'!$C$6:$U$35,19,FALSE))</f>
        <v/>
      </c>
      <c r="AI156" s="1379" t="str">
        <f>IF(AI154="","",VLOOKUP(AI154,'シフト記号表（勤務時間帯）'!$C$6:$U$35,19,FALSE))</f>
        <v/>
      </c>
      <c r="AJ156" s="1379" t="str">
        <f>IF(AJ154="","",VLOOKUP(AJ154,'シフト記号表（勤務時間帯）'!$C$6:$U$35,19,FALSE))</f>
        <v/>
      </c>
      <c r="AK156" s="1379" t="str">
        <f>IF(AK154="","",VLOOKUP(AK154,'シフト記号表（勤務時間帯）'!$C$6:$U$35,19,FALSE))</f>
        <v/>
      </c>
      <c r="AL156" s="1379" t="str">
        <f>IF(AL154="","",VLOOKUP(AL154,'シフト記号表（勤務時間帯）'!$C$6:$U$35,19,FALSE))</f>
        <v/>
      </c>
      <c r="AM156" s="1381" t="str">
        <f>IF(AM154="","",VLOOKUP(AM154,'シフト記号表（勤務時間帯）'!$C$6:$U$35,19,FALSE))</f>
        <v/>
      </c>
      <c r="AN156" s="1380" t="str">
        <f>IF(AN154="","",VLOOKUP(AN154,'シフト記号表（勤務時間帯）'!$C$6:$U$35,19,FALSE))</f>
        <v/>
      </c>
      <c r="AO156" s="1379" t="str">
        <f>IF(AO154="","",VLOOKUP(AO154,'シフト記号表（勤務時間帯）'!$C$6:$U$35,19,FALSE))</f>
        <v/>
      </c>
      <c r="AP156" s="1379" t="str">
        <f>IF(AP154="","",VLOOKUP(AP154,'シフト記号表（勤務時間帯）'!$C$6:$U$35,19,FALSE))</f>
        <v/>
      </c>
      <c r="AQ156" s="1379" t="str">
        <f>IF(AQ154="","",VLOOKUP(AQ154,'シフト記号表（勤務時間帯）'!$C$6:$U$35,19,FALSE))</f>
        <v/>
      </c>
      <c r="AR156" s="1379" t="str">
        <f>IF(AR154="","",VLOOKUP(AR154,'シフト記号表（勤務時間帯）'!$C$6:$U$35,19,FALSE))</f>
        <v/>
      </c>
      <c r="AS156" s="1379" t="str">
        <f>IF(AS154="","",VLOOKUP(AS154,'シフト記号表（勤務時間帯）'!$C$6:$U$35,19,FALSE))</f>
        <v/>
      </c>
      <c r="AT156" s="1381" t="str">
        <f>IF(AT154="","",VLOOKUP(AT154,'シフト記号表（勤務時間帯）'!$C$6:$U$35,19,FALSE))</f>
        <v/>
      </c>
      <c r="AU156" s="1380" t="str">
        <f>IF(AU154="","",VLOOKUP(AU154,'シフト記号表（勤務時間帯）'!$C$6:$U$35,19,FALSE))</f>
        <v/>
      </c>
      <c r="AV156" s="1379" t="str">
        <f>IF(AV154="","",VLOOKUP(AV154,'シフト記号表（勤務時間帯）'!$C$6:$U$35,19,FALSE))</f>
        <v/>
      </c>
      <c r="AW156" s="1379" t="str">
        <f>IF(AW154="","",VLOOKUP(AW154,'シフト記号表（勤務時間帯）'!$C$6:$U$35,19,FALSE))</f>
        <v/>
      </c>
      <c r="AX156" s="1378">
        <f>IF($BB$3="４週",SUM(S156:AT156),IF($BB$3="暦月",SUM(S156:AW156),""))</f>
        <v>0</v>
      </c>
      <c r="AY156" s="1377"/>
      <c r="AZ156" s="1376">
        <f>IF($BB$3="４週",AX156/4,IF($BB$3="暦月",'②勤務形態一覧表（100名）'!AX156/('②勤務形態一覧表（100名）'!$BB$8/7),""))</f>
        <v>0</v>
      </c>
      <c r="BA156" s="1375"/>
      <c r="BB156" s="1111"/>
      <c r="BC156" s="1110"/>
      <c r="BD156" s="1110"/>
      <c r="BE156" s="1110"/>
      <c r="BF156" s="1109"/>
    </row>
    <row r="157" spans="2:58" ht="20.25" customHeight="1">
      <c r="B157" s="1396">
        <f>B154+1</f>
        <v>46</v>
      </c>
      <c r="C157" s="1108"/>
      <c r="D157" s="1107"/>
      <c r="E157" s="1106"/>
      <c r="F157" s="1105"/>
      <c r="G157" s="1104"/>
      <c r="H157" s="1103"/>
      <c r="I157" s="1081"/>
      <c r="J157" s="1081"/>
      <c r="K157" s="1080"/>
      <c r="L157" s="1102"/>
      <c r="M157" s="1090"/>
      <c r="N157" s="1090"/>
      <c r="O157" s="1089"/>
      <c r="P157" s="1403" t="s">
        <v>937</v>
      </c>
      <c r="Q157" s="1402"/>
      <c r="R157" s="1401"/>
      <c r="S157" s="1518"/>
      <c r="T157" s="1517"/>
      <c r="U157" s="1517"/>
      <c r="V157" s="1517"/>
      <c r="W157" s="1517"/>
      <c r="X157" s="1517"/>
      <c r="Y157" s="1519"/>
      <c r="Z157" s="1518"/>
      <c r="AA157" s="1517"/>
      <c r="AB157" s="1517"/>
      <c r="AC157" s="1517"/>
      <c r="AD157" s="1517"/>
      <c r="AE157" s="1517"/>
      <c r="AF157" s="1519"/>
      <c r="AG157" s="1518"/>
      <c r="AH157" s="1517"/>
      <c r="AI157" s="1517"/>
      <c r="AJ157" s="1517"/>
      <c r="AK157" s="1517"/>
      <c r="AL157" s="1517"/>
      <c r="AM157" s="1519"/>
      <c r="AN157" s="1518"/>
      <c r="AO157" s="1517"/>
      <c r="AP157" s="1517"/>
      <c r="AQ157" s="1517"/>
      <c r="AR157" s="1517"/>
      <c r="AS157" s="1517"/>
      <c r="AT157" s="1519"/>
      <c r="AU157" s="1518"/>
      <c r="AV157" s="1517"/>
      <c r="AW157" s="1517"/>
      <c r="AX157" s="1516"/>
      <c r="AY157" s="1515"/>
      <c r="AZ157" s="1514"/>
      <c r="BA157" s="1513"/>
      <c r="BB157" s="1091"/>
      <c r="BC157" s="1090"/>
      <c r="BD157" s="1090"/>
      <c r="BE157" s="1090"/>
      <c r="BF157" s="1089"/>
    </row>
    <row r="158" spans="2:58" ht="20.25" customHeight="1">
      <c r="B158" s="1396"/>
      <c r="C158" s="1087"/>
      <c r="D158" s="1086"/>
      <c r="E158" s="1085"/>
      <c r="F158" s="1084"/>
      <c r="G158" s="1083"/>
      <c r="H158" s="1082"/>
      <c r="I158" s="1081"/>
      <c r="J158" s="1081"/>
      <c r="K158" s="1080"/>
      <c r="L158" s="1079"/>
      <c r="M158" s="1067"/>
      <c r="N158" s="1067"/>
      <c r="O158" s="1066"/>
      <c r="P158" s="1395" t="s">
        <v>936</v>
      </c>
      <c r="Q158" s="1394"/>
      <c r="R158" s="1393"/>
      <c r="S158" s="1391" t="str">
        <f>IF(S157="","",VLOOKUP(S157,'シフト記号表（勤務時間帯）'!$C$6:$K$35,9,FALSE))</f>
        <v/>
      </c>
      <c r="T158" s="1390" t="str">
        <f>IF(T157="","",VLOOKUP(T157,'シフト記号表（勤務時間帯）'!$C$6:$K$35,9,FALSE))</f>
        <v/>
      </c>
      <c r="U158" s="1390" t="str">
        <f>IF(U157="","",VLOOKUP(U157,'シフト記号表（勤務時間帯）'!$C$6:$K$35,9,FALSE))</f>
        <v/>
      </c>
      <c r="V158" s="1390" t="str">
        <f>IF(V157="","",VLOOKUP(V157,'シフト記号表（勤務時間帯）'!$C$6:$K$35,9,FALSE))</f>
        <v/>
      </c>
      <c r="W158" s="1390" t="str">
        <f>IF(W157="","",VLOOKUP(W157,'シフト記号表（勤務時間帯）'!$C$6:$K$35,9,FALSE))</f>
        <v/>
      </c>
      <c r="X158" s="1390" t="str">
        <f>IF(X157="","",VLOOKUP(X157,'シフト記号表（勤務時間帯）'!$C$6:$K$35,9,FALSE))</f>
        <v/>
      </c>
      <c r="Y158" s="1392" t="str">
        <f>IF(Y157="","",VLOOKUP(Y157,'シフト記号表（勤務時間帯）'!$C$6:$K$35,9,FALSE))</f>
        <v/>
      </c>
      <c r="Z158" s="1391" t="str">
        <f>IF(Z157="","",VLOOKUP(Z157,'シフト記号表（勤務時間帯）'!$C$6:$K$35,9,FALSE))</f>
        <v/>
      </c>
      <c r="AA158" s="1390" t="str">
        <f>IF(AA157="","",VLOOKUP(AA157,'シフト記号表（勤務時間帯）'!$C$6:$K$35,9,FALSE))</f>
        <v/>
      </c>
      <c r="AB158" s="1390" t="str">
        <f>IF(AB157="","",VLOOKUP(AB157,'シフト記号表（勤務時間帯）'!$C$6:$K$35,9,FALSE))</f>
        <v/>
      </c>
      <c r="AC158" s="1390" t="str">
        <f>IF(AC157="","",VLOOKUP(AC157,'シフト記号表（勤務時間帯）'!$C$6:$K$35,9,FALSE))</f>
        <v/>
      </c>
      <c r="AD158" s="1390" t="str">
        <f>IF(AD157="","",VLOOKUP(AD157,'シフト記号表（勤務時間帯）'!$C$6:$K$35,9,FALSE))</f>
        <v/>
      </c>
      <c r="AE158" s="1390" t="str">
        <f>IF(AE157="","",VLOOKUP(AE157,'シフト記号表（勤務時間帯）'!$C$6:$K$35,9,FALSE))</f>
        <v/>
      </c>
      <c r="AF158" s="1392" t="str">
        <f>IF(AF157="","",VLOOKUP(AF157,'シフト記号表（勤務時間帯）'!$C$6:$K$35,9,FALSE))</f>
        <v/>
      </c>
      <c r="AG158" s="1391" t="str">
        <f>IF(AG157="","",VLOOKUP(AG157,'シフト記号表（勤務時間帯）'!$C$6:$K$35,9,FALSE))</f>
        <v/>
      </c>
      <c r="AH158" s="1390" t="str">
        <f>IF(AH157="","",VLOOKUP(AH157,'シフト記号表（勤務時間帯）'!$C$6:$K$35,9,FALSE))</f>
        <v/>
      </c>
      <c r="AI158" s="1390" t="str">
        <f>IF(AI157="","",VLOOKUP(AI157,'シフト記号表（勤務時間帯）'!$C$6:$K$35,9,FALSE))</f>
        <v/>
      </c>
      <c r="AJ158" s="1390" t="str">
        <f>IF(AJ157="","",VLOOKUP(AJ157,'シフト記号表（勤務時間帯）'!$C$6:$K$35,9,FALSE))</f>
        <v/>
      </c>
      <c r="AK158" s="1390" t="str">
        <f>IF(AK157="","",VLOOKUP(AK157,'シフト記号表（勤務時間帯）'!$C$6:$K$35,9,FALSE))</f>
        <v/>
      </c>
      <c r="AL158" s="1390" t="str">
        <f>IF(AL157="","",VLOOKUP(AL157,'シフト記号表（勤務時間帯）'!$C$6:$K$35,9,FALSE))</f>
        <v/>
      </c>
      <c r="AM158" s="1392" t="str">
        <f>IF(AM157="","",VLOOKUP(AM157,'シフト記号表（勤務時間帯）'!$C$6:$K$35,9,FALSE))</f>
        <v/>
      </c>
      <c r="AN158" s="1391" t="str">
        <f>IF(AN157="","",VLOOKUP(AN157,'シフト記号表（勤務時間帯）'!$C$6:$K$35,9,FALSE))</f>
        <v/>
      </c>
      <c r="AO158" s="1390" t="str">
        <f>IF(AO157="","",VLOOKUP(AO157,'シフト記号表（勤務時間帯）'!$C$6:$K$35,9,FALSE))</f>
        <v/>
      </c>
      <c r="AP158" s="1390" t="str">
        <f>IF(AP157="","",VLOOKUP(AP157,'シフト記号表（勤務時間帯）'!$C$6:$K$35,9,FALSE))</f>
        <v/>
      </c>
      <c r="AQ158" s="1390" t="str">
        <f>IF(AQ157="","",VLOOKUP(AQ157,'シフト記号表（勤務時間帯）'!$C$6:$K$35,9,FALSE))</f>
        <v/>
      </c>
      <c r="AR158" s="1390" t="str">
        <f>IF(AR157="","",VLOOKUP(AR157,'シフト記号表（勤務時間帯）'!$C$6:$K$35,9,FALSE))</f>
        <v/>
      </c>
      <c r="AS158" s="1390" t="str">
        <f>IF(AS157="","",VLOOKUP(AS157,'シフト記号表（勤務時間帯）'!$C$6:$K$35,9,FALSE))</f>
        <v/>
      </c>
      <c r="AT158" s="1392" t="str">
        <f>IF(AT157="","",VLOOKUP(AT157,'シフト記号表（勤務時間帯）'!$C$6:$K$35,9,FALSE))</f>
        <v/>
      </c>
      <c r="AU158" s="1391" t="str">
        <f>IF(AU157="","",VLOOKUP(AU157,'シフト記号表（勤務時間帯）'!$C$6:$K$35,9,FALSE))</f>
        <v/>
      </c>
      <c r="AV158" s="1390" t="str">
        <f>IF(AV157="","",VLOOKUP(AV157,'シフト記号表（勤務時間帯）'!$C$6:$K$35,9,FALSE))</f>
        <v/>
      </c>
      <c r="AW158" s="1390" t="str">
        <f>IF(AW157="","",VLOOKUP(AW157,'シフト記号表（勤務時間帯）'!$C$6:$K$35,9,FALSE))</f>
        <v/>
      </c>
      <c r="AX158" s="1389">
        <f>IF($BB$3="４週",SUM(S158:AT158),IF($BB$3="暦月",SUM(S158:AW158),""))</f>
        <v>0</v>
      </c>
      <c r="AY158" s="1388"/>
      <c r="AZ158" s="1387">
        <f>IF($BB$3="４週",AX158/4,IF($BB$3="暦月",'②勤務形態一覧表（100名）'!AX158/('②勤務形態一覧表（100名）'!$BB$8/7),""))</f>
        <v>0</v>
      </c>
      <c r="BA158" s="1386"/>
      <c r="BB158" s="1068"/>
      <c r="BC158" s="1067"/>
      <c r="BD158" s="1067"/>
      <c r="BE158" s="1067"/>
      <c r="BF158" s="1066"/>
    </row>
    <row r="159" spans="2:58" ht="20.25" customHeight="1">
      <c r="B159" s="1396"/>
      <c r="C159" s="1064"/>
      <c r="D159" s="1063"/>
      <c r="E159" s="1062"/>
      <c r="F159" s="1512">
        <f>C157</f>
        <v>0</v>
      </c>
      <c r="G159" s="1116"/>
      <c r="H159" s="1082"/>
      <c r="I159" s="1081"/>
      <c r="J159" s="1081"/>
      <c r="K159" s="1080"/>
      <c r="L159" s="1115"/>
      <c r="M159" s="1110"/>
      <c r="N159" s="1110"/>
      <c r="O159" s="1109"/>
      <c r="P159" s="1406" t="s">
        <v>935</v>
      </c>
      <c r="Q159" s="1405"/>
      <c r="R159" s="1404"/>
      <c r="S159" s="1380" t="str">
        <f>IF(S157="","",VLOOKUP(S157,'シフト記号表（勤務時間帯）'!$C$6:$U$35,19,FALSE))</f>
        <v/>
      </c>
      <c r="T159" s="1379" t="str">
        <f>IF(T157="","",VLOOKUP(T157,'シフト記号表（勤務時間帯）'!$C$6:$U$35,19,FALSE))</f>
        <v/>
      </c>
      <c r="U159" s="1379" t="str">
        <f>IF(U157="","",VLOOKUP(U157,'シフト記号表（勤務時間帯）'!$C$6:$U$35,19,FALSE))</f>
        <v/>
      </c>
      <c r="V159" s="1379" t="str">
        <f>IF(V157="","",VLOOKUP(V157,'シフト記号表（勤務時間帯）'!$C$6:$U$35,19,FALSE))</f>
        <v/>
      </c>
      <c r="W159" s="1379" t="str">
        <f>IF(W157="","",VLOOKUP(W157,'シフト記号表（勤務時間帯）'!$C$6:$U$35,19,FALSE))</f>
        <v/>
      </c>
      <c r="X159" s="1379" t="str">
        <f>IF(X157="","",VLOOKUP(X157,'シフト記号表（勤務時間帯）'!$C$6:$U$35,19,FALSE))</f>
        <v/>
      </c>
      <c r="Y159" s="1381" t="str">
        <f>IF(Y157="","",VLOOKUP(Y157,'シフト記号表（勤務時間帯）'!$C$6:$U$35,19,FALSE))</f>
        <v/>
      </c>
      <c r="Z159" s="1380" t="str">
        <f>IF(Z157="","",VLOOKUP(Z157,'シフト記号表（勤務時間帯）'!$C$6:$U$35,19,FALSE))</f>
        <v/>
      </c>
      <c r="AA159" s="1379" t="str">
        <f>IF(AA157="","",VLOOKUP(AA157,'シフト記号表（勤務時間帯）'!$C$6:$U$35,19,FALSE))</f>
        <v/>
      </c>
      <c r="AB159" s="1379" t="str">
        <f>IF(AB157="","",VLOOKUP(AB157,'シフト記号表（勤務時間帯）'!$C$6:$U$35,19,FALSE))</f>
        <v/>
      </c>
      <c r="AC159" s="1379" t="str">
        <f>IF(AC157="","",VLOOKUP(AC157,'シフト記号表（勤務時間帯）'!$C$6:$U$35,19,FALSE))</f>
        <v/>
      </c>
      <c r="AD159" s="1379" t="str">
        <f>IF(AD157="","",VLOOKUP(AD157,'シフト記号表（勤務時間帯）'!$C$6:$U$35,19,FALSE))</f>
        <v/>
      </c>
      <c r="AE159" s="1379" t="str">
        <f>IF(AE157="","",VLOOKUP(AE157,'シフト記号表（勤務時間帯）'!$C$6:$U$35,19,FALSE))</f>
        <v/>
      </c>
      <c r="AF159" s="1381" t="str">
        <f>IF(AF157="","",VLOOKUP(AF157,'シフト記号表（勤務時間帯）'!$C$6:$U$35,19,FALSE))</f>
        <v/>
      </c>
      <c r="AG159" s="1380" t="str">
        <f>IF(AG157="","",VLOOKUP(AG157,'シフト記号表（勤務時間帯）'!$C$6:$U$35,19,FALSE))</f>
        <v/>
      </c>
      <c r="AH159" s="1379" t="str">
        <f>IF(AH157="","",VLOOKUP(AH157,'シフト記号表（勤務時間帯）'!$C$6:$U$35,19,FALSE))</f>
        <v/>
      </c>
      <c r="AI159" s="1379" t="str">
        <f>IF(AI157="","",VLOOKUP(AI157,'シフト記号表（勤務時間帯）'!$C$6:$U$35,19,FALSE))</f>
        <v/>
      </c>
      <c r="AJ159" s="1379" t="str">
        <f>IF(AJ157="","",VLOOKUP(AJ157,'シフト記号表（勤務時間帯）'!$C$6:$U$35,19,FALSE))</f>
        <v/>
      </c>
      <c r="AK159" s="1379" t="str">
        <f>IF(AK157="","",VLOOKUP(AK157,'シフト記号表（勤務時間帯）'!$C$6:$U$35,19,FALSE))</f>
        <v/>
      </c>
      <c r="AL159" s="1379" t="str">
        <f>IF(AL157="","",VLOOKUP(AL157,'シフト記号表（勤務時間帯）'!$C$6:$U$35,19,FALSE))</f>
        <v/>
      </c>
      <c r="AM159" s="1381" t="str">
        <f>IF(AM157="","",VLOOKUP(AM157,'シフト記号表（勤務時間帯）'!$C$6:$U$35,19,FALSE))</f>
        <v/>
      </c>
      <c r="AN159" s="1380" t="str">
        <f>IF(AN157="","",VLOOKUP(AN157,'シフト記号表（勤務時間帯）'!$C$6:$U$35,19,FALSE))</f>
        <v/>
      </c>
      <c r="AO159" s="1379" t="str">
        <f>IF(AO157="","",VLOOKUP(AO157,'シフト記号表（勤務時間帯）'!$C$6:$U$35,19,FALSE))</f>
        <v/>
      </c>
      <c r="AP159" s="1379" t="str">
        <f>IF(AP157="","",VLOOKUP(AP157,'シフト記号表（勤務時間帯）'!$C$6:$U$35,19,FALSE))</f>
        <v/>
      </c>
      <c r="AQ159" s="1379" t="str">
        <f>IF(AQ157="","",VLOOKUP(AQ157,'シフト記号表（勤務時間帯）'!$C$6:$U$35,19,FALSE))</f>
        <v/>
      </c>
      <c r="AR159" s="1379" t="str">
        <f>IF(AR157="","",VLOOKUP(AR157,'シフト記号表（勤務時間帯）'!$C$6:$U$35,19,FALSE))</f>
        <v/>
      </c>
      <c r="AS159" s="1379" t="str">
        <f>IF(AS157="","",VLOOKUP(AS157,'シフト記号表（勤務時間帯）'!$C$6:$U$35,19,FALSE))</f>
        <v/>
      </c>
      <c r="AT159" s="1381" t="str">
        <f>IF(AT157="","",VLOOKUP(AT157,'シフト記号表（勤務時間帯）'!$C$6:$U$35,19,FALSE))</f>
        <v/>
      </c>
      <c r="AU159" s="1380" t="str">
        <f>IF(AU157="","",VLOOKUP(AU157,'シフト記号表（勤務時間帯）'!$C$6:$U$35,19,FALSE))</f>
        <v/>
      </c>
      <c r="AV159" s="1379" t="str">
        <f>IF(AV157="","",VLOOKUP(AV157,'シフト記号表（勤務時間帯）'!$C$6:$U$35,19,FALSE))</f>
        <v/>
      </c>
      <c r="AW159" s="1379" t="str">
        <f>IF(AW157="","",VLOOKUP(AW157,'シフト記号表（勤務時間帯）'!$C$6:$U$35,19,FALSE))</f>
        <v/>
      </c>
      <c r="AX159" s="1378">
        <f>IF($BB$3="４週",SUM(S159:AT159),IF($BB$3="暦月",SUM(S159:AW159),""))</f>
        <v>0</v>
      </c>
      <c r="AY159" s="1377"/>
      <c r="AZ159" s="1376">
        <f>IF($BB$3="４週",AX159/4,IF($BB$3="暦月",'②勤務形態一覧表（100名）'!AX159/('②勤務形態一覧表（100名）'!$BB$8/7),""))</f>
        <v>0</v>
      </c>
      <c r="BA159" s="1375"/>
      <c r="BB159" s="1111"/>
      <c r="BC159" s="1110"/>
      <c r="BD159" s="1110"/>
      <c r="BE159" s="1110"/>
      <c r="BF159" s="1109"/>
    </row>
    <row r="160" spans="2:58" ht="20.25" customHeight="1">
      <c r="B160" s="1396">
        <f>B157+1</f>
        <v>47</v>
      </c>
      <c r="C160" s="1108"/>
      <c r="D160" s="1107"/>
      <c r="E160" s="1106"/>
      <c r="F160" s="1105"/>
      <c r="G160" s="1104"/>
      <c r="H160" s="1103"/>
      <c r="I160" s="1081"/>
      <c r="J160" s="1081"/>
      <c r="K160" s="1080"/>
      <c r="L160" s="1102"/>
      <c r="M160" s="1090"/>
      <c r="N160" s="1090"/>
      <c r="O160" s="1089"/>
      <c r="P160" s="1403" t="s">
        <v>937</v>
      </c>
      <c r="Q160" s="1402"/>
      <c r="R160" s="1401"/>
      <c r="S160" s="1518"/>
      <c r="T160" s="1517"/>
      <c r="U160" s="1517"/>
      <c r="V160" s="1517"/>
      <c r="W160" s="1517"/>
      <c r="X160" s="1517"/>
      <c r="Y160" s="1519"/>
      <c r="Z160" s="1518"/>
      <c r="AA160" s="1517"/>
      <c r="AB160" s="1517"/>
      <c r="AC160" s="1517"/>
      <c r="AD160" s="1517"/>
      <c r="AE160" s="1517"/>
      <c r="AF160" s="1519"/>
      <c r="AG160" s="1518"/>
      <c r="AH160" s="1517"/>
      <c r="AI160" s="1517"/>
      <c r="AJ160" s="1517"/>
      <c r="AK160" s="1517"/>
      <c r="AL160" s="1517"/>
      <c r="AM160" s="1519"/>
      <c r="AN160" s="1518"/>
      <c r="AO160" s="1517"/>
      <c r="AP160" s="1517"/>
      <c r="AQ160" s="1517"/>
      <c r="AR160" s="1517"/>
      <c r="AS160" s="1517"/>
      <c r="AT160" s="1519"/>
      <c r="AU160" s="1518"/>
      <c r="AV160" s="1517"/>
      <c r="AW160" s="1517"/>
      <c r="AX160" s="1516"/>
      <c r="AY160" s="1515"/>
      <c r="AZ160" s="1514"/>
      <c r="BA160" s="1513"/>
      <c r="BB160" s="1091"/>
      <c r="BC160" s="1090"/>
      <c r="BD160" s="1090"/>
      <c r="BE160" s="1090"/>
      <c r="BF160" s="1089"/>
    </row>
    <row r="161" spans="2:58" ht="20.25" customHeight="1">
      <c r="B161" s="1396"/>
      <c r="C161" s="1087"/>
      <c r="D161" s="1086"/>
      <c r="E161" s="1085"/>
      <c r="F161" s="1084"/>
      <c r="G161" s="1083"/>
      <c r="H161" s="1082"/>
      <c r="I161" s="1081"/>
      <c r="J161" s="1081"/>
      <c r="K161" s="1080"/>
      <c r="L161" s="1079"/>
      <c r="M161" s="1067"/>
      <c r="N161" s="1067"/>
      <c r="O161" s="1066"/>
      <c r="P161" s="1395" t="s">
        <v>936</v>
      </c>
      <c r="Q161" s="1394"/>
      <c r="R161" s="1393"/>
      <c r="S161" s="1391" t="str">
        <f>IF(S160="","",VLOOKUP(S160,'シフト記号表（勤務時間帯）'!$C$6:$K$35,9,FALSE))</f>
        <v/>
      </c>
      <c r="T161" s="1390" t="str">
        <f>IF(T160="","",VLOOKUP(T160,'シフト記号表（勤務時間帯）'!$C$6:$K$35,9,FALSE))</f>
        <v/>
      </c>
      <c r="U161" s="1390" t="str">
        <f>IF(U160="","",VLOOKUP(U160,'シフト記号表（勤務時間帯）'!$C$6:$K$35,9,FALSE))</f>
        <v/>
      </c>
      <c r="V161" s="1390" t="str">
        <f>IF(V160="","",VLOOKUP(V160,'シフト記号表（勤務時間帯）'!$C$6:$K$35,9,FALSE))</f>
        <v/>
      </c>
      <c r="W161" s="1390" t="str">
        <f>IF(W160="","",VLOOKUP(W160,'シフト記号表（勤務時間帯）'!$C$6:$K$35,9,FALSE))</f>
        <v/>
      </c>
      <c r="X161" s="1390" t="str">
        <f>IF(X160="","",VLOOKUP(X160,'シフト記号表（勤務時間帯）'!$C$6:$K$35,9,FALSE))</f>
        <v/>
      </c>
      <c r="Y161" s="1392" t="str">
        <f>IF(Y160="","",VLOOKUP(Y160,'シフト記号表（勤務時間帯）'!$C$6:$K$35,9,FALSE))</f>
        <v/>
      </c>
      <c r="Z161" s="1391" t="str">
        <f>IF(Z160="","",VLOOKUP(Z160,'シフト記号表（勤務時間帯）'!$C$6:$K$35,9,FALSE))</f>
        <v/>
      </c>
      <c r="AA161" s="1390" t="str">
        <f>IF(AA160="","",VLOOKUP(AA160,'シフト記号表（勤務時間帯）'!$C$6:$K$35,9,FALSE))</f>
        <v/>
      </c>
      <c r="AB161" s="1390" t="str">
        <f>IF(AB160="","",VLOOKUP(AB160,'シフト記号表（勤務時間帯）'!$C$6:$K$35,9,FALSE))</f>
        <v/>
      </c>
      <c r="AC161" s="1390" t="str">
        <f>IF(AC160="","",VLOOKUP(AC160,'シフト記号表（勤務時間帯）'!$C$6:$K$35,9,FALSE))</f>
        <v/>
      </c>
      <c r="AD161" s="1390" t="str">
        <f>IF(AD160="","",VLOOKUP(AD160,'シフト記号表（勤務時間帯）'!$C$6:$K$35,9,FALSE))</f>
        <v/>
      </c>
      <c r="AE161" s="1390" t="str">
        <f>IF(AE160="","",VLOOKUP(AE160,'シフト記号表（勤務時間帯）'!$C$6:$K$35,9,FALSE))</f>
        <v/>
      </c>
      <c r="AF161" s="1392" t="str">
        <f>IF(AF160="","",VLOOKUP(AF160,'シフト記号表（勤務時間帯）'!$C$6:$K$35,9,FALSE))</f>
        <v/>
      </c>
      <c r="AG161" s="1391" t="str">
        <f>IF(AG160="","",VLOOKUP(AG160,'シフト記号表（勤務時間帯）'!$C$6:$K$35,9,FALSE))</f>
        <v/>
      </c>
      <c r="AH161" s="1390" t="str">
        <f>IF(AH160="","",VLOOKUP(AH160,'シフト記号表（勤務時間帯）'!$C$6:$K$35,9,FALSE))</f>
        <v/>
      </c>
      <c r="AI161" s="1390" t="str">
        <f>IF(AI160="","",VLOOKUP(AI160,'シフト記号表（勤務時間帯）'!$C$6:$K$35,9,FALSE))</f>
        <v/>
      </c>
      <c r="AJ161" s="1390" t="str">
        <f>IF(AJ160="","",VLOOKUP(AJ160,'シフト記号表（勤務時間帯）'!$C$6:$K$35,9,FALSE))</f>
        <v/>
      </c>
      <c r="AK161" s="1390" t="str">
        <f>IF(AK160="","",VLOOKUP(AK160,'シフト記号表（勤務時間帯）'!$C$6:$K$35,9,FALSE))</f>
        <v/>
      </c>
      <c r="AL161" s="1390" t="str">
        <f>IF(AL160="","",VLOOKUP(AL160,'シフト記号表（勤務時間帯）'!$C$6:$K$35,9,FALSE))</f>
        <v/>
      </c>
      <c r="AM161" s="1392" t="str">
        <f>IF(AM160="","",VLOOKUP(AM160,'シフト記号表（勤務時間帯）'!$C$6:$K$35,9,FALSE))</f>
        <v/>
      </c>
      <c r="AN161" s="1391" t="str">
        <f>IF(AN160="","",VLOOKUP(AN160,'シフト記号表（勤務時間帯）'!$C$6:$K$35,9,FALSE))</f>
        <v/>
      </c>
      <c r="AO161" s="1390" t="str">
        <f>IF(AO160="","",VLOOKUP(AO160,'シフト記号表（勤務時間帯）'!$C$6:$K$35,9,FALSE))</f>
        <v/>
      </c>
      <c r="AP161" s="1390" t="str">
        <f>IF(AP160="","",VLOOKUP(AP160,'シフト記号表（勤務時間帯）'!$C$6:$K$35,9,FALSE))</f>
        <v/>
      </c>
      <c r="AQ161" s="1390" t="str">
        <f>IF(AQ160="","",VLOOKUP(AQ160,'シフト記号表（勤務時間帯）'!$C$6:$K$35,9,FALSE))</f>
        <v/>
      </c>
      <c r="AR161" s="1390" t="str">
        <f>IF(AR160="","",VLOOKUP(AR160,'シフト記号表（勤務時間帯）'!$C$6:$K$35,9,FALSE))</f>
        <v/>
      </c>
      <c r="AS161" s="1390" t="str">
        <f>IF(AS160="","",VLOOKUP(AS160,'シフト記号表（勤務時間帯）'!$C$6:$K$35,9,FALSE))</f>
        <v/>
      </c>
      <c r="AT161" s="1392" t="str">
        <f>IF(AT160="","",VLOOKUP(AT160,'シフト記号表（勤務時間帯）'!$C$6:$K$35,9,FALSE))</f>
        <v/>
      </c>
      <c r="AU161" s="1391" t="str">
        <f>IF(AU160="","",VLOOKUP(AU160,'シフト記号表（勤務時間帯）'!$C$6:$K$35,9,FALSE))</f>
        <v/>
      </c>
      <c r="AV161" s="1390" t="str">
        <f>IF(AV160="","",VLOOKUP(AV160,'シフト記号表（勤務時間帯）'!$C$6:$K$35,9,FALSE))</f>
        <v/>
      </c>
      <c r="AW161" s="1390" t="str">
        <f>IF(AW160="","",VLOOKUP(AW160,'シフト記号表（勤務時間帯）'!$C$6:$K$35,9,FALSE))</f>
        <v/>
      </c>
      <c r="AX161" s="1389">
        <f>IF($BB$3="４週",SUM(S161:AT161),IF($BB$3="暦月",SUM(S161:AW161),""))</f>
        <v>0</v>
      </c>
      <c r="AY161" s="1388"/>
      <c r="AZ161" s="1387">
        <f>IF($BB$3="４週",AX161/4,IF($BB$3="暦月",'②勤務形態一覧表（100名）'!AX161/('②勤務形態一覧表（100名）'!$BB$8/7),""))</f>
        <v>0</v>
      </c>
      <c r="BA161" s="1386"/>
      <c r="BB161" s="1068"/>
      <c r="BC161" s="1067"/>
      <c r="BD161" s="1067"/>
      <c r="BE161" s="1067"/>
      <c r="BF161" s="1066"/>
    </row>
    <row r="162" spans="2:58" ht="20.25" customHeight="1">
      <c r="B162" s="1396"/>
      <c r="C162" s="1064"/>
      <c r="D162" s="1063"/>
      <c r="E162" s="1062"/>
      <c r="F162" s="1512">
        <f>C160</f>
        <v>0</v>
      </c>
      <c r="G162" s="1116"/>
      <c r="H162" s="1082"/>
      <c r="I162" s="1081"/>
      <c r="J162" s="1081"/>
      <c r="K162" s="1080"/>
      <c r="L162" s="1115"/>
      <c r="M162" s="1110"/>
      <c r="N162" s="1110"/>
      <c r="O162" s="1109"/>
      <c r="P162" s="1406" t="s">
        <v>935</v>
      </c>
      <c r="Q162" s="1405"/>
      <c r="R162" s="1404"/>
      <c r="S162" s="1380" t="str">
        <f>IF(S160="","",VLOOKUP(S160,'シフト記号表（勤務時間帯）'!$C$6:$U$35,19,FALSE))</f>
        <v/>
      </c>
      <c r="T162" s="1379" t="str">
        <f>IF(T160="","",VLOOKUP(T160,'シフト記号表（勤務時間帯）'!$C$6:$U$35,19,FALSE))</f>
        <v/>
      </c>
      <c r="U162" s="1379" t="str">
        <f>IF(U160="","",VLOOKUP(U160,'シフト記号表（勤務時間帯）'!$C$6:$U$35,19,FALSE))</f>
        <v/>
      </c>
      <c r="V162" s="1379" t="str">
        <f>IF(V160="","",VLOOKUP(V160,'シフト記号表（勤務時間帯）'!$C$6:$U$35,19,FALSE))</f>
        <v/>
      </c>
      <c r="W162" s="1379" t="str">
        <f>IF(W160="","",VLOOKUP(W160,'シフト記号表（勤務時間帯）'!$C$6:$U$35,19,FALSE))</f>
        <v/>
      </c>
      <c r="X162" s="1379" t="str">
        <f>IF(X160="","",VLOOKUP(X160,'シフト記号表（勤務時間帯）'!$C$6:$U$35,19,FALSE))</f>
        <v/>
      </c>
      <c r="Y162" s="1381" t="str">
        <f>IF(Y160="","",VLOOKUP(Y160,'シフト記号表（勤務時間帯）'!$C$6:$U$35,19,FALSE))</f>
        <v/>
      </c>
      <c r="Z162" s="1380" t="str">
        <f>IF(Z160="","",VLOOKUP(Z160,'シフト記号表（勤務時間帯）'!$C$6:$U$35,19,FALSE))</f>
        <v/>
      </c>
      <c r="AA162" s="1379" t="str">
        <f>IF(AA160="","",VLOOKUP(AA160,'シフト記号表（勤務時間帯）'!$C$6:$U$35,19,FALSE))</f>
        <v/>
      </c>
      <c r="AB162" s="1379" t="str">
        <f>IF(AB160="","",VLOOKUP(AB160,'シフト記号表（勤務時間帯）'!$C$6:$U$35,19,FALSE))</f>
        <v/>
      </c>
      <c r="AC162" s="1379" t="str">
        <f>IF(AC160="","",VLOOKUP(AC160,'シフト記号表（勤務時間帯）'!$C$6:$U$35,19,FALSE))</f>
        <v/>
      </c>
      <c r="AD162" s="1379" t="str">
        <f>IF(AD160="","",VLOOKUP(AD160,'シフト記号表（勤務時間帯）'!$C$6:$U$35,19,FALSE))</f>
        <v/>
      </c>
      <c r="AE162" s="1379" t="str">
        <f>IF(AE160="","",VLOOKUP(AE160,'シフト記号表（勤務時間帯）'!$C$6:$U$35,19,FALSE))</f>
        <v/>
      </c>
      <c r="AF162" s="1381" t="str">
        <f>IF(AF160="","",VLOOKUP(AF160,'シフト記号表（勤務時間帯）'!$C$6:$U$35,19,FALSE))</f>
        <v/>
      </c>
      <c r="AG162" s="1380" t="str">
        <f>IF(AG160="","",VLOOKUP(AG160,'シフト記号表（勤務時間帯）'!$C$6:$U$35,19,FALSE))</f>
        <v/>
      </c>
      <c r="AH162" s="1379" t="str">
        <f>IF(AH160="","",VLOOKUP(AH160,'シフト記号表（勤務時間帯）'!$C$6:$U$35,19,FALSE))</f>
        <v/>
      </c>
      <c r="AI162" s="1379" t="str">
        <f>IF(AI160="","",VLOOKUP(AI160,'シフト記号表（勤務時間帯）'!$C$6:$U$35,19,FALSE))</f>
        <v/>
      </c>
      <c r="AJ162" s="1379" t="str">
        <f>IF(AJ160="","",VLOOKUP(AJ160,'シフト記号表（勤務時間帯）'!$C$6:$U$35,19,FALSE))</f>
        <v/>
      </c>
      <c r="AK162" s="1379" t="str">
        <f>IF(AK160="","",VLOOKUP(AK160,'シフト記号表（勤務時間帯）'!$C$6:$U$35,19,FALSE))</f>
        <v/>
      </c>
      <c r="AL162" s="1379" t="str">
        <f>IF(AL160="","",VLOOKUP(AL160,'シフト記号表（勤務時間帯）'!$C$6:$U$35,19,FALSE))</f>
        <v/>
      </c>
      <c r="AM162" s="1381" t="str">
        <f>IF(AM160="","",VLOOKUP(AM160,'シフト記号表（勤務時間帯）'!$C$6:$U$35,19,FALSE))</f>
        <v/>
      </c>
      <c r="AN162" s="1380" t="str">
        <f>IF(AN160="","",VLOOKUP(AN160,'シフト記号表（勤務時間帯）'!$C$6:$U$35,19,FALSE))</f>
        <v/>
      </c>
      <c r="AO162" s="1379" t="str">
        <f>IF(AO160="","",VLOOKUP(AO160,'シフト記号表（勤務時間帯）'!$C$6:$U$35,19,FALSE))</f>
        <v/>
      </c>
      <c r="AP162" s="1379" t="str">
        <f>IF(AP160="","",VLOOKUP(AP160,'シフト記号表（勤務時間帯）'!$C$6:$U$35,19,FALSE))</f>
        <v/>
      </c>
      <c r="AQ162" s="1379" t="str">
        <f>IF(AQ160="","",VLOOKUP(AQ160,'シフト記号表（勤務時間帯）'!$C$6:$U$35,19,FALSE))</f>
        <v/>
      </c>
      <c r="AR162" s="1379" t="str">
        <f>IF(AR160="","",VLOOKUP(AR160,'シフト記号表（勤務時間帯）'!$C$6:$U$35,19,FALSE))</f>
        <v/>
      </c>
      <c r="AS162" s="1379" t="str">
        <f>IF(AS160="","",VLOOKUP(AS160,'シフト記号表（勤務時間帯）'!$C$6:$U$35,19,FALSE))</f>
        <v/>
      </c>
      <c r="AT162" s="1381" t="str">
        <f>IF(AT160="","",VLOOKUP(AT160,'シフト記号表（勤務時間帯）'!$C$6:$U$35,19,FALSE))</f>
        <v/>
      </c>
      <c r="AU162" s="1380" t="str">
        <f>IF(AU160="","",VLOOKUP(AU160,'シフト記号表（勤務時間帯）'!$C$6:$U$35,19,FALSE))</f>
        <v/>
      </c>
      <c r="AV162" s="1379" t="str">
        <f>IF(AV160="","",VLOOKUP(AV160,'シフト記号表（勤務時間帯）'!$C$6:$U$35,19,FALSE))</f>
        <v/>
      </c>
      <c r="AW162" s="1379" t="str">
        <f>IF(AW160="","",VLOOKUP(AW160,'シフト記号表（勤務時間帯）'!$C$6:$U$35,19,FALSE))</f>
        <v/>
      </c>
      <c r="AX162" s="1378">
        <f>IF($BB$3="４週",SUM(S162:AT162),IF($BB$3="暦月",SUM(S162:AW162),""))</f>
        <v>0</v>
      </c>
      <c r="AY162" s="1377"/>
      <c r="AZ162" s="1376">
        <f>IF($BB$3="４週",AX162/4,IF($BB$3="暦月",'②勤務形態一覧表（100名）'!AX162/('②勤務形態一覧表（100名）'!$BB$8/7),""))</f>
        <v>0</v>
      </c>
      <c r="BA162" s="1375"/>
      <c r="BB162" s="1111"/>
      <c r="BC162" s="1110"/>
      <c r="BD162" s="1110"/>
      <c r="BE162" s="1110"/>
      <c r="BF162" s="1109"/>
    </row>
    <row r="163" spans="2:58" ht="20.25" customHeight="1">
      <c r="B163" s="1396">
        <f>B160+1</f>
        <v>48</v>
      </c>
      <c r="C163" s="1108"/>
      <c r="D163" s="1107"/>
      <c r="E163" s="1106"/>
      <c r="F163" s="1105"/>
      <c r="G163" s="1104"/>
      <c r="H163" s="1103"/>
      <c r="I163" s="1081"/>
      <c r="J163" s="1081"/>
      <c r="K163" s="1080"/>
      <c r="L163" s="1102"/>
      <c r="M163" s="1090"/>
      <c r="N163" s="1090"/>
      <c r="O163" s="1089"/>
      <c r="P163" s="1403" t="s">
        <v>937</v>
      </c>
      <c r="Q163" s="1402"/>
      <c r="R163" s="1401"/>
      <c r="S163" s="1518"/>
      <c r="T163" s="1517"/>
      <c r="U163" s="1517"/>
      <c r="V163" s="1517"/>
      <c r="W163" s="1517"/>
      <c r="X163" s="1517"/>
      <c r="Y163" s="1519"/>
      <c r="Z163" s="1518"/>
      <c r="AA163" s="1517"/>
      <c r="AB163" s="1517"/>
      <c r="AC163" s="1517"/>
      <c r="AD163" s="1517"/>
      <c r="AE163" s="1517"/>
      <c r="AF163" s="1519"/>
      <c r="AG163" s="1518"/>
      <c r="AH163" s="1517"/>
      <c r="AI163" s="1517"/>
      <c r="AJ163" s="1517"/>
      <c r="AK163" s="1517"/>
      <c r="AL163" s="1517"/>
      <c r="AM163" s="1519"/>
      <c r="AN163" s="1518"/>
      <c r="AO163" s="1517"/>
      <c r="AP163" s="1517"/>
      <c r="AQ163" s="1517"/>
      <c r="AR163" s="1517"/>
      <c r="AS163" s="1517"/>
      <c r="AT163" s="1519"/>
      <c r="AU163" s="1518"/>
      <c r="AV163" s="1517"/>
      <c r="AW163" s="1517"/>
      <c r="AX163" s="1516"/>
      <c r="AY163" s="1515"/>
      <c r="AZ163" s="1514"/>
      <c r="BA163" s="1513"/>
      <c r="BB163" s="1091"/>
      <c r="BC163" s="1090"/>
      <c r="BD163" s="1090"/>
      <c r="BE163" s="1090"/>
      <c r="BF163" s="1089"/>
    </row>
    <row r="164" spans="2:58" ht="20.25" customHeight="1">
      <c r="B164" s="1396"/>
      <c r="C164" s="1087"/>
      <c r="D164" s="1086"/>
      <c r="E164" s="1085"/>
      <c r="F164" s="1084"/>
      <c r="G164" s="1083"/>
      <c r="H164" s="1082"/>
      <c r="I164" s="1081"/>
      <c r="J164" s="1081"/>
      <c r="K164" s="1080"/>
      <c r="L164" s="1079"/>
      <c r="M164" s="1067"/>
      <c r="N164" s="1067"/>
      <c r="O164" s="1066"/>
      <c r="P164" s="1395" t="s">
        <v>936</v>
      </c>
      <c r="Q164" s="1394"/>
      <c r="R164" s="1393"/>
      <c r="S164" s="1391" t="str">
        <f>IF(S163="","",VLOOKUP(S163,'シフト記号表（勤務時間帯）'!$C$6:$K$35,9,FALSE))</f>
        <v/>
      </c>
      <c r="T164" s="1390" t="str">
        <f>IF(T163="","",VLOOKUP(T163,'シフト記号表（勤務時間帯）'!$C$6:$K$35,9,FALSE))</f>
        <v/>
      </c>
      <c r="U164" s="1390" t="str">
        <f>IF(U163="","",VLOOKUP(U163,'シフト記号表（勤務時間帯）'!$C$6:$K$35,9,FALSE))</f>
        <v/>
      </c>
      <c r="V164" s="1390" t="str">
        <f>IF(V163="","",VLOOKUP(V163,'シフト記号表（勤務時間帯）'!$C$6:$K$35,9,FALSE))</f>
        <v/>
      </c>
      <c r="W164" s="1390" t="str">
        <f>IF(W163="","",VLOOKUP(W163,'シフト記号表（勤務時間帯）'!$C$6:$K$35,9,FALSE))</f>
        <v/>
      </c>
      <c r="X164" s="1390" t="str">
        <f>IF(X163="","",VLOOKUP(X163,'シフト記号表（勤務時間帯）'!$C$6:$K$35,9,FALSE))</f>
        <v/>
      </c>
      <c r="Y164" s="1392" t="str">
        <f>IF(Y163="","",VLOOKUP(Y163,'シフト記号表（勤務時間帯）'!$C$6:$K$35,9,FALSE))</f>
        <v/>
      </c>
      <c r="Z164" s="1391" t="str">
        <f>IF(Z163="","",VLOOKUP(Z163,'シフト記号表（勤務時間帯）'!$C$6:$K$35,9,FALSE))</f>
        <v/>
      </c>
      <c r="AA164" s="1390" t="str">
        <f>IF(AA163="","",VLOOKUP(AA163,'シフト記号表（勤務時間帯）'!$C$6:$K$35,9,FALSE))</f>
        <v/>
      </c>
      <c r="AB164" s="1390" t="str">
        <f>IF(AB163="","",VLOOKUP(AB163,'シフト記号表（勤務時間帯）'!$C$6:$K$35,9,FALSE))</f>
        <v/>
      </c>
      <c r="AC164" s="1390" t="str">
        <f>IF(AC163="","",VLOOKUP(AC163,'シフト記号表（勤務時間帯）'!$C$6:$K$35,9,FALSE))</f>
        <v/>
      </c>
      <c r="AD164" s="1390" t="str">
        <f>IF(AD163="","",VLOOKUP(AD163,'シフト記号表（勤務時間帯）'!$C$6:$K$35,9,FALSE))</f>
        <v/>
      </c>
      <c r="AE164" s="1390" t="str">
        <f>IF(AE163="","",VLOOKUP(AE163,'シフト記号表（勤務時間帯）'!$C$6:$K$35,9,FALSE))</f>
        <v/>
      </c>
      <c r="AF164" s="1392" t="str">
        <f>IF(AF163="","",VLOOKUP(AF163,'シフト記号表（勤務時間帯）'!$C$6:$K$35,9,FALSE))</f>
        <v/>
      </c>
      <c r="AG164" s="1391" t="str">
        <f>IF(AG163="","",VLOOKUP(AG163,'シフト記号表（勤務時間帯）'!$C$6:$K$35,9,FALSE))</f>
        <v/>
      </c>
      <c r="AH164" s="1390" t="str">
        <f>IF(AH163="","",VLOOKUP(AH163,'シフト記号表（勤務時間帯）'!$C$6:$K$35,9,FALSE))</f>
        <v/>
      </c>
      <c r="AI164" s="1390" t="str">
        <f>IF(AI163="","",VLOOKUP(AI163,'シフト記号表（勤務時間帯）'!$C$6:$K$35,9,FALSE))</f>
        <v/>
      </c>
      <c r="AJ164" s="1390" t="str">
        <f>IF(AJ163="","",VLOOKUP(AJ163,'シフト記号表（勤務時間帯）'!$C$6:$K$35,9,FALSE))</f>
        <v/>
      </c>
      <c r="AK164" s="1390" t="str">
        <f>IF(AK163="","",VLOOKUP(AK163,'シフト記号表（勤務時間帯）'!$C$6:$K$35,9,FALSE))</f>
        <v/>
      </c>
      <c r="AL164" s="1390" t="str">
        <f>IF(AL163="","",VLOOKUP(AL163,'シフト記号表（勤務時間帯）'!$C$6:$K$35,9,FALSE))</f>
        <v/>
      </c>
      <c r="AM164" s="1392" t="str">
        <f>IF(AM163="","",VLOOKUP(AM163,'シフト記号表（勤務時間帯）'!$C$6:$K$35,9,FALSE))</f>
        <v/>
      </c>
      <c r="AN164" s="1391" t="str">
        <f>IF(AN163="","",VLOOKUP(AN163,'シフト記号表（勤務時間帯）'!$C$6:$K$35,9,FALSE))</f>
        <v/>
      </c>
      <c r="AO164" s="1390" t="str">
        <f>IF(AO163="","",VLOOKUP(AO163,'シフト記号表（勤務時間帯）'!$C$6:$K$35,9,FALSE))</f>
        <v/>
      </c>
      <c r="AP164" s="1390" t="str">
        <f>IF(AP163="","",VLOOKUP(AP163,'シフト記号表（勤務時間帯）'!$C$6:$K$35,9,FALSE))</f>
        <v/>
      </c>
      <c r="AQ164" s="1390" t="str">
        <f>IF(AQ163="","",VLOOKUP(AQ163,'シフト記号表（勤務時間帯）'!$C$6:$K$35,9,FALSE))</f>
        <v/>
      </c>
      <c r="AR164" s="1390" t="str">
        <f>IF(AR163="","",VLOOKUP(AR163,'シフト記号表（勤務時間帯）'!$C$6:$K$35,9,FALSE))</f>
        <v/>
      </c>
      <c r="AS164" s="1390" t="str">
        <f>IF(AS163="","",VLOOKUP(AS163,'シフト記号表（勤務時間帯）'!$C$6:$K$35,9,FALSE))</f>
        <v/>
      </c>
      <c r="AT164" s="1392" t="str">
        <f>IF(AT163="","",VLOOKUP(AT163,'シフト記号表（勤務時間帯）'!$C$6:$K$35,9,FALSE))</f>
        <v/>
      </c>
      <c r="AU164" s="1391" t="str">
        <f>IF(AU163="","",VLOOKUP(AU163,'シフト記号表（勤務時間帯）'!$C$6:$K$35,9,FALSE))</f>
        <v/>
      </c>
      <c r="AV164" s="1390" t="str">
        <f>IF(AV163="","",VLOOKUP(AV163,'シフト記号表（勤務時間帯）'!$C$6:$K$35,9,FALSE))</f>
        <v/>
      </c>
      <c r="AW164" s="1390" t="str">
        <f>IF(AW163="","",VLOOKUP(AW163,'シフト記号表（勤務時間帯）'!$C$6:$K$35,9,FALSE))</f>
        <v/>
      </c>
      <c r="AX164" s="1389">
        <f>IF($BB$3="４週",SUM(S164:AT164),IF($BB$3="暦月",SUM(S164:AW164),""))</f>
        <v>0</v>
      </c>
      <c r="AY164" s="1388"/>
      <c r="AZ164" s="1387">
        <f>IF($BB$3="４週",AX164/4,IF($BB$3="暦月",'②勤務形態一覧表（100名）'!AX164/('②勤務形態一覧表（100名）'!$BB$8/7),""))</f>
        <v>0</v>
      </c>
      <c r="BA164" s="1386"/>
      <c r="BB164" s="1068"/>
      <c r="BC164" s="1067"/>
      <c r="BD164" s="1067"/>
      <c r="BE164" s="1067"/>
      <c r="BF164" s="1066"/>
    </row>
    <row r="165" spans="2:58" ht="20.25" customHeight="1">
      <c r="B165" s="1396"/>
      <c r="C165" s="1064"/>
      <c r="D165" s="1063"/>
      <c r="E165" s="1062"/>
      <c r="F165" s="1512">
        <f>C163</f>
        <v>0</v>
      </c>
      <c r="G165" s="1116"/>
      <c r="H165" s="1082"/>
      <c r="I165" s="1081"/>
      <c r="J165" s="1081"/>
      <c r="K165" s="1080"/>
      <c r="L165" s="1115"/>
      <c r="M165" s="1110"/>
      <c r="N165" s="1110"/>
      <c r="O165" s="1109"/>
      <c r="P165" s="1406" t="s">
        <v>935</v>
      </c>
      <c r="Q165" s="1405"/>
      <c r="R165" s="1404"/>
      <c r="S165" s="1380" t="str">
        <f>IF(S163="","",VLOOKUP(S163,'シフト記号表（勤務時間帯）'!$C$6:$U$35,19,FALSE))</f>
        <v/>
      </c>
      <c r="T165" s="1379" t="str">
        <f>IF(T163="","",VLOOKUP(T163,'シフト記号表（勤務時間帯）'!$C$6:$U$35,19,FALSE))</f>
        <v/>
      </c>
      <c r="U165" s="1379" t="str">
        <f>IF(U163="","",VLOOKUP(U163,'シフト記号表（勤務時間帯）'!$C$6:$U$35,19,FALSE))</f>
        <v/>
      </c>
      <c r="V165" s="1379" t="str">
        <f>IF(V163="","",VLOOKUP(V163,'シフト記号表（勤務時間帯）'!$C$6:$U$35,19,FALSE))</f>
        <v/>
      </c>
      <c r="W165" s="1379" t="str">
        <f>IF(W163="","",VLOOKUP(W163,'シフト記号表（勤務時間帯）'!$C$6:$U$35,19,FALSE))</f>
        <v/>
      </c>
      <c r="X165" s="1379" t="str">
        <f>IF(X163="","",VLOOKUP(X163,'シフト記号表（勤務時間帯）'!$C$6:$U$35,19,FALSE))</f>
        <v/>
      </c>
      <c r="Y165" s="1381" t="str">
        <f>IF(Y163="","",VLOOKUP(Y163,'シフト記号表（勤務時間帯）'!$C$6:$U$35,19,FALSE))</f>
        <v/>
      </c>
      <c r="Z165" s="1380" t="str">
        <f>IF(Z163="","",VLOOKUP(Z163,'シフト記号表（勤務時間帯）'!$C$6:$U$35,19,FALSE))</f>
        <v/>
      </c>
      <c r="AA165" s="1379" t="str">
        <f>IF(AA163="","",VLOOKUP(AA163,'シフト記号表（勤務時間帯）'!$C$6:$U$35,19,FALSE))</f>
        <v/>
      </c>
      <c r="AB165" s="1379" t="str">
        <f>IF(AB163="","",VLOOKUP(AB163,'シフト記号表（勤務時間帯）'!$C$6:$U$35,19,FALSE))</f>
        <v/>
      </c>
      <c r="AC165" s="1379" t="str">
        <f>IF(AC163="","",VLOOKUP(AC163,'シフト記号表（勤務時間帯）'!$C$6:$U$35,19,FALSE))</f>
        <v/>
      </c>
      <c r="AD165" s="1379" t="str">
        <f>IF(AD163="","",VLOOKUP(AD163,'シフト記号表（勤務時間帯）'!$C$6:$U$35,19,FALSE))</f>
        <v/>
      </c>
      <c r="AE165" s="1379" t="str">
        <f>IF(AE163="","",VLOOKUP(AE163,'シフト記号表（勤務時間帯）'!$C$6:$U$35,19,FALSE))</f>
        <v/>
      </c>
      <c r="AF165" s="1381" t="str">
        <f>IF(AF163="","",VLOOKUP(AF163,'シフト記号表（勤務時間帯）'!$C$6:$U$35,19,FALSE))</f>
        <v/>
      </c>
      <c r="AG165" s="1380" t="str">
        <f>IF(AG163="","",VLOOKUP(AG163,'シフト記号表（勤務時間帯）'!$C$6:$U$35,19,FALSE))</f>
        <v/>
      </c>
      <c r="AH165" s="1379" t="str">
        <f>IF(AH163="","",VLOOKUP(AH163,'シフト記号表（勤務時間帯）'!$C$6:$U$35,19,FALSE))</f>
        <v/>
      </c>
      <c r="AI165" s="1379" t="str">
        <f>IF(AI163="","",VLOOKUP(AI163,'シフト記号表（勤務時間帯）'!$C$6:$U$35,19,FALSE))</f>
        <v/>
      </c>
      <c r="AJ165" s="1379" t="str">
        <f>IF(AJ163="","",VLOOKUP(AJ163,'シフト記号表（勤務時間帯）'!$C$6:$U$35,19,FALSE))</f>
        <v/>
      </c>
      <c r="AK165" s="1379" t="str">
        <f>IF(AK163="","",VLOOKUP(AK163,'シフト記号表（勤務時間帯）'!$C$6:$U$35,19,FALSE))</f>
        <v/>
      </c>
      <c r="AL165" s="1379" t="str">
        <f>IF(AL163="","",VLOOKUP(AL163,'シフト記号表（勤務時間帯）'!$C$6:$U$35,19,FALSE))</f>
        <v/>
      </c>
      <c r="AM165" s="1381" t="str">
        <f>IF(AM163="","",VLOOKUP(AM163,'シフト記号表（勤務時間帯）'!$C$6:$U$35,19,FALSE))</f>
        <v/>
      </c>
      <c r="AN165" s="1380" t="str">
        <f>IF(AN163="","",VLOOKUP(AN163,'シフト記号表（勤務時間帯）'!$C$6:$U$35,19,FALSE))</f>
        <v/>
      </c>
      <c r="AO165" s="1379" t="str">
        <f>IF(AO163="","",VLOOKUP(AO163,'シフト記号表（勤務時間帯）'!$C$6:$U$35,19,FALSE))</f>
        <v/>
      </c>
      <c r="AP165" s="1379" t="str">
        <f>IF(AP163="","",VLOOKUP(AP163,'シフト記号表（勤務時間帯）'!$C$6:$U$35,19,FALSE))</f>
        <v/>
      </c>
      <c r="AQ165" s="1379" t="str">
        <f>IF(AQ163="","",VLOOKUP(AQ163,'シフト記号表（勤務時間帯）'!$C$6:$U$35,19,FALSE))</f>
        <v/>
      </c>
      <c r="AR165" s="1379" t="str">
        <f>IF(AR163="","",VLOOKUP(AR163,'シフト記号表（勤務時間帯）'!$C$6:$U$35,19,FALSE))</f>
        <v/>
      </c>
      <c r="AS165" s="1379" t="str">
        <f>IF(AS163="","",VLOOKUP(AS163,'シフト記号表（勤務時間帯）'!$C$6:$U$35,19,FALSE))</f>
        <v/>
      </c>
      <c r="AT165" s="1381" t="str">
        <f>IF(AT163="","",VLOOKUP(AT163,'シフト記号表（勤務時間帯）'!$C$6:$U$35,19,FALSE))</f>
        <v/>
      </c>
      <c r="AU165" s="1380" t="str">
        <f>IF(AU163="","",VLOOKUP(AU163,'シフト記号表（勤務時間帯）'!$C$6:$U$35,19,FALSE))</f>
        <v/>
      </c>
      <c r="AV165" s="1379" t="str">
        <f>IF(AV163="","",VLOOKUP(AV163,'シフト記号表（勤務時間帯）'!$C$6:$U$35,19,FALSE))</f>
        <v/>
      </c>
      <c r="AW165" s="1379" t="str">
        <f>IF(AW163="","",VLOOKUP(AW163,'シフト記号表（勤務時間帯）'!$C$6:$U$35,19,FALSE))</f>
        <v/>
      </c>
      <c r="AX165" s="1378">
        <f>IF($BB$3="４週",SUM(S165:AT165),IF($BB$3="暦月",SUM(S165:AW165),""))</f>
        <v>0</v>
      </c>
      <c r="AY165" s="1377"/>
      <c r="AZ165" s="1376">
        <f>IF($BB$3="４週",AX165/4,IF($BB$3="暦月",'②勤務形態一覧表（100名）'!AX165/('②勤務形態一覧表（100名）'!$BB$8/7),""))</f>
        <v>0</v>
      </c>
      <c r="BA165" s="1375"/>
      <c r="BB165" s="1111"/>
      <c r="BC165" s="1110"/>
      <c r="BD165" s="1110"/>
      <c r="BE165" s="1110"/>
      <c r="BF165" s="1109"/>
    </row>
    <row r="166" spans="2:58" ht="20.25" customHeight="1">
      <c r="B166" s="1396">
        <f>B163+1</f>
        <v>49</v>
      </c>
      <c r="C166" s="1108"/>
      <c r="D166" s="1107"/>
      <c r="E166" s="1106"/>
      <c r="F166" s="1105"/>
      <c r="G166" s="1104"/>
      <c r="H166" s="1103"/>
      <c r="I166" s="1081"/>
      <c r="J166" s="1081"/>
      <c r="K166" s="1080"/>
      <c r="L166" s="1102"/>
      <c r="M166" s="1090"/>
      <c r="N166" s="1090"/>
      <c r="O166" s="1089"/>
      <c r="P166" s="1403" t="s">
        <v>937</v>
      </c>
      <c r="Q166" s="1402"/>
      <c r="R166" s="1401"/>
      <c r="S166" s="1518"/>
      <c r="T166" s="1517"/>
      <c r="U166" s="1517"/>
      <c r="V166" s="1517"/>
      <c r="W166" s="1517"/>
      <c r="X166" s="1517"/>
      <c r="Y166" s="1519"/>
      <c r="Z166" s="1518"/>
      <c r="AA166" s="1517"/>
      <c r="AB166" s="1517"/>
      <c r="AC166" s="1517"/>
      <c r="AD166" s="1517"/>
      <c r="AE166" s="1517"/>
      <c r="AF166" s="1519"/>
      <c r="AG166" s="1518"/>
      <c r="AH166" s="1517"/>
      <c r="AI166" s="1517"/>
      <c r="AJ166" s="1517"/>
      <c r="AK166" s="1517"/>
      <c r="AL166" s="1517"/>
      <c r="AM166" s="1519"/>
      <c r="AN166" s="1518"/>
      <c r="AO166" s="1517"/>
      <c r="AP166" s="1517"/>
      <c r="AQ166" s="1517"/>
      <c r="AR166" s="1517"/>
      <c r="AS166" s="1517"/>
      <c r="AT166" s="1519"/>
      <c r="AU166" s="1518"/>
      <c r="AV166" s="1517"/>
      <c r="AW166" s="1517"/>
      <c r="AX166" s="1516"/>
      <c r="AY166" s="1515"/>
      <c r="AZ166" s="1514"/>
      <c r="BA166" s="1513"/>
      <c r="BB166" s="1091"/>
      <c r="BC166" s="1090"/>
      <c r="BD166" s="1090"/>
      <c r="BE166" s="1090"/>
      <c r="BF166" s="1089"/>
    </row>
    <row r="167" spans="2:58" ht="20.25" customHeight="1">
      <c r="B167" s="1396"/>
      <c r="C167" s="1087"/>
      <c r="D167" s="1086"/>
      <c r="E167" s="1085"/>
      <c r="F167" s="1084"/>
      <c r="G167" s="1083"/>
      <c r="H167" s="1082"/>
      <c r="I167" s="1081"/>
      <c r="J167" s="1081"/>
      <c r="K167" s="1080"/>
      <c r="L167" s="1079"/>
      <c r="M167" s="1067"/>
      <c r="N167" s="1067"/>
      <c r="O167" s="1066"/>
      <c r="P167" s="1395" t="s">
        <v>936</v>
      </c>
      <c r="Q167" s="1394"/>
      <c r="R167" s="1393"/>
      <c r="S167" s="1391" t="str">
        <f>IF(S166="","",VLOOKUP(S166,'シフト記号表（勤務時間帯）'!$C$6:$K$35,9,FALSE))</f>
        <v/>
      </c>
      <c r="T167" s="1390" t="str">
        <f>IF(T166="","",VLOOKUP(T166,'シフト記号表（勤務時間帯）'!$C$6:$K$35,9,FALSE))</f>
        <v/>
      </c>
      <c r="U167" s="1390" t="str">
        <f>IF(U166="","",VLOOKUP(U166,'シフト記号表（勤務時間帯）'!$C$6:$K$35,9,FALSE))</f>
        <v/>
      </c>
      <c r="V167" s="1390" t="str">
        <f>IF(V166="","",VLOOKUP(V166,'シフト記号表（勤務時間帯）'!$C$6:$K$35,9,FALSE))</f>
        <v/>
      </c>
      <c r="W167" s="1390" t="str">
        <f>IF(W166="","",VLOOKUP(W166,'シフト記号表（勤務時間帯）'!$C$6:$K$35,9,FALSE))</f>
        <v/>
      </c>
      <c r="X167" s="1390" t="str">
        <f>IF(X166="","",VLOOKUP(X166,'シフト記号表（勤務時間帯）'!$C$6:$K$35,9,FALSE))</f>
        <v/>
      </c>
      <c r="Y167" s="1392" t="str">
        <f>IF(Y166="","",VLOOKUP(Y166,'シフト記号表（勤務時間帯）'!$C$6:$K$35,9,FALSE))</f>
        <v/>
      </c>
      <c r="Z167" s="1391" t="str">
        <f>IF(Z166="","",VLOOKUP(Z166,'シフト記号表（勤務時間帯）'!$C$6:$K$35,9,FALSE))</f>
        <v/>
      </c>
      <c r="AA167" s="1390" t="str">
        <f>IF(AA166="","",VLOOKUP(AA166,'シフト記号表（勤務時間帯）'!$C$6:$K$35,9,FALSE))</f>
        <v/>
      </c>
      <c r="AB167" s="1390" t="str">
        <f>IF(AB166="","",VLOOKUP(AB166,'シフト記号表（勤務時間帯）'!$C$6:$K$35,9,FALSE))</f>
        <v/>
      </c>
      <c r="AC167" s="1390" t="str">
        <f>IF(AC166="","",VLOOKUP(AC166,'シフト記号表（勤務時間帯）'!$C$6:$K$35,9,FALSE))</f>
        <v/>
      </c>
      <c r="AD167" s="1390" t="str">
        <f>IF(AD166="","",VLOOKUP(AD166,'シフト記号表（勤務時間帯）'!$C$6:$K$35,9,FALSE))</f>
        <v/>
      </c>
      <c r="AE167" s="1390" t="str">
        <f>IF(AE166="","",VLOOKUP(AE166,'シフト記号表（勤務時間帯）'!$C$6:$K$35,9,FALSE))</f>
        <v/>
      </c>
      <c r="AF167" s="1392" t="str">
        <f>IF(AF166="","",VLOOKUP(AF166,'シフト記号表（勤務時間帯）'!$C$6:$K$35,9,FALSE))</f>
        <v/>
      </c>
      <c r="AG167" s="1391" t="str">
        <f>IF(AG166="","",VLOOKUP(AG166,'シフト記号表（勤務時間帯）'!$C$6:$K$35,9,FALSE))</f>
        <v/>
      </c>
      <c r="AH167" s="1390" t="str">
        <f>IF(AH166="","",VLOOKUP(AH166,'シフト記号表（勤務時間帯）'!$C$6:$K$35,9,FALSE))</f>
        <v/>
      </c>
      <c r="AI167" s="1390" t="str">
        <f>IF(AI166="","",VLOOKUP(AI166,'シフト記号表（勤務時間帯）'!$C$6:$K$35,9,FALSE))</f>
        <v/>
      </c>
      <c r="AJ167" s="1390" t="str">
        <f>IF(AJ166="","",VLOOKUP(AJ166,'シフト記号表（勤務時間帯）'!$C$6:$K$35,9,FALSE))</f>
        <v/>
      </c>
      <c r="AK167" s="1390" t="str">
        <f>IF(AK166="","",VLOOKUP(AK166,'シフト記号表（勤務時間帯）'!$C$6:$K$35,9,FALSE))</f>
        <v/>
      </c>
      <c r="AL167" s="1390" t="str">
        <f>IF(AL166="","",VLOOKUP(AL166,'シフト記号表（勤務時間帯）'!$C$6:$K$35,9,FALSE))</f>
        <v/>
      </c>
      <c r="AM167" s="1392" t="str">
        <f>IF(AM166="","",VLOOKUP(AM166,'シフト記号表（勤務時間帯）'!$C$6:$K$35,9,FALSE))</f>
        <v/>
      </c>
      <c r="AN167" s="1391" t="str">
        <f>IF(AN166="","",VLOOKUP(AN166,'シフト記号表（勤務時間帯）'!$C$6:$K$35,9,FALSE))</f>
        <v/>
      </c>
      <c r="AO167" s="1390" t="str">
        <f>IF(AO166="","",VLOOKUP(AO166,'シフト記号表（勤務時間帯）'!$C$6:$K$35,9,FALSE))</f>
        <v/>
      </c>
      <c r="AP167" s="1390" t="str">
        <f>IF(AP166="","",VLOOKUP(AP166,'シフト記号表（勤務時間帯）'!$C$6:$K$35,9,FALSE))</f>
        <v/>
      </c>
      <c r="AQ167" s="1390" t="str">
        <f>IF(AQ166="","",VLOOKUP(AQ166,'シフト記号表（勤務時間帯）'!$C$6:$K$35,9,FALSE))</f>
        <v/>
      </c>
      <c r="AR167" s="1390" t="str">
        <f>IF(AR166="","",VLOOKUP(AR166,'シフト記号表（勤務時間帯）'!$C$6:$K$35,9,FALSE))</f>
        <v/>
      </c>
      <c r="AS167" s="1390" t="str">
        <f>IF(AS166="","",VLOOKUP(AS166,'シフト記号表（勤務時間帯）'!$C$6:$K$35,9,FALSE))</f>
        <v/>
      </c>
      <c r="AT167" s="1392" t="str">
        <f>IF(AT166="","",VLOOKUP(AT166,'シフト記号表（勤務時間帯）'!$C$6:$K$35,9,FALSE))</f>
        <v/>
      </c>
      <c r="AU167" s="1391" t="str">
        <f>IF(AU166="","",VLOOKUP(AU166,'シフト記号表（勤務時間帯）'!$C$6:$K$35,9,FALSE))</f>
        <v/>
      </c>
      <c r="AV167" s="1390" t="str">
        <f>IF(AV166="","",VLOOKUP(AV166,'シフト記号表（勤務時間帯）'!$C$6:$K$35,9,FALSE))</f>
        <v/>
      </c>
      <c r="AW167" s="1390" t="str">
        <f>IF(AW166="","",VLOOKUP(AW166,'シフト記号表（勤務時間帯）'!$C$6:$K$35,9,FALSE))</f>
        <v/>
      </c>
      <c r="AX167" s="1389">
        <f>IF($BB$3="４週",SUM(S167:AT167),IF($BB$3="暦月",SUM(S167:AW167),""))</f>
        <v>0</v>
      </c>
      <c r="AY167" s="1388"/>
      <c r="AZ167" s="1387">
        <f>IF($BB$3="４週",AX167/4,IF($BB$3="暦月",'②勤務形態一覧表（100名）'!AX167/('②勤務形態一覧表（100名）'!$BB$8/7),""))</f>
        <v>0</v>
      </c>
      <c r="BA167" s="1386"/>
      <c r="BB167" s="1068"/>
      <c r="BC167" s="1067"/>
      <c r="BD167" s="1067"/>
      <c r="BE167" s="1067"/>
      <c r="BF167" s="1066"/>
    </row>
    <row r="168" spans="2:58" ht="20.25" customHeight="1">
      <c r="B168" s="1396"/>
      <c r="C168" s="1064"/>
      <c r="D168" s="1063"/>
      <c r="E168" s="1062"/>
      <c r="F168" s="1512">
        <f>C166</f>
        <v>0</v>
      </c>
      <c r="G168" s="1116"/>
      <c r="H168" s="1082"/>
      <c r="I168" s="1081"/>
      <c r="J168" s="1081"/>
      <c r="K168" s="1080"/>
      <c r="L168" s="1115"/>
      <c r="M168" s="1110"/>
      <c r="N168" s="1110"/>
      <c r="O168" s="1109"/>
      <c r="P168" s="1406" t="s">
        <v>935</v>
      </c>
      <c r="Q168" s="1405"/>
      <c r="R168" s="1404"/>
      <c r="S168" s="1380" t="str">
        <f>IF(S166="","",VLOOKUP(S166,'シフト記号表（勤務時間帯）'!$C$6:$U$35,19,FALSE))</f>
        <v/>
      </c>
      <c r="T168" s="1379" t="str">
        <f>IF(T166="","",VLOOKUP(T166,'シフト記号表（勤務時間帯）'!$C$6:$U$35,19,FALSE))</f>
        <v/>
      </c>
      <c r="U168" s="1379" t="str">
        <f>IF(U166="","",VLOOKUP(U166,'シフト記号表（勤務時間帯）'!$C$6:$U$35,19,FALSE))</f>
        <v/>
      </c>
      <c r="V168" s="1379" t="str">
        <f>IF(V166="","",VLOOKUP(V166,'シフト記号表（勤務時間帯）'!$C$6:$U$35,19,FALSE))</f>
        <v/>
      </c>
      <c r="W168" s="1379" t="str">
        <f>IF(W166="","",VLOOKUP(W166,'シフト記号表（勤務時間帯）'!$C$6:$U$35,19,FALSE))</f>
        <v/>
      </c>
      <c r="X168" s="1379" t="str">
        <f>IF(X166="","",VLOOKUP(X166,'シフト記号表（勤務時間帯）'!$C$6:$U$35,19,FALSE))</f>
        <v/>
      </c>
      <c r="Y168" s="1381" t="str">
        <f>IF(Y166="","",VLOOKUP(Y166,'シフト記号表（勤務時間帯）'!$C$6:$U$35,19,FALSE))</f>
        <v/>
      </c>
      <c r="Z168" s="1380" t="str">
        <f>IF(Z166="","",VLOOKUP(Z166,'シフト記号表（勤務時間帯）'!$C$6:$U$35,19,FALSE))</f>
        <v/>
      </c>
      <c r="AA168" s="1379" t="str">
        <f>IF(AA166="","",VLOOKUP(AA166,'シフト記号表（勤務時間帯）'!$C$6:$U$35,19,FALSE))</f>
        <v/>
      </c>
      <c r="AB168" s="1379" t="str">
        <f>IF(AB166="","",VLOOKUP(AB166,'シフト記号表（勤務時間帯）'!$C$6:$U$35,19,FALSE))</f>
        <v/>
      </c>
      <c r="AC168" s="1379" t="str">
        <f>IF(AC166="","",VLOOKUP(AC166,'シフト記号表（勤務時間帯）'!$C$6:$U$35,19,FALSE))</f>
        <v/>
      </c>
      <c r="AD168" s="1379" t="str">
        <f>IF(AD166="","",VLOOKUP(AD166,'シフト記号表（勤務時間帯）'!$C$6:$U$35,19,FALSE))</f>
        <v/>
      </c>
      <c r="AE168" s="1379" t="str">
        <f>IF(AE166="","",VLOOKUP(AE166,'シフト記号表（勤務時間帯）'!$C$6:$U$35,19,FALSE))</f>
        <v/>
      </c>
      <c r="AF168" s="1381" t="str">
        <f>IF(AF166="","",VLOOKUP(AF166,'シフト記号表（勤務時間帯）'!$C$6:$U$35,19,FALSE))</f>
        <v/>
      </c>
      <c r="AG168" s="1380" t="str">
        <f>IF(AG166="","",VLOOKUP(AG166,'シフト記号表（勤務時間帯）'!$C$6:$U$35,19,FALSE))</f>
        <v/>
      </c>
      <c r="AH168" s="1379" t="str">
        <f>IF(AH166="","",VLOOKUP(AH166,'シフト記号表（勤務時間帯）'!$C$6:$U$35,19,FALSE))</f>
        <v/>
      </c>
      <c r="AI168" s="1379" t="str">
        <f>IF(AI166="","",VLOOKUP(AI166,'シフト記号表（勤務時間帯）'!$C$6:$U$35,19,FALSE))</f>
        <v/>
      </c>
      <c r="AJ168" s="1379" t="str">
        <f>IF(AJ166="","",VLOOKUP(AJ166,'シフト記号表（勤務時間帯）'!$C$6:$U$35,19,FALSE))</f>
        <v/>
      </c>
      <c r="AK168" s="1379" t="str">
        <f>IF(AK166="","",VLOOKUP(AK166,'シフト記号表（勤務時間帯）'!$C$6:$U$35,19,FALSE))</f>
        <v/>
      </c>
      <c r="AL168" s="1379" t="str">
        <f>IF(AL166="","",VLOOKUP(AL166,'シフト記号表（勤務時間帯）'!$C$6:$U$35,19,FALSE))</f>
        <v/>
      </c>
      <c r="AM168" s="1381" t="str">
        <f>IF(AM166="","",VLOOKUP(AM166,'シフト記号表（勤務時間帯）'!$C$6:$U$35,19,FALSE))</f>
        <v/>
      </c>
      <c r="AN168" s="1380" t="str">
        <f>IF(AN166="","",VLOOKUP(AN166,'シフト記号表（勤務時間帯）'!$C$6:$U$35,19,FALSE))</f>
        <v/>
      </c>
      <c r="AO168" s="1379" t="str">
        <f>IF(AO166="","",VLOOKUP(AO166,'シフト記号表（勤務時間帯）'!$C$6:$U$35,19,FALSE))</f>
        <v/>
      </c>
      <c r="AP168" s="1379" t="str">
        <f>IF(AP166="","",VLOOKUP(AP166,'シフト記号表（勤務時間帯）'!$C$6:$U$35,19,FALSE))</f>
        <v/>
      </c>
      <c r="AQ168" s="1379" t="str">
        <f>IF(AQ166="","",VLOOKUP(AQ166,'シフト記号表（勤務時間帯）'!$C$6:$U$35,19,FALSE))</f>
        <v/>
      </c>
      <c r="AR168" s="1379" t="str">
        <f>IF(AR166="","",VLOOKUP(AR166,'シフト記号表（勤務時間帯）'!$C$6:$U$35,19,FALSE))</f>
        <v/>
      </c>
      <c r="AS168" s="1379" t="str">
        <f>IF(AS166="","",VLOOKUP(AS166,'シフト記号表（勤務時間帯）'!$C$6:$U$35,19,FALSE))</f>
        <v/>
      </c>
      <c r="AT168" s="1381" t="str">
        <f>IF(AT166="","",VLOOKUP(AT166,'シフト記号表（勤務時間帯）'!$C$6:$U$35,19,FALSE))</f>
        <v/>
      </c>
      <c r="AU168" s="1380" t="str">
        <f>IF(AU166="","",VLOOKUP(AU166,'シフト記号表（勤務時間帯）'!$C$6:$U$35,19,FALSE))</f>
        <v/>
      </c>
      <c r="AV168" s="1379" t="str">
        <f>IF(AV166="","",VLOOKUP(AV166,'シフト記号表（勤務時間帯）'!$C$6:$U$35,19,FALSE))</f>
        <v/>
      </c>
      <c r="AW168" s="1379" t="str">
        <f>IF(AW166="","",VLOOKUP(AW166,'シフト記号表（勤務時間帯）'!$C$6:$U$35,19,FALSE))</f>
        <v/>
      </c>
      <c r="AX168" s="1378">
        <f>IF($BB$3="４週",SUM(S168:AT168),IF($BB$3="暦月",SUM(S168:AW168),""))</f>
        <v>0</v>
      </c>
      <c r="AY168" s="1377"/>
      <c r="AZ168" s="1376">
        <f>IF($BB$3="４週",AX168/4,IF($BB$3="暦月",'②勤務形態一覧表（100名）'!AX168/('②勤務形態一覧表（100名）'!$BB$8/7),""))</f>
        <v>0</v>
      </c>
      <c r="BA168" s="1375"/>
      <c r="BB168" s="1111"/>
      <c r="BC168" s="1110"/>
      <c r="BD168" s="1110"/>
      <c r="BE168" s="1110"/>
      <c r="BF168" s="1109"/>
    </row>
    <row r="169" spans="2:58" ht="20.25" customHeight="1">
      <c r="B169" s="1396">
        <f>B166+1</f>
        <v>50</v>
      </c>
      <c r="C169" s="1108"/>
      <c r="D169" s="1107"/>
      <c r="E169" s="1106"/>
      <c r="F169" s="1105"/>
      <c r="G169" s="1104"/>
      <c r="H169" s="1103"/>
      <c r="I169" s="1081"/>
      <c r="J169" s="1081"/>
      <c r="K169" s="1080"/>
      <c r="L169" s="1102"/>
      <c r="M169" s="1090"/>
      <c r="N169" s="1090"/>
      <c r="O169" s="1089"/>
      <c r="P169" s="1403" t="s">
        <v>937</v>
      </c>
      <c r="Q169" s="1402"/>
      <c r="R169" s="1401"/>
      <c r="S169" s="1518"/>
      <c r="T169" s="1517"/>
      <c r="U169" s="1517"/>
      <c r="V169" s="1517"/>
      <c r="W169" s="1517"/>
      <c r="X169" s="1517"/>
      <c r="Y169" s="1519"/>
      <c r="Z169" s="1518"/>
      <c r="AA169" s="1517"/>
      <c r="AB169" s="1517"/>
      <c r="AC169" s="1517"/>
      <c r="AD169" s="1517"/>
      <c r="AE169" s="1517"/>
      <c r="AF169" s="1519"/>
      <c r="AG169" s="1518"/>
      <c r="AH169" s="1517"/>
      <c r="AI169" s="1517"/>
      <c r="AJ169" s="1517"/>
      <c r="AK169" s="1517"/>
      <c r="AL169" s="1517"/>
      <c r="AM169" s="1519"/>
      <c r="AN169" s="1518"/>
      <c r="AO169" s="1517"/>
      <c r="AP169" s="1517"/>
      <c r="AQ169" s="1517"/>
      <c r="AR169" s="1517"/>
      <c r="AS169" s="1517"/>
      <c r="AT169" s="1519"/>
      <c r="AU169" s="1518"/>
      <c r="AV169" s="1517"/>
      <c r="AW169" s="1517"/>
      <c r="AX169" s="1516"/>
      <c r="AY169" s="1515"/>
      <c r="AZ169" s="1514"/>
      <c r="BA169" s="1513"/>
      <c r="BB169" s="1091"/>
      <c r="BC169" s="1090"/>
      <c r="BD169" s="1090"/>
      <c r="BE169" s="1090"/>
      <c r="BF169" s="1089"/>
    </row>
    <row r="170" spans="2:58" ht="20.25" customHeight="1">
      <c r="B170" s="1396"/>
      <c r="C170" s="1087"/>
      <c r="D170" s="1086"/>
      <c r="E170" s="1085"/>
      <c r="F170" s="1084"/>
      <c r="G170" s="1083"/>
      <c r="H170" s="1082"/>
      <c r="I170" s="1081"/>
      <c r="J170" s="1081"/>
      <c r="K170" s="1080"/>
      <c r="L170" s="1079"/>
      <c r="M170" s="1067"/>
      <c r="N170" s="1067"/>
      <c r="O170" s="1066"/>
      <c r="P170" s="1395" t="s">
        <v>936</v>
      </c>
      <c r="Q170" s="1394"/>
      <c r="R170" s="1393"/>
      <c r="S170" s="1391" t="str">
        <f>IF(S169="","",VLOOKUP(S169,'シフト記号表（勤務時間帯）'!$C$6:$K$35,9,FALSE))</f>
        <v/>
      </c>
      <c r="T170" s="1390" t="str">
        <f>IF(T169="","",VLOOKUP(T169,'シフト記号表（勤務時間帯）'!$C$6:$K$35,9,FALSE))</f>
        <v/>
      </c>
      <c r="U170" s="1390" t="str">
        <f>IF(U169="","",VLOOKUP(U169,'シフト記号表（勤務時間帯）'!$C$6:$K$35,9,FALSE))</f>
        <v/>
      </c>
      <c r="V170" s="1390" t="str">
        <f>IF(V169="","",VLOOKUP(V169,'シフト記号表（勤務時間帯）'!$C$6:$K$35,9,FALSE))</f>
        <v/>
      </c>
      <c r="W170" s="1390" t="str">
        <f>IF(W169="","",VLOOKUP(W169,'シフト記号表（勤務時間帯）'!$C$6:$K$35,9,FALSE))</f>
        <v/>
      </c>
      <c r="X170" s="1390" t="str">
        <f>IF(X169="","",VLOOKUP(X169,'シフト記号表（勤務時間帯）'!$C$6:$K$35,9,FALSE))</f>
        <v/>
      </c>
      <c r="Y170" s="1392" t="str">
        <f>IF(Y169="","",VLOOKUP(Y169,'シフト記号表（勤務時間帯）'!$C$6:$K$35,9,FALSE))</f>
        <v/>
      </c>
      <c r="Z170" s="1391" t="str">
        <f>IF(Z169="","",VLOOKUP(Z169,'シフト記号表（勤務時間帯）'!$C$6:$K$35,9,FALSE))</f>
        <v/>
      </c>
      <c r="AA170" s="1390" t="str">
        <f>IF(AA169="","",VLOOKUP(AA169,'シフト記号表（勤務時間帯）'!$C$6:$K$35,9,FALSE))</f>
        <v/>
      </c>
      <c r="AB170" s="1390" t="str">
        <f>IF(AB169="","",VLOOKUP(AB169,'シフト記号表（勤務時間帯）'!$C$6:$K$35,9,FALSE))</f>
        <v/>
      </c>
      <c r="AC170" s="1390" t="str">
        <f>IF(AC169="","",VLOOKUP(AC169,'シフト記号表（勤務時間帯）'!$C$6:$K$35,9,FALSE))</f>
        <v/>
      </c>
      <c r="AD170" s="1390" t="str">
        <f>IF(AD169="","",VLOOKUP(AD169,'シフト記号表（勤務時間帯）'!$C$6:$K$35,9,FALSE))</f>
        <v/>
      </c>
      <c r="AE170" s="1390" t="str">
        <f>IF(AE169="","",VLOOKUP(AE169,'シフト記号表（勤務時間帯）'!$C$6:$K$35,9,FALSE))</f>
        <v/>
      </c>
      <c r="AF170" s="1392" t="str">
        <f>IF(AF169="","",VLOOKUP(AF169,'シフト記号表（勤務時間帯）'!$C$6:$K$35,9,FALSE))</f>
        <v/>
      </c>
      <c r="AG170" s="1391" t="str">
        <f>IF(AG169="","",VLOOKUP(AG169,'シフト記号表（勤務時間帯）'!$C$6:$K$35,9,FALSE))</f>
        <v/>
      </c>
      <c r="AH170" s="1390" t="str">
        <f>IF(AH169="","",VLOOKUP(AH169,'シフト記号表（勤務時間帯）'!$C$6:$K$35,9,FALSE))</f>
        <v/>
      </c>
      <c r="AI170" s="1390" t="str">
        <f>IF(AI169="","",VLOOKUP(AI169,'シフト記号表（勤務時間帯）'!$C$6:$K$35,9,FALSE))</f>
        <v/>
      </c>
      <c r="AJ170" s="1390" t="str">
        <f>IF(AJ169="","",VLOOKUP(AJ169,'シフト記号表（勤務時間帯）'!$C$6:$K$35,9,FALSE))</f>
        <v/>
      </c>
      <c r="AK170" s="1390" t="str">
        <f>IF(AK169="","",VLOOKUP(AK169,'シフト記号表（勤務時間帯）'!$C$6:$K$35,9,FALSE))</f>
        <v/>
      </c>
      <c r="AL170" s="1390" t="str">
        <f>IF(AL169="","",VLOOKUP(AL169,'シフト記号表（勤務時間帯）'!$C$6:$K$35,9,FALSE))</f>
        <v/>
      </c>
      <c r="AM170" s="1392" t="str">
        <f>IF(AM169="","",VLOOKUP(AM169,'シフト記号表（勤務時間帯）'!$C$6:$K$35,9,FALSE))</f>
        <v/>
      </c>
      <c r="AN170" s="1391" t="str">
        <f>IF(AN169="","",VLOOKUP(AN169,'シフト記号表（勤務時間帯）'!$C$6:$K$35,9,FALSE))</f>
        <v/>
      </c>
      <c r="AO170" s="1390" t="str">
        <f>IF(AO169="","",VLOOKUP(AO169,'シフト記号表（勤務時間帯）'!$C$6:$K$35,9,FALSE))</f>
        <v/>
      </c>
      <c r="AP170" s="1390" t="str">
        <f>IF(AP169="","",VLOOKUP(AP169,'シフト記号表（勤務時間帯）'!$C$6:$K$35,9,FALSE))</f>
        <v/>
      </c>
      <c r="AQ170" s="1390" t="str">
        <f>IF(AQ169="","",VLOOKUP(AQ169,'シフト記号表（勤務時間帯）'!$C$6:$K$35,9,FALSE))</f>
        <v/>
      </c>
      <c r="AR170" s="1390" t="str">
        <f>IF(AR169="","",VLOOKUP(AR169,'シフト記号表（勤務時間帯）'!$C$6:$K$35,9,FALSE))</f>
        <v/>
      </c>
      <c r="AS170" s="1390" t="str">
        <f>IF(AS169="","",VLOOKUP(AS169,'シフト記号表（勤務時間帯）'!$C$6:$K$35,9,FALSE))</f>
        <v/>
      </c>
      <c r="AT170" s="1392" t="str">
        <f>IF(AT169="","",VLOOKUP(AT169,'シフト記号表（勤務時間帯）'!$C$6:$K$35,9,FALSE))</f>
        <v/>
      </c>
      <c r="AU170" s="1391" t="str">
        <f>IF(AU169="","",VLOOKUP(AU169,'シフト記号表（勤務時間帯）'!$C$6:$K$35,9,FALSE))</f>
        <v/>
      </c>
      <c r="AV170" s="1390" t="str">
        <f>IF(AV169="","",VLOOKUP(AV169,'シフト記号表（勤務時間帯）'!$C$6:$K$35,9,FALSE))</f>
        <v/>
      </c>
      <c r="AW170" s="1390" t="str">
        <f>IF(AW169="","",VLOOKUP(AW169,'シフト記号表（勤務時間帯）'!$C$6:$K$35,9,FALSE))</f>
        <v/>
      </c>
      <c r="AX170" s="1389">
        <f>IF($BB$3="４週",SUM(S170:AT170),IF($BB$3="暦月",SUM(S170:AW170),""))</f>
        <v>0</v>
      </c>
      <c r="AY170" s="1388"/>
      <c r="AZ170" s="1387">
        <f>IF($BB$3="４週",AX170/4,IF($BB$3="暦月",'②勤務形態一覧表（100名）'!AX170/('②勤務形態一覧表（100名）'!$BB$8/7),""))</f>
        <v>0</v>
      </c>
      <c r="BA170" s="1386"/>
      <c r="BB170" s="1068"/>
      <c r="BC170" s="1067"/>
      <c r="BD170" s="1067"/>
      <c r="BE170" s="1067"/>
      <c r="BF170" s="1066"/>
    </row>
    <row r="171" spans="2:58" ht="20.25" customHeight="1">
      <c r="B171" s="1396"/>
      <c r="C171" s="1064"/>
      <c r="D171" s="1063"/>
      <c r="E171" s="1062"/>
      <c r="F171" s="1512">
        <f>C169</f>
        <v>0</v>
      </c>
      <c r="G171" s="1116"/>
      <c r="H171" s="1082"/>
      <c r="I171" s="1081"/>
      <c r="J171" s="1081"/>
      <c r="K171" s="1080"/>
      <c r="L171" s="1115"/>
      <c r="M171" s="1110"/>
      <c r="N171" s="1110"/>
      <c r="O171" s="1109"/>
      <c r="P171" s="1406" t="s">
        <v>935</v>
      </c>
      <c r="Q171" s="1405"/>
      <c r="R171" s="1404"/>
      <c r="S171" s="1380" t="str">
        <f>IF(S169="","",VLOOKUP(S169,'シフト記号表（勤務時間帯）'!$C$6:$U$35,19,FALSE))</f>
        <v/>
      </c>
      <c r="T171" s="1379" t="str">
        <f>IF(T169="","",VLOOKUP(T169,'シフト記号表（勤務時間帯）'!$C$6:$U$35,19,FALSE))</f>
        <v/>
      </c>
      <c r="U171" s="1379" t="str">
        <f>IF(U169="","",VLOOKUP(U169,'シフト記号表（勤務時間帯）'!$C$6:$U$35,19,FALSE))</f>
        <v/>
      </c>
      <c r="V171" s="1379" t="str">
        <f>IF(V169="","",VLOOKUP(V169,'シフト記号表（勤務時間帯）'!$C$6:$U$35,19,FALSE))</f>
        <v/>
      </c>
      <c r="W171" s="1379" t="str">
        <f>IF(W169="","",VLOOKUP(W169,'シフト記号表（勤務時間帯）'!$C$6:$U$35,19,FALSE))</f>
        <v/>
      </c>
      <c r="X171" s="1379" t="str">
        <f>IF(X169="","",VLOOKUP(X169,'シフト記号表（勤務時間帯）'!$C$6:$U$35,19,FALSE))</f>
        <v/>
      </c>
      <c r="Y171" s="1381" t="str">
        <f>IF(Y169="","",VLOOKUP(Y169,'シフト記号表（勤務時間帯）'!$C$6:$U$35,19,FALSE))</f>
        <v/>
      </c>
      <c r="Z171" s="1380" t="str">
        <f>IF(Z169="","",VLOOKUP(Z169,'シフト記号表（勤務時間帯）'!$C$6:$U$35,19,FALSE))</f>
        <v/>
      </c>
      <c r="AA171" s="1379" t="str">
        <f>IF(AA169="","",VLOOKUP(AA169,'シフト記号表（勤務時間帯）'!$C$6:$U$35,19,FALSE))</f>
        <v/>
      </c>
      <c r="AB171" s="1379" t="str">
        <f>IF(AB169="","",VLOOKUP(AB169,'シフト記号表（勤務時間帯）'!$C$6:$U$35,19,FALSE))</f>
        <v/>
      </c>
      <c r="AC171" s="1379" t="str">
        <f>IF(AC169="","",VLOOKUP(AC169,'シフト記号表（勤務時間帯）'!$C$6:$U$35,19,FALSE))</f>
        <v/>
      </c>
      <c r="AD171" s="1379" t="str">
        <f>IF(AD169="","",VLOOKUP(AD169,'シフト記号表（勤務時間帯）'!$C$6:$U$35,19,FALSE))</f>
        <v/>
      </c>
      <c r="AE171" s="1379" t="str">
        <f>IF(AE169="","",VLOOKUP(AE169,'シフト記号表（勤務時間帯）'!$C$6:$U$35,19,FALSE))</f>
        <v/>
      </c>
      <c r="AF171" s="1381" t="str">
        <f>IF(AF169="","",VLOOKUP(AF169,'シフト記号表（勤務時間帯）'!$C$6:$U$35,19,FALSE))</f>
        <v/>
      </c>
      <c r="AG171" s="1380" t="str">
        <f>IF(AG169="","",VLOOKUP(AG169,'シフト記号表（勤務時間帯）'!$C$6:$U$35,19,FALSE))</f>
        <v/>
      </c>
      <c r="AH171" s="1379" t="str">
        <f>IF(AH169="","",VLOOKUP(AH169,'シフト記号表（勤務時間帯）'!$C$6:$U$35,19,FALSE))</f>
        <v/>
      </c>
      <c r="AI171" s="1379" t="str">
        <f>IF(AI169="","",VLOOKUP(AI169,'シフト記号表（勤務時間帯）'!$C$6:$U$35,19,FALSE))</f>
        <v/>
      </c>
      <c r="AJ171" s="1379" t="str">
        <f>IF(AJ169="","",VLOOKUP(AJ169,'シフト記号表（勤務時間帯）'!$C$6:$U$35,19,FALSE))</f>
        <v/>
      </c>
      <c r="AK171" s="1379" t="str">
        <f>IF(AK169="","",VLOOKUP(AK169,'シフト記号表（勤務時間帯）'!$C$6:$U$35,19,FALSE))</f>
        <v/>
      </c>
      <c r="AL171" s="1379" t="str">
        <f>IF(AL169="","",VLOOKUP(AL169,'シフト記号表（勤務時間帯）'!$C$6:$U$35,19,FALSE))</f>
        <v/>
      </c>
      <c r="AM171" s="1381" t="str">
        <f>IF(AM169="","",VLOOKUP(AM169,'シフト記号表（勤務時間帯）'!$C$6:$U$35,19,FALSE))</f>
        <v/>
      </c>
      <c r="AN171" s="1380" t="str">
        <f>IF(AN169="","",VLOOKUP(AN169,'シフト記号表（勤務時間帯）'!$C$6:$U$35,19,FALSE))</f>
        <v/>
      </c>
      <c r="AO171" s="1379" t="str">
        <f>IF(AO169="","",VLOOKUP(AO169,'シフト記号表（勤務時間帯）'!$C$6:$U$35,19,FALSE))</f>
        <v/>
      </c>
      <c r="AP171" s="1379" t="str">
        <f>IF(AP169="","",VLOOKUP(AP169,'シフト記号表（勤務時間帯）'!$C$6:$U$35,19,FALSE))</f>
        <v/>
      </c>
      <c r="AQ171" s="1379" t="str">
        <f>IF(AQ169="","",VLOOKUP(AQ169,'シフト記号表（勤務時間帯）'!$C$6:$U$35,19,FALSE))</f>
        <v/>
      </c>
      <c r="AR171" s="1379" t="str">
        <f>IF(AR169="","",VLOOKUP(AR169,'シフト記号表（勤務時間帯）'!$C$6:$U$35,19,FALSE))</f>
        <v/>
      </c>
      <c r="AS171" s="1379" t="str">
        <f>IF(AS169="","",VLOOKUP(AS169,'シフト記号表（勤務時間帯）'!$C$6:$U$35,19,FALSE))</f>
        <v/>
      </c>
      <c r="AT171" s="1381" t="str">
        <f>IF(AT169="","",VLOOKUP(AT169,'シフト記号表（勤務時間帯）'!$C$6:$U$35,19,FALSE))</f>
        <v/>
      </c>
      <c r="AU171" s="1380" t="str">
        <f>IF(AU169="","",VLOOKUP(AU169,'シフト記号表（勤務時間帯）'!$C$6:$U$35,19,FALSE))</f>
        <v/>
      </c>
      <c r="AV171" s="1379" t="str">
        <f>IF(AV169="","",VLOOKUP(AV169,'シフト記号表（勤務時間帯）'!$C$6:$U$35,19,FALSE))</f>
        <v/>
      </c>
      <c r="AW171" s="1379" t="str">
        <f>IF(AW169="","",VLOOKUP(AW169,'シフト記号表（勤務時間帯）'!$C$6:$U$35,19,FALSE))</f>
        <v/>
      </c>
      <c r="AX171" s="1378">
        <f>IF($BB$3="４週",SUM(S171:AT171),IF($BB$3="暦月",SUM(S171:AW171),""))</f>
        <v>0</v>
      </c>
      <c r="AY171" s="1377"/>
      <c r="AZ171" s="1376">
        <f>IF($BB$3="４週",AX171/4,IF($BB$3="暦月",'②勤務形態一覧表（100名）'!AX171/('②勤務形態一覧表（100名）'!$BB$8/7),""))</f>
        <v>0</v>
      </c>
      <c r="BA171" s="1375"/>
      <c r="BB171" s="1111"/>
      <c r="BC171" s="1110"/>
      <c r="BD171" s="1110"/>
      <c r="BE171" s="1110"/>
      <c r="BF171" s="1109"/>
    </row>
    <row r="172" spans="2:58" ht="20.25" customHeight="1">
      <c r="B172" s="1396">
        <f>B169+1</f>
        <v>51</v>
      </c>
      <c r="C172" s="1108"/>
      <c r="D172" s="1107"/>
      <c r="E172" s="1106"/>
      <c r="F172" s="1105"/>
      <c r="G172" s="1104"/>
      <c r="H172" s="1103"/>
      <c r="I172" s="1081"/>
      <c r="J172" s="1081"/>
      <c r="K172" s="1080"/>
      <c r="L172" s="1102"/>
      <c r="M172" s="1090"/>
      <c r="N172" s="1090"/>
      <c r="O172" s="1089"/>
      <c r="P172" s="1403" t="s">
        <v>937</v>
      </c>
      <c r="Q172" s="1402"/>
      <c r="R172" s="1401"/>
      <c r="S172" s="1518"/>
      <c r="T172" s="1517"/>
      <c r="U172" s="1517"/>
      <c r="V172" s="1517"/>
      <c r="W172" s="1517"/>
      <c r="X172" s="1517"/>
      <c r="Y172" s="1519"/>
      <c r="Z172" s="1518"/>
      <c r="AA172" s="1517"/>
      <c r="AB172" s="1517"/>
      <c r="AC172" s="1517"/>
      <c r="AD172" s="1517"/>
      <c r="AE172" s="1517"/>
      <c r="AF172" s="1519"/>
      <c r="AG172" s="1518"/>
      <c r="AH172" s="1517"/>
      <c r="AI172" s="1517"/>
      <c r="AJ172" s="1517"/>
      <c r="AK172" s="1517"/>
      <c r="AL172" s="1517"/>
      <c r="AM172" s="1519"/>
      <c r="AN172" s="1518"/>
      <c r="AO172" s="1517"/>
      <c r="AP172" s="1517"/>
      <c r="AQ172" s="1517"/>
      <c r="AR172" s="1517"/>
      <c r="AS172" s="1517"/>
      <c r="AT172" s="1519"/>
      <c r="AU172" s="1518"/>
      <c r="AV172" s="1517"/>
      <c r="AW172" s="1517"/>
      <c r="AX172" s="1516"/>
      <c r="AY172" s="1515"/>
      <c r="AZ172" s="1514"/>
      <c r="BA172" s="1513"/>
      <c r="BB172" s="1091"/>
      <c r="BC172" s="1090"/>
      <c r="BD172" s="1090"/>
      <c r="BE172" s="1090"/>
      <c r="BF172" s="1089"/>
    </row>
    <row r="173" spans="2:58" ht="20.25" customHeight="1">
      <c r="B173" s="1396"/>
      <c r="C173" s="1087"/>
      <c r="D173" s="1086"/>
      <c r="E173" s="1085"/>
      <c r="F173" s="1084"/>
      <c r="G173" s="1083"/>
      <c r="H173" s="1082"/>
      <c r="I173" s="1081"/>
      <c r="J173" s="1081"/>
      <c r="K173" s="1080"/>
      <c r="L173" s="1079"/>
      <c r="M173" s="1067"/>
      <c r="N173" s="1067"/>
      <c r="O173" s="1066"/>
      <c r="P173" s="1395" t="s">
        <v>936</v>
      </c>
      <c r="Q173" s="1394"/>
      <c r="R173" s="1393"/>
      <c r="S173" s="1391" t="str">
        <f>IF(S172="","",VLOOKUP(S172,'シフト記号表（勤務時間帯）'!$C$6:$K$35,9,FALSE))</f>
        <v/>
      </c>
      <c r="T173" s="1390" t="str">
        <f>IF(T172="","",VLOOKUP(T172,'シフト記号表（勤務時間帯）'!$C$6:$K$35,9,FALSE))</f>
        <v/>
      </c>
      <c r="U173" s="1390" t="str">
        <f>IF(U172="","",VLOOKUP(U172,'シフト記号表（勤務時間帯）'!$C$6:$K$35,9,FALSE))</f>
        <v/>
      </c>
      <c r="V173" s="1390" t="str">
        <f>IF(V172="","",VLOOKUP(V172,'シフト記号表（勤務時間帯）'!$C$6:$K$35,9,FALSE))</f>
        <v/>
      </c>
      <c r="W173" s="1390" t="str">
        <f>IF(W172="","",VLOOKUP(W172,'シフト記号表（勤務時間帯）'!$C$6:$K$35,9,FALSE))</f>
        <v/>
      </c>
      <c r="X173" s="1390" t="str">
        <f>IF(X172="","",VLOOKUP(X172,'シフト記号表（勤務時間帯）'!$C$6:$K$35,9,FALSE))</f>
        <v/>
      </c>
      <c r="Y173" s="1392" t="str">
        <f>IF(Y172="","",VLOOKUP(Y172,'シフト記号表（勤務時間帯）'!$C$6:$K$35,9,FALSE))</f>
        <v/>
      </c>
      <c r="Z173" s="1391" t="str">
        <f>IF(Z172="","",VLOOKUP(Z172,'シフト記号表（勤務時間帯）'!$C$6:$K$35,9,FALSE))</f>
        <v/>
      </c>
      <c r="AA173" s="1390" t="str">
        <f>IF(AA172="","",VLOOKUP(AA172,'シフト記号表（勤務時間帯）'!$C$6:$K$35,9,FALSE))</f>
        <v/>
      </c>
      <c r="AB173" s="1390" t="str">
        <f>IF(AB172="","",VLOOKUP(AB172,'シフト記号表（勤務時間帯）'!$C$6:$K$35,9,FALSE))</f>
        <v/>
      </c>
      <c r="AC173" s="1390" t="str">
        <f>IF(AC172="","",VLOOKUP(AC172,'シフト記号表（勤務時間帯）'!$C$6:$K$35,9,FALSE))</f>
        <v/>
      </c>
      <c r="AD173" s="1390" t="str">
        <f>IF(AD172="","",VLOOKUP(AD172,'シフト記号表（勤務時間帯）'!$C$6:$K$35,9,FALSE))</f>
        <v/>
      </c>
      <c r="AE173" s="1390" t="str">
        <f>IF(AE172="","",VLOOKUP(AE172,'シフト記号表（勤務時間帯）'!$C$6:$K$35,9,FALSE))</f>
        <v/>
      </c>
      <c r="AF173" s="1392" t="str">
        <f>IF(AF172="","",VLOOKUP(AF172,'シフト記号表（勤務時間帯）'!$C$6:$K$35,9,FALSE))</f>
        <v/>
      </c>
      <c r="AG173" s="1391" t="str">
        <f>IF(AG172="","",VLOOKUP(AG172,'シフト記号表（勤務時間帯）'!$C$6:$K$35,9,FALSE))</f>
        <v/>
      </c>
      <c r="AH173" s="1390" t="str">
        <f>IF(AH172="","",VLOOKUP(AH172,'シフト記号表（勤務時間帯）'!$C$6:$K$35,9,FALSE))</f>
        <v/>
      </c>
      <c r="AI173" s="1390" t="str">
        <f>IF(AI172="","",VLOOKUP(AI172,'シフト記号表（勤務時間帯）'!$C$6:$K$35,9,FALSE))</f>
        <v/>
      </c>
      <c r="AJ173" s="1390" t="str">
        <f>IF(AJ172="","",VLOOKUP(AJ172,'シフト記号表（勤務時間帯）'!$C$6:$K$35,9,FALSE))</f>
        <v/>
      </c>
      <c r="AK173" s="1390" t="str">
        <f>IF(AK172="","",VLOOKUP(AK172,'シフト記号表（勤務時間帯）'!$C$6:$K$35,9,FALSE))</f>
        <v/>
      </c>
      <c r="AL173" s="1390" t="str">
        <f>IF(AL172="","",VLOOKUP(AL172,'シフト記号表（勤務時間帯）'!$C$6:$K$35,9,FALSE))</f>
        <v/>
      </c>
      <c r="AM173" s="1392" t="str">
        <f>IF(AM172="","",VLOOKUP(AM172,'シフト記号表（勤務時間帯）'!$C$6:$K$35,9,FALSE))</f>
        <v/>
      </c>
      <c r="AN173" s="1391" t="str">
        <f>IF(AN172="","",VLOOKUP(AN172,'シフト記号表（勤務時間帯）'!$C$6:$K$35,9,FALSE))</f>
        <v/>
      </c>
      <c r="AO173" s="1390" t="str">
        <f>IF(AO172="","",VLOOKUP(AO172,'シフト記号表（勤務時間帯）'!$C$6:$K$35,9,FALSE))</f>
        <v/>
      </c>
      <c r="AP173" s="1390" t="str">
        <f>IF(AP172="","",VLOOKUP(AP172,'シフト記号表（勤務時間帯）'!$C$6:$K$35,9,FALSE))</f>
        <v/>
      </c>
      <c r="AQ173" s="1390" t="str">
        <f>IF(AQ172="","",VLOOKUP(AQ172,'シフト記号表（勤務時間帯）'!$C$6:$K$35,9,FALSE))</f>
        <v/>
      </c>
      <c r="AR173" s="1390" t="str">
        <f>IF(AR172="","",VLOOKUP(AR172,'シフト記号表（勤務時間帯）'!$C$6:$K$35,9,FALSE))</f>
        <v/>
      </c>
      <c r="AS173" s="1390" t="str">
        <f>IF(AS172="","",VLOOKUP(AS172,'シフト記号表（勤務時間帯）'!$C$6:$K$35,9,FALSE))</f>
        <v/>
      </c>
      <c r="AT173" s="1392" t="str">
        <f>IF(AT172="","",VLOOKUP(AT172,'シフト記号表（勤務時間帯）'!$C$6:$K$35,9,FALSE))</f>
        <v/>
      </c>
      <c r="AU173" s="1391" t="str">
        <f>IF(AU172="","",VLOOKUP(AU172,'シフト記号表（勤務時間帯）'!$C$6:$K$35,9,FALSE))</f>
        <v/>
      </c>
      <c r="AV173" s="1390" t="str">
        <f>IF(AV172="","",VLOOKUP(AV172,'シフト記号表（勤務時間帯）'!$C$6:$K$35,9,FALSE))</f>
        <v/>
      </c>
      <c r="AW173" s="1390" t="str">
        <f>IF(AW172="","",VLOOKUP(AW172,'シフト記号表（勤務時間帯）'!$C$6:$K$35,9,FALSE))</f>
        <v/>
      </c>
      <c r="AX173" s="1389">
        <f>IF($BB$3="４週",SUM(S173:AT173),IF($BB$3="暦月",SUM(S173:AW173),""))</f>
        <v>0</v>
      </c>
      <c r="AY173" s="1388"/>
      <c r="AZ173" s="1387">
        <f>IF($BB$3="４週",AX173/4,IF($BB$3="暦月",'②勤務形態一覧表（100名）'!AX173/('②勤務形態一覧表（100名）'!$BB$8/7),""))</f>
        <v>0</v>
      </c>
      <c r="BA173" s="1386"/>
      <c r="BB173" s="1068"/>
      <c r="BC173" s="1067"/>
      <c r="BD173" s="1067"/>
      <c r="BE173" s="1067"/>
      <c r="BF173" s="1066"/>
    </row>
    <row r="174" spans="2:58" ht="20.25" customHeight="1">
      <c r="B174" s="1396"/>
      <c r="C174" s="1064"/>
      <c r="D174" s="1063"/>
      <c r="E174" s="1062"/>
      <c r="F174" s="1512">
        <f>C172</f>
        <v>0</v>
      </c>
      <c r="G174" s="1116"/>
      <c r="H174" s="1082"/>
      <c r="I174" s="1081"/>
      <c r="J174" s="1081"/>
      <c r="K174" s="1080"/>
      <c r="L174" s="1115"/>
      <c r="M174" s="1110"/>
      <c r="N174" s="1110"/>
      <c r="O174" s="1109"/>
      <c r="P174" s="1406" t="s">
        <v>935</v>
      </c>
      <c r="Q174" s="1405"/>
      <c r="R174" s="1404"/>
      <c r="S174" s="1380" t="str">
        <f>IF(S172="","",VLOOKUP(S172,'シフト記号表（勤務時間帯）'!$C$6:$U$35,19,FALSE))</f>
        <v/>
      </c>
      <c r="T174" s="1379" t="str">
        <f>IF(T172="","",VLOOKUP(T172,'シフト記号表（勤務時間帯）'!$C$6:$U$35,19,FALSE))</f>
        <v/>
      </c>
      <c r="U174" s="1379" t="str">
        <f>IF(U172="","",VLOOKUP(U172,'シフト記号表（勤務時間帯）'!$C$6:$U$35,19,FALSE))</f>
        <v/>
      </c>
      <c r="V174" s="1379" t="str">
        <f>IF(V172="","",VLOOKUP(V172,'シフト記号表（勤務時間帯）'!$C$6:$U$35,19,FALSE))</f>
        <v/>
      </c>
      <c r="W174" s="1379" t="str">
        <f>IF(W172="","",VLOOKUP(W172,'シフト記号表（勤務時間帯）'!$C$6:$U$35,19,FALSE))</f>
        <v/>
      </c>
      <c r="X174" s="1379" t="str">
        <f>IF(X172="","",VLOOKUP(X172,'シフト記号表（勤務時間帯）'!$C$6:$U$35,19,FALSE))</f>
        <v/>
      </c>
      <c r="Y174" s="1381" t="str">
        <f>IF(Y172="","",VLOOKUP(Y172,'シフト記号表（勤務時間帯）'!$C$6:$U$35,19,FALSE))</f>
        <v/>
      </c>
      <c r="Z174" s="1380" t="str">
        <f>IF(Z172="","",VLOOKUP(Z172,'シフト記号表（勤務時間帯）'!$C$6:$U$35,19,FALSE))</f>
        <v/>
      </c>
      <c r="AA174" s="1379" t="str">
        <f>IF(AA172="","",VLOOKUP(AA172,'シフト記号表（勤務時間帯）'!$C$6:$U$35,19,FALSE))</f>
        <v/>
      </c>
      <c r="AB174" s="1379" t="str">
        <f>IF(AB172="","",VLOOKUP(AB172,'シフト記号表（勤務時間帯）'!$C$6:$U$35,19,FALSE))</f>
        <v/>
      </c>
      <c r="AC174" s="1379" t="str">
        <f>IF(AC172="","",VLOOKUP(AC172,'シフト記号表（勤務時間帯）'!$C$6:$U$35,19,FALSE))</f>
        <v/>
      </c>
      <c r="AD174" s="1379" t="str">
        <f>IF(AD172="","",VLOOKUP(AD172,'シフト記号表（勤務時間帯）'!$C$6:$U$35,19,FALSE))</f>
        <v/>
      </c>
      <c r="AE174" s="1379" t="str">
        <f>IF(AE172="","",VLOOKUP(AE172,'シフト記号表（勤務時間帯）'!$C$6:$U$35,19,FALSE))</f>
        <v/>
      </c>
      <c r="AF174" s="1381" t="str">
        <f>IF(AF172="","",VLOOKUP(AF172,'シフト記号表（勤務時間帯）'!$C$6:$U$35,19,FALSE))</f>
        <v/>
      </c>
      <c r="AG174" s="1380" t="str">
        <f>IF(AG172="","",VLOOKUP(AG172,'シフト記号表（勤務時間帯）'!$C$6:$U$35,19,FALSE))</f>
        <v/>
      </c>
      <c r="AH174" s="1379" t="str">
        <f>IF(AH172="","",VLOOKUP(AH172,'シフト記号表（勤務時間帯）'!$C$6:$U$35,19,FALSE))</f>
        <v/>
      </c>
      <c r="AI174" s="1379" t="str">
        <f>IF(AI172="","",VLOOKUP(AI172,'シフト記号表（勤務時間帯）'!$C$6:$U$35,19,FALSE))</f>
        <v/>
      </c>
      <c r="AJ174" s="1379" t="str">
        <f>IF(AJ172="","",VLOOKUP(AJ172,'シフト記号表（勤務時間帯）'!$C$6:$U$35,19,FALSE))</f>
        <v/>
      </c>
      <c r="AK174" s="1379" t="str">
        <f>IF(AK172="","",VLOOKUP(AK172,'シフト記号表（勤務時間帯）'!$C$6:$U$35,19,FALSE))</f>
        <v/>
      </c>
      <c r="AL174" s="1379" t="str">
        <f>IF(AL172="","",VLOOKUP(AL172,'シフト記号表（勤務時間帯）'!$C$6:$U$35,19,FALSE))</f>
        <v/>
      </c>
      <c r="AM174" s="1381" t="str">
        <f>IF(AM172="","",VLOOKUP(AM172,'シフト記号表（勤務時間帯）'!$C$6:$U$35,19,FALSE))</f>
        <v/>
      </c>
      <c r="AN174" s="1380" t="str">
        <f>IF(AN172="","",VLOOKUP(AN172,'シフト記号表（勤務時間帯）'!$C$6:$U$35,19,FALSE))</f>
        <v/>
      </c>
      <c r="AO174" s="1379" t="str">
        <f>IF(AO172="","",VLOOKUP(AO172,'シフト記号表（勤務時間帯）'!$C$6:$U$35,19,FALSE))</f>
        <v/>
      </c>
      <c r="AP174" s="1379" t="str">
        <f>IF(AP172="","",VLOOKUP(AP172,'シフト記号表（勤務時間帯）'!$C$6:$U$35,19,FALSE))</f>
        <v/>
      </c>
      <c r="AQ174" s="1379" t="str">
        <f>IF(AQ172="","",VLOOKUP(AQ172,'シフト記号表（勤務時間帯）'!$C$6:$U$35,19,FALSE))</f>
        <v/>
      </c>
      <c r="AR174" s="1379" t="str">
        <f>IF(AR172="","",VLOOKUP(AR172,'シフト記号表（勤務時間帯）'!$C$6:$U$35,19,FALSE))</f>
        <v/>
      </c>
      <c r="AS174" s="1379" t="str">
        <f>IF(AS172="","",VLOOKUP(AS172,'シフト記号表（勤務時間帯）'!$C$6:$U$35,19,FALSE))</f>
        <v/>
      </c>
      <c r="AT174" s="1381" t="str">
        <f>IF(AT172="","",VLOOKUP(AT172,'シフト記号表（勤務時間帯）'!$C$6:$U$35,19,FALSE))</f>
        <v/>
      </c>
      <c r="AU174" s="1380" t="str">
        <f>IF(AU172="","",VLOOKUP(AU172,'シフト記号表（勤務時間帯）'!$C$6:$U$35,19,FALSE))</f>
        <v/>
      </c>
      <c r="AV174" s="1379" t="str">
        <f>IF(AV172="","",VLOOKUP(AV172,'シフト記号表（勤務時間帯）'!$C$6:$U$35,19,FALSE))</f>
        <v/>
      </c>
      <c r="AW174" s="1379" t="str">
        <f>IF(AW172="","",VLOOKUP(AW172,'シフト記号表（勤務時間帯）'!$C$6:$U$35,19,FALSE))</f>
        <v/>
      </c>
      <c r="AX174" s="1378">
        <f>IF($BB$3="４週",SUM(S174:AT174),IF($BB$3="暦月",SUM(S174:AW174),""))</f>
        <v>0</v>
      </c>
      <c r="AY174" s="1377"/>
      <c r="AZ174" s="1376">
        <f>IF($BB$3="４週",AX174/4,IF($BB$3="暦月",'②勤務形態一覧表（100名）'!AX174/('②勤務形態一覧表（100名）'!$BB$8/7),""))</f>
        <v>0</v>
      </c>
      <c r="BA174" s="1375"/>
      <c r="BB174" s="1111"/>
      <c r="BC174" s="1110"/>
      <c r="BD174" s="1110"/>
      <c r="BE174" s="1110"/>
      <c r="BF174" s="1109"/>
    </row>
    <row r="175" spans="2:58" ht="20.25" customHeight="1">
      <c r="B175" s="1396">
        <f>B172+1</f>
        <v>52</v>
      </c>
      <c r="C175" s="1108"/>
      <c r="D175" s="1107"/>
      <c r="E175" s="1106"/>
      <c r="F175" s="1105"/>
      <c r="G175" s="1104"/>
      <c r="H175" s="1103"/>
      <c r="I175" s="1081"/>
      <c r="J175" s="1081"/>
      <c r="K175" s="1080"/>
      <c r="L175" s="1102"/>
      <c r="M175" s="1090"/>
      <c r="N175" s="1090"/>
      <c r="O175" s="1089"/>
      <c r="P175" s="1403" t="s">
        <v>937</v>
      </c>
      <c r="Q175" s="1402"/>
      <c r="R175" s="1401"/>
      <c r="S175" s="1518"/>
      <c r="T175" s="1517"/>
      <c r="U175" s="1517"/>
      <c r="V175" s="1517"/>
      <c r="W175" s="1517"/>
      <c r="X175" s="1517"/>
      <c r="Y175" s="1519"/>
      <c r="Z175" s="1518"/>
      <c r="AA175" s="1517"/>
      <c r="AB175" s="1517"/>
      <c r="AC175" s="1517"/>
      <c r="AD175" s="1517"/>
      <c r="AE175" s="1517"/>
      <c r="AF175" s="1519"/>
      <c r="AG175" s="1518"/>
      <c r="AH175" s="1517"/>
      <c r="AI175" s="1517"/>
      <c r="AJ175" s="1517"/>
      <c r="AK175" s="1517"/>
      <c r="AL175" s="1517"/>
      <c r="AM175" s="1519"/>
      <c r="AN175" s="1518"/>
      <c r="AO175" s="1517"/>
      <c r="AP175" s="1517"/>
      <c r="AQ175" s="1517"/>
      <c r="AR175" s="1517"/>
      <c r="AS175" s="1517"/>
      <c r="AT175" s="1519"/>
      <c r="AU175" s="1518"/>
      <c r="AV175" s="1517"/>
      <c r="AW175" s="1517"/>
      <c r="AX175" s="1516"/>
      <c r="AY175" s="1515"/>
      <c r="AZ175" s="1514"/>
      <c r="BA175" s="1513"/>
      <c r="BB175" s="1091"/>
      <c r="BC175" s="1090"/>
      <c r="BD175" s="1090"/>
      <c r="BE175" s="1090"/>
      <c r="BF175" s="1089"/>
    </row>
    <row r="176" spans="2:58" ht="20.25" customHeight="1">
      <c r="B176" s="1396"/>
      <c r="C176" s="1087"/>
      <c r="D176" s="1086"/>
      <c r="E176" s="1085"/>
      <c r="F176" s="1084"/>
      <c r="G176" s="1083"/>
      <c r="H176" s="1082"/>
      <c r="I176" s="1081"/>
      <c r="J176" s="1081"/>
      <c r="K176" s="1080"/>
      <c r="L176" s="1079"/>
      <c r="M176" s="1067"/>
      <c r="N176" s="1067"/>
      <c r="O176" s="1066"/>
      <c r="P176" s="1395" t="s">
        <v>936</v>
      </c>
      <c r="Q176" s="1394"/>
      <c r="R176" s="1393"/>
      <c r="S176" s="1391" t="str">
        <f>IF(S175="","",VLOOKUP(S175,'シフト記号表（勤務時間帯）'!$C$6:$K$35,9,FALSE))</f>
        <v/>
      </c>
      <c r="T176" s="1390" t="str">
        <f>IF(T175="","",VLOOKUP(T175,'シフト記号表（勤務時間帯）'!$C$6:$K$35,9,FALSE))</f>
        <v/>
      </c>
      <c r="U176" s="1390" t="str">
        <f>IF(U175="","",VLOOKUP(U175,'シフト記号表（勤務時間帯）'!$C$6:$K$35,9,FALSE))</f>
        <v/>
      </c>
      <c r="V176" s="1390" t="str">
        <f>IF(V175="","",VLOOKUP(V175,'シフト記号表（勤務時間帯）'!$C$6:$K$35,9,FALSE))</f>
        <v/>
      </c>
      <c r="W176" s="1390" t="str">
        <f>IF(W175="","",VLOOKUP(W175,'シフト記号表（勤務時間帯）'!$C$6:$K$35,9,FALSE))</f>
        <v/>
      </c>
      <c r="X176" s="1390" t="str">
        <f>IF(X175="","",VLOOKUP(X175,'シフト記号表（勤務時間帯）'!$C$6:$K$35,9,FALSE))</f>
        <v/>
      </c>
      <c r="Y176" s="1392" t="str">
        <f>IF(Y175="","",VLOOKUP(Y175,'シフト記号表（勤務時間帯）'!$C$6:$K$35,9,FALSE))</f>
        <v/>
      </c>
      <c r="Z176" s="1391" t="str">
        <f>IF(Z175="","",VLOOKUP(Z175,'シフト記号表（勤務時間帯）'!$C$6:$K$35,9,FALSE))</f>
        <v/>
      </c>
      <c r="AA176" s="1390" t="str">
        <f>IF(AA175="","",VLOOKUP(AA175,'シフト記号表（勤務時間帯）'!$C$6:$K$35,9,FALSE))</f>
        <v/>
      </c>
      <c r="AB176" s="1390" t="str">
        <f>IF(AB175="","",VLOOKUP(AB175,'シフト記号表（勤務時間帯）'!$C$6:$K$35,9,FALSE))</f>
        <v/>
      </c>
      <c r="AC176" s="1390" t="str">
        <f>IF(AC175="","",VLOOKUP(AC175,'シフト記号表（勤務時間帯）'!$C$6:$K$35,9,FALSE))</f>
        <v/>
      </c>
      <c r="AD176" s="1390" t="str">
        <f>IF(AD175="","",VLOOKUP(AD175,'シフト記号表（勤務時間帯）'!$C$6:$K$35,9,FALSE))</f>
        <v/>
      </c>
      <c r="AE176" s="1390" t="str">
        <f>IF(AE175="","",VLOOKUP(AE175,'シフト記号表（勤務時間帯）'!$C$6:$K$35,9,FALSE))</f>
        <v/>
      </c>
      <c r="AF176" s="1392" t="str">
        <f>IF(AF175="","",VLOOKUP(AF175,'シフト記号表（勤務時間帯）'!$C$6:$K$35,9,FALSE))</f>
        <v/>
      </c>
      <c r="AG176" s="1391" t="str">
        <f>IF(AG175="","",VLOOKUP(AG175,'シフト記号表（勤務時間帯）'!$C$6:$K$35,9,FALSE))</f>
        <v/>
      </c>
      <c r="AH176" s="1390" t="str">
        <f>IF(AH175="","",VLOOKUP(AH175,'シフト記号表（勤務時間帯）'!$C$6:$K$35,9,FALSE))</f>
        <v/>
      </c>
      <c r="AI176" s="1390" t="str">
        <f>IF(AI175="","",VLOOKUP(AI175,'シフト記号表（勤務時間帯）'!$C$6:$K$35,9,FALSE))</f>
        <v/>
      </c>
      <c r="AJ176" s="1390" t="str">
        <f>IF(AJ175="","",VLOOKUP(AJ175,'シフト記号表（勤務時間帯）'!$C$6:$K$35,9,FALSE))</f>
        <v/>
      </c>
      <c r="AK176" s="1390" t="str">
        <f>IF(AK175="","",VLOOKUP(AK175,'シフト記号表（勤務時間帯）'!$C$6:$K$35,9,FALSE))</f>
        <v/>
      </c>
      <c r="AL176" s="1390" t="str">
        <f>IF(AL175="","",VLOOKUP(AL175,'シフト記号表（勤務時間帯）'!$C$6:$K$35,9,FALSE))</f>
        <v/>
      </c>
      <c r="AM176" s="1392" t="str">
        <f>IF(AM175="","",VLOOKUP(AM175,'シフト記号表（勤務時間帯）'!$C$6:$K$35,9,FALSE))</f>
        <v/>
      </c>
      <c r="AN176" s="1391" t="str">
        <f>IF(AN175="","",VLOOKUP(AN175,'シフト記号表（勤務時間帯）'!$C$6:$K$35,9,FALSE))</f>
        <v/>
      </c>
      <c r="AO176" s="1390" t="str">
        <f>IF(AO175="","",VLOOKUP(AO175,'シフト記号表（勤務時間帯）'!$C$6:$K$35,9,FALSE))</f>
        <v/>
      </c>
      <c r="AP176" s="1390" t="str">
        <f>IF(AP175="","",VLOOKUP(AP175,'シフト記号表（勤務時間帯）'!$C$6:$K$35,9,FALSE))</f>
        <v/>
      </c>
      <c r="AQ176" s="1390" t="str">
        <f>IF(AQ175="","",VLOOKUP(AQ175,'シフト記号表（勤務時間帯）'!$C$6:$K$35,9,FALSE))</f>
        <v/>
      </c>
      <c r="AR176" s="1390" t="str">
        <f>IF(AR175="","",VLOOKUP(AR175,'シフト記号表（勤務時間帯）'!$C$6:$K$35,9,FALSE))</f>
        <v/>
      </c>
      <c r="AS176" s="1390" t="str">
        <f>IF(AS175="","",VLOOKUP(AS175,'シフト記号表（勤務時間帯）'!$C$6:$K$35,9,FALSE))</f>
        <v/>
      </c>
      <c r="AT176" s="1392" t="str">
        <f>IF(AT175="","",VLOOKUP(AT175,'シフト記号表（勤務時間帯）'!$C$6:$K$35,9,FALSE))</f>
        <v/>
      </c>
      <c r="AU176" s="1391" t="str">
        <f>IF(AU175="","",VLOOKUP(AU175,'シフト記号表（勤務時間帯）'!$C$6:$K$35,9,FALSE))</f>
        <v/>
      </c>
      <c r="AV176" s="1390" t="str">
        <f>IF(AV175="","",VLOOKUP(AV175,'シフト記号表（勤務時間帯）'!$C$6:$K$35,9,FALSE))</f>
        <v/>
      </c>
      <c r="AW176" s="1390" t="str">
        <f>IF(AW175="","",VLOOKUP(AW175,'シフト記号表（勤務時間帯）'!$C$6:$K$35,9,FALSE))</f>
        <v/>
      </c>
      <c r="AX176" s="1389">
        <f>IF($BB$3="４週",SUM(S176:AT176),IF($BB$3="暦月",SUM(S176:AW176),""))</f>
        <v>0</v>
      </c>
      <c r="AY176" s="1388"/>
      <c r="AZ176" s="1387">
        <f>IF($BB$3="４週",AX176/4,IF($BB$3="暦月",'②勤務形態一覧表（100名）'!AX176/('②勤務形態一覧表（100名）'!$BB$8/7),""))</f>
        <v>0</v>
      </c>
      <c r="BA176" s="1386"/>
      <c r="BB176" s="1068"/>
      <c r="BC176" s="1067"/>
      <c r="BD176" s="1067"/>
      <c r="BE176" s="1067"/>
      <c r="BF176" s="1066"/>
    </row>
    <row r="177" spans="2:58" ht="20.25" customHeight="1">
      <c r="B177" s="1396"/>
      <c r="C177" s="1064"/>
      <c r="D177" s="1063"/>
      <c r="E177" s="1062"/>
      <c r="F177" s="1512">
        <f>C175</f>
        <v>0</v>
      </c>
      <c r="G177" s="1116"/>
      <c r="H177" s="1082"/>
      <c r="I177" s="1081"/>
      <c r="J177" s="1081"/>
      <c r="K177" s="1080"/>
      <c r="L177" s="1115"/>
      <c r="M177" s="1110"/>
      <c r="N177" s="1110"/>
      <c r="O177" s="1109"/>
      <c r="P177" s="1406" t="s">
        <v>935</v>
      </c>
      <c r="Q177" s="1405"/>
      <c r="R177" s="1404"/>
      <c r="S177" s="1380" t="str">
        <f>IF(S175="","",VLOOKUP(S175,'シフト記号表（勤務時間帯）'!$C$6:$U$35,19,FALSE))</f>
        <v/>
      </c>
      <c r="T177" s="1379" t="str">
        <f>IF(T175="","",VLOOKUP(T175,'シフト記号表（勤務時間帯）'!$C$6:$U$35,19,FALSE))</f>
        <v/>
      </c>
      <c r="U177" s="1379" t="str">
        <f>IF(U175="","",VLOOKUP(U175,'シフト記号表（勤務時間帯）'!$C$6:$U$35,19,FALSE))</f>
        <v/>
      </c>
      <c r="V177" s="1379" t="str">
        <f>IF(V175="","",VLOOKUP(V175,'シフト記号表（勤務時間帯）'!$C$6:$U$35,19,FALSE))</f>
        <v/>
      </c>
      <c r="W177" s="1379" t="str">
        <f>IF(W175="","",VLOOKUP(W175,'シフト記号表（勤務時間帯）'!$C$6:$U$35,19,FALSE))</f>
        <v/>
      </c>
      <c r="X177" s="1379" t="str">
        <f>IF(X175="","",VLOOKUP(X175,'シフト記号表（勤務時間帯）'!$C$6:$U$35,19,FALSE))</f>
        <v/>
      </c>
      <c r="Y177" s="1381" t="str">
        <f>IF(Y175="","",VLOOKUP(Y175,'シフト記号表（勤務時間帯）'!$C$6:$U$35,19,FALSE))</f>
        <v/>
      </c>
      <c r="Z177" s="1380" t="str">
        <f>IF(Z175="","",VLOOKUP(Z175,'シフト記号表（勤務時間帯）'!$C$6:$U$35,19,FALSE))</f>
        <v/>
      </c>
      <c r="AA177" s="1379" t="str">
        <f>IF(AA175="","",VLOOKUP(AA175,'シフト記号表（勤務時間帯）'!$C$6:$U$35,19,FALSE))</f>
        <v/>
      </c>
      <c r="AB177" s="1379" t="str">
        <f>IF(AB175="","",VLOOKUP(AB175,'シフト記号表（勤務時間帯）'!$C$6:$U$35,19,FALSE))</f>
        <v/>
      </c>
      <c r="AC177" s="1379" t="str">
        <f>IF(AC175="","",VLOOKUP(AC175,'シフト記号表（勤務時間帯）'!$C$6:$U$35,19,FALSE))</f>
        <v/>
      </c>
      <c r="AD177" s="1379" t="str">
        <f>IF(AD175="","",VLOOKUP(AD175,'シフト記号表（勤務時間帯）'!$C$6:$U$35,19,FALSE))</f>
        <v/>
      </c>
      <c r="AE177" s="1379" t="str">
        <f>IF(AE175="","",VLOOKUP(AE175,'シフト記号表（勤務時間帯）'!$C$6:$U$35,19,FALSE))</f>
        <v/>
      </c>
      <c r="AF177" s="1381" t="str">
        <f>IF(AF175="","",VLOOKUP(AF175,'シフト記号表（勤務時間帯）'!$C$6:$U$35,19,FALSE))</f>
        <v/>
      </c>
      <c r="AG177" s="1380" t="str">
        <f>IF(AG175="","",VLOOKUP(AG175,'シフト記号表（勤務時間帯）'!$C$6:$U$35,19,FALSE))</f>
        <v/>
      </c>
      <c r="AH177" s="1379" t="str">
        <f>IF(AH175="","",VLOOKUP(AH175,'シフト記号表（勤務時間帯）'!$C$6:$U$35,19,FALSE))</f>
        <v/>
      </c>
      <c r="AI177" s="1379" t="str">
        <f>IF(AI175="","",VLOOKUP(AI175,'シフト記号表（勤務時間帯）'!$C$6:$U$35,19,FALSE))</f>
        <v/>
      </c>
      <c r="AJ177" s="1379" t="str">
        <f>IF(AJ175="","",VLOOKUP(AJ175,'シフト記号表（勤務時間帯）'!$C$6:$U$35,19,FALSE))</f>
        <v/>
      </c>
      <c r="AK177" s="1379" t="str">
        <f>IF(AK175="","",VLOOKUP(AK175,'シフト記号表（勤務時間帯）'!$C$6:$U$35,19,FALSE))</f>
        <v/>
      </c>
      <c r="AL177" s="1379" t="str">
        <f>IF(AL175="","",VLOOKUP(AL175,'シフト記号表（勤務時間帯）'!$C$6:$U$35,19,FALSE))</f>
        <v/>
      </c>
      <c r="AM177" s="1381" t="str">
        <f>IF(AM175="","",VLOOKUP(AM175,'シフト記号表（勤務時間帯）'!$C$6:$U$35,19,FALSE))</f>
        <v/>
      </c>
      <c r="AN177" s="1380" t="str">
        <f>IF(AN175="","",VLOOKUP(AN175,'シフト記号表（勤務時間帯）'!$C$6:$U$35,19,FALSE))</f>
        <v/>
      </c>
      <c r="AO177" s="1379" t="str">
        <f>IF(AO175="","",VLOOKUP(AO175,'シフト記号表（勤務時間帯）'!$C$6:$U$35,19,FALSE))</f>
        <v/>
      </c>
      <c r="AP177" s="1379" t="str">
        <f>IF(AP175="","",VLOOKUP(AP175,'シフト記号表（勤務時間帯）'!$C$6:$U$35,19,FALSE))</f>
        <v/>
      </c>
      <c r="AQ177" s="1379" t="str">
        <f>IF(AQ175="","",VLOOKUP(AQ175,'シフト記号表（勤務時間帯）'!$C$6:$U$35,19,FALSE))</f>
        <v/>
      </c>
      <c r="AR177" s="1379" t="str">
        <f>IF(AR175="","",VLOOKUP(AR175,'シフト記号表（勤務時間帯）'!$C$6:$U$35,19,FALSE))</f>
        <v/>
      </c>
      <c r="AS177" s="1379" t="str">
        <f>IF(AS175="","",VLOOKUP(AS175,'シフト記号表（勤務時間帯）'!$C$6:$U$35,19,FALSE))</f>
        <v/>
      </c>
      <c r="AT177" s="1381" t="str">
        <f>IF(AT175="","",VLOOKUP(AT175,'シフト記号表（勤務時間帯）'!$C$6:$U$35,19,FALSE))</f>
        <v/>
      </c>
      <c r="AU177" s="1380" t="str">
        <f>IF(AU175="","",VLOOKUP(AU175,'シフト記号表（勤務時間帯）'!$C$6:$U$35,19,FALSE))</f>
        <v/>
      </c>
      <c r="AV177" s="1379" t="str">
        <f>IF(AV175="","",VLOOKUP(AV175,'シフト記号表（勤務時間帯）'!$C$6:$U$35,19,FALSE))</f>
        <v/>
      </c>
      <c r="AW177" s="1379" t="str">
        <f>IF(AW175="","",VLOOKUP(AW175,'シフト記号表（勤務時間帯）'!$C$6:$U$35,19,FALSE))</f>
        <v/>
      </c>
      <c r="AX177" s="1378">
        <f>IF($BB$3="４週",SUM(S177:AT177),IF($BB$3="暦月",SUM(S177:AW177),""))</f>
        <v>0</v>
      </c>
      <c r="AY177" s="1377"/>
      <c r="AZ177" s="1376">
        <f>IF($BB$3="４週",AX177/4,IF($BB$3="暦月",'②勤務形態一覧表（100名）'!AX177/('②勤務形態一覧表（100名）'!$BB$8/7),""))</f>
        <v>0</v>
      </c>
      <c r="BA177" s="1375"/>
      <c r="BB177" s="1111"/>
      <c r="BC177" s="1110"/>
      <c r="BD177" s="1110"/>
      <c r="BE177" s="1110"/>
      <c r="BF177" s="1109"/>
    </row>
    <row r="178" spans="2:58" ht="20.25" customHeight="1">
      <c r="B178" s="1396">
        <f>B175+1</f>
        <v>53</v>
      </c>
      <c r="C178" s="1108"/>
      <c r="D178" s="1107"/>
      <c r="E178" s="1106"/>
      <c r="F178" s="1105"/>
      <c r="G178" s="1104"/>
      <c r="H178" s="1103"/>
      <c r="I178" s="1081"/>
      <c r="J178" s="1081"/>
      <c r="K178" s="1080"/>
      <c r="L178" s="1102"/>
      <c r="M178" s="1090"/>
      <c r="N178" s="1090"/>
      <c r="O178" s="1089"/>
      <c r="P178" s="1403" t="s">
        <v>937</v>
      </c>
      <c r="Q178" s="1402"/>
      <c r="R178" s="1401"/>
      <c r="S178" s="1518"/>
      <c r="T178" s="1517"/>
      <c r="U178" s="1517"/>
      <c r="V178" s="1517"/>
      <c r="W178" s="1517"/>
      <c r="X178" s="1517"/>
      <c r="Y178" s="1519"/>
      <c r="Z178" s="1518"/>
      <c r="AA178" s="1517"/>
      <c r="AB178" s="1517"/>
      <c r="AC178" s="1517"/>
      <c r="AD178" s="1517"/>
      <c r="AE178" s="1517"/>
      <c r="AF178" s="1519"/>
      <c r="AG178" s="1518"/>
      <c r="AH178" s="1517"/>
      <c r="AI178" s="1517"/>
      <c r="AJ178" s="1517"/>
      <c r="AK178" s="1517"/>
      <c r="AL178" s="1517"/>
      <c r="AM178" s="1519"/>
      <c r="AN178" s="1518"/>
      <c r="AO178" s="1517"/>
      <c r="AP178" s="1517"/>
      <c r="AQ178" s="1517"/>
      <c r="AR178" s="1517"/>
      <c r="AS178" s="1517"/>
      <c r="AT178" s="1519"/>
      <c r="AU178" s="1518"/>
      <c r="AV178" s="1517"/>
      <c r="AW178" s="1517"/>
      <c r="AX178" s="1516"/>
      <c r="AY178" s="1515"/>
      <c r="AZ178" s="1514"/>
      <c r="BA178" s="1513"/>
      <c r="BB178" s="1091"/>
      <c r="BC178" s="1090"/>
      <c r="BD178" s="1090"/>
      <c r="BE178" s="1090"/>
      <c r="BF178" s="1089"/>
    </row>
    <row r="179" spans="2:58" ht="20.25" customHeight="1">
      <c r="B179" s="1396"/>
      <c r="C179" s="1087"/>
      <c r="D179" s="1086"/>
      <c r="E179" s="1085"/>
      <c r="F179" s="1084"/>
      <c r="G179" s="1083"/>
      <c r="H179" s="1082"/>
      <c r="I179" s="1081"/>
      <c r="J179" s="1081"/>
      <c r="K179" s="1080"/>
      <c r="L179" s="1079"/>
      <c r="M179" s="1067"/>
      <c r="N179" s="1067"/>
      <c r="O179" s="1066"/>
      <c r="P179" s="1395" t="s">
        <v>936</v>
      </c>
      <c r="Q179" s="1394"/>
      <c r="R179" s="1393"/>
      <c r="S179" s="1391" t="str">
        <f>IF(S178="","",VLOOKUP(S178,'シフト記号表（勤務時間帯）'!$C$6:$K$35,9,FALSE))</f>
        <v/>
      </c>
      <c r="T179" s="1390" t="str">
        <f>IF(T178="","",VLOOKUP(T178,'シフト記号表（勤務時間帯）'!$C$6:$K$35,9,FALSE))</f>
        <v/>
      </c>
      <c r="U179" s="1390" t="str">
        <f>IF(U178="","",VLOOKUP(U178,'シフト記号表（勤務時間帯）'!$C$6:$K$35,9,FALSE))</f>
        <v/>
      </c>
      <c r="V179" s="1390" t="str">
        <f>IF(V178="","",VLOOKUP(V178,'シフト記号表（勤務時間帯）'!$C$6:$K$35,9,FALSE))</f>
        <v/>
      </c>
      <c r="W179" s="1390" t="str">
        <f>IF(W178="","",VLOOKUP(W178,'シフト記号表（勤務時間帯）'!$C$6:$K$35,9,FALSE))</f>
        <v/>
      </c>
      <c r="X179" s="1390" t="str">
        <f>IF(X178="","",VLOOKUP(X178,'シフト記号表（勤務時間帯）'!$C$6:$K$35,9,FALSE))</f>
        <v/>
      </c>
      <c r="Y179" s="1392" t="str">
        <f>IF(Y178="","",VLOOKUP(Y178,'シフト記号表（勤務時間帯）'!$C$6:$K$35,9,FALSE))</f>
        <v/>
      </c>
      <c r="Z179" s="1391" t="str">
        <f>IF(Z178="","",VLOOKUP(Z178,'シフト記号表（勤務時間帯）'!$C$6:$K$35,9,FALSE))</f>
        <v/>
      </c>
      <c r="AA179" s="1390" t="str">
        <f>IF(AA178="","",VLOOKUP(AA178,'シフト記号表（勤務時間帯）'!$C$6:$K$35,9,FALSE))</f>
        <v/>
      </c>
      <c r="AB179" s="1390" t="str">
        <f>IF(AB178="","",VLOOKUP(AB178,'シフト記号表（勤務時間帯）'!$C$6:$K$35,9,FALSE))</f>
        <v/>
      </c>
      <c r="AC179" s="1390" t="str">
        <f>IF(AC178="","",VLOOKUP(AC178,'シフト記号表（勤務時間帯）'!$C$6:$K$35,9,FALSE))</f>
        <v/>
      </c>
      <c r="AD179" s="1390" t="str">
        <f>IF(AD178="","",VLOOKUP(AD178,'シフト記号表（勤務時間帯）'!$C$6:$K$35,9,FALSE))</f>
        <v/>
      </c>
      <c r="AE179" s="1390" t="str">
        <f>IF(AE178="","",VLOOKUP(AE178,'シフト記号表（勤務時間帯）'!$C$6:$K$35,9,FALSE))</f>
        <v/>
      </c>
      <c r="AF179" s="1392" t="str">
        <f>IF(AF178="","",VLOOKUP(AF178,'シフト記号表（勤務時間帯）'!$C$6:$K$35,9,FALSE))</f>
        <v/>
      </c>
      <c r="AG179" s="1391" t="str">
        <f>IF(AG178="","",VLOOKUP(AG178,'シフト記号表（勤務時間帯）'!$C$6:$K$35,9,FALSE))</f>
        <v/>
      </c>
      <c r="AH179" s="1390" t="str">
        <f>IF(AH178="","",VLOOKUP(AH178,'シフト記号表（勤務時間帯）'!$C$6:$K$35,9,FALSE))</f>
        <v/>
      </c>
      <c r="AI179" s="1390" t="str">
        <f>IF(AI178="","",VLOOKUP(AI178,'シフト記号表（勤務時間帯）'!$C$6:$K$35,9,FALSE))</f>
        <v/>
      </c>
      <c r="AJ179" s="1390" t="str">
        <f>IF(AJ178="","",VLOOKUP(AJ178,'シフト記号表（勤務時間帯）'!$C$6:$K$35,9,FALSE))</f>
        <v/>
      </c>
      <c r="AK179" s="1390" t="str">
        <f>IF(AK178="","",VLOOKUP(AK178,'シフト記号表（勤務時間帯）'!$C$6:$K$35,9,FALSE))</f>
        <v/>
      </c>
      <c r="AL179" s="1390" t="str">
        <f>IF(AL178="","",VLOOKUP(AL178,'シフト記号表（勤務時間帯）'!$C$6:$K$35,9,FALSE))</f>
        <v/>
      </c>
      <c r="AM179" s="1392" t="str">
        <f>IF(AM178="","",VLOOKUP(AM178,'シフト記号表（勤務時間帯）'!$C$6:$K$35,9,FALSE))</f>
        <v/>
      </c>
      <c r="AN179" s="1391" t="str">
        <f>IF(AN178="","",VLOOKUP(AN178,'シフト記号表（勤務時間帯）'!$C$6:$K$35,9,FALSE))</f>
        <v/>
      </c>
      <c r="AO179" s="1390" t="str">
        <f>IF(AO178="","",VLOOKUP(AO178,'シフト記号表（勤務時間帯）'!$C$6:$K$35,9,FALSE))</f>
        <v/>
      </c>
      <c r="AP179" s="1390" t="str">
        <f>IF(AP178="","",VLOOKUP(AP178,'シフト記号表（勤務時間帯）'!$C$6:$K$35,9,FALSE))</f>
        <v/>
      </c>
      <c r="AQ179" s="1390" t="str">
        <f>IF(AQ178="","",VLOOKUP(AQ178,'シフト記号表（勤務時間帯）'!$C$6:$K$35,9,FALSE))</f>
        <v/>
      </c>
      <c r="AR179" s="1390" t="str">
        <f>IF(AR178="","",VLOOKUP(AR178,'シフト記号表（勤務時間帯）'!$C$6:$K$35,9,FALSE))</f>
        <v/>
      </c>
      <c r="AS179" s="1390" t="str">
        <f>IF(AS178="","",VLOOKUP(AS178,'シフト記号表（勤務時間帯）'!$C$6:$K$35,9,FALSE))</f>
        <v/>
      </c>
      <c r="AT179" s="1392" t="str">
        <f>IF(AT178="","",VLOOKUP(AT178,'シフト記号表（勤務時間帯）'!$C$6:$K$35,9,FALSE))</f>
        <v/>
      </c>
      <c r="AU179" s="1391" t="str">
        <f>IF(AU178="","",VLOOKUP(AU178,'シフト記号表（勤務時間帯）'!$C$6:$K$35,9,FALSE))</f>
        <v/>
      </c>
      <c r="AV179" s="1390" t="str">
        <f>IF(AV178="","",VLOOKUP(AV178,'シフト記号表（勤務時間帯）'!$C$6:$K$35,9,FALSE))</f>
        <v/>
      </c>
      <c r="AW179" s="1390" t="str">
        <f>IF(AW178="","",VLOOKUP(AW178,'シフト記号表（勤務時間帯）'!$C$6:$K$35,9,FALSE))</f>
        <v/>
      </c>
      <c r="AX179" s="1389">
        <f>IF($BB$3="４週",SUM(S179:AT179),IF($BB$3="暦月",SUM(S179:AW179),""))</f>
        <v>0</v>
      </c>
      <c r="AY179" s="1388"/>
      <c r="AZ179" s="1387">
        <f>IF($BB$3="４週",AX179/4,IF($BB$3="暦月",'②勤務形態一覧表（100名）'!AX179/('②勤務形態一覧表（100名）'!$BB$8/7),""))</f>
        <v>0</v>
      </c>
      <c r="BA179" s="1386"/>
      <c r="BB179" s="1068"/>
      <c r="BC179" s="1067"/>
      <c r="BD179" s="1067"/>
      <c r="BE179" s="1067"/>
      <c r="BF179" s="1066"/>
    </row>
    <row r="180" spans="2:58" ht="20.25" customHeight="1">
      <c r="B180" s="1396"/>
      <c r="C180" s="1064"/>
      <c r="D180" s="1063"/>
      <c r="E180" s="1062"/>
      <c r="F180" s="1512">
        <f>C178</f>
        <v>0</v>
      </c>
      <c r="G180" s="1116"/>
      <c r="H180" s="1082"/>
      <c r="I180" s="1081"/>
      <c r="J180" s="1081"/>
      <c r="K180" s="1080"/>
      <c r="L180" s="1115"/>
      <c r="M180" s="1110"/>
      <c r="N180" s="1110"/>
      <c r="O180" s="1109"/>
      <c r="P180" s="1406" t="s">
        <v>935</v>
      </c>
      <c r="Q180" s="1405"/>
      <c r="R180" s="1404"/>
      <c r="S180" s="1380" t="str">
        <f>IF(S178="","",VLOOKUP(S178,'シフト記号表（勤務時間帯）'!$C$6:$U$35,19,FALSE))</f>
        <v/>
      </c>
      <c r="T180" s="1379" t="str">
        <f>IF(T178="","",VLOOKUP(T178,'シフト記号表（勤務時間帯）'!$C$6:$U$35,19,FALSE))</f>
        <v/>
      </c>
      <c r="U180" s="1379" t="str">
        <f>IF(U178="","",VLOOKUP(U178,'シフト記号表（勤務時間帯）'!$C$6:$U$35,19,FALSE))</f>
        <v/>
      </c>
      <c r="V180" s="1379" t="str">
        <f>IF(V178="","",VLOOKUP(V178,'シフト記号表（勤務時間帯）'!$C$6:$U$35,19,FALSE))</f>
        <v/>
      </c>
      <c r="W180" s="1379" t="str">
        <f>IF(W178="","",VLOOKUP(W178,'シフト記号表（勤務時間帯）'!$C$6:$U$35,19,FALSE))</f>
        <v/>
      </c>
      <c r="X180" s="1379" t="str">
        <f>IF(X178="","",VLOOKUP(X178,'シフト記号表（勤務時間帯）'!$C$6:$U$35,19,FALSE))</f>
        <v/>
      </c>
      <c r="Y180" s="1381" t="str">
        <f>IF(Y178="","",VLOOKUP(Y178,'シフト記号表（勤務時間帯）'!$C$6:$U$35,19,FALSE))</f>
        <v/>
      </c>
      <c r="Z180" s="1380" t="str">
        <f>IF(Z178="","",VLOOKUP(Z178,'シフト記号表（勤務時間帯）'!$C$6:$U$35,19,FALSE))</f>
        <v/>
      </c>
      <c r="AA180" s="1379" t="str">
        <f>IF(AA178="","",VLOOKUP(AA178,'シフト記号表（勤務時間帯）'!$C$6:$U$35,19,FALSE))</f>
        <v/>
      </c>
      <c r="AB180" s="1379" t="str">
        <f>IF(AB178="","",VLOOKUP(AB178,'シフト記号表（勤務時間帯）'!$C$6:$U$35,19,FALSE))</f>
        <v/>
      </c>
      <c r="AC180" s="1379" t="str">
        <f>IF(AC178="","",VLOOKUP(AC178,'シフト記号表（勤務時間帯）'!$C$6:$U$35,19,FALSE))</f>
        <v/>
      </c>
      <c r="AD180" s="1379" t="str">
        <f>IF(AD178="","",VLOOKUP(AD178,'シフト記号表（勤務時間帯）'!$C$6:$U$35,19,FALSE))</f>
        <v/>
      </c>
      <c r="AE180" s="1379" t="str">
        <f>IF(AE178="","",VLOOKUP(AE178,'シフト記号表（勤務時間帯）'!$C$6:$U$35,19,FALSE))</f>
        <v/>
      </c>
      <c r="AF180" s="1381" t="str">
        <f>IF(AF178="","",VLOOKUP(AF178,'シフト記号表（勤務時間帯）'!$C$6:$U$35,19,FALSE))</f>
        <v/>
      </c>
      <c r="AG180" s="1380" t="str">
        <f>IF(AG178="","",VLOOKUP(AG178,'シフト記号表（勤務時間帯）'!$C$6:$U$35,19,FALSE))</f>
        <v/>
      </c>
      <c r="AH180" s="1379" t="str">
        <f>IF(AH178="","",VLOOKUP(AH178,'シフト記号表（勤務時間帯）'!$C$6:$U$35,19,FALSE))</f>
        <v/>
      </c>
      <c r="AI180" s="1379" t="str">
        <f>IF(AI178="","",VLOOKUP(AI178,'シフト記号表（勤務時間帯）'!$C$6:$U$35,19,FALSE))</f>
        <v/>
      </c>
      <c r="AJ180" s="1379" t="str">
        <f>IF(AJ178="","",VLOOKUP(AJ178,'シフト記号表（勤務時間帯）'!$C$6:$U$35,19,FALSE))</f>
        <v/>
      </c>
      <c r="AK180" s="1379" t="str">
        <f>IF(AK178="","",VLOOKUP(AK178,'シフト記号表（勤務時間帯）'!$C$6:$U$35,19,FALSE))</f>
        <v/>
      </c>
      <c r="AL180" s="1379" t="str">
        <f>IF(AL178="","",VLOOKUP(AL178,'シフト記号表（勤務時間帯）'!$C$6:$U$35,19,FALSE))</f>
        <v/>
      </c>
      <c r="AM180" s="1381" t="str">
        <f>IF(AM178="","",VLOOKUP(AM178,'シフト記号表（勤務時間帯）'!$C$6:$U$35,19,FALSE))</f>
        <v/>
      </c>
      <c r="AN180" s="1380" t="str">
        <f>IF(AN178="","",VLOOKUP(AN178,'シフト記号表（勤務時間帯）'!$C$6:$U$35,19,FALSE))</f>
        <v/>
      </c>
      <c r="AO180" s="1379" t="str">
        <f>IF(AO178="","",VLOOKUP(AO178,'シフト記号表（勤務時間帯）'!$C$6:$U$35,19,FALSE))</f>
        <v/>
      </c>
      <c r="AP180" s="1379" t="str">
        <f>IF(AP178="","",VLOOKUP(AP178,'シフト記号表（勤務時間帯）'!$C$6:$U$35,19,FALSE))</f>
        <v/>
      </c>
      <c r="AQ180" s="1379" t="str">
        <f>IF(AQ178="","",VLOOKUP(AQ178,'シフト記号表（勤務時間帯）'!$C$6:$U$35,19,FALSE))</f>
        <v/>
      </c>
      <c r="AR180" s="1379" t="str">
        <f>IF(AR178="","",VLOOKUP(AR178,'シフト記号表（勤務時間帯）'!$C$6:$U$35,19,FALSE))</f>
        <v/>
      </c>
      <c r="AS180" s="1379" t="str">
        <f>IF(AS178="","",VLOOKUP(AS178,'シフト記号表（勤務時間帯）'!$C$6:$U$35,19,FALSE))</f>
        <v/>
      </c>
      <c r="AT180" s="1381" t="str">
        <f>IF(AT178="","",VLOOKUP(AT178,'シフト記号表（勤務時間帯）'!$C$6:$U$35,19,FALSE))</f>
        <v/>
      </c>
      <c r="AU180" s="1380" t="str">
        <f>IF(AU178="","",VLOOKUP(AU178,'シフト記号表（勤務時間帯）'!$C$6:$U$35,19,FALSE))</f>
        <v/>
      </c>
      <c r="AV180" s="1379" t="str">
        <f>IF(AV178="","",VLOOKUP(AV178,'シフト記号表（勤務時間帯）'!$C$6:$U$35,19,FALSE))</f>
        <v/>
      </c>
      <c r="AW180" s="1379" t="str">
        <f>IF(AW178="","",VLOOKUP(AW178,'シフト記号表（勤務時間帯）'!$C$6:$U$35,19,FALSE))</f>
        <v/>
      </c>
      <c r="AX180" s="1378">
        <f>IF($BB$3="４週",SUM(S180:AT180),IF($BB$3="暦月",SUM(S180:AW180),""))</f>
        <v>0</v>
      </c>
      <c r="AY180" s="1377"/>
      <c r="AZ180" s="1376">
        <f>IF($BB$3="４週",AX180/4,IF($BB$3="暦月",'②勤務形態一覧表（100名）'!AX180/('②勤務形態一覧表（100名）'!$BB$8/7),""))</f>
        <v>0</v>
      </c>
      <c r="BA180" s="1375"/>
      <c r="BB180" s="1111"/>
      <c r="BC180" s="1110"/>
      <c r="BD180" s="1110"/>
      <c r="BE180" s="1110"/>
      <c r="BF180" s="1109"/>
    </row>
    <row r="181" spans="2:58" ht="20.25" customHeight="1">
      <c r="B181" s="1396">
        <f>B178+1</f>
        <v>54</v>
      </c>
      <c r="C181" s="1108"/>
      <c r="D181" s="1107"/>
      <c r="E181" s="1106"/>
      <c r="F181" s="1105"/>
      <c r="G181" s="1104"/>
      <c r="H181" s="1103"/>
      <c r="I181" s="1081"/>
      <c r="J181" s="1081"/>
      <c r="K181" s="1080"/>
      <c r="L181" s="1102"/>
      <c r="M181" s="1090"/>
      <c r="N181" s="1090"/>
      <c r="O181" s="1089"/>
      <c r="P181" s="1403" t="s">
        <v>937</v>
      </c>
      <c r="Q181" s="1402"/>
      <c r="R181" s="1401"/>
      <c r="S181" s="1518"/>
      <c r="T181" s="1517"/>
      <c r="U181" s="1517"/>
      <c r="V181" s="1517"/>
      <c r="W181" s="1517"/>
      <c r="X181" s="1517"/>
      <c r="Y181" s="1519"/>
      <c r="Z181" s="1518"/>
      <c r="AA181" s="1517"/>
      <c r="AB181" s="1517"/>
      <c r="AC181" s="1517"/>
      <c r="AD181" s="1517"/>
      <c r="AE181" s="1517"/>
      <c r="AF181" s="1519"/>
      <c r="AG181" s="1518"/>
      <c r="AH181" s="1517"/>
      <c r="AI181" s="1517"/>
      <c r="AJ181" s="1517"/>
      <c r="AK181" s="1517"/>
      <c r="AL181" s="1517"/>
      <c r="AM181" s="1519"/>
      <c r="AN181" s="1518"/>
      <c r="AO181" s="1517"/>
      <c r="AP181" s="1517"/>
      <c r="AQ181" s="1517"/>
      <c r="AR181" s="1517"/>
      <c r="AS181" s="1517"/>
      <c r="AT181" s="1519"/>
      <c r="AU181" s="1518"/>
      <c r="AV181" s="1517"/>
      <c r="AW181" s="1517"/>
      <c r="AX181" s="1516"/>
      <c r="AY181" s="1515"/>
      <c r="AZ181" s="1514"/>
      <c r="BA181" s="1513"/>
      <c r="BB181" s="1091"/>
      <c r="BC181" s="1090"/>
      <c r="BD181" s="1090"/>
      <c r="BE181" s="1090"/>
      <c r="BF181" s="1089"/>
    </row>
    <row r="182" spans="2:58" ht="20.25" customHeight="1">
      <c r="B182" s="1396"/>
      <c r="C182" s="1087"/>
      <c r="D182" s="1086"/>
      <c r="E182" s="1085"/>
      <c r="F182" s="1084"/>
      <c r="G182" s="1083"/>
      <c r="H182" s="1082"/>
      <c r="I182" s="1081"/>
      <c r="J182" s="1081"/>
      <c r="K182" s="1080"/>
      <c r="L182" s="1079"/>
      <c r="M182" s="1067"/>
      <c r="N182" s="1067"/>
      <c r="O182" s="1066"/>
      <c r="P182" s="1395" t="s">
        <v>936</v>
      </c>
      <c r="Q182" s="1394"/>
      <c r="R182" s="1393"/>
      <c r="S182" s="1391" t="str">
        <f>IF(S181="","",VLOOKUP(S181,'シフト記号表（勤務時間帯）'!$C$6:$K$35,9,FALSE))</f>
        <v/>
      </c>
      <c r="T182" s="1390" t="str">
        <f>IF(T181="","",VLOOKUP(T181,'シフト記号表（勤務時間帯）'!$C$6:$K$35,9,FALSE))</f>
        <v/>
      </c>
      <c r="U182" s="1390" t="str">
        <f>IF(U181="","",VLOOKUP(U181,'シフト記号表（勤務時間帯）'!$C$6:$K$35,9,FALSE))</f>
        <v/>
      </c>
      <c r="V182" s="1390" t="str">
        <f>IF(V181="","",VLOOKUP(V181,'シフト記号表（勤務時間帯）'!$C$6:$K$35,9,FALSE))</f>
        <v/>
      </c>
      <c r="W182" s="1390" t="str">
        <f>IF(W181="","",VLOOKUP(W181,'シフト記号表（勤務時間帯）'!$C$6:$K$35,9,FALSE))</f>
        <v/>
      </c>
      <c r="X182" s="1390" t="str">
        <f>IF(X181="","",VLOOKUP(X181,'シフト記号表（勤務時間帯）'!$C$6:$K$35,9,FALSE))</f>
        <v/>
      </c>
      <c r="Y182" s="1392" t="str">
        <f>IF(Y181="","",VLOOKUP(Y181,'シフト記号表（勤務時間帯）'!$C$6:$K$35,9,FALSE))</f>
        <v/>
      </c>
      <c r="Z182" s="1391" t="str">
        <f>IF(Z181="","",VLOOKUP(Z181,'シフト記号表（勤務時間帯）'!$C$6:$K$35,9,FALSE))</f>
        <v/>
      </c>
      <c r="AA182" s="1390" t="str">
        <f>IF(AA181="","",VLOOKUP(AA181,'シフト記号表（勤務時間帯）'!$C$6:$K$35,9,FALSE))</f>
        <v/>
      </c>
      <c r="AB182" s="1390" t="str">
        <f>IF(AB181="","",VLOOKUP(AB181,'シフト記号表（勤務時間帯）'!$C$6:$K$35,9,FALSE))</f>
        <v/>
      </c>
      <c r="AC182" s="1390" t="str">
        <f>IF(AC181="","",VLOOKUP(AC181,'シフト記号表（勤務時間帯）'!$C$6:$K$35,9,FALSE))</f>
        <v/>
      </c>
      <c r="AD182" s="1390" t="str">
        <f>IF(AD181="","",VLOOKUP(AD181,'シフト記号表（勤務時間帯）'!$C$6:$K$35,9,FALSE))</f>
        <v/>
      </c>
      <c r="AE182" s="1390" t="str">
        <f>IF(AE181="","",VLOOKUP(AE181,'シフト記号表（勤務時間帯）'!$C$6:$K$35,9,FALSE))</f>
        <v/>
      </c>
      <c r="AF182" s="1392" t="str">
        <f>IF(AF181="","",VLOOKUP(AF181,'シフト記号表（勤務時間帯）'!$C$6:$K$35,9,FALSE))</f>
        <v/>
      </c>
      <c r="AG182" s="1391" t="str">
        <f>IF(AG181="","",VLOOKUP(AG181,'シフト記号表（勤務時間帯）'!$C$6:$K$35,9,FALSE))</f>
        <v/>
      </c>
      <c r="AH182" s="1390" t="str">
        <f>IF(AH181="","",VLOOKUP(AH181,'シフト記号表（勤務時間帯）'!$C$6:$K$35,9,FALSE))</f>
        <v/>
      </c>
      <c r="AI182" s="1390" t="str">
        <f>IF(AI181="","",VLOOKUP(AI181,'シフト記号表（勤務時間帯）'!$C$6:$K$35,9,FALSE))</f>
        <v/>
      </c>
      <c r="AJ182" s="1390" t="str">
        <f>IF(AJ181="","",VLOOKUP(AJ181,'シフト記号表（勤務時間帯）'!$C$6:$K$35,9,FALSE))</f>
        <v/>
      </c>
      <c r="AK182" s="1390" t="str">
        <f>IF(AK181="","",VLOOKUP(AK181,'シフト記号表（勤務時間帯）'!$C$6:$K$35,9,FALSE))</f>
        <v/>
      </c>
      <c r="AL182" s="1390" t="str">
        <f>IF(AL181="","",VLOOKUP(AL181,'シフト記号表（勤務時間帯）'!$C$6:$K$35,9,FALSE))</f>
        <v/>
      </c>
      <c r="AM182" s="1392" t="str">
        <f>IF(AM181="","",VLOOKUP(AM181,'シフト記号表（勤務時間帯）'!$C$6:$K$35,9,FALSE))</f>
        <v/>
      </c>
      <c r="AN182" s="1391" t="str">
        <f>IF(AN181="","",VLOOKUP(AN181,'シフト記号表（勤務時間帯）'!$C$6:$K$35,9,FALSE))</f>
        <v/>
      </c>
      <c r="AO182" s="1390" t="str">
        <f>IF(AO181="","",VLOOKUP(AO181,'シフト記号表（勤務時間帯）'!$C$6:$K$35,9,FALSE))</f>
        <v/>
      </c>
      <c r="AP182" s="1390" t="str">
        <f>IF(AP181="","",VLOOKUP(AP181,'シフト記号表（勤務時間帯）'!$C$6:$K$35,9,FALSE))</f>
        <v/>
      </c>
      <c r="AQ182" s="1390" t="str">
        <f>IF(AQ181="","",VLOOKUP(AQ181,'シフト記号表（勤務時間帯）'!$C$6:$K$35,9,FALSE))</f>
        <v/>
      </c>
      <c r="AR182" s="1390" t="str">
        <f>IF(AR181="","",VLOOKUP(AR181,'シフト記号表（勤務時間帯）'!$C$6:$K$35,9,FALSE))</f>
        <v/>
      </c>
      <c r="AS182" s="1390" t="str">
        <f>IF(AS181="","",VLOOKUP(AS181,'シフト記号表（勤務時間帯）'!$C$6:$K$35,9,FALSE))</f>
        <v/>
      </c>
      <c r="AT182" s="1392" t="str">
        <f>IF(AT181="","",VLOOKUP(AT181,'シフト記号表（勤務時間帯）'!$C$6:$K$35,9,FALSE))</f>
        <v/>
      </c>
      <c r="AU182" s="1391" t="str">
        <f>IF(AU181="","",VLOOKUP(AU181,'シフト記号表（勤務時間帯）'!$C$6:$K$35,9,FALSE))</f>
        <v/>
      </c>
      <c r="AV182" s="1390" t="str">
        <f>IF(AV181="","",VLOOKUP(AV181,'シフト記号表（勤務時間帯）'!$C$6:$K$35,9,FALSE))</f>
        <v/>
      </c>
      <c r="AW182" s="1390" t="str">
        <f>IF(AW181="","",VLOOKUP(AW181,'シフト記号表（勤務時間帯）'!$C$6:$K$35,9,FALSE))</f>
        <v/>
      </c>
      <c r="AX182" s="1389">
        <f>IF($BB$3="４週",SUM(S182:AT182),IF($BB$3="暦月",SUM(S182:AW182),""))</f>
        <v>0</v>
      </c>
      <c r="AY182" s="1388"/>
      <c r="AZ182" s="1387">
        <f>IF($BB$3="４週",AX182/4,IF($BB$3="暦月",'②勤務形態一覧表（100名）'!AX182/('②勤務形態一覧表（100名）'!$BB$8/7),""))</f>
        <v>0</v>
      </c>
      <c r="BA182" s="1386"/>
      <c r="BB182" s="1068"/>
      <c r="BC182" s="1067"/>
      <c r="BD182" s="1067"/>
      <c r="BE182" s="1067"/>
      <c r="BF182" s="1066"/>
    </row>
    <row r="183" spans="2:58" ht="20.25" customHeight="1">
      <c r="B183" s="1396"/>
      <c r="C183" s="1064"/>
      <c r="D183" s="1063"/>
      <c r="E183" s="1062"/>
      <c r="F183" s="1512">
        <f>C181</f>
        <v>0</v>
      </c>
      <c r="G183" s="1116"/>
      <c r="H183" s="1082"/>
      <c r="I183" s="1081"/>
      <c r="J183" s="1081"/>
      <c r="K183" s="1080"/>
      <c r="L183" s="1115"/>
      <c r="M183" s="1110"/>
      <c r="N183" s="1110"/>
      <c r="O183" s="1109"/>
      <c r="P183" s="1406" t="s">
        <v>935</v>
      </c>
      <c r="Q183" s="1405"/>
      <c r="R183" s="1404"/>
      <c r="S183" s="1380" t="str">
        <f>IF(S181="","",VLOOKUP(S181,'シフト記号表（勤務時間帯）'!$C$6:$U$35,19,FALSE))</f>
        <v/>
      </c>
      <c r="T183" s="1379" t="str">
        <f>IF(T181="","",VLOOKUP(T181,'シフト記号表（勤務時間帯）'!$C$6:$U$35,19,FALSE))</f>
        <v/>
      </c>
      <c r="U183" s="1379" t="str">
        <f>IF(U181="","",VLOOKUP(U181,'シフト記号表（勤務時間帯）'!$C$6:$U$35,19,FALSE))</f>
        <v/>
      </c>
      <c r="V183" s="1379" t="str">
        <f>IF(V181="","",VLOOKUP(V181,'シフト記号表（勤務時間帯）'!$C$6:$U$35,19,FALSE))</f>
        <v/>
      </c>
      <c r="W183" s="1379" t="str">
        <f>IF(W181="","",VLOOKUP(W181,'シフト記号表（勤務時間帯）'!$C$6:$U$35,19,FALSE))</f>
        <v/>
      </c>
      <c r="X183" s="1379" t="str">
        <f>IF(X181="","",VLOOKUP(X181,'シフト記号表（勤務時間帯）'!$C$6:$U$35,19,FALSE))</f>
        <v/>
      </c>
      <c r="Y183" s="1381" t="str">
        <f>IF(Y181="","",VLOOKUP(Y181,'シフト記号表（勤務時間帯）'!$C$6:$U$35,19,FALSE))</f>
        <v/>
      </c>
      <c r="Z183" s="1380" t="str">
        <f>IF(Z181="","",VLOOKUP(Z181,'シフト記号表（勤務時間帯）'!$C$6:$U$35,19,FALSE))</f>
        <v/>
      </c>
      <c r="AA183" s="1379" t="str">
        <f>IF(AA181="","",VLOOKUP(AA181,'シフト記号表（勤務時間帯）'!$C$6:$U$35,19,FALSE))</f>
        <v/>
      </c>
      <c r="AB183" s="1379" t="str">
        <f>IF(AB181="","",VLOOKUP(AB181,'シフト記号表（勤務時間帯）'!$C$6:$U$35,19,FALSE))</f>
        <v/>
      </c>
      <c r="AC183" s="1379" t="str">
        <f>IF(AC181="","",VLOOKUP(AC181,'シフト記号表（勤務時間帯）'!$C$6:$U$35,19,FALSE))</f>
        <v/>
      </c>
      <c r="AD183" s="1379" t="str">
        <f>IF(AD181="","",VLOOKUP(AD181,'シフト記号表（勤務時間帯）'!$C$6:$U$35,19,FALSE))</f>
        <v/>
      </c>
      <c r="AE183" s="1379" t="str">
        <f>IF(AE181="","",VLOOKUP(AE181,'シフト記号表（勤務時間帯）'!$C$6:$U$35,19,FALSE))</f>
        <v/>
      </c>
      <c r="AF183" s="1381" t="str">
        <f>IF(AF181="","",VLOOKUP(AF181,'シフト記号表（勤務時間帯）'!$C$6:$U$35,19,FALSE))</f>
        <v/>
      </c>
      <c r="AG183" s="1380" t="str">
        <f>IF(AG181="","",VLOOKUP(AG181,'シフト記号表（勤務時間帯）'!$C$6:$U$35,19,FALSE))</f>
        <v/>
      </c>
      <c r="AH183" s="1379" t="str">
        <f>IF(AH181="","",VLOOKUP(AH181,'シフト記号表（勤務時間帯）'!$C$6:$U$35,19,FALSE))</f>
        <v/>
      </c>
      <c r="AI183" s="1379" t="str">
        <f>IF(AI181="","",VLOOKUP(AI181,'シフト記号表（勤務時間帯）'!$C$6:$U$35,19,FALSE))</f>
        <v/>
      </c>
      <c r="AJ183" s="1379" t="str">
        <f>IF(AJ181="","",VLOOKUP(AJ181,'シフト記号表（勤務時間帯）'!$C$6:$U$35,19,FALSE))</f>
        <v/>
      </c>
      <c r="AK183" s="1379" t="str">
        <f>IF(AK181="","",VLOOKUP(AK181,'シフト記号表（勤務時間帯）'!$C$6:$U$35,19,FALSE))</f>
        <v/>
      </c>
      <c r="AL183" s="1379" t="str">
        <f>IF(AL181="","",VLOOKUP(AL181,'シフト記号表（勤務時間帯）'!$C$6:$U$35,19,FALSE))</f>
        <v/>
      </c>
      <c r="AM183" s="1381" t="str">
        <f>IF(AM181="","",VLOOKUP(AM181,'シフト記号表（勤務時間帯）'!$C$6:$U$35,19,FALSE))</f>
        <v/>
      </c>
      <c r="AN183" s="1380" t="str">
        <f>IF(AN181="","",VLOOKUP(AN181,'シフト記号表（勤務時間帯）'!$C$6:$U$35,19,FALSE))</f>
        <v/>
      </c>
      <c r="AO183" s="1379" t="str">
        <f>IF(AO181="","",VLOOKUP(AO181,'シフト記号表（勤務時間帯）'!$C$6:$U$35,19,FALSE))</f>
        <v/>
      </c>
      <c r="AP183" s="1379" t="str">
        <f>IF(AP181="","",VLOOKUP(AP181,'シフト記号表（勤務時間帯）'!$C$6:$U$35,19,FALSE))</f>
        <v/>
      </c>
      <c r="AQ183" s="1379" t="str">
        <f>IF(AQ181="","",VLOOKUP(AQ181,'シフト記号表（勤務時間帯）'!$C$6:$U$35,19,FALSE))</f>
        <v/>
      </c>
      <c r="AR183" s="1379" t="str">
        <f>IF(AR181="","",VLOOKUP(AR181,'シフト記号表（勤務時間帯）'!$C$6:$U$35,19,FALSE))</f>
        <v/>
      </c>
      <c r="AS183" s="1379" t="str">
        <f>IF(AS181="","",VLOOKUP(AS181,'シフト記号表（勤務時間帯）'!$C$6:$U$35,19,FALSE))</f>
        <v/>
      </c>
      <c r="AT183" s="1381" t="str">
        <f>IF(AT181="","",VLOOKUP(AT181,'シフト記号表（勤務時間帯）'!$C$6:$U$35,19,FALSE))</f>
        <v/>
      </c>
      <c r="AU183" s="1380" t="str">
        <f>IF(AU181="","",VLOOKUP(AU181,'シフト記号表（勤務時間帯）'!$C$6:$U$35,19,FALSE))</f>
        <v/>
      </c>
      <c r="AV183" s="1379" t="str">
        <f>IF(AV181="","",VLOOKUP(AV181,'シフト記号表（勤務時間帯）'!$C$6:$U$35,19,FALSE))</f>
        <v/>
      </c>
      <c r="AW183" s="1379" t="str">
        <f>IF(AW181="","",VLOOKUP(AW181,'シフト記号表（勤務時間帯）'!$C$6:$U$35,19,FALSE))</f>
        <v/>
      </c>
      <c r="AX183" s="1378">
        <f>IF($BB$3="４週",SUM(S183:AT183),IF($BB$3="暦月",SUM(S183:AW183),""))</f>
        <v>0</v>
      </c>
      <c r="AY183" s="1377"/>
      <c r="AZ183" s="1376">
        <f>IF($BB$3="４週",AX183/4,IF($BB$3="暦月",'②勤務形態一覧表（100名）'!AX183/('②勤務形態一覧表（100名）'!$BB$8/7),""))</f>
        <v>0</v>
      </c>
      <c r="BA183" s="1375"/>
      <c r="BB183" s="1111"/>
      <c r="BC183" s="1110"/>
      <c r="BD183" s="1110"/>
      <c r="BE183" s="1110"/>
      <c r="BF183" s="1109"/>
    </row>
    <row r="184" spans="2:58" ht="20.25" customHeight="1">
      <c r="B184" s="1396">
        <f>B181+1</f>
        <v>55</v>
      </c>
      <c r="C184" s="1108"/>
      <c r="D184" s="1107"/>
      <c r="E184" s="1106"/>
      <c r="F184" s="1105"/>
      <c r="G184" s="1104"/>
      <c r="H184" s="1103"/>
      <c r="I184" s="1081"/>
      <c r="J184" s="1081"/>
      <c r="K184" s="1080"/>
      <c r="L184" s="1102"/>
      <c r="M184" s="1090"/>
      <c r="N184" s="1090"/>
      <c r="O184" s="1089"/>
      <c r="P184" s="1403" t="s">
        <v>937</v>
      </c>
      <c r="Q184" s="1402"/>
      <c r="R184" s="1401"/>
      <c r="S184" s="1518"/>
      <c r="T184" s="1517"/>
      <c r="U184" s="1517"/>
      <c r="V184" s="1517"/>
      <c r="W184" s="1517"/>
      <c r="X184" s="1517"/>
      <c r="Y184" s="1519"/>
      <c r="Z184" s="1518"/>
      <c r="AA184" s="1517"/>
      <c r="AB184" s="1517"/>
      <c r="AC184" s="1517"/>
      <c r="AD184" s="1517"/>
      <c r="AE184" s="1517"/>
      <c r="AF184" s="1519"/>
      <c r="AG184" s="1518"/>
      <c r="AH184" s="1517"/>
      <c r="AI184" s="1517"/>
      <c r="AJ184" s="1517"/>
      <c r="AK184" s="1517"/>
      <c r="AL184" s="1517"/>
      <c r="AM184" s="1519"/>
      <c r="AN184" s="1518"/>
      <c r="AO184" s="1517"/>
      <c r="AP184" s="1517"/>
      <c r="AQ184" s="1517"/>
      <c r="AR184" s="1517"/>
      <c r="AS184" s="1517"/>
      <c r="AT184" s="1519"/>
      <c r="AU184" s="1518"/>
      <c r="AV184" s="1517"/>
      <c r="AW184" s="1517"/>
      <c r="AX184" s="1516"/>
      <c r="AY184" s="1515"/>
      <c r="AZ184" s="1514"/>
      <c r="BA184" s="1513"/>
      <c r="BB184" s="1091"/>
      <c r="BC184" s="1090"/>
      <c r="BD184" s="1090"/>
      <c r="BE184" s="1090"/>
      <c r="BF184" s="1089"/>
    </row>
    <row r="185" spans="2:58" ht="20.25" customHeight="1">
      <c r="B185" s="1396"/>
      <c r="C185" s="1087"/>
      <c r="D185" s="1086"/>
      <c r="E185" s="1085"/>
      <c r="F185" s="1084"/>
      <c r="G185" s="1083"/>
      <c r="H185" s="1082"/>
      <c r="I185" s="1081"/>
      <c r="J185" s="1081"/>
      <c r="K185" s="1080"/>
      <c r="L185" s="1079"/>
      <c r="M185" s="1067"/>
      <c r="N185" s="1067"/>
      <c r="O185" s="1066"/>
      <c r="P185" s="1395" t="s">
        <v>936</v>
      </c>
      <c r="Q185" s="1394"/>
      <c r="R185" s="1393"/>
      <c r="S185" s="1391" t="str">
        <f>IF(S184="","",VLOOKUP(S184,'シフト記号表（勤務時間帯）'!$C$6:$K$35,9,FALSE))</f>
        <v/>
      </c>
      <c r="T185" s="1390" t="str">
        <f>IF(T184="","",VLOOKUP(T184,'シフト記号表（勤務時間帯）'!$C$6:$K$35,9,FALSE))</f>
        <v/>
      </c>
      <c r="U185" s="1390" t="str">
        <f>IF(U184="","",VLOOKUP(U184,'シフト記号表（勤務時間帯）'!$C$6:$K$35,9,FALSE))</f>
        <v/>
      </c>
      <c r="V185" s="1390" t="str">
        <f>IF(V184="","",VLOOKUP(V184,'シフト記号表（勤務時間帯）'!$C$6:$K$35,9,FALSE))</f>
        <v/>
      </c>
      <c r="W185" s="1390" t="str">
        <f>IF(W184="","",VLOOKUP(W184,'シフト記号表（勤務時間帯）'!$C$6:$K$35,9,FALSE))</f>
        <v/>
      </c>
      <c r="X185" s="1390" t="str">
        <f>IF(X184="","",VLOOKUP(X184,'シフト記号表（勤務時間帯）'!$C$6:$K$35,9,FALSE))</f>
        <v/>
      </c>
      <c r="Y185" s="1392" t="str">
        <f>IF(Y184="","",VLOOKUP(Y184,'シフト記号表（勤務時間帯）'!$C$6:$K$35,9,FALSE))</f>
        <v/>
      </c>
      <c r="Z185" s="1391" t="str">
        <f>IF(Z184="","",VLOOKUP(Z184,'シフト記号表（勤務時間帯）'!$C$6:$K$35,9,FALSE))</f>
        <v/>
      </c>
      <c r="AA185" s="1390" t="str">
        <f>IF(AA184="","",VLOOKUP(AA184,'シフト記号表（勤務時間帯）'!$C$6:$K$35,9,FALSE))</f>
        <v/>
      </c>
      <c r="AB185" s="1390" t="str">
        <f>IF(AB184="","",VLOOKUP(AB184,'シフト記号表（勤務時間帯）'!$C$6:$K$35,9,FALSE))</f>
        <v/>
      </c>
      <c r="AC185" s="1390" t="str">
        <f>IF(AC184="","",VLOOKUP(AC184,'シフト記号表（勤務時間帯）'!$C$6:$K$35,9,FALSE))</f>
        <v/>
      </c>
      <c r="AD185" s="1390" t="str">
        <f>IF(AD184="","",VLOOKUP(AD184,'シフト記号表（勤務時間帯）'!$C$6:$K$35,9,FALSE))</f>
        <v/>
      </c>
      <c r="AE185" s="1390" t="str">
        <f>IF(AE184="","",VLOOKUP(AE184,'シフト記号表（勤務時間帯）'!$C$6:$K$35,9,FALSE))</f>
        <v/>
      </c>
      <c r="AF185" s="1392" t="str">
        <f>IF(AF184="","",VLOOKUP(AF184,'シフト記号表（勤務時間帯）'!$C$6:$K$35,9,FALSE))</f>
        <v/>
      </c>
      <c r="AG185" s="1391" t="str">
        <f>IF(AG184="","",VLOOKUP(AG184,'シフト記号表（勤務時間帯）'!$C$6:$K$35,9,FALSE))</f>
        <v/>
      </c>
      <c r="AH185" s="1390" t="str">
        <f>IF(AH184="","",VLOOKUP(AH184,'シフト記号表（勤務時間帯）'!$C$6:$K$35,9,FALSE))</f>
        <v/>
      </c>
      <c r="AI185" s="1390" t="str">
        <f>IF(AI184="","",VLOOKUP(AI184,'シフト記号表（勤務時間帯）'!$C$6:$K$35,9,FALSE))</f>
        <v/>
      </c>
      <c r="AJ185" s="1390" t="str">
        <f>IF(AJ184="","",VLOOKUP(AJ184,'シフト記号表（勤務時間帯）'!$C$6:$K$35,9,FALSE))</f>
        <v/>
      </c>
      <c r="AK185" s="1390" t="str">
        <f>IF(AK184="","",VLOOKUP(AK184,'シフト記号表（勤務時間帯）'!$C$6:$K$35,9,FALSE))</f>
        <v/>
      </c>
      <c r="AL185" s="1390" t="str">
        <f>IF(AL184="","",VLOOKUP(AL184,'シフト記号表（勤務時間帯）'!$C$6:$K$35,9,FALSE))</f>
        <v/>
      </c>
      <c r="AM185" s="1392" t="str">
        <f>IF(AM184="","",VLOOKUP(AM184,'シフト記号表（勤務時間帯）'!$C$6:$K$35,9,FALSE))</f>
        <v/>
      </c>
      <c r="AN185" s="1391" t="str">
        <f>IF(AN184="","",VLOOKUP(AN184,'シフト記号表（勤務時間帯）'!$C$6:$K$35,9,FALSE))</f>
        <v/>
      </c>
      <c r="AO185" s="1390" t="str">
        <f>IF(AO184="","",VLOOKUP(AO184,'シフト記号表（勤務時間帯）'!$C$6:$K$35,9,FALSE))</f>
        <v/>
      </c>
      <c r="AP185" s="1390" t="str">
        <f>IF(AP184="","",VLOOKUP(AP184,'シフト記号表（勤務時間帯）'!$C$6:$K$35,9,FALSE))</f>
        <v/>
      </c>
      <c r="AQ185" s="1390" t="str">
        <f>IF(AQ184="","",VLOOKUP(AQ184,'シフト記号表（勤務時間帯）'!$C$6:$K$35,9,FALSE))</f>
        <v/>
      </c>
      <c r="AR185" s="1390" t="str">
        <f>IF(AR184="","",VLOOKUP(AR184,'シフト記号表（勤務時間帯）'!$C$6:$K$35,9,FALSE))</f>
        <v/>
      </c>
      <c r="AS185" s="1390" t="str">
        <f>IF(AS184="","",VLOOKUP(AS184,'シフト記号表（勤務時間帯）'!$C$6:$K$35,9,FALSE))</f>
        <v/>
      </c>
      <c r="AT185" s="1392" t="str">
        <f>IF(AT184="","",VLOOKUP(AT184,'シフト記号表（勤務時間帯）'!$C$6:$K$35,9,FALSE))</f>
        <v/>
      </c>
      <c r="AU185" s="1391" t="str">
        <f>IF(AU184="","",VLOOKUP(AU184,'シフト記号表（勤務時間帯）'!$C$6:$K$35,9,FALSE))</f>
        <v/>
      </c>
      <c r="AV185" s="1390" t="str">
        <f>IF(AV184="","",VLOOKUP(AV184,'シフト記号表（勤務時間帯）'!$C$6:$K$35,9,FALSE))</f>
        <v/>
      </c>
      <c r="AW185" s="1390" t="str">
        <f>IF(AW184="","",VLOOKUP(AW184,'シフト記号表（勤務時間帯）'!$C$6:$K$35,9,FALSE))</f>
        <v/>
      </c>
      <c r="AX185" s="1389">
        <f>IF($BB$3="４週",SUM(S185:AT185),IF($BB$3="暦月",SUM(S185:AW185),""))</f>
        <v>0</v>
      </c>
      <c r="AY185" s="1388"/>
      <c r="AZ185" s="1387">
        <f>IF($BB$3="４週",AX185/4,IF($BB$3="暦月",'②勤務形態一覧表（100名）'!AX185/('②勤務形態一覧表（100名）'!$BB$8/7),""))</f>
        <v>0</v>
      </c>
      <c r="BA185" s="1386"/>
      <c r="BB185" s="1068"/>
      <c r="BC185" s="1067"/>
      <c r="BD185" s="1067"/>
      <c r="BE185" s="1067"/>
      <c r="BF185" s="1066"/>
    </row>
    <row r="186" spans="2:58" ht="20.25" customHeight="1">
      <c r="B186" s="1396"/>
      <c r="C186" s="1064"/>
      <c r="D186" s="1063"/>
      <c r="E186" s="1062"/>
      <c r="F186" s="1512">
        <f>C184</f>
        <v>0</v>
      </c>
      <c r="G186" s="1116"/>
      <c r="H186" s="1082"/>
      <c r="I186" s="1081"/>
      <c r="J186" s="1081"/>
      <c r="K186" s="1080"/>
      <c r="L186" s="1115"/>
      <c r="M186" s="1110"/>
      <c r="N186" s="1110"/>
      <c r="O186" s="1109"/>
      <c r="P186" s="1406" t="s">
        <v>935</v>
      </c>
      <c r="Q186" s="1405"/>
      <c r="R186" s="1404"/>
      <c r="S186" s="1380" t="str">
        <f>IF(S184="","",VLOOKUP(S184,'シフト記号表（勤務時間帯）'!$C$6:$U$35,19,FALSE))</f>
        <v/>
      </c>
      <c r="T186" s="1379" t="str">
        <f>IF(T184="","",VLOOKUP(T184,'シフト記号表（勤務時間帯）'!$C$6:$U$35,19,FALSE))</f>
        <v/>
      </c>
      <c r="U186" s="1379" t="str">
        <f>IF(U184="","",VLOOKUP(U184,'シフト記号表（勤務時間帯）'!$C$6:$U$35,19,FALSE))</f>
        <v/>
      </c>
      <c r="V186" s="1379" t="str">
        <f>IF(V184="","",VLOOKUP(V184,'シフト記号表（勤務時間帯）'!$C$6:$U$35,19,FALSE))</f>
        <v/>
      </c>
      <c r="W186" s="1379" t="str">
        <f>IF(W184="","",VLOOKUP(W184,'シフト記号表（勤務時間帯）'!$C$6:$U$35,19,FALSE))</f>
        <v/>
      </c>
      <c r="X186" s="1379" t="str">
        <f>IF(X184="","",VLOOKUP(X184,'シフト記号表（勤務時間帯）'!$C$6:$U$35,19,FALSE))</f>
        <v/>
      </c>
      <c r="Y186" s="1381" t="str">
        <f>IF(Y184="","",VLOOKUP(Y184,'シフト記号表（勤務時間帯）'!$C$6:$U$35,19,FALSE))</f>
        <v/>
      </c>
      <c r="Z186" s="1380" t="str">
        <f>IF(Z184="","",VLOOKUP(Z184,'シフト記号表（勤務時間帯）'!$C$6:$U$35,19,FALSE))</f>
        <v/>
      </c>
      <c r="AA186" s="1379" t="str">
        <f>IF(AA184="","",VLOOKUP(AA184,'シフト記号表（勤務時間帯）'!$C$6:$U$35,19,FALSE))</f>
        <v/>
      </c>
      <c r="AB186" s="1379" t="str">
        <f>IF(AB184="","",VLOOKUP(AB184,'シフト記号表（勤務時間帯）'!$C$6:$U$35,19,FALSE))</f>
        <v/>
      </c>
      <c r="AC186" s="1379" t="str">
        <f>IF(AC184="","",VLOOKUP(AC184,'シフト記号表（勤務時間帯）'!$C$6:$U$35,19,FALSE))</f>
        <v/>
      </c>
      <c r="AD186" s="1379" t="str">
        <f>IF(AD184="","",VLOOKUP(AD184,'シフト記号表（勤務時間帯）'!$C$6:$U$35,19,FALSE))</f>
        <v/>
      </c>
      <c r="AE186" s="1379" t="str">
        <f>IF(AE184="","",VLOOKUP(AE184,'シフト記号表（勤務時間帯）'!$C$6:$U$35,19,FALSE))</f>
        <v/>
      </c>
      <c r="AF186" s="1381" t="str">
        <f>IF(AF184="","",VLOOKUP(AF184,'シフト記号表（勤務時間帯）'!$C$6:$U$35,19,FALSE))</f>
        <v/>
      </c>
      <c r="AG186" s="1380" t="str">
        <f>IF(AG184="","",VLOOKUP(AG184,'シフト記号表（勤務時間帯）'!$C$6:$U$35,19,FALSE))</f>
        <v/>
      </c>
      <c r="AH186" s="1379" t="str">
        <f>IF(AH184="","",VLOOKUP(AH184,'シフト記号表（勤務時間帯）'!$C$6:$U$35,19,FALSE))</f>
        <v/>
      </c>
      <c r="AI186" s="1379" t="str">
        <f>IF(AI184="","",VLOOKUP(AI184,'シフト記号表（勤務時間帯）'!$C$6:$U$35,19,FALSE))</f>
        <v/>
      </c>
      <c r="AJ186" s="1379" t="str">
        <f>IF(AJ184="","",VLOOKUP(AJ184,'シフト記号表（勤務時間帯）'!$C$6:$U$35,19,FALSE))</f>
        <v/>
      </c>
      <c r="AK186" s="1379" t="str">
        <f>IF(AK184="","",VLOOKUP(AK184,'シフト記号表（勤務時間帯）'!$C$6:$U$35,19,FALSE))</f>
        <v/>
      </c>
      <c r="AL186" s="1379" t="str">
        <f>IF(AL184="","",VLOOKUP(AL184,'シフト記号表（勤務時間帯）'!$C$6:$U$35,19,FALSE))</f>
        <v/>
      </c>
      <c r="AM186" s="1381" t="str">
        <f>IF(AM184="","",VLOOKUP(AM184,'シフト記号表（勤務時間帯）'!$C$6:$U$35,19,FALSE))</f>
        <v/>
      </c>
      <c r="AN186" s="1380" t="str">
        <f>IF(AN184="","",VLOOKUP(AN184,'シフト記号表（勤務時間帯）'!$C$6:$U$35,19,FALSE))</f>
        <v/>
      </c>
      <c r="AO186" s="1379" t="str">
        <f>IF(AO184="","",VLOOKUP(AO184,'シフト記号表（勤務時間帯）'!$C$6:$U$35,19,FALSE))</f>
        <v/>
      </c>
      <c r="AP186" s="1379" t="str">
        <f>IF(AP184="","",VLOOKUP(AP184,'シフト記号表（勤務時間帯）'!$C$6:$U$35,19,FALSE))</f>
        <v/>
      </c>
      <c r="AQ186" s="1379" t="str">
        <f>IF(AQ184="","",VLOOKUP(AQ184,'シフト記号表（勤務時間帯）'!$C$6:$U$35,19,FALSE))</f>
        <v/>
      </c>
      <c r="AR186" s="1379" t="str">
        <f>IF(AR184="","",VLOOKUP(AR184,'シフト記号表（勤務時間帯）'!$C$6:$U$35,19,FALSE))</f>
        <v/>
      </c>
      <c r="AS186" s="1379" t="str">
        <f>IF(AS184="","",VLOOKUP(AS184,'シフト記号表（勤務時間帯）'!$C$6:$U$35,19,FALSE))</f>
        <v/>
      </c>
      <c r="AT186" s="1381" t="str">
        <f>IF(AT184="","",VLOOKUP(AT184,'シフト記号表（勤務時間帯）'!$C$6:$U$35,19,FALSE))</f>
        <v/>
      </c>
      <c r="AU186" s="1380" t="str">
        <f>IF(AU184="","",VLOOKUP(AU184,'シフト記号表（勤務時間帯）'!$C$6:$U$35,19,FALSE))</f>
        <v/>
      </c>
      <c r="AV186" s="1379" t="str">
        <f>IF(AV184="","",VLOOKUP(AV184,'シフト記号表（勤務時間帯）'!$C$6:$U$35,19,FALSE))</f>
        <v/>
      </c>
      <c r="AW186" s="1379" t="str">
        <f>IF(AW184="","",VLOOKUP(AW184,'シフト記号表（勤務時間帯）'!$C$6:$U$35,19,FALSE))</f>
        <v/>
      </c>
      <c r="AX186" s="1378">
        <f>IF($BB$3="４週",SUM(S186:AT186),IF($BB$3="暦月",SUM(S186:AW186),""))</f>
        <v>0</v>
      </c>
      <c r="AY186" s="1377"/>
      <c r="AZ186" s="1376">
        <f>IF($BB$3="４週",AX186/4,IF($BB$3="暦月",'②勤務形態一覧表（100名）'!AX186/('②勤務形態一覧表（100名）'!$BB$8/7),""))</f>
        <v>0</v>
      </c>
      <c r="BA186" s="1375"/>
      <c r="BB186" s="1111"/>
      <c r="BC186" s="1110"/>
      <c r="BD186" s="1110"/>
      <c r="BE186" s="1110"/>
      <c r="BF186" s="1109"/>
    </row>
    <row r="187" spans="2:58" ht="20.25" customHeight="1">
      <c r="B187" s="1396">
        <f>B184+1</f>
        <v>56</v>
      </c>
      <c r="C187" s="1108"/>
      <c r="D187" s="1107"/>
      <c r="E187" s="1106"/>
      <c r="F187" s="1105"/>
      <c r="G187" s="1104"/>
      <c r="H187" s="1103"/>
      <c r="I187" s="1081"/>
      <c r="J187" s="1081"/>
      <c r="K187" s="1080"/>
      <c r="L187" s="1102"/>
      <c r="M187" s="1090"/>
      <c r="N187" s="1090"/>
      <c r="O187" s="1089"/>
      <c r="P187" s="1403" t="s">
        <v>937</v>
      </c>
      <c r="Q187" s="1402"/>
      <c r="R187" s="1401"/>
      <c r="S187" s="1518"/>
      <c r="T187" s="1517"/>
      <c r="U187" s="1517"/>
      <c r="V187" s="1517"/>
      <c r="W187" s="1517"/>
      <c r="X187" s="1517"/>
      <c r="Y187" s="1519"/>
      <c r="Z187" s="1518"/>
      <c r="AA187" s="1517"/>
      <c r="AB187" s="1517"/>
      <c r="AC187" s="1517"/>
      <c r="AD187" s="1517"/>
      <c r="AE187" s="1517"/>
      <c r="AF187" s="1519"/>
      <c r="AG187" s="1518"/>
      <c r="AH187" s="1517"/>
      <c r="AI187" s="1517"/>
      <c r="AJ187" s="1517"/>
      <c r="AK187" s="1517"/>
      <c r="AL187" s="1517"/>
      <c r="AM187" s="1519"/>
      <c r="AN187" s="1518"/>
      <c r="AO187" s="1517"/>
      <c r="AP187" s="1517"/>
      <c r="AQ187" s="1517"/>
      <c r="AR187" s="1517"/>
      <c r="AS187" s="1517"/>
      <c r="AT187" s="1519"/>
      <c r="AU187" s="1518"/>
      <c r="AV187" s="1517"/>
      <c r="AW187" s="1517"/>
      <c r="AX187" s="1516"/>
      <c r="AY187" s="1515"/>
      <c r="AZ187" s="1514"/>
      <c r="BA187" s="1513"/>
      <c r="BB187" s="1091"/>
      <c r="BC187" s="1090"/>
      <c r="BD187" s="1090"/>
      <c r="BE187" s="1090"/>
      <c r="BF187" s="1089"/>
    </row>
    <row r="188" spans="2:58" ht="20.25" customHeight="1">
      <c r="B188" s="1396"/>
      <c r="C188" s="1087"/>
      <c r="D188" s="1086"/>
      <c r="E188" s="1085"/>
      <c r="F188" s="1084"/>
      <c r="G188" s="1083"/>
      <c r="H188" s="1082"/>
      <c r="I188" s="1081"/>
      <c r="J188" s="1081"/>
      <c r="K188" s="1080"/>
      <c r="L188" s="1079"/>
      <c r="M188" s="1067"/>
      <c r="N188" s="1067"/>
      <c r="O188" s="1066"/>
      <c r="P188" s="1395" t="s">
        <v>936</v>
      </c>
      <c r="Q188" s="1394"/>
      <c r="R188" s="1393"/>
      <c r="S188" s="1391" t="str">
        <f>IF(S187="","",VLOOKUP(S187,'シフト記号表（勤務時間帯）'!$C$6:$K$35,9,FALSE))</f>
        <v/>
      </c>
      <c r="T188" s="1390" t="str">
        <f>IF(T187="","",VLOOKUP(T187,'シフト記号表（勤務時間帯）'!$C$6:$K$35,9,FALSE))</f>
        <v/>
      </c>
      <c r="U188" s="1390" t="str">
        <f>IF(U187="","",VLOOKUP(U187,'シフト記号表（勤務時間帯）'!$C$6:$K$35,9,FALSE))</f>
        <v/>
      </c>
      <c r="V188" s="1390" t="str">
        <f>IF(V187="","",VLOOKUP(V187,'シフト記号表（勤務時間帯）'!$C$6:$K$35,9,FALSE))</f>
        <v/>
      </c>
      <c r="W188" s="1390" t="str">
        <f>IF(W187="","",VLOOKUP(W187,'シフト記号表（勤務時間帯）'!$C$6:$K$35,9,FALSE))</f>
        <v/>
      </c>
      <c r="X188" s="1390" t="str">
        <f>IF(X187="","",VLOOKUP(X187,'シフト記号表（勤務時間帯）'!$C$6:$K$35,9,FALSE))</f>
        <v/>
      </c>
      <c r="Y188" s="1392" t="str">
        <f>IF(Y187="","",VLOOKUP(Y187,'シフト記号表（勤務時間帯）'!$C$6:$K$35,9,FALSE))</f>
        <v/>
      </c>
      <c r="Z188" s="1391" t="str">
        <f>IF(Z187="","",VLOOKUP(Z187,'シフト記号表（勤務時間帯）'!$C$6:$K$35,9,FALSE))</f>
        <v/>
      </c>
      <c r="AA188" s="1390" t="str">
        <f>IF(AA187="","",VLOOKUP(AA187,'シフト記号表（勤務時間帯）'!$C$6:$K$35,9,FALSE))</f>
        <v/>
      </c>
      <c r="AB188" s="1390" t="str">
        <f>IF(AB187="","",VLOOKUP(AB187,'シフト記号表（勤務時間帯）'!$C$6:$K$35,9,FALSE))</f>
        <v/>
      </c>
      <c r="AC188" s="1390" t="str">
        <f>IF(AC187="","",VLOOKUP(AC187,'シフト記号表（勤務時間帯）'!$C$6:$K$35,9,FALSE))</f>
        <v/>
      </c>
      <c r="AD188" s="1390" t="str">
        <f>IF(AD187="","",VLOOKUP(AD187,'シフト記号表（勤務時間帯）'!$C$6:$K$35,9,FALSE))</f>
        <v/>
      </c>
      <c r="AE188" s="1390" t="str">
        <f>IF(AE187="","",VLOOKUP(AE187,'シフト記号表（勤務時間帯）'!$C$6:$K$35,9,FALSE))</f>
        <v/>
      </c>
      <c r="AF188" s="1392" t="str">
        <f>IF(AF187="","",VLOOKUP(AF187,'シフト記号表（勤務時間帯）'!$C$6:$K$35,9,FALSE))</f>
        <v/>
      </c>
      <c r="AG188" s="1391" t="str">
        <f>IF(AG187="","",VLOOKUP(AG187,'シフト記号表（勤務時間帯）'!$C$6:$K$35,9,FALSE))</f>
        <v/>
      </c>
      <c r="AH188" s="1390" t="str">
        <f>IF(AH187="","",VLOOKUP(AH187,'シフト記号表（勤務時間帯）'!$C$6:$K$35,9,FALSE))</f>
        <v/>
      </c>
      <c r="AI188" s="1390" t="str">
        <f>IF(AI187="","",VLOOKUP(AI187,'シフト記号表（勤務時間帯）'!$C$6:$K$35,9,FALSE))</f>
        <v/>
      </c>
      <c r="AJ188" s="1390" t="str">
        <f>IF(AJ187="","",VLOOKUP(AJ187,'シフト記号表（勤務時間帯）'!$C$6:$K$35,9,FALSE))</f>
        <v/>
      </c>
      <c r="AK188" s="1390" t="str">
        <f>IF(AK187="","",VLOOKUP(AK187,'シフト記号表（勤務時間帯）'!$C$6:$K$35,9,FALSE))</f>
        <v/>
      </c>
      <c r="AL188" s="1390" t="str">
        <f>IF(AL187="","",VLOOKUP(AL187,'シフト記号表（勤務時間帯）'!$C$6:$K$35,9,FALSE))</f>
        <v/>
      </c>
      <c r="AM188" s="1392" t="str">
        <f>IF(AM187="","",VLOOKUP(AM187,'シフト記号表（勤務時間帯）'!$C$6:$K$35,9,FALSE))</f>
        <v/>
      </c>
      <c r="AN188" s="1391" t="str">
        <f>IF(AN187="","",VLOOKUP(AN187,'シフト記号表（勤務時間帯）'!$C$6:$K$35,9,FALSE))</f>
        <v/>
      </c>
      <c r="AO188" s="1390" t="str">
        <f>IF(AO187="","",VLOOKUP(AO187,'シフト記号表（勤務時間帯）'!$C$6:$K$35,9,FALSE))</f>
        <v/>
      </c>
      <c r="AP188" s="1390" t="str">
        <f>IF(AP187="","",VLOOKUP(AP187,'シフト記号表（勤務時間帯）'!$C$6:$K$35,9,FALSE))</f>
        <v/>
      </c>
      <c r="AQ188" s="1390" t="str">
        <f>IF(AQ187="","",VLOOKUP(AQ187,'シフト記号表（勤務時間帯）'!$C$6:$K$35,9,FALSE))</f>
        <v/>
      </c>
      <c r="AR188" s="1390" t="str">
        <f>IF(AR187="","",VLOOKUP(AR187,'シフト記号表（勤務時間帯）'!$C$6:$K$35,9,FALSE))</f>
        <v/>
      </c>
      <c r="AS188" s="1390" t="str">
        <f>IF(AS187="","",VLOOKUP(AS187,'シフト記号表（勤務時間帯）'!$C$6:$K$35,9,FALSE))</f>
        <v/>
      </c>
      <c r="AT188" s="1392" t="str">
        <f>IF(AT187="","",VLOOKUP(AT187,'シフト記号表（勤務時間帯）'!$C$6:$K$35,9,FALSE))</f>
        <v/>
      </c>
      <c r="AU188" s="1391" t="str">
        <f>IF(AU187="","",VLOOKUP(AU187,'シフト記号表（勤務時間帯）'!$C$6:$K$35,9,FALSE))</f>
        <v/>
      </c>
      <c r="AV188" s="1390" t="str">
        <f>IF(AV187="","",VLOOKUP(AV187,'シフト記号表（勤務時間帯）'!$C$6:$K$35,9,FALSE))</f>
        <v/>
      </c>
      <c r="AW188" s="1390" t="str">
        <f>IF(AW187="","",VLOOKUP(AW187,'シフト記号表（勤務時間帯）'!$C$6:$K$35,9,FALSE))</f>
        <v/>
      </c>
      <c r="AX188" s="1389">
        <f>IF($BB$3="４週",SUM(S188:AT188),IF($BB$3="暦月",SUM(S188:AW188),""))</f>
        <v>0</v>
      </c>
      <c r="AY188" s="1388"/>
      <c r="AZ188" s="1387">
        <f>IF($BB$3="４週",AX188/4,IF($BB$3="暦月",'②勤務形態一覧表（100名）'!AX188/('②勤務形態一覧表（100名）'!$BB$8/7),""))</f>
        <v>0</v>
      </c>
      <c r="BA188" s="1386"/>
      <c r="BB188" s="1068"/>
      <c r="BC188" s="1067"/>
      <c r="BD188" s="1067"/>
      <c r="BE188" s="1067"/>
      <c r="BF188" s="1066"/>
    </row>
    <row r="189" spans="2:58" ht="20.25" customHeight="1">
      <c r="B189" s="1396"/>
      <c r="C189" s="1064"/>
      <c r="D189" s="1063"/>
      <c r="E189" s="1062"/>
      <c r="F189" s="1512">
        <f>C187</f>
        <v>0</v>
      </c>
      <c r="G189" s="1116"/>
      <c r="H189" s="1082"/>
      <c r="I189" s="1081"/>
      <c r="J189" s="1081"/>
      <c r="K189" s="1080"/>
      <c r="L189" s="1115"/>
      <c r="M189" s="1110"/>
      <c r="N189" s="1110"/>
      <c r="O189" s="1109"/>
      <c r="P189" s="1406" t="s">
        <v>935</v>
      </c>
      <c r="Q189" s="1405"/>
      <c r="R189" s="1404"/>
      <c r="S189" s="1380" t="str">
        <f>IF(S187="","",VLOOKUP(S187,'シフト記号表（勤務時間帯）'!$C$6:$U$35,19,FALSE))</f>
        <v/>
      </c>
      <c r="T189" s="1379" t="str">
        <f>IF(T187="","",VLOOKUP(T187,'シフト記号表（勤務時間帯）'!$C$6:$U$35,19,FALSE))</f>
        <v/>
      </c>
      <c r="U189" s="1379" t="str">
        <f>IF(U187="","",VLOOKUP(U187,'シフト記号表（勤務時間帯）'!$C$6:$U$35,19,FALSE))</f>
        <v/>
      </c>
      <c r="V189" s="1379" t="str">
        <f>IF(V187="","",VLOOKUP(V187,'シフト記号表（勤務時間帯）'!$C$6:$U$35,19,FALSE))</f>
        <v/>
      </c>
      <c r="W189" s="1379" t="str">
        <f>IF(W187="","",VLOOKUP(W187,'シフト記号表（勤務時間帯）'!$C$6:$U$35,19,FALSE))</f>
        <v/>
      </c>
      <c r="X189" s="1379" t="str">
        <f>IF(X187="","",VLOOKUP(X187,'シフト記号表（勤務時間帯）'!$C$6:$U$35,19,FALSE))</f>
        <v/>
      </c>
      <c r="Y189" s="1381" t="str">
        <f>IF(Y187="","",VLOOKUP(Y187,'シフト記号表（勤務時間帯）'!$C$6:$U$35,19,FALSE))</f>
        <v/>
      </c>
      <c r="Z189" s="1380" t="str">
        <f>IF(Z187="","",VLOOKUP(Z187,'シフト記号表（勤務時間帯）'!$C$6:$U$35,19,FALSE))</f>
        <v/>
      </c>
      <c r="AA189" s="1379" t="str">
        <f>IF(AA187="","",VLOOKUP(AA187,'シフト記号表（勤務時間帯）'!$C$6:$U$35,19,FALSE))</f>
        <v/>
      </c>
      <c r="AB189" s="1379" t="str">
        <f>IF(AB187="","",VLOOKUP(AB187,'シフト記号表（勤務時間帯）'!$C$6:$U$35,19,FALSE))</f>
        <v/>
      </c>
      <c r="AC189" s="1379" t="str">
        <f>IF(AC187="","",VLOOKUP(AC187,'シフト記号表（勤務時間帯）'!$C$6:$U$35,19,FALSE))</f>
        <v/>
      </c>
      <c r="AD189" s="1379" t="str">
        <f>IF(AD187="","",VLOOKUP(AD187,'シフト記号表（勤務時間帯）'!$C$6:$U$35,19,FALSE))</f>
        <v/>
      </c>
      <c r="AE189" s="1379" t="str">
        <f>IF(AE187="","",VLOOKUP(AE187,'シフト記号表（勤務時間帯）'!$C$6:$U$35,19,FALSE))</f>
        <v/>
      </c>
      <c r="AF189" s="1381" t="str">
        <f>IF(AF187="","",VLOOKUP(AF187,'シフト記号表（勤務時間帯）'!$C$6:$U$35,19,FALSE))</f>
        <v/>
      </c>
      <c r="AG189" s="1380" t="str">
        <f>IF(AG187="","",VLOOKUP(AG187,'シフト記号表（勤務時間帯）'!$C$6:$U$35,19,FALSE))</f>
        <v/>
      </c>
      <c r="AH189" s="1379" t="str">
        <f>IF(AH187="","",VLOOKUP(AH187,'シフト記号表（勤務時間帯）'!$C$6:$U$35,19,FALSE))</f>
        <v/>
      </c>
      <c r="AI189" s="1379" t="str">
        <f>IF(AI187="","",VLOOKUP(AI187,'シフト記号表（勤務時間帯）'!$C$6:$U$35,19,FALSE))</f>
        <v/>
      </c>
      <c r="AJ189" s="1379" t="str">
        <f>IF(AJ187="","",VLOOKUP(AJ187,'シフト記号表（勤務時間帯）'!$C$6:$U$35,19,FALSE))</f>
        <v/>
      </c>
      <c r="AK189" s="1379" t="str">
        <f>IF(AK187="","",VLOOKUP(AK187,'シフト記号表（勤務時間帯）'!$C$6:$U$35,19,FALSE))</f>
        <v/>
      </c>
      <c r="AL189" s="1379" t="str">
        <f>IF(AL187="","",VLOOKUP(AL187,'シフト記号表（勤務時間帯）'!$C$6:$U$35,19,FALSE))</f>
        <v/>
      </c>
      <c r="AM189" s="1381" t="str">
        <f>IF(AM187="","",VLOOKUP(AM187,'シフト記号表（勤務時間帯）'!$C$6:$U$35,19,FALSE))</f>
        <v/>
      </c>
      <c r="AN189" s="1380" t="str">
        <f>IF(AN187="","",VLOOKUP(AN187,'シフト記号表（勤務時間帯）'!$C$6:$U$35,19,FALSE))</f>
        <v/>
      </c>
      <c r="AO189" s="1379" t="str">
        <f>IF(AO187="","",VLOOKUP(AO187,'シフト記号表（勤務時間帯）'!$C$6:$U$35,19,FALSE))</f>
        <v/>
      </c>
      <c r="AP189" s="1379" t="str">
        <f>IF(AP187="","",VLOOKUP(AP187,'シフト記号表（勤務時間帯）'!$C$6:$U$35,19,FALSE))</f>
        <v/>
      </c>
      <c r="AQ189" s="1379" t="str">
        <f>IF(AQ187="","",VLOOKUP(AQ187,'シフト記号表（勤務時間帯）'!$C$6:$U$35,19,FALSE))</f>
        <v/>
      </c>
      <c r="AR189" s="1379" t="str">
        <f>IF(AR187="","",VLOOKUP(AR187,'シフト記号表（勤務時間帯）'!$C$6:$U$35,19,FALSE))</f>
        <v/>
      </c>
      <c r="AS189" s="1379" t="str">
        <f>IF(AS187="","",VLOOKUP(AS187,'シフト記号表（勤務時間帯）'!$C$6:$U$35,19,FALSE))</f>
        <v/>
      </c>
      <c r="AT189" s="1381" t="str">
        <f>IF(AT187="","",VLOOKUP(AT187,'シフト記号表（勤務時間帯）'!$C$6:$U$35,19,FALSE))</f>
        <v/>
      </c>
      <c r="AU189" s="1380" t="str">
        <f>IF(AU187="","",VLOOKUP(AU187,'シフト記号表（勤務時間帯）'!$C$6:$U$35,19,FALSE))</f>
        <v/>
      </c>
      <c r="AV189" s="1379" t="str">
        <f>IF(AV187="","",VLOOKUP(AV187,'シフト記号表（勤務時間帯）'!$C$6:$U$35,19,FALSE))</f>
        <v/>
      </c>
      <c r="AW189" s="1379" t="str">
        <f>IF(AW187="","",VLOOKUP(AW187,'シフト記号表（勤務時間帯）'!$C$6:$U$35,19,FALSE))</f>
        <v/>
      </c>
      <c r="AX189" s="1378">
        <f>IF($BB$3="４週",SUM(S189:AT189),IF($BB$3="暦月",SUM(S189:AW189),""))</f>
        <v>0</v>
      </c>
      <c r="AY189" s="1377"/>
      <c r="AZ189" s="1376">
        <f>IF($BB$3="４週",AX189/4,IF($BB$3="暦月",'②勤務形態一覧表（100名）'!AX189/('②勤務形態一覧表（100名）'!$BB$8/7),""))</f>
        <v>0</v>
      </c>
      <c r="BA189" s="1375"/>
      <c r="BB189" s="1111"/>
      <c r="BC189" s="1110"/>
      <c r="BD189" s="1110"/>
      <c r="BE189" s="1110"/>
      <c r="BF189" s="1109"/>
    </row>
    <row r="190" spans="2:58" ht="20.25" customHeight="1">
      <c r="B190" s="1396">
        <f>B187+1</f>
        <v>57</v>
      </c>
      <c r="C190" s="1108"/>
      <c r="D190" s="1107"/>
      <c r="E190" s="1106"/>
      <c r="F190" s="1105"/>
      <c r="G190" s="1104"/>
      <c r="H190" s="1103"/>
      <c r="I190" s="1081"/>
      <c r="J190" s="1081"/>
      <c r="K190" s="1080"/>
      <c r="L190" s="1102"/>
      <c r="M190" s="1090"/>
      <c r="N190" s="1090"/>
      <c r="O190" s="1089"/>
      <c r="P190" s="1403" t="s">
        <v>937</v>
      </c>
      <c r="Q190" s="1402"/>
      <c r="R190" s="1401"/>
      <c r="S190" s="1518"/>
      <c r="T190" s="1517"/>
      <c r="U190" s="1517"/>
      <c r="V190" s="1517"/>
      <c r="W190" s="1517"/>
      <c r="X190" s="1517"/>
      <c r="Y190" s="1519"/>
      <c r="Z190" s="1518"/>
      <c r="AA190" s="1517"/>
      <c r="AB190" s="1517"/>
      <c r="AC190" s="1517"/>
      <c r="AD190" s="1517"/>
      <c r="AE190" s="1517"/>
      <c r="AF190" s="1519"/>
      <c r="AG190" s="1518"/>
      <c r="AH190" s="1517"/>
      <c r="AI190" s="1517"/>
      <c r="AJ190" s="1517"/>
      <c r="AK190" s="1517"/>
      <c r="AL190" s="1517"/>
      <c r="AM190" s="1519"/>
      <c r="AN190" s="1518"/>
      <c r="AO190" s="1517"/>
      <c r="AP190" s="1517"/>
      <c r="AQ190" s="1517"/>
      <c r="AR190" s="1517"/>
      <c r="AS190" s="1517"/>
      <c r="AT190" s="1519"/>
      <c r="AU190" s="1518"/>
      <c r="AV190" s="1517"/>
      <c r="AW190" s="1517"/>
      <c r="AX190" s="1516"/>
      <c r="AY190" s="1515"/>
      <c r="AZ190" s="1514"/>
      <c r="BA190" s="1513"/>
      <c r="BB190" s="1091"/>
      <c r="BC190" s="1090"/>
      <c r="BD190" s="1090"/>
      <c r="BE190" s="1090"/>
      <c r="BF190" s="1089"/>
    </row>
    <row r="191" spans="2:58" ht="20.25" customHeight="1">
      <c r="B191" s="1396"/>
      <c r="C191" s="1087"/>
      <c r="D191" s="1086"/>
      <c r="E191" s="1085"/>
      <c r="F191" s="1084"/>
      <c r="G191" s="1083"/>
      <c r="H191" s="1082"/>
      <c r="I191" s="1081"/>
      <c r="J191" s="1081"/>
      <c r="K191" s="1080"/>
      <c r="L191" s="1079"/>
      <c r="M191" s="1067"/>
      <c r="N191" s="1067"/>
      <c r="O191" s="1066"/>
      <c r="P191" s="1395" t="s">
        <v>936</v>
      </c>
      <c r="Q191" s="1394"/>
      <c r="R191" s="1393"/>
      <c r="S191" s="1391" t="str">
        <f>IF(S190="","",VLOOKUP(S190,'シフト記号表（勤務時間帯）'!$C$6:$K$35,9,FALSE))</f>
        <v/>
      </c>
      <c r="T191" s="1390" t="str">
        <f>IF(T190="","",VLOOKUP(T190,'シフト記号表（勤務時間帯）'!$C$6:$K$35,9,FALSE))</f>
        <v/>
      </c>
      <c r="U191" s="1390" t="str">
        <f>IF(U190="","",VLOOKUP(U190,'シフト記号表（勤務時間帯）'!$C$6:$K$35,9,FALSE))</f>
        <v/>
      </c>
      <c r="V191" s="1390" t="str">
        <f>IF(V190="","",VLOOKUP(V190,'シフト記号表（勤務時間帯）'!$C$6:$K$35,9,FALSE))</f>
        <v/>
      </c>
      <c r="W191" s="1390" t="str">
        <f>IF(W190="","",VLOOKUP(W190,'シフト記号表（勤務時間帯）'!$C$6:$K$35,9,FALSE))</f>
        <v/>
      </c>
      <c r="X191" s="1390" t="str">
        <f>IF(X190="","",VLOOKUP(X190,'シフト記号表（勤務時間帯）'!$C$6:$K$35,9,FALSE))</f>
        <v/>
      </c>
      <c r="Y191" s="1392" t="str">
        <f>IF(Y190="","",VLOOKUP(Y190,'シフト記号表（勤務時間帯）'!$C$6:$K$35,9,FALSE))</f>
        <v/>
      </c>
      <c r="Z191" s="1391" t="str">
        <f>IF(Z190="","",VLOOKUP(Z190,'シフト記号表（勤務時間帯）'!$C$6:$K$35,9,FALSE))</f>
        <v/>
      </c>
      <c r="AA191" s="1390" t="str">
        <f>IF(AA190="","",VLOOKUP(AA190,'シフト記号表（勤務時間帯）'!$C$6:$K$35,9,FALSE))</f>
        <v/>
      </c>
      <c r="AB191" s="1390" t="str">
        <f>IF(AB190="","",VLOOKUP(AB190,'シフト記号表（勤務時間帯）'!$C$6:$K$35,9,FALSE))</f>
        <v/>
      </c>
      <c r="AC191" s="1390" t="str">
        <f>IF(AC190="","",VLOOKUP(AC190,'シフト記号表（勤務時間帯）'!$C$6:$K$35,9,FALSE))</f>
        <v/>
      </c>
      <c r="AD191" s="1390" t="str">
        <f>IF(AD190="","",VLOOKUP(AD190,'シフト記号表（勤務時間帯）'!$C$6:$K$35,9,FALSE))</f>
        <v/>
      </c>
      <c r="AE191" s="1390" t="str">
        <f>IF(AE190="","",VLOOKUP(AE190,'シフト記号表（勤務時間帯）'!$C$6:$K$35,9,FALSE))</f>
        <v/>
      </c>
      <c r="AF191" s="1392" t="str">
        <f>IF(AF190="","",VLOOKUP(AF190,'シフト記号表（勤務時間帯）'!$C$6:$K$35,9,FALSE))</f>
        <v/>
      </c>
      <c r="AG191" s="1391" t="str">
        <f>IF(AG190="","",VLOOKUP(AG190,'シフト記号表（勤務時間帯）'!$C$6:$K$35,9,FALSE))</f>
        <v/>
      </c>
      <c r="AH191" s="1390" t="str">
        <f>IF(AH190="","",VLOOKUP(AH190,'シフト記号表（勤務時間帯）'!$C$6:$K$35,9,FALSE))</f>
        <v/>
      </c>
      <c r="AI191" s="1390" t="str">
        <f>IF(AI190="","",VLOOKUP(AI190,'シフト記号表（勤務時間帯）'!$C$6:$K$35,9,FALSE))</f>
        <v/>
      </c>
      <c r="AJ191" s="1390" t="str">
        <f>IF(AJ190="","",VLOOKUP(AJ190,'シフト記号表（勤務時間帯）'!$C$6:$K$35,9,FALSE))</f>
        <v/>
      </c>
      <c r="AK191" s="1390" t="str">
        <f>IF(AK190="","",VLOOKUP(AK190,'シフト記号表（勤務時間帯）'!$C$6:$K$35,9,FALSE))</f>
        <v/>
      </c>
      <c r="AL191" s="1390" t="str">
        <f>IF(AL190="","",VLOOKUP(AL190,'シフト記号表（勤務時間帯）'!$C$6:$K$35,9,FALSE))</f>
        <v/>
      </c>
      <c r="AM191" s="1392" t="str">
        <f>IF(AM190="","",VLOOKUP(AM190,'シフト記号表（勤務時間帯）'!$C$6:$K$35,9,FALSE))</f>
        <v/>
      </c>
      <c r="AN191" s="1391" t="str">
        <f>IF(AN190="","",VLOOKUP(AN190,'シフト記号表（勤務時間帯）'!$C$6:$K$35,9,FALSE))</f>
        <v/>
      </c>
      <c r="AO191" s="1390" t="str">
        <f>IF(AO190="","",VLOOKUP(AO190,'シフト記号表（勤務時間帯）'!$C$6:$K$35,9,FALSE))</f>
        <v/>
      </c>
      <c r="AP191" s="1390" t="str">
        <f>IF(AP190="","",VLOOKUP(AP190,'シフト記号表（勤務時間帯）'!$C$6:$K$35,9,FALSE))</f>
        <v/>
      </c>
      <c r="AQ191" s="1390" t="str">
        <f>IF(AQ190="","",VLOOKUP(AQ190,'シフト記号表（勤務時間帯）'!$C$6:$K$35,9,FALSE))</f>
        <v/>
      </c>
      <c r="AR191" s="1390" t="str">
        <f>IF(AR190="","",VLOOKUP(AR190,'シフト記号表（勤務時間帯）'!$C$6:$K$35,9,FALSE))</f>
        <v/>
      </c>
      <c r="AS191" s="1390" t="str">
        <f>IF(AS190="","",VLOOKUP(AS190,'シフト記号表（勤務時間帯）'!$C$6:$K$35,9,FALSE))</f>
        <v/>
      </c>
      <c r="AT191" s="1392" t="str">
        <f>IF(AT190="","",VLOOKUP(AT190,'シフト記号表（勤務時間帯）'!$C$6:$K$35,9,FALSE))</f>
        <v/>
      </c>
      <c r="AU191" s="1391" t="str">
        <f>IF(AU190="","",VLOOKUP(AU190,'シフト記号表（勤務時間帯）'!$C$6:$K$35,9,FALSE))</f>
        <v/>
      </c>
      <c r="AV191" s="1390" t="str">
        <f>IF(AV190="","",VLOOKUP(AV190,'シフト記号表（勤務時間帯）'!$C$6:$K$35,9,FALSE))</f>
        <v/>
      </c>
      <c r="AW191" s="1390" t="str">
        <f>IF(AW190="","",VLOOKUP(AW190,'シフト記号表（勤務時間帯）'!$C$6:$K$35,9,FALSE))</f>
        <v/>
      </c>
      <c r="AX191" s="1389">
        <f>IF($BB$3="４週",SUM(S191:AT191),IF($BB$3="暦月",SUM(S191:AW191),""))</f>
        <v>0</v>
      </c>
      <c r="AY191" s="1388"/>
      <c r="AZ191" s="1387">
        <f>IF($BB$3="４週",AX191/4,IF($BB$3="暦月",'②勤務形態一覧表（100名）'!AX191/('②勤務形態一覧表（100名）'!$BB$8/7),""))</f>
        <v>0</v>
      </c>
      <c r="BA191" s="1386"/>
      <c r="BB191" s="1068"/>
      <c r="BC191" s="1067"/>
      <c r="BD191" s="1067"/>
      <c r="BE191" s="1067"/>
      <c r="BF191" s="1066"/>
    </row>
    <row r="192" spans="2:58" ht="20.25" customHeight="1">
      <c r="B192" s="1396"/>
      <c r="C192" s="1064"/>
      <c r="D192" s="1063"/>
      <c r="E192" s="1062"/>
      <c r="F192" s="1512">
        <f>C190</f>
        <v>0</v>
      </c>
      <c r="G192" s="1116"/>
      <c r="H192" s="1082"/>
      <c r="I192" s="1081"/>
      <c r="J192" s="1081"/>
      <c r="K192" s="1080"/>
      <c r="L192" s="1115"/>
      <c r="M192" s="1110"/>
      <c r="N192" s="1110"/>
      <c r="O192" s="1109"/>
      <c r="P192" s="1406" t="s">
        <v>935</v>
      </c>
      <c r="Q192" s="1405"/>
      <c r="R192" s="1404"/>
      <c r="S192" s="1380" t="str">
        <f>IF(S190="","",VLOOKUP(S190,'シフト記号表（勤務時間帯）'!$C$6:$U$35,19,FALSE))</f>
        <v/>
      </c>
      <c r="T192" s="1379" t="str">
        <f>IF(T190="","",VLOOKUP(T190,'シフト記号表（勤務時間帯）'!$C$6:$U$35,19,FALSE))</f>
        <v/>
      </c>
      <c r="U192" s="1379" t="str">
        <f>IF(U190="","",VLOOKUP(U190,'シフト記号表（勤務時間帯）'!$C$6:$U$35,19,FALSE))</f>
        <v/>
      </c>
      <c r="V192" s="1379" t="str">
        <f>IF(V190="","",VLOOKUP(V190,'シフト記号表（勤務時間帯）'!$C$6:$U$35,19,FALSE))</f>
        <v/>
      </c>
      <c r="W192" s="1379" t="str">
        <f>IF(W190="","",VLOOKUP(W190,'シフト記号表（勤務時間帯）'!$C$6:$U$35,19,FALSE))</f>
        <v/>
      </c>
      <c r="X192" s="1379" t="str">
        <f>IF(X190="","",VLOOKUP(X190,'シフト記号表（勤務時間帯）'!$C$6:$U$35,19,FALSE))</f>
        <v/>
      </c>
      <c r="Y192" s="1381" t="str">
        <f>IF(Y190="","",VLOOKUP(Y190,'シフト記号表（勤務時間帯）'!$C$6:$U$35,19,FALSE))</f>
        <v/>
      </c>
      <c r="Z192" s="1380" t="str">
        <f>IF(Z190="","",VLOOKUP(Z190,'シフト記号表（勤務時間帯）'!$C$6:$U$35,19,FALSE))</f>
        <v/>
      </c>
      <c r="AA192" s="1379" t="str">
        <f>IF(AA190="","",VLOOKUP(AA190,'シフト記号表（勤務時間帯）'!$C$6:$U$35,19,FALSE))</f>
        <v/>
      </c>
      <c r="AB192" s="1379" t="str">
        <f>IF(AB190="","",VLOOKUP(AB190,'シフト記号表（勤務時間帯）'!$C$6:$U$35,19,FALSE))</f>
        <v/>
      </c>
      <c r="AC192" s="1379" t="str">
        <f>IF(AC190="","",VLOOKUP(AC190,'シフト記号表（勤務時間帯）'!$C$6:$U$35,19,FALSE))</f>
        <v/>
      </c>
      <c r="AD192" s="1379" t="str">
        <f>IF(AD190="","",VLOOKUP(AD190,'シフト記号表（勤務時間帯）'!$C$6:$U$35,19,FALSE))</f>
        <v/>
      </c>
      <c r="AE192" s="1379" t="str">
        <f>IF(AE190="","",VLOOKUP(AE190,'シフト記号表（勤務時間帯）'!$C$6:$U$35,19,FALSE))</f>
        <v/>
      </c>
      <c r="AF192" s="1381" t="str">
        <f>IF(AF190="","",VLOOKUP(AF190,'シフト記号表（勤務時間帯）'!$C$6:$U$35,19,FALSE))</f>
        <v/>
      </c>
      <c r="AG192" s="1380" t="str">
        <f>IF(AG190="","",VLOOKUP(AG190,'シフト記号表（勤務時間帯）'!$C$6:$U$35,19,FALSE))</f>
        <v/>
      </c>
      <c r="AH192" s="1379" t="str">
        <f>IF(AH190="","",VLOOKUP(AH190,'シフト記号表（勤務時間帯）'!$C$6:$U$35,19,FALSE))</f>
        <v/>
      </c>
      <c r="AI192" s="1379" t="str">
        <f>IF(AI190="","",VLOOKUP(AI190,'シフト記号表（勤務時間帯）'!$C$6:$U$35,19,FALSE))</f>
        <v/>
      </c>
      <c r="AJ192" s="1379" t="str">
        <f>IF(AJ190="","",VLOOKUP(AJ190,'シフト記号表（勤務時間帯）'!$C$6:$U$35,19,FALSE))</f>
        <v/>
      </c>
      <c r="AK192" s="1379" t="str">
        <f>IF(AK190="","",VLOOKUP(AK190,'シフト記号表（勤務時間帯）'!$C$6:$U$35,19,FALSE))</f>
        <v/>
      </c>
      <c r="AL192" s="1379" t="str">
        <f>IF(AL190="","",VLOOKUP(AL190,'シフト記号表（勤務時間帯）'!$C$6:$U$35,19,FALSE))</f>
        <v/>
      </c>
      <c r="AM192" s="1381" t="str">
        <f>IF(AM190="","",VLOOKUP(AM190,'シフト記号表（勤務時間帯）'!$C$6:$U$35,19,FALSE))</f>
        <v/>
      </c>
      <c r="AN192" s="1380" t="str">
        <f>IF(AN190="","",VLOOKUP(AN190,'シフト記号表（勤務時間帯）'!$C$6:$U$35,19,FALSE))</f>
        <v/>
      </c>
      <c r="AO192" s="1379" t="str">
        <f>IF(AO190="","",VLOOKUP(AO190,'シフト記号表（勤務時間帯）'!$C$6:$U$35,19,FALSE))</f>
        <v/>
      </c>
      <c r="AP192" s="1379" t="str">
        <f>IF(AP190="","",VLOOKUP(AP190,'シフト記号表（勤務時間帯）'!$C$6:$U$35,19,FALSE))</f>
        <v/>
      </c>
      <c r="AQ192" s="1379" t="str">
        <f>IF(AQ190="","",VLOOKUP(AQ190,'シフト記号表（勤務時間帯）'!$C$6:$U$35,19,FALSE))</f>
        <v/>
      </c>
      <c r="AR192" s="1379" t="str">
        <f>IF(AR190="","",VLOOKUP(AR190,'シフト記号表（勤務時間帯）'!$C$6:$U$35,19,FALSE))</f>
        <v/>
      </c>
      <c r="AS192" s="1379" t="str">
        <f>IF(AS190="","",VLOOKUP(AS190,'シフト記号表（勤務時間帯）'!$C$6:$U$35,19,FALSE))</f>
        <v/>
      </c>
      <c r="AT192" s="1381" t="str">
        <f>IF(AT190="","",VLOOKUP(AT190,'シフト記号表（勤務時間帯）'!$C$6:$U$35,19,FALSE))</f>
        <v/>
      </c>
      <c r="AU192" s="1380" t="str">
        <f>IF(AU190="","",VLOOKUP(AU190,'シフト記号表（勤務時間帯）'!$C$6:$U$35,19,FALSE))</f>
        <v/>
      </c>
      <c r="AV192" s="1379" t="str">
        <f>IF(AV190="","",VLOOKUP(AV190,'シフト記号表（勤務時間帯）'!$C$6:$U$35,19,FALSE))</f>
        <v/>
      </c>
      <c r="AW192" s="1379" t="str">
        <f>IF(AW190="","",VLOOKUP(AW190,'シフト記号表（勤務時間帯）'!$C$6:$U$35,19,FALSE))</f>
        <v/>
      </c>
      <c r="AX192" s="1378">
        <f>IF($BB$3="４週",SUM(S192:AT192),IF($BB$3="暦月",SUM(S192:AW192),""))</f>
        <v>0</v>
      </c>
      <c r="AY192" s="1377"/>
      <c r="AZ192" s="1376">
        <f>IF($BB$3="４週",AX192/4,IF($BB$3="暦月",'②勤務形態一覧表（100名）'!AX192/('②勤務形態一覧表（100名）'!$BB$8/7),""))</f>
        <v>0</v>
      </c>
      <c r="BA192" s="1375"/>
      <c r="BB192" s="1111"/>
      <c r="BC192" s="1110"/>
      <c r="BD192" s="1110"/>
      <c r="BE192" s="1110"/>
      <c r="BF192" s="1109"/>
    </row>
    <row r="193" spans="2:58" ht="20.25" customHeight="1">
      <c r="B193" s="1396">
        <f>B190+1</f>
        <v>58</v>
      </c>
      <c r="C193" s="1108"/>
      <c r="D193" s="1107"/>
      <c r="E193" s="1106"/>
      <c r="F193" s="1105"/>
      <c r="G193" s="1104"/>
      <c r="H193" s="1103"/>
      <c r="I193" s="1081"/>
      <c r="J193" s="1081"/>
      <c r="K193" s="1080"/>
      <c r="L193" s="1102"/>
      <c r="M193" s="1090"/>
      <c r="N193" s="1090"/>
      <c r="O193" s="1089"/>
      <c r="P193" s="1403" t="s">
        <v>937</v>
      </c>
      <c r="Q193" s="1402"/>
      <c r="R193" s="1401"/>
      <c r="S193" s="1518"/>
      <c r="T193" s="1517"/>
      <c r="U193" s="1517"/>
      <c r="V193" s="1517"/>
      <c r="W193" s="1517"/>
      <c r="X193" s="1517"/>
      <c r="Y193" s="1519"/>
      <c r="Z193" s="1518"/>
      <c r="AA193" s="1517"/>
      <c r="AB193" s="1517"/>
      <c r="AC193" s="1517"/>
      <c r="AD193" s="1517"/>
      <c r="AE193" s="1517"/>
      <c r="AF193" s="1519"/>
      <c r="AG193" s="1518"/>
      <c r="AH193" s="1517"/>
      <c r="AI193" s="1517"/>
      <c r="AJ193" s="1517"/>
      <c r="AK193" s="1517"/>
      <c r="AL193" s="1517"/>
      <c r="AM193" s="1519"/>
      <c r="AN193" s="1518"/>
      <c r="AO193" s="1517"/>
      <c r="AP193" s="1517"/>
      <c r="AQ193" s="1517"/>
      <c r="AR193" s="1517"/>
      <c r="AS193" s="1517"/>
      <c r="AT193" s="1519"/>
      <c r="AU193" s="1518"/>
      <c r="AV193" s="1517"/>
      <c r="AW193" s="1517"/>
      <c r="AX193" s="1516"/>
      <c r="AY193" s="1515"/>
      <c r="AZ193" s="1514"/>
      <c r="BA193" s="1513"/>
      <c r="BB193" s="1091"/>
      <c r="BC193" s="1090"/>
      <c r="BD193" s="1090"/>
      <c r="BE193" s="1090"/>
      <c r="BF193" s="1089"/>
    </row>
    <row r="194" spans="2:58" ht="20.25" customHeight="1">
      <c r="B194" s="1396"/>
      <c r="C194" s="1087"/>
      <c r="D194" s="1086"/>
      <c r="E194" s="1085"/>
      <c r="F194" s="1084"/>
      <c r="G194" s="1083"/>
      <c r="H194" s="1082"/>
      <c r="I194" s="1081"/>
      <c r="J194" s="1081"/>
      <c r="K194" s="1080"/>
      <c r="L194" s="1079"/>
      <c r="M194" s="1067"/>
      <c r="N194" s="1067"/>
      <c r="O194" s="1066"/>
      <c r="P194" s="1395" t="s">
        <v>936</v>
      </c>
      <c r="Q194" s="1394"/>
      <c r="R194" s="1393"/>
      <c r="S194" s="1391" t="str">
        <f>IF(S193="","",VLOOKUP(S193,'シフト記号表（勤務時間帯）'!$C$6:$K$35,9,FALSE))</f>
        <v/>
      </c>
      <c r="T194" s="1390" t="str">
        <f>IF(T193="","",VLOOKUP(T193,'シフト記号表（勤務時間帯）'!$C$6:$K$35,9,FALSE))</f>
        <v/>
      </c>
      <c r="U194" s="1390" t="str">
        <f>IF(U193="","",VLOOKUP(U193,'シフト記号表（勤務時間帯）'!$C$6:$K$35,9,FALSE))</f>
        <v/>
      </c>
      <c r="V194" s="1390" t="str">
        <f>IF(V193="","",VLOOKUP(V193,'シフト記号表（勤務時間帯）'!$C$6:$K$35,9,FALSE))</f>
        <v/>
      </c>
      <c r="W194" s="1390" t="str">
        <f>IF(W193="","",VLOOKUP(W193,'シフト記号表（勤務時間帯）'!$C$6:$K$35,9,FALSE))</f>
        <v/>
      </c>
      <c r="X194" s="1390" t="str">
        <f>IF(X193="","",VLOOKUP(X193,'シフト記号表（勤務時間帯）'!$C$6:$K$35,9,FALSE))</f>
        <v/>
      </c>
      <c r="Y194" s="1392" t="str">
        <f>IF(Y193="","",VLOOKUP(Y193,'シフト記号表（勤務時間帯）'!$C$6:$K$35,9,FALSE))</f>
        <v/>
      </c>
      <c r="Z194" s="1391" t="str">
        <f>IF(Z193="","",VLOOKUP(Z193,'シフト記号表（勤務時間帯）'!$C$6:$K$35,9,FALSE))</f>
        <v/>
      </c>
      <c r="AA194" s="1390" t="str">
        <f>IF(AA193="","",VLOOKUP(AA193,'シフト記号表（勤務時間帯）'!$C$6:$K$35,9,FALSE))</f>
        <v/>
      </c>
      <c r="AB194" s="1390" t="str">
        <f>IF(AB193="","",VLOOKUP(AB193,'シフト記号表（勤務時間帯）'!$C$6:$K$35,9,FALSE))</f>
        <v/>
      </c>
      <c r="AC194" s="1390" t="str">
        <f>IF(AC193="","",VLOOKUP(AC193,'シフト記号表（勤務時間帯）'!$C$6:$K$35,9,FALSE))</f>
        <v/>
      </c>
      <c r="AD194" s="1390" t="str">
        <f>IF(AD193="","",VLOOKUP(AD193,'シフト記号表（勤務時間帯）'!$C$6:$K$35,9,FALSE))</f>
        <v/>
      </c>
      <c r="AE194" s="1390" t="str">
        <f>IF(AE193="","",VLOOKUP(AE193,'シフト記号表（勤務時間帯）'!$C$6:$K$35,9,FALSE))</f>
        <v/>
      </c>
      <c r="AF194" s="1392" t="str">
        <f>IF(AF193="","",VLOOKUP(AF193,'シフト記号表（勤務時間帯）'!$C$6:$K$35,9,FALSE))</f>
        <v/>
      </c>
      <c r="AG194" s="1391" t="str">
        <f>IF(AG193="","",VLOOKUP(AG193,'シフト記号表（勤務時間帯）'!$C$6:$K$35,9,FALSE))</f>
        <v/>
      </c>
      <c r="AH194" s="1390" t="str">
        <f>IF(AH193="","",VLOOKUP(AH193,'シフト記号表（勤務時間帯）'!$C$6:$K$35,9,FALSE))</f>
        <v/>
      </c>
      <c r="AI194" s="1390" t="str">
        <f>IF(AI193="","",VLOOKUP(AI193,'シフト記号表（勤務時間帯）'!$C$6:$K$35,9,FALSE))</f>
        <v/>
      </c>
      <c r="AJ194" s="1390" t="str">
        <f>IF(AJ193="","",VLOOKUP(AJ193,'シフト記号表（勤務時間帯）'!$C$6:$K$35,9,FALSE))</f>
        <v/>
      </c>
      <c r="AK194" s="1390" t="str">
        <f>IF(AK193="","",VLOOKUP(AK193,'シフト記号表（勤務時間帯）'!$C$6:$K$35,9,FALSE))</f>
        <v/>
      </c>
      <c r="AL194" s="1390" t="str">
        <f>IF(AL193="","",VLOOKUP(AL193,'シフト記号表（勤務時間帯）'!$C$6:$K$35,9,FALSE))</f>
        <v/>
      </c>
      <c r="AM194" s="1392" t="str">
        <f>IF(AM193="","",VLOOKUP(AM193,'シフト記号表（勤務時間帯）'!$C$6:$K$35,9,FALSE))</f>
        <v/>
      </c>
      <c r="AN194" s="1391" t="str">
        <f>IF(AN193="","",VLOOKUP(AN193,'シフト記号表（勤務時間帯）'!$C$6:$K$35,9,FALSE))</f>
        <v/>
      </c>
      <c r="AO194" s="1390" t="str">
        <f>IF(AO193="","",VLOOKUP(AO193,'シフト記号表（勤務時間帯）'!$C$6:$K$35,9,FALSE))</f>
        <v/>
      </c>
      <c r="AP194" s="1390" t="str">
        <f>IF(AP193="","",VLOOKUP(AP193,'シフト記号表（勤務時間帯）'!$C$6:$K$35,9,FALSE))</f>
        <v/>
      </c>
      <c r="AQ194" s="1390" t="str">
        <f>IF(AQ193="","",VLOOKUP(AQ193,'シフト記号表（勤務時間帯）'!$C$6:$K$35,9,FALSE))</f>
        <v/>
      </c>
      <c r="AR194" s="1390" t="str">
        <f>IF(AR193="","",VLOOKUP(AR193,'シフト記号表（勤務時間帯）'!$C$6:$K$35,9,FALSE))</f>
        <v/>
      </c>
      <c r="AS194" s="1390" t="str">
        <f>IF(AS193="","",VLOOKUP(AS193,'シフト記号表（勤務時間帯）'!$C$6:$K$35,9,FALSE))</f>
        <v/>
      </c>
      <c r="AT194" s="1392" t="str">
        <f>IF(AT193="","",VLOOKUP(AT193,'シフト記号表（勤務時間帯）'!$C$6:$K$35,9,FALSE))</f>
        <v/>
      </c>
      <c r="AU194" s="1391" t="str">
        <f>IF(AU193="","",VLOOKUP(AU193,'シフト記号表（勤務時間帯）'!$C$6:$K$35,9,FALSE))</f>
        <v/>
      </c>
      <c r="AV194" s="1390" t="str">
        <f>IF(AV193="","",VLOOKUP(AV193,'シフト記号表（勤務時間帯）'!$C$6:$K$35,9,FALSE))</f>
        <v/>
      </c>
      <c r="AW194" s="1390" t="str">
        <f>IF(AW193="","",VLOOKUP(AW193,'シフト記号表（勤務時間帯）'!$C$6:$K$35,9,FALSE))</f>
        <v/>
      </c>
      <c r="AX194" s="1389">
        <f>IF($BB$3="４週",SUM(S194:AT194),IF($BB$3="暦月",SUM(S194:AW194),""))</f>
        <v>0</v>
      </c>
      <c r="AY194" s="1388"/>
      <c r="AZ194" s="1387">
        <f>IF($BB$3="４週",AX194/4,IF($BB$3="暦月",'②勤務形態一覧表（100名）'!AX194/('②勤務形態一覧表（100名）'!$BB$8/7),""))</f>
        <v>0</v>
      </c>
      <c r="BA194" s="1386"/>
      <c r="BB194" s="1068"/>
      <c r="BC194" s="1067"/>
      <c r="BD194" s="1067"/>
      <c r="BE194" s="1067"/>
      <c r="BF194" s="1066"/>
    </row>
    <row r="195" spans="2:58" ht="20.25" customHeight="1">
      <c r="B195" s="1396"/>
      <c r="C195" s="1064"/>
      <c r="D195" s="1063"/>
      <c r="E195" s="1062"/>
      <c r="F195" s="1512">
        <f>C193</f>
        <v>0</v>
      </c>
      <c r="G195" s="1116"/>
      <c r="H195" s="1082"/>
      <c r="I195" s="1081"/>
      <c r="J195" s="1081"/>
      <c r="K195" s="1080"/>
      <c r="L195" s="1115"/>
      <c r="M195" s="1110"/>
      <c r="N195" s="1110"/>
      <c r="O195" s="1109"/>
      <c r="P195" s="1406" t="s">
        <v>935</v>
      </c>
      <c r="Q195" s="1405"/>
      <c r="R195" s="1404"/>
      <c r="S195" s="1380" t="str">
        <f>IF(S193="","",VLOOKUP(S193,'シフト記号表（勤務時間帯）'!$C$6:$U$35,19,FALSE))</f>
        <v/>
      </c>
      <c r="T195" s="1379" t="str">
        <f>IF(T193="","",VLOOKUP(T193,'シフト記号表（勤務時間帯）'!$C$6:$U$35,19,FALSE))</f>
        <v/>
      </c>
      <c r="U195" s="1379" t="str">
        <f>IF(U193="","",VLOOKUP(U193,'シフト記号表（勤務時間帯）'!$C$6:$U$35,19,FALSE))</f>
        <v/>
      </c>
      <c r="V195" s="1379" t="str">
        <f>IF(V193="","",VLOOKUP(V193,'シフト記号表（勤務時間帯）'!$C$6:$U$35,19,FALSE))</f>
        <v/>
      </c>
      <c r="W195" s="1379" t="str">
        <f>IF(W193="","",VLOOKUP(W193,'シフト記号表（勤務時間帯）'!$C$6:$U$35,19,FALSE))</f>
        <v/>
      </c>
      <c r="X195" s="1379" t="str">
        <f>IF(X193="","",VLOOKUP(X193,'シフト記号表（勤務時間帯）'!$C$6:$U$35,19,FALSE))</f>
        <v/>
      </c>
      <c r="Y195" s="1381" t="str">
        <f>IF(Y193="","",VLOOKUP(Y193,'シフト記号表（勤務時間帯）'!$C$6:$U$35,19,FALSE))</f>
        <v/>
      </c>
      <c r="Z195" s="1380" t="str">
        <f>IF(Z193="","",VLOOKUP(Z193,'シフト記号表（勤務時間帯）'!$C$6:$U$35,19,FALSE))</f>
        <v/>
      </c>
      <c r="AA195" s="1379" t="str">
        <f>IF(AA193="","",VLOOKUP(AA193,'シフト記号表（勤務時間帯）'!$C$6:$U$35,19,FALSE))</f>
        <v/>
      </c>
      <c r="AB195" s="1379" t="str">
        <f>IF(AB193="","",VLOOKUP(AB193,'シフト記号表（勤務時間帯）'!$C$6:$U$35,19,FALSE))</f>
        <v/>
      </c>
      <c r="AC195" s="1379" t="str">
        <f>IF(AC193="","",VLOOKUP(AC193,'シフト記号表（勤務時間帯）'!$C$6:$U$35,19,FALSE))</f>
        <v/>
      </c>
      <c r="AD195" s="1379" t="str">
        <f>IF(AD193="","",VLOOKUP(AD193,'シフト記号表（勤務時間帯）'!$C$6:$U$35,19,FALSE))</f>
        <v/>
      </c>
      <c r="AE195" s="1379" t="str">
        <f>IF(AE193="","",VLOOKUP(AE193,'シフト記号表（勤務時間帯）'!$C$6:$U$35,19,FALSE))</f>
        <v/>
      </c>
      <c r="AF195" s="1381" t="str">
        <f>IF(AF193="","",VLOOKUP(AF193,'シフト記号表（勤務時間帯）'!$C$6:$U$35,19,FALSE))</f>
        <v/>
      </c>
      <c r="AG195" s="1380" t="str">
        <f>IF(AG193="","",VLOOKUP(AG193,'シフト記号表（勤務時間帯）'!$C$6:$U$35,19,FALSE))</f>
        <v/>
      </c>
      <c r="AH195" s="1379" t="str">
        <f>IF(AH193="","",VLOOKUP(AH193,'シフト記号表（勤務時間帯）'!$C$6:$U$35,19,FALSE))</f>
        <v/>
      </c>
      <c r="AI195" s="1379" t="str">
        <f>IF(AI193="","",VLOOKUP(AI193,'シフト記号表（勤務時間帯）'!$C$6:$U$35,19,FALSE))</f>
        <v/>
      </c>
      <c r="AJ195" s="1379" t="str">
        <f>IF(AJ193="","",VLOOKUP(AJ193,'シフト記号表（勤務時間帯）'!$C$6:$U$35,19,FALSE))</f>
        <v/>
      </c>
      <c r="AK195" s="1379" t="str">
        <f>IF(AK193="","",VLOOKUP(AK193,'シフト記号表（勤務時間帯）'!$C$6:$U$35,19,FALSE))</f>
        <v/>
      </c>
      <c r="AL195" s="1379" t="str">
        <f>IF(AL193="","",VLOOKUP(AL193,'シフト記号表（勤務時間帯）'!$C$6:$U$35,19,FALSE))</f>
        <v/>
      </c>
      <c r="AM195" s="1381" t="str">
        <f>IF(AM193="","",VLOOKUP(AM193,'シフト記号表（勤務時間帯）'!$C$6:$U$35,19,FALSE))</f>
        <v/>
      </c>
      <c r="AN195" s="1380" t="str">
        <f>IF(AN193="","",VLOOKUP(AN193,'シフト記号表（勤務時間帯）'!$C$6:$U$35,19,FALSE))</f>
        <v/>
      </c>
      <c r="AO195" s="1379" t="str">
        <f>IF(AO193="","",VLOOKUP(AO193,'シフト記号表（勤務時間帯）'!$C$6:$U$35,19,FALSE))</f>
        <v/>
      </c>
      <c r="AP195" s="1379" t="str">
        <f>IF(AP193="","",VLOOKUP(AP193,'シフト記号表（勤務時間帯）'!$C$6:$U$35,19,FALSE))</f>
        <v/>
      </c>
      <c r="AQ195" s="1379" t="str">
        <f>IF(AQ193="","",VLOOKUP(AQ193,'シフト記号表（勤務時間帯）'!$C$6:$U$35,19,FALSE))</f>
        <v/>
      </c>
      <c r="AR195" s="1379" t="str">
        <f>IF(AR193="","",VLOOKUP(AR193,'シフト記号表（勤務時間帯）'!$C$6:$U$35,19,FALSE))</f>
        <v/>
      </c>
      <c r="AS195" s="1379" t="str">
        <f>IF(AS193="","",VLOOKUP(AS193,'シフト記号表（勤務時間帯）'!$C$6:$U$35,19,FALSE))</f>
        <v/>
      </c>
      <c r="AT195" s="1381" t="str">
        <f>IF(AT193="","",VLOOKUP(AT193,'シフト記号表（勤務時間帯）'!$C$6:$U$35,19,FALSE))</f>
        <v/>
      </c>
      <c r="AU195" s="1380" t="str">
        <f>IF(AU193="","",VLOOKUP(AU193,'シフト記号表（勤務時間帯）'!$C$6:$U$35,19,FALSE))</f>
        <v/>
      </c>
      <c r="AV195" s="1379" t="str">
        <f>IF(AV193="","",VLOOKUP(AV193,'シフト記号表（勤務時間帯）'!$C$6:$U$35,19,FALSE))</f>
        <v/>
      </c>
      <c r="AW195" s="1379" t="str">
        <f>IF(AW193="","",VLOOKUP(AW193,'シフト記号表（勤務時間帯）'!$C$6:$U$35,19,FALSE))</f>
        <v/>
      </c>
      <c r="AX195" s="1378">
        <f>IF($BB$3="４週",SUM(S195:AT195),IF($BB$3="暦月",SUM(S195:AW195),""))</f>
        <v>0</v>
      </c>
      <c r="AY195" s="1377"/>
      <c r="AZ195" s="1376">
        <f>IF($BB$3="４週",AX195/4,IF($BB$3="暦月",'②勤務形態一覧表（100名）'!AX195/('②勤務形態一覧表（100名）'!$BB$8/7),""))</f>
        <v>0</v>
      </c>
      <c r="BA195" s="1375"/>
      <c r="BB195" s="1111"/>
      <c r="BC195" s="1110"/>
      <c r="BD195" s="1110"/>
      <c r="BE195" s="1110"/>
      <c r="BF195" s="1109"/>
    </row>
    <row r="196" spans="2:58" ht="20.25" customHeight="1">
      <c r="B196" s="1396">
        <f>B193+1</f>
        <v>59</v>
      </c>
      <c r="C196" s="1108"/>
      <c r="D196" s="1107"/>
      <c r="E196" s="1106"/>
      <c r="F196" s="1105"/>
      <c r="G196" s="1104"/>
      <c r="H196" s="1103"/>
      <c r="I196" s="1081"/>
      <c r="J196" s="1081"/>
      <c r="K196" s="1080"/>
      <c r="L196" s="1102"/>
      <c r="M196" s="1090"/>
      <c r="N196" s="1090"/>
      <c r="O196" s="1089"/>
      <c r="P196" s="1403" t="s">
        <v>937</v>
      </c>
      <c r="Q196" s="1402"/>
      <c r="R196" s="1401"/>
      <c r="S196" s="1518"/>
      <c r="T196" s="1517"/>
      <c r="U196" s="1517"/>
      <c r="V196" s="1517"/>
      <c r="W196" s="1517"/>
      <c r="X196" s="1517"/>
      <c r="Y196" s="1519"/>
      <c r="Z196" s="1518"/>
      <c r="AA196" s="1517"/>
      <c r="AB196" s="1517"/>
      <c r="AC196" s="1517"/>
      <c r="AD196" s="1517"/>
      <c r="AE196" s="1517"/>
      <c r="AF196" s="1519"/>
      <c r="AG196" s="1518"/>
      <c r="AH196" s="1517"/>
      <c r="AI196" s="1517"/>
      <c r="AJ196" s="1517"/>
      <c r="AK196" s="1517"/>
      <c r="AL196" s="1517"/>
      <c r="AM196" s="1519"/>
      <c r="AN196" s="1518"/>
      <c r="AO196" s="1517"/>
      <c r="AP196" s="1517"/>
      <c r="AQ196" s="1517"/>
      <c r="AR196" s="1517"/>
      <c r="AS196" s="1517"/>
      <c r="AT196" s="1519"/>
      <c r="AU196" s="1518"/>
      <c r="AV196" s="1517"/>
      <c r="AW196" s="1517"/>
      <c r="AX196" s="1516"/>
      <c r="AY196" s="1515"/>
      <c r="AZ196" s="1514"/>
      <c r="BA196" s="1513"/>
      <c r="BB196" s="1091"/>
      <c r="BC196" s="1090"/>
      <c r="BD196" s="1090"/>
      <c r="BE196" s="1090"/>
      <c r="BF196" s="1089"/>
    </row>
    <row r="197" spans="2:58" ht="20.25" customHeight="1">
      <c r="B197" s="1396"/>
      <c r="C197" s="1087"/>
      <c r="D197" s="1086"/>
      <c r="E197" s="1085"/>
      <c r="F197" s="1084"/>
      <c r="G197" s="1083"/>
      <c r="H197" s="1082"/>
      <c r="I197" s="1081"/>
      <c r="J197" s="1081"/>
      <c r="K197" s="1080"/>
      <c r="L197" s="1079"/>
      <c r="M197" s="1067"/>
      <c r="N197" s="1067"/>
      <c r="O197" s="1066"/>
      <c r="P197" s="1395" t="s">
        <v>936</v>
      </c>
      <c r="Q197" s="1394"/>
      <c r="R197" s="1393"/>
      <c r="S197" s="1391" t="str">
        <f>IF(S196="","",VLOOKUP(S196,'シフト記号表（勤務時間帯）'!$C$6:$K$35,9,FALSE))</f>
        <v/>
      </c>
      <c r="T197" s="1390" t="str">
        <f>IF(T196="","",VLOOKUP(T196,'シフト記号表（勤務時間帯）'!$C$6:$K$35,9,FALSE))</f>
        <v/>
      </c>
      <c r="U197" s="1390" t="str">
        <f>IF(U196="","",VLOOKUP(U196,'シフト記号表（勤務時間帯）'!$C$6:$K$35,9,FALSE))</f>
        <v/>
      </c>
      <c r="V197" s="1390" t="str">
        <f>IF(V196="","",VLOOKUP(V196,'シフト記号表（勤務時間帯）'!$C$6:$K$35,9,FALSE))</f>
        <v/>
      </c>
      <c r="W197" s="1390" t="str">
        <f>IF(W196="","",VLOOKUP(W196,'シフト記号表（勤務時間帯）'!$C$6:$K$35,9,FALSE))</f>
        <v/>
      </c>
      <c r="X197" s="1390" t="str">
        <f>IF(X196="","",VLOOKUP(X196,'シフト記号表（勤務時間帯）'!$C$6:$K$35,9,FALSE))</f>
        <v/>
      </c>
      <c r="Y197" s="1392" t="str">
        <f>IF(Y196="","",VLOOKUP(Y196,'シフト記号表（勤務時間帯）'!$C$6:$K$35,9,FALSE))</f>
        <v/>
      </c>
      <c r="Z197" s="1391" t="str">
        <f>IF(Z196="","",VLOOKUP(Z196,'シフト記号表（勤務時間帯）'!$C$6:$K$35,9,FALSE))</f>
        <v/>
      </c>
      <c r="AA197" s="1390" t="str">
        <f>IF(AA196="","",VLOOKUP(AA196,'シフト記号表（勤務時間帯）'!$C$6:$K$35,9,FALSE))</f>
        <v/>
      </c>
      <c r="AB197" s="1390" t="str">
        <f>IF(AB196="","",VLOOKUP(AB196,'シフト記号表（勤務時間帯）'!$C$6:$K$35,9,FALSE))</f>
        <v/>
      </c>
      <c r="AC197" s="1390" t="str">
        <f>IF(AC196="","",VLOOKUP(AC196,'シフト記号表（勤務時間帯）'!$C$6:$K$35,9,FALSE))</f>
        <v/>
      </c>
      <c r="AD197" s="1390" t="str">
        <f>IF(AD196="","",VLOOKUP(AD196,'シフト記号表（勤務時間帯）'!$C$6:$K$35,9,FALSE))</f>
        <v/>
      </c>
      <c r="AE197" s="1390" t="str">
        <f>IF(AE196="","",VLOOKUP(AE196,'シフト記号表（勤務時間帯）'!$C$6:$K$35,9,FALSE))</f>
        <v/>
      </c>
      <c r="AF197" s="1392" t="str">
        <f>IF(AF196="","",VLOOKUP(AF196,'シフト記号表（勤務時間帯）'!$C$6:$K$35,9,FALSE))</f>
        <v/>
      </c>
      <c r="AG197" s="1391" t="str">
        <f>IF(AG196="","",VLOOKUP(AG196,'シフト記号表（勤務時間帯）'!$C$6:$K$35,9,FALSE))</f>
        <v/>
      </c>
      <c r="AH197" s="1390" t="str">
        <f>IF(AH196="","",VLOOKUP(AH196,'シフト記号表（勤務時間帯）'!$C$6:$K$35,9,FALSE))</f>
        <v/>
      </c>
      <c r="AI197" s="1390" t="str">
        <f>IF(AI196="","",VLOOKUP(AI196,'シフト記号表（勤務時間帯）'!$C$6:$K$35,9,FALSE))</f>
        <v/>
      </c>
      <c r="AJ197" s="1390" t="str">
        <f>IF(AJ196="","",VLOOKUP(AJ196,'シフト記号表（勤務時間帯）'!$C$6:$K$35,9,FALSE))</f>
        <v/>
      </c>
      <c r="AK197" s="1390" t="str">
        <f>IF(AK196="","",VLOOKUP(AK196,'シフト記号表（勤務時間帯）'!$C$6:$K$35,9,FALSE))</f>
        <v/>
      </c>
      <c r="AL197" s="1390" t="str">
        <f>IF(AL196="","",VLOOKUP(AL196,'シフト記号表（勤務時間帯）'!$C$6:$K$35,9,FALSE))</f>
        <v/>
      </c>
      <c r="AM197" s="1392" t="str">
        <f>IF(AM196="","",VLOOKUP(AM196,'シフト記号表（勤務時間帯）'!$C$6:$K$35,9,FALSE))</f>
        <v/>
      </c>
      <c r="AN197" s="1391" t="str">
        <f>IF(AN196="","",VLOOKUP(AN196,'シフト記号表（勤務時間帯）'!$C$6:$K$35,9,FALSE))</f>
        <v/>
      </c>
      <c r="AO197" s="1390" t="str">
        <f>IF(AO196="","",VLOOKUP(AO196,'シフト記号表（勤務時間帯）'!$C$6:$K$35,9,FALSE))</f>
        <v/>
      </c>
      <c r="AP197" s="1390" t="str">
        <f>IF(AP196="","",VLOOKUP(AP196,'シフト記号表（勤務時間帯）'!$C$6:$K$35,9,FALSE))</f>
        <v/>
      </c>
      <c r="AQ197" s="1390" t="str">
        <f>IF(AQ196="","",VLOOKUP(AQ196,'シフト記号表（勤務時間帯）'!$C$6:$K$35,9,FALSE))</f>
        <v/>
      </c>
      <c r="AR197" s="1390" t="str">
        <f>IF(AR196="","",VLOOKUP(AR196,'シフト記号表（勤務時間帯）'!$C$6:$K$35,9,FALSE))</f>
        <v/>
      </c>
      <c r="AS197" s="1390" t="str">
        <f>IF(AS196="","",VLOOKUP(AS196,'シフト記号表（勤務時間帯）'!$C$6:$K$35,9,FALSE))</f>
        <v/>
      </c>
      <c r="AT197" s="1392" t="str">
        <f>IF(AT196="","",VLOOKUP(AT196,'シフト記号表（勤務時間帯）'!$C$6:$K$35,9,FALSE))</f>
        <v/>
      </c>
      <c r="AU197" s="1391" t="str">
        <f>IF(AU196="","",VLOOKUP(AU196,'シフト記号表（勤務時間帯）'!$C$6:$K$35,9,FALSE))</f>
        <v/>
      </c>
      <c r="AV197" s="1390" t="str">
        <f>IF(AV196="","",VLOOKUP(AV196,'シフト記号表（勤務時間帯）'!$C$6:$K$35,9,FALSE))</f>
        <v/>
      </c>
      <c r="AW197" s="1390" t="str">
        <f>IF(AW196="","",VLOOKUP(AW196,'シフト記号表（勤務時間帯）'!$C$6:$K$35,9,FALSE))</f>
        <v/>
      </c>
      <c r="AX197" s="1389">
        <f>IF($BB$3="４週",SUM(S197:AT197),IF($BB$3="暦月",SUM(S197:AW197),""))</f>
        <v>0</v>
      </c>
      <c r="AY197" s="1388"/>
      <c r="AZ197" s="1387">
        <f>IF($BB$3="４週",AX197/4,IF($BB$3="暦月",'②勤務形態一覧表（100名）'!AX197/('②勤務形態一覧表（100名）'!$BB$8/7),""))</f>
        <v>0</v>
      </c>
      <c r="BA197" s="1386"/>
      <c r="BB197" s="1068"/>
      <c r="BC197" s="1067"/>
      <c r="BD197" s="1067"/>
      <c r="BE197" s="1067"/>
      <c r="BF197" s="1066"/>
    </row>
    <row r="198" spans="2:58" ht="20.25" customHeight="1">
      <c r="B198" s="1396"/>
      <c r="C198" s="1064"/>
      <c r="D198" s="1063"/>
      <c r="E198" s="1062"/>
      <c r="F198" s="1512">
        <f>C196</f>
        <v>0</v>
      </c>
      <c r="G198" s="1116"/>
      <c r="H198" s="1082"/>
      <c r="I198" s="1081"/>
      <c r="J198" s="1081"/>
      <c r="K198" s="1080"/>
      <c r="L198" s="1115"/>
      <c r="M198" s="1110"/>
      <c r="N198" s="1110"/>
      <c r="O198" s="1109"/>
      <c r="P198" s="1406" t="s">
        <v>935</v>
      </c>
      <c r="Q198" s="1405"/>
      <c r="R198" s="1404"/>
      <c r="S198" s="1380" t="str">
        <f>IF(S196="","",VLOOKUP(S196,'シフト記号表（勤務時間帯）'!$C$6:$U$35,19,FALSE))</f>
        <v/>
      </c>
      <c r="T198" s="1379" t="str">
        <f>IF(T196="","",VLOOKUP(T196,'シフト記号表（勤務時間帯）'!$C$6:$U$35,19,FALSE))</f>
        <v/>
      </c>
      <c r="U198" s="1379" t="str">
        <f>IF(U196="","",VLOOKUP(U196,'シフト記号表（勤務時間帯）'!$C$6:$U$35,19,FALSE))</f>
        <v/>
      </c>
      <c r="V198" s="1379" t="str">
        <f>IF(V196="","",VLOOKUP(V196,'シフト記号表（勤務時間帯）'!$C$6:$U$35,19,FALSE))</f>
        <v/>
      </c>
      <c r="W198" s="1379" t="str">
        <f>IF(W196="","",VLOOKUP(W196,'シフト記号表（勤務時間帯）'!$C$6:$U$35,19,FALSE))</f>
        <v/>
      </c>
      <c r="X198" s="1379" t="str">
        <f>IF(X196="","",VLOOKUP(X196,'シフト記号表（勤務時間帯）'!$C$6:$U$35,19,FALSE))</f>
        <v/>
      </c>
      <c r="Y198" s="1381" t="str">
        <f>IF(Y196="","",VLOOKUP(Y196,'シフト記号表（勤務時間帯）'!$C$6:$U$35,19,FALSE))</f>
        <v/>
      </c>
      <c r="Z198" s="1380" t="str">
        <f>IF(Z196="","",VLOOKUP(Z196,'シフト記号表（勤務時間帯）'!$C$6:$U$35,19,FALSE))</f>
        <v/>
      </c>
      <c r="AA198" s="1379" t="str">
        <f>IF(AA196="","",VLOOKUP(AA196,'シフト記号表（勤務時間帯）'!$C$6:$U$35,19,FALSE))</f>
        <v/>
      </c>
      <c r="AB198" s="1379" t="str">
        <f>IF(AB196="","",VLOOKUP(AB196,'シフト記号表（勤務時間帯）'!$C$6:$U$35,19,FALSE))</f>
        <v/>
      </c>
      <c r="AC198" s="1379" t="str">
        <f>IF(AC196="","",VLOOKUP(AC196,'シフト記号表（勤務時間帯）'!$C$6:$U$35,19,FALSE))</f>
        <v/>
      </c>
      <c r="AD198" s="1379" t="str">
        <f>IF(AD196="","",VLOOKUP(AD196,'シフト記号表（勤務時間帯）'!$C$6:$U$35,19,FALSE))</f>
        <v/>
      </c>
      <c r="AE198" s="1379" t="str">
        <f>IF(AE196="","",VLOOKUP(AE196,'シフト記号表（勤務時間帯）'!$C$6:$U$35,19,FALSE))</f>
        <v/>
      </c>
      <c r="AF198" s="1381" t="str">
        <f>IF(AF196="","",VLOOKUP(AF196,'シフト記号表（勤務時間帯）'!$C$6:$U$35,19,FALSE))</f>
        <v/>
      </c>
      <c r="AG198" s="1380" t="str">
        <f>IF(AG196="","",VLOOKUP(AG196,'シフト記号表（勤務時間帯）'!$C$6:$U$35,19,FALSE))</f>
        <v/>
      </c>
      <c r="AH198" s="1379" t="str">
        <f>IF(AH196="","",VLOOKUP(AH196,'シフト記号表（勤務時間帯）'!$C$6:$U$35,19,FALSE))</f>
        <v/>
      </c>
      <c r="AI198" s="1379" t="str">
        <f>IF(AI196="","",VLOOKUP(AI196,'シフト記号表（勤務時間帯）'!$C$6:$U$35,19,FALSE))</f>
        <v/>
      </c>
      <c r="AJ198" s="1379" t="str">
        <f>IF(AJ196="","",VLOOKUP(AJ196,'シフト記号表（勤務時間帯）'!$C$6:$U$35,19,FALSE))</f>
        <v/>
      </c>
      <c r="AK198" s="1379" t="str">
        <f>IF(AK196="","",VLOOKUP(AK196,'シフト記号表（勤務時間帯）'!$C$6:$U$35,19,FALSE))</f>
        <v/>
      </c>
      <c r="AL198" s="1379" t="str">
        <f>IF(AL196="","",VLOOKUP(AL196,'シフト記号表（勤務時間帯）'!$C$6:$U$35,19,FALSE))</f>
        <v/>
      </c>
      <c r="AM198" s="1381" t="str">
        <f>IF(AM196="","",VLOOKUP(AM196,'シフト記号表（勤務時間帯）'!$C$6:$U$35,19,FALSE))</f>
        <v/>
      </c>
      <c r="AN198" s="1380" t="str">
        <f>IF(AN196="","",VLOOKUP(AN196,'シフト記号表（勤務時間帯）'!$C$6:$U$35,19,FALSE))</f>
        <v/>
      </c>
      <c r="AO198" s="1379" t="str">
        <f>IF(AO196="","",VLOOKUP(AO196,'シフト記号表（勤務時間帯）'!$C$6:$U$35,19,FALSE))</f>
        <v/>
      </c>
      <c r="AP198" s="1379" t="str">
        <f>IF(AP196="","",VLOOKUP(AP196,'シフト記号表（勤務時間帯）'!$C$6:$U$35,19,FALSE))</f>
        <v/>
      </c>
      <c r="AQ198" s="1379" t="str">
        <f>IF(AQ196="","",VLOOKUP(AQ196,'シフト記号表（勤務時間帯）'!$C$6:$U$35,19,FALSE))</f>
        <v/>
      </c>
      <c r="AR198" s="1379" t="str">
        <f>IF(AR196="","",VLOOKUP(AR196,'シフト記号表（勤務時間帯）'!$C$6:$U$35,19,FALSE))</f>
        <v/>
      </c>
      <c r="AS198" s="1379" t="str">
        <f>IF(AS196="","",VLOOKUP(AS196,'シフト記号表（勤務時間帯）'!$C$6:$U$35,19,FALSE))</f>
        <v/>
      </c>
      <c r="AT198" s="1381" t="str">
        <f>IF(AT196="","",VLOOKUP(AT196,'シフト記号表（勤務時間帯）'!$C$6:$U$35,19,FALSE))</f>
        <v/>
      </c>
      <c r="AU198" s="1380" t="str">
        <f>IF(AU196="","",VLOOKUP(AU196,'シフト記号表（勤務時間帯）'!$C$6:$U$35,19,FALSE))</f>
        <v/>
      </c>
      <c r="AV198" s="1379" t="str">
        <f>IF(AV196="","",VLOOKUP(AV196,'シフト記号表（勤務時間帯）'!$C$6:$U$35,19,FALSE))</f>
        <v/>
      </c>
      <c r="AW198" s="1379" t="str">
        <f>IF(AW196="","",VLOOKUP(AW196,'シフト記号表（勤務時間帯）'!$C$6:$U$35,19,FALSE))</f>
        <v/>
      </c>
      <c r="AX198" s="1378">
        <f>IF($BB$3="４週",SUM(S198:AT198),IF($BB$3="暦月",SUM(S198:AW198),""))</f>
        <v>0</v>
      </c>
      <c r="AY198" s="1377"/>
      <c r="AZ198" s="1376">
        <f>IF($BB$3="４週",AX198/4,IF($BB$3="暦月",'②勤務形態一覧表（100名）'!AX198/('②勤務形態一覧表（100名）'!$BB$8/7),""))</f>
        <v>0</v>
      </c>
      <c r="BA198" s="1375"/>
      <c r="BB198" s="1111"/>
      <c r="BC198" s="1110"/>
      <c r="BD198" s="1110"/>
      <c r="BE198" s="1110"/>
      <c r="BF198" s="1109"/>
    </row>
    <row r="199" spans="2:58" ht="20.25" customHeight="1">
      <c r="B199" s="1396">
        <f>B196+1</f>
        <v>60</v>
      </c>
      <c r="C199" s="1108"/>
      <c r="D199" s="1107"/>
      <c r="E199" s="1106"/>
      <c r="F199" s="1105"/>
      <c r="G199" s="1104"/>
      <c r="H199" s="1103"/>
      <c r="I199" s="1081"/>
      <c r="J199" s="1081"/>
      <c r="K199" s="1080"/>
      <c r="L199" s="1102"/>
      <c r="M199" s="1090"/>
      <c r="N199" s="1090"/>
      <c r="O199" s="1089"/>
      <c r="P199" s="1403" t="s">
        <v>937</v>
      </c>
      <c r="Q199" s="1402"/>
      <c r="R199" s="1401"/>
      <c r="S199" s="1518"/>
      <c r="T199" s="1517"/>
      <c r="U199" s="1517"/>
      <c r="V199" s="1517"/>
      <c r="W199" s="1517"/>
      <c r="X199" s="1517"/>
      <c r="Y199" s="1519"/>
      <c r="Z199" s="1518"/>
      <c r="AA199" s="1517"/>
      <c r="AB199" s="1517"/>
      <c r="AC199" s="1517"/>
      <c r="AD199" s="1517"/>
      <c r="AE199" s="1517"/>
      <c r="AF199" s="1519"/>
      <c r="AG199" s="1518"/>
      <c r="AH199" s="1517"/>
      <c r="AI199" s="1517"/>
      <c r="AJ199" s="1517"/>
      <c r="AK199" s="1517"/>
      <c r="AL199" s="1517"/>
      <c r="AM199" s="1519"/>
      <c r="AN199" s="1518"/>
      <c r="AO199" s="1517"/>
      <c r="AP199" s="1517"/>
      <c r="AQ199" s="1517"/>
      <c r="AR199" s="1517"/>
      <c r="AS199" s="1517"/>
      <c r="AT199" s="1519"/>
      <c r="AU199" s="1518"/>
      <c r="AV199" s="1517"/>
      <c r="AW199" s="1517"/>
      <c r="AX199" s="1516"/>
      <c r="AY199" s="1515"/>
      <c r="AZ199" s="1514"/>
      <c r="BA199" s="1513"/>
      <c r="BB199" s="1091"/>
      <c r="BC199" s="1090"/>
      <c r="BD199" s="1090"/>
      <c r="BE199" s="1090"/>
      <c r="BF199" s="1089"/>
    </row>
    <row r="200" spans="2:58" ht="20.25" customHeight="1">
      <c r="B200" s="1396"/>
      <c r="C200" s="1087"/>
      <c r="D200" s="1086"/>
      <c r="E200" s="1085"/>
      <c r="F200" s="1084"/>
      <c r="G200" s="1083"/>
      <c r="H200" s="1082"/>
      <c r="I200" s="1081"/>
      <c r="J200" s="1081"/>
      <c r="K200" s="1080"/>
      <c r="L200" s="1079"/>
      <c r="M200" s="1067"/>
      <c r="N200" s="1067"/>
      <c r="O200" s="1066"/>
      <c r="P200" s="1395" t="s">
        <v>936</v>
      </c>
      <c r="Q200" s="1394"/>
      <c r="R200" s="1393"/>
      <c r="S200" s="1391" t="str">
        <f>IF(S199="","",VLOOKUP(S199,'シフト記号表（勤務時間帯）'!$C$6:$K$35,9,FALSE))</f>
        <v/>
      </c>
      <c r="T200" s="1390" t="str">
        <f>IF(T199="","",VLOOKUP(T199,'シフト記号表（勤務時間帯）'!$C$6:$K$35,9,FALSE))</f>
        <v/>
      </c>
      <c r="U200" s="1390" t="str">
        <f>IF(U199="","",VLOOKUP(U199,'シフト記号表（勤務時間帯）'!$C$6:$K$35,9,FALSE))</f>
        <v/>
      </c>
      <c r="V200" s="1390" t="str">
        <f>IF(V199="","",VLOOKUP(V199,'シフト記号表（勤務時間帯）'!$C$6:$K$35,9,FALSE))</f>
        <v/>
      </c>
      <c r="W200" s="1390" t="str">
        <f>IF(W199="","",VLOOKUP(W199,'シフト記号表（勤務時間帯）'!$C$6:$K$35,9,FALSE))</f>
        <v/>
      </c>
      <c r="X200" s="1390" t="str">
        <f>IF(X199="","",VLOOKUP(X199,'シフト記号表（勤務時間帯）'!$C$6:$K$35,9,FALSE))</f>
        <v/>
      </c>
      <c r="Y200" s="1392" t="str">
        <f>IF(Y199="","",VLOOKUP(Y199,'シフト記号表（勤務時間帯）'!$C$6:$K$35,9,FALSE))</f>
        <v/>
      </c>
      <c r="Z200" s="1391" t="str">
        <f>IF(Z199="","",VLOOKUP(Z199,'シフト記号表（勤務時間帯）'!$C$6:$K$35,9,FALSE))</f>
        <v/>
      </c>
      <c r="AA200" s="1390" t="str">
        <f>IF(AA199="","",VLOOKUP(AA199,'シフト記号表（勤務時間帯）'!$C$6:$K$35,9,FALSE))</f>
        <v/>
      </c>
      <c r="AB200" s="1390" t="str">
        <f>IF(AB199="","",VLOOKUP(AB199,'シフト記号表（勤務時間帯）'!$C$6:$K$35,9,FALSE))</f>
        <v/>
      </c>
      <c r="AC200" s="1390" t="str">
        <f>IF(AC199="","",VLOOKUP(AC199,'シフト記号表（勤務時間帯）'!$C$6:$K$35,9,FALSE))</f>
        <v/>
      </c>
      <c r="AD200" s="1390" t="str">
        <f>IF(AD199="","",VLOOKUP(AD199,'シフト記号表（勤務時間帯）'!$C$6:$K$35,9,FALSE))</f>
        <v/>
      </c>
      <c r="AE200" s="1390" t="str">
        <f>IF(AE199="","",VLOOKUP(AE199,'シフト記号表（勤務時間帯）'!$C$6:$K$35,9,FALSE))</f>
        <v/>
      </c>
      <c r="AF200" s="1392" t="str">
        <f>IF(AF199="","",VLOOKUP(AF199,'シフト記号表（勤務時間帯）'!$C$6:$K$35,9,FALSE))</f>
        <v/>
      </c>
      <c r="AG200" s="1391" t="str">
        <f>IF(AG199="","",VLOOKUP(AG199,'シフト記号表（勤務時間帯）'!$C$6:$K$35,9,FALSE))</f>
        <v/>
      </c>
      <c r="AH200" s="1390" t="str">
        <f>IF(AH199="","",VLOOKUP(AH199,'シフト記号表（勤務時間帯）'!$C$6:$K$35,9,FALSE))</f>
        <v/>
      </c>
      <c r="AI200" s="1390" t="str">
        <f>IF(AI199="","",VLOOKUP(AI199,'シフト記号表（勤務時間帯）'!$C$6:$K$35,9,FALSE))</f>
        <v/>
      </c>
      <c r="AJ200" s="1390" t="str">
        <f>IF(AJ199="","",VLOOKUP(AJ199,'シフト記号表（勤務時間帯）'!$C$6:$K$35,9,FALSE))</f>
        <v/>
      </c>
      <c r="AK200" s="1390" t="str">
        <f>IF(AK199="","",VLOOKUP(AK199,'シフト記号表（勤務時間帯）'!$C$6:$K$35,9,FALSE))</f>
        <v/>
      </c>
      <c r="AL200" s="1390" t="str">
        <f>IF(AL199="","",VLOOKUP(AL199,'シフト記号表（勤務時間帯）'!$C$6:$K$35,9,FALSE))</f>
        <v/>
      </c>
      <c r="AM200" s="1392" t="str">
        <f>IF(AM199="","",VLOOKUP(AM199,'シフト記号表（勤務時間帯）'!$C$6:$K$35,9,FALSE))</f>
        <v/>
      </c>
      <c r="AN200" s="1391" t="str">
        <f>IF(AN199="","",VLOOKUP(AN199,'シフト記号表（勤務時間帯）'!$C$6:$K$35,9,FALSE))</f>
        <v/>
      </c>
      <c r="AO200" s="1390" t="str">
        <f>IF(AO199="","",VLOOKUP(AO199,'シフト記号表（勤務時間帯）'!$C$6:$K$35,9,FALSE))</f>
        <v/>
      </c>
      <c r="AP200" s="1390" t="str">
        <f>IF(AP199="","",VLOOKUP(AP199,'シフト記号表（勤務時間帯）'!$C$6:$K$35,9,FALSE))</f>
        <v/>
      </c>
      <c r="AQ200" s="1390" t="str">
        <f>IF(AQ199="","",VLOOKUP(AQ199,'シフト記号表（勤務時間帯）'!$C$6:$K$35,9,FALSE))</f>
        <v/>
      </c>
      <c r="AR200" s="1390" t="str">
        <f>IF(AR199="","",VLOOKUP(AR199,'シフト記号表（勤務時間帯）'!$C$6:$K$35,9,FALSE))</f>
        <v/>
      </c>
      <c r="AS200" s="1390" t="str">
        <f>IF(AS199="","",VLOOKUP(AS199,'シフト記号表（勤務時間帯）'!$C$6:$K$35,9,FALSE))</f>
        <v/>
      </c>
      <c r="AT200" s="1392" t="str">
        <f>IF(AT199="","",VLOOKUP(AT199,'シフト記号表（勤務時間帯）'!$C$6:$K$35,9,FALSE))</f>
        <v/>
      </c>
      <c r="AU200" s="1391" t="str">
        <f>IF(AU199="","",VLOOKUP(AU199,'シフト記号表（勤務時間帯）'!$C$6:$K$35,9,FALSE))</f>
        <v/>
      </c>
      <c r="AV200" s="1390" t="str">
        <f>IF(AV199="","",VLOOKUP(AV199,'シフト記号表（勤務時間帯）'!$C$6:$K$35,9,FALSE))</f>
        <v/>
      </c>
      <c r="AW200" s="1390" t="str">
        <f>IF(AW199="","",VLOOKUP(AW199,'シフト記号表（勤務時間帯）'!$C$6:$K$35,9,FALSE))</f>
        <v/>
      </c>
      <c r="AX200" s="1389">
        <f>IF($BB$3="４週",SUM(S200:AT200),IF($BB$3="暦月",SUM(S200:AW200),""))</f>
        <v>0</v>
      </c>
      <c r="AY200" s="1388"/>
      <c r="AZ200" s="1387">
        <f>IF($BB$3="４週",AX200/4,IF($BB$3="暦月",'②勤務形態一覧表（100名）'!AX200/('②勤務形態一覧表（100名）'!$BB$8/7),""))</f>
        <v>0</v>
      </c>
      <c r="BA200" s="1386"/>
      <c r="BB200" s="1068"/>
      <c r="BC200" s="1067"/>
      <c r="BD200" s="1067"/>
      <c r="BE200" s="1067"/>
      <c r="BF200" s="1066"/>
    </row>
    <row r="201" spans="2:58" ht="20.25" customHeight="1">
      <c r="B201" s="1396"/>
      <c r="C201" s="1064"/>
      <c r="D201" s="1063"/>
      <c r="E201" s="1062"/>
      <c r="F201" s="1512">
        <f>C199</f>
        <v>0</v>
      </c>
      <c r="G201" s="1116"/>
      <c r="H201" s="1082"/>
      <c r="I201" s="1081"/>
      <c r="J201" s="1081"/>
      <c r="K201" s="1080"/>
      <c r="L201" s="1115"/>
      <c r="M201" s="1110"/>
      <c r="N201" s="1110"/>
      <c r="O201" s="1109"/>
      <c r="P201" s="1406" t="s">
        <v>935</v>
      </c>
      <c r="Q201" s="1405"/>
      <c r="R201" s="1404"/>
      <c r="S201" s="1380" t="str">
        <f>IF(S199="","",VLOOKUP(S199,'シフト記号表（勤務時間帯）'!$C$6:$U$35,19,FALSE))</f>
        <v/>
      </c>
      <c r="T201" s="1379" t="str">
        <f>IF(T199="","",VLOOKUP(T199,'シフト記号表（勤務時間帯）'!$C$6:$U$35,19,FALSE))</f>
        <v/>
      </c>
      <c r="U201" s="1379" t="str">
        <f>IF(U199="","",VLOOKUP(U199,'シフト記号表（勤務時間帯）'!$C$6:$U$35,19,FALSE))</f>
        <v/>
      </c>
      <c r="V201" s="1379" t="str">
        <f>IF(V199="","",VLOOKUP(V199,'シフト記号表（勤務時間帯）'!$C$6:$U$35,19,FALSE))</f>
        <v/>
      </c>
      <c r="W201" s="1379" t="str">
        <f>IF(W199="","",VLOOKUP(W199,'シフト記号表（勤務時間帯）'!$C$6:$U$35,19,FALSE))</f>
        <v/>
      </c>
      <c r="X201" s="1379" t="str">
        <f>IF(X199="","",VLOOKUP(X199,'シフト記号表（勤務時間帯）'!$C$6:$U$35,19,FALSE))</f>
        <v/>
      </c>
      <c r="Y201" s="1381" t="str">
        <f>IF(Y199="","",VLOOKUP(Y199,'シフト記号表（勤務時間帯）'!$C$6:$U$35,19,FALSE))</f>
        <v/>
      </c>
      <c r="Z201" s="1380" t="str">
        <f>IF(Z199="","",VLOOKUP(Z199,'シフト記号表（勤務時間帯）'!$C$6:$U$35,19,FALSE))</f>
        <v/>
      </c>
      <c r="AA201" s="1379" t="str">
        <f>IF(AA199="","",VLOOKUP(AA199,'シフト記号表（勤務時間帯）'!$C$6:$U$35,19,FALSE))</f>
        <v/>
      </c>
      <c r="AB201" s="1379" t="str">
        <f>IF(AB199="","",VLOOKUP(AB199,'シフト記号表（勤務時間帯）'!$C$6:$U$35,19,FALSE))</f>
        <v/>
      </c>
      <c r="AC201" s="1379" t="str">
        <f>IF(AC199="","",VLOOKUP(AC199,'シフト記号表（勤務時間帯）'!$C$6:$U$35,19,FALSE))</f>
        <v/>
      </c>
      <c r="AD201" s="1379" t="str">
        <f>IF(AD199="","",VLOOKUP(AD199,'シフト記号表（勤務時間帯）'!$C$6:$U$35,19,FALSE))</f>
        <v/>
      </c>
      <c r="AE201" s="1379" t="str">
        <f>IF(AE199="","",VLOOKUP(AE199,'シフト記号表（勤務時間帯）'!$C$6:$U$35,19,FALSE))</f>
        <v/>
      </c>
      <c r="AF201" s="1381" t="str">
        <f>IF(AF199="","",VLOOKUP(AF199,'シフト記号表（勤務時間帯）'!$C$6:$U$35,19,FALSE))</f>
        <v/>
      </c>
      <c r="AG201" s="1380" t="str">
        <f>IF(AG199="","",VLOOKUP(AG199,'シフト記号表（勤務時間帯）'!$C$6:$U$35,19,FALSE))</f>
        <v/>
      </c>
      <c r="AH201" s="1379" t="str">
        <f>IF(AH199="","",VLOOKUP(AH199,'シフト記号表（勤務時間帯）'!$C$6:$U$35,19,FALSE))</f>
        <v/>
      </c>
      <c r="AI201" s="1379" t="str">
        <f>IF(AI199="","",VLOOKUP(AI199,'シフト記号表（勤務時間帯）'!$C$6:$U$35,19,FALSE))</f>
        <v/>
      </c>
      <c r="AJ201" s="1379" t="str">
        <f>IF(AJ199="","",VLOOKUP(AJ199,'シフト記号表（勤務時間帯）'!$C$6:$U$35,19,FALSE))</f>
        <v/>
      </c>
      <c r="AK201" s="1379" t="str">
        <f>IF(AK199="","",VLOOKUP(AK199,'シフト記号表（勤務時間帯）'!$C$6:$U$35,19,FALSE))</f>
        <v/>
      </c>
      <c r="AL201" s="1379" t="str">
        <f>IF(AL199="","",VLOOKUP(AL199,'シフト記号表（勤務時間帯）'!$C$6:$U$35,19,FALSE))</f>
        <v/>
      </c>
      <c r="AM201" s="1381" t="str">
        <f>IF(AM199="","",VLOOKUP(AM199,'シフト記号表（勤務時間帯）'!$C$6:$U$35,19,FALSE))</f>
        <v/>
      </c>
      <c r="AN201" s="1380" t="str">
        <f>IF(AN199="","",VLOOKUP(AN199,'シフト記号表（勤務時間帯）'!$C$6:$U$35,19,FALSE))</f>
        <v/>
      </c>
      <c r="AO201" s="1379" t="str">
        <f>IF(AO199="","",VLOOKUP(AO199,'シフト記号表（勤務時間帯）'!$C$6:$U$35,19,FALSE))</f>
        <v/>
      </c>
      <c r="AP201" s="1379" t="str">
        <f>IF(AP199="","",VLOOKUP(AP199,'シフト記号表（勤務時間帯）'!$C$6:$U$35,19,FALSE))</f>
        <v/>
      </c>
      <c r="AQ201" s="1379" t="str">
        <f>IF(AQ199="","",VLOOKUP(AQ199,'シフト記号表（勤務時間帯）'!$C$6:$U$35,19,FALSE))</f>
        <v/>
      </c>
      <c r="AR201" s="1379" t="str">
        <f>IF(AR199="","",VLOOKUP(AR199,'シフト記号表（勤務時間帯）'!$C$6:$U$35,19,FALSE))</f>
        <v/>
      </c>
      <c r="AS201" s="1379" t="str">
        <f>IF(AS199="","",VLOOKUP(AS199,'シフト記号表（勤務時間帯）'!$C$6:$U$35,19,FALSE))</f>
        <v/>
      </c>
      <c r="AT201" s="1381" t="str">
        <f>IF(AT199="","",VLOOKUP(AT199,'シフト記号表（勤務時間帯）'!$C$6:$U$35,19,FALSE))</f>
        <v/>
      </c>
      <c r="AU201" s="1380" t="str">
        <f>IF(AU199="","",VLOOKUP(AU199,'シフト記号表（勤務時間帯）'!$C$6:$U$35,19,FALSE))</f>
        <v/>
      </c>
      <c r="AV201" s="1379" t="str">
        <f>IF(AV199="","",VLOOKUP(AV199,'シフト記号表（勤務時間帯）'!$C$6:$U$35,19,FALSE))</f>
        <v/>
      </c>
      <c r="AW201" s="1379" t="str">
        <f>IF(AW199="","",VLOOKUP(AW199,'シフト記号表（勤務時間帯）'!$C$6:$U$35,19,FALSE))</f>
        <v/>
      </c>
      <c r="AX201" s="1378">
        <f>IF($BB$3="４週",SUM(S201:AT201),IF($BB$3="暦月",SUM(S201:AW201),""))</f>
        <v>0</v>
      </c>
      <c r="AY201" s="1377"/>
      <c r="AZ201" s="1376">
        <f>IF($BB$3="４週",AX201/4,IF($BB$3="暦月",'②勤務形態一覧表（100名）'!AX201/('②勤務形態一覧表（100名）'!$BB$8/7),""))</f>
        <v>0</v>
      </c>
      <c r="BA201" s="1375"/>
      <c r="BB201" s="1111"/>
      <c r="BC201" s="1110"/>
      <c r="BD201" s="1110"/>
      <c r="BE201" s="1110"/>
      <c r="BF201" s="1109"/>
    </row>
    <row r="202" spans="2:58" ht="20.25" customHeight="1">
      <c r="B202" s="1396">
        <f>B199+1</f>
        <v>61</v>
      </c>
      <c r="C202" s="1108"/>
      <c r="D202" s="1107"/>
      <c r="E202" s="1106"/>
      <c r="F202" s="1105"/>
      <c r="G202" s="1104"/>
      <c r="H202" s="1103"/>
      <c r="I202" s="1081"/>
      <c r="J202" s="1081"/>
      <c r="K202" s="1080"/>
      <c r="L202" s="1102"/>
      <c r="M202" s="1090"/>
      <c r="N202" s="1090"/>
      <c r="O202" s="1089"/>
      <c r="P202" s="1403" t="s">
        <v>937</v>
      </c>
      <c r="Q202" s="1402"/>
      <c r="R202" s="1401"/>
      <c r="S202" s="1518"/>
      <c r="T202" s="1517"/>
      <c r="U202" s="1517"/>
      <c r="V202" s="1517"/>
      <c r="W202" s="1517"/>
      <c r="X202" s="1517"/>
      <c r="Y202" s="1519"/>
      <c r="Z202" s="1518"/>
      <c r="AA202" s="1517"/>
      <c r="AB202" s="1517"/>
      <c r="AC202" s="1517"/>
      <c r="AD202" s="1517"/>
      <c r="AE202" s="1517"/>
      <c r="AF202" s="1519"/>
      <c r="AG202" s="1518"/>
      <c r="AH202" s="1517"/>
      <c r="AI202" s="1517"/>
      <c r="AJ202" s="1517"/>
      <c r="AK202" s="1517"/>
      <c r="AL202" s="1517"/>
      <c r="AM202" s="1519"/>
      <c r="AN202" s="1518"/>
      <c r="AO202" s="1517"/>
      <c r="AP202" s="1517"/>
      <c r="AQ202" s="1517"/>
      <c r="AR202" s="1517"/>
      <c r="AS202" s="1517"/>
      <c r="AT202" s="1519"/>
      <c r="AU202" s="1518"/>
      <c r="AV202" s="1517"/>
      <c r="AW202" s="1517"/>
      <c r="AX202" s="1516"/>
      <c r="AY202" s="1515"/>
      <c r="AZ202" s="1514"/>
      <c r="BA202" s="1513"/>
      <c r="BB202" s="1091"/>
      <c r="BC202" s="1090"/>
      <c r="BD202" s="1090"/>
      <c r="BE202" s="1090"/>
      <c r="BF202" s="1089"/>
    </row>
    <row r="203" spans="2:58" ht="20.25" customHeight="1">
      <c r="B203" s="1396"/>
      <c r="C203" s="1087"/>
      <c r="D203" s="1086"/>
      <c r="E203" s="1085"/>
      <c r="F203" s="1084"/>
      <c r="G203" s="1083"/>
      <c r="H203" s="1082"/>
      <c r="I203" s="1081"/>
      <c r="J203" s="1081"/>
      <c r="K203" s="1080"/>
      <c r="L203" s="1079"/>
      <c r="M203" s="1067"/>
      <c r="N203" s="1067"/>
      <c r="O203" s="1066"/>
      <c r="P203" s="1395" t="s">
        <v>936</v>
      </c>
      <c r="Q203" s="1394"/>
      <c r="R203" s="1393"/>
      <c r="S203" s="1391" t="str">
        <f>IF(S202="","",VLOOKUP(S202,'シフト記号表（勤務時間帯）'!$C$6:$K$35,9,FALSE))</f>
        <v/>
      </c>
      <c r="T203" s="1390" t="str">
        <f>IF(T202="","",VLOOKUP(T202,'シフト記号表（勤務時間帯）'!$C$6:$K$35,9,FALSE))</f>
        <v/>
      </c>
      <c r="U203" s="1390" t="str">
        <f>IF(U202="","",VLOOKUP(U202,'シフト記号表（勤務時間帯）'!$C$6:$K$35,9,FALSE))</f>
        <v/>
      </c>
      <c r="V203" s="1390" t="str">
        <f>IF(V202="","",VLOOKUP(V202,'シフト記号表（勤務時間帯）'!$C$6:$K$35,9,FALSE))</f>
        <v/>
      </c>
      <c r="W203" s="1390" t="str">
        <f>IF(W202="","",VLOOKUP(W202,'シフト記号表（勤務時間帯）'!$C$6:$K$35,9,FALSE))</f>
        <v/>
      </c>
      <c r="X203" s="1390" t="str">
        <f>IF(X202="","",VLOOKUP(X202,'シフト記号表（勤務時間帯）'!$C$6:$K$35,9,FALSE))</f>
        <v/>
      </c>
      <c r="Y203" s="1392" t="str">
        <f>IF(Y202="","",VLOOKUP(Y202,'シフト記号表（勤務時間帯）'!$C$6:$K$35,9,FALSE))</f>
        <v/>
      </c>
      <c r="Z203" s="1391" t="str">
        <f>IF(Z202="","",VLOOKUP(Z202,'シフト記号表（勤務時間帯）'!$C$6:$K$35,9,FALSE))</f>
        <v/>
      </c>
      <c r="AA203" s="1390" t="str">
        <f>IF(AA202="","",VLOOKUP(AA202,'シフト記号表（勤務時間帯）'!$C$6:$K$35,9,FALSE))</f>
        <v/>
      </c>
      <c r="AB203" s="1390" t="str">
        <f>IF(AB202="","",VLOOKUP(AB202,'シフト記号表（勤務時間帯）'!$C$6:$K$35,9,FALSE))</f>
        <v/>
      </c>
      <c r="AC203" s="1390" t="str">
        <f>IF(AC202="","",VLOOKUP(AC202,'シフト記号表（勤務時間帯）'!$C$6:$K$35,9,FALSE))</f>
        <v/>
      </c>
      <c r="AD203" s="1390" t="str">
        <f>IF(AD202="","",VLOOKUP(AD202,'シフト記号表（勤務時間帯）'!$C$6:$K$35,9,FALSE))</f>
        <v/>
      </c>
      <c r="AE203" s="1390" t="str">
        <f>IF(AE202="","",VLOOKUP(AE202,'シフト記号表（勤務時間帯）'!$C$6:$K$35,9,FALSE))</f>
        <v/>
      </c>
      <c r="AF203" s="1392" t="str">
        <f>IF(AF202="","",VLOOKUP(AF202,'シフト記号表（勤務時間帯）'!$C$6:$K$35,9,FALSE))</f>
        <v/>
      </c>
      <c r="AG203" s="1391" t="str">
        <f>IF(AG202="","",VLOOKUP(AG202,'シフト記号表（勤務時間帯）'!$C$6:$K$35,9,FALSE))</f>
        <v/>
      </c>
      <c r="AH203" s="1390" t="str">
        <f>IF(AH202="","",VLOOKUP(AH202,'シフト記号表（勤務時間帯）'!$C$6:$K$35,9,FALSE))</f>
        <v/>
      </c>
      <c r="AI203" s="1390" t="str">
        <f>IF(AI202="","",VLOOKUP(AI202,'シフト記号表（勤務時間帯）'!$C$6:$K$35,9,FALSE))</f>
        <v/>
      </c>
      <c r="AJ203" s="1390" t="str">
        <f>IF(AJ202="","",VLOOKUP(AJ202,'シフト記号表（勤務時間帯）'!$C$6:$K$35,9,FALSE))</f>
        <v/>
      </c>
      <c r="AK203" s="1390" t="str">
        <f>IF(AK202="","",VLOOKUP(AK202,'シフト記号表（勤務時間帯）'!$C$6:$K$35,9,FALSE))</f>
        <v/>
      </c>
      <c r="AL203" s="1390" t="str">
        <f>IF(AL202="","",VLOOKUP(AL202,'シフト記号表（勤務時間帯）'!$C$6:$K$35,9,FALSE))</f>
        <v/>
      </c>
      <c r="AM203" s="1392" t="str">
        <f>IF(AM202="","",VLOOKUP(AM202,'シフト記号表（勤務時間帯）'!$C$6:$K$35,9,FALSE))</f>
        <v/>
      </c>
      <c r="AN203" s="1391" t="str">
        <f>IF(AN202="","",VLOOKUP(AN202,'シフト記号表（勤務時間帯）'!$C$6:$K$35,9,FALSE))</f>
        <v/>
      </c>
      <c r="AO203" s="1390" t="str">
        <f>IF(AO202="","",VLOOKUP(AO202,'シフト記号表（勤務時間帯）'!$C$6:$K$35,9,FALSE))</f>
        <v/>
      </c>
      <c r="AP203" s="1390" t="str">
        <f>IF(AP202="","",VLOOKUP(AP202,'シフト記号表（勤務時間帯）'!$C$6:$K$35,9,FALSE))</f>
        <v/>
      </c>
      <c r="AQ203" s="1390" t="str">
        <f>IF(AQ202="","",VLOOKUP(AQ202,'シフト記号表（勤務時間帯）'!$C$6:$K$35,9,FALSE))</f>
        <v/>
      </c>
      <c r="AR203" s="1390" t="str">
        <f>IF(AR202="","",VLOOKUP(AR202,'シフト記号表（勤務時間帯）'!$C$6:$K$35,9,FALSE))</f>
        <v/>
      </c>
      <c r="AS203" s="1390" t="str">
        <f>IF(AS202="","",VLOOKUP(AS202,'シフト記号表（勤務時間帯）'!$C$6:$K$35,9,FALSE))</f>
        <v/>
      </c>
      <c r="AT203" s="1392" t="str">
        <f>IF(AT202="","",VLOOKUP(AT202,'シフト記号表（勤務時間帯）'!$C$6:$K$35,9,FALSE))</f>
        <v/>
      </c>
      <c r="AU203" s="1391" t="str">
        <f>IF(AU202="","",VLOOKUP(AU202,'シフト記号表（勤務時間帯）'!$C$6:$K$35,9,FALSE))</f>
        <v/>
      </c>
      <c r="AV203" s="1390" t="str">
        <f>IF(AV202="","",VLOOKUP(AV202,'シフト記号表（勤務時間帯）'!$C$6:$K$35,9,FALSE))</f>
        <v/>
      </c>
      <c r="AW203" s="1390" t="str">
        <f>IF(AW202="","",VLOOKUP(AW202,'シフト記号表（勤務時間帯）'!$C$6:$K$35,9,FALSE))</f>
        <v/>
      </c>
      <c r="AX203" s="1389">
        <f>IF($BB$3="４週",SUM(S203:AT203),IF($BB$3="暦月",SUM(S203:AW203),""))</f>
        <v>0</v>
      </c>
      <c r="AY203" s="1388"/>
      <c r="AZ203" s="1387">
        <f>IF($BB$3="４週",AX203/4,IF($BB$3="暦月",'②勤務形態一覧表（100名）'!AX203/('②勤務形態一覧表（100名）'!$BB$8/7),""))</f>
        <v>0</v>
      </c>
      <c r="BA203" s="1386"/>
      <c r="BB203" s="1068"/>
      <c r="BC203" s="1067"/>
      <c r="BD203" s="1067"/>
      <c r="BE203" s="1067"/>
      <c r="BF203" s="1066"/>
    </row>
    <row r="204" spans="2:58" ht="20.25" customHeight="1">
      <c r="B204" s="1396"/>
      <c r="C204" s="1064"/>
      <c r="D204" s="1063"/>
      <c r="E204" s="1062"/>
      <c r="F204" s="1512">
        <f>C202</f>
        <v>0</v>
      </c>
      <c r="G204" s="1116"/>
      <c r="H204" s="1082"/>
      <c r="I204" s="1081"/>
      <c r="J204" s="1081"/>
      <c r="K204" s="1080"/>
      <c r="L204" s="1115"/>
      <c r="M204" s="1110"/>
      <c r="N204" s="1110"/>
      <c r="O204" s="1109"/>
      <c r="P204" s="1406" t="s">
        <v>935</v>
      </c>
      <c r="Q204" s="1405"/>
      <c r="R204" s="1404"/>
      <c r="S204" s="1380" t="str">
        <f>IF(S202="","",VLOOKUP(S202,'シフト記号表（勤務時間帯）'!$C$6:$U$35,19,FALSE))</f>
        <v/>
      </c>
      <c r="T204" s="1379" t="str">
        <f>IF(T202="","",VLOOKUP(T202,'シフト記号表（勤務時間帯）'!$C$6:$U$35,19,FALSE))</f>
        <v/>
      </c>
      <c r="U204" s="1379" t="str">
        <f>IF(U202="","",VLOOKUP(U202,'シフト記号表（勤務時間帯）'!$C$6:$U$35,19,FALSE))</f>
        <v/>
      </c>
      <c r="V204" s="1379" t="str">
        <f>IF(V202="","",VLOOKUP(V202,'シフト記号表（勤務時間帯）'!$C$6:$U$35,19,FALSE))</f>
        <v/>
      </c>
      <c r="W204" s="1379" t="str">
        <f>IF(W202="","",VLOOKUP(W202,'シフト記号表（勤務時間帯）'!$C$6:$U$35,19,FALSE))</f>
        <v/>
      </c>
      <c r="X204" s="1379" t="str">
        <f>IF(X202="","",VLOOKUP(X202,'シフト記号表（勤務時間帯）'!$C$6:$U$35,19,FALSE))</f>
        <v/>
      </c>
      <c r="Y204" s="1381" t="str">
        <f>IF(Y202="","",VLOOKUP(Y202,'シフト記号表（勤務時間帯）'!$C$6:$U$35,19,FALSE))</f>
        <v/>
      </c>
      <c r="Z204" s="1380" t="str">
        <f>IF(Z202="","",VLOOKUP(Z202,'シフト記号表（勤務時間帯）'!$C$6:$U$35,19,FALSE))</f>
        <v/>
      </c>
      <c r="AA204" s="1379" t="str">
        <f>IF(AA202="","",VLOOKUP(AA202,'シフト記号表（勤務時間帯）'!$C$6:$U$35,19,FALSE))</f>
        <v/>
      </c>
      <c r="AB204" s="1379" t="str">
        <f>IF(AB202="","",VLOOKUP(AB202,'シフト記号表（勤務時間帯）'!$C$6:$U$35,19,FALSE))</f>
        <v/>
      </c>
      <c r="AC204" s="1379" t="str">
        <f>IF(AC202="","",VLOOKUP(AC202,'シフト記号表（勤務時間帯）'!$C$6:$U$35,19,FALSE))</f>
        <v/>
      </c>
      <c r="AD204" s="1379" t="str">
        <f>IF(AD202="","",VLOOKUP(AD202,'シフト記号表（勤務時間帯）'!$C$6:$U$35,19,FALSE))</f>
        <v/>
      </c>
      <c r="AE204" s="1379" t="str">
        <f>IF(AE202="","",VLOOKUP(AE202,'シフト記号表（勤務時間帯）'!$C$6:$U$35,19,FALSE))</f>
        <v/>
      </c>
      <c r="AF204" s="1381" t="str">
        <f>IF(AF202="","",VLOOKUP(AF202,'シフト記号表（勤務時間帯）'!$C$6:$U$35,19,FALSE))</f>
        <v/>
      </c>
      <c r="AG204" s="1380" t="str">
        <f>IF(AG202="","",VLOOKUP(AG202,'シフト記号表（勤務時間帯）'!$C$6:$U$35,19,FALSE))</f>
        <v/>
      </c>
      <c r="AH204" s="1379" t="str">
        <f>IF(AH202="","",VLOOKUP(AH202,'シフト記号表（勤務時間帯）'!$C$6:$U$35,19,FALSE))</f>
        <v/>
      </c>
      <c r="AI204" s="1379" t="str">
        <f>IF(AI202="","",VLOOKUP(AI202,'シフト記号表（勤務時間帯）'!$C$6:$U$35,19,FALSE))</f>
        <v/>
      </c>
      <c r="AJ204" s="1379" t="str">
        <f>IF(AJ202="","",VLOOKUP(AJ202,'シフト記号表（勤務時間帯）'!$C$6:$U$35,19,FALSE))</f>
        <v/>
      </c>
      <c r="AK204" s="1379" t="str">
        <f>IF(AK202="","",VLOOKUP(AK202,'シフト記号表（勤務時間帯）'!$C$6:$U$35,19,FALSE))</f>
        <v/>
      </c>
      <c r="AL204" s="1379" t="str">
        <f>IF(AL202="","",VLOOKUP(AL202,'シフト記号表（勤務時間帯）'!$C$6:$U$35,19,FALSE))</f>
        <v/>
      </c>
      <c r="AM204" s="1381" t="str">
        <f>IF(AM202="","",VLOOKUP(AM202,'シフト記号表（勤務時間帯）'!$C$6:$U$35,19,FALSE))</f>
        <v/>
      </c>
      <c r="AN204" s="1380" t="str">
        <f>IF(AN202="","",VLOOKUP(AN202,'シフト記号表（勤務時間帯）'!$C$6:$U$35,19,FALSE))</f>
        <v/>
      </c>
      <c r="AO204" s="1379" t="str">
        <f>IF(AO202="","",VLOOKUP(AO202,'シフト記号表（勤務時間帯）'!$C$6:$U$35,19,FALSE))</f>
        <v/>
      </c>
      <c r="AP204" s="1379" t="str">
        <f>IF(AP202="","",VLOOKUP(AP202,'シフト記号表（勤務時間帯）'!$C$6:$U$35,19,FALSE))</f>
        <v/>
      </c>
      <c r="AQ204" s="1379" t="str">
        <f>IF(AQ202="","",VLOOKUP(AQ202,'シフト記号表（勤務時間帯）'!$C$6:$U$35,19,FALSE))</f>
        <v/>
      </c>
      <c r="AR204" s="1379" t="str">
        <f>IF(AR202="","",VLOOKUP(AR202,'シフト記号表（勤務時間帯）'!$C$6:$U$35,19,FALSE))</f>
        <v/>
      </c>
      <c r="AS204" s="1379" t="str">
        <f>IF(AS202="","",VLOOKUP(AS202,'シフト記号表（勤務時間帯）'!$C$6:$U$35,19,FALSE))</f>
        <v/>
      </c>
      <c r="AT204" s="1381" t="str">
        <f>IF(AT202="","",VLOOKUP(AT202,'シフト記号表（勤務時間帯）'!$C$6:$U$35,19,FALSE))</f>
        <v/>
      </c>
      <c r="AU204" s="1380" t="str">
        <f>IF(AU202="","",VLOOKUP(AU202,'シフト記号表（勤務時間帯）'!$C$6:$U$35,19,FALSE))</f>
        <v/>
      </c>
      <c r="AV204" s="1379" t="str">
        <f>IF(AV202="","",VLOOKUP(AV202,'シフト記号表（勤務時間帯）'!$C$6:$U$35,19,FALSE))</f>
        <v/>
      </c>
      <c r="AW204" s="1379" t="str">
        <f>IF(AW202="","",VLOOKUP(AW202,'シフト記号表（勤務時間帯）'!$C$6:$U$35,19,FALSE))</f>
        <v/>
      </c>
      <c r="AX204" s="1378">
        <f>IF($BB$3="４週",SUM(S204:AT204),IF($BB$3="暦月",SUM(S204:AW204),""))</f>
        <v>0</v>
      </c>
      <c r="AY204" s="1377"/>
      <c r="AZ204" s="1376">
        <f>IF($BB$3="４週",AX204/4,IF($BB$3="暦月",'②勤務形態一覧表（100名）'!AX204/('②勤務形態一覧表（100名）'!$BB$8/7),""))</f>
        <v>0</v>
      </c>
      <c r="BA204" s="1375"/>
      <c r="BB204" s="1111"/>
      <c r="BC204" s="1110"/>
      <c r="BD204" s="1110"/>
      <c r="BE204" s="1110"/>
      <c r="BF204" s="1109"/>
    </row>
    <row r="205" spans="2:58" ht="20.25" customHeight="1">
      <c r="B205" s="1396">
        <f>B202+1</f>
        <v>62</v>
      </c>
      <c r="C205" s="1108"/>
      <c r="D205" s="1107"/>
      <c r="E205" s="1106"/>
      <c r="F205" s="1105"/>
      <c r="G205" s="1104"/>
      <c r="H205" s="1103"/>
      <c r="I205" s="1081"/>
      <c r="J205" s="1081"/>
      <c r="K205" s="1080"/>
      <c r="L205" s="1102"/>
      <c r="M205" s="1090"/>
      <c r="N205" s="1090"/>
      <c r="O205" s="1089"/>
      <c r="P205" s="1403" t="s">
        <v>937</v>
      </c>
      <c r="Q205" s="1402"/>
      <c r="R205" s="1401"/>
      <c r="S205" s="1518"/>
      <c r="T205" s="1517"/>
      <c r="U205" s="1517"/>
      <c r="V205" s="1517"/>
      <c r="W205" s="1517"/>
      <c r="X205" s="1517"/>
      <c r="Y205" s="1519"/>
      <c r="Z205" s="1518"/>
      <c r="AA205" s="1517"/>
      <c r="AB205" s="1517"/>
      <c r="AC205" s="1517"/>
      <c r="AD205" s="1517"/>
      <c r="AE205" s="1517"/>
      <c r="AF205" s="1519"/>
      <c r="AG205" s="1518"/>
      <c r="AH205" s="1517"/>
      <c r="AI205" s="1517"/>
      <c r="AJ205" s="1517"/>
      <c r="AK205" s="1517"/>
      <c r="AL205" s="1517"/>
      <c r="AM205" s="1519"/>
      <c r="AN205" s="1518"/>
      <c r="AO205" s="1517"/>
      <c r="AP205" s="1517"/>
      <c r="AQ205" s="1517"/>
      <c r="AR205" s="1517"/>
      <c r="AS205" s="1517"/>
      <c r="AT205" s="1519"/>
      <c r="AU205" s="1518"/>
      <c r="AV205" s="1517"/>
      <c r="AW205" s="1517"/>
      <c r="AX205" s="1516"/>
      <c r="AY205" s="1515"/>
      <c r="AZ205" s="1514"/>
      <c r="BA205" s="1513"/>
      <c r="BB205" s="1091"/>
      <c r="BC205" s="1090"/>
      <c r="BD205" s="1090"/>
      <c r="BE205" s="1090"/>
      <c r="BF205" s="1089"/>
    </row>
    <row r="206" spans="2:58" ht="20.25" customHeight="1">
      <c r="B206" s="1396"/>
      <c r="C206" s="1087"/>
      <c r="D206" s="1086"/>
      <c r="E206" s="1085"/>
      <c r="F206" s="1084"/>
      <c r="G206" s="1083"/>
      <c r="H206" s="1082"/>
      <c r="I206" s="1081"/>
      <c r="J206" s="1081"/>
      <c r="K206" s="1080"/>
      <c r="L206" s="1079"/>
      <c r="M206" s="1067"/>
      <c r="N206" s="1067"/>
      <c r="O206" s="1066"/>
      <c r="P206" s="1395" t="s">
        <v>936</v>
      </c>
      <c r="Q206" s="1394"/>
      <c r="R206" s="1393"/>
      <c r="S206" s="1391" t="str">
        <f>IF(S205="","",VLOOKUP(S205,'シフト記号表（勤務時間帯）'!$C$6:$K$35,9,FALSE))</f>
        <v/>
      </c>
      <c r="T206" s="1390" t="str">
        <f>IF(T205="","",VLOOKUP(T205,'シフト記号表（勤務時間帯）'!$C$6:$K$35,9,FALSE))</f>
        <v/>
      </c>
      <c r="U206" s="1390" t="str">
        <f>IF(U205="","",VLOOKUP(U205,'シフト記号表（勤務時間帯）'!$C$6:$K$35,9,FALSE))</f>
        <v/>
      </c>
      <c r="V206" s="1390" t="str">
        <f>IF(V205="","",VLOOKUP(V205,'シフト記号表（勤務時間帯）'!$C$6:$K$35,9,FALSE))</f>
        <v/>
      </c>
      <c r="W206" s="1390" t="str">
        <f>IF(W205="","",VLOOKUP(W205,'シフト記号表（勤務時間帯）'!$C$6:$K$35,9,FALSE))</f>
        <v/>
      </c>
      <c r="X206" s="1390" t="str">
        <f>IF(X205="","",VLOOKUP(X205,'シフト記号表（勤務時間帯）'!$C$6:$K$35,9,FALSE))</f>
        <v/>
      </c>
      <c r="Y206" s="1392" t="str">
        <f>IF(Y205="","",VLOOKUP(Y205,'シフト記号表（勤務時間帯）'!$C$6:$K$35,9,FALSE))</f>
        <v/>
      </c>
      <c r="Z206" s="1391" t="str">
        <f>IF(Z205="","",VLOOKUP(Z205,'シフト記号表（勤務時間帯）'!$C$6:$K$35,9,FALSE))</f>
        <v/>
      </c>
      <c r="AA206" s="1390" t="str">
        <f>IF(AA205="","",VLOOKUP(AA205,'シフト記号表（勤務時間帯）'!$C$6:$K$35,9,FALSE))</f>
        <v/>
      </c>
      <c r="AB206" s="1390" t="str">
        <f>IF(AB205="","",VLOOKUP(AB205,'シフト記号表（勤務時間帯）'!$C$6:$K$35,9,FALSE))</f>
        <v/>
      </c>
      <c r="AC206" s="1390" t="str">
        <f>IF(AC205="","",VLOOKUP(AC205,'シフト記号表（勤務時間帯）'!$C$6:$K$35,9,FALSE))</f>
        <v/>
      </c>
      <c r="AD206" s="1390" t="str">
        <f>IF(AD205="","",VLOOKUP(AD205,'シフト記号表（勤務時間帯）'!$C$6:$K$35,9,FALSE))</f>
        <v/>
      </c>
      <c r="AE206" s="1390" t="str">
        <f>IF(AE205="","",VLOOKUP(AE205,'シフト記号表（勤務時間帯）'!$C$6:$K$35,9,FALSE))</f>
        <v/>
      </c>
      <c r="AF206" s="1392" t="str">
        <f>IF(AF205="","",VLOOKUP(AF205,'シフト記号表（勤務時間帯）'!$C$6:$K$35,9,FALSE))</f>
        <v/>
      </c>
      <c r="AG206" s="1391" t="str">
        <f>IF(AG205="","",VLOOKUP(AG205,'シフト記号表（勤務時間帯）'!$C$6:$K$35,9,FALSE))</f>
        <v/>
      </c>
      <c r="AH206" s="1390" t="str">
        <f>IF(AH205="","",VLOOKUP(AH205,'シフト記号表（勤務時間帯）'!$C$6:$K$35,9,FALSE))</f>
        <v/>
      </c>
      <c r="AI206" s="1390" t="str">
        <f>IF(AI205="","",VLOOKUP(AI205,'シフト記号表（勤務時間帯）'!$C$6:$K$35,9,FALSE))</f>
        <v/>
      </c>
      <c r="AJ206" s="1390" t="str">
        <f>IF(AJ205="","",VLOOKUP(AJ205,'シフト記号表（勤務時間帯）'!$C$6:$K$35,9,FALSE))</f>
        <v/>
      </c>
      <c r="AK206" s="1390" t="str">
        <f>IF(AK205="","",VLOOKUP(AK205,'シフト記号表（勤務時間帯）'!$C$6:$K$35,9,FALSE))</f>
        <v/>
      </c>
      <c r="AL206" s="1390" t="str">
        <f>IF(AL205="","",VLOOKUP(AL205,'シフト記号表（勤務時間帯）'!$C$6:$K$35,9,FALSE))</f>
        <v/>
      </c>
      <c r="AM206" s="1392" t="str">
        <f>IF(AM205="","",VLOOKUP(AM205,'シフト記号表（勤務時間帯）'!$C$6:$K$35,9,FALSE))</f>
        <v/>
      </c>
      <c r="AN206" s="1391" t="str">
        <f>IF(AN205="","",VLOOKUP(AN205,'シフト記号表（勤務時間帯）'!$C$6:$K$35,9,FALSE))</f>
        <v/>
      </c>
      <c r="AO206" s="1390" t="str">
        <f>IF(AO205="","",VLOOKUP(AO205,'シフト記号表（勤務時間帯）'!$C$6:$K$35,9,FALSE))</f>
        <v/>
      </c>
      <c r="AP206" s="1390" t="str">
        <f>IF(AP205="","",VLOOKUP(AP205,'シフト記号表（勤務時間帯）'!$C$6:$K$35,9,FALSE))</f>
        <v/>
      </c>
      <c r="AQ206" s="1390" t="str">
        <f>IF(AQ205="","",VLOOKUP(AQ205,'シフト記号表（勤務時間帯）'!$C$6:$K$35,9,FALSE))</f>
        <v/>
      </c>
      <c r="AR206" s="1390" t="str">
        <f>IF(AR205="","",VLOOKUP(AR205,'シフト記号表（勤務時間帯）'!$C$6:$K$35,9,FALSE))</f>
        <v/>
      </c>
      <c r="AS206" s="1390" t="str">
        <f>IF(AS205="","",VLOOKUP(AS205,'シフト記号表（勤務時間帯）'!$C$6:$K$35,9,FALSE))</f>
        <v/>
      </c>
      <c r="AT206" s="1392" t="str">
        <f>IF(AT205="","",VLOOKUP(AT205,'シフト記号表（勤務時間帯）'!$C$6:$K$35,9,FALSE))</f>
        <v/>
      </c>
      <c r="AU206" s="1391" t="str">
        <f>IF(AU205="","",VLOOKUP(AU205,'シフト記号表（勤務時間帯）'!$C$6:$K$35,9,FALSE))</f>
        <v/>
      </c>
      <c r="AV206" s="1390" t="str">
        <f>IF(AV205="","",VLOOKUP(AV205,'シフト記号表（勤務時間帯）'!$C$6:$K$35,9,FALSE))</f>
        <v/>
      </c>
      <c r="AW206" s="1390" t="str">
        <f>IF(AW205="","",VLOOKUP(AW205,'シフト記号表（勤務時間帯）'!$C$6:$K$35,9,FALSE))</f>
        <v/>
      </c>
      <c r="AX206" s="1389">
        <f>IF($BB$3="４週",SUM(S206:AT206),IF($BB$3="暦月",SUM(S206:AW206),""))</f>
        <v>0</v>
      </c>
      <c r="AY206" s="1388"/>
      <c r="AZ206" s="1387">
        <f>IF($BB$3="４週",AX206/4,IF($BB$3="暦月",'②勤務形態一覧表（100名）'!AX206/('②勤務形態一覧表（100名）'!$BB$8/7),""))</f>
        <v>0</v>
      </c>
      <c r="BA206" s="1386"/>
      <c r="BB206" s="1068"/>
      <c r="BC206" s="1067"/>
      <c r="BD206" s="1067"/>
      <c r="BE206" s="1067"/>
      <c r="BF206" s="1066"/>
    </row>
    <row r="207" spans="2:58" ht="20.25" customHeight="1">
      <c r="B207" s="1396"/>
      <c r="C207" s="1064"/>
      <c r="D207" s="1063"/>
      <c r="E207" s="1062"/>
      <c r="F207" s="1512">
        <f>C205</f>
        <v>0</v>
      </c>
      <c r="G207" s="1116"/>
      <c r="H207" s="1082"/>
      <c r="I207" s="1081"/>
      <c r="J207" s="1081"/>
      <c r="K207" s="1080"/>
      <c r="L207" s="1115"/>
      <c r="M207" s="1110"/>
      <c r="N207" s="1110"/>
      <c r="O207" s="1109"/>
      <c r="P207" s="1406" t="s">
        <v>935</v>
      </c>
      <c r="Q207" s="1405"/>
      <c r="R207" s="1404"/>
      <c r="S207" s="1380" t="str">
        <f>IF(S205="","",VLOOKUP(S205,'シフト記号表（勤務時間帯）'!$C$6:$U$35,19,FALSE))</f>
        <v/>
      </c>
      <c r="T207" s="1379" t="str">
        <f>IF(T205="","",VLOOKUP(T205,'シフト記号表（勤務時間帯）'!$C$6:$U$35,19,FALSE))</f>
        <v/>
      </c>
      <c r="U207" s="1379" t="str">
        <f>IF(U205="","",VLOOKUP(U205,'シフト記号表（勤務時間帯）'!$C$6:$U$35,19,FALSE))</f>
        <v/>
      </c>
      <c r="V207" s="1379" t="str">
        <f>IF(V205="","",VLOOKUP(V205,'シフト記号表（勤務時間帯）'!$C$6:$U$35,19,FALSE))</f>
        <v/>
      </c>
      <c r="W207" s="1379" t="str">
        <f>IF(W205="","",VLOOKUP(W205,'シフト記号表（勤務時間帯）'!$C$6:$U$35,19,FALSE))</f>
        <v/>
      </c>
      <c r="X207" s="1379" t="str">
        <f>IF(X205="","",VLOOKUP(X205,'シフト記号表（勤務時間帯）'!$C$6:$U$35,19,FALSE))</f>
        <v/>
      </c>
      <c r="Y207" s="1381" t="str">
        <f>IF(Y205="","",VLOOKUP(Y205,'シフト記号表（勤務時間帯）'!$C$6:$U$35,19,FALSE))</f>
        <v/>
      </c>
      <c r="Z207" s="1380" t="str">
        <f>IF(Z205="","",VLOOKUP(Z205,'シフト記号表（勤務時間帯）'!$C$6:$U$35,19,FALSE))</f>
        <v/>
      </c>
      <c r="AA207" s="1379" t="str">
        <f>IF(AA205="","",VLOOKUP(AA205,'シフト記号表（勤務時間帯）'!$C$6:$U$35,19,FALSE))</f>
        <v/>
      </c>
      <c r="AB207" s="1379" t="str">
        <f>IF(AB205="","",VLOOKUP(AB205,'シフト記号表（勤務時間帯）'!$C$6:$U$35,19,FALSE))</f>
        <v/>
      </c>
      <c r="AC207" s="1379" t="str">
        <f>IF(AC205="","",VLOOKUP(AC205,'シフト記号表（勤務時間帯）'!$C$6:$U$35,19,FALSE))</f>
        <v/>
      </c>
      <c r="AD207" s="1379" t="str">
        <f>IF(AD205="","",VLOOKUP(AD205,'シフト記号表（勤務時間帯）'!$C$6:$U$35,19,FALSE))</f>
        <v/>
      </c>
      <c r="AE207" s="1379" t="str">
        <f>IF(AE205="","",VLOOKUP(AE205,'シフト記号表（勤務時間帯）'!$C$6:$U$35,19,FALSE))</f>
        <v/>
      </c>
      <c r="AF207" s="1381" t="str">
        <f>IF(AF205="","",VLOOKUP(AF205,'シフト記号表（勤務時間帯）'!$C$6:$U$35,19,FALSE))</f>
        <v/>
      </c>
      <c r="AG207" s="1380" t="str">
        <f>IF(AG205="","",VLOOKUP(AG205,'シフト記号表（勤務時間帯）'!$C$6:$U$35,19,FALSE))</f>
        <v/>
      </c>
      <c r="AH207" s="1379" t="str">
        <f>IF(AH205="","",VLOOKUP(AH205,'シフト記号表（勤務時間帯）'!$C$6:$U$35,19,FALSE))</f>
        <v/>
      </c>
      <c r="AI207" s="1379" t="str">
        <f>IF(AI205="","",VLOOKUP(AI205,'シフト記号表（勤務時間帯）'!$C$6:$U$35,19,FALSE))</f>
        <v/>
      </c>
      <c r="AJ207" s="1379" t="str">
        <f>IF(AJ205="","",VLOOKUP(AJ205,'シフト記号表（勤務時間帯）'!$C$6:$U$35,19,FALSE))</f>
        <v/>
      </c>
      <c r="AK207" s="1379" t="str">
        <f>IF(AK205="","",VLOOKUP(AK205,'シフト記号表（勤務時間帯）'!$C$6:$U$35,19,FALSE))</f>
        <v/>
      </c>
      <c r="AL207" s="1379" t="str">
        <f>IF(AL205="","",VLOOKUP(AL205,'シフト記号表（勤務時間帯）'!$C$6:$U$35,19,FALSE))</f>
        <v/>
      </c>
      <c r="AM207" s="1381" t="str">
        <f>IF(AM205="","",VLOOKUP(AM205,'シフト記号表（勤務時間帯）'!$C$6:$U$35,19,FALSE))</f>
        <v/>
      </c>
      <c r="AN207" s="1380" t="str">
        <f>IF(AN205="","",VLOOKUP(AN205,'シフト記号表（勤務時間帯）'!$C$6:$U$35,19,FALSE))</f>
        <v/>
      </c>
      <c r="AO207" s="1379" t="str">
        <f>IF(AO205="","",VLOOKUP(AO205,'シフト記号表（勤務時間帯）'!$C$6:$U$35,19,FALSE))</f>
        <v/>
      </c>
      <c r="AP207" s="1379" t="str">
        <f>IF(AP205="","",VLOOKUP(AP205,'シフト記号表（勤務時間帯）'!$C$6:$U$35,19,FALSE))</f>
        <v/>
      </c>
      <c r="AQ207" s="1379" t="str">
        <f>IF(AQ205="","",VLOOKUP(AQ205,'シフト記号表（勤務時間帯）'!$C$6:$U$35,19,FALSE))</f>
        <v/>
      </c>
      <c r="AR207" s="1379" t="str">
        <f>IF(AR205="","",VLOOKUP(AR205,'シフト記号表（勤務時間帯）'!$C$6:$U$35,19,FALSE))</f>
        <v/>
      </c>
      <c r="AS207" s="1379" t="str">
        <f>IF(AS205="","",VLOOKUP(AS205,'シフト記号表（勤務時間帯）'!$C$6:$U$35,19,FALSE))</f>
        <v/>
      </c>
      <c r="AT207" s="1381" t="str">
        <f>IF(AT205="","",VLOOKUP(AT205,'シフト記号表（勤務時間帯）'!$C$6:$U$35,19,FALSE))</f>
        <v/>
      </c>
      <c r="AU207" s="1380" t="str">
        <f>IF(AU205="","",VLOOKUP(AU205,'シフト記号表（勤務時間帯）'!$C$6:$U$35,19,FALSE))</f>
        <v/>
      </c>
      <c r="AV207" s="1379" t="str">
        <f>IF(AV205="","",VLOOKUP(AV205,'シフト記号表（勤務時間帯）'!$C$6:$U$35,19,FALSE))</f>
        <v/>
      </c>
      <c r="AW207" s="1379" t="str">
        <f>IF(AW205="","",VLOOKUP(AW205,'シフト記号表（勤務時間帯）'!$C$6:$U$35,19,FALSE))</f>
        <v/>
      </c>
      <c r="AX207" s="1378">
        <f>IF($BB$3="４週",SUM(S207:AT207),IF($BB$3="暦月",SUM(S207:AW207),""))</f>
        <v>0</v>
      </c>
      <c r="AY207" s="1377"/>
      <c r="AZ207" s="1376">
        <f>IF($BB$3="４週",AX207/4,IF($BB$3="暦月",'②勤務形態一覧表（100名）'!AX207/('②勤務形態一覧表（100名）'!$BB$8/7),""))</f>
        <v>0</v>
      </c>
      <c r="BA207" s="1375"/>
      <c r="BB207" s="1111"/>
      <c r="BC207" s="1110"/>
      <c r="BD207" s="1110"/>
      <c r="BE207" s="1110"/>
      <c r="BF207" s="1109"/>
    </row>
    <row r="208" spans="2:58" ht="20.25" customHeight="1">
      <c r="B208" s="1396">
        <f>B205+1</f>
        <v>63</v>
      </c>
      <c r="C208" s="1108"/>
      <c r="D208" s="1107"/>
      <c r="E208" s="1106"/>
      <c r="F208" s="1105"/>
      <c r="G208" s="1104"/>
      <c r="H208" s="1103"/>
      <c r="I208" s="1081"/>
      <c r="J208" s="1081"/>
      <c r="K208" s="1080"/>
      <c r="L208" s="1102"/>
      <c r="M208" s="1090"/>
      <c r="N208" s="1090"/>
      <c r="O208" s="1089"/>
      <c r="P208" s="1403" t="s">
        <v>937</v>
      </c>
      <c r="Q208" s="1402"/>
      <c r="R208" s="1401"/>
      <c r="S208" s="1518"/>
      <c r="T208" s="1517"/>
      <c r="U208" s="1517"/>
      <c r="V208" s="1517"/>
      <c r="W208" s="1517"/>
      <c r="X208" s="1517"/>
      <c r="Y208" s="1519"/>
      <c r="Z208" s="1518"/>
      <c r="AA208" s="1517"/>
      <c r="AB208" s="1517"/>
      <c r="AC208" s="1517"/>
      <c r="AD208" s="1517"/>
      <c r="AE208" s="1517"/>
      <c r="AF208" s="1519"/>
      <c r="AG208" s="1518"/>
      <c r="AH208" s="1517"/>
      <c r="AI208" s="1517"/>
      <c r="AJ208" s="1517"/>
      <c r="AK208" s="1517"/>
      <c r="AL208" s="1517"/>
      <c r="AM208" s="1519"/>
      <c r="AN208" s="1518"/>
      <c r="AO208" s="1517"/>
      <c r="AP208" s="1517"/>
      <c r="AQ208" s="1517"/>
      <c r="AR208" s="1517"/>
      <c r="AS208" s="1517"/>
      <c r="AT208" s="1519"/>
      <c r="AU208" s="1518"/>
      <c r="AV208" s="1517"/>
      <c r="AW208" s="1517"/>
      <c r="AX208" s="1516"/>
      <c r="AY208" s="1515"/>
      <c r="AZ208" s="1514"/>
      <c r="BA208" s="1513"/>
      <c r="BB208" s="1091"/>
      <c r="BC208" s="1090"/>
      <c r="BD208" s="1090"/>
      <c r="BE208" s="1090"/>
      <c r="BF208" s="1089"/>
    </row>
    <row r="209" spans="2:58" ht="20.25" customHeight="1">
      <c r="B209" s="1396"/>
      <c r="C209" s="1087"/>
      <c r="D209" s="1086"/>
      <c r="E209" s="1085"/>
      <c r="F209" s="1084"/>
      <c r="G209" s="1083"/>
      <c r="H209" s="1082"/>
      <c r="I209" s="1081"/>
      <c r="J209" s="1081"/>
      <c r="K209" s="1080"/>
      <c r="L209" s="1079"/>
      <c r="M209" s="1067"/>
      <c r="N209" s="1067"/>
      <c r="O209" s="1066"/>
      <c r="P209" s="1395" t="s">
        <v>936</v>
      </c>
      <c r="Q209" s="1394"/>
      <c r="R209" s="1393"/>
      <c r="S209" s="1391" t="str">
        <f>IF(S208="","",VLOOKUP(S208,'シフト記号表（勤務時間帯）'!$C$6:$K$35,9,FALSE))</f>
        <v/>
      </c>
      <c r="T209" s="1390" t="str">
        <f>IF(T208="","",VLOOKUP(T208,'シフト記号表（勤務時間帯）'!$C$6:$K$35,9,FALSE))</f>
        <v/>
      </c>
      <c r="U209" s="1390" t="str">
        <f>IF(U208="","",VLOOKUP(U208,'シフト記号表（勤務時間帯）'!$C$6:$K$35,9,FALSE))</f>
        <v/>
      </c>
      <c r="V209" s="1390" t="str">
        <f>IF(V208="","",VLOOKUP(V208,'シフト記号表（勤務時間帯）'!$C$6:$K$35,9,FALSE))</f>
        <v/>
      </c>
      <c r="W209" s="1390" t="str">
        <f>IF(W208="","",VLOOKUP(W208,'シフト記号表（勤務時間帯）'!$C$6:$K$35,9,FALSE))</f>
        <v/>
      </c>
      <c r="X209" s="1390" t="str">
        <f>IF(X208="","",VLOOKUP(X208,'シフト記号表（勤務時間帯）'!$C$6:$K$35,9,FALSE))</f>
        <v/>
      </c>
      <c r="Y209" s="1392" t="str">
        <f>IF(Y208="","",VLOOKUP(Y208,'シフト記号表（勤務時間帯）'!$C$6:$K$35,9,FALSE))</f>
        <v/>
      </c>
      <c r="Z209" s="1391" t="str">
        <f>IF(Z208="","",VLOOKUP(Z208,'シフト記号表（勤務時間帯）'!$C$6:$K$35,9,FALSE))</f>
        <v/>
      </c>
      <c r="AA209" s="1390" t="str">
        <f>IF(AA208="","",VLOOKUP(AA208,'シフト記号表（勤務時間帯）'!$C$6:$K$35,9,FALSE))</f>
        <v/>
      </c>
      <c r="AB209" s="1390" t="str">
        <f>IF(AB208="","",VLOOKUP(AB208,'シフト記号表（勤務時間帯）'!$C$6:$K$35,9,FALSE))</f>
        <v/>
      </c>
      <c r="AC209" s="1390" t="str">
        <f>IF(AC208="","",VLOOKUP(AC208,'シフト記号表（勤務時間帯）'!$C$6:$K$35,9,FALSE))</f>
        <v/>
      </c>
      <c r="AD209" s="1390" t="str">
        <f>IF(AD208="","",VLOOKUP(AD208,'シフト記号表（勤務時間帯）'!$C$6:$K$35,9,FALSE))</f>
        <v/>
      </c>
      <c r="AE209" s="1390" t="str">
        <f>IF(AE208="","",VLOOKUP(AE208,'シフト記号表（勤務時間帯）'!$C$6:$K$35,9,FALSE))</f>
        <v/>
      </c>
      <c r="AF209" s="1392" t="str">
        <f>IF(AF208="","",VLOOKUP(AF208,'シフト記号表（勤務時間帯）'!$C$6:$K$35,9,FALSE))</f>
        <v/>
      </c>
      <c r="AG209" s="1391" t="str">
        <f>IF(AG208="","",VLOOKUP(AG208,'シフト記号表（勤務時間帯）'!$C$6:$K$35,9,FALSE))</f>
        <v/>
      </c>
      <c r="AH209" s="1390" t="str">
        <f>IF(AH208="","",VLOOKUP(AH208,'シフト記号表（勤務時間帯）'!$C$6:$K$35,9,FALSE))</f>
        <v/>
      </c>
      <c r="AI209" s="1390" t="str">
        <f>IF(AI208="","",VLOOKUP(AI208,'シフト記号表（勤務時間帯）'!$C$6:$K$35,9,FALSE))</f>
        <v/>
      </c>
      <c r="AJ209" s="1390" t="str">
        <f>IF(AJ208="","",VLOOKUP(AJ208,'シフト記号表（勤務時間帯）'!$C$6:$K$35,9,FALSE))</f>
        <v/>
      </c>
      <c r="AK209" s="1390" t="str">
        <f>IF(AK208="","",VLOOKUP(AK208,'シフト記号表（勤務時間帯）'!$C$6:$K$35,9,FALSE))</f>
        <v/>
      </c>
      <c r="AL209" s="1390" t="str">
        <f>IF(AL208="","",VLOOKUP(AL208,'シフト記号表（勤務時間帯）'!$C$6:$K$35,9,FALSE))</f>
        <v/>
      </c>
      <c r="AM209" s="1392" t="str">
        <f>IF(AM208="","",VLOOKUP(AM208,'シフト記号表（勤務時間帯）'!$C$6:$K$35,9,FALSE))</f>
        <v/>
      </c>
      <c r="AN209" s="1391" t="str">
        <f>IF(AN208="","",VLOOKUP(AN208,'シフト記号表（勤務時間帯）'!$C$6:$K$35,9,FALSE))</f>
        <v/>
      </c>
      <c r="AO209" s="1390" t="str">
        <f>IF(AO208="","",VLOOKUP(AO208,'シフト記号表（勤務時間帯）'!$C$6:$K$35,9,FALSE))</f>
        <v/>
      </c>
      <c r="AP209" s="1390" t="str">
        <f>IF(AP208="","",VLOOKUP(AP208,'シフト記号表（勤務時間帯）'!$C$6:$K$35,9,FALSE))</f>
        <v/>
      </c>
      <c r="AQ209" s="1390" t="str">
        <f>IF(AQ208="","",VLOOKUP(AQ208,'シフト記号表（勤務時間帯）'!$C$6:$K$35,9,FALSE))</f>
        <v/>
      </c>
      <c r="AR209" s="1390" t="str">
        <f>IF(AR208="","",VLOOKUP(AR208,'シフト記号表（勤務時間帯）'!$C$6:$K$35,9,FALSE))</f>
        <v/>
      </c>
      <c r="AS209" s="1390" t="str">
        <f>IF(AS208="","",VLOOKUP(AS208,'シフト記号表（勤務時間帯）'!$C$6:$K$35,9,FALSE))</f>
        <v/>
      </c>
      <c r="AT209" s="1392" t="str">
        <f>IF(AT208="","",VLOOKUP(AT208,'シフト記号表（勤務時間帯）'!$C$6:$K$35,9,FALSE))</f>
        <v/>
      </c>
      <c r="AU209" s="1391" t="str">
        <f>IF(AU208="","",VLOOKUP(AU208,'シフト記号表（勤務時間帯）'!$C$6:$K$35,9,FALSE))</f>
        <v/>
      </c>
      <c r="AV209" s="1390" t="str">
        <f>IF(AV208="","",VLOOKUP(AV208,'シフト記号表（勤務時間帯）'!$C$6:$K$35,9,FALSE))</f>
        <v/>
      </c>
      <c r="AW209" s="1390" t="str">
        <f>IF(AW208="","",VLOOKUP(AW208,'シフト記号表（勤務時間帯）'!$C$6:$K$35,9,FALSE))</f>
        <v/>
      </c>
      <c r="AX209" s="1389">
        <f>IF($BB$3="４週",SUM(S209:AT209),IF($BB$3="暦月",SUM(S209:AW209),""))</f>
        <v>0</v>
      </c>
      <c r="AY209" s="1388"/>
      <c r="AZ209" s="1387">
        <f>IF($BB$3="４週",AX209/4,IF($BB$3="暦月",'②勤務形態一覧表（100名）'!AX209/('②勤務形態一覧表（100名）'!$BB$8/7),""))</f>
        <v>0</v>
      </c>
      <c r="BA209" s="1386"/>
      <c r="BB209" s="1068"/>
      <c r="BC209" s="1067"/>
      <c r="BD209" s="1067"/>
      <c r="BE209" s="1067"/>
      <c r="BF209" s="1066"/>
    </row>
    <row r="210" spans="2:58" ht="20.25" customHeight="1">
      <c r="B210" s="1396"/>
      <c r="C210" s="1064"/>
      <c r="D210" s="1063"/>
      <c r="E210" s="1062"/>
      <c r="F210" s="1512">
        <f>C208</f>
        <v>0</v>
      </c>
      <c r="G210" s="1116"/>
      <c r="H210" s="1082"/>
      <c r="I210" s="1081"/>
      <c r="J210" s="1081"/>
      <c r="K210" s="1080"/>
      <c r="L210" s="1115"/>
      <c r="M210" s="1110"/>
      <c r="N210" s="1110"/>
      <c r="O210" s="1109"/>
      <c r="P210" s="1406" t="s">
        <v>935</v>
      </c>
      <c r="Q210" s="1405"/>
      <c r="R210" s="1404"/>
      <c r="S210" s="1380" t="str">
        <f>IF(S208="","",VLOOKUP(S208,'シフト記号表（勤務時間帯）'!$C$6:$U$35,19,FALSE))</f>
        <v/>
      </c>
      <c r="T210" s="1379" t="str">
        <f>IF(T208="","",VLOOKUP(T208,'シフト記号表（勤務時間帯）'!$C$6:$U$35,19,FALSE))</f>
        <v/>
      </c>
      <c r="U210" s="1379" t="str">
        <f>IF(U208="","",VLOOKUP(U208,'シフト記号表（勤務時間帯）'!$C$6:$U$35,19,FALSE))</f>
        <v/>
      </c>
      <c r="V210" s="1379" t="str">
        <f>IF(V208="","",VLOOKUP(V208,'シフト記号表（勤務時間帯）'!$C$6:$U$35,19,FALSE))</f>
        <v/>
      </c>
      <c r="W210" s="1379" t="str">
        <f>IF(W208="","",VLOOKUP(W208,'シフト記号表（勤務時間帯）'!$C$6:$U$35,19,FALSE))</f>
        <v/>
      </c>
      <c r="X210" s="1379" t="str">
        <f>IF(X208="","",VLOOKUP(X208,'シフト記号表（勤務時間帯）'!$C$6:$U$35,19,FALSE))</f>
        <v/>
      </c>
      <c r="Y210" s="1381" t="str">
        <f>IF(Y208="","",VLOOKUP(Y208,'シフト記号表（勤務時間帯）'!$C$6:$U$35,19,FALSE))</f>
        <v/>
      </c>
      <c r="Z210" s="1380" t="str">
        <f>IF(Z208="","",VLOOKUP(Z208,'シフト記号表（勤務時間帯）'!$C$6:$U$35,19,FALSE))</f>
        <v/>
      </c>
      <c r="AA210" s="1379" t="str">
        <f>IF(AA208="","",VLOOKUP(AA208,'シフト記号表（勤務時間帯）'!$C$6:$U$35,19,FALSE))</f>
        <v/>
      </c>
      <c r="AB210" s="1379" t="str">
        <f>IF(AB208="","",VLOOKUP(AB208,'シフト記号表（勤務時間帯）'!$C$6:$U$35,19,FALSE))</f>
        <v/>
      </c>
      <c r="AC210" s="1379" t="str">
        <f>IF(AC208="","",VLOOKUP(AC208,'シフト記号表（勤務時間帯）'!$C$6:$U$35,19,FALSE))</f>
        <v/>
      </c>
      <c r="AD210" s="1379" t="str">
        <f>IF(AD208="","",VLOOKUP(AD208,'シフト記号表（勤務時間帯）'!$C$6:$U$35,19,FALSE))</f>
        <v/>
      </c>
      <c r="AE210" s="1379" t="str">
        <f>IF(AE208="","",VLOOKUP(AE208,'シフト記号表（勤務時間帯）'!$C$6:$U$35,19,FALSE))</f>
        <v/>
      </c>
      <c r="AF210" s="1381" t="str">
        <f>IF(AF208="","",VLOOKUP(AF208,'シフト記号表（勤務時間帯）'!$C$6:$U$35,19,FALSE))</f>
        <v/>
      </c>
      <c r="AG210" s="1380" t="str">
        <f>IF(AG208="","",VLOOKUP(AG208,'シフト記号表（勤務時間帯）'!$C$6:$U$35,19,FALSE))</f>
        <v/>
      </c>
      <c r="AH210" s="1379" t="str">
        <f>IF(AH208="","",VLOOKUP(AH208,'シフト記号表（勤務時間帯）'!$C$6:$U$35,19,FALSE))</f>
        <v/>
      </c>
      <c r="AI210" s="1379" t="str">
        <f>IF(AI208="","",VLOOKUP(AI208,'シフト記号表（勤務時間帯）'!$C$6:$U$35,19,FALSE))</f>
        <v/>
      </c>
      <c r="AJ210" s="1379" t="str">
        <f>IF(AJ208="","",VLOOKUP(AJ208,'シフト記号表（勤務時間帯）'!$C$6:$U$35,19,FALSE))</f>
        <v/>
      </c>
      <c r="AK210" s="1379" t="str">
        <f>IF(AK208="","",VLOOKUP(AK208,'シフト記号表（勤務時間帯）'!$C$6:$U$35,19,FALSE))</f>
        <v/>
      </c>
      <c r="AL210" s="1379" t="str">
        <f>IF(AL208="","",VLOOKUP(AL208,'シフト記号表（勤務時間帯）'!$C$6:$U$35,19,FALSE))</f>
        <v/>
      </c>
      <c r="AM210" s="1381" t="str">
        <f>IF(AM208="","",VLOOKUP(AM208,'シフト記号表（勤務時間帯）'!$C$6:$U$35,19,FALSE))</f>
        <v/>
      </c>
      <c r="AN210" s="1380" t="str">
        <f>IF(AN208="","",VLOOKUP(AN208,'シフト記号表（勤務時間帯）'!$C$6:$U$35,19,FALSE))</f>
        <v/>
      </c>
      <c r="AO210" s="1379" t="str">
        <f>IF(AO208="","",VLOOKUP(AO208,'シフト記号表（勤務時間帯）'!$C$6:$U$35,19,FALSE))</f>
        <v/>
      </c>
      <c r="AP210" s="1379" t="str">
        <f>IF(AP208="","",VLOOKUP(AP208,'シフト記号表（勤務時間帯）'!$C$6:$U$35,19,FALSE))</f>
        <v/>
      </c>
      <c r="AQ210" s="1379" t="str">
        <f>IF(AQ208="","",VLOOKUP(AQ208,'シフト記号表（勤務時間帯）'!$C$6:$U$35,19,FALSE))</f>
        <v/>
      </c>
      <c r="AR210" s="1379" t="str">
        <f>IF(AR208="","",VLOOKUP(AR208,'シフト記号表（勤務時間帯）'!$C$6:$U$35,19,FALSE))</f>
        <v/>
      </c>
      <c r="AS210" s="1379" t="str">
        <f>IF(AS208="","",VLOOKUP(AS208,'シフト記号表（勤務時間帯）'!$C$6:$U$35,19,FALSE))</f>
        <v/>
      </c>
      <c r="AT210" s="1381" t="str">
        <f>IF(AT208="","",VLOOKUP(AT208,'シフト記号表（勤務時間帯）'!$C$6:$U$35,19,FALSE))</f>
        <v/>
      </c>
      <c r="AU210" s="1380" t="str">
        <f>IF(AU208="","",VLOOKUP(AU208,'シフト記号表（勤務時間帯）'!$C$6:$U$35,19,FALSE))</f>
        <v/>
      </c>
      <c r="AV210" s="1379" t="str">
        <f>IF(AV208="","",VLOOKUP(AV208,'シフト記号表（勤務時間帯）'!$C$6:$U$35,19,FALSE))</f>
        <v/>
      </c>
      <c r="AW210" s="1379" t="str">
        <f>IF(AW208="","",VLOOKUP(AW208,'シフト記号表（勤務時間帯）'!$C$6:$U$35,19,FALSE))</f>
        <v/>
      </c>
      <c r="AX210" s="1378">
        <f>IF($BB$3="４週",SUM(S210:AT210),IF($BB$3="暦月",SUM(S210:AW210),""))</f>
        <v>0</v>
      </c>
      <c r="AY210" s="1377"/>
      <c r="AZ210" s="1376">
        <f>IF($BB$3="４週",AX210/4,IF($BB$3="暦月",'②勤務形態一覧表（100名）'!AX210/('②勤務形態一覧表（100名）'!$BB$8/7),""))</f>
        <v>0</v>
      </c>
      <c r="BA210" s="1375"/>
      <c r="BB210" s="1111"/>
      <c r="BC210" s="1110"/>
      <c r="BD210" s="1110"/>
      <c r="BE210" s="1110"/>
      <c r="BF210" s="1109"/>
    </row>
    <row r="211" spans="2:58" ht="20.25" customHeight="1">
      <c r="B211" s="1396">
        <f>B208+1</f>
        <v>64</v>
      </c>
      <c r="C211" s="1108"/>
      <c r="D211" s="1107"/>
      <c r="E211" s="1106"/>
      <c r="F211" s="1105"/>
      <c r="G211" s="1104"/>
      <c r="H211" s="1103"/>
      <c r="I211" s="1081"/>
      <c r="J211" s="1081"/>
      <c r="K211" s="1080"/>
      <c r="L211" s="1102"/>
      <c r="M211" s="1090"/>
      <c r="N211" s="1090"/>
      <c r="O211" s="1089"/>
      <c r="P211" s="1403" t="s">
        <v>937</v>
      </c>
      <c r="Q211" s="1402"/>
      <c r="R211" s="1401"/>
      <c r="S211" s="1518"/>
      <c r="T211" s="1517"/>
      <c r="U211" s="1517"/>
      <c r="V211" s="1517"/>
      <c r="W211" s="1517"/>
      <c r="X211" s="1517"/>
      <c r="Y211" s="1519"/>
      <c r="Z211" s="1518"/>
      <c r="AA211" s="1517"/>
      <c r="AB211" s="1517"/>
      <c r="AC211" s="1517"/>
      <c r="AD211" s="1517"/>
      <c r="AE211" s="1517"/>
      <c r="AF211" s="1519"/>
      <c r="AG211" s="1518"/>
      <c r="AH211" s="1517"/>
      <c r="AI211" s="1517"/>
      <c r="AJ211" s="1517"/>
      <c r="AK211" s="1517"/>
      <c r="AL211" s="1517"/>
      <c r="AM211" s="1519"/>
      <c r="AN211" s="1518"/>
      <c r="AO211" s="1517"/>
      <c r="AP211" s="1517"/>
      <c r="AQ211" s="1517"/>
      <c r="AR211" s="1517"/>
      <c r="AS211" s="1517"/>
      <c r="AT211" s="1519"/>
      <c r="AU211" s="1518"/>
      <c r="AV211" s="1517"/>
      <c r="AW211" s="1517"/>
      <c r="AX211" s="1516"/>
      <c r="AY211" s="1515"/>
      <c r="AZ211" s="1514"/>
      <c r="BA211" s="1513"/>
      <c r="BB211" s="1091"/>
      <c r="BC211" s="1090"/>
      <c r="BD211" s="1090"/>
      <c r="BE211" s="1090"/>
      <c r="BF211" s="1089"/>
    </row>
    <row r="212" spans="2:58" ht="20.25" customHeight="1">
      <c r="B212" s="1396"/>
      <c r="C212" s="1087"/>
      <c r="D212" s="1086"/>
      <c r="E212" s="1085"/>
      <c r="F212" s="1084"/>
      <c r="G212" s="1083"/>
      <c r="H212" s="1082"/>
      <c r="I212" s="1081"/>
      <c r="J212" s="1081"/>
      <c r="K212" s="1080"/>
      <c r="L212" s="1079"/>
      <c r="M212" s="1067"/>
      <c r="N212" s="1067"/>
      <c r="O212" s="1066"/>
      <c r="P212" s="1395" t="s">
        <v>936</v>
      </c>
      <c r="Q212" s="1394"/>
      <c r="R212" s="1393"/>
      <c r="S212" s="1391" t="str">
        <f>IF(S211="","",VLOOKUP(S211,'シフト記号表（勤務時間帯）'!$C$6:$K$35,9,FALSE))</f>
        <v/>
      </c>
      <c r="T212" s="1390" t="str">
        <f>IF(T211="","",VLOOKUP(T211,'シフト記号表（勤務時間帯）'!$C$6:$K$35,9,FALSE))</f>
        <v/>
      </c>
      <c r="U212" s="1390" t="str">
        <f>IF(U211="","",VLOOKUP(U211,'シフト記号表（勤務時間帯）'!$C$6:$K$35,9,FALSE))</f>
        <v/>
      </c>
      <c r="V212" s="1390" t="str">
        <f>IF(V211="","",VLOOKUP(V211,'シフト記号表（勤務時間帯）'!$C$6:$K$35,9,FALSE))</f>
        <v/>
      </c>
      <c r="W212" s="1390" t="str">
        <f>IF(W211="","",VLOOKUP(W211,'シフト記号表（勤務時間帯）'!$C$6:$K$35,9,FALSE))</f>
        <v/>
      </c>
      <c r="X212" s="1390" t="str">
        <f>IF(X211="","",VLOOKUP(X211,'シフト記号表（勤務時間帯）'!$C$6:$K$35,9,FALSE))</f>
        <v/>
      </c>
      <c r="Y212" s="1392" t="str">
        <f>IF(Y211="","",VLOOKUP(Y211,'シフト記号表（勤務時間帯）'!$C$6:$K$35,9,FALSE))</f>
        <v/>
      </c>
      <c r="Z212" s="1391" t="str">
        <f>IF(Z211="","",VLOOKUP(Z211,'シフト記号表（勤務時間帯）'!$C$6:$K$35,9,FALSE))</f>
        <v/>
      </c>
      <c r="AA212" s="1390" t="str">
        <f>IF(AA211="","",VLOOKUP(AA211,'シフト記号表（勤務時間帯）'!$C$6:$K$35,9,FALSE))</f>
        <v/>
      </c>
      <c r="AB212" s="1390" t="str">
        <f>IF(AB211="","",VLOOKUP(AB211,'シフト記号表（勤務時間帯）'!$C$6:$K$35,9,FALSE))</f>
        <v/>
      </c>
      <c r="AC212" s="1390" t="str">
        <f>IF(AC211="","",VLOOKUP(AC211,'シフト記号表（勤務時間帯）'!$C$6:$K$35,9,FALSE))</f>
        <v/>
      </c>
      <c r="AD212" s="1390" t="str">
        <f>IF(AD211="","",VLOOKUP(AD211,'シフト記号表（勤務時間帯）'!$C$6:$K$35,9,FALSE))</f>
        <v/>
      </c>
      <c r="AE212" s="1390" t="str">
        <f>IF(AE211="","",VLOOKUP(AE211,'シフト記号表（勤務時間帯）'!$C$6:$K$35,9,FALSE))</f>
        <v/>
      </c>
      <c r="AF212" s="1392" t="str">
        <f>IF(AF211="","",VLOOKUP(AF211,'シフト記号表（勤務時間帯）'!$C$6:$K$35,9,FALSE))</f>
        <v/>
      </c>
      <c r="AG212" s="1391" t="str">
        <f>IF(AG211="","",VLOOKUP(AG211,'シフト記号表（勤務時間帯）'!$C$6:$K$35,9,FALSE))</f>
        <v/>
      </c>
      <c r="AH212" s="1390" t="str">
        <f>IF(AH211="","",VLOOKUP(AH211,'シフト記号表（勤務時間帯）'!$C$6:$K$35,9,FALSE))</f>
        <v/>
      </c>
      <c r="AI212" s="1390" t="str">
        <f>IF(AI211="","",VLOOKUP(AI211,'シフト記号表（勤務時間帯）'!$C$6:$K$35,9,FALSE))</f>
        <v/>
      </c>
      <c r="AJ212" s="1390" t="str">
        <f>IF(AJ211="","",VLOOKUP(AJ211,'シフト記号表（勤務時間帯）'!$C$6:$K$35,9,FALSE))</f>
        <v/>
      </c>
      <c r="AK212" s="1390" t="str">
        <f>IF(AK211="","",VLOOKUP(AK211,'シフト記号表（勤務時間帯）'!$C$6:$K$35,9,FALSE))</f>
        <v/>
      </c>
      <c r="AL212" s="1390" t="str">
        <f>IF(AL211="","",VLOOKUP(AL211,'シフト記号表（勤務時間帯）'!$C$6:$K$35,9,FALSE))</f>
        <v/>
      </c>
      <c r="AM212" s="1392" t="str">
        <f>IF(AM211="","",VLOOKUP(AM211,'シフト記号表（勤務時間帯）'!$C$6:$K$35,9,FALSE))</f>
        <v/>
      </c>
      <c r="AN212" s="1391" t="str">
        <f>IF(AN211="","",VLOOKUP(AN211,'シフト記号表（勤務時間帯）'!$C$6:$K$35,9,FALSE))</f>
        <v/>
      </c>
      <c r="AO212" s="1390" t="str">
        <f>IF(AO211="","",VLOOKUP(AO211,'シフト記号表（勤務時間帯）'!$C$6:$K$35,9,FALSE))</f>
        <v/>
      </c>
      <c r="AP212" s="1390" t="str">
        <f>IF(AP211="","",VLOOKUP(AP211,'シフト記号表（勤務時間帯）'!$C$6:$K$35,9,FALSE))</f>
        <v/>
      </c>
      <c r="AQ212" s="1390" t="str">
        <f>IF(AQ211="","",VLOOKUP(AQ211,'シフト記号表（勤務時間帯）'!$C$6:$K$35,9,FALSE))</f>
        <v/>
      </c>
      <c r="AR212" s="1390" t="str">
        <f>IF(AR211="","",VLOOKUP(AR211,'シフト記号表（勤務時間帯）'!$C$6:$K$35,9,FALSE))</f>
        <v/>
      </c>
      <c r="AS212" s="1390" t="str">
        <f>IF(AS211="","",VLOOKUP(AS211,'シフト記号表（勤務時間帯）'!$C$6:$K$35,9,FALSE))</f>
        <v/>
      </c>
      <c r="AT212" s="1392" t="str">
        <f>IF(AT211="","",VLOOKUP(AT211,'シフト記号表（勤務時間帯）'!$C$6:$K$35,9,FALSE))</f>
        <v/>
      </c>
      <c r="AU212" s="1391" t="str">
        <f>IF(AU211="","",VLOOKUP(AU211,'シフト記号表（勤務時間帯）'!$C$6:$K$35,9,FALSE))</f>
        <v/>
      </c>
      <c r="AV212" s="1390" t="str">
        <f>IF(AV211="","",VLOOKUP(AV211,'シフト記号表（勤務時間帯）'!$C$6:$K$35,9,FALSE))</f>
        <v/>
      </c>
      <c r="AW212" s="1390" t="str">
        <f>IF(AW211="","",VLOOKUP(AW211,'シフト記号表（勤務時間帯）'!$C$6:$K$35,9,FALSE))</f>
        <v/>
      </c>
      <c r="AX212" s="1389">
        <f>IF($BB$3="４週",SUM(S212:AT212),IF($BB$3="暦月",SUM(S212:AW212),""))</f>
        <v>0</v>
      </c>
      <c r="AY212" s="1388"/>
      <c r="AZ212" s="1387">
        <f>IF($BB$3="４週",AX212/4,IF($BB$3="暦月",'②勤務形態一覧表（100名）'!AX212/('②勤務形態一覧表（100名）'!$BB$8/7),""))</f>
        <v>0</v>
      </c>
      <c r="BA212" s="1386"/>
      <c r="BB212" s="1068"/>
      <c r="BC212" s="1067"/>
      <c r="BD212" s="1067"/>
      <c r="BE212" s="1067"/>
      <c r="BF212" s="1066"/>
    </row>
    <row r="213" spans="2:58" ht="20.25" customHeight="1">
      <c r="B213" s="1396"/>
      <c r="C213" s="1064"/>
      <c r="D213" s="1063"/>
      <c r="E213" s="1062"/>
      <c r="F213" s="1512">
        <f>C211</f>
        <v>0</v>
      </c>
      <c r="G213" s="1116"/>
      <c r="H213" s="1082"/>
      <c r="I213" s="1081"/>
      <c r="J213" s="1081"/>
      <c r="K213" s="1080"/>
      <c r="L213" s="1115"/>
      <c r="M213" s="1110"/>
      <c r="N213" s="1110"/>
      <c r="O213" s="1109"/>
      <c r="P213" s="1406" t="s">
        <v>935</v>
      </c>
      <c r="Q213" s="1405"/>
      <c r="R213" s="1404"/>
      <c r="S213" s="1380" t="str">
        <f>IF(S211="","",VLOOKUP(S211,'シフト記号表（勤務時間帯）'!$C$6:$U$35,19,FALSE))</f>
        <v/>
      </c>
      <c r="T213" s="1379" t="str">
        <f>IF(T211="","",VLOOKUP(T211,'シフト記号表（勤務時間帯）'!$C$6:$U$35,19,FALSE))</f>
        <v/>
      </c>
      <c r="U213" s="1379" t="str">
        <f>IF(U211="","",VLOOKUP(U211,'シフト記号表（勤務時間帯）'!$C$6:$U$35,19,FALSE))</f>
        <v/>
      </c>
      <c r="V213" s="1379" t="str">
        <f>IF(V211="","",VLOOKUP(V211,'シフト記号表（勤務時間帯）'!$C$6:$U$35,19,FALSE))</f>
        <v/>
      </c>
      <c r="W213" s="1379" t="str">
        <f>IF(W211="","",VLOOKUP(W211,'シフト記号表（勤務時間帯）'!$C$6:$U$35,19,FALSE))</f>
        <v/>
      </c>
      <c r="X213" s="1379" t="str">
        <f>IF(X211="","",VLOOKUP(X211,'シフト記号表（勤務時間帯）'!$C$6:$U$35,19,FALSE))</f>
        <v/>
      </c>
      <c r="Y213" s="1381" t="str">
        <f>IF(Y211="","",VLOOKUP(Y211,'シフト記号表（勤務時間帯）'!$C$6:$U$35,19,FALSE))</f>
        <v/>
      </c>
      <c r="Z213" s="1380" t="str">
        <f>IF(Z211="","",VLOOKUP(Z211,'シフト記号表（勤務時間帯）'!$C$6:$U$35,19,FALSE))</f>
        <v/>
      </c>
      <c r="AA213" s="1379" t="str">
        <f>IF(AA211="","",VLOOKUP(AA211,'シフト記号表（勤務時間帯）'!$C$6:$U$35,19,FALSE))</f>
        <v/>
      </c>
      <c r="AB213" s="1379" t="str">
        <f>IF(AB211="","",VLOOKUP(AB211,'シフト記号表（勤務時間帯）'!$C$6:$U$35,19,FALSE))</f>
        <v/>
      </c>
      <c r="AC213" s="1379" t="str">
        <f>IF(AC211="","",VLOOKUP(AC211,'シフト記号表（勤務時間帯）'!$C$6:$U$35,19,FALSE))</f>
        <v/>
      </c>
      <c r="AD213" s="1379" t="str">
        <f>IF(AD211="","",VLOOKUP(AD211,'シフト記号表（勤務時間帯）'!$C$6:$U$35,19,FALSE))</f>
        <v/>
      </c>
      <c r="AE213" s="1379" t="str">
        <f>IF(AE211="","",VLOOKUP(AE211,'シフト記号表（勤務時間帯）'!$C$6:$U$35,19,FALSE))</f>
        <v/>
      </c>
      <c r="AF213" s="1381" t="str">
        <f>IF(AF211="","",VLOOKUP(AF211,'シフト記号表（勤務時間帯）'!$C$6:$U$35,19,FALSE))</f>
        <v/>
      </c>
      <c r="AG213" s="1380" t="str">
        <f>IF(AG211="","",VLOOKUP(AG211,'シフト記号表（勤務時間帯）'!$C$6:$U$35,19,FALSE))</f>
        <v/>
      </c>
      <c r="AH213" s="1379" t="str">
        <f>IF(AH211="","",VLOOKUP(AH211,'シフト記号表（勤務時間帯）'!$C$6:$U$35,19,FALSE))</f>
        <v/>
      </c>
      <c r="AI213" s="1379" t="str">
        <f>IF(AI211="","",VLOOKUP(AI211,'シフト記号表（勤務時間帯）'!$C$6:$U$35,19,FALSE))</f>
        <v/>
      </c>
      <c r="AJ213" s="1379" t="str">
        <f>IF(AJ211="","",VLOOKUP(AJ211,'シフト記号表（勤務時間帯）'!$C$6:$U$35,19,FALSE))</f>
        <v/>
      </c>
      <c r="AK213" s="1379" t="str">
        <f>IF(AK211="","",VLOOKUP(AK211,'シフト記号表（勤務時間帯）'!$C$6:$U$35,19,FALSE))</f>
        <v/>
      </c>
      <c r="AL213" s="1379" t="str">
        <f>IF(AL211="","",VLOOKUP(AL211,'シフト記号表（勤務時間帯）'!$C$6:$U$35,19,FALSE))</f>
        <v/>
      </c>
      <c r="AM213" s="1381" t="str">
        <f>IF(AM211="","",VLOOKUP(AM211,'シフト記号表（勤務時間帯）'!$C$6:$U$35,19,FALSE))</f>
        <v/>
      </c>
      <c r="AN213" s="1380" t="str">
        <f>IF(AN211="","",VLOOKUP(AN211,'シフト記号表（勤務時間帯）'!$C$6:$U$35,19,FALSE))</f>
        <v/>
      </c>
      <c r="AO213" s="1379" t="str">
        <f>IF(AO211="","",VLOOKUP(AO211,'シフト記号表（勤務時間帯）'!$C$6:$U$35,19,FALSE))</f>
        <v/>
      </c>
      <c r="AP213" s="1379" t="str">
        <f>IF(AP211="","",VLOOKUP(AP211,'シフト記号表（勤務時間帯）'!$C$6:$U$35,19,FALSE))</f>
        <v/>
      </c>
      <c r="AQ213" s="1379" t="str">
        <f>IF(AQ211="","",VLOOKUP(AQ211,'シフト記号表（勤務時間帯）'!$C$6:$U$35,19,FALSE))</f>
        <v/>
      </c>
      <c r="AR213" s="1379" t="str">
        <f>IF(AR211="","",VLOOKUP(AR211,'シフト記号表（勤務時間帯）'!$C$6:$U$35,19,FALSE))</f>
        <v/>
      </c>
      <c r="AS213" s="1379" t="str">
        <f>IF(AS211="","",VLOOKUP(AS211,'シフト記号表（勤務時間帯）'!$C$6:$U$35,19,FALSE))</f>
        <v/>
      </c>
      <c r="AT213" s="1381" t="str">
        <f>IF(AT211="","",VLOOKUP(AT211,'シフト記号表（勤務時間帯）'!$C$6:$U$35,19,FALSE))</f>
        <v/>
      </c>
      <c r="AU213" s="1380" t="str">
        <f>IF(AU211="","",VLOOKUP(AU211,'シフト記号表（勤務時間帯）'!$C$6:$U$35,19,FALSE))</f>
        <v/>
      </c>
      <c r="AV213" s="1379" t="str">
        <f>IF(AV211="","",VLOOKUP(AV211,'シフト記号表（勤務時間帯）'!$C$6:$U$35,19,FALSE))</f>
        <v/>
      </c>
      <c r="AW213" s="1379" t="str">
        <f>IF(AW211="","",VLOOKUP(AW211,'シフト記号表（勤務時間帯）'!$C$6:$U$35,19,FALSE))</f>
        <v/>
      </c>
      <c r="AX213" s="1378">
        <f>IF($BB$3="４週",SUM(S213:AT213),IF($BB$3="暦月",SUM(S213:AW213),""))</f>
        <v>0</v>
      </c>
      <c r="AY213" s="1377"/>
      <c r="AZ213" s="1376">
        <f>IF($BB$3="４週",AX213/4,IF($BB$3="暦月",'②勤務形態一覧表（100名）'!AX213/('②勤務形態一覧表（100名）'!$BB$8/7),""))</f>
        <v>0</v>
      </c>
      <c r="BA213" s="1375"/>
      <c r="BB213" s="1111"/>
      <c r="BC213" s="1110"/>
      <c r="BD213" s="1110"/>
      <c r="BE213" s="1110"/>
      <c r="BF213" s="1109"/>
    </row>
    <row r="214" spans="2:58" ht="20.25" customHeight="1">
      <c r="B214" s="1396">
        <f>B211+1</f>
        <v>65</v>
      </c>
      <c r="C214" s="1108"/>
      <c r="D214" s="1107"/>
      <c r="E214" s="1106"/>
      <c r="F214" s="1105"/>
      <c r="G214" s="1104"/>
      <c r="H214" s="1103"/>
      <c r="I214" s="1081"/>
      <c r="J214" s="1081"/>
      <c r="K214" s="1080"/>
      <c r="L214" s="1102"/>
      <c r="M214" s="1090"/>
      <c r="N214" s="1090"/>
      <c r="O214" s="1089"/>
      <c r="P214" s="1403" t="s">
        <v>937</v>
      </c>
      <c r="Q214" s="1402"/>
      <c r="R214" s="1401"/>
      <c r="S214" s="1518"/>
      <c r="T214" s="1517"/>
      <c r="U214" s="1517"/>
      <c r="V214" s="1517"/>
      <c r="W214" s="1517"/>
      <c r="X214" s="1517"/>
      <c r="Y214" s="1519"/>
      <c r="Z214" s="1518"/>
      <c r="AA214" s="1517"/>
      <c r="AB214" s="1517"/>
      <c r="AC214" s="1517"/>
      <c r="AD214" s="1517"/>
      <c r="AE214" s="1517"/>
      <c r="AF214" s="1519"/>
      <c r="AG214" s="1518"/>
      <c r="AH214" s="1517"/>
      <c r="AI214" s="1517"/>
      <c r="AJ214" s="1517"/>
      <c r="AK214" s="1517"/>
      <c r="AL214" s="1517"/>
      <c r="AM214" s="1519"/>
      <c r="AN214" s="1518"/>
      <c r="AO214" s="1517"/>
      <c r="AP214" s="1517"/>
      <c r="AQ214" s="1517"/>
      <c r="AR214" s="1517"/>
      <c r="AS214" s="1517"/>
      <c r="AT214" s="1519"/>
      <c r="AU214" s="1518"/>
      <c r="AV214" s="1517"/>
      <c r="AW214" s="1517"/>
      <c r="AX214" s="1516"/>
      <c r="AY214" s="1515"/>
      <c r="AZ214" s="1514"/>
      <c r="BA214" s="1513"/>
      <c r="BB214" s="1091"/>
      <c r="BC214" s="1090"/>
      <c r="BD214" s="1090"/>
      <c r="BE214" s="1090"/>
      <c r="BF214" s="1089"/>
    </row>
    <row r="215" spans="2:58" ht="20.25" customHeight="1">
      <c r="B215" s="1396"/>
      <c r="C215" s="1087"/>
      <c r="D215" s="1086"/>
      <c r="E215" s="1085"/>
      <c r="F215" s="1084"/>
      <c r="G215" s="1083"/>
      <c r="H215" s="1082"/>
      <c r="I215" s="1081"/>
      <c r="J215" s="1081"/>
      <c r="K215" s="1080"/>
      <c r="L215" s="1079"/>
      <c r="M215" s="1067"/>
      <c r="N215" s="1067"/>
      <c r="O215" s="1066"/>
      <c r="P215" s="1395" t="s">
        <v>936</v>
      </c>
      <c r="Q215" s="1394"/>
      <c r="R215" s="1393"/>
      <c r="S215" s="1391" t="str">
        <f>IF(S214="","",VLOOKUP(S214,'シフト記号表（勤務時間帯）'!$C$6:$K$35,9,FALSE))</f>
        <v/>
      </c>
      <c r="T215" s="1390" t="str">
        <f>IF(T214="","",VLOOKUP(T214,'シフト記号表（勤務時間帯）'!$C$6:$K$35,9,FALSE))</f>
        <v/>
      </c>
      <c r="U215" s="1390" t="str">
        <f>IF(U214="","",VLOOKUP(U214,'シフト記号表（勤務時間帯）'!$C$6:$K$35,9,FALSE))</f>
        <v/>
      </c>
      <c r="V215" s="1390" t="str">
        <f>IF(V214="","",VLOOKUP(V214,'シフト記号表（勤務時間帯）'!$C$6:$K$35,9,FALSE))</f>
        <v/>
      </c>
      <c r="W215" s="1390" t="str">
        <f>IF(W214="","",VLOOKUP(W214,'シフト記号表（勤務時間帯）'!$C$6:$K$35,9,FALSE))</f>
        <v/>
      </c>
      <c r="X215" s="1390" t="str">
        <f>IF(X214="","",VLOOKUP(X214,'シフト記号表（勤務時間帯）'!$C$6:$K$35,9,FALSE))</f>
        <v/>
      </c>
      <c r="Y215" s="1392" t="str">
        <f>IF(Y214="","",VLOOKUP(Y214,'シフト記号表（勤務時間帯）'!$C$6:$K$35,9,FALSE))</f>
        <v/>
      </c>
      <c r="Z215" s="1391" t="str">
        <f>IF(Z214="","",VLOOKUP(Z214,'シフト記号表（勤務時間帯）'!$C$6:$K$35,9,FALSE))</f>
        <v/>
      </c>
      <c r="AA215" s="1390" t="str">
        <f>IF(AA214="","",VLOOKUP(AA214,'シフト記号表（勤務時間帯）'!$C$6:$K$35,9,FALSE))</f>
        <v/>
      </c>
      <c r="AB215" s="1390" t="str">
        <f>IF(AB214="","",VLOOKUP(AB214,'シフト記号表（勤務時間帯）'!$C$6:$K$35,9,FALSE))</f>
        <v/>
      </c>
      <c r="AC215" s="1390" t="str">
        <f>IF(AC214="","",VLOOKUP(AC214,'シフト記号表（勤務時間帯）'!$C$6:$K$35,9,FALSE))</f>
        <v/>
      </c>
      <c r="AD215" s="1390" t="str">
        <f>IF(AD214="","",VLOOKUP(AD214,'シフト記号表（勤務時間帯）'!$C$6:$K$35,9,FALSE))</f>
        <v/>
      </c>
      <c r="AE215" s="1390" t="str">
        <f>IF(AE214="","",VLOOKUP(AE214,'シフト記号表（勤務時間帯）'!$C$6:$K$35,9,FALSE))</f>
        <v/>
      </c>
      <c r="AF215" s="1392" t="str">
        <f>IF(AF214="","",VLOOKUP(AF214,'シフト記号表（勤務時間帯）'!$C$6:$K$35,9,FALSE))</f>
        <v/>
      </c>
      <c r="AG215" s="1391" t="str">
        <f>IF(AG214="","",VLOOKUP(AG214,'シフト記号表（勤務時間帯）'!$C$6:$K$35,9,FALSE))</f>
        <v/>
      </c>
      <c r="AH215" s="1390" t="str">
        <f>IF(AH214="","",VLOOKUP(AH214,'シフト記号表（勤務時間帯）'!$C$6:$K$35,9,FALSE))</f>
        <v/>
      </c>
      <c r="AI215" s="1390" t="str">
        <f>IF(AI214="","",VLOOKUP(AI214,'シフト記号表（勤務時間帯）'!$C$6:$K$35,9,FALSE))</f>
        <v/>
      </c>
      <c r="AJ215" s="1390" t="str">
        <f>IF(AJ214="","",VLOOKUP(AJ214,'シフト記号表（勤務時間帯）'!$C$6:$K$35,9,FALSE))</f>
        <v/>
      </c>
      <c r="AK215" s="1390" t="str">
        <f>IF(AK214="","",VLOOKUP(AK214,'シフト記号表（勤務時間帯）'!$C$6:$K$35,9,FALSE))</f>
        <v/>
      </c>
      <c r="AL215" s="1390" t="str">
        <f>IF(AL214="","",VLOOKUP(AL214,'シフト記号表（勤務時間帯）'!$C$6:$K$35,9,FALSE))</f>
        <v/>
      </c>
      <c r="AM215" s="1392" t="str">
        <f>IF(AM214="","",VLOOKUP(AM214,'シフト記号表（勤務時間帯）'!$C$6:$K$35,9,FALSE))</f>
        <v/>
      </c>
      <c r="AN215" s="1391" t="str">
        <f>IF(AN214="","",VLOOKUP(AN214,'シフト記号表（勤務時間帯）'!$C$6:$K$35,9,FALSE))</f>
        <v/>
      </c>
      <c r="AO215" s="1390" t="str">
        <f>IF(AO214="","",VLOOKUP(AO214,'シフト記号表（勤務時間帯）'!$C$6:$K$35,9,FALSE))</f>
        <v/>
      </c>
      <c r="AP215" s="1390" t="str">
        <f>IF(AP214="","",VLOOKUP(AP214,'シフト記号表（勤務時間帯）'!$C$6:$K$35,9,FALSE))</f>
        <v/>
      </c>
      <c r="AQ215" s="1390" t="str">
        <f>IF(AQ214="","",VLOOKUP(AQ214,'シフト記号表（勤務時間帯）'!$C$6:$K$35,9,FALSE))</f>
        <v/>
      </c>
      <c r="AR215" s="1390" t="str">
        <f>IF(AR214="","",VLOOKUP(AR214,'シフト記号表（勤務時間帯）'!$C$6:$K$35,9,FALSE))</f>
        <v/>
      </c>
      <c r="AS215" s="1390" t="str">
        <f>IF(AS214="","",VLOOKUP(AS214,'シフト記号表（勤務時間帯）'!$C$6:$K$35,9,FALSE))</f>
        <v/>
      </c>
      <c r="AT215" s="1392" t="str">
        <f>IF(AT214="","",VLOOKUP(AT214,'シフト記号表（勤務時間帯）'!$C$6:$K$35,9,FALSE))</f>
        <v/>
      </c>
      <c r="AU215" s="1391" t="str">
        <f>IF(AU214="","",VLOOKUP(AU214,'シフト記号表（勤務時間帯）'!$C$6:$K$35,9,FALSE))</f>
        <v/>
      </c>
      <c r="AV215" s="1390" t="str">
        <f>IF(AV214="","",VLOOKUP(AV214,'シフト記号表（勤務時間帯）'!$C$6:$K$35,9,FALSE))</f>
        <v/>
      </c>
      <c r="AW215" s="1390" t="str">
        <f>IF(AW214="","",VLOOKUP(AW214,'シフト記号表（勤務時間帯）'!$C$6:$K$35,9,FALSE))</f>
        <v/>
      </c>
      <c r="AX215" s="1389">
        <f>IF($BB$3="４週",SUM(S215:AT215),IF($BB$3="暦月",SUM(S215:AW215),""))</f>
        <v>0</v>
      </c>
      <c r="AY215" s="1388"/>
      <c r="AZ215" s="1387">
        <f>IF($BB$3="４週",AX215/4,IF($BB$3="暦月",'②勤務形態一覧表（100名）'!AX215/('②勤務形態一覧表（100名）'!$BB$8/7),""))</f>
        <v>0</v>
      </c>
      <c r="BA215" s="1386"/>
      <c r="BB215" s="1068"/>
      <c r="BC215" s="1067"/>
      <c r="BD215" s="1067"/>
      <c r="BE215" s="1067"/>
      <c r="BF215" s="1066"/>
    </row>
    <row r="216" spans="2:58" ht="20.25" customHeight="1">
      <c r="B216" s="1396"/>
      <c r="C216" s="1064"/>
      <c r="D216" s="1063"/>
      <c r="E216" s="1062"/>
      <c r="F216" s="1512">
        <f>C214</f>
        <v>0</v>
      </c>
      <c r="G216" s="1116"/>
      <c r="H216" s="1082"/>
      <c r="I216" s="1081"/>
      <c r="J216" s="1081"/>
      <c r="K216" s="1080"/>
      <c r="L216" s="1115"/>
      <c r="M216" s="1110"/>
      <c r="N216" s="1110"/>
      <c r="O216" s="1109"/>
      <c r="P216" s="1406" t="s">
        <v>935</v>
      </c>
      <c r="Q216" s="1405"/>
      <c r="R216" s="1404"/>
      <c r="S216" s="1380" t="str">
        <f>IF(S214="","",VLOOKUP(S214,'シフト記号表（勤務時間帯）'!$C$6:$U$35,19,FALSE))</f>
        <v/>
      </c>
      <c r="T216" s="1379" t="str">
        <f>IF(T214="","",VLOOKUP(T214,'シフト記号表（勤務時間帯）'!$C$6:$U$35,19,FALSE))</f>
        <v/>
      </c>
      <c r="U216" s="1379" t="str">
        <f>IF(U214="","",VLOOKUP(U214,'シフト記号表（勤務時間帯）'!$C$6:$U$35,19,FALSE))</f>
        <v/>
      </c>
      <c r="V216" s="1379" t="str">
        <f>IF(V214="","",VLOOKUP(V214,'シフト記号表（勤務時間帯）'!$C$6:$U$35,19,FALSE))</f>
        <v/>
      </c>
      <c r="W216" s="1379" t="str">
        <f>IF(W214="","",VLOOKUP(W214,'シフト記号表（勤務時間帯）'!$C$6:$U$35,19,FALSE))</f>
        <v/>
      </c>
      <c r="X216" s="1379" t="str">
        <f>IF(X214="","",VLOOKUP(X214,'シフト記号表（勤務時間帯）'!$C$6:$U$35,19,FALSE))</f>
        <v/>
      </c>
      <c r="Y216" s="1381" t="str">
        <f>IF(Y214="","",VLOOKUP(Y214,'シフト記号表（勤務時間帯）'!$C$6:$U$35,19,FALSE))</f>
        <v/>
      </c>
      <c r="Z216" s="1380" t="str">
        <f>IF(Z214="","",VLOOKUP(Z214,'シフト記号表（勤務時間帯）'!$C$6:$U$35,19,FALSE))</f>
        <v/>
      </c>
      <c r="AA216" s="1379" t="str">
        <f>IF(AA214="","",VLOOKUP(AA214,'シフト記号表（勤務時間帯）'!$C$6:$U$35,19,FALSE))</f>
        <v/>
      </c>
      <c r="AB216" s="1379" t="str">
        <f>IF(AB214="","",VLOOKUP(AB214,'シフト記号表（勤務時間帯）'!$C$6:$U$35,19,FALSE))</f>
        <v/>
      </c>
      <c r="AC216" s="1379" t="str">
        <f>IF(AC214="","",VLOOKUP(AC214,'シフト記号表（勤務時間帯）'!$C$6:$U$35,19,FALSE))</f>
        <v/>
      </c>
      <c r="AD216" s="1379" t="str">
        <f>IF(AD214="","",VLOOKUP(AD214,'シフト記号表（勤務時間帯）'!$C$6:$U$35,19,FALSE))</f>
        <v/>
      </c>
      <c r="AE216" s="1379" t="str">
        <f>IF(AE214="","",VLOOKUP(AE214,'シフト記号表（勤務時間帯）'!$C$6:$U$35,19,FALSE))</f>
        <v/>
      </c>
      <c r="AF216" s="1381" t="str">
        <f>IF(AF214="","",VLOOKUP(AF214,'シフト記号表（勤務時間帯）'!$C$6:$U$35,19,FALSE))</f>
        <v/>
      </c>
      <c r="AG216" s="1380" t="str">
        <f>IF(AG214="","",VLOOKUP(AG214,'シフト記号表（勤務時間帯）'!$C$6:$U$35,19,FALSE))</f>
        <v/>
      </c>
      <c r="AH216" s="1379" t="str">
        <f>IF(AH214="","",VLOOKUP(AH214,'シフト記号表（勤務時間帯）'!$C$6:$U$35,19,FALSE))</f>
        <v/>
      </c>
      <c r="AI216" s="1379" t="str">
        <f>IF(AI214="","",VLOOKUP(AI214,'シフト記号表（勤務時間帯）'!$C$6:$U$35,19,FALSE))</f>
        <v/>
      </c>
      <c r="AJ216" s="1379" t="str">
        <f>IF(AJ214="","",VLOOKUP(AJ214,'シフト記号表（勤務時間帯）'!$C$6:$U$35,19,FALSE))</f>
        <v/>
      </c>
      <c r="AK216" s="1379" t="str">
        <f>IF(AK214="","",VLOOKUP(AK214,'シフト記号表（勤務時間帯）'!$C$6:$U$35,19,FALSE))</f>
        <v/>
      </c>
      <c r="AL216" s="1379" t="str">
        <f>IF(AL214="","",VLOOKUP(AL214,'シフト記号表（勤務時間帯）'!$C$6:$U$35,19,FALSE))</f>
        <v/>
      </c>
      <c r="AM216" s="1381" t="str">
        <f>IF(AM214="","",VLOOKUP(AM214,'シフト記号表（勤務時間帯）'!$C$6:$U$35,19,FALSE))</f>
        <v/>
      </c>
      <c r="AN216" s="1380" t="str">
        <f>IF(AN214="","",VLOOKUP(AN214,'シフト記号表（勤務時間帯）'!$C$6:$U$35,19,FALSE))</f>
        <v/>
      </c>
      <c r="AO216" s="1379" t="str">
        <f>IF(AO214="","",VLOOKUP(AO214,'シフト記号表（勤務時間帯）'!$C$6:$U$35,19,FALSE))</f>
        <v/>
      </c>
      <c r="AP216" s="1379" t="str">
        <f>IF(AP214="","",VLOOKUP(AP214,'シフト記号表（勤務時間帯）'!$C$6:$U$35,19,FALSE))</f>
        <v/>
      </c>
      <c r="AQ216" s="1379" t="str">
        <f>IF(AQ214="","",VLOOKUP(AQ214,'シフト記号表（勤務時間帯）'!$C$6:$U$35,19,FALSE))</f>
        <v/>
      </c>
      <c r="AR216" s="1379" t="str">
        <f>IF(AR214="","",VLOOKUP(AR214,'シフト記号表（勤務時間帯）'!$C$6:$U$35,19,FALSE))</f>
        <v/>
      </c>
      <c r="AS216" s="1379" t="str">
        <f>IF(AS214="","",VLOOKUP(AS214,'シフト記号表（勤務時間帯）'!$C$6:$U$35,19,FALSE))</f>
        <v/>
      </c>
      <c r="AT216" s="1381" t="str">
        <f>IF(AT214="","",VLOOKUP(AT214,'シフト記号表（勤務時間帯）'!$C$6:$U$35,19,FALSE))</f>
        <v/>
      </c>
      <c r="AU216" s="1380" t="str">
        <f>IF(AU214="","",VLOOKUP(AU214,'シフト記号表（勤務時間帯）'!$C$6:$U$35,19,FALSE))</f>
        <v/>
      </c>
      <c r="AV216" s="1379" t="str">
        <f>IF(AV214="","",VLOOKUP(AV214,'シフト記号表（勤務時間帯）'!$C$6:$U$35,19,FALSE))</f>
        <v/>
      </c>
      <c r="AW216" s="1379" t="str">
        <f>IF(AW214="","",VLOOKUP(AW214,'シフト記号表（勤務時間帯）'!$C$6:$U$35,19,FALSE))</f>
        <v/>
      </c>
      <c r="AX216" s="1378">
        <f>IF($BB$3="４週",SUM(S216:AT216),IF($BB$3="暦月",SUM(S216:AW216),""))</f>
        <v>0</v>
      </c>
      <c r="AY216" s="1377"/>
      <c r="AZ216" s="1376">
        <f>IF($BB$3="４週",AX216/4,IF($BB$3="暦月",'②勤務形態一覧表（100名）'!AX216/('②勤務形態一覧表（100名）'!$BB$8/7),""))</f>
        <v>0</v>
      </c>
      <c r="BA216" s="1375"/>
      <c r="BB216" s="1111"/>
      <c r="BC216" s="1110"/>
      <c r="BD216" s="1110"/>
      <c r="BE216" s="1110"/>
      <c r="BF216" s="1109"/>
    </row>
    <row r="217" spans="2:58" ht="20.25" customHeight="1">
      <c r="B217" s="1396">
        <f>B214+1</f>
        <v>66</v>
      </c>
      <c r="C217" s="1108"/>
      <c r="D217" s="1107"/>
      <c r="E217" s="1106"/>
      <c r="F217" s="1105"/>
      <c r="G217" s="1104"/>
      <c r="H217" s="1103"/>
      <c r="I217" s="1081"/>
      <c r="J217" s="1081"/>
      <c r="K217" s="1080"/>
      <c r="L217" s="1102"/>
      <c r="M217" s="1090"/>
      <c r="N217" s="1090"/>
      <c r="O217" s="1089"/>
      <c r="P217" s="1403" t="s">
        <v>937</v>
      </c>
      <c r="Q217" s="1402"/>
      <c r="R217" s="1401"/>
      <c r="S217" s="1518"/>
      <c r="T217" s="1517"/>
      <c r="U217" s="1517"/>
      <c r="V217" s="1517"/>
      <c r="W217" s="1517"/>
      <c r="X217" s="1517"/>
      <c r="Y217" s="1519"/>
      <c r="Z217" s="1518"/>
      <c r="AA217" s="1517"/>
      <c r="AB217" s="1517"/>
      <c r="AC217" s="1517"/>
      <c r="AD217" s="1517"/>
      <c r="AE217" s="1517"/>
      <c r="AF217" s="1519"/>
      <c r="AG217" s="1518"/>
      <c r="AH217" s="1517"/>
      <c r="AI217" s="1517"/>
      <c r="AJ217" s="1517"/>
      <c r="AK217" s="1517"/>
      <c r="AL217" s="1517"/>
      <c r="AM217" s="1519"/>
      <c r="AN217" s="1518"/>
      <c r="AO217" s="1517"/>
      <c r="AP217" s="1517"/>
      <c r="AQ217" s="1517"/>
      <c r="AR217" s="1517"/>
      <c r="AS217" s="1517"/>
      <c r="AT217" s="1519"/>
      <c r="AU217" s="1518"/>
      <c r="AV217" s="1517"/>
      <c r="AW217" s="1517"/>
      <c r="AX217" s="1516"/>
      <c r="AY217" s="1515"/>
      <c r="AZ217" s="1514"/>
      <c r="BA217" s="1513"/>
      <c r="BB217" s="1091"/>
      <c r="BC217" s="1090"/>
      <c r="BD217" s="1090"/>
      <c r="BE217" s="1090"/>
      <c r="BF217" s="1089"/>
    </row>
    <row r="218" spans="2:58" ht="20.25" customHeight="1">
      <c r="B218" s="1396"/>
      <c r="C218" s="1087"/>
      <c r="D218" s="1086"/>
      <c r="E218" s="1085"/>
      <c r="F218" s="1084"/>
      <c r="G218" s="1083"/>
      <c r="H218" s="1082"/>
      <c r="I218" s="1081"/>
      <c r="J218" s="1081"/>
      <c r="K218" s="1080"/>
      <c r="L218" s="1079"/>
      <c r="M218" s="1067"/>
      <c r="N218" s="1067"/>
      <c r="O218" s="1066"/>
      <c r="P218" s="1395" t="s">
        <v>936</v>
      </c>
      <c r="Q218" s="1394"/>
      <c r="R218" s="1393"/>
      <c r="S218" s="1391" t="str">
        <f>IF(S217="","",VLOOKUP(S217,'シフト記号表（勤務時間帯）'!$C$6:$K$35,9,FALSE))</f>
        <v/>
      </c>
      <c r="T218" s="1390" t="str">
        <f>IF(T217="","",VLOOKUP(T217,'シフト記号表（勤務時間帯）'!$C$6:$K$35,9,FALSE))</f>
        <v/>
      </c>
      <c r="U218" s="1390" t="str">
        <f>IF(U217="","",VLOOKUP(U217,'シフト記号表（勤務時間帯）'!$C$6:$K$35,9,FALSE))</f>
        <v/>
      </c>
      <c r="V218" s="1390" t="str">
        <f>IF(V217="","",VLOOKUP(V217,'シフト記号表（勤務時間帯）'!$C$6:$K$35,9,FALSE))</f>
        <v/>
      </c>
      <c r="W218" s="1390" t="str">
        <f>IF(W217="","",VLOOKUP(W217,'シフト記号表（勤務時間帯）'!$C$6:$K$35,9,FALSE))</f>
        <v/>
      </c>
      <c r="X218" s="1390" t="str">
        <f>IF(X217="","",VLOOKUP(X217,'シフト記号表（勤務時間帯）'!$C$6:$K$35,9,FALSE))</f>
        <v/>
      </c>
      <c r="Y218" s="1392" t="str">
        <f>IF(Y217="","",VLOOKUP(Y217,'シフト記号表（勤務時間帯）'!$C$6:$K$35,9,FALSE))</f>
        <v/>
      </c>
      <c r="Z218" s="1391" t="str">
        <f>IF(Z217="","",VLOOKUP(Z217,'シフト記号表（勤務時間帯）'!$C$6:$K$35,9,FALSE))</f>
        <v/>
      </c>
      <c r="AA218" s="1390" t="str">
        <f>IF(AA217="","",VLOOKUP(AA217,'シフト記号表（勤務時間帯）'!$C$6:$K$35,9,FALSE))</f>
        <v/>
      </c>
      <c r="AB218" s="1390" t="str">
        <f>IF(AB217="","",VLOOKUP(AB217,'シフト記号表（勤務時間帯）'!$C$6:$K$35,9,FALSE))</f>
        <v/>
      </c>
      <c r="AC218" s="1390" t="str">
        <f>IF(AC217="","",VLOOKUP(AC217,'シフト記号表（勤務時間帯）'!$C$6:$K$35,9,FALSE))</f>
        <v/>
      </c>
      <c r="AD218" s="1390" t="str">
        <f>IF(AD217="","",VLOOKUP(AD217,'シフト記号表（勤務時間帯）'!$C$6:$K$35,9,FALSE))</f>
        <v/>
      </c>
      <c r="AE218" s="1390" t="str">
        <f>IF(AE217="","",VLOOKUP(AE217,'シフト記号表（勤務時間帯）'!$C$6:$K$35,9,FALSE))</f>
        <v/>
      </c>
      <c r="AF218" s="1392" t="str">
        <f>IF(AF217="","",VLOOKUP(AF217,'シフト記号表（勤務時間帯）'!$C$6:$K$35,9,FALSE))</f>
        <v/>
      </c>
      <c r="AG218" s="1391" t="str">
        <f>IF(AG217="","",VLOOKUP(AG217,'シフト記号表（勤務時間帯）'!$C$6:$K$35,9,FALSE))</f>
        <v/>
      </c>
      <c r="AH218" s="1390" t="str">
        <f>IF(AH217="","",VLOOKUP(AH217,'シフト記号表（勤務時間帯）'!$C$6:$K$35,9,FALSE))</f>
        <v/>
      </c>
      <c r="AI218" s="1390" t="str">
        <f>IF(AI217="","",VLOOKUP(AI217,'シフト記号表（勤務時間帯）'!$C$6:$K$35,9,FALSE))</f>
        <v/>
      </c>
      <c r="AJ218" s="1390" t="str">
        <f>IF(AJ217="","",VLOOKUP(AJ217,'シフト記号表（勤務時間帯）'!$C$6:$K$35,9,FALSE))</f>
        <v/>
      </c>
      <c r="AK218" s="1390" t="str">
        <f>IF(AK217="","",VLOOKUP(AK217,'シフト記号表（勤務時間帯）'!$C$6:$K$35,9,FALSE))</f>
        <v/>
      </c>
      <c r="AL218" s="1390" t="str">
        <f>IF(AL217="","",VLOOKUP(AL217,'シフト記号表（勤務時間帯）'!$C$6:$K$35,9,FALSE))</f>
        <v/>
      </c>
      <c r="AM218" s="1392" t="str">
        <f>IF(AM217="","",VLOOKUP(AM217,'シフト記号表（勤務時間帯）'!$C$6:$K$35,9,FALSE))</f>
        <v/>
      </c>
      <c r="AN218" s="1391" t="str">
        <f>IF(AN217="","",VLOOKUP(AN217,'シフト記号表（勤務時間帯）'!$C$6:$K$35,9,FALSE))</f>
        <v/>
      </c>
      <c r="AO218" s="1390" t="str">
        <f>IF(AO217="","",VLOOKUP(AO217,'シフト記号表（勤務時間帯）'!$C$6:$K$35,9,FALSE))</f>
        <v/>
      </c>
      <c r="AP218" s="1390" t="str">
        <f>IF(AP217="","",VLOOKUP(AP217,'シフト記号表（勤務時間帯）'!$C$6:$K$35,9,FALSE))</f>
        <v/>
      </c>
      <c r="AQ218" s="1390" t="str">
        <f>IF(AQ217="","",VLOOKUP(AQ217,'シフト記号表（勤務時間帯）'!$C$6:$K$35,9,FALSE))</f>
        <v/>
      </c>
      <c r="AR218" s="1390" t="str">
        <f>IF(AR217="","",VLOOKUP(AR217,'シフト記号表（勤務時間帯）'!$C$6:$K$35,9,FALSE))</f>
        <v/>
      </c>
      <c r="AS218" s="1390" t="str">
        <f>IF(AS217="","",VLOOKUP(AS217,'シフト記号表（勤務時間帯）'!$C$6:$K$35,9,FALSE))</f>
        <v/>
      </c>
      <c r="AT218" s="1392" t="str">
        <f>IF(AT217="","",VLOOKUP(AT217,'シフト記号表（勤務時間帯）'!$C$6:$K$35,9,FALSE))</f>
        <v/>
      </c>
      <c r="AU218" s="1391" t="str">
        <f>IF(AU217="","",VLOOKUP(AU217,'シフト記号表（勤務時間帯）'!$C$6:$K$35,9,FALSE))</f>
        <v/>
      </c>
      <c r="AV218" s="1390" t="str">
        <f>IF(AV217="","",VLOOKUP(AV217,'シフト記号表（勤務時間帯）'!$C$6:$K$35,9,FALSE))</f>
        <v/>
      </c>
      <c r="AW218" s="1390" t="str">
        <f>IF(AW217="","",VLOOKUP(AW217,'シフト記号表（勤務時間帯）'!$C$6:$K$35,9,FALSE))</f>
        <v/>
      </c>
      <c r="AX218" s="1389">
        <f>IF($BB$3="４週",SUM(S218:AT218),IF($BB$3="暦月",SUM(S218:AW218),""))</f>
        <v>0</v>
      </c>
      <c r="AY218" s="1388"/>
      <c r="AZ218" s="1387">
        <f>IF($BB$3="４週",AX218/4,IF($BB$3="暦月",'②勤務形態一覧表（100名）'!AX218/('②勤務形態一覧表（100名）'!$BB$8/7),""))</f>
        <v>0</v>
      </c>
      <c r="BA218" s="1386"/>
      <c r="BB218" s="1068"/>
      <c r="BC218" s="1067"/>
      <c r="BD218" s="1067"/>
      <c r="BE218" s="1067"/>
      <c r="BF218" s="1066"/>
    </row>
    <row r="219" spans="2:58" ht="20.25" customHeight="1">
      <c r="B219" s="1396"/>
      <c r="C219" s="1064"/>
      <c r="D219" s="1063"/>
      <c r="E219" s="1062"/>
      <c r="F219" s="1512">
        <f>C217</f>
        <v>0</v>
      </c>
      <c r="G219" s="1116"/>
      <c r="H219" s="1082"/>
      <c r="I219" s="1081"/>
      <c r="J219" s="1081"/>
      <c r="K219" s="1080"/>
      <c r="L219" s="1115"/>
      <c r="M219" s="1110"/>
      <c r="N219" s="1110"/>
      <c r="O219" s="1109"/>
      <c r="P219" s="1406" t="s">
        <v>935</v>
      </c>
      <c r="Q219" s="1405"/>
      <c r="R219" s="1404"/>
      <c r="S219" s="1380" t="str">
        <f>IF(S217="","",VLOOKUP(S217,'シフト記号表（勤務時間帯）'!$C$6:$U$35,19,FALSE))</f>
        <v/>
      </c>
      <c r="T219" s="1379" t="str">
        <f>IF(T217="","",VLOOKUP(T217,'シフト記号表（勤務時間帯）'!$C$6:$U$35,19,FALSE))</f>
        <v/>
      </c>
      <c r="U219" s="1379" t="str">
        <f>IF(U217="","",VLOOKUP(U217,'シフト記号表（勤務時間帯）'!$C$6:$U$35,19,FALSE))</f>
        <v/>
      </c>
      <c r="V219" s="1379" t="str">
        <f>IF(V217="","",VLOOKUP(V217,'シフト記号表（勤務時間帯）'!$C$6:$U$35,19,FALSE))</f>
        <v/>
      </c>
      <c r="W219" s="1379" t="str">
        <f>IF(W217="","",VLOOKUP(W217,'シフト記号表（勤務時間帯）'!$C$6:$U$35,19,FALSE))</f>
        <v/>
      </c>
      <c r="X219" s="1379" t="str">
        <f>IF(X217="","",VLOOKUP(X217,'シフト記号表（勤務時間帯）'!$C$6:$U$35,19,FALSE))</f>
        <v/>
      </c>
      <c r="Y219" s="1381" t="str">
        <f>IF(Y217="","",VLOOKUP(Y217,'シフト記号表（勤務時間帯）'!$C$6:$U$35,19,FALSE))</f>
        <v/>
      </c>
      <c r="Z219" s="1380" t="str">
        <f>IF(Z217="","",VLOOKUP(Z217,'シフト記号表（勤務時間帯）'!$C$6:$U$35,19,FALSE))</f>
        <v/>
      </c>
      <c r="AA219" s="1379" t="str">
        <f>IF(AA217="","",VLOOKUP(AA217,'シフト記号表（勤務時間帯）'!$C$6:$U$35,19,FALSE))</f>
        <v/>
      </c>
      <c r="AB219" s="1379" t="str">
        <f>IF(AB217="","",VLOOKUP(AB217,'シフト記号表（勤務時間帯）'!$C$6:$U$35,19,FALSE))</f>
        <v/>
      </c>
      <c r="AC219" s="1379" t="str">
        <f>IF(AC217="","",VLOOKUP(AC217,'シフト記号表（勤務時間帯）'!$C$6:$U$35,19,FALSE))</f>
        <v/>
      </c>
      <c r="AD219" s="1379" t="str">
        <f>IF(AD217="","",VLOOKUP(AD217,'シフト記号表（勤務時間帯）'!$C$6:$U$35,19,FALSE))</f>
        <v/>
      </c>
      <c r="AE219" s="1379" t="str">
        <f>IF(AE217="","",VLOOKUP(AE217,'シフト記号表（勤務時間帯）'!$C$6:$U$35,19,FALSE))</f>
        <v/>
      </c>
      <c r="AF219" s="1381" t="str">
        <f>IF(AF217="","",VLOOKUP(AF217,'シフト記号表（勤務時間帯）'!$C$6:$U$35,19,FALSE))</f>
        <v/>
      </c>
      <c r="AG219" s="1380" t="str">
        <f>IF(AG217="","",VLOOKUP(AG217,'シフト記号表（勤務時間帯）'!$C$6:$U$35,19,FALSE))</f>
        <v/>
      </c>
      <c r="AH219" s="1379" t="str">
        <f>IF(AH217="","",VLOOKUP(AH217,'シフト記号表（勤務時間帯）'!$C$6:$U$35,19,FALSE))</f>
        <v/>
      </c>
      <c r="AI219" s="1379" t="str">
        <f>IF(AI217="","",VLOOKUP(AI217,'シフト記号表（勤務時間帯）'!$C$6:$U$35,19,FALSE))</f>
        <v/>
      </c>
      <c r="AJ219" s="1379" t="str">
        <f>IF(AJ217="","",VLOOKUP(AJ217,'シフト記号表（勤務時間帯）'!$C$6:$U$35,19,FALSE))</f>
        <v/>
      </c>
      <c r="AK219" s="1379" t="str">
        <f>IF(AK217="","",VLOOKUP(AK217,'シフト記号表（勤務時間帯）'!$C$6:$U$35,19,FALSE))</f>
        <v/>
      </c>
      <c r="AL219" s="1379" t="str">
        <f>IF(AL217="","",VLOOKUP(AL217,'シフト記号表（勤務時間帯）'!$C$6:$U$35,19,FALSE))</f>
        <v/>
      </c>
      <c r="AM219" s="1381" t="str">
        <f>IF(AM217="","",VLOOKUP(AM217,'シフト記号表（勤務時間帯）'!$C$6:$U$35,19,FALSE))</f>
        <v/>
      </c>
      <c r="AN219" s="1380" t="str">
        <f>IF(AN217="","",VLOOKUP(AN217,'シフト記号表（勤務時間帯）'!$C$6:$U$35,19,FALSE))</f>
        <v/>
      </c>
      <c r="AO219" s="1379" t="str">
        <f>IF(AO217="","",VLOOKUP(AO217,'シフト記号表（勤務時間帯）'!$C$6:$U$35,19,FALSE))</f>
        <v/>
      </c>
      <c r="AP219" s="1379" t="str">
        <f>IF(AP217="","",VLOOKUP(AP217,'シフト記号表（勤務時間帯）'!$C$6:$U$35,19,FALSE))</f>
        <v/>
      </c>
      <c r="AQ219" s="1379" t="str">
        <f>IF(AQ217="","",VLOOKUP(AQ217,'シフト記号表（勤務時間帯）'!$C$6:$U$35,19,FALSE))</f>
        <v/>
      </c>
      <c r="AR219" s="1379" t="str">
        <f>IF(AR217="","",VLOOKUP(AR217,'シフト記号表（勤務時間帯）'!$C$6:$U$35,19,FALSE))</f>
        <v/>
      </c>
      <c r="AS219" s="1379" t="str">
        <f>IF(AS217="","",VLOOKUP(AS217,'シフト記号表（勤務時間帯）'!$C$6:$U$35,19,FALSE))</f>
        <v/>
      </c>
      <c r="AT219" s="1381" t="str">
        <f>IF(AT217="","",VLOOKUP(AT217,'シフト記号表（勤務時間帯）'!$C$6:$U$35,19,FALSE))</f>
        <v/>
      </c>
      <c r="AU219" s="1380" t="str">
        <f>IF(AU217="","",VLOOKUP(AU217,'シフト記号表（勤務時間帯）'!$C$6:$U$35,19,FALSE))</f>
        <v/>
      </c>
      <c r="AV219" s="1379" t="str">
        <f>IF(AV217="","",VLOOKUP(AV217,'シフト記号表（勤務時間帯）'!$C$6:$U$35,19,FALSE))</f>
        <v/>
      </c>
      <c r="AW219" s="1379" t="str">
        <f>IF(AW217="","",VLOOKUP(AW217,'シフト記号表（勤務時間帯）'!$C$6:$U$35,19,FALSE))</f>
        <v/>
      </c>
      <c r="AX219" s="1378">
        <f>IF($BB$3="４週",SUM(S219:AT219),IF($BB$3="暦月",SUM(S219:AW219),""))</f>
        <v>0</v>
      </c>
      <c r="AY219" s="1377"/>
      <c r="AZ219" s="1376">
        <f>IF($BB$3="４週",AX219/4,IF($BB$3="暦月",'②勤務形態一覧表（100名）'!AX219/('②勤務形態一覧表（100名）'!$BB$8/7),""))</f>
        <v>0</v>
      </c>
      <c r="BA219" s="1375"/>
      <c r="BB219" s="1111"/>
      <c r="BC219" s="1110"/>
      <c r="BD219" s="1110"/>
      <c r="BE219" s="1110"/>
      <c r="BF219" s="1109"/>
    </row>
    <row r="220" spans="2:58" ht="20.25" customHeight="1">
      <c r="B220" s="1396">
        <f>B217+1</f>
        <v>67</v>
      </c>
      <c r="C220" s="1108"/>
      <c r="D220" s="1107"/>
      <c r="E220" s="1106"/>
      <c r="F220" s="1105"/>
      <c r="G220" s="1104"/>
      <c r="H220" s="1103"/>
      <c r="I220" s="1081"/>
      <c r="J220" s="1081"/>
      <c r="K220" s="1080"/>
      <c r="L220" s="1102"/>
      <c r="M220" s="1090"/>
      <c r="N220" s="1090"/>
      <c r="O220" s="1089"/>
      <c r="P220" s="1403" t="s">
        <v>937</v>
      </c>
      <c r="Q220" s="1402"/>
      <c r="R220" s="1401"/>
      <c r="S220" s="1518"/>
      <c r="T220" s="1517"/>
      <c r="U220" s="1517"/>
      <c r="V220" s="1517"/>
      <c r="W220" s="1517"/>
      <c r="X220" s="1517"/>
      <c r="Y220" s="1519"/>
      <c r="Z220" s="1518"/>
      <c r="AA220" s="1517"/>
      <c r="AB220" s="1517"/>
      <c r="AC220" s="1517"/>
      <c r="AD220" s="1517"/>
      <c r="AE220" s="1517"/>
      <c r="AF220" s="1519"/>
      <c r="AG220" s="1518"/>
      <c r="AH220" s="1517"/>
      <c r="AI220" s="1517"/>
      <c r="AJ220" s="1517"/>
      <c r="AK220" s="1517"/>
      <c r="AL220" s="1517"/>
      <c r="AM220" s="1519"/>
      <c r="AN220" s="1518"/>
      <c r="AO220" s="1517"/>
      <c r="AP220" s="1517"/>
      <c r="AQ220" s="1517"/>
      <c r="AR220" s="1517"/>
      <c r="AS220" s="1517"/>
      <c r="AT220" s="1519"/>
      <c r="AU220" s="1518"/>
      <c r="AV220" s="1517"/>
      <c r="AW220" s="1517"/>
      <c r="AX220" s="1516"/>
      <c r="AY220" s="1515"/>
      <c r="AZ220" s="1514"/>
      <c r="BA220" s="1513"/>
      <c r="BB220" s="1091"/>
      <c r="BC220" s="1090"/>
      <c r="BD220" s="1090"/>
      <c r="BE220" s="1090"/>
      <c r="BF220" s="1089"/>
    </row>
    <row r="221" spans="2:58" ht="20.25" customHeight="1">
      <c r="B221" s="1396"/>
      <c r="C221" s="1087"/>
      <c r="D221" s="1086"/>
      <c r="E221" s="1085"/>
      <c r="F221" s="1084"/>
      <c r="G221" s="1083"/>
      <c r="H221" s="1082"/>
      <c r="I221" s="1081"/>
      <c r="J221" s="1081"/>
      <c r="K221" s="1080"/>
      <c r="L221" s="1079"/>
      <c r="M221" s="1067"/>
      <c r="N221" s="1067"/>
      <c r="O221" s="1066"/>
      <c r="P221" s="1395" t="s">
        <v>936</v>
      </c>
      <c r="Q221" s="1394"/>
      <c r="R221" s="1393"/>
      <c r="S221" s="1391" t="str">
        <f>IF(S220="","",VLOOKUP(S220,'シフト記号表（勤務時間帯）'!$C$6:$K$35,9,FALSE))</f>
        <v/>
      </c>
      <c r="T221" s="1390" t="str">
        <f>IF(T220="","",VLOOKUP(T220,'シフト記号表（勤務時間帯）'!$C$6:$K$35,9,FALSE))</f>
        <v/>
      </c>
      <c r="U221" s="1390" t="str">
        <f>IF(U220="","",VLOOKUP(U220,'シフト記号表（勤務時間帯）'!$C$6:$K$35,9,FALSE))</f>
        <v/>
      </c>
      <c r="V221" s="1390" t="str">
        <f>IF(V220="","",VLOOKUP(V220,'シフト記号表（勤務時間帯）'!$C$6:$K$35,9,FALSE))</f>
        <v/>
      </c>
      <c r="W221" s="1390" t="str">
        <f>IF(W220="","",VLOOKUP(W220,'シフト記号表（勤務時間帯）'!$C$6:$K$35,9,FALSE))</f>
        <v/>
      </c>
      <c r="X221" s="1390" t="str">
        <f>IF(X220="","",VLOOKUP(X220,'シフト記号表（勤務時間帯）'!$C$6:$K$35,9,FALSE))</f>
        <v/>
      </c>
      <c r="Y221" s="1392" t="str">
        <f>IF(Y220="","",VLOOKUP(Y220,'シフト記号表（勤務時間帯）'!$C$6:$K$35,9,FALSE))</f>
        <v/>
      </c>
      <c r="Z221" s="1391" t="str">
        <f>IF(Z220="","",VLOOKUP(Z220,'シフト記号表（勤務時間帯）'!$C$6:$K$35,9,FALSE))</f>
        <v/>
      </c>
      <c r="AA221" s="1390" t="str">
        <f>IF(AA220="","",VLOOKUP(AA220,'シフト記号表（勤務時間帯）'!$C$6:$K$35,9,FALSE))</f>
        <v/>
      </c>
      <c r="AB221" s="1390" t="str">
        <f>IF(AB220="","",VLOOKUP(AB220,'シフト記号表（勤務時間帯）'!$C$6:$K$35,9,FALSE))</f>
        <v/>
      </c>
      <c r="AC221" s="1390" t="str">
        <f>IF(AC220="","",VLOOKUP(AC220,'シフト記号表（勤務時間帯）'!$C$6:$K$35,9,FALSE))</f>
        <v/>
      </c>
      <c r="AD221" s="1390" t="str">
        <f>IF(AD220="","",VLOOKUP(AD220,'シフト記号表（勤務時間帯）'!$C$6:$K$35,9,FALSE))</f>
        <v/>
      </c>
      <c r="AE221" s="1390" t="str">
        <f>IF(AE220="","",VLOOKUP(AE220,'シフト記号表（勤務時間帯）'!$C$6:$K$35,9,FALSE))</f>
        <v/>
      </c>
      <c r="AF221" s="1392" t="str">
        <f>IF(AF220="","",VLOOKUP(AF220,'シフト記号表（勤務時間帯）'!$C$6:$K$35,9,FALSE))</f>
        <v/>
      </c>
      <c r="AG221" s="1391" t="str">
        <f>IF(AG220="","",VLOOKUP(AG220,'シフト記号表（勤務時間帯）'!$C$6:$K$35,9,FALSE))</f>
        <v/>
      </c>
      <c r="AH221" s="1390" t="str">
        <f>IF(AH220="","",VLOOKUP(AH220,'シフト記号表（勤務時間帯）'!$C$6:$K$35,9,FALSE))</f>
        <v/>
      </c>
      <c r="AI221" s="1390" t="str">
        <f>IF(AI220="","",VLOOKUP(AI220,'シフト記号表（勤務時間帯）'!$C$6:$K$35,9,FALSE))</f>
        <v/>
      </c>
      <c r="AJ221" s="1390" t="str">
        <f>IF(AJ220="","",VLOOKUP(AJ220,'シフト記号表（勤務時間帯）'!$C$6:$K$35,9,FALSE))</f>
        <v/>
      </c>
      <c r="AK221" s="1390" t="str">
        <f>IF(AK220="","",VLOOKUP(AK220,'シフト記号表（勤務時間帯）'!$C$6:$K$35,9,FALSE))</f>
        <v/>
      </c>
      <c r="AL221" s="1390" t="str">
        <f>IF(AL220="","",VLOOKUP(AL220,'シフト記号表（勤務時間帯）'!$C$6:$K$35,9,FALSE))</f>
        <v/>
      </c>
      <c r="AM221" s="1392" t="str">
        <f>IF(AM220="","",VLOOKUP(AM220,'シフト記号表（勤務時間帯）'!$C$6:$K$35,9,FALSE))</f>
        <v/>
      </c>
      <c r="AN221" s="1391" t="str">
        <f>IF(AN220="","",VLOOKUP(AN220,'シフト記号表（勤務時間帯）'!$C$6:$K$35,9,FALSE))</f>
        <v/>
      </c>
      <c r="AO221" s="1390" t="str">
        <f>IF(AO220="","",VLOOKUP(AO220,'シフト記号表（勤務時間帯）'!$C$6:$K$35,9,FALSE))</f>
        <v/>
      </c>
      <c r="AP221" s="1390" t="str">
        <f>IF(AP220="","",VLOOKUP(AP220,'シフト記号表（勤務時間帯）'!$C$6:$K$35,9,FALSE))</f>
        <v/>
      </c>
      <c r="AQ221" s="1390" t="str">
        <f>IF(AQ220="","",VLOOKUP(AQ220,'シフト記号表（勤務時間帯）'!$C$6:$K$35,9,FALSE))</f>
        <v/>
      </c>
      <c r="AR221" s="1390" t="str">
        <f>IF(AR220="","",VLOOKUP(AR220,'シフト記号表（勤務時間帯）'!$C$6:$K$35,9,FALSE))</f>
        <v/>
      </c>
      <c r="AS221" s="1390" t="str">
        <f>IF(AS220="","",VLOOKUP(AS220,'シフト記号表（勤務時間帯）'!$C$6:$K$35,9,FALSE))</f>
        <v/>
      </c>
      <c r="AT221" s="1392" t="str">
        <f>IF(AT220="","",VLOOKUP(AT220,'シフト記号表（勤務時間帯）'!$C$6:$K$35,9,FALSE))</f>
        <v/>
      </c>
      <c r="AU221" s="1391" t="str">
        <f>IF(AU220="","",VLOOKUP(AU220,'シフト記号表（勤務時間帯）'!$C$6:$K$35,9,FALSE))</f>
        <v/>
      </c>
      <c r="AV221" s="1390" t="str">
        <f>IF(AV220="","",VLOOKUP(AV220,'シフト記号表（勤務時間帯）'!$C$6:$K$35,9,FALSE))</f>
        <v/>
      </c>
      <c r="AW221" s="1390" t="str">
        <f>IF(AW220="","",VLOOKUP(AW220,'シフト記号表（勤務時間帯）'!$C$6:$K$35,9,FALSE))</f>
        <v/>
      </c>
      <c r="AX221" s="1389">
        <f>IF($BB$3="４週",SUM(S221:AT221),IF($BB$3="暦月",SUM(S221:AW221),""))</f>
        <v>0</v>
      </c>
      <c r="AY221" s="1388"/>
      <c r="AZ221" s="1387">
        <f>IF($BB$3="４週",AX221/4,IF($BB$3="暦月",'②勤務形態一覧表（100名）'!AX221/('②勤務形態一覧表（100名）'!$BB$8/7),""))</f>
        <v>0</v>
      </c>
      <c r="BA221" s="1386"/>
      <c r="BB221" s="1068"/>
      <c r="BC221" s="1067"/>
      <c r="BD221" s="1067"/>
      <c r="BE221" s="1067"/>
      <c r="BF221" s="1066"/>
    </row>
    <row r="222" spans="2:58" ht="20.25" customHeight="1">
      <c r="B222" s="1396"/>
      <c r="C222" s="1064"/>
      <c r="D222" s="1063"/>
      <c r="E222" s="1062"/>
      <c r="F222" s="1512">
        <f>C220</f>
        <v>0</v>
      </c>
      <c r="G222" s="1116"/>
      <c r="H222" s="1082"/>
      <c r="I222" s="1081"/>
      <c r="J222" s="1081"/>
      <c r="K222" s="1080"/>
      <c r="L222" s="1115"/>
      <c r="M222" s="1110"/>
      <c r="N222" s="1110"/>
      <c r="O222" s="1109"/>
      <c r="P222" s="1406" t="s">
        <v>935</v>
      </c>
      <c r="Q222" s="1405"/>
      <c r="R222" s="1404"/>
      <c r="S222" s="1380" t="str">
        <f>IF(S220="","",VLOOKUP(S220,'シフト記号表（勤務時間帯）'!$C$6:$U$35,19,FALSE))</f>
        <v/>
      </c>
      <c r="T222" s="1379" t="str">
        <f>IF(T220="","",VLOOKUP(T220,'シフト記号表（勤務時間帯）'!$C$6:$U$35,19,FALSE))</f>
        <v/>
      </c>
      <c r="U222" s="1379" t="str">
        <f>IF(U220="","",VLOOKUP(U220,'シフト記号表（勤務時間帯）'!$C$6:$U$35,19,FALSE))</f>
        <v/>
      </c>
      <c r="V222" s="1379" t="str">
        <f>IF(V220="","",VLOOKUP(V220,'シフト記号表（勤務時間帯）'!$C$6:$U$35,19,FALSE))</f>
        <v/>
      </c>
      <c r="W222" s="1379" t="str">
        <f>IF(W220="","",VLOOKUP(W220,'シフト記号表（勤務時間帯）'!$C$6:$U$35,19,FALSE))</f>
        <v/>
      </c>
      <c r="X222" s="1379" t="str">
        <f>IF(X220="","",VLOOKUP(X220,'シフト記号表（勤務時間帯）'!$C$6:$U$35,19,FALSE))</f>
        <v/>
      </c>
      <c r="Y222" s="1381" t="str">
        <f>IF(Y220="","",VLOOKUP(Y220,'シフト記号表（勤務時間帯）'!$C$6:$U$35,19,FALSE))</f>
        <v/>
      </c>
      <c r="Z222" s="1380" t="str">
        <f>IF(Z220="","",VLOOKUP(Z220,'シフト記号表（勤務時間帯）'!$C$6:$U$35,19,FALSE))</f>
        <v/>
      </c>
      <c r="AA222" s="1379" t="str">
        <f>IF(AA220="","",VLOOKUP(AA220,'シフト記号表（勤務時間帯）'!$C$6:$U$35,19,FALSE))</f>
        <v/>
      </c>
      <c r="AB222" s="1379" t="str">
        <f>IF(AB220="","",VLOOKUP(AB220,'シフト記号表（勤務時間帯）'!$C$6:$U$35,19,FALSE))</f>
        <v/>
      </c>
      <c r="AC222" s="1379" t="str">
        <f>IF(AC220="","",VLOOKUP(AC220,'シフト記号表（勤務時間帯）'!$C$6:$U$35,19,FALSE))</f>
        <v/>
      </c>
      <c r="AD222" s="1379" t="str">
        <f>IF(AD220="","",VLOOKUP(AD220,'シフト記号表（勤務時間帯）'!$C$6:$U$35,19,FALSE))</f>
        <v/>
      </c>
      <c r="AE222" s="1379" t="str">
        <f>IF(AE220="","",VLOOKUP(AE220,'シフト記号表（勤務時間帯）'!$C$6:$U$35,19,FALSE))</f>
        <v/>
      </c>
      <c r="AF222" s="1381" t="str">
        <f>IF(AF220="","",VLOOKUP(AF220,'シフト記号表（勤務時間帯）'!$C$6:$U$35,19,FALSE))</f>
        <v/>
      </c>
      <c r="AG222" s="1380" t="str">
        <f>IF(AG220="","",VLOOKUP(AG220,'シフト記号表（勤務時間帯）'!$C$6:$U$35,19,FALSE))</f>
        <v/>
      </c>
      <c r="AH222" s="1379" t="str">
        <f>IF(AH220="","",VLOOKUP(AH220,'シフト記号表（勤務時間帯）'!$C$6:$U$35,19,FALSE))</f>
        <v/>
      </c>
      <c r="AI222" s="1379" t="str">
        <f>IF(AI220="","",VLOOKUP(AI220,'シフト記号表（勤務時間帯）'!$C$6:$U$35,19,FALSE))</f>
        <v/>
      </c>
      <c r="AJ222" s="1379" t="str">
        <f>IF(AJ220="","",VLOOKUP(AJ220,'シフト記号表（勤務時間帯）'!$C$6:$U$35,19,FALSE))</f>
        <v/>
      </c>
      <c r="AK222" s="1379" t="str">
        <f>IF(AK220="","",VLOOKUP(AK220,'シフト記号表（勤務時間帯）'!$C$6:$U$35,19,FALSE))</f>
        <v/>
      </c>
      <c r="AL222" s="1379" t="str">
        <f>IF(AL220="","",VLOOKUP(AL220,'シフト記号表（勤務時間帯）'!$C$6:$U$35,19,FALSE))</f>
        <v/>
      </c>
      <c r="AM222" s="1381" t="str">
        <f>IF(AM220="","",VLOOKUP(AM220,'シフト記号表（勤務時間帯）'!$C$6:$U$35,19,FALSE))</f>
        <v/>
      </c>
      <c r="AN222" s="1380" t="str">
        <f>IF(AN220="","",VLOOKUP(AN220,'シフト記号表（勤務時間帯）'!$C$6:$U$35,19,FALSE))</f>
        <v/>
      </c>
      <c r="AO222" s="1379" t="str">
        <f>IF(AO220="","",VLOOKUP(AO220,'シフト記号表（勤務時間帯）'!$C$6:$U$35,19,FALSE))</f>
        <v/>
      </c>
      <c r="AP222" s="1379" t="str">
        <f>IF(AP220="","",VLOOKUP(AP220,'シフト記号表（勤務時間帯）'!$C$6:$U$35,19,FALSE))</f>
        <v/>
      </c>
      <c r="AQ222" s="1379" t="str">
        <f>IF(AQ220="","",VLOOKUP(AQ220,'シフト記号表（勤務時間帯）'!$C$6:$U$35,19,FALSE))</f>
        <v/>
      </c>
      <c r="AR222" s="1379" t="str">
        <f>IF(AR220="","",VLOOKUP(AR220,'シフト記号表（勤務時間帯）'!$C$6:$U$35,19,FALSE))</f>
        <v/>
      </c>
      <c r="AS222" s="1379" t="str">
        <f>IF(AS220="","",VLOOKUP(AS220,'シフト記号表（勤務時間帯）'!$C$6:$U$35,19,FALSE))</f>
        <v/>
      </c>
      <c r="AT222" s="1381" t="str">
        <f>IF(AT220="","",VLOOKUP(AT220,'シフト記号表（勤務時間帯）'!$C$6:$U$35,19,FALSE))</f>
        <v/>
      </c>
      <c r="AU222" s="1380" t="str">
        <f>IF(AU220="","",VLOOKUP(AU220,'シフト記号表（勤務時間帯）'!$C$6:$U$35,19,FALSE))</f>
        <v/>
      </c>
      <c r="AV222" s="1379" t="str">
        <f>IF(AV220="","",VLOOKUP(AV220,'シフト記号表（勤務時間帯）'!$C$6:$U$35,19,FALSE))</f>
        <v/>
      </c>
      <c r="AW222" s="1379" t="str">
        <f>IF(AW220="","",VLOOKUP(AW220,'シフト記号表（勤務時間帯）'!$C$6:$U$35,19,FALSE))</f>
        <v/>
      </c>
      <c r="AX222" s="1378">
        <f>IF($BB$3="４週",SUM(S222:AT222),IF($BB$3="暦月",SUM(S222:AW222),""))</f>
        <v>0</v>
      </c>
      <c r="AY222" s="1377"/>
      <c r="AZ222" s="1376">
        <f>IF($BB$3="４週",AX222/4,IF($BB$3="暦月",'②勤務形態一覧表（100名）'!AX222/('②勤務形態一覧表（100名）'!$BB$8/7),""))</f>
        <v>0</v>
      </c>
      <c r="BA222" s="1375"/>
      <c r="BB222" s="1111"/>
      <c r="BC222" s="1110"/>
      <c r="BD222" s="1110"/>
      <c r="BE222" s="1110"/>
      <c r="BF222" s="1109"/>
    </row>
    <row r="223" spans="2:58" ht="20.25" customHeight="1">
      <c r="B223" s="1396">
        <f>B220+1</f>
        <v>68</v>
      </c>
      <c r="C223" s="1108"/>
      <c r="D223" s="1107"/>
      <c r="E223" s="1106"/>
      <c r="F223" s="1105"/>
      <c r="G223" s="1104"/>
      <c r="H223" s="1103"/>
      <c r="I223" s="1081"/>
      <c r="J223" s="1081"/>
      <c r="K223" s="1080"/>
      <c r="L223" s="1102"/>
      <c r="M223" s="1090"/>
      <c r="N223" s="1090"/>
      <c r="O223" s="1089"/>
      <c r="P223" s="1403" t="s">
        <v>937</v>
      </c>
      <c r="Q223" s="1402"/>
      <c r="R223" s="1401"/>
      <c r="S223" s="1518"/>
      <c r="T223" s="1517"/>
      <c r="U223" s="1517"/>
      <c r="V223" s="1517"/>
      <c r="W223" s="1517"/>
      <c r="X223" s="1517"/>
      <c r="Y223" s="1519"/>
      <c r="Z223" s="1518"/>
      <c r="AA223" s="1517"/>
      <c r="AB223" s="1517"/>
      <c r="AC223" s="1517"/>
      <c r="AD223" s="1517"/>
      <c r="AE223" s="1517"/>
      <c r="AF223" s="1519"/>
      <c r="AG223" s="1518"/>
      <c r="AH223" s="1517"/>
      <c r="AI223" s="1517"/>
      <c r="AJ223" s="1517"/>
      <c r="AK223" s="1517"/>
      <c r="AL223" s="1517"/>
      <c r="AM223" s="1519"/>
      <c r="AN223" s="1518"/>
      <c r="AO223" s="1517"/>
      <c r="AP223" s="1517"/>
      <c r="AQ223" s="1517"/>
      <c r="AR223" s="1517"/>
      <c r="AS223" s="1517"/>
      <c r="AT223" s="1519"/>
      <c r="AU223" s="1518"/>
      <c r="AV223" s="1517"/>
      <c r="AW223" s="1517"/>
      <c r="AX223" s="1516"/>
      <c r="AY223" s="1515"/>
      <c r="AZ223" s="1514"/>
      <c r="BA223" s="1513"/>
      <c r="BB223" s="1091"/>
      <c r="BC223" s="1090"/>
      <c r="BD223" s="1090"/>
      <c r="BE223" s="1090"/>
      <c r="BF223" s="1089"/>
    </row>
    <row r="224" spans="2:58" ht="20.25" customHeight="1">
      <c r="B224" s="1396"/>
      <c r="C224" s="1087"/>
      <c r="D224" s="1086"/>
      <c r="E224" s="1085"/>
      <c r="F224" s="1084"/>
      <c r="G224" s="1083"/>
      <c r="H224" s="1082"/>
      <c r="I224" s="1081"/>
      <c r="J224" s="1081"/>
      <c r="K224" s="1080"/>
      <c r="L224" s="1079"/>
      <c r="M224" s="1067"/>
      <c r="N224" s="1067"/>
      <c r="O224" s="1066"/>
      <c r="P224" s="1395" t="s">
        <v>936</v>
      </c>
      <c r="Q224" s="1394"/>
      <c r="R224" s="1393"/>
      <c r="S224" s="1391" t="str">
        <f>IF(S223="","",VLOOKUP(S223,'シフト記号表（勤務時間帯）'!$C$6:$K$35,9,FALSE))</f>
        <v/>
      </c>
      <c r="T224" s="1390" t="str">
        <f>IF(T223="","",VLOOKUP(T223,'シフト記号表（勤務時間帯）'!$C$6:$K$35,9,FALSE))</f>
        <v/>
      </c>
      <c r="U224" s="1390" t="str">
        <f>IF(U223="","",VLOOKUP(U223,'シフト記号表（勤務時間帯）'!$C$6:$K$35,9,FALSE))</f>
        <v/>
      </c>
      <c r="V224" s="1390" t="str">
        <f>IF(V223="","",VLOOKUP(V223,'シフト記号表（勤務時間帯）'!$C$6:$K$35,9,FALSE))</f>
        <v/>
      </c>
      <c r="W224" s="1390" t="str">
        <f>IF(W223="","",VLOOKUP(W223,'シフト記号表（勤務時間帯）'!$C$6:$K$35,9,FALSE))</f>
        <v/>
      </c>
      <c r="X224" s="1390" t="str">
        <f>IF(X223="","",VLOOKUP(X223,'シフト記号表（勤務時間帯）'!$C$6:$K$35,9,FALSE))</f>
        <v/>
      </c>
      <c r="Y224" s="1392" t="str">
        <f>IF(Y223="","",VLOOKUP(Y223,'シフト記号表（勤務時間帯）'!$C$6:$K$35,9,FALSE))</f>
        <v/>
      </c>
      <c r="Z224" s="1391" t="str">
        <f>IF(Z223="","",VLOOKUP(Z223,'シフト記号表（勤務時間帯）'!$C$6:$K$35,9,FALSE))</f>
        <v/>
      </c>
      <c r="AA224" s="1390" t="str">
        <f>IF(AA223="","",VLOOKUP(AA223,'シフト記号表（勤務時間帯）'!$C$6:$K$35,9,FALSE))</f>
        <v/>
      </c>
      <c r="AB224" s="1390" t="str">
        <f>IF(AB223="","",VLOOKUP(AB223,'シフト記号表（勤務時間帯）'!$C$6:$K$35,9,FALSE))</f>
        <v/>
      </c>
      <c r="AC224" s="1390" t="str">
        <f>IF(AC223="","",VLOOKUP(AC223,'シフト記号表（勤務時間帯）'!$C$6:$K$35,9,FALSE))</f>
        <v/>
      </c>
      <c r="AD224" s="1390" t="str">
        <f>IF(AD223="","",VLOOKUP(AD223,'シフト記号表（勤務時間帯）'!$C$6:$K$35,9,FALSE))</f>
        <v/>
      </c>
      <c r="AE224" s="1390" t="str">
        <f>IF(AE223="","",VLOOKUP(AE223,'シフト記号表（勤務時間帯）'!$C$6:$K$35,9,FALSE))</f>
        <v/>
      </c>
      <c r="AF224" s="1392" t="str">
        <f>IF(AF223="","",VLOOKUP(AF223,'シフト記号表（勤務時間帯）'!$C$6:$K$35,9,FALSE))</f>
        <v/>
      </c>
      <c r="AG224" s="1391" t="str">
        <f>IF(AG223="","",VLOOKUP(AG223,'シフト記号表（勤務時間帯）'!$C$6:$K$35,9,FALSE))</f>
        <v/>
      </c>
      <c r="AH224" s="1390" t="str">
        <f>IF(AH223="","",VLOOKUP(AH223,'シフト記号表（勤務時間帯）'!$C$6:$K$35,9,FALSE))</f>
        <v/>
      </c>
      <c r="AI224" s="1390" t="str">
        <f>IF(AI223="","",VLOOKUP(AI223,'シフト記号表（勤務時間帯）'!$C$6:$K$35,9,FALSE))</f>
        <v/>
      </c>
      <c r="AJ224" s="1390" t="str">
        <f>IF(AJ223="","",VLOOKUP(AJ223,'シフト記号表（勤務時間帯）'!$C$6:$K$35,9,FALSE))</f>
        <v/>
      </c>
      <c r="AK224" s="1390" t="str">
        <f>IF(AK223="","",VLOOKUP(AK223,'シフト記号表（勤務時間帯）'!$C$6:$K$35,9,FALSE))</f>
        <v/>
      </c>
      <c r="AL224" s="1390" t="str">
        <f>IF(AL223="","",VLOOKUP(AL223,'シフト記号表（勤務時間帯）'!$C$6:$K$35,9,FALSE))</f>
        <v/>
      </c>
      <c r="AM224" s="1392" t="str">
        <f>IF(AM223="","",VLOOKUP(AM223,'シフト記号表（勤務時間帯）'!$C$6:$K$35,9,FALSE))</f>
        <v/>
      </c>
      <c r="AN224" s="1391" t="str">
        <f>IF(AN223="","",VLOOKUP(AN223,'シフト記号表（勤務時間帯）'!$C$6:$K$35,9,FALSE))</f>
        <v/>
      </c>
      <c r="AO224" s="1390" t="str">
        <f>IF(AO223="","",VLOOKUP(AO223,'シフト記号表（勤務時間帯）'!$C$6:$K$35,9,FALSE))</f>
        <v/>
      </c>
      <c r="AP224" s="1390" t="str">
        <f>IF(AP223="","",VLOOKUP(AP223,'シフト記号表（勤務時間帯）'!$C$6:$K$35,9,FALSE))</f>
        <v/>
      </c>
      <c r="AQ224" s="1390" t="str">
        <f>IF(AQ223="","",VLOOKUP(AQ223,'シフト記号表（勤務時間帯）'!$C$6:$K$35,9,FALSE))</f>
        <v/>
      </c>
      <c r="AR224" s="1390" t="str">
        <f>IF(AR223="","",VLOOKUP(AR223,'シフト記号表（勤務時間帯）'!$C$6:$K$35,9,FALSE))</f>
        <v/>
      </c>
      <c r="AS224" s="1390" t="str">
        <f>IF(AS223="","",VLOOKUP(AS223,'シフト記号表（勤務時間帯）'!$C$6:$K$35,9,FALSE))</f>
        <v/>
      </c>
      <c r="AT224" s="1392" t="str">
        <f>IF(AT223="","",VLOOKUP(AT223,'シフト記号表（勤務時間帯）'!$C$6:$K$35,9,FALSE))</f>
        <v/>
      </c>
      <c r="AU224" s="1391" t="str">
        <f>IF(AU223="","",VLOOKUP(AU223,'シフト記号表（勤務時間帯）'!$C$6:$K$35,9,FALSE))</f>
        <v/>
      </c>
      <c r="AV224" s="1390" t="str">
        <f>IF(AV223="","",VLOOKUP(AV223,'シフト記号表（勤務時間帯）'!$C$6:$K$35,9,FALSE))</f>
        <v/>
      </c>
      <c r="AW224" s="1390" t="str">
        <f>IF(AW223="","",VLOOKUP(AW223,'シフト記号表（勤務時間帯）'!$C$6:$K$35,9,FALSE))</f>
        <v/>
      </c>
      <c r="AX224" s="1389">
        <f>IF($BB$3="４週",SUM(S224:AT224),IF($BB$3="暦月",SUM(S224:AW224),""))</f>
        <v>0</v>
      </c>
      <c r="AY224" s="1388"/>
      <c r="AZ224" s="1387">
        <f>IF($BB$3="４週",AX224/4,IF($BB$3="暦月",'②勤務形態一覧表（100名）'!AX224/('②勤務形態一覧表（100名）'!$BB$8/7),""))</f>
        <v>0</v>
      </c>
      <c r="BA224" s="1386"/>
      <c r="BB224" s="1068"/>
      <c r="BC224" s="1067"/>
      <c r="BD224" s="1067"/>
      <c r="BE224" s="1067"/>
      <c r="BF224" s="1066"/>
    </row>
    <row r="225" spans="2:58" ht="20.25" customHeight="1">
      <c r="B225" s="1396"/>
      <c r="C225" s="1064"/>
      <c r="D225" s="1063"/>
      <c r="E225" s="1062"/>
      <c r="F225" s="1512">
        <f>C223</f>
        <v>0</v>
      </c>
      <c r="G225" s="1116"/>
      <c r="H225" s="1082"/>
      <c r="I225" s="1081"/>
      <c r="J225" s="1081"/>
      <c r="K225" s="1080"/>
      <c r="L225" s="1115"/>
      <c r="M225" s="1110"/>
      <c r="N225" s="1110"/>
      <c r="O225" s="1109"/>
      <c r="P225" s="1406" t="s">
        <v>935</v>
      </c>
      <c r="Q225" s="1405"/>
      <c r="R225" s="1404"/>
      <c r="S225" s="1380" t="str">
        <f>IF(S223="","",VLOOKUP(S223,'シフト記号表（勤務時間帯）'!$C$6:$U$35,19,FALSE))</f>
        <v/>
      </c>
      <c r="T225" s="1379" t="str">
        <f>IF(T223="","",VLOOKUP(T223,'シフト記号表（勤務時間帯）'!$C$6:$U$35,19,FALSE))</f>
        <v/>
      </c>
      <c r="U225" s="1379" t="str">
        <f>IF(U223="","",VLOOKUP(U223,'シフト記号表（勤務時間帯）'!$C$6:$U$35,19,FALSE))</f>
        <v/>
      </c>
      <c r="V225" s="1379" t="str">
        <f>IF(V223="","",VLOOKUP(V223,'シフト記号表（勤務時間帯）'!$C$6:$U$35,19,FALSE))</f>
        <v/>
      </c>
      <c r="W225" s="1379" t="str">
        <f>IF(W223="","",VLOOKUP(W223,'シフト記号表（勤務時間帯）'!$C$6:$U$35,19,FALSE))</f>
        <v/>
      </c>
      <c r="X225" s="1379" t="str">
        <f>IF(X223="","",VLOOKUP(X223,'シフト記号表（勤務時間帯）'!$C$6:$U$35,19,FALSE))</f>
        <v/>
      </c>
      <c r="Y225" s="1381" t="str">
        <f>IF(Y223="","",VLOOKUP(Y223,'シフト記号表（勤務時間帯）'!$C$6:$U$35,19,FALSE))</f>
        <v/>
      </c>
      <c r="Z225" s="1380" t="str">
        <f>IF(Z223="","",VLOOKUP(Z223,'シフト記号表（勤務時間帯）'!$C$6:$U$35,19,FALSE))</f>
        <v/>
      </c>
      <c r="AA225" s="1379" t="str">
        <f>IF(AA223="","",VLOOKUP(AA223,'シフト記号表（勤務時間帯）'!$C$6:$U$35,19,FALSE))</f>
        <v/>
      </c>
      <c r="AB225" s="1379" t="str">
        <f>IF(AB223="","",VLOOKUP(AB223,'シフト記号表（勤務時間帯）'!$C$6:$U$35,19,FALSE))</f>
        <v/>
      </c>
      <c r="AC225" s="1379" t="str">
        <f>IF(AC223="","",VLOOKUP(AC223,'シフト記号表（勤務時間帯）'!$C$6:$U$35,19,FALSE))</f>
        <v/>
      </c>
      <c r="AD225" s="1379" t="str">
        <f>IF(AD223="","",VLOOKUP(AD223,'シフト記号表（勤務時間帯）'!$C$6:$U$35,19,FALSE))</f>
        <v/>
      </c>
      <c r="AE225" s="1379" t="str">
        <f>IF(AE223="","",VLOOKUP(AE223,'シフト記号表（勤務時間帯）'!$C$6:$U$35,19,FALSE))</f>
        <v/>
      </c>
      <c r="AF225" s="1381" t="str">
        <f>IF(AF223="","",VLOOKUP(AF223,'シフト記号表（勤務時間帯）'!$C$6:$U$35,19,FALSE))</f>
        <v/>
      </c>
      <c r="AG225" s="1380" t="str">
        <f>IF(AG223="","",VLOOKUP(AG223,'シフト記号表（勤務時間帯）'!$C$6:$U$35,19,FALSE))</f>
        <v/>
      </c>
      <c r="AH225" s="1379" t="str">
        <f>IF(AH223="","",VLOOKUP(AH223,'シフト記号表（勤務時間帯）'!$C$6:$U$35,19,FALSE))</f>
        <v/>
      </c>
      <c r="AI225" s="1379" t="str">
        <f>IF(AI223="","",VLOOKUP(AI223,'シフト記号表（勤務時間帯）'!$C$6:$U$35,19,FALSE))</f>
        <v/>
      </c>
      <c r="AJ225" s="1379" t="str">
        <f>IF(AJ223="","",VLOOKUP(AJ223,'シフト記号表（勤務時間帯）'!$C$6:$U$35,19,FALSE))</f>
        <v/>
      </c>
      <c r="AK225" s="1379" t="str">
        <f>IF(AK223="","",VLOOKUP(AK223,'シフト記号表（勤務時間帯）'!$C$6:$U$35,19,FALSE))</f>
        <v/>
      </c>
      <c r="AL225" s="1379" t="str">
        <f>IF(AL223="","",VLOOKUP(AL223,'シフト記号表（勤務時間帯）'!$C$6:$U$35,19,FALSE))</f>
        <v/>
      </c>
      <c r="AM225" s="1381" t="str">
        <f>IF(AM223="","",VLOOKUP(AM223,'シフト記号表（勤務時間帯）'!$C$6:$U$35,19,FALSE))</f>
        <v/>
      </c>
      <c r="AN225" s="1380" t="str">
        <f>IF(AN223="","",VLOOKUP(AN223,'シフト記号表（勤務時間帯）'!$C$6:$U$35,19,FALSE))</f>
        <v/>
      </c>
      <c r="AO225" s="1379" t="str">
        <f>IF(AO223="","",VLOOKUP(AO223,'シフト記号表（勤務時間帯）'!$C$6:$U$35,19,FALSE))</f>
        <v/>
      </c>
      <c r="AP225" s="1379" t="str">
        <f>IF(AP223="","",VLOOKUP(AP223,'シフト記号表（勤務時間帯）'!$C$6:$U$35,19,FALSE))</f>
        <v/>
      </c>
      <c r="AQ225" s="1379" t="str">
        <f>IF(AQ223="","",VLOOKUP(AQ223,'シフト記号表（勤務時間帯）'!$C$6:$U$35,19,FALSE))</f>
        <v/>
      </c>
      <c r="AR225" s="1379" t="str">
        <f>IF(AR223="","",VLOOKUP(AR223,'シフト記号表（勤務時間帯）'!$C$6:$U$35,19,FALSE))</f>
        <v/>
      </c>
      <c r="AS225" s="1379" t="str">
        <f>IF(AS223="","",VLOOKUP(AS223,'シフト記号表（勤務時間帯）'!$C$6:$U$35,19,FALSE))</f>
        <v/>
      </c>
      <c r="AT225" s="1381" t="str">
        <f>IF(AT223="","",VLOOKUP(AT223,'シフト記号表（勤務時間帯）'!$C$6:$U$35,19,FALSE))</f>
        <v/>
      </c>
      <c r="AU225" s="1380" t="str">
        <f>IF(AU223="","",VLOOKUP(AU223,'シフト記号表（勤務時間帯）'!$C$6:$U$35,19,FALSE))</f>
        <v/>
      </c>
      <c r="AV225" s="1379" t="str">
        <f>IF(AV223="","",VLOOKUP(AV223,'シフト記号表（勤務時間帯）'!$C$6:$U$35,19,FALSE))</f>
        <v/>
      </c>
      <c r="AW225" s="1379" t="str">
        <f>IF(AW223="","",VLOOKUP(AW223,'シフト記号表（勤務時間帯）'!$C$6:$U$35,19,FALSE))</f>
        <v/>
      </c>
      <c r="AX225" s="1378">
        <f>IF($BB$3="４週",SUM(S225:AT225),IF($BB$3="暦月",SUM(S225:AW225),""))</f>
        <v>0</v>
      </c>
      <c r="AY225" s="1377"/>
      <c r="AZ225" s="1376">
        <f>IF($BB$3="４週",AX225/4,IF($BB$3="暦月",'②勤務形態一覧表（100名）'!AX225/('②勤務形態一覧表（100名）'!$BB$8/7),""))</f>
        <v>0</v>
      </c>
      <c r="BA225" s="1375"/>
      <c r="BB225" s="1111"/>
      <c r="BC225" s="1110"/>
      <c r="BD225" s="1110"/>
      <c r="BE225" s="1110"/>
      <c r="BF225" s="1109"/>
    </row>
    <row r="226" spans="2:58" ht="20.25" customHeight="1">
      <c r="B226" s="1396">
        <f>B223+1</f>
        <v>69</v>
      </c>
      <c r="C226" s="1108"/>
      <c r="D226" s="1107"/>
      <c r="E226" s="1106"/>
      <c r="F226" s="1105"/>
      <c r="G226" s="1104"/>
      <c r="H226" s="1103"/>
      <c r="I226" s="1081"/>
      <c r="J226" s="1081"/>
      <c r="K226" s="1080"/>
      <c r="L226" s="1102"/>
      <c r="M226" s="1090"/>
      <c r="N226" s="1090"/>
      <c r="O226" s="1089"/>
      <c r="P226" s="1403" t="s">
        <v>937</v>
      </c>
      <c r="Q226" s="1402"/>
      <c r="R226" s="1401"/>
      <c r="S226" s="1518"/>
      <c r="T226" s="1517"/>
      <c r="U226" s="1517"/>
      <c r="V226" s="1517"/>
      <c r="W226" s="1517"/>
      <c r="X226" s="1517"/>
      <c r="Y226" s="1519"/>
      <c r="Z226" s="1518"/>
      <c r="AA226" s="1517"/>
      <c r="AB226" s="1517"/>
      <c r="AC226" s="1517"/>
      <c r="AD226" s="1517"/>
      <c r="AE226" s="1517"/>
      <c r="AF226" s="1519"/>
      <c r="AG226" s="1518"/>
      <c r="AH226" s="1517"/>
      <c r="AI226" s="1517"/>
      <c r="AJ226" s="1517"/>
      <c r="AK226" s="1517"/>
      <c r="AL226" s="1517"/>
      <c r="AM226" s="1519"/>
      <c r="AN226" s="1518"/>
      <c r="AO226" s="1517"/>
      <c r="AP226" s="1517"/>
      <c r="AQ226" s="1517"/>
      <c r="AR226" s="1517"/>
      <c r="AS226" s="1517"/>
      <c r="AT226" s="1519"/>
      <c r="AU226" s="1518"/>
      <c r="AV226" s="1517"/>
      <c r="AW226" s="1517"/>
      <c r="AX226" s="1516"/>
      <c r="AY226" s="1515"/>
      <c r="AZ226" s="1514"/>
      <c r="BA226" s="1513"/>
      <c r="BB226" s="1091"/>
      <c r="BC226" s="1090"/>
      <c r="BD226" s="1090"/>
      <c r="BE226" s="1090"/>
      <c r="BF226" s="1089"/>
    </row>
    <row r="227" spans="2:58" ht="20.25" customHeight="1">
      <c r="B227" s="1396"/>
      <c r="C227" s="1087"/>
      <c r="D227" s="1086"/>
      <c r="E227" s="1085"/>
      <c r="F227" s="1084"/>
      <c r="G227" s="1083"/>
      <c r="H227" s="1082"/>
      <c r="I227" s="1081"/>
      <c r="J227" s="1081"/>
      <c r="K227" s="1080"/>
      <c r="L227" s="1079"/>
      <c r="M227" s="1067"/>
      <c r="N227" s="1067"/>
      <c r="O227" s="1066"/>
      <c r="P227" s="1395" t="s">
        <v>936</v>
      </c>
      <c r="Q227" s="1394"/>
      <c r="R227" s="1393"/>
      <c r="S227" s="1391" t="str">
        <f>IF(S226="","",VLOOKUP(S226,'シフト記号表（勤務時間帯）'!$C$6:$K$35,9,FALSE))</f>
        <v/>
      </c>
      <c r="T227" s="1390" t="str">
        <f>IF(T226="","",VLOOKUP(T226,'シフト記号表（勤務時間帯）'!$C$6:$K$35,9,FALSE))</f>
        <v/>
      </c>
      <c r="U227" s="1390" t="str">
        <f>IF(U226="","",VLOOKUP(U226,'シフト記号表（勤務時間帯）'!$C$6:$K$35,9,FALSE))</f>
        <v/>
      </c>
      <c r="V227" s="1390" t="str">
        <f>IF(V226="","",VLOOKUP(V226,'シフト記号表（勤務時間帯）'!$C$6:$K$35,9,FALSE))</f>
        <v/>
      </c>
      <c r="W227" s="1390" t="str">
        <f>IF(W226="","",VLOOKUP(W226,'シフト記号表（勤務時間帯）'!$C$6:$K$35,9,FALSE))</f>
        <v/>
      </c>
      <c r="X227" s="1390" t="str">
        <f>IF(X226="","",VLOOKUP(X226,'シフト記号表（勤務時間帯）'!$C$6:$K$35,9,FALSE))</f>
        <v/>
      </c>
      <c r="Y227" s="1392" t="str">
        <f>IF(Y226="","",VLOOKUP(Y226,'シフト記号表（勤務時間帯）'!$C$6:$K$35,9,FALSE))</f>
        <v/>
      </c>
      <c r="Z227" s="1391" t="str">
        <f>IF(Z226="","",VLOOKUP(Z226,'シフト記号表（勤務時間帯）'!$C$6:$K$35,9,FALSE))</f>
        <v/>
      </c>
      <c r="AA227" s="1390" t="str">
        <f>IF(AA226="","",VLOOKUP(AA226,'シフト記号表（勤務時間帯）'!$C$6:$K$35,9,FALSE))</f>
        <v/>
      </c>
      <c r="AB227" s="1390" t="str">
        <f>IF(AB226="","",VLOOKUP(AB226,'シフト記号表（勤務時間帯）'!$C$6:$K$35,9,FALSE))</f>
        <v/>
      </c>
      <c r="AC227" s="1390" t="str">
        <f>IF(AC226="","",VLOOKUP(AC226,'シフト記号表（勤務時間帯）'!$C$6:$K$35,9,FALSE))</f>
        <v/>
      </c>
      <c r="AD227" s="1390" t="str">
        <f>IF(AD226="","",VLOOKUP(AD226,'シフト記号表（勤務時間帯）'!$C$6:$K$35,9,FALSE))</f>
        <v/>
      </c>
      <c r="AE227" s="1390" t="str">
        <f>IF(AE226="","",VLOOKUP(AE226,'シフト記号表（勤務時間帯）'!$C$6:$K$35,9,FALSE))</f>
        <v/>
      </c>
      <c r="AF227" s="1392" t="str">
        <f>IF(AF226="","",VLOOKUP(AF226,'シフト記号表（勤務時間帯）'!$C$6:$K$35,9,FALSE))</f>
        <v/>
      </c>
      <c r="AG227" s="1391" t="str">
        <f>IF(AG226="","",VLOOKUP(AG226,'シフト記号表（勤務時間帯）'!$C$6:$K$35,9,FALSE))</f>
        <v/>
      </c>
      <c r="AH227" s="1390" t="str">
        <f>IF(AH226="","",VLOOKUP(AH226,'シフト記号表（勤務時間帯）'!$C$6:$K$35,9,FALSE))</f>
        <v/>
      </c>
      <c r="AI227" s="1390" t="str">
        <f>IF(AI226="","",VLOOKUP(AI226,'シフト記号表（勤務時間帯）'!$C$6:$K$35,9,FALSE))</f>
        <v/>
      </c>
      <c r="AJ227" s="1390" t="str">
        <f>IF(AJ226="","",VLOOKUP(AJ226,'シフト記号表（勤務時間帯）'!$C$6:$K$35,9,FALSE))</f>
        <v/>
      </c>
      <c r="AK227" s="1390" t="str">
        <f>IF(AK226="","",VLOOKUP(AK226,'シフト記号表（勤務時間帯）'!$C$6:$K$35,9,FALSE))</f>
        <v/>
      </c>
      <c r="AL227" s="1390" t="str">
        <f>IF(AL226="","",VLOOKUP(AL226,'シフト記号表（勤務時間帯）'!$C$6:$K$35,9,FALSE))</f>
        <v/>
      </c>
      <c r="AM227" s="1392" t="str">
        <f>IF(AM226="","",VLOOKUP(AM226,'シフト記号表（勤務時間帯）'!$C$6:$K$35,9,FALSE))</f>
        <v/>
      </c>
      <c r="AN227" s="1391" t="str">
        <f>IF(AN226="","",VLOOKUP(AN226,'シフト記号表（勤務時間帯）'!$C$6:$K$35,9,FALSE))</f>
        <v/>
      </c>
      <c r="AO227" s="1390" t="str">
        <f>IF(AO226="","",VLOOKUP(AO226,'シフト記号表（勤務時間帯）'!$C$6:$K$35,9,FALSE))</f>
        <v/>
      </c>
      <c r="AP227" s="1390" t="str">
        <f>IF(AP226="","",VLOOKUP(AP226,'シフト記号表（勤務時間帯）'!$C$6:$K$35,9,FALSE))</f>
        <v/>
      </c>
      <c r="AQ227" s="1390" t="str">
        <f>IF(AQ226="","",VLOOKUP(AQ226,'シフト記号表（勤務時間帯）'!$C$6:$K$35,9,FALSE))</f>
        <v/>
      </c>
      <c r="AR227" s="1390" t="str">
        <f>IF(AR226="","",VLOOKUP(AR226,'シフト記号表（勤務時間帯）'!$C$6:$K$35,9,FALSE))</f>
        <v/>
      </c>
      <c r="AS227" s="1390" t="str">
        <f>IF(AS226="","",VLOOKUP(AS226,'シフト記号表（勤務時間帯）'!$C$6:$K$35,9,FALSE))</f>
        <v/>
      </c>
      <c r="AT227" s="1392" t="str">
        <f>IF(AT226="","",VLOOKUP(AT226,'シフト記号表（勤務時間帯）'!$C$6:$K$35,9,FALSE))</f>
        <v/>
      </c>
      <c r="AU227" s="1391" t="str">
        <f>IF(AU226="","",VLOOKUP(AU226,'シフト記号表（勤務時間帯）'!$C$6:$K$35,9,FALSE))</f>
        <v/>
      </c>
      <c r="AV227" s="1390" t="str">
        <f>IF(AV226="","",VLOOKUP(AV226,'シフト記号表（勤務時間帯）'!$C$6:$K$35,9,FALSE))</f>
        <v/>
      </c>
      <c r="AW227" s="1390" t="str">
        <f>IF(AW226="","",VLOOKUP(AW226,'シフト記号表（勤務時間帯）'!$C$6:$K$35,9,FALSE))</f>
        <v/>
      </c>
      <c r="AX227" s="1389">
        <f>IF($BB$3="４週",SUM(S227:AT227),IF($BB$3="暦月",SUM(S227:AW227),""))</f>
        <v>0</v>
      </c>
      <c r="AY227" s="1388"/>
      <c r="AZ227" s="1387">
        <f>IF($BB$3="４週",AX227/4,IF($BB$3="暦月",'②勤務形態一覧表（100名）'!AX227/('②勤務形態一覧表（100名）'!$BB$8/7),""))</f>
        <v>0</v>
      </c>
      <c r="BA227" s="1386"/>
      <c r="BB227" s="1068"/>
      <c r="BC227" s="1067"/>
      <c r="BD227" s="1067"/>
      <c r="BE227" s="1067"/>
      <c r="BF227" s="1066"/>
    </row>
    <row r="228" spans="2:58" ht="20.25" customHeight="1">
      <c r="B228" s="1396"/>
      <c r="C228" s="1064"/>
      <c r="D228" s="1063"/>
      <c r="E228" s="1062"/>
      <c r="F228" s="1512">
        <f>C226</f>
        <v>0</v>
      </c>
      <c r="G228" s="1116"/>
      <c r="H228" s="1082"/>
      <c r="I228" s="1081"/>
      <c r="J228" s="1081"/>
      <c r="K228" s="1080"/>
      <c r="L228" s="1115"/>
      <c r="M228" s="1110"/>
      <c r="N228" s="1110"/>
      <c r="O228" s="1109"/>
      <c r="P228" s="1406" t="s">
        <v>935</v>
      </c>
      <c r="Q228" s="1405"/>
      <c r="R228" s="1404"/>
      <c r="S228" s="1380" t="str">
        <f>IF(S226="","",VLOOKUP(S226,'シフト記号表（勤務時間帯）'!$C$6:$U$35,19,FALSE))</f>
        <v/>
      </c>
      <c r="T228" s="1379" t="str">
        <f>IF(T226="","",VLOOKUP(T226,'シフト記号表（勤務時間帯）'!$C$6:$U$35,19,FALSE))</f>
        <v/>
      </c>
      <c r="U228" s="1379" t="str">
        <f>IF(U226="","",VLOOKUP(U226,'シフト記号表（勤務時間帯）'!$C$6:$U$35,19,FALSE))</f>
        <v/>
      </c>
      <c r="V228" s="1379" t="str">
        <f>IF(V226="","",VLOOKUP(V226,'シフト記号表（勤務時間帯）'!$C$6:$U$35,19,FALSE))</f>
        <v/>
      </c>
      <c r="W228" s="1379" t="str">
        <f>IF(W226="","",VLOOKUP(W226,'シフト記号表（勤務時間帯）'!$C$6:$U$35,19,FALSE))</f>
        <v/>
      </c>
      <c r="X228" s="1379" t="str">
        <f>IF(X226="","",VLOOKUP(X226,'シフト記号表（勤務時間帯）'!$C$6:$U$35,19,FALSE))</f>
        <v/>
      </c>
      <c r="Y228" s="1381" t="str">
        <f>IF(Y226="","",VLOOKUP(Y226,'シフト記号表（勤務時間帯）'!$C$6:$U$35,19,FALSE))</f>
        <v/>
      </c>
      <c r="Z228" s="1380" t="str">
        <f>IF(Z226="","",VLOOKUP(Z226,'シフト記号表（勤務時間帯）'!$C$6:$U$35,19,FALSE))</f>
        <v/>
      </c>
      <c r="AA228" s="1379" t="str">
        <f>IF(AA226="","",VLOOKUP(AA226,'シフト記号表（勤務時間帯）'!$C$6:$U$35,19,FALSE))</f>
        <v/>
      </c>
      <c r="AB228" s="1379" t="str">
        <f>IF(AB226="","",VLOOKUP(AB226,'シフト記号表（勤務時間帯）'!$C$6:$U$35,19,FALSE))</f>
        <v/>
      </c>
      <c r="AC228" s="1379" t="str">
        <f>IF(AC226="","",VLOOKUP(AC226,'シフト記号表（勤務時間帯）'!$C$6:$U$35,19,FALSE))</f>
        <v/>
      </c>
      <c r="AD228" s="1379" t="str">
        <f>IF(AD226="","",VLOOKUP(AD226,'シフト記号表（勤務時間帯）'!$C$6:$U$35,19,FALSE))</f>
        <v/>
      </c>
      <c r="AE228" s="1379" t="str">
        <f>IF(AE226="","",VLOOKUP(AE226,'シフト記号表（勤務時間帯）'!$C$6:$U$35,19,FALSE))</f>
        <v/>
      </c>
      <c r="AF228" s="1381" t="str">
        <f>IF(AF226="","",VLOOKUP(AF226,'シフト記号表（勤務時間帯）'!$C$6:$U$35,19,FALSE))</f>
        <v/>
      </c>
      <c r="AG228" s="1380" t="str">
        <f>IF(AG226="","",VLOOKUP(AG226,'シフト記号表（勤務時間帯）'!$C$6:$U$35,19,FALSE))</f>
        <v/>
      </c>
      <c r="AH228" s="1379" t="str">
        <f>IF(AH226="","",VLOOKUP(AH226,'シフト記号表（勤務時間帯）'!$C$6:$U$35,19,FALSE))</f>
        <v/>
      </c>
      <c r="AI228" s="1379" t="str">
        <f>IF(AI226="","",VLOOKUP(AI226,'シフト記号表（勤務時間帯）'!$C$6:$U$35,19,FALSE))</f>
        <v/>
      </c>
      <c r="AJ228" s="1379" t="str">
        <f>IF(AJ226="","",VLOOKUP(AJ226,'シフト記号表（勤務時間帯）'!$C$6:$U$35,19,FALSE))</f>
        <v/>
      </c>
      <c r="AK228" s="1379" t="str">
        <f>IF(AK226="","",VLOOKUP(AK226,'シフト記号表（勤務時間帯）'!$C$6:$U$35,19,FALSE))</f>
        <v/>
      </c>
      <c r="AL228" s="1379" t="str">
        <f>IF(AL226="","",VLOOKUP(AL226,'シフト記号表（勤務時間帯）'!$C$6:$U$35,19,FALSE))</f>
        <v/>
      </c>
      <c r="AM228" s="1381" t="str">
        <f>IF(AM226="","",VLOOKUP(AM226,'シフト記号表（勤務時間帯）'!$C$6:$U$35,19,FALSE))</f>
        <v/>
      </c>
      <c r="AN228" s="1380" t="str">
        <f>IF(AN226="","",VLOOKUP(AN226,'シフト記号表（勤務時間帯）'!$C$6:$U$35,19,FALSE))</f>
        <v/>
      </c>
      <c r="AO228" s="1379" t="str">
        <f>IF(AO226="","",VLOOKUP(AO226,'シフト記号表（勤務時間帯）'!$C$6:$U$35,19,FALSE))</f>
        <v/>
      </c>
      <c r="AP228" s="1379" t="str">
        <f>IF(AP226="","",VLOOKUP(AP226,'シフト記号表（勤務時間帯）'!$C$6:$U$35,19,FALSE))</f>
        <v/>
      </c>
      <c r="AQ228" s="1379" t="str">
        <f>IF(AQ226="","",VLOOKUP(AQ226,'シフト記号表（勤務時間帯）'!$C$6:$U$35,19,FALSE))</f>
        <v/>
      </c>
      <c r="AR228" s="1379" t="str">
        <f>IF(AR226="","",VLOOKUP(AR226,'シフト記号表（勤務時間帯）'!$C$6:$U$35,19,FALSE))</f>
        <v/>
      </c>
      <c r="AS228" s="1379" t="str">
        <f>IF(AS226="","",VLOOKUP(AS226,'シフト記号表（勤務時間帯）'!$C$6:$U$35,19,FALSE))</f>
        <v/>
      </c>
      <c r="AT228" s="1381" t="str">
        <f>IF(AT226="","",VLOOKUP(AT226,'シフト記号表（勤務時間帯）'!$C$6:$U$35,19,FALSE))</f>
        <v/>
      </c>
      <c r="AU228" s="1380" t="str">
        <f>IF(AU226="","",VLOOKUP(AU226,'シフト記号表（勤務時間帯）'!$C$6:$U$35,19,FALSE))</f>
        <v/>
      </c>
      <c r="AV228" s="1379" t="str">
        <f>IF(AV226="","",VLOOKUP(AV226,'シフト記号表（勤務時間帯）'!$C$6:$U$35,19,FALSE))</f>
        <v/>
      </c>
      <c r="AW228" s="1379" t="str">
        <f>IF(AW226="","",VLOOKUP(AW226,'シフト記号表（勤務時間帯）'!$C$6:$U$35,19,FALSE))</f>
        <v/>
      </c>
      <c r="AX228" s="1378">
        <f>IF($BB$3="４週",SUM(S228:AT228),IF($BB$3="暦月",SUM(S228:AW228),""))</f>
        <v>0</v>
      </c>
      <c r="AY228" s="1377"/>
      <c r="AZ228" s="1376">
        <f>IF($BB$3="４週",AX228/4,IF($BB$3="暦月",'②勤務形態一覧表（100名）'!AX228/('②勤務形態一覧表（100名）'!$BB$8/7),""))</f>
        <v>0</v>
      </c>
      <c r="BA228" s="1375"/>
      <c r="BB228" s="1111"/>
      <c r="BC228" s="1110"/>
      <c r="BD228" s="1110"/>
      <c r="BE228" s="1110"/>
      <c r="BF228" s="1109"/>
    </row>
    <row r="229" spans="2:58" ht="20.25" customHeight="1">
      <c r="B229" s="1396">
        <f>B226+1</f>
        <v>70</v>
      </c>
      <c r="C229" s="1108"/>
      <c r="D229" s="1107"/>
      <c r="E229" s="1106"/>
      <c r="F229" s="1105"/>
      <c r="G229" s="1104"/>
      <c r="H229" s="1103"/>
      <c r="I229" s="1081"/>
      <c r="J229" s="1081"/>
      <c r="K229" s="1080"/>
      <c r="L229" s="1102"/>
      <c r="M229" s="1090"/>
      <c r="N229" s="1090"/>
      <c r="O229" s="1089"/>
      <c r="P229" s="1403" t="s">
        <v>937</v>
      </c>
      <c r="Q229" s="1402"/>
      <c r="R229" s="1401"/>
      <c r="S229" s="1518"/>
      <c r="T229" s="1517"/>
      <c r="U229" s="1517"/>
      <c r="V229" s="1517"/>
      <c r="W229" s="1517"/>
      <c r="X229" s="1517"/>
      <c r="Y229" s="1519"/>
      <c r="Z229" s="1518"/>
      <c r="AA229" s="1517"/>
      <c r="AB229" s="1517"/>
      <c r="AC229" s="1517"/>
      <c r="AD229" s="1517"/>
      <c r="AE229" s="1517"/>
      <c r="AF229" s="1519"/>
      <c r="AG229" s="1518"/>
      <c r="AH229" s="1517"/>
      <c r="AI229" s="1517"/>
      <c r="AJ229" s="1517"/>
      <c r="AK229" s="1517"/>
      <c r="AL229" s="1517"/>
      <c r="AM229" s="1519"/>
      <c r="AN229" s="1518"/>
      <c r="AO229" s="1517"/>
      <c r="AP229" s="1517"/>
      <c r="AQ229" s="1517"/>
      <c r="AR229" s="1517"/>
      <c r="AS229" s="1517"/>
      <c r="AT229" s="1519"/>
      <c r="AU229" s="1518"/>
      <c r="AV229" s="1517"/>
      <c r="AW229" s="1517"/>
      <c r="AX229" s="1516"/>
      <c r="AY229" s="1515"/>
      <c r="AZ229" s="1514"/>
      <c r="BA229" s="1513"/>
      <c r="BB229" s="1091"/>
      <c r="BC229" s="1090"/>
      <c r="BD229" s="1090"/>
      <c r="BE229" s="1090"/>
      <c r="BF229" s="1089"/>
    </row>
    <row r="230" spans="2:58" ht="20.25" customHeight="1">
      <c r="B230" s="1396"/>
      <c r="C230" s="1087"/>
      <c r="D230" s="1086"/>
      <c r="E230" s="1085"/>
      <c r="F230" s="1084"/>
      <c r="G230" s="1083"/>
      <c r="H230" s="1082"/>
      <c r="I230" s="1081"/>
      <c r="J230" s="1081"/>
      <c r="K230" s="1080"/>
      <c r="L230" s="1079"/>
      <c r="M230" s="1067"/>
      <c r="N230" s="1067"/>
      <c r="O230" s="1066"/>
      <c r="P230" s="1395" t="s">
        <v>936</v>
      </c>
      <c r="Q230" s="1394"/>
      <c r="R230" s="1393"/>
      <c r="S230" s="1391" t="str">
        <f>IF(S229="","",VLOOKUP(S229,'シフト記号表（勤務時間帯）'!$C$6:$K$35,9,FALSE))</f>
        <v/>
      </c>
      <c r="T230" s="1390" t="str">
        <f>IF(T229="","",VLOOKUP(T229,'シフト記号表（勤務時間帯）'!$C$6:$K$35,9,FALSE))</f>
        <v/>
      </c>
      <c r="U230" s="1390" t="str">
        <f>IF(U229="","",VLOOKUP(U229,'シフト記号表（勤務時間帯）'!$C$6:$K$35,9,FALSE))</f>
        <v/>
      </c>
      <c r="V230" s="1390" t="str">
        <f>IF(V229="","",VLOOKUP(V229,'シフト記号表（勤務時間帯）'!$C$6:$K$35,9,FALSE))</f>
        <v/>
      </c>
      <c r="W230" s="1390" t="str">
        <f>IF(W229="","",VLOOKUP(W229,'シフト記号表（勤務時間帯）'!$C$6:$K$35,9,FALSE))</f>
        <v/>
      </c>
      <c r="X230" s="1390" t="str">
        <f>IF(X229="","",VLOOKUP(X229,'シフト記号表（勤務時間帯）'!$C$6:$K$35,9,FALSE))</f>
        <v/>
      </c>
      <c r="Y230" s="1392" t="str">
        <f>IF(Y229="","",VLOOKUP(Y229,'シフト記号表（勤務時間帯）'!$C$6:$K$35,9,FALSE))</f>
        <v/>
      </c>
      <c r="Z230" s="1391" t="str">
        <f>IF(Z229="","",VLOOKUP(Z229,'シフト記号表（勤務時間帯）'!$C$6:$K$35,9,FALSE))</f>
        <v/>
      </c>
      <c r="AA230" s="1390" t="str">
        <f>IF(AA229="","",VLOOKUP(AA229,'シフト記号表（勤務時間帯）'!$C$6:$K$35,9,FALSE))</f>
        <v/>
      </c>
      <c r="AB230" s="1390" t="str">
        <f>IF(AB229="","",VLOOKUP(AB229,'シフト記号表（勤務時間帯）'!$C$6:$K$35,9,FALSE))</f>
        <v/>
      </c>
      <c r="AC230" s="1390" t="str">
        <f>IF(AC229="","",VLOOKUP(AC229,'シフト記号表（勤務時間帯）'!$C$6:$K$35,9,FALSE))</f>
        <v/>
      </c>
      <c r="AD230" s="1390" t="str">
        <f>IF(AD229="","",VLOOKUP(AD229,'シフト記号表（勤務時間帯）'!$C$6:$K$35,9,FALSE))</f>
        <v/>
      </c>
      <c r="AE230" s="1390" t="str">
        <f>IF(AE229="","",VLOOKUP(AE229,'シフト記号表（勤務時間帯）'!$C$6:$K$35,9,FALSE))</f>
        <v/>
      </c>
      <c r="AF230" s="1392" t="str">
        <f>IF(AF229="","",VLOOKUP(AF229,'シフト記号表（勤務時間帯）'!$C$6:$K$35,9,FALSE))</f>
        <v/>
      </c>
      <c r="AG230" s="1391" t="str">
        <f>IF(AG229="","",VLOOKUP(AG229,'シフト記号表（勤務時間帯）'!$C$6:$K$35,9,FALSE))</f>
        <v/>
      </c>
      <c r="AH230" s="1390" t="str">
        <f>IF(AH229="","",VLOOKUP(AH229,'シフト記号表（勤務時間帯）'!$C$6:$K$35,9,FALSE))</f>
        <v/>
      </c>
      <c r="AI230" s="1390" t="str">
        <f>IF(AI229="","",VLOOKUP(AI229,'シフト記号表（勤務時間帯）'!$C$6:$K$35,9,FALSE))</f>
        <v/>
      </c>
      <c r="AJ230" s="1390" t="str">
        <f>IF(AJ229="","",VLOOKUP(AJ229,'シフト記号表（勤務時間帯）'!$C$6:$K$35,9,FALSE))</f>
        <v/>
      </c>
      <c r="AK230" s="1390" t="str">
        <f>IF(AK229="","",VLOOKUP(AK229,'シフト記号表（勤務時間帯）'!$C$6:$K$35,9,FALSE))</f>
        <v/>
      </c>
      <c r="AL230" s="1390" t="str">
        <f>IF(AL229="","",VLOOKUP(AL229,'シフト記号表（勤務時間帯）'!$C$6:$K$35,9,FALSE))</f>
        <v/>
      </c>
      <c r="AM230" s="1392" t="str">
        <f>IF(AM229="","",VLOOKUP(AM229,'シフト記号表（勤務時間帯）'!$C$6:$K$35,9,FALSE))</f>
        <v/>
      </c>
      <c r="AN230" s="1391" t="str">
        <f>IF(AN229="","",VLOOKUP(AN229,'シフト記号表（勤務時間帯）'!$C$6:$K$35,9,FALSE))</f>
        <v/>
      </c>
      <c r="AO230" s="1390" t="str">
        <f>IF(AO229="","",VLOOKUP(AO229,'シフト記号表（勤務時間帯）'!$C$6:$K$35,9,FALSE))</f>
        <v/>
      </c>
      <c r="AP230" s="1390" t="str">
        <f>IF(AP229="","",VLOOKUP(AP229,'シフト記号表（勤務時間帯）'!$C$6:$K$35,9,FALSE))</f>
        <v/>
      </c>
      <c r="AQ230" s="1390" t="str">
        <f>IF(AQ229="","",VLOOKUP(AQ229,'シフト記号表（勤務時間帯）'!$C$6:$K$35,9,FALSE))</f>
        <v/>
      </c>
      <c r="AR230" s="1390" t="str">
        <f>IF(AR229="","",VLOOKUP(AR229,'シフト記号表（勤務時間帯）'!$C$6:$K$35,9,FALSE))</f>
        <v/>
      </c>
      <c r="AS230" s="1390" t="str">
        <f>IF(AS229="","",VLOOKUP(AS229,'シフト記号表（勤務時間帯）'!$C$6:$K$35,9,FALSE))</f>
        <v/>
      </c>
      <c r="AT230" s="1392" t="str">
        <f>IF(AT229="","",VLOOKUP(AT229,'シフト記号表（勤務時間帯）'!$C$6:$K$35,9,FALSE))</f>
        <v/>
      </c>
      <c r="AU230" s="1391" t="str">
        <f>IF(AU229="","",VLOOKUP(AU229,'シフト記号表（勤務時間帯）'!$C$6:$K$35,9,FALSE))</f>
        <v/>
      </c>
      <c r="AV230" s="1390" t="str">
        <f>IF(AV229="","",VLOOKUP(AV229,'シフト記号表（勤務時間帯）'!$C$6:$K$35,9,FALSE))</f>
        <v/>
      </c>
      <c r="AW230" s="1390" t="str">
        <f>IF(AW229="","",VLOOKUP(AW229,'シフト記号表（勤務時間帯）'!$C$6:$K$35,9,FALSE))</f>
        <v/>
      </c>
      <c r="AX230" s="1389">
        <f>IF($BB$3="４週",SUM(S230:AT230),IF($BB$3="暦月",SUM(S230:AW230),""))</f>
        <v>0</v>
      </c>
      <c r="AY230" s="1388"/>
      <c r="AZ230" s="1387">
        <f>IF($BB$3="４週",AX230/4,IF($BB$3="暦月",'②勤務形態一覧表（100名）'!AX230/('②勤務形態一覧表（100名）'!$BB$8/7),""))</f>
        <v>0</v>
      </c>
      <c r="BA230" s="1386"/>
      <c r="BB230" s="1068"/>
      <c r="BC230" s="1067"/>
      <c r="BD230" s="1067"/>
      <c r="BE230" s="1067"/>
      <c r="BF230" s="1066"/>
    </row>
    <row r="231" spans="2:58" ht="20.25" customHeight="1">
      <c r="B231" s="1396"/>
      <c r="C231" s="1064"/>
      <c r="D231" s="1063"/>
      <c r="E231" s="1062"/>
      <c r="F231" s="1512">
        <f>C229</f>
        <v>0</v>
      </c>
      <c r="G231" s="1116"/>
      <c r="H231" s="1082"/>
      <c r="I231" s="1081"/>
      <c r="J231" s="1081"/>
      <c r="K231" s="1080"/>
      <c r="L231" s="1115"/>
      <c r="M231" s="1110"/>
      <c r="N231" s="1110"/>
      <c r="O231" s="1109"/>
      <c r="P231" s="1406" t="s">
        <v>935</v>
      </c>
      <c r="Q231" s="1405"/>
      <c r="R231" s="1404"/>
      <c r="S231" s="1380" t="str">
        <f>IF(S229="","",VLOOKUP(S229,'シフト記号表（勤務時間帯）'!$C$6:$U$35,19,FALSE))</f>
        <v/>
      </c>
      <c r="T231" s="1379" t="str">
        <f>IF(T229="","",VLOOKUP(T229,'シフト記号表（勤務時間帯）'!$C$6:$U$35,19,FALSE))</f>
        <v/>
      </c>
      <c r="U231" s="1379" t="str">
        <f>IF(U229="","",VLOOKUP(U229,'シフト記号表（勤務時間帯）'!$C$6:$U$35,19,FALSE))</f>
        <v/>
      </c>
      <c r="V231" s="1379" t="str">
        <f>IF(V229="","",VLOOKUP(V229,'シフト記号表（勤務時間帯）'!$C$6:$U$35,19,FALSE))</f>
        <v/>
      </c>
      <c r="W231" s="1379" t="str">
        <f>IF(W229="","",VLOOKUP(W229,'シフト記号表（勤務時間帯）'!$C$6:$U$35,19,FALSE))</f>
        <v/>
      </c>
      <c r="X231" s="1379" t="str">
        <f>IF(X229="","",VLOOKUP(X229,'シフト記号表（勤務時間帯）'!$C$6:$U$35,19,FALSE))</f>
        <v/>
      </c>
      <c r="Y231" s="1381" t="str">
        <f>IF(Y229="","",VLOOKUP(Y229,'シフト記号表（勤務時間帯）'!$C$6:$U$35,19,FALSE))</f>
        <v/>
      </c>
      <c r="Z231" s="1380" t="str">
        <f>IF(Z229="","",VLOOKUP(Z229,'シフト記号表（勤務時間帯）'!$C$6:$U$35,19,FALSE))</f>
        <v/>
      </c>
      <c r="AA231" s="1379" t="str">
        <f>IF(AA229="","",VLOOKUP(AA229,'シフト記号表（勤務時間帯）'!$C$6:$U$35,19,FALSE))</f>
        <v/>
      </c>
      <c r="AB231" s="1379" t="str">
        <f>IF(AB229="","",VLOOKUP(AB229,'シフト記号表（勤務時間帯）'!$C$6:$U$35,19,FALSE))</f>
        <v/>
      </c>
      <c r="AC231" s="1379" t="str">
        <f>IF(AC229="","",VLOOKUP(AC229,'シフト記号表（勤務時間帯）'!$C$6:$U$35,19,FALSE))</f>
        <v/>
      </c>
      <c r="AD231" s="1379" t="str">
        <f>IF(AD229="","",VLOOKUP(AD229,'シフト記号表（勤務時間帯）'!$C$6:$U$35,19,FALSE))</f>
        <v/>
      </c>
      <c r="AE231" s="1379" t="str">
        <f>IF(AE229="","",VLOOKUP(AE229,'シフト記号表（勤務時間帯）'!$C$6:$U$35,19,FALSE))</f>
        <v/>
      </c>
      <c r="AF231" s="1381" t="str">
        <f>IF(AF229="","",VLOOKUP(AF229,'シフト記号表（勤務時間帯）'!$C$6:$U$35,19,FALSE))</f>
        <v/>
      </c>
      <c r="AG231" s="1380" t="str">
        <f>IF(AG229="","",VLOOKUP(AG229,'シフト記号表（勤務時間帯）'!$C$6:$U$35,19,FALSE))</f>
        <v/>
      </c>
      <c r="AH231" s="1379" t="str">
        <f>IF(AH229="","",VLOOKUP(AH229,'シフト記号表（勤務時間帯）'!$C$6:$U$35,19,FALSE))</f>
        <v/>
      </c>
      <c r="AI231" s="1379" t="str">
        <f>IF(AI229="","",VLOOKUP(AI229,'シフト記号表（勤務時間帯）'!$C$6:$U$35,19,FALSE))</f>
        <v/>
      </c>
      <c r="AJ231" s="1379" t="str">
        <f>IF(AJ229="","",VLOOKUP(AJ229,'シフト記号表（勤務時間帯）'!$C$6:$U$35,19,FALSE))</f>
        <v/>
      </c>
      <c r="AK231" s="1379" t="str">
        <f>IF(AK229="","",VLOOKUP(AK229,'シフト記号表（勤務時間帯）'!$C$6:$U$35,19,FALSE))</f>
        <v/>
      </c>
      <c r="AL231" s="1379" t="str">
        <f>IF(AL229="","",VLOOKUP(AL229,'シフト記号表（勤務時間帯）'!$C$6:$U$35,19,FALSE))</f>
        <v/>
      </c>
      <c r="AM231" s="1381" t="str">
        <f>IF(AM229="","",VLOOKUP(AM229,'シフト記号表（勤務時間帯）'!$C$6:$U$35,19,FALSE))</f>
        <v/>
      </c>
      <c r="AN231" s="1380" t="str">
        <f>IF(AN229="","",VLOOKUP(AN229,'シフト記号表（勤務時間帯）'!$C$6:$U$35,19,FALSE))</f>
        <v/>
      </c>
      <c r="AO231" s="1379" t="str">
        <f>IF(AO229="","",VLOOKUP(AO229,'シフト記号表（勤務時間帯）'!$C$6:$U$35,19,FALSE))</f>
        <v/>
      </c>
      <c r="AP231" s="1379" t="str">
        <f>IF(AP229="","",VLOOKUP(AP229,'シフト記号表（勤務時間帯）'!$C$6:$U$35,19,FALSE))</f>
        <v/>
      </c>
      <c r="AQ231" s="1379" t="str">
        <f>IF(AQ229="","",VLOOKUP(AQ229,'シフト記号表（勤務時間帯）'!$C$6:$U$35,19,FALSE))</f>
        <v/>
      </c>
      <c r="AR231" s="1379" t="str">
        <f>IF(AR229="","",VLOOKUP(AR229,'シフト記号表（勤務時間帯）'!$C$6:$U$35,19,FALSE))</f>
        <v/>
      </c>
      <c r="AS231" s="1379" t="str">
        <f>IF(AS229="","",VLOOKUP(AS229,'シフト記号表（勤務時間帯）'!$C$6:$U$35,19,FALSE))</f>
        <v/>
      </c>
      <c r="AT231" s="1381" t="str">
        <f>IF(AT229="","",VLOOKUP(AT229,'シフト記号表（勤務時間帯）'!$C$6:$U$35,19,FALSE))</f>
        <v/>
      </c>
      <c r="AU231" s="1380" t="str">
        <f>IF(AU229="","",VLOOKUP(AU229,'シフト記号表（勤務時間帯）'!$C$6:$U$35,19,FALSE))</f>
        <v/>
      </c>
      <c r="AV231" s="1379" t="str">
        <f>IF(AV229="","",VLOOKUP(AV229,'シフト記号表（勤務時間帯）'!$C$6:$U$35,19,FALSE))</f>
        <v/>
      </c>
      <c r="AW231" s="1379" t="str">
        <f>IF(AW229="","",VLOOKUP(AW229,'シフト記号表（勤務時間帯）'!$C$6:$U$35,19,FALSE))</f>
        <v/>
      </c>
      <c r="AX231" s="1378">
        <f>IF($BB$3="４週",SUM(S231:AT231),IF($BB$3="暦月",SUM(S231:AW231),""))</f>
        <v>0</v>
      </c>
      <c r="AY231" s="1377"/>
      <c r="AZ231" s="1376">
        <f>IF($BB$3="４週",AX231/4,IF($BB$3="暦月",'②勤務形態一覧表（100名）'!AX231/('②勤務形態一覧表（100名）'!$BB$8/7),""))</f>
        <v>0</v>
      </c>
      <c r="BA231" s="1375"/>
      <c r="BB231" s="1111"/>
      <c r="BC231" s="1110"/>
      <c r="BD231" s="1110"/>
      <c r="BE231" s="1110"/>
      <c r="BF231" s="1109"/>
    </row>
    <row r="232" spans="2:58" ht="20.25" customHeight="1">
      <c r="B232" s="1396">
        <f>B229+1</f>
        <v>71</v>
      </c>
      <c r="C232" s="1108"/>
      <c r="D232" s="1107"/>
      <c r="E232" s="1106"/>
      <c r="F232" s="1105"/>
      <c r="G232" s="1104"/>
      <c r="H232" s="1103"/>
      <c r="I232" s="1081"/>
      <c r="J232" s="1081"/>
      <c r="K232" s="1080"/>
      <c r="L232" s="1102"/>
      <c r="M232" s="1090"/>
      <c r="N232" s="1090"/>
      <c r="O232" s="1089"/>
      <c r="P232" s="1403" t="s">
        <v>937</v>
      </c>
      <c r="Q232" s="1402"/>
      <c r="R232" s="1401"/>
      <c r="S232" s="1518"/>
      <c r="T232" s="1517"/>
      <c r="U232" s="1517"/>
      <c r="V232" s="1517"/>
      <c r="W232" s="1517"/>
      <c r="X232" s="1517"/>
      <c r="Y232" s="1519"/>
      <c r="Z232" s="1518"/>
      <c r="AA232" s="1517"/>
      <c r="AB232" s="1517"/>
      <c r="AC232" s="1517"/>
      <c r="AD232" s="1517"/>
      <c r="AE232" s="1517"/>
      <c r="AF232" s="1519"/>
      <c r="AG232" s="1518"/>
      <c r="AH232" s="1517"/>
      <c r="AI232" s="1517"/>
      <c r="AJ232" s="1517"/>
      <c r="AK232" s="1517"/>
      <c r="AL232" s="1517"/>
      <c r="AM232" s="1519"/>
      <c r="AN232" s="1518"/>
      <c r="AO232" s="1517"/>
      <c r="AP232" s="1517"/>
      <c r="AQ232" s="1517"/>
      <c r="AR232" s="1517"/>
      <c r="AS232" s="1517"/>
      <c r="AT232" s="1519"/>
      <c r="AU232" s="1518"/>
      <c r="AV232" s="1517"/>
      <c r="AW232" s="1517"/>
      <c r="AX232" s="1516"/>
      <c r="AY232" s="1515"/>
      <c r="AZ232" s="1514"/>
      <c r="BA232" s="1513"/>
      <c r="BB232" s="1091"/>
      <c r="BC232" s="1090"/>
      <c r="BD232" s="1090"/>
      <c r="BE232" s="1090"/>
      <c r="BF232" s="1089"/>
    </row>
    <row r="233" spans="2:58" ht="20.25" customHeight="1">
      <c r="B233" s="1396"/>
      <c r="C233" s="1087"/>
      <c r="D233" s="1086"/>
      <c r="E233" s="1085"/>
      <c r="F233" s="1084"/>
      <c r="G233" s="1083"/>
      <c r="H233" s="1082"/>
      <c r="I233" s="1081"/>
      <c r="J233" s="1081"/>
      <c r="K233" s="1080"/>
      <c r="L233" s="1079"/>
      <c r="M233" s="1067"/>
      <c r="N233" s="1067"/>
      <c r="O233" s="1066"/>
      <c r="P233" s="1395" t="s">
        <v>936</v>
      </c>
      <c r="Q233" s="1394"/>
      <c r="R233" s="1393"/>
      <c r="S233" s="1391" t="str">
        <f>IF(S232="","",VLOOKUP(S232,'シフト記号表（勤務時間帯）'!$C$6:$K$35,9,FALSE))</f>
        <v/>
      </c>
      <c r="T233" s="1390" t="str">
        <f>IF(T232="","",VLOOKUP(T232,'シフト記号表（勤務時間帯）'!$C$6:$K$35,9,FALSE))</f>
        <v/>
      </c>
      <c r="U233" s="1390" t="str">
        <f>IF(U232="","",VLOOKUP(U232,'シフト記号表（勤務時間帯）'!$C$6:$K$35,9,FALSE))</f>
        <v/>
      </c>
      <c r="V233" s="1390" t="str">
        <f>IF(V232="","",VLOOKUP(V232,'シフト記号表（勤務時間帯）'!$C$6:$K$35,9,FALSE))</f>
        <v/>
      </c>
      <c r="W233" s="1390" t="str">
        <f>IF(W232="","",VLOOKUP(W232,'シフト記号表（勤務時間帯）'!$C$6:$K$35,9,FALSE))</f>
        <v/>
      </c>
      <c r="X233" s="1390" t="str">
        <f>IF(X232="","",VLOOKUP(X232,'シフト記号表（勤務時間帯）'!$C$6:$K$35,9,FALSE))</f>
        <v/>
      </c>
      <c r="Y233" s="1392" t="str">
        <f>IF(Y232="","",VLOOKUP(Y232,'シフト記号表（勤務時間帯）'!$C$6:$K$35,9,FALSE))</f>
        <v/>
      </c>
      <c r="Z233" s="1391" t="str">
        <f>IF(Z232="","",VLOOKUP(Z232,'シフト記号表（勤務時間帯）'!$C$6:$K$35,9,FALSE))</f>
        <v/>
      </c>
      <c r="AA233" s="1390" t="str">
        <f>IF(AA232="","",VLOOKUP(AA232,'シフト記号表（勤務時間帯）'!$C$6:$K$35,9,FALSE))</f>
        <v/>
      </c>
      <c r="AB233" s="1390" t="str">
        <f>IF(AB232="","",VLOOKUP(AB232,'シフト記号表（勤務時間帯）'!$C$6:$K$35,9,FALSE))</f>
        <v/>
      </c>
      <c r="AC233" s="1390" t="str">
        <f>IF(AC232="","",VLOOKUP(AC232,'シフト記号表（勤務時間帯）'!$C$6:$K$35,9,FALSE))</f>
        <v/>
      </c>
      <c r="AD233" s="1390" t="str">
        <f>IF(AD232="","",VLOOKUP(AD232,'シフト記号表（勤務時間帯）'!$C$6:$K$35,9,FALSE))</f>
        <v/>
      </c>
      <c r="AE233" s="1390" t="str">
        <f>IF(AE232="","",VLOOKUP(AE232,'シフト記号表（勤務時間帯）'!$C$6:$K$35,9,FALSE))</f>
        <v/>
      </c>
      <c r="AF233" s="1392" t="str">
        <f>IF(AF232="","",VLOOKUP(AF232,'シフト記号表（勤務時間帯）'!$C$6:$K$35,9,FALSE))</f>
        <v/>
      </c>
      <c r="AG233" s="1391" t="str">
        <f>IF(AG232="","",VLOOKUP(AG232,'シフト記号表（勤務時間帯）'!$C$6:$K$35,9,FALSE))</f>
        <v/>
      </c>
      <c r="AH233" s="1390" t="str">
        <f>IF(AH232="","",VLOOKUP(AH232,'シフト記号表（勤務時間帯）'!$C$6:$K$35,9,FALSE))</f>
        <v/>
      </c>
      <c r="AI233" s="1390" t="str">
        <f>IF(AI232="","",VLOOKUP(AI232,'シフト記号表（勤務時間帯）'!$C$6:$K$35,9,FALSE))</f>
        <v/>
      </c>
      <c r="AJ233" s="1390" t="str">
        <f>IF(AJ232="","",VLOOKUP(AJ232,'シフト記号表（勤務時間帯）'!$C$6:$K$35,9,FALSE))</f>
        <v/>
      </c>
      <c r="AK233" s="1390" t="str">
        <f>IF(AK232="","",VLOOKUP(AK232,'シフト記号表（勤務時間帯）'!$C$6:$K$35,9,FALSE))</f>
        <v/>
      </c>
      <c r="AL233" s="1390" t="str">
        <f>IF(AL232="","",VLOOKUP(AL232,'シフト記号表（勤務時間帯）'!$C$6:$K$35,9,FALSE))</f>
        <v/>
      </c>
      <c r="AM233" s="1392" t="str">
        <f>IF(AM232="","",VLOOKUP(AM232,'シフト記号表（勤務時間帯）'!$C$6:$K$35,9,FALSE))</f>
        <v/>
      </c>
      <c r="AN233" s="1391" t="str">
        <f>IF(AN232="","",VLOOKUP(AN232,'シフト記号表（勤務時間帯）'!$C$6:$K$35,9,FALSE))</f>
        <v/>
      </c>
      <c r="AO233" s="1390" t="str">
        <f>IF(AO232="","",VLOOKUP(AO232,'シフト記号表（勤務時間帯）'!$C$6:$K$35,9,FALSE))</f>
        <v/>
      </c>
      <c r="AP233" s="1390" t="str">
        <f>IF(AP232="","",VLOOKUP(AP232,'シフト記号表（勤務時間帯）'!$C$6:$K$35,9,FALSE))</f>
        <v/>
      </c>
      <c r="AQ233" s="1390" t="str">
        <f>IF(AQ232="","",VLOOKUP(AQ232,'シフト記号表（勤務時間帯）'!$C$6:$K$35,9,FALSE))</f>
        <v/>
      </c>
      <c r="AR233" s="1390" t="str">
        <f>IF(AR232="","",VLOOKUP(AR232,'シフト記号表（勤務時間帯）'!$C$6:$K$35,9,FALSE))</f>
        <v/>
      </c>
      <c r="AS233" s="1390" t="str">
        <f>IF(AS232="","",VLOOKUP(AS232,'シフト記号表（勤務時間帯）'!$C$6:$K$35,9,FALSE))</f>
        <v/>
      </c>
      <c r="AT233" s="1392" t="str">
        <f>IF(AT232="","",VLOOKUP(AT232,'シフト記号表（勤務時間帯）'!$C$6:$K$35,9,FALSE))</f>
        <v/>
      </c>
      <c r="AU233" s="1391" t="str">
        <f>IF(AU232="","",VLOOKUP(AU232,'シフト記号表（勤務時間帯）'!$C$6:$K$35,9,FALSE))</f>
        <v/>
      </c>
      <c r="AV233" s="1390" t="str">
        <f>IF(AV232="","",VLOOKUP(AV232,'シフト記号表（勤務時間帯）'!$C$6:$K$35,9,FALSE))</f>
        <v/>
      </c>
      <c r="AW233" s="1390" t="str">
        <f>IF(AW232="","",VLOOKUP(AW232,'シフト記号表（勤務時間帯）'!$C$6:$K$35,9,FALSE))</f>
        <v/>
      </c>
      <c r="AX233" s="1389">
        <f>IF($BB$3="４週",SUM(S233:AT233),IF($BB$3="暦月",SUM(S233:AW233),""))</f>
        <v>0</v>
      </c>
      <c r="AY233" s="1388"/>
      <c r="AZ233" s="1387">
        <f>IF($BB$3="４週",AX233/4,IF($BB$3="暦月",'②勤務形態一覧表（100名）'!AX233/('②勤務形態一覧表（100名）'!$BB$8/7),""))</f>
        <v>0</v>
      </c>
      <c r="BA233" s="1386"/>
      <c r="BB233" s="1068"/>
      <c r="BC233" s="1067"/>
      <c r="BD233" s="1067"/>
      <c r="BE233" s="1067"/>
      <c r="BF233" s="1066"/>
    </row>
    <row r="234" spans="2:58" ht="20.25" customHeight="1">
      <c r="B234" s="1396"/>
      <c r="C234" s="1064"/>
      <c r="D234" s="1063"/>
      <c r="E234" s="1062"/>
      <c r="F234" s="1512">
        <f>C232</f>
        <v>0</v>
      </c>
      <c r="G234" s="1116"/>
      <c r="H234" s="1082"/>
      <c r="I234" s="1081"/>
      <c r="J234" s="1081"/>
      <c r="K234" s="1080"/>
      <c r="L234" s="1115"/>
      <c r="M234" s="1110"/>
      <c r="N234" s="1110"/>
      <c r="O234" s="1109"/>
      <c r="P234" s="1406" t="s">
        <v>935</v>
      </c>
      <c r="Q234" s="1405"/>
      <c r="R234" s="1404"/>
      <c r="S234" s="1380" t="str">
        <f>IF(S232="","",VLOOKUP(S232,'シフト記号表（勤務時間帯）'!$C$6:$U$35,19,FALSE))</f>
        <v/>
      </c>
      <c r="T234" s="1379" t="str">
        <f>IF(T232="","",VLOOKUP(T232,'シフト記号表（勤務時間帯）'!$C$6:$U$35,19,FALSE))</f>
        <v/>
      </c>
      <c r="U234" s="1379" t="str">
        <f>IF(U232="","",VLOOKUP(U232,'シフト記号表（勤務時間帯）'!$C$6:$U$35,19,FALSE))</f>
        <v/>
      </c>
      <c r="V234" s="1379" t="str">
        <f>IF(V232="","",VLOOKUP(V232,'シフト記号表（勤務時間帯）'!$C$6:$U$35,19,FALSE))</f>
        <v/>
      </c>
      <c r="W234" s="1379" t="str">
        <f>IF(W232="","",VLOOKUP(W232,'シフト記号表（勤務時間帯）'!$C$6:$U$35,19,FALSE))</f>
        <v/>
      </c>
      <c r="X234" s="1379" t="str">
        <f>IF(X232="","",VLOOKUP(X232,'シフト記号表（勤務時間帯）'!$C$6:$U$35,19,FALSE))</f>
        <v/>
      </c>
      <c r="Y234" s="1381" t="str">
        <f>IF(Y232="","",VLOOKUP(Y232,'シフト記号表（勤務時間帯）'!$C$6:$U$35,19,FALSE))</f>
        <v/>
      </c>
      <c r="Z234" s="1380" t="str">
        <f>IF(Z232="","",VLOOKUP(Z232,'シフト記号表（勤務時間帯）'!$C$6:$U$35,19,FALSE))</f>
        <v/>
      </c>
      <c r="AA234" s="1379" t="str">
        <f>IF(AA232="","",VLOOKUP(AA232,'シフト記号表（勤務時間帯）'!$C$6:$U$35,19,FALSE))</f>
        <v/>
      </c>
      <c r="AB234" s="1379" t="str">
        <f>IF(AB232="","",VLOOKUP(AB232,'シフト記号表（勤務時間帯）'!$C$6:$U$35,19,FALSE))</f>
        <v/>
      </c>
      <c r="AC234" s="1379" t="str">
        <f>IF(AC232="","",VLOOKUP(AC232,'シフト記号表（勤務時間帯）'!$C$6:$U$35,19,FALSE))</f>
        <v/>
      </c>
      <c r="AD234" s="1379" t="str">
        <f>IF(AD232="","",VLOOKUP(AD232,'シフト記号表（勤務時間帯）'!$C$6:$U$35,19,FALSE))</f>
        <v/>
      </c>
      <c r="AE234" s="1379" t="str">
        <f>IF(AE232="","",VLOOKUP(AE232,'シフト記号表（勤務時間帯）'!$C$6:$U$35,19,FALSE))</f>
        <v/>
      </c>
      <c r="AF234" s="1381" t="str">
        <f>IF(AF232="","",VLOOKUP(AF232,'シフト記号表（勤務時間帯）'!$C$6:$U$35,19,FALSE))</f>
        <v/>
      </c>
      <c r="AG234" s="1380" t="str">
        <f>IF(AG232="","",VLOOKUP(AG232,'シフト記号表（勤務時間帯）'!$C$6:$U$35,19,FALSE))</f>
        <v/>
      </c>
      <c r="AH234" s="1379" t="str">
        <f>IF(AH232="","",VLOOKUP(AH232,'シフト記号表（勤務時間帯）'!$C$6:$U$35,19,FALSE))</f>
        <v/>
      </c>
      <c r="AI234" s="1379" t="str">
        <f>IF(AI232="","",VLOOKUP(AI232,'シフト記号表（勤務時間帯）'!$C$6:$U$35,19,FALSE))</f>
        <v/>
      </c>
      <c r="AJ234" s="1379" t="str">
        <f>IF(AJ232="","",VLOOKUP(AJ232,'シフト記号表（勤務時間帯）'!$C$6:$U$35,19,FALSE))</f>
        <v/>
      </c>
      <c r="AK234" s="1379" t="str">
        <f>IF(AK232="","",VLOOKUP(AK232,'シフト記号表（勤務時間帯）'!$C$6:$U$35,19,FALSE))</f>
        <v/>
      </c>
      <c r="AL234" s="1379" t="str">
        <f>IF(AL232="","",VLOOKUP(AL232,'シフト記号表（勤務時間帯）'!$C$6:$U$35,19,FALSE))</f>
        <v/>
      </c>
      <c r="AM234" s="1381" t="str">
        <f>IF(AM232="","",VLOOKUP(AM232,'シフト記号表（勤務時間帯）'!$C$6:$U$35,19,FALSE))</f>
        <v/>
      </c>
      <c r="AN234" s="1380" t="str">
        <f>IF(AN232="","",VLOOKUP(AN232,'シフト記号表（勤務時間帯）'!$C$6:$U$35,19,FALSE))</f>
        <v/>
      </c>
      <c r="AO234" s="1379" t="str">
        <f>IF(AO232="","",VLOOKUP(AO232,'シフト記号表（勤務時間帯）'!$C$6:$U$35,19,FALSE))</f>
        <v/>
      </c>
      <c r="AP234" s="1379" t="str">
        <f>IF(AP232="","",VLOOKUP(AP232,'シフト記号表（勤務時間帯）'!$C$6:$U$35,19,FALSE))</f>
        <v/>
      </c>
      <c r="AQ234" s="1379" t="str">
        <f>IF(AQ232="","",VLOOKUP(AQ232,'シフト記号表（勤務時間帯）'!$C$6:$U$35,19,FALSE))</f>
        <v/>
      </c>
      <c r="AR234" s="1379" t="str">
        <f>IF(AR232="","",VLOOKUP(AR232,'シフト記号表（勤務時間帯）'!$C$6:$U$35,19,FALSE))</f>
        <v/>
      </c>
      <c r="AS234" s="1379" t="str">
        <f>IF(AS232="","",VLOOKUP(AS232,'シフト記号表（勤務時間帯）'!$C$6:$U$35,19,FALSE))</f>
        <v/>
      </c>
      <c r="AT234" s="1381" t="str">
        <f>IF(AT232="","",VLOOKUP(AT232,'シフト記号表（勤務時間帯）'!$C$6:$U$35,19,FALSE))</f>
        <v/>
      </c>
      <c r="AU234" s="1380" t="str">
        <f>IF(AU232="","",VLOOKUP(AU232,'シフト記号表（勤務時間帯）'!$C$6:$U$35,19,FALSE))</f>
        <v/>
      </c>
      <c r="AV234" s="1379" t="str">
        <f>IF(AV232="","",VLOOKUP(AV232,'シフト記号表（勤務時間帯）'!$C$6:$U$35,19,FALSE))</f>
        <v/>
      </c>
      <c r="AW234" s="1379" t="str">
        <f>IF(AW232="","",VLOOKUP(AW232,'シフト記号表（勤務時間帯）'!$C$6:$U$35,19,FALSE))</f>
        <v/>
      </c>
      <c r="AX234" s="1378">
        <f>IF($BB$3="４週",SUM(S234:AT234),IF($BB$3="暦月",SUM(S234:AW234),""))</f>
        <v>0</v>
      </c>
      <c r="AY234" s="1377"/>
      <c r="AZ234" s="1376">
        <f>IF($BB$3="４週",AX234/4,IF($BB$3="暦月",'②勤務形態一覧表（100名）'!AX234/('②勤務形態一覧表（100名）'!$BB$8/7),""))</f>
        <v>0</v>
      </c>
      <c r="BA234" s="1375"/>
      <c r="BB234" s="1111"/>
      <c r="BC234" s="1110"/>
      <c r="BD234" s="1110"/>
      <c r="BE234" s="1110"/>
      <c r="BF234" s="1109"/>
    </row>
    <row r="235" spans="2:58" ht="20.25" customHeight="1">
      <c r="B235" s="1396">
        <f>B232+1</f>
        <v>72</v>
      </c>
      <c r="C235" s="1108"/>
      <c r="D235" s="1107"/>
      <c r="E235" s="1106"/>
      <c r="F235" s="1105"/>
      <c r="G235" s="1104"/>
      <c r="H235" s="1103"/>
      <c r="I235" s="1081"/>
      <c r="J235" s="1081"/>
      <c r="K235" s="1080"/>
      <c r="L235" s="1102"/>
      <c r="M235" s="1090"/>
      <c r="N235" s="1090"/>
      <c r="O235" s="1089"/>
      <c r="P235" s="1403" t="s">
        <v>937</v>
      </c>
      <c r="Q235" s="1402"/>
      <c r="R235" s="1401"/>
      <c r="S235" s="1518"/>
      <c r="T235" s="1517"/>
      <c r="U235" s="1517"/>
      <c r="V235" s="1517"/>
      <c r="W235" s="1517"/>
      <c r="X235" s="1517"/>
      <c r="Y235" s="1519"/>
      <c r="Z235" s="1518"/>
      <c r="AA235" s="1517"/>
      <c r="AB235" s="1517"/>
      <c r="AC235" s="1517"/>
      <c r="AD235" s="1517"/>
      <c r="AE235" s="1517"/>
      <c r="AF235" s="1519"/>
      <c r="AG235" s="1518"/>
      <c r="AH235" s="1517"/>
      <c r="AI235" s="1517"/>
      <c r="AJ235" s="1517"/>
      <c r="AK235" s="1517"/>
      <c r="AL235" s="1517"/>
      <c r="AM235" s="1519"/>
      <c r="AN235" s="1518"/>
      <c r="AO235" s="1517"/>
      <c r="AP235" s="1517"/>
      <c r="AQ235" s="1517"/>
      <c r="AR235" s="1517"/>
      <c r="AS235" s="1517"/>
      <c r="AT235" s="1519"/>
      <c r="AU235" s="1518"/>
      <c r="AV235" s="1517"/>
      <c r="AW235" s="1517"/>
      <c r="AX235" s="1516"/>
      <c r="AY235" s="1515"/>
      <c r="AZ235" s="1514"/>
      <c r="BA235" s="1513"/>
      <c r="BB235" s="1091"/>
      <c r="BC235" s="1090"/>
      <c r="BD235" s="1090"/>
      <c r="BE235" s="1090"/>
      <c r="BF235" s="1089"/>
    </row>
    <row r="236" spans="2:58" ht="20.25" customHeight="1">
      <c r="B236" s="1396"/>
      <c r="C236" s="1087"/>
      <c r="D236" s="1086"/>
      <c r="E236" s="1085"/>
      <c r="F236" s="1084"/>
      <c r="G236" s="1083"/>
      <c r="H236" s="1082"/>
      <c r="I236" s="1081"/>
      <c r="J236" s="1081"/>
      <c r="K236" s="1080"/>
      <c r="L236" s="1079"/>
      <c r="M236" s="1067"/>
      <c r="N236" s="1067"/>
      <c r="O236" s="1066"/>
      <c r="P236" s="1395" t="s">
        <v>936</v>
      </c>
      <c r="Q236" s="1394"/>
      <c r="R236" s="1393"/>
      <c r="S236" s="1391" t="str">
        <f>IF(S235="","",VLOOKUP(S235,'シフト記号表（勤務時間帯）'!$C$6:$K$35,9,FALSE))</f>
        <v/>
      </c>
      <c r="T236" s="1390" t="str">
        <f>IF(T235="","",VLOOKUP(T235,'シフト記号表（勤務時間帯）'!$C$6:$K$35,9,FALSE))</f>
        <v/>
      </c>
      <c r="U236" s="1390" t="str">
        <f>IF(U235="","",VLOOKUP(U235,'シフト記号表（勤務時間帯）'!$C$6:$K$35,9,FALSE))</f>
        <v/>
      </c>
      <c r="V236" s="1390" t="str">
        <f>IF(V235="","",VLOOKUP(V235,'シフト記号表（勤務時間帯）'!$C$6:$K$35,9,FALSE))</f>
        <v/>
      </c>
      <c r="W236" s="1390" t="str">
        <f>IF(W235="","",VLOOKUP(W235,'シフト記号表（勤務時間帯）'!$C$6:$K$35,9,FALSE))</f>
        <v/>
      </c>
      <c r="X236" s="1390" t="str">
        <f>IF(X235="","",VLOOKUP(X235,'シフト記号表（勤務時間帯）'!$C$6:$K$35,9,FALSE))</f>
        <v/>
      </c>
      <c r="Y236" s="1392" t="str">
        <f>IF(Y235="","",VLOOKUP(Y235,'シフト記号表（勤務時間帯）'!$C$6:$K$35,9,FALSE))</f>
        <v/>
      </c>
      <c r="Z236" s="1391" t="str">
        <f>IF(Z235="","",VLOOKUP(Z235,'シフト記号表（勤務時間帯）'!$C$6:$K$35,9,FALSE))</f>
        <v/>
      </c>
      <c r="AA236" s="1390" t="str">
        <f>IF(AA235="","",VLOOKUP(AA235,'シフト記号表（勤務時間帯）'!$C$6:$K$35,9,FALSE))</f>
        <v/>
      </c>
      <c r="AB236" s="1390" t="str">
        <f>IF(AB235="","",VLOOKUP(AB235,'シフト記号表（勤務時間帯）'!$C$6:$K$35,9,FALSE))</f>
        <v/>
      </c>
      <c r="AC236" s="1390" t="str">
        <f>IF(AC235="","",VLOOKUP(AC235,'シフト記号表（勤務時間帯）'!$C$6:$K$35,9,FALSE))</f>
        <v/>
      </c>
      <c r="AD236" s="1390" t="str">
        <f>IF(AD235="","",VLOOKUP(AD235,'シフト記号表（勤務時間帯）'!$C$6:$K$35,9,FALSE))</f>
        <v/>
      </c>
      <c r="AE236" s="1390" t="str">
        <f>IF(AE235="","",VLOOKUP(AE235,'シフト記号表（勤務時間帯）'!$C$6:$K$35,9,FALSE))</f>
        <v/>
      </c>
      <c r="AF236" s="1392" t="str">
        <f>IF(AF235="","",VLOOKUP(AF235,'シフト記号表（勤務時間帯）'!$C$6:$K$35,9,FALSE))</f>
        <v/>
      </c>
      <c r="AG236" s="1391" t="str">
        <f>IF(AG235="","",VLOOKUP(AG235,'シフト記号表（勤務時間帯）'!$C$6:$K$35,9,FALSE))</f>
        <v/>
      </c>
      <c r="AH236" s="1390" t="str">
        <f>IF(AH235="","",VLOOKUP(AH235,'シフト記号表（勤務時間帯）'!$C$6:$K$35,9,FALSE))</f>
        <v/>
      </c>
      <c r="AI236" s="1390" t="str">
        <f>IF(AI235="","",VLOOKUP(AI235,'シフト記号表（勤務時間帯）'!$C$6:$K$35,9,FALSE))</f>
        <v/>
      </c>
      <c r="AJ236" s="1390" t="str">
        <f>IF(AJ235="","",VLOOKUP(AJ235,'シフト記号表（勤務時間帯）'!$C$6:$K$35,9,FALSE))</f>
        <v/>
      </c>
      <c r="AK236" s="1390" t="str">
        <f>IF(AK235="","",VLOOKUP(AK235,'シフト記号表（勤務時間帯）'!$C$6:$K$35,9,FALSE))</f>
        <v/>
      </c>
      <c r="AL236" s="1390" t="str">
        <f>IF(AL235="","",VLOOKUP(AL235,'シフト記号表（勤務時間帯）'!$C$6:$K$35,9,FALSE))</f>
        <v/>
      </c>
      <c r="AM236" s="1392" t="str">
        <f>IF(AM235="","",VLOOKUP(AM235,'シフト記号表（勤務時間帯）'!$C$6:$K$35,9,FALSE))</f>
        <v/>
      </c>
      <c r="AN236" s="1391" t="str">
        <f>IF(AN235="","",VLOOKUP(AN235,'シフト記号表（勤務時間帯）'!$C$6:$K$35,9,FALSE))</f>
        <v/>
      </c>
      <c r="AO236" s="1390" t="str">
        <f>IF(AO235="","",VLOOKUP(AO235,'シフト記号表（勤務時間帯）'!$C$6:$K$35,9,FALSE))</f>
        <v/>
      </c>
      <c r="AP236" s="1390" t="str">
        <f>IF(AP235="","",VLOOKUP(AP235,'シフト記号表（勤務時間帯）'!$C$6:$K$35,9,FALSE))</f>
        <v/>
      </c>
      <c r="AQ236" s="1390" t="str">
        <f>IF(AQ235="","",VLOOKUP(AQ235,'シフト記号表（勤務時間帯）'!$C$6:$K$35,9,FALSE))</f>
        <v/>
      </c>
      <c r="AR236" s="1390" t="str">
        <f>IF(AR235="","",VLOOKUP(AR235,'シフト記号表（勤務時間帯）'!$C$6:$K$35,9,FALSE))</f>
        <v/>
      </c>
      <c r="AS236" s="1390" t="str">
        <f>IF(AS235="","",VLOOKUP(AS235,'シフト記号表（勤務時間帯）'!$C$6:$K$35,9,FALSE))</f>
        <v/>
      </c>
      <c r="AT236" s="1392" t="str">
        <f>IF(AT235="","",VLOOKUP(AT235,'シフト記号表（勤務時間帯）'!$C$6:$K$35,9,FALSE))</f>
        <v/>
      </c>
      <c r="AU236" s="1391" t="str">
        <f>IF(AU235="","",VLOOKUP(AU235,'シフト記号表（勤務時間帯）'!$C$6:$K$35,9,FALSE))</f>
        <v/>
      </c>
      <c r="AV236" s="1390" t="str">
        <f>IF(AV235="","",VLOOKUP(AV235,'シフト記号表（勤務時間帯）'!$C$6:$K$35,9,FALSE))</f>
        <v/>
      </c>
      <c r="AW236" s="1390" t="str">
        <f>IF(AW235="","",VLOOKUP(AW235,'シフト記号表（勤務時間帯）'!$C$6:$K$35,9,FALSE))</f>
        <v/>
      </c>
      <c r="AX236" s="1389">
        <f>IF($BB$3="４週",SUM(S236:AT236),IF($BB$3="暦月",SUM(S236:AW236),""))</f>
        <v>0</v>
      </c>
      <c r="AY236" s="1388"/>
      <c r="AZ236" s="1387">
        <f>IF($BB$3="４週",AX236/4,IF($BB$3="暦月",'②勤務形態一覧表（100名）'!AX236/('②勤務形態一覧表（100名）'!$BB$8/7),""))</f>
        <v>0</v>
      </c>
      <c r="BA236" s="1386"/>
      <c r="BB236" s="1068"/>
      <c r="BC236" s="1067"/>
      <c r="BD236" s="1067"/>
      <c r="BE236" s="1067"/>
      <c r="BF236" s="1066"/>
    </row>
    <row r="237" spans="2:58" ht="20.25" customHeight="1">
      <c r="B237" s="1396"/>
      <c r="C237" s="1064"/>
      <c r="D237" s="1063"/>
      <c r="E237" s="1062"/>
      <c r="F237" s="1512">
        <f>C235</f>
        <v>0</v>
      </c>
      <c r="G237" s="1116"/>
      <c r="H237" s="1082"/>
      <c r="I237" s="1081"/>
      <c r="J237" s="1081"/>
      <c r="K237" s="1080"/>
      <c r="L237" s="1115"/>
      <c r="M237" s="1110"/>
      <c r="N237" s="1110"/>
      <c r="O237" s="1109"/>
      <c r="P237" s="1406" t="s">
        <v>935</v>
      </c>
      <c r="Q237" s="1405"/>
      <c r="R237" s="1404"/>
      <c r="S237" s="1380" t="str">
        <f>IF(S235="","",VLOOKUP(S235,'シフト記号表（勤務時間帯）'!$C$6:$U$35,19,FALSE))</f>
        <v/>
      </c>
      <c r="T237" s="1379" t="str">
        <f>IF(T235="","",VLOOKUP(T235,'シフト記号表（勤務時間帯）'!$C$6:$U$35,19,FALSE))</f>
        <v/>
      </c>
      <c r="U237" s="1379" t="str">
        <f>IF(U235="","",VLOOKUP(U235,'シフト記号表（勤務時間帯）'!$C$6:$U$35,19,FALSE))</f>
        <v/>
      </c>
      <c r="V237" s="1379" t="str">
        <f>IF(V235="","",VLOOKUP(V235,'シフト記号表（勤務時間帯）'!$C$6:$U$35,19,FALSE))</f>
        <v/>
      </c>
      <c r="W237" s="1379" t="str">
        <f>IF(W235="","",VLOOKUP(W235,'シフト記号表（勤務時間帯）'!$C$6:$U$35,19,FALSE))</f>
        <v/>
      </c>
      <c r="X237" s="1379" t="str">
        <f>IF(X235="","",VLOOKUP(X235,'シフト記号表（勤務時間帯）'!$C$6:$U$35,19,FALSE))</f>
        <v/>
      </c>
      <c r="Y237" s="1381" t="str">
        <f>IF(Y235="","",VLOOKUP(Y235,'シフト記号表（勤務時間帯）'!$C$6:$U$35,19,FALSE))</f>
        <v/>
      </c>
      <c r="Z237" s="1380" t="str">
        <f>IF(Z235="","",VLOOKUP(Z235,'シフト記号表（勤務時間帯）'!$C$6:$U$35,19,FALSE))</f>
        <v/>
      </c>
      <c r="AA237" s="1379" t="str">
        <f>IF(AA235="","",VLOOKUP(AA235,'シフト記号表（勤務時間帯）'!$C$6:$U$35,19,FALSE))</f>
        <v/>
      </c>
      <c r="AB237" s="1379" t="str">
        <f>IF(AB235="","",VLOOKUP(AB235,'シフト記号表（勤務時間帯）'!$C$6:$U$35,19,FALSE))</f>
        <v/>
      </c>
      <c r="AC237" s="1379" t="str">
        <f>IF(AC235="","",VLOOKUP(AC235,'シフト記号表（勤務時間帯）'!$C$6:$U$35,19,FALSE))</f>
        <v/>
      </c>
      <c r="AD237" s="1379" t="str">
        <f>IF(AD235="","",VLOOKUP(AD235,'シフト記号表（勤務時間帯）'!$C$6:$U$35,19,FALSE))</f>
        <v/>
      </c>
      <c r="AE237" s="1379" t="str">
        <f>IF(AE235="","",VLOOKUP(AE235,'シフト記号表（勤務時間帯）'!$C$6:$U$35,19,FALSE))</f>
        <v/>
      </c>
      <c r="AF237" s="1381" t="str">
        <f>IF(AF235="","",VLOOKUP(AF235,'シフト記号表（勤務時間帯）'!$C$6:$U$35,19,FALSE))</f>
        <v/>
      </c>
      <c r="AG237" s="1380" t="str">
        <f>IF(AG235="","",VLOOKUP(AG235,'シフト記号表（勤務時間帯）'!$C$6:$U$35,19,FALSE))</f>
        <v/>
      </c>
      <c r="AH237" s="1379" t="str">
        <f>IF(AH235="","",VLOOKUP(AH235,'シフト記号表（勤務時間帯）'!$C$6:$U$35,19,FALSE))</f>
        <v/>
      </c>
      <c r="AI237" s="1379" t="str">
        <f>IF(AI235="","",VLOOKUP(AI235,'シフト記号表（勤務時間帯）'!$C$6:$U$35,19,FALSE))</f>
        <v/>
      </c>
      <c r="AJ237" s="1379" t="str">
        <f>IF(AJ235="","",VLOOKUP(AJ235,'シフト記号表（勤務時間帯）'!$C$6:$U$35,19,FALSE))</f>
        <v/>
      </c>
      <c r="AK237" s="1379" t="str">
        <f>IF(AK235="","",VLOOKUP(AK235,'シフト記号表（勤務時間帯）'!$C$6:$U$35,19,FALSE))</f>
        <v/>
      </c>
      <c r="AL237" s="1379" t="str">
        <f>IF(AL235="","",VLOOKUP(AL235,'シフト記号表（勤務時間帯）'!$C$6:$U$35,19,FALSE))</f>
        <v/>
      </c>
      <c r="AM237" s="1381" t="str">
        <f>IF(AM235="","",VLOOKUP(AM235,'シフト記号表（勤務時間帯）'!$C$6:$U$35,19,FALSE))</f>
        <v/>
      </c>
      <c r="AN237" s="1380" t="str">
        <f>IF(AN235="","",VLOOKUP(AN235,'シフト記号表（勤務時間帯）'!$C$6:$U$35,19,FALSE))</f>
        <v/>
      </c>
      <c r="AO237" s="1379" t="str">
        <f>IF(AO235="","",VLOOKUP(AO235,'シフト記号表（勤務時間帯）'!$C$6:$U$35,19,FALSE))</f>
        <v/>
      </c>
      <c r="AP237" s="1379" t="str">
        <f>IF(AP235="","",VLOOKUP(AP235,'シフト記号表（勤務時間帯）'!$C$6:$U$35,19,FALSE))</f>
        <v/>
      </c>
      <c r="AQ237" s="1379" t="str">
        <f>IF(AQ235="","",VLOOKUP(AQ235,'シフト記号表（勤務時間帯）'!$C$6:$U$35,19,FALSE))</f>
        <v/>
      </c>
      <c r="AR237" s="1379" t="str">
        <f>IF(AR235="","",VLOOKUP(AR235,'シフト記号表（勤務時間帯）'!$C$6:$U$35,19,FALSE))</f>
        <v/>
      </c>
      <c r="AS237" s="1379" t="str">
        <f>IF(AS235="","",VLOOKUP(AS235,'シフト記号表（勤務時間帯）'!$C$6:$U$35,19,FALSE))</f>
        <v/>
      </c>
      <c r="AT237" s="1381" t="str">
        <f>IF(AT235="","",VLOOKUP(AT235,'シフト記号表（勤務時間帯）'!$C$6:$U$35,19,FALSE))</f>
        <v/>
      </c>
      <c r="AU237" s="1380" t="str">
        <f>IF(AU235="","",VLOOKUP(AU235,'シフト記号表（勤務時間帯）'!$C$6:$U$35,19,FALSE))</f>
        <v/>
      </c>
      <c r="AV237" s="1379" t="str">
        <f>IF(AV235="","",VLOOKUP(AV235,'シフト記号表（勤務時間帯）'!$C$6:$U$35,19,FALSE))</f>
        <v/>
      </c>
      <c r="AW237" s="1379" t="str">
        <f>IF(AW235="","",VLOOKUP(AW235,'シフト記号表（勤務時間帯）'!$C$6:$U$35,19,FALSE))</f>
        <v/>
      </c>
      <c r="AX237" s="1378">
        <f>IF($BB$3="４週",SUM(S237:AT237),IF($BB$3="暦月",SUM(S237:AW237),""))</f>
        <v>0</v>
      </c>
      <c r="AY237" s="1377"/>
      <c r="AZ237" s="1376">
        <f>IF($BB$3="４週",AX237/4,IF($BB$3="暦月",'②勤務形態一覧表（100名）'!AX237/('②勤務形態一覧表（100名）'!$BB$8/7),""))</f>
        <v>0</v>
      </c>
      <c r="BA237" s="1375"/>
      <c r="BB237" s="1111"/>
      <c r="BC237" s="1110"/>
      <c r="BD237" s="1110"/>
      <c r="BE237" s="1110"/>
      <c r="BF237" s="1109"/>
    </row>
    <row r="238" spans="2:58" ht="20.25" customHeight="1">
      <c r="B238" s="1396">
        <f>B235+1</f>
        <v>73</v>
      </c>
      <c r="C238" s="1108"/>
      <c r="D238" s="1107"/>
      <c r="E238" s="1106"/>
      <c r="F238" s="1105"/>
      <c r="G238" s="1104"/>
      <c r="H238" s="1103"/>
      <c r="I238" s="1081"/>
      <c r="J238" s="1081"/>
      <c r="K238" s="1080"/>
      <c r="L238" s="1102"/>
      <c r="M238" s="1090"/>
      <c r="N238" s="1090"/>
      <c r="O238" s="1089"/>
      <c r="P238" s="1403" t="s">
        <v>937</v>
      </c>
      <c r="Q238" s="1402"/>
      <c r="R238" s="1401"/>
      <c r="S238" s="1518"/>
      <c r="T238" s="1517"/>
      <c r="U238" s="1517"/>
      <c r="V238" s="1517"/>
      <c r="W238" s="1517"/>
      <c r="X238" s="1517"/>
      <c r="Y238" s="1519"/>
      <c r="Z238" s="1518"/>
      <c r="AA238" s="1517"/>
      <c r="AB238" s="1517"/>
      <c r="AC238" s="1517"/>
      <c r="AD238" s="1517"/>
      <c r="AE238" s="1517"/>
      <c r="AF238" s="1519"/>
      <c r="AG238" s="1518"/>
      <c r="AH238" s="1517"/>
      <c r="AI238" s="1517"/>
      <c r="AJ238" s="1517"/>
      <c r="AK238" s="1517"/>
      <c r="AL238" s="1517"/>
      <c r="AM238" s="1519"/>
      <c r="AN238" s="1518"/>
      <c r="AO238" s="1517"/>
      <c r="AP238" s="1517"/>
      <c r="AQ238" s="1517"/>
      <c r="AR238" s="1517"/>
      <c r="AS238" s="1517"/>
      <c r="AT238" s="1519"/>
      <c r="AU238" s="1518"/>
      <c r="AV238" s="1517"/>
      <c r="AW238" s="1517"/>
      <c r="AX238" s="1516"/>
      <c r="AY238" s="1515"/>
      <c r="AZ238" s="1514"/>
      <c r="BA238" s="1513"/>
      <c r="BB238" s="1091"/>
      <c r="BC238" s="1090"/>
      <c r="BD238" s="1090"/>
      <c r="BE238" s="1090"/>
      <c r="BF238" s="1089"/>
    </row>
    <row r="239" spans="2:58" ht="20.25" customHeight="1">
      <c r="B239" s="1396"/>
      <c r="C239" s="1087"/>
      <c r="D239" s="1086"/>
      <c r="E239" s="1085"/>
      <c r="F239" s="1084"/>
      <c r="G239" s="1083"/>
      <c r="H239" s="1082"/>
      <c r="I239" s="1081"/>
      <c r="J239" s="1081"/>
      <c r="K239" s="1080"/>
      <c r="L239" s="1079"/>
      <c r="M239" s="1067"/>
      <c r="N239" s="1067"/>
      <c r="O239" s="1066"/>
      <c r="P239" s="1395" t="s">
        <v>936</v>
      </c>
      <c r="Q239" s="1394"/>
      <c r="R239" s="1393"/>
      <c r="S239" s="1391" t="str">
        <f>IF(S238="","",VLOOKUP(S238,'シフト記号表（勤務時間帯）'!$C$6:$K$35,9,FALSE))</f>
        <v/>
      </c>
      <c r="T239" s="1390" t="str">
        <f>IF(T238="","",VLOOKUP(T238,'シフト記号表（勤務時間帯）'!$C$6:$K$35,9,FALSE))</f>
        <v/>
      </c>
      <c r="U239" s="1390" t="str">
        <f>IF(U238="","",VLOOKUP(U238,'シフト記号表（勤務時間帯）'!$C$6:$K$35,9,FALSE))</f>
        <v/>
      </c>
      <c r="V239" s="1390" t="str">
        <f>IF(V238="","",VLOOKUP(V238,'シフト記号表（勤務時間帯）'!$C$6:$K$35,9,FALSE))</f>
        <v/>
      </c>
      <c r="W239" s="1390" t="str">
        <f>IF(W238="","",VLOOKUP(W238,'シフト記号表（勤務時間帯）'!$C$6:$K$35,9,FALSE))</f>
        <v/>
      </c>
      <c r="X239" s="1390" t="str">
        <f>IF(X238="","",VLOOKUP(X238,'シフト記号表（勤務時間帯）'!$C$6:$K$35,9,FALSE))</f>
        <v/>
      </c>
      <c r="Y239" s="1392" t="str">
        <f>IF(Y238="","",VLOOKUP(Y238,'シフト記号表（勤務時間帯）'!$C$6:$K$35,9,FALSE))</f>
        <v/>
      </c>
      <c r="Z239" s="1391" t="str">
        <f>IF(Z238="","",VLOOKUP(Z238,'シフト記号表（勤務時間帯）'!$C$6:$K$35,9,FALSE))</f>
        <v/>
      </c>
      <c r="AA239" s="1390" t="str">
        <f>IF(AA238="","",VLOOKUP(AA238,'シフト記号表（勤務時間帯）'!$C$6:$K$35,9,FALSE))</f>
        <v/>
      </c>
      <c r="AB239" s="1390" t="str">
        <f>IF(AB238="","",VLOOKUP(AB238,'シフト記号表（勤務時間帯）'!$C$6:$K$35,9,FALSE))</f>
        <v/>
      </c>
      <c r="AC239" s="1390" t="str">
        <f>IF(AC238="","",VLOOKUP(AC238,'シフト記号表（勤務時間帯）'!$C$6:$K$35,9,FALSE))</f>
        <v/>
      </c>
      <c r="AD239" s="1390" t="str">
        <f>IF(AD238="","",VLOOKUP(AD238,'シフト記号表（勤務時間帯）'!$C$6:$K$35,9,FALSE))</f>
        <v/>
      </c>
      <c r="AE239" s="1390" t="str">
        <f>IF(AE238="","",VLOOKUP(AE238,'シフト記号表（勤務時間帯）'!$C$6:$K$35,9,FALSE))</f>
        <v/>
      </c>
      <c r="AF239" s="1392" t="str">
        <f>IF(AF238="","",VLOOKUP(AF238,'シフト記号表（勤務時間帯）'!$C$6:$K$35,9,FALSE))</f>
        <v/>
      </c>
      <c r="AG239" s="1391" t="str">
        <f>IF(AG238="","",VLOOKUP(AG238,'シフト記号表（勤務時間帯）'!$C$6:$K$35,9,FALSE))</f>
        <v/>
      </c>
      <c r="AH239" s="1390" t="str">
        <f>IF(AH238="","",VLOOKUP(AH238,'シフト記号表（勤務時間帯）'!$C$6:$K$35,9,FALSE))</f>
        <v/>
      </c>
      <c r="AI239" s="1390" t="str">
        <f>IF(AI238="","",VLOOKUP(AI238,'シフト記号表（勤務時間帯）'!$C$6:$K$35,9,FALSE))</f>
        <v/>
      </c>
      <c r="AJ239" s="1390" t="str">
        <f>IF(AJ238="","",VLOOKUP(AJ238,'シフト記号表（勤務時間帯）'!$C$6:$K$35,9,FALSE))</f>
        <v/>
      </c>
      <c r="AK239" s="1390" t="str">
        <f>IF(AK238="","",VLOOKUP(AK238,'シフト記号表（勤務時間帯）'!$C$6:$K$35,9,FALSE))</f>
        <v/>
      </c>
      <c r="AL239" s="1390" t="str">
        <f>IF(AL238="","",VLOOKUP(AL238,'シフト記号表（勤務時間帯）'!$C$6:$K$35,9,FALSE))</f>
        <v/>
      </c>
      <c r="AM239" s="1392" t="str">
        <f>IF(AM238="","",VLOOKUP(AM238,'シフト記号表（勤務時間帯）'!$C$6:$K$35,9,FALSE))</f>
        <v/>
      </c>
      <c r="AN239" s="1391" t="str">
        <f>IF(AN238="","",VLOOKUP(AN238,'シフト記号表（勤務時間帯）'!$C$6:$K$35,9,FALSE))</f>
        <v/>
      </c>
      <c r="AO239" s="1390" t="str">
        <f>IF(AO238="","",VLOOKUP(AO238,'シフト記号表（勤務時間帯）'!$C$6:$K$35,9,FALSE))</f>
        <v/>
      </c>
      <c r="AP239" s="1390" t="str">
        <f>IF(AP238="","",VLOOKUP(AP238,'シフト記号表（勤務時間帯）'!$C$6:$K$35,9,FALSE))</f>
        <v/>
      </c>
      <c r="AQ239" s="1390" t="str">
        <f>IF(AQ238="","",VLOOKUP(AQ238,'シフト記号表（勤務時間帯）'!$C$6:$K$35,9,FALSE))</f>
        <v/>
      </c>
      <c r="AR239" s="1390" t="str">
        <f>IF(AR238="","",VLOOKUP(AR238,'シフト記号表（勤務時間帯）'!$C$6:$K$35,9,FALSE))</f>
        <v/>
      </c>
      <c r="AS239" s="1390" t="str">
        <f>IF(AS238="","",VLOOKUP(AS238,'シフト記号表（勤務時間帯）'!$C$6:$K$35,9,FALSE))</f>
        <v/>
      </c>
      <c r="AT239" s="1392" t="str">
        <f>IF(AT238="","",VLOOKUP(AT238,'シフト記号表（勤務時間帯）'!$C$6:$K$35,9,FALSE))</f>
        <v/>
      </c>
      <c r="AU239" s="1391" t="str">
        <f>IF(AU238="","",VLOOKUP(AU238,'シフト記号表（勤務時間帯）'!$C$6:$K$35,9,FALSE))</f>
        <v/>
      </c>
      <c r="AV239" s="1390" t="str">
        <f>IF(AV238="","",VLOOKUP(AV238,'シフト記号表（勤務時間帯）'!$C$6:$K$35,9,FALSE))</f>
        <v/>
      </c>
      <c r="AW239" s="1390" t="str">
        <f>IF(AW238="","",VLOOKUP(AW238,'シフト記号表（勤務時間帯）'!$C$6:$K$35,9,FALSE))</f>
        <v/>
      </c>
      <c r="AX239" s="1389">
        <f>IF($BB$3="４週",SUM(S239:AT239),IF($BB$3="暦月",SUM(S239:AW239),""))</f>
        <v>0</v>
      </c>
      <c r="AY239" s="1388"/>
      <c r="AZ239" s="1387">
        <f>IF($BB$3="４週",AX239/4,IF($BB$3="暦月",'②勤務形態一覧表（100名）'!AX239/('②勤務形態一覧表（100名）'!$BB$8/7),""))</f>
        <v>0</v>
      </c>
      <c r="BA239" s="1386"/>
      <c r="BB239" s="1068"/>
      <c r="BC239" s="1067"/>
      <c r="BD239" s="1067"/>
      <c r="BE239" s="1067"/>
      <c r="BF239" s="1066"/>
    </row>
    <row r="240" spans="2:58" ht="20.25" customHeight="1">
      <c r="B240" s="1396"/>
      <c r="C240" s="1064"/>
      <c r="D240" s="1063"/>
      <c r="E240" s="1062"/>
      <c r="F240" s="1512">
        <f>C238</f>
        <v>0</v>
      </c>
      <c r="G240" s="1116"/>
      <c r="H240" s="1082"/>
      <c r="I240" s="1081"/>
      <c r="J240" s="1081"/>
      <c r="K240" s="1080"/>
      <c r="L240" s="1115"/>
      <c r="M240" s="1110"/>
      <c r="N240" s="1110"/>
      <c r="O240" s="1109"/>
      <c r="P240" s="1406" t="s">
        <v>935</v>
      </c>
      <c r="Q240" s="1405"/>
      <c r="R240" s="1404"/>
      <c r="S240" s="1380" t="str">
        <f>IF(S238="","",VLOOKUP(S238,'シフト記号表（勤務時間帯）'!$C$6:$U$35,19,FALSE))</f>
        <v/>
      </c>
      <c r="T240" s="1379" t="str">
        <f>IF(T238="","",VLOOKUP(T238,'シフト記号表（勤務時間帯）'!$C$6:$U$35,19,FALSE))</f>
        <v/>
      </c>
      <c r="U240" s="1379" t="str">
        <f>IF(U238="","",VLOOKUP(U238,'シフト記号表（勤務時間帯）'!$C$6:$U$35,19,FALSE))</f>
        <v/>
      </c>
      <c r="V240" s="1379" t="str">
        <f>IF(V238="","",VLOOKUP(V238,'シフト記号表（勤務時間帯）'!$C$6:$U$35,19,FALSE))</f>
        <v/>
      </c>
      <c r="W240" s="1379" t="str">
        <f>IF(W238="","",VLOOKUP(W238,'シフト記号表（勤務時間帯）'!$C$6:$U$35,19,FALSE))</f>
        <v/>
      </c>
      <c r="X240" s="1379" t="str">
        <f>IF(X238="","",VLOOKUP(X238,'シフト記号表（勤務時間帯）'!$C$6:$U$35,19,FALSE))</f>
        <v/>
      </c>
      <c r="Y240" s="1381" t="str">
        <f>IF(Y238="","",VLOOKUP(Y238,'シフト記号表（勤務時間帯）'!$C$6:$U$35,19,FALSE))</f>
        <v/>
      </c>
      <c r="Z240" s="1380" t="str">
        <f>IF(Z238="","",VLOOKUP(Z238,'シフト記号表（勤務時間帯）'!$C$6:$U$35,19,FALSE))</f>
        <v/>
      </c>
      <c r="AA240" s="1379" t="str">
        <f>IF(AA238="","",VLOOKUP(AA238,'シフト記号表（勤務時間帯）'!$C$6:$U$35,19,FALSE))</f>
        <v/>
      </c>
      <c r="AB240" s="1379" t="str">
        <f>IF(AB238="","",VLOOKUP(AB238,'シフト記号表（勤務時間帯）'!$C$6:$U$35,19,FALSE))</f>
        <v/>
      </c>
      <c r="AC240" s="1379" t="str">
        <f>IF(AC238="","",VLOOKUP(AC238,'シフト記号表（勤務時間帯）'!$C$6:$U$35,19,FALSE))</f>
        <v/>
      </c>
      <c r="AD240" s="1379" t="str">
        <f>IF(AD238="","",VLOOKUP(AD238,'シフト記号表（勤務時間帯）'!$C$6:$U$35,19,FALSE))</f>
        <v/>
      </c>
      <c r="AE240" s="1379" t="str">
        <f>IF(AE238="","",VLOOKUP(AE238,'シフト記号表（勤務時間帯）'!$C$6:$U$35,19,FALSE))</f>
        <v/>
      </c>
      <c r="AF240" s="1381" t="str">
        <f>IF(AF238="","",VLOOKUP(AF238,'シフト記号表（勤務時間帯）'!$C$6:$U$35,19,FALSE))</f>
        <v/>
      </c>
      <c r="AG240" s="1380" t="str">
        <f>IF(AG238="","",VLOOKUP(AG238,'シフト記号表（勤務時間帯）'!$C$6:$U$35,19,FALSE))</f>
        <v/>
      </c>
      <c r="AH240" s="1379" t="str">
        <f>IF(AH238="","",VLOOKUP(AH238,'シフト記号表（勤務時間帯）'!$C$6:$U$35,19,FALSE))</f>
        <v/>
      </c>
      <c r="AI240" s="1379" t="str">
        <f>IF(AI238="","",VLOOKUP(AI238,'シフト記号表（勤務時間帯）'!$C$6:$U$35,19,FALSE))</f>
        <v/>
      </c>
      <c r="AJ240" s="1379" t="str">
        <f>IF(AJ238="","",VLOOKUP(AJ238,'シフト記号表（勤務時間帯）'!$C$6:$U$35,19,FALSE))</f>
        <v/>
      </c>
      <c r="AK240" s="1379" t="str">
        <f>IF(AK238="","",VLOOKUP(AK238,'シフト記号表（勤務時間帯）'!$C$6:$U$35,19,FALSE))</f>
        <v/>
      </c>
      <c r="AL240" s="1379" t="str">
        <f>IF(AL238="","",VLOOKUP(AL238,'シフト記号表（勤務時間帯）'!$C$6:$U$35,19,FALSE))</f>
        <v/>
      </c>
      <c r="AM240" s="1381" t="str">
        <f>IF(AM238="","",VLOOKUP(AM238,'シフト記号表（勤務時間帯）'!$C$6:$U$35,19,FALSE))</f>
        <v/>
      </c>
      <c r="AN240" s="1380" t="str">
        <f>IF(AN238="","",VLOOKUP(AN238,'シフト記号表（勤務時間帯）'!$C$6:$U$35,19,FALSE))</f>
        <v/>
      </c>
      <c r="AO240" s="1379" t="str">
        <f>IF(AO238="","",VLOOKUP(AO238,'シフト記号表（勤務時間帯）'!$C$6:$U$35,19,FALSE))</f>
        <v/>
      </c>
      <c r="AP240" s="1379" t="str">
        <f>IF(AP238="","",VLOOKUP(AP238,'シフト記号表（勤務時間帯）'!$C$6:$U$35,19,FALSE))</f>
        <v/>
      </c>
      <c r="AQ240" s="1379" t="str">
        <f>IF(AQ238="","",VLOOKUP(AQ238,'シフト記号表（勤務時間帯）'!$C$6:$U$35,19,FALSE))</f>
        <v/>
      </c>
      <c r="AR240" s="1379" t="str">
        <f>IF(AR238="","",VLOOKUP(AR238,'シフト記号表（勤務時間帯）'!$C$6:$U$35,19,FALSE))</f>
        <v/>
      </c>
      <c r="AS240" s="1379" t="str">
        <f>IF(AS238="","",VLOOKUP(AS238,'シフト記号表（勤務時間帯）'!$C$6:$U$35,19,FALSE))</f>
        <v/>
      </c>
      <c r="AT240" s="1381" t="str">
        <f>IF(AT238="","",VLOOKUP(AT238,'シフト記号表（勤務時間帯）'!$C$6:$U$35,19,FALSE))</f>
        <v/>
      </c>
      <c r="AU240" s="1380" t="str">
        <f>IF(AU238="","",VLOOKUP(AU238,'シフト記号表（勤務時間帯）'!$C$6:$U$35,19,FALSE))</f>
        <v/>
      </c>
      <c r="AV240" s="1379" t="str">
        <f>IF(AV238="","",VLOOKUP(AV238,'シフト記号表（勤務時間帯）'!$C$6:$U$35,19,FALSE))</f>
        <v/>
      </c>
      <c r="AW240" s="1379" t="str">
        <f>IF(AW238="","",VLOOKUP(AW238,'シフト記号表（勤務時間帯）'!$C$6:$U$35,19,FALSE))</f>
        <v/>
      </c>
      <c r="AX240" s="1378">
        <f>IF($BB$3="４週",SUM(S240:AT240),IF($BB$3="暦月",SUM(S240:AW240),""))</f>
        <v>0</v>
      </c>
      <c r="AY240" s="1377"/>
      <c r="AZ240" s="1376">
        <f>IF($BB$3="４週",AX240/4,IF($BB$3="暦月",'②勤務形態一覧表（100名）'!AX240/('②勤務形態一覧表（100名）'!$BB$8/7),""))</f>
        <v>0</v>
      </c>
      <c r="BA240" s="1375"/>
      <c r="BB240" s="1111"/>
      <c r="BC240" s="1110"/>
      <c r="BD240" s="1110"/>
      <c r="BE240" s="1110"/>
      <c r="BF240" s="1109"/>
    </row>
    <row r="241" spans="2:58" ht="20.25" customHeight="1">
      <c r="B241" s="1396">
        <f>B238+1</f>
        <v>74</v>
      </c>
      <c r="C241" s="1108"/>
      <c r="D241" s="1107"/>
      <c r="E241" s="1106"/>
      <c r="F241" s="1105"/>
      <c r="G241" s="1104"/>
      <c r="H241" s="1103"/>
      <c r="I241" s="1081"/>
      <c r="J241" s="1081"/>
      <c r="K241" s="1080"/>
      <c r="L241" s="1102"/>
      <c r="M241" s="1090"/>
      <c r="N241" s="1090"/>
      <c r="O241" s="1089"/>
      <c r="P241" s="1403" t="s">
        <v>937</v>
      </c>
      <c r="Q241" s="1402"/>
      <c r="R241" s="1401"/>
      <c r="S241" s="1518"/>
      <c r="T241" s="1517"/>
      <c r="U241" s="1517"/>
      <c r="V241" s="1517"/>
      <c r="W241" s="1517"/>
      <c r="X241" s="1517"/>
      <c r="Y241" s="1519"/>
      <c r="Z241" s="1518"/>
      <c r="AA241" s="1517"/>
      <c r="AB241" s="1517"/>
      <c r="AC241" s="1517"/>
      <c r="AD241" s="1517"/>
      <c r="AE241" s="1517"/>
      <c r="AF241" s="1519"/>
      <c r="AG241" s="1518"/>
      <c r="AH241" s="1517"/>
      <c r="AI241" s="1517"/>
      <c r="AJ241" s="1517"/>
      <c r="AK241" s="1517"/>
      <c r="AL241" s="1517"/>
      <c r="AM241" s="1519"/>
      <c r="AN241" s="1518"/>
      <c r="AO241" s="1517"/>
      <c r="AP241" s="1517"/>
      <c r="AQ241" s="1517"/>
      <c r="AR241" s="1517"/>
      <c r="AS241" s="1517"/>
      <c r="AT241" s="1519"/>
      <c r="AU241" s="1518"/>
      <c r="AV241" s="1517"/>
      <c r="AW241" s="1517"/>
      <c r="AX241" s="1516"/>
      <c r="AY241" s="1515"/>
      <c r="AZ241" s="1514"/>
      <c r="BA241" s="1513"/>
      <c r="BB241" s="1091"/>
      <c r="BC241" s="1090"/>
      <c r="BD241" s="1090"/>
      <c r="BE241" s="1090"/>
      <c r="BF241" s="1089"/>
    </row>
    <row r="242" spans="2:58" ht="20.25" customHeight="1">
      <c r="B242" s="1396"/>
      <c r="C242" s="1087"/>
      <c r="D242" s="1086"/>
      <c r="E242" s="1085"/>
      <c r="F242" s="1084"/>
      <c r="G242" s="1083"/>
      <c r="H242" s="1082"/>
      <c r="I242" s="1081"/>
      <c r="J242" s="1081"/>
      <c r="K242" s="1080"/>
      <c r="L242" s="1079"/>
      <c r="M242" s="1067"/>
      <c r="N242" s="1067"/>
      <c r="O242" s="1066"/>
      <c r="P242" s="1395" t="s">
        <v>936</v>
      </c>
      <c r="Q242" s="1394"/>
      <c r="R242" s="1393"/>
      <c r="S242" s="1391" t="str">
        <f>IF(S241="","",VLOOKUP(S241,'シフト記号表（勤務時間帯）'!$C$6:$K$35,9,FALSE))</f>
        <v/>
      </c>
      <c r="T242" s="1390" t="str">
        <f>IF(T241="","",VLOOKUP(T241,'シフト記号表（勤務時間帯）'!$C$6:$K$35,9,FALSE))</f>
        <v/>
      </c>
      <c r="U242" s="1390" t="str">
        <f>IF(U241="","",VLOOKUP(U241,'シフト記号表（勤務時間帯）'!$C$6:$K$35,9,FALSE))</f>
        <v/>
      </c>
      <c r="V242" s="1390" t="str">
        <f>IF(V241="","",VLOOKUP(V241,'シフト記号表（勤務時間帯）'!$C$6:$K$35,9,FALSE))</f>
        <v/>
      </c>
      <c r="W242" s="1390" t="str">
        <f>IF(W241="","",VLOOKUP(W241,'シフト記号表（勤務時間帯）'!$C$6:$K$35,9,FALSE))</f>
        <v/>
      </c>
      <c r="X242" s="1390" t="str">
        <f>IF(X241="","",VLOOKUP(X241,'シフト記号表（勤務時間帯）'!$C$6:$K$35,9,FALSE))</f>
        <v/>
      </c>
      <c r="Y242" s="1392" t="str">
        <f>IF(Y241="","",VLOOKUP(Y241,'シフト記号表（勤務時間帯）'!$C$6:$K$35,9,FALSE))</f>
        <v/>
      </c>
      <c r="Z242" s="1391" t="str">
        <f>IF(Z241="","",VLOOKUP(Z241,'シフト記号表（勤務時間帯）'!$C$6:$K$35,9,FALSE))</f>
        <v/>
      </c>
      <c r="AA242" s="1390" t="str">
        <f>IF(AA241="","",VLOOKUP(AA241,'シフト記号表（勤務時間帯）'!$C$6:$K$35,9,FALSE))</f>
        <v/>
      </c>
      <c r="AB242" s="1390" t="str">
        <f>IF(AB241="","",VLOOKUP(AB241,'シフト記号表（勤務時間帯）'!$C$6:$K$35,9,FALSE))</f>
        <v/>
      </c>
      <c r="AC242" s="1390" t="str">
        <f>IF(AC241="","",VLOOKUP(AC241,'シフト記号表（勤務時間帯）'!$C$6:$K$35,9,FALSE))</f>
        <v/>
      </c>
      <c r="AD242" s="1390" t="str">
        <f>IF(AD241="","",VLOOKUP(AD241,'シフト記号表（勤務時間帯）'!$C$6:$K$35,9,FALSE))</f>
        <v/>
      </c>
      <c r="AE242" s="1390" t="str">
        <f>IF(AE241="","",VLOOKUP(AE241,'シフト記号表（勤務時間帯）'!$C$6:$K$35,9,FALSE))</f>
        <v/>
      </c>
      <c r="AF242" s="1392" t="str">
        <f>IF(AF241="","",VLOOKUP(AF241,'シフト記号表（勤務時間帯）'!$C$6:$K$35,9,FALSE))</f>
        <v/>
      </c>
      <c r="AG242" s="1391" t="str">
        <f>IF(AG241="","",VLOOKUP(AG241,'シフト記号表（勤務時間帯）'!$C$6:$K$35,9,FALSE))</f>
        <v/>
      </c>
      <c r="AH242" s="1390" t="str">
        <f>IF(AH241="","",VLOOKUP(AH241,'シフト記号表（勤務時間帯）'!$C$6:$K$35,9,FALSE))</f>
        <v/>
      </c>
      <c r="AI242" s="1390" t="str">
        <f>IF(AI241="","",VLOOKUP(AI241,'シフト記号表（勤務時間帯）'!$C$6:$K$35,9,FALSE))</f>
        <v/>
      </c>
      <c r="AJ242" s="1390" t="str">
        <f>IF(AJ241="","",VLOOKUP(AJ241,'シフト記号表（勤務時間帯）'!$C$6:$K$35,9,FALSE))</f>
        <v/>
      </c>
      <c r="AK242" s="1390" t="str">
        <f>IF(AK241="","",VLOOKUP(AK241,'シフト記号表（勤務時間帯）'!$C$6:$K$35,9,FALSE))</f>
        <v/>
      </c>
      <c r="AL242" s="1390" t="str">
        <f>IF(AL241="","",VLOOKUP(AL241,'シフト記号表（勤務時間帯）'!$C$6:$K$35,9,FALSE))</f>
        <v/>
      </c>
      <c r="AM242" s="1392" t="str">
        <f>IF(AM241="","",VLOOKUP(AM241,'シフト記号表（勤務時間帯）'!$C$6:$K$35,9,FALSE))</f>
        <v/>
      </c>
      <c r="AN242" s="1391" t="str">
        <f>IF(AN241="","",VLOOKUP(AN241,'シフト記号表（勤務時間帯）'!$C$6:$K$35,9,FALSE))</f>
        <v/>
      </c>
      <c r="AO242" s="1390" t="str">
        <f>IF(AO241="","",VLOOKUP(AO241,'シフト記号表（勤務時間帯）'!$C$6:$K$35,9,FALSE))</f>
        <v/>
      </c>
      <c r="AP242" s="1390" t="str">
        <f>IF(AP241="","",VLOOKUP(AP241,'シフト記号表（勤務時間帯）'!$C$6:$K$35,9,FALSE))</f>
        <v/>
      </c>
      <c r="AQ242" s="1390" t="str">
        <f>IF(AQ241="","",VLOOKUP(AQ241,'シフト記号表（勤務時間帯）'!$C$6:$K$35,9,FALSE))</f>
        <v/>
      </c>
      <c r="AR242" s="1390" t="str">
        <f>IF(AR241="","",VLOOKUP(AR241,'シフト記号表（勤務時間帯）'!$C$6:$K$35,9,FALSE))</f>
        <v/>
      </c>
      <c r="AS242" s="1390" t="str">
        <f>IF(AS241="","",VLOOKUP(AS241,'シフト記号表（勤務時間帯）'!$C$6:$K$35,9,FALSE))</f>
        <v/>
      </c>
      <c r="AT242" s="1392" t="str">
        <f>IF(AT241="","",VLOOKUP(AT241,'シフト記号表（勤務時間帯）'!$C$6:$K$35,9,FALSE))</f>
        <v/>
      </c>
      <c r="AU242" s="1391" t="str">
        <f>IF(AU241="","",VLOOKUP(AU241,'シフト記号表（勤務時間帯）'!$C$6:$K$35,9,FALSE))</f>
        <v/>
      </c>
      <c r="AV242" s="1390" t="str">
        <f>IF(AV241="","",VLOOKUP(AV241,'シフト記号表（勤務時間帯）'!$C$6:$K$35,9,FALSE))</f>
        <v/>
      </c>
      <c r="AW242" s="1390" t="str">
        <f>IF(AW241="","",VLOOKUP(AW241,'シフト記号表（勤務時間帯）'!$C$6:$K$35,9,FALSE))</f>
        <v/>
      </c>
      <c r="AX242" s="1389">
        <f>IF($BB$3="４週",SUM(S242:AT242),IF($BB$3="暦月",SUM(S242:AW242),""))</f>
        <v>0</v>
      </c>
      <c r="AY242" s="1388"/>
      <c r="AZ242" s="1387">
        <f>IF($BB$3="４週",AX242/4,IF($BB$3="暦月",'②勤務形態一覧表（100名）'!AX242/('②勤務形態一覧表（100名）'!$BB$8/7),""))</f>
        <v>0</v>
      </c>
      <c r="BA242" s="1386"/>
      <c r="BB242" s="1068"/>
      <c r="BC242" s="1067"/>
      <c r="BD242" s="1067"/>
      <c r="BE242" s="1067"/>
      <c r="BF242" s="1066"/>
    </row>
    <row r="243" spans="2:58" ht="20.25" customHeight="1">
      <c r="B243" s="1396"/>
      <c r="C243" s="1064"/>
      <c r="D243" s="1063"/>
      <c r="E243" s="1062"/>
      <c r="F243" s="1512">
        <f>C241</f>
        <v>0</v>
      </c>
      <c r="G243" s="1116"/>
      <c r="H243" s="1082"/>
      <c r="I243" s="1081"/>
      <c r="J243" s="1081"/>
      <c r="K243" s="1080"/>
      <c r="L243" s="1115"/>
      <c r="M243" s="1110"/>
      <c r="N243" s="1110"/>
      <c r="O243" s="1109"/>
      <c r="P243" s="1406" t="s">
        <v>935</v>
      </c>
      <c r="Q243" s="1405"/>
      <c r="R243" s="1404"/>
      <c r="S243" s="1380" t="str">
        <f>IF(S241="","",VLOOKUP(S241,'シフト記号表（勤務時間帯）'!$C$6:$U$35,19,FALSE))</f>
        <v/>
      </c>
      <c r="T243" s="1379" t="str">
        <f>IF(T241="","",VLOOKUP(T241,'シフト記号表（勤務時間帯）'!$C$6:$U$35,19,FALSE))</f>
        <v/>
      </c>
      <c r="U243" s="1379" t="str">
        <f>IF(U241="","",VLOOKUP(U241,'シフト記号表（勤務時間帯）'!$C$6:$U$35,19,FALSE))</f>
        <v/>
      </c>
      <c r="V243" s="1379" t="str">
        <f>IF(V241="","",VLOOKUP(V241,'シフト記号表（勤務時間帯）'!$C$6:$U$35,19,FALSE))</f>
        <v/>
      </c>
      <c r="W243" s="1379" t="str">
        <f>IF(W241="","",VLOOKUP(W241,'シフト記号表（勤務時間帯）'!$C$6:$U$35,19,FALSE))</f>
        <v/>
      </c>
      <c r="X243" s="1379" t="str">
        <f>IF(X241="","",VLOOKUP(X241,'シフト記号表（勤務時間帯）'!$C$6:$U$35,19,FALSE))</f>
        <v/>
      </c>
      <c r="Y243" s="1381" t="str">
        <f>IF(Y241="","",VLOOKUP(Y241,'シフト記号表（勤務時間帯）'!$C$6:$U$35,19,FALSE))</f>
        <v/>
      </c>
      <c r="Z243" s="1380" t="str">
        <f>IF(Z241="","",VLOOKUP(Z241,'シフト記号表（勤務時間帯）'!$C$6:$U$35,19,FALSE))</f>
        <v/>
      </c>
      <c r="AA243" s="1379" t="str">
        <f>IF(AA241="","",VLOOKUP(AA241,'シフト記号表（勤務時間帯）'!$C$6:$U$35,19,FALSE))</f>
        <v/>
      </c>
      <c r="AB243" s="1379" t="str">
        <f>IF(AB241="","",VLOOKUP(AB241,'シフト記号表（勤務時間帯）'!$C$6:$U$35,19,FALSE))</f>
        <v/>
      </c>
      <c r="AC243" s="1379" t="str">
        <f>IF(AC241="","",VLOOKUP(AC241,'シフト記号表（勤務時間帯）'!$C$6:$U$35,19,FALSE))</f>
        <v/>
      </c>
      <c r="AD243" s="1379" t="str">
        <f>IF(AD241="","",VLOOKUP(AD241,'シフト記号表（勤務時間帯）'!$C$6:$U$35,19,FALSE))</f>
        <v/>
      </c>
      <c r="AE243" s="1379" t="str">
        <f>IF(AE241="","",VLOOKUP(AE241,'シフト記号表（勤務時間帯）'!$C$6:$U$35,19,FALSE))</f>
        <v/>
      </c>
      <c r="AF243" s="1381" t="str">
        <f>IF(AF241="","",VLOOKUP(AF241,'シフト記号表（勤務時間帯）'!$C$6:$U$35,19,FALSE))</f>
        <v/>
      </c>
      <c r="AG243" s="1380" t="str">
        <f>IF(AG241="","",VLOOKUP(AG241,'シフト記号表（勤務時間帯）'!$C$6:$U$35,19,FALSE))</f>
        <v/>
      </c>
      <c r="AH243" s="1379" t="str">
        <f>IF(AH241="","",VLOOKUP(AH241,'シフト記号表（勤務時間帯）'!$C$6:$U$35,19,FALSE))</f>
        <v/>
      </c>
      <c r="AI243" s="1379" t="str">
        <f>IF(AI241="","",VLOOKUP(AI241,'シフト記号表（勤務時間帯）'!$C$6:$U$35,19,FALSE))</f>
        <v/>
      </c>
      <c r="AJ243" s="1379" t="str">
        <f>IF(AJ241="","",VLOOKUP(AJ241,'シフト記号表（勤務時間帯）'!$C$6:$U$35,19,FALSE))</f>
        <v/>
      </c>
      <c r="AK243" s="1379" t="str">
        <f>IF(AK241="","",VLOOKUP(AK241,'シフト記号表（勤務時間帯）'!$C$6:$U$35,19,FALSE))</f>
        <v/>
      </c>
      <c r="AL243" s="1379" t="str">
        <f>IF(AL241="","",VLOOKUP(AL241,'シフト記号表（勤務時間帯）'!$C$6:$U$35,19,FALSE))</f>
        <v/>
      </c>
      <c r="AM243" s="1381" t="str">
        <f>IF(AM241="","",VLOOKUP(AM241,'シフト記号表（勤務時間帯）'!$C$6:$U$35,19,FALSE))</f>
        <v/>
      </c>
      <c r="AN243" s="1380" t="str">
        <f>IF(AN241="","",VLOOKUP(AN241,'シフト記号表（勤務時間帯）'!$C$6:$U$35,19,FALSE))</f>
        <v/>
      </c>
      <c r="AO243" s="1379" t="str">
        <f>IF(AO241="","",VLOOKUP(AO241,'シフト記号表（勤務時間帯）'!$C$6:$U$35,19,FALSE))</f>
        <v/>
      </c>
      <c r="AP243" s="1379" t="str">
        <f>IF(AP241="","",VLOOKUP(AP241,'シフト記号表（勤務時間帯）'!$C$6:$U$35,19,FALSE))</f>
        <v/>
      </c>
      <c r="AQ243" s="1379" t="str">
        <f>IF(AQ241="","",VLOOKUP(AQ241,'シフト記号表（勤務時間帯）'!$C$6:$U$35,19,FALSE))</f>
        <v/>
      </c>
      <c r="AR243" s="1379" t="str">
        <f>IF(AR241="","",VLOOKUP(AR241,'シフト記号表（勤務時間帯）'!$C$6:$U$35,19,FALSE))</f>
        <v/>
      </c>
      <c r="AS243" s="1379" t="str">
        <f>IF(AS241="","",VLOOKUP(AS241,'シフト記号表（勤務時間帯）'!$C$6:$U$35,19,FALSE))</f>
        <v/>
      </c>
      <c r="AT243" s="1381" t="str">
        <f>IF(AT241="","",VLOOKUP(AT241,'シフト記号表（勤務時間帯）'!$C$6:$U$35,19,FALSE))</f>
        <v/>
      </c>
      <c r="AU243" s="1380" t="str">
        <f>IF(AU241="","",VLOOKUP(AU241,'シフト記号表（勤務時間帯）'!$C$6:$U$35,19,FALSE))</f>
        <v/>
      </c>
      <c r="AV243" s="1379" t="str">
        <f>IF(AV241="","",VLOOKUP(AV241,'シフト記号表（勤務時間帯）'!$C$6:$U$35,19,FALSE))</f>
        <v/>
      </c>
      <c r="AW243" s="1379" t="str">
        <f>IF(AW241="","",VLOOKUP(AW241,'シフト記号表（勤務時間帯）'!$C$6:$U$35,19,FALSE))</f>
        <v/>
      </c>
      <c r="AX243" s="1378">
        <f>IF($BB$3="４週",SUM(S243:AT243),IF($BB$3="暦月",SUM(S243:AW243),""))</f>
        <v>0</v>
      </c>
      <c r="AY243" s="1377"/>
      <c r="AZ243" s="1376">
        <f>IF($BB$3="４週",AX243/4,IF($BB$3="暦月",'②勤務形態一覧表（100名）'!AX243/('②勤務形態一覧表（100名）'!$BB$8/7),""))</f>
        <v>0</v>
      </c>
      <c r="BA243" s="1375"/>
      <c r="BB243" s="1111"/>
      <c r="BC243" s="1110"/>
      <c r="BD243" s="1110"/>
      <c r="BE243" s="1110"/>
      <c r="BF243" s="1109"/>
    </row>
    <row r="244" spans="2:58" ht="20.25" customHeight="1">
      <c r="B244" s="1396">
        <f>B241+1</f>
        <v>75</v>
      </c>
      <c r="C244" s="1108"/>
      <c r="D244" s="1107"/>
      <c r="E244" s="1106"/>
      <c r="F244" s="1105"/>
      <c r="G244" s="1104"/>
      <c r="H244" s="1103"/>
      <c r="I244" s="1081"/>
      <c r="J244" s="1081"/>
      <c r="K244" s="1080"/>
      <c r="L244" s="1102"/>
      <c r="M244" s="1090"/>
      <c r="N244" s="1090"/>
      <c r="O244" s="1089"/>
      <c r="P244" s="1403" t="s">
        <v>937</v>
      </c>
      <c r="Q244" s="1402"/>
      <c r="R244" s="1401"/>
      <c r="S244" s="1518"/>
      <c r="T244" s="1517"/>
      <c r="U244" s="1517"/>
      <c r="V244" s="1517"/>
      <c r="W244" s="1517"/>
      <c r="X244" s="1517"/>
      <c r="Y244" s="1519"/>
      <c r="Z244" s="1518"/>
      <c r="AA244" s="1517"/>
      <c r="AB244" s="1517"/>
      <c r="AC244" s="1517"/>
      <c r="AD244" s="1517"/>
      <c r="AE244" s="1517"/>
      <c r="AF244" s="1519"/>
      <c r="AG244" s="1518"/>
      <c r="AH244" s="1517"/>
      <c r="AI244" s="1517"/>
      <c r="AJ244" s="1517"/>
      <c r="AK244" s="1517"/>
      <c r="AL244" s="1517"/>
      <c r="AM244" s="1519"/>
      <c r="AN244" s="1518"/>
      <c r="AO244" s="1517"/>
      <c r="AP244" s="1517"/>
      <c r="AQ244" s="1517"/>
      <c r="AR244" s="1517"/>
      <c r="AS244" s="1517"/>
      <c r="AT244" s="1519"/>
      <c r="AU244" s="1518"/>
      <c r="AV244" s="1517"/>
      <c r="AW244" s="1517"/>
      <c r="AX244" s="1516"/>
      <c r="AY244" s="1515"/>
      <c r="AZ244" s="1514"/>
      <c r="BA244" s="1513"/>
      <c r="BB244" s="1091"/>
      <c r="BC244" s="1090"/>
      <c r="BD244" s="1090"/>
      <c r="BE244" s="1090"/>
      <c r="BF244" s="1089"/>
    </row>
    <row r="245" spans="2:58" ht="20.25" customHeight="1">
      <c r="B245" s="1396"/>
      <c r="C245" s="1087"/>
      <c r="D245" s="1086"/>
      <c r="E245" s="1085"/>
      <c r="F245" s="1084"/>
      <c r="G245" s="1083"/>
      <c r="H245" s="1082"/>
      <c r="I245" s="1081"/>
      <c r="J245" s="1081"/>
      <c r="K245" s="1080"/>
      <c r="L245" s="1079"/>
      <c r="M245" s="1067"/>
      <c r="N245" s="1067"/>
      <c r="O245" s="1066"/>
      <c r="P245" s="1395" t="s">
        <v>936</v>
      </c>
      <c r="Q245" s="1394"/>
      <c r="R245" s="1393"/>
      <c r="S245" s="1391" t="str">
        <f>IF(S244="","",VLOOKUP(S244,'シフト記号表（勤務時間帯）'!$C$6:$K$35,9,FALSE))</f>
        <v/>
      </c>
      <c r="T245" s="1390" t="str">
        <f>IF(T244="","",VLOOKUP(T244,'シフト記号表（勤務時間帯）'!$C$6:$K$35,9,FALSE))</f>
        <v/>
      </c>
      <c r="U245" s="1390" t="str">
        <f>IF(U244="","",VLOOKUP(U244,'シフト記号表（勤務時間帯）'!$C$6:$K$35,9,FALSE))</f>
        <v/>
      </c>
      <c r="V245" s="1390" t="str">
        <f>IF(V244="","",VLOOKUP(V244,'シフト記号表（勤務時間帯）'!$C$6:$K$35,9,FALSE))</f>
        <v/>
      </c>
      <c r="W245" s="1390" t="str">
        <f>IF(W244="","",VLOOKUP(W244,'シフト記号表（勤務時間帯）'!$C$6:$K$35,9,FALSE))</f>
        <v/>
      </c>
      <c r="X245" s="1390" t="str">
        <f>IF(X244="","",VLOOKUP(X244,'シフト記号表（勤務時間帯）'!$C$6:$K$35,9,FALSE))</f>
        <v/>
      </c>
      <c r="Y245" s="1392" t="str">
        <f>IF(Y244="","",VLOOKUP(Y244,'シフト記号表（勤務時間帯）'!$C$6:$K$35,9,FALSE))</f>
        <v/>
      </c>
      <c r="Z245" s="1391" t="str">
        <f>IF(Z244="","",VLOOKUP(Z244,'シフト記号表（勤務時間帯）'!$C$6:$K$35,9,FALSE))</f>
        <v/>
      </c>
      <c r="AA245" s="1390" t="str">
        <f>IF(AA244="","",VLOOKUP(AA244,'シフト記号表（勤務時間帯）'!$C$6:$K$35,9,FALSE))</f>
        <v/>
      </c>
      <c r="AB245" s="1390" t="str">
        <f>IF(AB244="","",VLOOKUP(AB244,'シフト記号表（勤務時間帯）'!$C$6:$K$35,9,FALSE))</f>
        <v/>
      </c>
      <c r="AC245" s="1390" t="str">
        <f>IF(AC244="","",VLOOKUP(AC244,'シフト記号表（勤務時間帯）'!$C$6:$K$35,9,FALSE))</f>
        <v/>
      </c>
      <c r="AD245" s="1390" t="str">
        <f>IF(AD244="","",VLOOKUP(AD244,'シフト記号表（勤務時間帯）'!$C$6:$K$35,9,FALSE))</f>
        <v/>
      </c>
      <c r="AE245" s="1390" t="str">
        <f>IF(AE244="","",VLOOKUP(AE244,'シフト記号表（勤務時間帯）'!$C$6:$K$35,9,FALSE))</f>
        <v/>
      </c>
      <c r="AF245" s="1392" t="str">
        <f>IF(AF244="","",VLOOKUP(AF244,'シフト記号表（勤務時間帯）'!$C$6:$K$35,9,FALSE))</f>
        <v/>
      </c>
      <c r="AG245" s="1391" t="str">
        <f>IF(AG244="","",VLOOKUP(AG244,'シフト記号表（勤務時間帯）'!$C$6:$K$35,9,FALSE))</f>
        <v/>
      </c>
      <c r="AH245" s="1390" t="str">
        <f>IF(AH244="","",VLOOKUP(AH244,'シフト記号表（勤務時間帯）'!$C$6:$K$35,9,FALSE))</f>
        <v/>
      </c>
      <c r="AI245" s="1390" t="str">
        <f>IF(AI244="","",VLOOKUP(AI244,'シフト記号表（勤務時間帯）'!$C$6:$K$35,9,FALSE))</f>
        <v/>
      </c>
      <c r="AJ245" s="1390" t="str">
        <f>IF(AJ244="","",VLOOKUP(AJ244,'シフト記号表（勤務時間帯）'!$C$6:$K$35,9,FALSE))</f>
        <v/>
      </c>
      <c r="AK245" s="1390" t="str">
        <f>IF(AK244="","",VLOOKUP(AK244,'シフト記号表（勤務時間帯）'!$C$6:$K$35,9,FALSE))</f>
        <v/>
      </c>
      <c r="AL245" s="1390" t="str">
        <f>IF(AL244="","",VLOOKUP(AL244,'シフト記号表（勤務時間帯）'!$C$6:$K$35,9,FALSE))</f>
        <v/>
      </c>
      <c r="AM245" s="1392" t="str">
        <f>IF(AM244="","",VLOOKUP(AM244,'シフト記号表（勤務時間帯）'!$C$6:$K$35,9,FALSE))</f>
        <v/>
      </c>
      <c r="AN245" s="1391" t="str">
        <f>IF(AN244="","",VLOOKUP(AN244,'シフト記号表（勤務時間帯）'!$C$6:$K$35,9,FALSE))</f>
        <v/>
      </c>
      <c r="AO245" s="1390" t="str">
        <f>IF(AO244="","",VLOOKUP(AO244,'シフト記号表（勤務時間帯）'!$C$6:$K$35,9,FALSE))</f>
        <v/>
      </c>
      <c r="AP245" s="1390" t="str">
        <f>IF(AP244="","",VLOOKUP(AP244,'シフト記号表（勤務時間帯）'!$C$6:$K$35,9,FALSE))</f>
        <v/>
      </c>
      <c r="AQ245" s="1390" t="str">
        <f>IF(AQ244="","",VLOOKUP(AQ244,'シフト記号表（勤務時間帯）'!$C$6:$K$35,9,FALSE))</f>
        <v/>
      </c>
      <c r="AR245" s="1390" t="str">
        <f>IF(AR244="","",VLOOKUP(AR244,'シフト記号表（勤務時間帯）'!$C$6:$K$35,9,FALSE))</f>
        <v/>
      </c>
      <c r="AS245" s="1390" t="str">
        <f>IF(AS244="","",VLOOKUP(AS244,'シフト記号表（勤務時間帯）'!$C$6:$K$35,9,FALSE))</f>
        <v/>
      </c>
      <c r="AT245" s="1392" t="str">
        <f>IF(AT244="","",VLOOKUP(AT244,'シフト記号表（勤務時間帯）'!$C$6:$K$35,9,FALSE))</f>
        <v/>
      </c>
      <c r="AU245" s="1391" t="str">
        <f>IF(AU244="","",VLOOKUP(AU244,'シフト記号表（勤務時間帯）'!$C$6:$K$35,9,FALSE))</f>
        <v/>
      </c>
      <c r="AV245" s="1390" t="str">
        <f>IF(AV244="","",VLOOKUP(AV244,'シフト記号表（勤務時間帯）'!$C$6:$K$35,9,FALSE))</f>
        <v/>
      </c>
      <c r="AW245" s="1390" t="str">
        <f>IF(AW244="","",VLOOKUP(AW244,'シフト記号表（勤務時間帯）'!$C$6:$K$35,9,FALSE))</f>
        <v/>
      </c>
      <c r="AX245" s="1389">
        <f>IF($BB$3="４週",SUM(S245:AT245),IF($BB$3="暦月",SUM(S245:AW245),""))</f>
        <v>0</v>
      </c>
      <c r="AY245" s="1388"/>
      <c r="AZ245" s="1387">
        <f>IF($BB$3="４週",AX245/4,IF($BB$3="暦月",'②勤務形態一覧表（100名）'!AX245/('②勤務形態一覧表（100名）'!$BB$8/7),""))</f>
        <v>0</v>
      </c>
      <c r="BA245" s="1386"/>
      <c r="BB245" s="1068"/>
      <c r="BC245" s="1067"/>
      <c r="BD245" s="1067"/>
      <c r="BE245" s="1067"/>
      <c r="BF245" s="1066"/>
    </row>
    <row r="246" spans="2:58" ht="20.25" customHeight="1">
      <c r="B246" s="1396"/>
      <c r="C246" s="1064"/>
      <c r="D246" s="1063"/>
      <c r="E246" s="1062"/>
      <c r="F246" s="1512">
        <f>C244</f>
        <v>0</v>
      </c>
      <c r="G246" s="1116"/>
      <c r="H246" s="1082"/>
      <c r="I246" s="1081"/>
      <c r="J246" s="1081"/>
      <c r="K246" s="1080"/>
      <c r="L246" s="1115"/>
      <c r="M246" s="1110"/>
      <c r="N246" s="1110"/>
      <c r="O246" s="1109"/>
      <c r="P246" s="1406" t="s">
        <v>935</v>
      </c>
      <c r="Q246" s="1405"/>
      <c r="R246" s="1404"/>
      <c r="S246" s="1380" t="str">
        <f>IF(S244="","",VLOOKUP(S244,'シフト記号表（勤務時間帯）'!$C$6:$U$35,19,FALSE))</f>
        <v/>
      </c>
      <c r="T246" s="1379" t="str">
        <f>IF(T244="","",VLOOKUP(T244,'シフト記号表（勤務時間帯）'!$C$6:$U$35,19,FALSE))</f>
        <v/>
      </c>
      <c r="U246" s="1379" t="str">
        <f>IF(U244="","",VLOOKUP(U244,'シフト記号表（勤務時間帯）'!$C$6:$U$35,19,FALSE))</f>
        <v/>
      </c>
      <c r="V246" s="1379" t="str">
        <f>IF(V244="","",VLOOKUP(V244,'シフト記号表（勤務時間帯）'!$C$6:$U$35,19,FALSE))</f>
        <v/>
      </c>
      <c r="W246" s="1379" t="str">
        <f>IF(W244="","",VLOOKUP(W244,'シフト記号表（勤務時間帯）'!$C$6:$U$35,19,FALSE))</f>
        <v/>
      </c>
      <c r="X246" s="1379" t="str">
        <f>IF(X244="","",VLOOKUP(X244,'シフト記号表（勤務時間帯）'!$C$6:$U$35,19,FALSE))</f>
        <v/>
      </c>
      <c r="Y246" s="1381" t="str">
        <f>IF(Y244="","",VLOOKUP(Y244,'シフト記号表（勤務時間帯）'!$C$6:$U$35,19,FALSE))</f>
        <v/>
      </c>
      <c r="Z246" s="1380" t="str">
        <f>IF(Z244="","",VLOOKUP(Z244,'シフト記号表（勤務時間帯）'!$C$6:$U$35,19,FALSE))</f>
        <v/>
      </c>
      <c r="AA246" s="1379" t="str">
        <f>IF(AA244="","",VLOOKUP(AA244,'シフト記号表（勤務時間帯）'!$C$6:$U$35,19,FALSE))</f>
        <v/>
      </c>
      <c r="AB246" s="1379" t="str">
        <f>IF(AB244="","",VLOOKUP(AB244,'シフト記号表（勤務時間帯）'!$C$6:$U$35,19,FALSE))</f>
        <v/>
      </c>
      <c r="AC246" s="1379" t="str">
        <f>IF(AC244="","",VLOOKUP(AC244,'シフト記号表（勤務時間帯）'!$C$6:$U$35,19,FALSE))</f>
        <v/>
      </c>
      <c r="AD246" s="1379" t="str">
        <f>IF(AD244="","",VLOOKUP(AD244,'シフト記号表（勤務時間帯）'!$C$6:$U$35,19,FALSE))</f>
        <v/>
      </c>
      <c r="AE246" s="1379" t="str">
        <f>IF(AE244="","",VLOOKUP(AE244,'シフト記号表（勤務時間帯）'!$C$6:$U$35,19,FALSE))</f>
        <v/>
      </c>
      <c r="AF246" s="1381" t="str">
        <f>IF(AF244="","",VLOOKUP(AF244,'シフト記号表（勤務時間帯）'!$C$6:$U$35,19,FALSE))</f>
        <v/>
      </c>
      <c r="AG246" s="1380" t="str">
        <f>IF(AG244="","",VLOOKUP(AG244,'シフト記号表（勤務時間帯）'!$C$6:$U$35,19,FALSE))</f>
        <v/>
      </c>
      <c r="AH246" s="1379" t="str">
        <f>IF(AH244="","",VLOOKUP(AH244,'シフト記号表（勤務時間帯）'!$C$6:$U$35,19,FALSE))</f>
        <v/>
      </c>
      <c r="AI246" s="1379" t="str">
        <f>IF(AI244="","",VLOOKUP(AI244,'シフト記号表（勤務時間帯）'!$C$6:$U$35,19,FALSE))</f>
        <v/>
      </c>
      <c r="AJ246" s="1379" t="str">
        <f>IF(AJ244="","",VLOOKUP(AJ244,'シフト記号表（勤務時間帯）'!$C$6:$U$35,19,FALSE))</f>
        <v/>
      </c>
      <c r="AK246" s="1379" t="str">
        <f>IF(AK244="","",VLOOKUP(AK244,'シフト記号表（勤務時間帯）'!$C$6:$U$35,19,FALSE))</f>
        <v/>
      </c>
      <c r="AL246" s="1379" t="str">
        <f>IF(AL244="","",VLOOKUP(AL244,'シフト記号表（勤務時間帯）'!$C$6:$U$35,19,FALSE))</f>
        <v/>
      </c>
      <c r="AM246" s="1381" t="str">
        <f>IF(AM244="","",VLOOKUP(AM244,'シフト記号表（勤務時間帯）'!$C$6:$U$35,19,FALSE))</f>
        <v/>
      </c>
      <c r="AN246" s="1380" t="str">
        <f>IF(AN244="","",VLOOKUP(AN244,'シフト記号表（勤務時間帯）'!$C$6:$U$35,19,FALSE))</f>
        <v/>
      </c>
      <c r="AO246" s="1379" t="str">
        <f>IF(AO244="","",VLOOKUP(AO244,'シフト記号表（勤務時間帯）'!$C$6:$U$35,19,FALSE))</f>
        <v/>
      </c>
      <c r="AP246" s="1379" t="str">
        <f>IF(AP244="","",VLOOKUP(AP244,'シフト記号表（勤務時間帯）'!$C$6:$U$35,19,FALSE))</f>
        <v/>
      </c>
      <c r="AQ246" s="1379" t="str">
        <f>IF(AQ244="","",VLOOKUP(AQ244,'シフト記号表（勤務時間帯）'!$C$6:$U$35,19,FALSE))</f>
        <v/>
      </c>
      <c r="AR246" s="1379" t="str">
        <f>IF(AR244="","",VLOOKUP(AR244,'シフト記号表（勤務時間帯）'!$C$6:$U$35,19,FALSE))</f>
        <v/>
      </c>
      <c r="AS246" s="1379" t="str">
        <f>IF(AS244="","",VLOOKUP(AS244,'シフト記号表（勤務時間帯）'!$C$6:$U$35,19,FALSE))</f>
        <v/>
      </c>
      <c r="AT246" s="1381" t="str">
        <f>IF(AT244="","",VLOOKUP(AT244,'シフト記号表（勤務時間帯）'!$C$6:$U$35,19,FALSE))</f>
        <v/>
      </c>
      <c r="AU246" s="1380" t="str">
        <f>IF(AU244="","",VLOOKUP(AU244,'シフト記号表（勤務時間帯）'!$C$6:$U$35,19,FALSE))</f>
        <v/>
      </c>
      <c r="AV246" s="1379" t="str">
        <f>IF(AV244="","",VLOOKUP(AV244,'シフト記号表（勤務時間帯）'!$C$6:$U$35,19,FALSE))</f>
        <v/>
      </c>
      <c r="AW246" s="1379" t="str">
        <f>IF(AW244="","",VLOOKUP(AW244,'シフト記号表（勤務時間帯）'!$C$6:$U$35,19,FALSE))</f>
        <v/>
      </c>
      <c r="AX246" s="1378">
        <f>IF($BB$3="４週",SUM(S246:AT246),IF($BB$3="暦月",SUM(S246:AW246),""))</f>
        <v>0</v>
      </c>
      <c r="AY246" s="1377"/>
      <c r="AZ246" s="1376">
        <f>IF($BB$3="４週",AX246/4,IF($BB$3="暦月",'②勤務形態一覧表（100名）'!AX246/('②勤務形態一覧表（100名）'!$BB$8/7),""))</f>
        <v>0</v>
      </c>
      <c r="BA246" s="1375"/>
      <c r="BB246" s="1111"/>
      <c r="BC246" s="1110"/>
      <c r="BD246" s="1110"/>
      <c r="BE246" s="1110"/>
      <c r="BF246" s="1109"/>
    </row>
    <row r="247" spans="2:58" ht="20.25" customHeight="1">
      <c r="B247" s="1396">
        <f>B244+1</f>
        <v>76</v>
      </c>
      <c r="C247" s="1108"/>
      <c r="D247" s="1107"/>
      <c r="E247" s="1106"/>
      <c r="F247" s="1105"/>
      <c r="G247" s="1104"/>
      <c r="H247" s="1103"/>
      <c r="I247" s="1081"/>
      <c r="J247" s="1081"/>
      <c r="K247" s="1080"/>
      <c r="L247" s="1102"/>
      <c r="M247" s="1090"/>
      <c r="N247" s="1090"/>
      <c r="O247" s="1089"/>
      <c r="P247" s="1403" t="s">
        <v>937</v>
      </c>
      <c r="Q247" s="1402"/>
      <c r="R247" s="1401"/>
      <c r="S247" s="1518"/>
      <c r="T247" s="1517"/>
      <c r="U247" s="1517"/>
      <c r="V247" s="1517"/>
      <c r="W247" s="1517"/>
      <c r="X247" s="1517"/>
      <c r="Y247" s="1519"/>
      <c r="Z247" s="1518"/>
      <c r="AA247" s="1517"/>
      <c r="AB247" s="1517"/>
      <c r="AC247" s="1517"/>
      <c r="AD247" s="1517"/>
      <c r="AE247" s="1517"/>
      <c r="AF247" s="1519"/>
      <c r="AG247" s="1518"/>
      <c r="AH247" s="1517"/>
      <c r="AI247" s="1517"/>
      <c r="AJ247" s="1517"/>
      <c r="AK247" s="1517"/>
      <c r="AL247" s="1517"/>
      <c r="AM247" s="1519"/>
      <c r="AN247" s="1518"/>
      <c r="AO247" s="1517"/>
      <c r="AP247" s="1517"/>
      <c r="AQ247" s="1517"/>
      <c r="AR247" s="1517"/>
      <c r="AS247" s="1517"/>
      <c r="AT247" s="1519"/>
      <c r="AU247" s="1518"/>
      <c r="AV247" s="1517"/>
      <c r="AW247" s="1517"/>
      <c r="AX247" s="1516"/>
      <c r="AY247" s="1515"/>
      <c r="AZ247" s="1514"/>
      <c r="BA247" s="1513"/>
      <c r="BB247" s="1091"/>
      <c r="BC247" s="1090"/>
      <c r="BD247" s="1090"/>
      <c r="BE247" s="1090"/>
      <c r="BF247" s="1089"/>
    </row>
    <row r="248" spans="2:58" ht="20.25" customHeight="1">
      <c r="B248" s="1396"/>
      <c r="C248" s="1087"/>
      <c r="D248" s="1086"/>
      <c r="E248" s="1085"/>
      <c r="F248" s="1084"/>
      <c r="G248" s="1083"/>
      <c r="H248" s="1082"/>
      <c r="I248" s="1081"/>
      <c r="J248" s="1081"/>
      <c r="K248" s="1080"/>
      <c r="L248" s="1079"/>
      <c r="M248" s="1067"/>
      <c r="N248" s="1067"/>
      <c r="O248" s="1066"/>
      <c r="P248" s="1395" t="s">
        <v>936</v>
      </c>
      <c r="Q248" s="1394"/>
      <c r="R248" s="1393"/>
      <c r="S248" s="1391" t="str">
        <f>IF(S247="","",VLOOKUP(S247,'シフト記号表（勤務時間帯）'!$C$6:$K$35,9,FALSE))</f>
        <v/>
      </c>
      <c r="T248" s="1390" t="str">
        <f>IF(T247="","",VLOOKUP(T247,'シフト記号表（勤務時間帯）'!$C$6:$K$35,9,FALSE))</f>
        <v/>
      </c>
      <c r="U248" s="1390" t="str">
        <f>IF(U247="","",VLOOKUP(U247,'シフト記号表（勤務時間帯）'!$C$6:$K$35,9,FALSE))</f>
        <v/>
      </c>
      <c r="V248" s="1390" t="str">
        <f>IF(V247="","",VLOOKUP(V247,'シフト記号表（勤務時間帯）'!$C$6:$K$35,9,FALSE))</f>
        <v/>
      </c>
      <c r="W248" s="1390" t="str">
        <f>IF(W247="","",VLOOKUP(W247,'シフト記号表（勤務時間帯）'!$C$6:$K$35,9,FALSE))</f>
        <v/>
      </c>
      <c r="X248" s="1390" t="str">
        <f>IF(X247="","",VLOOKUP(X247,'シフト記号表（勤務時間帯）'!$C$6:$K$35,9,FALSE))</f>
        <v/>
      </c>
      <c r="Y248" s="1392" t="str">
        <f>IF(Y247="","",VLOOKUP(Y247,'シフト記号表（勤務時間帯）'!$C$6:$K$35,9,FALSE))</f>
        <v/>
      </c>
      <c r="Z248" s="1391" t="str">
        <f>IF(Z247="","",VLOOKUP(Z247,'シフト記号表（勤務時間帯）'!$C$6:$K$35,9,FALSE))</f>
        <v/>
      </c>
      <c r="AA248" s="1390" t="str">
        <f>IF(AA247="","",VLOOKUP(AA247,'シフト記号表（勤務時間帯）'!$C$6:$K$35,9,FALSE))</f>
        <v/>
      </c>
      <c r="AB248" s="1390" t="str">
        <f>IF(AB247="","",VLOOKUP(AB247,'シフト記号表（勤務時間帯）'!$C$6:$K$35,9,FALSE))</f>
        <v/>
      </c>
      <c r="AC248" s="1390" t="str">
        <f>IF(AC247="","",VLOOKUP(AC247,'シフト記号表（勤務時間帯）'!$C$6:$K$35,9,FALSE))</f>
        <v/>
      </c>
      <c r="AD248" s="1390" t="str">
        <f>IF(AD247="","",VLOOKUP(AD247,'シフト記号表（勤務時間帯）'!$C$6:$K$35,9,FALSE))</f>
        <v/>
      </c>
      <c r="AE248" s="1390" t="str">
        <f>IF(AE247="","",VLOOKUP(AE247,'シフト記号表（勤務時間帯）'!$C$6:$K$35,9,FALSE))</f>
        <v/>
      </c>
      <c r="AF248" s="1392" t="str">
        <f>IF(AF247="","",VLOOKUP(AF247,'シフト記号表（勤務時間帯）'!$C$6:$K$35,9,FALSE))</f>
        <v/>
      </c>
      <c r="AG248" s="1391" t="str">
        <f>IF(AG247="","",VLOOKUP(AG247,'シフト記号表（勤務時間帯）'!$C$6:$K$35,9,FALSE))</f>
        <v/>
      </c>
      <c r="AH248" s="1390" t="str">
        <f>IF(AH247="","",VLOOKUP(AH247,'シフト記号表（勤務時間帯）'!$C$6:$K$35,9,FALSE))</f>
        <v/>
      </c>
      <c r="AI248" s="1390" t="str">
        <f>IF(AI247="","",VLOOKUP(AI247,'シフト記号表（勤務時間帯）'!$C$6:$K$35,9,FALSE))</f>
        <v/>
      </c>
      <c r="AJ248" s="1390" t="str">
        <f>IF(AJ247="","",VLOOKUP(AJ247,'シフト記号表（勤務時間帯）'!$C$6:$K$35,9,FALSE))</f>
        <v/>
      </c>
      <c r="AK248" s="1390" t="str">
        <f>IF(AK247="","",VLOOKUP(AK247,'シフト記号表（勤務時間帯）'!$C$6:$K$35,9,FALSE))</f>
        <v/>
      </c>
      <c r="AL248" s="1390" t="str">
        <f>IF(AL247="","",VLOOKUP(AL247,'シフト記号表（勤務時間帯）'!$C$6:$K$35,9,FALSE))</f>
        <v/>
      </c>
      <c r="AM248" s="1392" t="str">
        <f>IF(AM247="","",VLOOKUP(AM247,'シフト記号表（勤務時間帯）'!$C$6:$K$35,9,FALSE))</f>
        <v/>
      </c>
      <c r="AN248" s="1391" t="str">
        <f>IF(AN247="","",VLOOKUP(AN247,'シフト記号表（勤務時間帯）'!$C$6:$K$35,9,FALSE))</f>
        <v/>
      </c>
      <c r="AO248" s="1390" t="str">
        <f>IF(AO247="","",VLOOKUP(AO247,'シフト記号表（勤務時間帯）'!$C$6:$K$35,9,FALSE))</f>
        <v/>
      </c>
      <c r="AP248" s="1390" t="str">
        <f>IF(AP247="","",VLOOKUP(AP247,'シフト記号表（勤務時間帯）'!$C$6:$K$35,9,FALSE))</f>
        <v/>
      </c>
      <c r="AQ248" s="1390" t="str">
        <f>IF(AQ247="","",VLOOKUP(AQ247,'シフト記号表（勤務時間帯）'!$C$6:$K$35,9,FALSE))</f>
        <v/>
      </c>
      <c r="AR248" s="1390" t="str">
        <f>IF(AR247="","",VLOOKUP(AR247,'シフト記号表（勤務時間帯）'!$C$6:$K$35,9,FALSE))</f>
        <v/>
      </c>
      <c r="AS248" s="1390" t="str">
        <f>IF(AS247="","",VLOOKUP(AS247,'シフト記号表（勤務時間帯）'!$C$6:$K$35,9,FALSE))</f>
        <v/>
      </c>
      <c r="AT248" s="1392" t="str">
        <f>IF(AT247="","",VLOOKUP(AT247,'シフト記号表（勤務時間帯）'!$C$6:$K$35,9,FALSE))</f>
        <v/>
      </c>
      <c r="AU248" s="1391" t="str">
        <f>IF(AU247="","",VLOOKUP(AU247,'シフト記号表（勤務時間帯）'!$C$6:$K$35,9,FALSE))</f>
        <v/>
      </c>
      <c r="AV248" s="1390" t="str">
        <f>IF(AV247="","",VLOOKUP(AV247,'シフト記号表（勤務時間帯）'!$C$6:$K$35,9,FALSE))</f>
        <v/>
      </c>
      <c r="AW248" s="1390" t="str">
        <f>IF(AW247="","",VLOOKUP(AW247,'シフト記号表（勤務時間帯）'!$C$6:$K$35,9,FALSE))</f>
        <v/>
      </c>
      <c r="AX248" s="1389">
        <f>IF($BB$3="４週",SUM(S248:AT248),IF($BB$3="暦月",SUM(S248:AW248),""))</f>
        <v>0</v>
      </c>
      <c r="AY248" s="1388"/>
      <c r="AZ248" s="1387">
        <f>IF($BB$3="４週",AX248/4,IF($BB$3="暦月",'②勤務形態一覧表（100名）'!AX248/('②勤務形態一覧表（100名）'!$BB$8/7),""))</f>
        <v>0</v>
      </c>
      <c r="BA248" s="1386"/>
      <c r="BB248" s="1068"/>
      <c r="BC248" s="1067"/>
      <c r="BD248" s="1067"/>
      <c r="BE248" s="1067"/>
      <c r="BF248" s="1066"/>
    </row>
    <row r="249" spans="2:58" ht="20.25" customHeight="1">
      <c r="B249" s="1396"/>
      <c r="C249" s="1064"/>
      <c r="D249" s="1063"/>
      <c r="E249" s="1062"/>
      <c r="F249" s="1512">
        <f>C247</f>
        <v>0</v>
      </c>
      <c r="G249" s="1116"/>
      <c r="H249" s="1082"/>
      <c r="I249" s="1081"/>
      <c r="J249" s="1081"/>
      <c r="K249" s="1080"/>
      <c r="L249" s="1115"/>
      <c r="M249" s="1110"/>
      <c r="N249" s="1110"/>
      <c r="O249" s="1109"/>
      <c r="P249" s="1406" t="s">
        <v>935</v>
      </c>
      <c r="Q249" s="1405"/>
      <c r="R249" s="1404"/>
      <c r="S249" s="1380" t="str">
        <f>IF(S247="","",VLOOKUP(S247,'シフト記号表（勤務時間帯）'!$C$6:$U$35,19,FALSE))</f>
        <v/>
      </c>
      <c r="T249" s="1379" t="str">
        <f>IF(T247="","",VLOOKUP(T247,'シフト記号表（勤務時間帯）'!$C$6:$U$35,19,FALSE))</f>
        <v/>
      </c>
      <c r="U249" s="1379" t="str">
        <f>IF(U247="","",VLOOKUP(U247,'シフト記号表（勤務時間帯）'!$C$6:$U$35,19,FALSE))</f>
        <v/>
      </c>
      <c r="V249" s="1379" t="str">
        <f>IF(V247="","",VLOOKUP(V247,'シフト記号表（勤務時間帯）'!$C$6:$U$35,19,FALSE))</f>
        <v/>
      </c>
      <c r="W249" s="1379" t="str">
        <f>IF(W247="","",VLOOKUP(W247,'シフト記号表（勤務時間帯）'!$C$6:$U$35,19,FALSE))</f>
        <v/>
      </c>
      <c r="X249" s="1379" t="str">
        <f>IF(X247="","",VLOOKUP(X247,'シフト記号表（勤務時間帯）'!$C$6:$U$35,19,FALSE))</f>
        <v/>
      </c>
      <c r="Y249" s="1381" t="str">
        <f>IF(Y247="","",VLOOKUP(Y247,'シフト記号表（勤務時間帯）'!$C$6:$U$35,19,FALSE))</f>
        <v/>
      </c>
      <c r="Z249" s="1380" t="str">
        <f>IF(Z247="","",VLOOKUP(Z247,'シフト記号表（勤務時間帯）'!$C$6:$U$35,19,FALSE))</f>
        <v/>
      </c>
      <c r="AA249" s="1379" t="str">
        <f>IF(AA247="","",VLOOKUP(AA247,'シフト記号表（勤務時間帯）'!$C$6:$U$35,19,FALSE))</f>
        <v/>
      </c>
      <c r="AB249" s="1379" t="str">
        <f>IF(AB247="","",VLOOKUP(AB247,'シフト記号表（勤務時間帯）'!$C$6:$U$35,19,FALSE))</f>
        <v/>
      </c>
      <c r="AC249" s="1379" t="str">
        <f>IF(AC247="","",VLOOKUP(AC247,'シフト記号表（勤務時間帯）'!$C$6:$U$35,19,FALSE))</f>
        <v/>
      </c>
      <c r="AD249" s="1379" t="str">
        <f>IF(AD247="","",VLOOKUP(AD247,'シフト記号表（勤務時間帯）'!$C$6:$U$35,19,FALSE))</f>
        <v/>
      </c>
      <c r="AE249" s="1379" t="str">
        <f>IF(AE247="","",VLOOKUP(AE247,'シフト記号表（勤務時間帯）'!$C$6:$U$35,19,FALSE))</f>
        <v/>
      </c>
      <c r="AF249" s="1381" t="str">
        <f>IF(AF247="","",VLOOKUP(AF247,'シフト記号表（勤務時間帯）'!$C$6:$U$35,19,FALSE))</f>
        <v/>
      </c>
      <c r="AG249" s="1380" t="str">
        <f>IF(AG247="","",VLOOKUP(AG247,'シフト記号表（勤務時間帯）'!$C$6:$U$35,19,FALSE))</f>
        <v/>
      </c>
      <c r="AH249" s="1379" t="str">
        <f>IF(AH247="","",VLOOKUP(AH247,'シフト記号表（勤務時間帯）'!$C$6:$U$35,19,FALSE))</f>
        <v/>
      </c>
      <c r="AI249" s="1379" t="str">
        <f>IF(AI247="","",VLOOKUP(AI247,'シフト記号表（勤務時間帯）'!$C$6:$U$35,19,FALSE))</f>
        <v/>
      </c>
      <c r="AJ249" s="1379" t="str">
        <f>IF(AJ247="","",VLOOKUP(AJ247,'シフト記号表（勤務時間帯）'!$C$6:$U$35,19,FALSE))</f>
        <v/>
      </c>
      <c r="AK249" s="1379" t="str">
        <f>IF(AK247="","",VLOOKUP(AK247,'シフト記号表（勤務時間帯）'!$C$6:$U$35,19,FALSE))</f>
        <v/>
      </c>
      <c r="AL249" s="1379" t="str">
        <f>IF(AL247="","",VLOOKUP(AL247,'シフト記号表（勤務時間帯）'!$C$6:$U$35,19,FALSE))</f>
        <v/>
      </c>
      <c r="AM249" s="1381" t="str">
        <f>IF(AM247="","",VLOOKUP(AM247,'シフト記号表（勤務時間帯）'!$C$6:$U$35,19,FALSE))</f>
        <v/>
      </c>
      <c r="AN249" s="1380" t="str">
        <f>IF(AN247="","",VLOOKUP(AN247,'シフト記号表（勤務時間帯）'!$C$6:$U$35,19,FALSE))</f>
        <v/>
      </c>
      <c r="AO249" s="1379" t="str">
        <f>IF(AO247="","",VLOOKUP(AO247,'シフト記号表（勤務時間帯）'!$C$6:$U$35,19,FALSE))</f>
        <v/>
      </c>
      <c r="AP249" s="1379" t="str">
        <f>IF(AP247="","",VLOOKUP(AP247,'シフト記号表（勤務時間帯）'!$C$6:$U$35,19,FALSE))</f>
        <v/>
      </c>
      <c r="AQ249" s="1379" t="str">
        <f>IF(AQ247="","",VLOOKUP(AQ247,'シフト記号表（勤務時間帯）'!$C$6:$U$35,19,FALSE))</f>
        <v/>
      </c>
      <c r="AR249" s="1379" t="str">
        <f>IF(AR247="","",VLOOKUP(AR247,'シフト記号表（勤務時間帯）'!$C$6:$U$35,19,FALSE))</f>
        <v/>
      </c>
      <c r="AS249" s="1379" t="str">
        <f>IF(AS247="","",VLOOKUP(AS247,'シフト記号表（勤務時間帯）'!$C$6:$U$35,19,FALSE))</f>
        <v/>
      </c>
      <c r="AT249" s="1381" t="str">
        <f>IF(AT247="","",VLOOKUP(AT247,'シフト記号表（勤務時間帯）'!$C$6:$U$35,19,FALSE))</f>
        <v/>
      </c>
      <c r="AU249" s="1380" t="str">
        <f>IF(AU247="","",VLOOKUP(AU247,'シフト記号表（勤務時間帯）'!$C$6:$U$35,19,FALSE))</f>
        <v/>
      </c>
      <c r="AV249" s="1379" t="str">
        <f>IF(AV247="","",VLOOKUP(AV247,'シフト記号表（勤務時間帯）'!$C$6:$U$35,19,FALSE))</f>
        <v/>
      </c>
      <c r="AW249" s="1379" t="str">
        <f>IF(AW247="","",VLOOKUP(AW247,'シフト記号表（勤務時間帯）'!$C$6:$U$35,19,FALSE))</f>
        <v/>
      </c>
      <c r="AX249" s="1378">
        <f>IF($BB$3="４週",SUM(S249:AT249),IF($BB$3="暦月",SUM(S249:AW249),""))</f>
        <v>0</v>
      </c>
      <c r="AY249" s="1377"/>
      <c r="AZ249" s="1376">
        <f>IF($BB$3="４週",AX249/4,IF($BB$3="暦月",'②勤務形態一覧表（100名）'!AX249/('②勤務形態一覧表（100名）'!$BB$8/7),""))</f>
        <v>0</v>
      </c>
      <c r="BA249" s="1375"/>
      <c r="BB249" s="1111"/>
      <c r="BC249" s="1110"/>
      <c r="BD249" s="1110"/>
      <c r="BE249" s="1110"/>
      <c r="BF249" s="1109"/>
    </row>
    <row r="250" spans="2:58" ht="20.25" customHeight="1">
      <c r="B250" s="1396">
        <f>B247+1</f>
        <v>77</v>
      </c>
      <c r="C250" s="1108"/>
      <c r="D250" s="1107"/>
      <c r="E250" s="1106"/>
      <c r="F250" s="1105"/>
      <c r="G250" s="1104"/>
      <c r="H250" s="1103"/>
      <c r="I250" s="1081"/>
      <c r="J250" s="1081"/>
      <c r="K250" s="1080"/>
      <c r="L250" s="1102"/>
      <c r="M250" s="1090"/>
      <c r="N250" s="1090"/>
      <c r="O250" s="1089"/>
      <c r="P250" s="1403" t="s">
        <v>937</v>
      </c>
      <c r="Q250" s="1402"/>
      <c r="R250" s="1401"/>
      <c r="S250" s="1518"/>
      <c r="T250" s="1517"/>
      <c r="U250" s="1517"/>
      <c r="V250" s="1517"/>
      <c r="W250" s="1517"/>
      <c r="X250" s="1517"/>
      <c r="Y250" s="1519"/>
      <c r="Z250" s="1518"/>
      <c r="AA250" s="1517"/>
      <c r="AB250" s="1517"/>
      <c r="AC250" s="1517"/>
      <c r="AD250" s="1517"/>
      <c r="AE250" s="1517"/>
      <c r="AF250" s="1519"/>
      <c r="AG250" s="1518"/>
      <c r="AH250" s="1517"/>
      <c r="AI250" s="1517"/>
      <c r="AJ250" s="1517"/>
      <c r="AK250" s="1517"/>
      <c r="AL250" s="1517"/>
      <c r="AM250" s="1519"/>
      <c r="AN250" s="1518"/>
      <c r="AO250" s="1517"/>
      <c r="AP250" s="1517"/>
      <c r="AQ250" s="1517"/>
      <c r="AR250" s="1517"/>
      <c r="AS250" s="1517"/>
      <c r="AT250" s="1519"/>
      <c r="AU250" s="1518"/>
      <c r="AV250" s="1517"/>
      <c r="AW250" s="1517"/>
      <c r="AX250" s="1516"/>
      <c r="AY250" s="1515"/>
      <c r="AZ250" s="1514"/>
      <c r="BA250" s="1513"/>
      <c r="BB250" s="1091"/>
      <c r="BC250" s="1090"/>
      <c r="BD250" s="1090"/>
      <c r="BE250" s="1090"/>
      <c r="BF250" s="1089"/>
    </row>
    <row r="251" spans="2:58" ht="20.25" customHeight="1">
      <c r="B251" s="1396"/>
      <c r="C251" s="1087"/>
      <c r="D251" s="1086"/>
      <c r="E251" s="1085"/>
      <c r="F251" s="1084"/>
      <c r="G251" s="1083"/>
      <c r="H251" s="1082"/>
      <c r="I251" s="1081"/>
      <c r="J251" s="1081"/>
      <c r="K251" s="1080"/>
      <c r="L251" s="1079"/>
      <c r="M251" s="1067"/>
      <c r="N251" s="1067"/>
      <c r="O251" s="1066"/>
      <c r="P251" s="1395" t="s">
        <v>936</v>
      </c>
      <c r="Q251" s="1394"/>
      <c r="R251" s="1393"/>
      <c r="S251" s="1391" t="str">
        <f>IF(S250="","",VLOOKUP(S250,'シフト記号表（勤務時間帯）'!$C$6:$K$35,9,FALSE))</f>
        <v/>
      </c>
      <c r="T251" s="1390" t="str">
        <f>IF(T250="","",VLOOKUP(T250,'シフト記号表（勤務時間帯）'!$C$6:$K$35,9,FALSE))</f>
        <v/>
      </c>
      <c r="U251" s="1390" t="str">
        <f>IF(U250="","",VLOOKUP(U250,'シフト記号表（勤務時間帯）'!$C$6:$K$35,9,FALSE))</f>
        <v/>
      </c>
      <c r="V251" s="1390" t="str">
        <f>IF(V250="","",VLOOKUP(V250,'シフト記号表（勤務時間帯）'!$C$6:$K$35,9,FALSE))</f>
        <v/>
      </c>
      <c r="W251" s="1390" t="str">
        <f>IF(W250="","",VLOOKUP(W250,'シフト記号表（勤務時間帯）'!$C$6:$K$35,9,FALSE))</f>
        <v/>
      </c>
      <c r="X251" s="1390" t="str">
        <f>IF(X250="","",VLOOKUP(X250,'シフト記号表（勤務時間帯）'!$C$6:$K$35,9,FALSE))</f>
        <v/>
      </c>
      <c r="Y251" s="1392" t="str">
        <f>IF(Y250="","",VLOOKUP(Y250,'シフト記号表（勤務時間帯）'!$C$6:$K$35,9,FALSE))</f>
        <v/>
      </c>
      <c r="Z251" s="1391" t="str">
        <f>IF(Z250="","",VLOOKUP(Z250,'シフト記号表（勤務時間帯）'!$C$6:$K$35,9,FALSE))</f>
        <v/>
      </c>
      <c r="AA251" s="1390" t="str">
        <f>IF(AA250="","",VLOOKUP(AA250,'シフト記号表（勤務時間帯）'!$C$6:$K$35,9,FALSE))</f>
        <v/>
      </c>
      <c r="AB251" s="1390" t="str">
        <f>IF(AB250="","",VLOOKUP(AB250,'シフト記号表（勤務時間帯）'!$C$6:$K$35,9,FALSE))</f>
        <v/>
      </c>
      <c r="AC251" s="1390" t="str">
        <f>IF(AC250="","",VLOOKUP(AC250,'シフト記号表（勤務時間帯）'!$C$6:$K$35,9,FALSE))</f>
        <v/>
      </c>
      <c r="AD251" s="1390" t="str">
        <f>IF(AD250="","",VLOOKUP(AD250,'シフト記号表（勤務時間帯）'!$C$6:$K$35,9,FALSE))</f>
        <v/>
      </c>
      <c r="AE251" s="1390" t="str">
        <f>IF(AE250="","",VLOOKUP(AE250,'シフト記号表（勤務時間帯）'!$C$6:$K$35,9,FALSE))</f>
        <v/>
      </c>
      <c r="AF251" s="1392" t="str">
        <f>IF(AF250="","",VLOOKUP(AF250,'シフト記号表（勤務時間帯）'!$C$6:$K$35,9,FALSE))</f>
        <v/>
      </c>
      <c r="AG251" s="1391" t="str">
        <f>IF(AG250="","",VLOOKUP(AG250,'シフト記号表（勤務時間帯）'!$C$6:$K$35,9,FALSE))</f>
        <v/>
      </c>
      <c r="AH251" s="1390" t="str">
        <f>IF(AH250="","",VLOOKUP(AH250,'シフト記号表（勤務時間帯）'!$C$6:$K$35,9,FALSE))</f>
        <v/>
      </c>
      <c r="AI251" s="1390" t="str">
        <f>IF(AI250="","",VLOOKUP(AI250,'シフト記号表（勤務時間帯）'!$C$6:$K$35,9,FALSE))</f>
        <v/>
      </c>
      <c r="AJ251" s="1390" t="str">
        <f>IF(AJ250="","",VLOOKUP(AJ250,'シフト記号表（勤務時間帯）'!$C$6:$K$35,9,FALSE))</f>
        <v/>
      </c>
      <c r="AK251" s="1390" t="str">
        <f>IF(AK250="","",VLOOKUP(AK250,'シフト記号表（勤務時間帯）'!$C$6:$K$35,9,FALSE))</f>
        <v/>
      </c>
      <c r="AL251" s="1390" t="str">
        <f>IF(AL250="","",VLOOKUP(AL250,'シフト記号表（勤務時間帯）'!$C$6:$K$35,9,FALSE))</f>
        <v/>
      </c>
      <c r="AM251" s="1392" t="str">
        <f>IF(AM250="","",VLOOKUP(AM250,'シフト記号表（勤務時間帯）'!$C$6:$K$35,9,FALSE))</f>
        <v/>
      </c>
      <c r="AN251" s="1391" t="str">
        <f>IF(AN250="","",VLOOKUP(AN250,'シフト記号表（勤務時間帯）'!$C$6:$K$35,9,FALSE))</f>
        <v/>
      </c>
      <c r="AO251" s="1390" t="str">
        <f>IF(AO250="","",VLOOKUP(AO250,'シフト記号表（勤務時間帯）'!$C$6:$K$35,9,FALSE))</f>
        <v/>
      </c>
      <c r="AP251" s="1390" t="str">
        <f>IF(AP250="","",VLOOKUP(AP250,'シフト記号表（勤務時間帯）'!$C$6:$K$35,9,FALSE))</f>
        <v/>
      </c>
      <c r="AQ251" s="1390" t="str">
        <f>IF(AQ250="","",VLOOKUP(AQ250,'シフト記号表（勤務時間帯）'!$C$6:$K$35,9,FALSE))</f>
        <v/>
      </c>
      <c r="AR251" s="1390" t="str">
        <f>IF(AR250="","",VLOOKUP(AR250,'シフト記号表（勤務時間帯）'!$C$6:$K$35,9,FALSE))</f>
        <v/>
      </c>
      <c r="AS251" s="1390" t="str">
        <f>IF(AS250="","",VLOOKUP(AS250,'シフト記号表（勤務時間帯）'!$C$6:$K$35,9,FALSE))</f>
        <v/>
      </c>
      <c r="AT251" s="1392" t="str">
        <f>IF(AT250="","",VLOOKUP(AT250,'シフト記号表（勤務時間帯）'!$C$6:$K$35,9,FALSE))</f>
        <v/>
      </c>
      <c r="AU251" s="1391" t="str">
        <f>IF(AU250="","",VLOOKUP(AU250,'シフト記号表（勤務時間帯）'!$C$6:$K$35,9,FALSE))</f>
        <v/>
      </c>
      <c r="AV251" s="1390" t="str">
        <f>IF(AV250="","",VLOOKUP(AV250,'シフト記号表（勤務時間帯）'!$C$6:$K$35,9,FALSE))</f>
        <v/>
      </c>
      <c r="AW251" s="1390" t="str">
        <f>IF(AW250="","",VLOOKUP(AW250,'シフト記号表（勤務時間帯）'!$C$6:$K$35,9,FALSE))</f>
        <v/>
      </c>
      <c r="AX251" s="1389">
        <f>IF($BB$3="４週",SUM(S251:AT251),IF($BB$3="暦月",SUM(S251:AW251),""))</f>
        <v>0</v>
      </c>
      <c r="AY251" s="1388"/>
      <c r="AZ251" s="1387">
        <f>IF($BB$3="４週",AX251/4,IF($BB$3="暦月",'②勤務形態一覧表（100名）'!AX251/('②勤務形態一覧表（100名）'!$BB$8/7),""))</f>
        <v>0</v>
      </c>
      <c r="BA251" s="1386"/>
      <c r="BB251" s="1068"/>
      <c r="BC251" s="1067"/>
      <c r="BD251" s="1067"/>
      <c r="BE251" s="1067"/>
      <c r="BF251" s="1066"/>
    </row>
    <row r="252" spans="2:58" ht="20.25" customHeight="1">
      <c r="B252" s="1396"/>
      <c r="C252" s="1064"/>
      <c r="D252" s="1063"/>
      <c r="E252" s="1062"/>
      <c r="F252" s="1512">
        <f>C250</f>
        <v>0</v>
      </c>
      <c r="G252" s="1116"/>
      <c r="H252" s="1082"/>
      <c r="I252" s="1081"/>
      <c r="J252" s="1081"/>
      <c r="K252" s="1080"/>
      <c r="L252" s="1115"/>
      <c r="M252" s="1110"/>
      <c r="N252" s="1110"/>
      <c r="O252" s="1109"/>
      <c r="P252" s="1406" t="s">
        <v>935</v>
      </c>
      <c r="Q252" s="1405"/>
      <c r="R252" s="1404"/>
      <c r="S252" s="1380" t="str">
        <f>IF(S250="","",VLOOKUP(S250,'シフト記号表（勤務時間帯）'!$C$6:$U$35,19,FALSE))</f>
        <v/>
      </c>
      <c r="T252" s="1379" t="str">
        <f>IF(T250="","",VLOOKUP(T250,'シフト記号表（勤務時間帯）'!$C$6:$U$35,19,FALSE))</f>
        <v/>
      </c>
      <c r="U252" s="1379" t="str">
        <f>IF(U250="","",VLOOKUP(U250,'シフト記号表（勤務時間帯）'!$C$6:$U$35,19,FALSE))</f>
        <v/>
      </c>
      <c r="V252" s="1379" t="str">
        <f>IF(V250="","",VLOOKUP(V250,'シフト記号表（勤務時間帯）'!$C$6:$U$35,19,FALSE))</f>
        <v/>
      </c>
      <c r="W252" s="1379" t="str">
        <f>IF(W250="","",VLOOKUP(W250,'シフト記号表（勤務時間帯）'!$C$6:$U$35,19,FALSE))</f>
        <v/>
      </c>
      <c r="X252" s="1379" t="str">
        <f>IF(X250="","",VLOOKUP(X250,'シフト記号表（勤務時間帯）'!$C$6:$U$35,19,FALSE))</f>
        <v/>
      </c>
      <c r="Y252" s="1381" t="str">
        <f>IF(Y250="","",VLOOKUP(Y250,'シフト記号表（勤務時間帯）'!$C$6:$U$35,19,FALSE))</f>
        <v/>
      </c>
      <c r="Z252" s="1380" t="str">
        <f>IF(Z250="","",VLOOKUP(Z250,'シフト記号表（勤務時間帯）'!$C$6:$U$35,19,FALSE))</f>
        <v/>
      </c>
      <c r="AA252" s="1379" t="str">
        <f>IF(AA250="","",VLOOKUP(AA250,'シフト記号表（勤務時間帯）'!$C$6:$U$35,19,FALSE))</f>
        <v/>
      </c>
      <c r="AB252" s="1379" t="str">
        <f>IF(AB250="","",VLOOKUP(AB250,'シフト記号表（勤務時間帯）'!$C$6:$U$35,19,FALSE))</f>
        <v/>
      </c>
      <c r="AC252" s="1379" t="str">
        <f>IF(AC250="","",VLOOKUP(AC250,'シフト記号表（勤務時間帯）'!$C$6:$U$35,19,FALSE))</f>
        <v/>
      </c>
      <c r="AD252" s="1379" t="str">
        <f>IF(AD250="","",VLOOKUP(AD250,'シフト記号表（勤務時間帯）'!$C$6:$U$35,19,FALSE))</f>
        <v/>
      </c>
      <c r="AE252" s="1379" t="str">
        <f>IF(AE250="","",VLOOKUP(AE250,'シフト記号表（勤務時間帯）'!$C$6:$U$35,19,FALSE))</f>
        <v/>
      </c>
      <c r="AF252" s="1381" t="str">
        <f>IF(AF250="","",VLOOKUP(AF250,'シフト記号表（勤務時間帯）'!$C$6:$U$35,19,FALSE))</f>
        <v/>
      </c>
      <c r="AG252" s="1380" t="str">
        <f>IF(AG250="","",VLOOKUP(AG250,'シフト記号表（勤務時間帯）'!$C$6:$U$35,19,FALSE))</f>
        <v/>
      </c>
      <c r="AH252" s="1379" t="str">
        <f>IF(AH250="","",VLOOKUP(AH250,'シフト記号表（勤務時間帯）'!$C$6:$U$35,19,FALSE))</f>
        <v/>
      </c>
      <c r="AI252" s="1379" t="str">
        <f>IF(AI250="","",VLOOKUP(AI250,'シフト記号表（勤務時間帯）'!$C$6:$U$35,19,FALSE))</f>
        <v/>
      </c>
      <c r="AJ252" s="1379" t="str">
        <f>IF(AJ250="","",VLOOKUP(AJ250,'シフト記号表（勤務時間帯）'!$C$6:$U$35,19,FALSE))</f>
        <v/>
      </c>
      <c r="AK252" s="1379" t="str">
        <f>IF(AK250="","",VLOOKUP(AK250,'シフト記号表（勤務時間帯）'!$C$6:$U$35,19,FALSE))</f>
        <v/>
      </c>
      <c r="AL252" s="1379" t="str">
        <f>IF(AL250="","",VLOOKUP(AL250,'シフト記号表（勤務時間帯）'!$C$6:$U$35,19,FALSE))</f>
        <v/>
      </c>
      <c r="AM252" s="1381" t="str">
        <f>IF(AM250="","",VLOOKUP(AM250,'シフト記号表（勤務時間帯）'!$C$6:$U$35,19,FALSE))</f>
        <v/>
      </c>
      <c r="AN252" s="1380" t="str">
        <f>IF(AN250="","",VLOOKUP(AN250,'シフト記号表（勤務時間帯）'!$C$6:$U$35,19,FALSE))</f>
        <v/>
      </c>
      <c r="AO252" s="1379" t="str">
        <f>IF(AO250="","",VLOOKUP(AO250,'シフト記号表（勤務時間帯）'!$C$6:$U$35,19,FALSE))</f>
        <v/>
      </c>
      <c r="AP252" s="1379" t="str">
        <f>IF(AP250="","",VLOOKUP(AP250,'シフト記号表（勤務時間帯）'!$C$6:$U$35,19,FALSE))</f>
        <v/>
      </c>
      <c r="AQ252" s="1379" t="str">
        <f>IF(AQ250="","",VLOOKUP(AQ250,'シフト記号表（勤務時間帯）'!$C$6:$U$35,19,FALSE))</f>
        <v/>
      </c>
      <c r="AR252" s="1379" t="str">
        <f>IF(AR250="","",VLOOKUP(AR250,'シフト記号表（勤務時間帯）'!$C$6:$U$35,19,FALSE))</f>
        <v/>
      </c>
      <c r="AS252" s="1379" t="str">
        <f>IF(AS250="","",VLOOKUP(AS250,'シフト記号表（勤務時間帯）'!$C$6:$U$35,19,FALSE))</f>
        <v/>
      </c>
      <c r="AT252" s="1381" t="str">
        <f>IF(AT250="","",VLOOKUP(AT250,'シフト記号表（勤務時間帯）'!$C$6:$U$35,19,FALSE))</f>
        <v/>
      </c>
      <c r="AU252" s="1380" t="str">
        <f>IF(AU250="","",VLOOKUP(AU250,'シフト記号表（勤務時間帯）'!$C$6:$U$35,19,FALSE))</f>
        <v/>
      </c>
      <c r="AV252" s="1379" t="str">
        <f>IF(AV250="","",VLOOKUP(AV250,'シフト記号表（勤務時間帯）'!$C$6:$U$35,19,FALSE))</f>
        <v/>
      </c>
      <c r="AW252" s="1379" t="str">
        <f>IF(AW250="","",VLOOKUP(AW250,'シフト記号表（勤務時間帯）'!$C$6:$U$35,19,FALSE))</f>
        <v/>
      </c>
      <c r="AX252" s="1378">
        <f>IF($BB$3="４週",SUM(S252:AT252),IF($BB$3="暦月",SUM(S252:AW252),""))</f>
        <v>0</v>
      </c>
      <c r="AY252" s="1377"/>
      <c r="AZ252" s="1376">
        <f>IF($BB$3="４週",AX252/4,IF($BB$3="暦月",'②勤務形態一覧表（100名）'!AX252/('②勤務形態一覧表（100名）'!$BB$8/7),""))</f>
        <v>0</v>
      </c>
      <c r="BA252" s="1375"/>
      <c r="BB252" s="1111"/>
      <c r="BC252" s="1110"/>
      <c r="BD252" s="1110"/>
      <c r="BE252" s="1110"/>
      <c r="BF252" s="1109"/>
    </row>
    <row r="253" spans="2:58" ht="20.25" customHeight="1">
      <c r="B253" s="1396">
        <f>B250+1</f>
        <v>78</v>
      </c>
      <c r="C253" s="1108"/>
      <c r="D253" s="1107"/>
      <c r="E253" s="1106"/>
      <c r="F253" s="1105"/>
      <c r="G253" s="1104"/>
      <c r="H253" s="1103"/>
      <c r="I253" s="1081"/>
      <c r="J253" s="1081"/>
      <c r="K253" s="1080"/>
      <c r="L253" s="1102"/>
      <c r="M253" s="1090"/>
      <c r="N253" s="1090"/>
      <c r="O253" s="1089"/>
      <c r="P253" s="1403" t="s">
        <v>937</v>
      </c>
      <c r="Q253" s="1402"/>
      <c r="R253" s="1401"/>
      <c r="S253" s="1518"/>
      <c r="T253" s="1517"/>
      <c r="U253" s="1517"/>
      <c r="V253" s="1517"/>
      <c r="W253" s="1517"/>
      <c r="X253" s="1517"/>
      <c r="Y253" s="1519"/>
      <c r="Z253" s="1518"/>
      <c r="AA253" s="1517"/>
      <c r="AB253" s="1517"/>
      <c r="AC253" s="1517"/>
      <c r="AD253" s="1517"/>
      <c r="AE253" s="1517"/>
      <c r="AF253" s="1519"/>
      <c r="AG253" s="1518"/>
      <c r="AH253" s="1517"/>
      <c r="AI253" s="1517"/>
      <c r="AJ253" s="1517"/>
      <c r="AK253" s="1517"/>
      <c r="AL253" s="1517"/>
      <c r="AM253" s="1519"/>
      <c r="AN253" s="1518"/>
      <c r="AO253" s="1517"/>
      <c r="AP253" s="1517"/>
      <c r="AQ253" s="1517"/>
      <c r="AR253" s="1517"/>
      <c r="AS253" s="1517"/>
      <c r="AT253" s="1519"/>
      <c r="AU253" s="1518"/>
      <c r="AV253" s="1517"/>
      <c r="AW253" s="1517"/>
      <c r="AX253" s="1516"/>
      <c r="AY253" s="1515"/>
      <c r="AZ253" s="1514"/>
      <c r="BA253" s="1513"/>
      <c r="BB253" s="1091"/>
      <c r="BC253" s="1090"/>
      <c r="BD253" s="1090"/>
      <c r="BE253" s="1090"/>
      <c r="BF253" s="1089"/>
    </row>
    <row r="254" spans="2:58" ht="20.25" customHeight="1">
      <c r="B254" s="1396"/>
      <c r="C254" s="1087"/>
      <c r="D254" s="1086"/>
      <c r="E254" s="1085"/>
      <c r="F254" s="1084"/>
      <c r="G254" s="1083"/>
      <c r="H254" s="1082"/>
      <c r="I254" s="1081"/>
      <c r="J254" s="1081"/>
      <c r="K254" s="1080"/>
      <c r="L254" s="1079"/>
      <c r="M254" s="1067"/>
      <c r="N254" s="1067"/>
      <c r="O254" s="1066"/>
      <c r="P254" s="1395" t="s">
        <v>936</v>
      </c>
      <c r="Q254" s="1394"/>
      <c r="R254" s="1393"/>
      <c r="S254" s="1391" t="str">
        <f>IF(S253="","",VLOOKUP(S253,'シフト記号表（勤務時間帯）'!$C$6:$K$35,9,FALSE))</f>
        <v/>
      </c>
      <c r="T254" s="1390" t="str">
        <f>IF(T253="","",VLOOKUP(T253,'シフト記号表（勤務時間帯）'!$C$6:$K$35,9,FALSE))</f>
        <v/>
      </c>
      <c r="U254" s="1390" t="str">
        <f>IF(U253="","",VLOOKUP(U253,'シフト記号表（勤務時間帯）'!$C$6:$K$35,9,FALSE))</f>
        <v/>
      </c>
      <c r="V254" s="1390" t="str">
        <f>IF(V253="","",VLOOKUP(V253,'シフト記号表（勤務時間帯）'!$C$6:$K$35,9,FALSE))</f>
        <v/>
      </c>
      <c r="W254" s="1390" t="str">
        <f>IF(W253="","",VLOOKUP(W253,'シフト記号表（勤務時間帯）'!$C$6:$K$35,9,FALSE))</f>
        <v/>
      </c>
      <c r="X254" s="1390" t="str">
        <f>IF(X253="","",VLOOKUP(X253,'シフト記号表（勤務時間帯）'!$C$6:$K$35,9,FALSE))</f>
        <v/>
      </c>
      <c r="Y254" s="1392" t="str">
        <f>IF(Y253="","",VLOOKUP(Y253,'シフト記号表（勤務時間帯）'!$C$6:$K$35,9,FALSE))</f>
        <v/>
      </c>
      <c r="Z254" s="1391" t="str">
        <f>IF(Z253="","",VLOOKUP(Z253,'シフト記号表（勤務時間帯）'!$C$6:$K$35,9,FALSE))</f>
        <v/>
      </c>
      <c r="AA254" s="1390" t="str">
        <f>IF(AA253="","",VLOOKUP(AA253,'シフト記号表（勤務時間帯）'!$C$6:$K$35,9,FALSE))</f>
        <v/>
      </c>
      <c r="AB254" s="1390" t="str">
        <f>IF(AB253="","",VLOOKUP(AB253,'シフト記号表（勤務時間帯）'!$C$6:$K$35,9,FALSE))</f>
        <v/>
      </c>
      <c r="AC254" s="1390" t="str">
        <f>IF(AC253="","",VLOOKUP(AC253,'シフト記号表（勤務時間帯）'!$C$6:$K$35,9,FALSE))</f>
        <v/>
      </c>
      <c r="AD254" s="1390" t="str">
        <f>IF(AD253="","",VLOOKUP(AD253,'シフト記号表（勤務時間帯）'!$C$6:$K$35,9,FALSE))</f>
        <v/>
      </c>
      <c r="AE254" s="1390" t="str">
        <f>IF(AE253="","",VLOOKUP(AE253,'シフト記号表（勤務時間帯）'!$C$6:$K$35,9,FALSE))</f>
        <v/>
      </c>
      <c r="AF254" s="1392" t="str">
        <f>IF(AF253="","",VLOOKUP(AF253,'シフト記号表（勤務時間帯）'!$C$6:$K$35,9,FALSE))</f>
        <v/>
      </c>
      <c r="AG254" s="1391" t="str">
        <f>IF(AG253="","",VLOOKUP(AG253,'シフト記号表（勤務時間帯）'!$C$6:$K$35,9,FALSE))</f>
        <v/>
      </c>
      <c r="AH254" s="1390" t="str">
        <f>IF(AH253="","",VLOOKUP(AH253,'シフト記号表（勤務時間帯）'!$C$6:$K$35,9,FALSE))</f>
        <v/>
      </c>
      <c r="AI254" s="1390" t="str">
        <f>IF(AI253="","",VLOOKUP(AI253,'シフト記号表（勤務時間帯）'!$C$6:$K$35,9,FALSE))</f>
        <v/>
      </c>
      <c r="AJ254" s="1390" t="str">
        <f>IF(AJ253="","",VLOOKUP(AJ253,'シフト記号表（勤務時間帯）'!$C$6:$K$35,9,FALSE))</f>
        <v/>
      </c>
      <c r="AK254" s="1390" t="str">
        <f>IF(AK253="","",VLOOKUP(AK253,'シフト記号表（勤務時間帯）'!$C$6:$K$35,9,FALSE))</f>
        <v/>
      </c>
      <c r="AL254" s="1390" t="str">
        <f>IF(AL253="","",VLOOKUP(AL253,'シフト記号表（勤務時間帯）'!$C$6:$K$35,9,FALSE))</f>
        <v/>
      </c>
      <c r="AM254" s="1392" t="str">
        <f>IF(AM253="","",VLOOKUP(AM253,'シフト記号表（勤務時間帯）'!$C$6:$K$35,9,FALSE))</f>
        <v/>
      </c>
      <c r="AN254" s="1391" t="str">
        <f>IF(AN253="","",VLOOKUP(AN253,'シフト記号表（勤務時間帯）'!$C$6:$K$35,9,FALSE))</f>
        <v/>
      </c>
      <c r="AO254" s="1390" t="str">
        <f>IF(AO253="","",VLOOKUP(AO253,'シフト記号表（勤務時間帯）'!$C$6:$K$35,9,FALSE))</f>
        <v/>
      </c>
      <c r="AP254" s="1390" t="str">
        <f>IF(AP253="","",VLOOKUP(AP253,'シフト記号表（勤務時間帯）'!$C$6:$K$35,9,FALSE))</f>
        <v/>
      </c>
      <c r="AQ254" s="1390" t="str">
        <f>IF(AQ253="","",VLOOKUP(AQ253,'シフト記号表（勤務時間帯）'!$C$6:$K$35,9,FALSE))</f>
        <v/>
      </c>
      <c r="AR254" s="1390" t="str">
        <f>IF(AR253="","",VLOOKUP(AR253,'シフト記号表（勤務時間帯）'!$C$6:$K$35,9,FALSE))</f>
        <v/>
      </c>
      <c r="AS254" s="1390" t="str">
        <f>IF(AS253="","",VLOOKUP(AS253,'シフト記号表（勤務時間帯）'!$C$6:$K$35,9,FALSE))</f>
        <v/>
      </c>
      <c r="AT254" s="1392" t="str">
        <f>IF(AT253="","",VLOOKUP(AT253,'シフト記号表（勤務時間帯）'!$C$6:$K$35,9,FALSE))</f>
        <v/>
      </c>
      <c r="AU254" s="1391" t="str">
        <f>IF(AU253="","",VLOOKUP(AU253,'シフト記号表（勤務時間帯）'!$C$6:$K$35,9,FALSE))</f>
        <v/>
      </c>
      <c r="AV254" s="1390" t="str">
        <f>IF(AV253="","",VLOOKUP(AV253,'シフト記号表（勤務時間帯）'!$C$6:$K$35,9,FALSE))</f>
        <v/>
      </c>
      <c r="AW254" s="1390" t="str">
        <f>IF(AW253="","",VLOOKUP(AW253,'シフト記号表（勤務時間帯）'!$C$6:$K$35,9,FALSE))</f>
        <v/>
      </c>
      <c r="AX254" s="1389">
        <f>IF($BB$3="４週",SUM(S254:AT254),IF($BB$3="暦月",SUM(S254:AW254),""))</f>
        <v>0</v>
      </c>
      <c r="AY254" s="1388"/>
      <c r="AZ254" s="1387">
        <f>IF($BB$3="４週",AX254/4,IF($BB$3="暦月",'②勤務形態一覧表（100名）'!AX254/('②勤務形態一覧表（100名）'!$BB$8/7),""))</f>
        <v>0</v>
      </c>
      <c r="BA254" s="1386"/>
      <c r="BB254" s="1068"/>
      <c r="BC254" s="1067"/>
      <c r="BD254" s="1067"/>
      <c r="BE254" s="1067"/>
      <c r="BF254" s="1066"/>
    </row>
    <row r="255" spans="2:58" ht="20.25" customHeight="1">
      <c r="B255" s="1396"/>
      <c r="C255" s="1064"/>
      <c r="D255" s="1063"/>
      <c r="E255" s="1062"/>
      <c r="F255" s="1512">
        <f>C253</f>
        <v>0</v>
      </c>
      <c r="G255" s="1116"/>
      <c r="H255" s="1082"/>
      <c r="I255" s="1081"/>
      <c r="J255" s="1081"/>
      <c r="K255" s="1080"/>
      <c r="L255" s="1115"/>
      <c r="M255" s="1110"/>
      <c r="N255" s="1110"/>
      <c r="O255" s="1109"/>
      <c r="P255" s="1406" t="s">
        <v>935</v>
      </c>
      <c r="Q255" s="1405"/>
      <c r="R255" s="1404"/>
      <c r="S255" s="1380" t="str">
        <f>IF(S253="","",VLOOKUP(S253,'シフト記号表（勤務時間帯）'!$C$6:$U$35,19,FALSE))</f>
        <v/>
      </c>
      <c r="T255" s="1379" t="str">
        <f>IF(T253="","",VLOOKUP(T253,'シフト記号表（勤務時間帯）'!$C$6:$U$35,19,FALSE))</f>
        <v/>
      </c>
      <c r="U255" s="1379" t="str">
        <f>IF(U253="","",VLOOKUP(U253,'シフト記号表（勤務時間帯）'!$C$6:$U$35,19,FALSE))</f>
        <v/>
      </c>
      <c r="V255" s="1379" t="str">
        <f>IF(V253="","",VLOOKUP(V253,'シフト記号表（勤務時間帯）'!$C$6:$U$35,19,FALSE))</f>
        <v/>
      </c>
      <c r="W255" s="1379" t="str">
        <f>IF(W253="","",VLOOKUP(W253,'シフト記号表（勤務時間帯）'!$C$6:$U$35,19,FALSE))</f>
        <v/>
      </c>
      <c r="X255" s="1379" t="str">
        <f>IF(X253="","",VLOOKUP(X253,'シフト記号表（勤務時間帯）'!$C$6:$U$35,19,FALSE))</f>
        <v/>
      </c>
      <c r="Y255" s="1381" t="str">
        <f>IF(Y253="","",VLOOKUP(Y253,'シフト記号表（勤務時間帯）'!$C$6:$U$35,19,FALSE))</f>
        <v/>
      </c>
      <c r="Z255" s="1380" t="str">
        <f>IF(Z253="","",VLOOKUP(Z253,'シフト記号表（勤務時間帯）'!$C$6:$U$35,19,FALSE))</f>
        <v/>
      </c>
      <c r="AA255" s="1379" t="str">
        <f>IF(AA253="","",VLOOKUP(AA253,'シフト記号表（勤務時間帯）'!$C$6:$U$35,19,FALSE))</f>
        <v/>
      </c>
      <c r="AB255" s="1379" t="str">
        <f>IF(AB253="","",VLOOKUP(AB253,'シフト記号表（勤務時間帯）'!$C$6:$U$35,19,FALSE))</f>
        <v/>
      </c>
      <c r="AC255" s="1379" t="str">
        <f>IF(AC253="","",VLOOKUP(AC253,'シフト記号表（勤務時間帯）'!$C$6:$U$35,19,FALSE))</f>
        <v/>
      </c>
      <c r="AD255" s="1379" t="str">
        <f>IF(AD253="","",VLOOKUP(AD253,'シフト記号表（勤務時間帯）'!$C$6:$U$35,19,FALSE))</f>
        <v/>
      </c>
      <c r="AE255" s="1379" t="str">
        <f>IF(AE253="","",VLOOKUP(AE253,'シフト記号表（勤務時間帯）'!$C$6:$U$35,19,FALSE))</f>
        <v/>
      </c>
      <c r="AF255" s="1381" t="str">
        <f>IF(AF253="","",VLOOKUP(AF253,'シフト記号表（勤務時間帯）'!$C$6:$U$35,19,FALSE))</f>
        <v/>
      </c>
      <c r="AG255" s="1380" t="str">
        <f>IF(AG253="","",VLOOKUP(AG253,'シフト記号表（勤務時間帯）'!$C$6:$U$35,19,FALSE))</f>
        <v/>
      </c>
      <c r="AH255" s="1379" t="str">
        <f>IF(AH253="","",VLOOKUP(AH253,'シフト記号表（勤務時間帯）'!$C$6:$U$35,19,FALSE))</f>
        <v/>
      </c>
      <c r="AI255" s="1379" t="str">
        <f>IF(AI253="","",VLOOKUP(AI253,'シフト記号表（勤務時間帯）'!$C$6:$U$35,19,FALSE))</f>
        <v/>
      </c>
      <c r="AJ255" s="1379" t="str">
        <f>IF(AJ253="","",VLOOKUP(AJ253,'シフト記号表（勤務時間帯）'!$C$6:$U$35,19,FALSE))</f>
        <v/>
      </c>
      <c r="AK255" s="1379" t="str">
        <f>IF(AK253="","",VLOOKUP(AK253,'シフト記号表（勤務時間帯）'!$C$6:$U$35,19,FALSE))</f>
        <v/>
      </c>
      <c r="AL255" s="1379" t="str">
        <f>IF(AL253="","",VLOOKUP(AL253,'シフト記号表（勤務時間帯）'!$C$6:$U$35,19,FALSE))</f>
        <v/>
      </c>
      <c r="AM255" s="1381" t="str">
        <f>IF(AM253="","",VLOOKUP(AM253,'シフト記号表（勤務時間帯）'!$C$6:$U$35,19,FALSE))</f>
        <v/>
      </c>
      <c r="AN255" s="1380" t="str">
        <f>IF(AN253="","",VLOOKUP(AN253,'シフト記号表（勤務時間帯）'!$C$6:$U$35,19,FALSE))</f>
        <v/>
      </c>
      <c r="AO255" s="1379" t="str">
        <f>IF(AO253="","",VLOOKUP(AO253,'シフト記号表（勤務時間帯）'!$C$6:$U$35,19,FALSE))</f>
        <v/>
      </c>
      <c r="AP255" s="1379" t="str">
        <f>IF(AP253="","",VLOOKUP(AP253,'シフト記号表（勤務時間帯）'!$C$6:$U$35,19,FALSE))</f>
        <v/>
      </c>
      <c r="AQ255" s="1379" t="str">
        <f>IF(AQ253="","",VLOOKUP(AQ253,'シフト記号表（勤務時間帯）'!$C$6:$U$35,19,FALSE))</f>
        <v/>
      </c>
      <c r="AR255" s="1379" t="str">
        <f>IF(AR253="","",VLOOKUP(AR253,'シフト記号表（勤務時間帯）'!$C$6:$U$35,19,FALSE))</f>
        <v/>
      </c>
      <c r="AS255" s="1379" t="str">
        <f>IF(AS253="","",VLOOKUP(AS253,'シフト記号表（勤務時間帯）'!$C$6:$U$35,19,FALSE))</f>
        <v/>
      </c>
      <c r="AT255" s="1381" t="str">
        <f>IF(AT253="","",VLOOKUP(AT253,'シフト記号表（勤務時間帯）'!$C$6:$U$35,19,FALSE))</f>
        <v/>
      </c>
      <c r="AU255" s="1380" t="str">
        <f>IF(AU253="","",VLOOKUP(AU253,'シフト記号表（勤務時間帯）'!$C$6:$U$35,19,FALSE))</f>
        <v/>
      </c>
      <c r="AV255" s="1379" t="str">
        <f>IF(AV253="","",VLOOKUP(AV253,'シフト記号表（勤務時間帯）'!$C$6:$U$35,19,FALSE))</f>
        <v/>
      </c>
      <c r="AW255" s="1379" t="str">
        <f>IF(AW253="","",VLOOKUP(AW253,'シフト記号表（勤務時間帯）'!$C$6:$U$35,19,FALSE))</f>
        <v/>
      </c>
      <c r="AX255" s="1378">
        <f>IF($BB$3="４週",SUM(S255:AT255),IF($BB$3="暦月",SUM(S255:AW255),""))</f>
        <v>0</v>
      </c>
      <c r="AY255" s="1377"/>
      <c r="AZ255" s="1376">
        <f>IF($BB$3="４週",AX255/4,IF($BB$3="暦月",'②勤務形態一覧表（100名）'!AX255/('②勤務形態一覧表（100名）'!$BB$8/7),""))</f>
        <v>0</v>
      </c>
      <c r="BA255" s="1375"/>
      <c r="BB255" s="1111"/>
      <c r="BC255" s="1110"/>
      <c r="BD255" s="1110"/>
      <c r="BE255" s="1110"/>
      <c r="BF255" s="1109"/>
    </row>
    <row r="256" spans="2:58" ht="20.25" customHeight="1">
      <c r="B256" s="1396">
        <f>B253+1</f>
        <v>79</v>
      </c>
      <c r="C256" s="1108"/>
      <c r="D256" s="1107"/>
      <c r="E256" s="1106"/>
      <c r="F256" s="1105"/>
      <c r="G256" s="1104"/>
      <c r="H256" s="1103"/>
      <c r="I256" s="1081"/>
      <c r="J256" s="1081"/>
      <c r="K256" s="1080"/>
      <c r="L256" s="1102"/>
      <c r="M256" s="1090"/>
      <c r="N256" s="1090"/>
      <c r="O256" s="1089"/>
      <c r="P256" s="1403" t="s">
        <v>937</v>
      </c>
      <c r="Q256" s="1402"/>
      <c r="R256" s="1401"/>
      <c r="S256" s="1518"/>
      <c r="T256" s="1517"/>
      <c r="U256" s="1517"/>
      <c r="V256" s="1517"/>
      <c r="W256" s="1517"/>
      <c r="X256" s="1517"/>
      <c r="Y256" s="1519"/>
      <c r="Z256" s="1518"/>
      <c r="AA256" s="1517"/>
      <c r="AB256" s="1517"/>
      <c r="AC256" s="1517"/>
      <c r="AD256" s="1517"/>
      <c r="AE256" s="1517"/>
      <c r="AF256" s="1519"/>
      <c r="AG256" s="1518"/>
      <c r="AH256" s="1517"/>
      <c r="AI256" s="1517"/>
      <c r="AJ256" s="1517"/>
      <c r="AK256" s="1517"/>
      <c r="AL256" s="1517"/>
      <c r="AM256" s="1519"/>
      <c r="AN256" s="1518"/>
      <c r="AO256" s="1517"/>
      <c r="AP256" s="1517"/>
      <c r="AQ256" s="1517"/>
      <c r="AR256" s="1517"/>
      <c r="AS256" s="1517"/>
      <c r="AT256" s="1519"/>
      <c r="AU256" s="1518"/>
      <c r="AV256" s="1517"/>
      <c r="AW256" s="1517"/>
      <c r="AX256" s="1516"/>
      <c r="AY256" s="1515"/>
      <c r="AZ256" s="1514"/>
      <c r="BA256" s="1513"/>
      <c r="BB256" s="1091"/>
      <c r="BC256" s="1090"/>
      <c r="BD256" s="1090"/>
      <c r="BE256" s="1090"/>
      <c r="BF256" s="1089"/>
    </row>
    <row r="257" spans="2:58" ht="20.25" customHeight="1">
      <c r="B257" s="1396"/>
      <c r="C257" s="1087"/>
      <c r="D257" s="1086"/>
      <c r="E257" s="1085"/>
      <c r="F257" s="1084"/>
      <c r="G257" s="1083"/>
      <c r="H257" s="1082"/>
      <c r="I257" s="1081"/>
      <c r="J257" s="1081"/>
      <c r="K257" s="1080"/>
      <c r="L257" s="1079"/>
      <c r="M257" s="1067"/>
      <c r="N257" s="1067"/>
      <c r="O257" s="1066"/>
      <c r="P257" s="1395" t="s">
        <v>936</v>
      </c>
      <c r="Q257" s="1394"/>
      <c r="R257" s="1393"/>
      <c r="S257" s="1391" t="str">
        <f>IF(S256="","",VLOOKUP(S256,'シフト記号表（勤務時間帯）'!$C$6:$K$35,9,FALSE))</f>
        <v/>
      </c>
      <c r="T257" s="1390" t="str">
        <f>IF(T256="","",VLOOKUP(T256,'シフト記号表（勤務時間帯）'!$C$6:$K$35,9,FALSE))</f>
        <v/>
      </c>
      <c r="U257" s="1390" t="str">
        <f>IF(U256="","",VLOOKUP(U256,'シフト記号表（勤務時間帯）'!$C$6:$K$35,9,FALSE))</f>
        <v/>
      </c>
      <c r="V257" s="1390" t="str">
        <f>IF(V256="","",VLOOKUP(V256,'シフト記号表（勤務時間帯）'!$C$6:$K$35,9,FALSE))</f>
        <v/>
      </c>
      <c r="W257" s="1390" t="str">
        <f>IF(W256="","",VLOOKUP(W256,'シフト記号表（勤務時間帯）'!$C$6:$K$35,9,FALSE))</f>
        <v/>
      </c>
      <c r="X257" s="1390" t="str">
        <f>IF(X256="","",VLOOKUP(X256,'シフト記号表（勤務時間帯）'!$C$6:$K$35,9,FALSE))</f>
        <v/>
      </c>
      <c r="Y257" s="1392" t="str">
        <f>IF(Y256="","",VLOOKUP(Y256,'シフト記号表（勤務時間帯）'!$C$6:$K$35,9,FALSE))</f>
        <v/>
      </c>
      <c r="Z257" s="1391" t="str">
        <f>IF(Z256="","",VLOOKUP(Z256,'シフト記号表（勤務時間帯）'!$C$6:$K$35,9,FALSE))</f>
        <v/>
      </c>
      <c r="AA257" s="1390" t="str">
        <f>IF(AA256="","",VLOOKUP(AA256,'シフト記号表（勤務時間帯）'!$C$6:$K$35,9,FALSE))</f>
        <v/>
      </c>
      <c r="AB257" s="1390" t="str">
        <f>IF(AB256="","",VLOOKUP(AB256,'シフト記号表（勤務時間帯）'!$C$6:$K$35,9,FALSE))</f>
        <v/>
      </c>
      <c r="AC257" s="1390" t="str">
        <f>IF(AC256="","",VLOOKUP(AC256,'シフト記号表（勤務時間帯）'!$C$6:$K$35,9,FALSE))</f>
        <v/>
      </c>
      <c r="AD257" s="1390" t="str">
        <f>IF(AD256="","",VLOOKUP(AD256,'シフト記号表（勤務時間帯）'!$C$6:$K$35,9,FALSE))</f>
        <v/>
      </c>
      <c r="AE257" s="1390" t="str">
        <f>IF(AE256="","",VLOOKUP(AE256,'シフト記号表（勤務時間帯）'!$C$6:$K$35,9,FALSE))</f>
        <v/>
      </c>
      <c r="AF257" s="1392" t="str">
        <f>IF(AF256="","",VLOOKUP(AF256,'シフト記号表（勤務時間帯）'!$C$6:$K$35,9,FALSE))</f>
        <v/>
      </c>
      <c r="AG257" s="1391" t="str">
        <f>IF(AG256="","",VLOOKUP(AG256,'シフト記号表（勤務時間帯）'!$C$6:$K$35,9,FALSE))</f>
        <v/>
      </c>
      <c r="AH257" s="1390" t="str">
        <f>IF(AH256="","",VLOOKUP(AH256,'シフト記号表（勤務時間帯）'!$C$6:$K$35,9,FALSE))</f>
        <v/>
      </c>
      <c r="AI257" s="1390" t="str">
        <f>IF(AI256="","",VLOOKUP(AI256,'シフト記号表（勤務時間帯）'!$C$6:$K$35,9,FALSE))</f>
        <v/>
      </c>
      <c r="AJ257" s="1390" t="str">
        <f>IF(AJ256="","",VLOOKUP(AJ256,'シフト記号表（勤務時間帯）'!$C$6:$K$35,9,FALSE))</f>
        <v/>
      </c>
      <c r="AK257" s="1390" t="str">
        <f>IF(AK256="","",VLOOKUP(AK256,'シフト記号表（勤務時間帯）'!$C$6:$K$35,9,FALSE))</f>
        <v/>
      </c>
      <c r="AL257" s="1390" t="str">
        <f>IF(AL256="","",VLOOKUP(AL256,'シフト記号表（勤務時間帯）'!$C$6:$K$35,9,FALSE))</f>
        <v/>
      </c>
      <c r="AM257" s="1392" t="str">
        <f>IF(AM256="","",VLOOKUP(AM256,'シフト記号表（勤務時間帯）'!$C$6:$K$35,9,FALSE))</f>
        <v/>
      </c>
      <c r="AN257" s="1391" t="str">
        <f>IF(AN256="","",VLOOKUP(AN256,'シフト記号表（勤務時間帯）'!$C$6:$K$35,9,FALSE))</f>
        <v/>
      </c>
      <c r="AO257" s="1390" t="str">
        <f>IF(AO256="","",VLOOKUP(AO256,'シフト記号表（勤務時間帯）'!$C$6:$K$35,9,FALSE))</f>
        <v/>
      </c>
      <c r="AP257" s="1390" t="str">
        <f>IF(AP256="","",VLOOKUP(AP256,'シフト記号表（勤務時間帯）'!$C$6:$K$35,9,FALSE))</f>
        <v/>
      </c>
      <c r="AQ257" s="1390" t="str">
        <f>IF(AQ256="","",VLOOKUP(AQ256,'シフト記号表（勤務時間帯）'!$C$6:$K$35,9,FALSE))</f>
        <v/>
      </c>
      <c r="AR257" s="1390" t="str">
        <f>IF(AR256="","",VLOOKUP(AR256,'シフト記号表（勤務時間帯）'!$C$6:$K$35,9,FALSE))</f>
        <v/>
      </c>
      <c r="AS257" s="1390" t="str">
        <f>IF(AS256="","",VLOOKUP(AS256,'シフト記号表（勤務時間帯）'!$C$6:$K$35,9,FALSE))</f>
        <v/>
      </c>
      <c r="AT257" s="1392" t="str">
        <f>IF(AT256="","",VLOOKUP(AT256,'シフト記号表（勤務時間帯）'!$C$6:$K$35,9,FALSE))</f>
        <v/>
      </c>
      <c r="AU257" s="1391" t="str">
        <f>IF(AU256="","",VLOOKUP(AU256,'シフト記号表（勤務時間帯）'!$C$6:$K$35,9,FALSE))</f>
        <v/>
      </c>
      <c r="AV257" s="1390" t="str">
        <f>IF(AV256="","",VLOOKUP(AV256,'シフト記号表（勤務時間帯）'!$C$6:$K$35,9,FALSE))</f>
        <v/>
      </c>
      <c r="AW257" s="1390" t="str">
        <f>IF(AW256="","",VLOOKUP(AW256,'シフト記号表（勤務時間帯）'!$C$6:$K$35,9,FALSE))</f>
        <v/>
      </c>
      <c r="AX257" s="1389">
        <f>IF($BB$3="４週",SUM(S257:AT257),IF($BB$3="暦月",SUM(S257:AW257),""))</f>
        <v>0</v>
      </c>
      <c r="AY257" s="1388"/>
      <c r="AZ257" s="1387">
        <f>IF($BB$3="４週",AX257/4,IF($BB$3="暦月",'②勤務形態一覧表（100名）'!AX257/('②勤務形態一覧表（100名）'!$BB$8/7),""))</f>
        <v>0</v>
      </c>
      <c r="BA257" s="1386"/>
      <c r="BB257" s="1068"/>
      <c r="BC257" s="1067"/>
      <c r="BD257" s="1067"/>
      <c r="BE257" s="1067"/>
      <c r="BF257" s="1066"/>
    </row>
    <row r="258" spans="2:58" ht="20.25" customHeight="1">
      <c r="B258" s="1396"/>
      <c r="C258" s="1064"/>
      <c r="D258" s="1063"/>
      <c r="E258" s="1062"/>
      <c r="F258" s="1512">
        <f>C256</f>
        <v>0</v>
      </c>
      <c r="G258" s="1116"/>
      <c r="H258" s="1082"/>
      <c r="I258" s="1081"/>
      <c r="J258" s="1081"/>
      <c r="K258" s="1080"/>
      <c r="L258" s="1115"/>
      <c r="M258" s="1110"/>
      <c r="N258" s="1110"/>
      <c r="O258" s="1109"/>
      <c r="P258" s="1406" t="s">
        <v>935</v>
      </c>
      <c r="Q258" s="1405"/>
      <c r="R258" s="1404"/>
      <c r="S258" s="1380" t="str">
        <f>IF(S256="","",VLOOKUP(S256,'シフト記号表（勤務時間帯）'!$C$6:$U$35,19,FALSE))</f>
        <v/>
      </c>
      <c r="T258" s="1379" t="str">
        <f>IF(T256="","",VLOOKUP(T256,'シフト記号表（勤務時間帯）'!$C$6:$U$35,19,FALSE))</f>
        <v/>
      </c>
      <c r="U258" s="1379" t="str">
        <f>IF(U256="","",VLOOKUP(U256,'シフト記号表（勤務時間帯）'!$C$6:$U$35,19,FALSE))</f>
        <v/>
      </c>
      <c r="V258" s="1379" t="str">
        <f>IF(V256="","",VLOOKUP(V256,'シフト記号表（勤務時間帯）'!$C$6:$U$35,19,FALSE))</f>
        <v/>
      </c>
      <c r="W258" s="1379" t="str">
        <f>IF(W256="","",VLOOKUP(W256,'シフト記号表（勤務時間帯）'!$C$6:$U$35,19,FALSE))</f>
        <v/>
      </c>
      <c r="X258" s="1379" t="str">
        <f>IF(X256="","",VLOOKUP(X256,'シフト記号表（勤務時間帯）'!$C$6:$U$35,19,FALSE))</f>
        <v/>
      </c>
      <c r="Y258" s="1381" t="str">
        <f>IF(Y256="","",VLOOKUP(Y256,'シフト記号表（勤務時間帯）'!$C$6:$U$35,19,FALSE))</f>
        <v/>
      </c>
      <c r="Z258" s="1380" t="str">
        <f>IF(Z256="","",VLOOKUP(Z256,'シフト記号表（勤務時間帯）'!$C$6:$U$35,19,FALSE))</f>
        <v/>
      </c>
      <c r="AA258" s="1379" t="str">
        <f>IF(AA256="","",VLOOKUP(AA256,'シフト記号表（勤務時間帯）'!$C$6:$U$35,19,FALSE))</f>
        <v/>
      </c>
      <c r="AB258" s="1379" t="str">
        <f>IF(AB256="","",VLOOKUP(AB256,'シフト記号表（勤務時間帯）'!$C$6:$U$35,19,FALSE))</f>
        <v/>
      </c>
      <c r="AC258" s="1379" t="str">
        <f>IF(AC256="","",VLOOKUP(AC256,'シフト記号表（勤務時間帯）'!$C$6:$U$35,19,FALSE))</f>
        <v/>
      </c>
      <c r="AD258" s="1379" t="str">
        <f>IF(AD256="","",VLOOKUP(AD256,'シフト記号表（勤務時間帯）'!$C$6:$U$35,19,FALSE))</f>
        <v/>
      </c>
      <c r="AE258" s="1379" t="str">
        <f>IF(AE256="","",VLOOKUP(AE256,'シフト記号表（勤務時間帯）'!$C$6:$U$35,19,FALSE))</f>
        <v/>
      </c>
      <c r="AF258" s="1381" t="str">
        <f>IF(AF256="","",VLOOKUP(AF256,'シフト記号表（勤務時間帯）'!$C$6:$U$35,19,FALSE))</f>
        <v/>
      </c>
      <c r="AG258" s="1380" t="str">
        <f>IF(AG256="","",VLOOKUP(AG256,'シフト記号表（勤務時間帯）'!$C$6:$U$35,19,FALSE))</f>
        <v/>
      </c>
      <c r="AH258" s="1379" t="str">
        <f>IF(AH256="","",VLOOKUP(AH256,'シフト記号表（勤務時間帯）'!$C$6:$U$35,19,FALSE))</f>
        <v/>
      </c>
      <c r="AI258" s="1379" t="str">
        <f>IF(AI256="","",VLOOKUP(AI256,'シフト記号表（勤務時間帯）'!$C$6:$U$35,19,FALSE))</f>
        <v/>
      </c>
      <c r="AJ258" s="1379" t="str">
        <f>IF(AJ256="","",VLOOKUP(AJ256,'シフト記号表（勤務時間帯）'!$C$6:$U$35,19,FALSE))</f>
        <v/>
      </c>
      <c r="AK258" s="1379" t="str">
        <f>IF(AK256="","",VLOOKUP(AK256,'シフト記号表（勤務時間帯）'!$C$6:$U$35,19,FALSE))</f>
        <v/>
      </c>
      <c r="AL258" s="1379" t="str">
        <f>IF(AL256="","",VLOOKUP(AL256,'シフト記号表（勤務時間帯）'!$C$6:$U$35,19,FALSE))</f>
        <v/>
      </c>
      <c r="AM258" s="1381" t="str">
        <f>IF(AM256="","",VLOOKUP(AM256,'シフト記号表（勤務時間帯）'!$C$6:$U$35,19,FALSE))</f>
        <v/>
      </c>
      <c r="AN258" s="1380" t="str">
        <f>IF(AN256="","",VLOOKUP(AN256,'シフト記号表（勤務時間帯）'!$C$6:$U$35,19,FALSE))</f>
        <v/>
      </c>
      <c r="AO258" s="1379" t="str">
        <f>IF(AO256="","",VLOOKUP(AO256,'シフト記号表（勤務時間帯）'!$C$6:$U$35,19,FALSE))</f>
        <v/>
      </c>
      <c r="AP258" s="1379" t="str">
        <f>IF(AP256="","",VLOOKUP(AP256,'シフト記号表（勤務時間帯）'!$C$6:$U$35,19,FALSE))</f>
        <v/>
      </c>
      <c r="AQ258" s="1379" t="str">
        <f>IF(AQ256="","",VLOOKUP(AQ256,'シフト記号表（勤務時間帯）'!$C$6:$U$35,19,FALSE))</f>
        <v/>
      </c>
      <c r="AR258" s="1379" t="str">
        <f>IF(AR256="","",VLOOKUP(AR256,'シフト記号表（勤務時間帯）'!$C$6:$U$35,19,FALSE))</f>
        <v/>
      </c>
      <c r="AS258" s="1379" t="str">
        <f>IF(AS256="","",VLOOKUP(AS256,'シフト記号表（勤務時間帯）'!$C$6:$U$35,19,FALSE))</f>
        <v/>
      </c>
      <c r="AT258" s="1381" t="str">
        <f>IF(AT256="","",VLOOKUP(AT256,'シフト記号表（勤務時間帯）'!$C$6:$U$35,19,FALSE))</f>
        <v/>
      </c>
      <c r="AU258" s="1380" t="str">
        <f>IF(AU256="","",VLOOKUP(AU256,'シフト記号表（勤務時間帯）'!$C$6:$U$35,19,FALSE))</f>
        <v/>
      </c>
      <c r="AV258" s="1379" t="str">
        <f>IF(AV256="","",VLOOKUP(AV256,'シフト記号表（勤務時間帯）'!$C$6:$U$35,19,FALSE))</f>
        <v/>
      </c>
      <c r="AW258" s="1379" t="str">
        <f>IF(AW256="","",VLOOKUP(AW256,'シフト記号表（勤務時間帯）'!$C$6:$U$35,19,FALSE))</f>
        <v/>
      </c>
      <c r="AX258" s="1378">
        <f>IF($BB$3="４週",SUM(S258:AT258),IF($BB$3="暦月",SUM(S258:AW258),""))</f>
        <v>0</v>
      </c>
      <c r="AY258" s="1377"/>
      <c r="AZ258" s="1376">
        <f>IF($BB$3="４週",AX258/4,IF($BB$3="暦月",'②勤務形態一覧表（100名）'!AX258/('②勤務形態一覧表（100名）'!$BB$8/7),""))</f>
        <v>0</v>
      </c>
      <c r="BA258" s="1375"/>
      <c r="BB258" s="1111"/>
      <c r="BC258" s="1110"/>
      <c r="BD258" s="1110"/>
      <c r="BE258" s="1110"/>
      <c r="BF258" s="1109"/>
    </row>
    <row r="259" spans="2:58" ht="20.25" customHeight="1">
      <c r="B259" s="1396">
        <f>B256+1</f>
        <v>80</v>
      </c>
      <c r="C259" s="1108"/>
      <c r="D259" s="1107"/>
      <c r="E259" s="1106"/>
      <c r="F259" s="1105"/>
      <c r="G259" s="1104"/>
      <c r="H259" s="1103"/>
      <c r="I259" s="1081"/>
      <c r="J259" s="1081"/>
      <c r="K259" s="1080"/>
      <c r="L259" s="1102"/>
      <c r="M259" s="1090"/>
      <c r="N259" s="1090"/>
      <c r="O259" s="1089"/>
      <c r="P259" s="1403" t="s">
        <v>937</v>
      </c>
      <c r="Q259" s="1402"/>
      <c r="R259" s="1401"/>
      <c r="S259" s="1518"/>
      <c r="T259" s="1517"/>
      <c r="U259" s="1517"/>
      <c r="V259" s="1517"/>
      <c r="W259" s="1517"/>
      <c r="X259" s="1517"/>
      <c r="Y259" s="1519"/>
      <c r="Z259" s="1518"/>
      <c r="AA259" s="1517"/>
      <c r="AB259" s="1517"/>
      <c r="AC259" s="1517"/>
      <c r="AD259" s="1517"/>
      <c r="AE259" s="1517"/>
      <c r="AF259" s="1519"/>
      <c r="AG259" s="1518"/>
      <c r="AH259" s="1517"/>
      <c r="AI259" s="1517"/>
      <c r="AJ259" s="1517"/>
      <c r="AK259" s="1517"/>
      <c r="AL259" s="1517"/>
      <c r="AM259" s="1519"/>
      <c r="AN259" s="1518"/>
      <c r="AO259" s="1517"/>
      <c r="AP259" s="1517"/>
      <c r="AQ259" s="1517"/>
      <c r="AR259" s="1517"/>
      <c r="AS259" s="1517"/>
      <c r="AT259" s="1519"/>
      <c r="AU259" s="1518"/>
      <c r="AV259" s="1517"/>
      <c r="AW259" s="1517"/>
      <c r="AX259" s="1516"/>
      <c r="AY259" s="1515"/>
      <c r="AZ259" s="1514"/>
      <c r="BA259" s="1513"/>
      <c r="BB259" s="1091"/>
      <c r="BC259" s="1090"/>
      <c r="BD259" s="1090"/>
      <c r="BE259" s="1090"/>
      <c r="BF259" s="1089"/>
    </row>
    <row r="260" spans="2:58" ht="20.25" customHeight="1">
      <c r="B260" s="1396"/>
      <c r="C260" s="1087"/>
      <c r="D260" s="1086"/>
      <c r="E260" s="1085"/>
      <c r="F260" s="1084"/>
      <c r="G260" s="1083"/>
      <c r="H260" s="1082"/>
      <c r="I260" s="1081"/>
      <c r="J260" s="1081"/>
      <c r="K260" s="1080"/>
      <c r="L260" s="1079"/>
      <c r="M260" s="1067"/>
      <c r="N260" s="1067"/>
      <c r="O260" s="1066"/>
      <c r="P260" s="1395" t="s">
        <v>936</v>
      </c>
      <c r="Q260" s="1394"/>
      <c r="R260" s="1393"/>
      <c r="S260" s="1391" t="str">
        <f>IF(S259="","",VLOOKUP(S259,'シフト記号表（勤務時間帯）'!$C$6:$K$35,9,FALSE))</f>
        <v/>
      </c>
      <c r="T260" s="1390" t="str">
        <f>IF(T259="","",VLOOKUP(T259,'シフト記号表（勤務時間帯）'!$C$6:$K$35,9,FALSE))</f>
        <v/>
      </c>
      <c r="U260" s="1390" t="str">
        <f>IF(U259="","",VLOOKUP(U259,'シフト記号表（勤務時間帯）'!$C$6:$K$35,9,FALSE))</f>
        <v/>
      </c>
      <c r="V260" s="1390" t="str">
        <f>IF(V259="","",VLOOKUP(V259,'シフト記号表（勤務時間帯）'!$C$6:$K$35,9,FALSE))</f>
        <v/>
      </c>
      <c r="W260" s="1390" t="str">
        <f>IF(W259="","",VLOOKUP(W259,'シフト記号表（勤務時間帯）'!$C$6:$K$35,9,FALSE))</f>
        <v/>
      </c>
      <c r="X260" s="1390" t="str">
        <f>IF(X259="","",VLOOKUP(X259,'シフト記号表（勤務時間帯）'!$C$6:$K$35,9,FALSE))</f>
        <v/>
      </c>
      <c r="Y260" s="1392" t="str">
        <f>IF(Y259="","",VLOOKUP(Y259,'シフト記号表（勤務時間帯）'!$C$6:$K$35,9,FALSE))</f>
        <v/>
      </c>
      <c r="Z260" s="1391" t="str">
        <f>IF(Z259="","",VLOOKUP(Z259,'シフト記号表（勤務時間帯）'!$C$6:$K$35,9,FALSE))</f>
        <v/>
      </c>
      <c r="AA260" s="1390" t="str">
        <f>IF(AA259="","",VLOOKUP(AA259,'シフト記号表（勤務時間帯）'!$C$6:$K$35,9,FALSE))</f>
        <v/>
      </c>
      <c r="AB260" s="1390" t="str">
        <f>IF(AB259="","",VLOOKUP(AB259,'シフト記号表（勤務時間帯）'!$C$6:$K$35,9,FALSE))</f>
        <v/>
      </c>
      <c r="AC260" s="1390" t="str">
        <f>IF(AC259="","",VLOOKUP(AC259,'シフト記号表（勤務時間帯）'!$C$6:$K$35,9,FALSE))</f>
        <v/>
      </c>
      <c r="AD260" s="1390" t="str">
        <f>IF(AD259="","",VLOOKUP(AD259,'シフト記号表（勤務時間帯）'!$C$6:$K$35,9,FALSE))</f>
        <v/>
      </c>
      <c r="AE260" s="1390" t="str">
        <f>IF(AE259="","",VLOOKUP(AE259,'シフト記号表（勤務時間帯）'!$C$6:$K$35,9,FALSE))</f>
        <v/>
      </c>
      <c r="AF260" s="1392" t="str">
        <f>IF(AF259="","",VLOOKUP(AF259,'シフト記号表（勤務時間帯）'!$C$6:$K$35,9,FALSE))</f>
        <v/>
      </c>
      <c r="AG260" s="1391" t="str">
        <f>IF(AG259="","",VLOOKUP(AG259,'シフト記号表（勤務時間帯）'!$C$6:$K$35,9,FALSE))</f>
        <v/>
      </c>
      <c r="AH260" s="1390" t="str">
        <f>IF(AH259="","",VLOOKUP(AH259,'シフト記号表（勤務時間帯）'!$C$6:$K$35,9,FALSE))</f>
        <v/>
      </c>
      <c r="AI260" s="1390" t="str">
        <f>IF(AI259="","",VLOOKUP(AI259,'シフト記号表（勤務時間帯）'!$C$6:$K$35,9,FALSE))</f>
        <v/>
      </c>
      <c r="AJ260" s="1390" t="str">
        <f>IF(AJ259="","",VLOOKUP(AJ259,'シフト記号表（勤務時間帯）'!$C$6:$K$35,9,FALSE))</f>
        <v/>
      </c>
      <c r="AK260" s="1390" t="str">
        <f>IF(AK259="","",VLOOKUP(AK259,'シフト記号表（勤務時間帯）'!$C$6:$K$35,9,FALSE))</f>
        <v/>
      </c>
      <c r="AL260" s="1390" t="str">
        <f>IF(AL259="","",VLOOKUP(AL259,'シフト記号表（勤務時間帯）'!$C$6:$K$35,9,FALSE))</f>
        <v/>
      </c>
      <c r="AM260" s="1392" t="str">
        <f>IF(AM259="","",VLOOKUP(AM259,'シフト記号表（勤務時間帯）'!$C$6:$K$35,9,FALSE))</f>
        <v/>
      </c>
      <c r="AN260" s="1391" t="str">
        <f>IF(AN259="","",VLOOKUP(AN259,'シフト記号表（勤務時間帯）'!$C$6:$K$35,9,FALSE))</f>
        <v/>
      </c>
      <c r="AO260" s="1390" t="str">
        <f>IF(AO259="","",VLOOKUP(AO259,'シフト記号表（勤務時間帯）'!$C$6:$K$35,9,FALSE))</f>
        <v/>
      </c>
      <c r="AP260" s="1390" t="str">
        <f>IF(AP259="","",VLOOKUP(AP259,'シフト記号表（勤務時間帯）'!$C$6:$K$35,9,FALSE))</f>
        <v/>
      </c>
      <c r="AQ260" s="1390" t="str">
        <f>IF(AQ259="","",VLOOKUP(AQ259,'シフト記号表（勤務時間帯）'!$C$6:$K$35,9,FALSE))</f>
        <v/>
      </c>
      <c r="AR260" s="1390" t="str">
        <f>IF(AR259="","",VLOOKUP(AR259,'シフト記号表（勤務時間帯）'!$C$6:$K$35,9,FALSE))</f>
        <v/>
      </c>
      <c r="AS260" s="1390" t="str">
        <f>IF(AS259="","",VLOOKUP(AS259,'シフト記号表（勤務時間帯）'!$C$6:$K$35,9,FALSE))</f>
        <v/>
      </c>
      <c r="AT260" s="1392" t="str">
        <f>IF(AT259="","",VLOOKUP(AT259,'シフト記号表（勤務時間帯）'!$C$6:$K$35,9,FALSE))</f>
        <v/>
      </c>
      <c r="AU260" s="1391" t="str">
        <f>IF(AU259="","",VLOOKUP(AU259,'シフト記号表（勤務時間帯）'!$C$6:$K$35,9,FALSE))</f>
        <v/>
      </c>
      <c r="AV260" s="1390" t="str">
        <f>IF(AV259="","",VLOOKUP(AV259,'シフト記号表（勤務時間帯）'!$C$6:$K$35,9,FALSE))</f>
        <v/>
      </c>
      <c r="AW260" s="1390" t="str">
        <f>IF(AW259="","",VLOOKUP(AW259,'シフト記号表（勤務時間帯）'!$C$6:$K$35,9,FALSE))</f>
        <v/>
      </c>
      <c r="AX260" s="1389">
        <f>IF($BB$3="４週",SUM(S260:AT260),IF($BB$3="暦月",SUM(S260:AW260),""))</f>
        <v>0</v>
      </c>
      <c r="AY260" s="1388"/>
      <c r="AZ260" s="1387">
        <f>IF($BB$3="４週",AX260/4,IF($BB$3="暦月",'②勤務形態一覧表（100名）'!AX260/('②勤務形態一覧表（100名）'!$BB$8/7),""))</f>
        <v>0</v>
      </c>
      <c r="BA260" s="1386"/>
      <c r="BB260" s="1068"/>
      <c r="BC260" s="1067"/>
      <c r="BD260" s="1067"/>
      <c r="BE260" s="1067"/>
      <c r="BF260" s="1066"/>
    </row>
    <row r="261" spans="2:58" ht="20.25" customHeight="1">
      <c r="B261" s="1396"/>
      <c r="C261" s="1064"/>
      <c r="D261" s="1063"/>
      <c r="E261" s="1062"/>
      <c r="F261" s="1512">
        <f>C259</f>
        <v>0</v>
      </c>
      <c r="G261" s="1116"/>
      <c r="H261" s="1082"/>
      <c r="I261" s="1081"/>
      <c r="J261" s="1081"/>
      <c r="K261" s="1080"/>
      <c r="L261" s="1115"/>
      <c r="M261" s="1110"/>
      <c r="N261" s="1110"/>
      <c r="O261" s="1109"/>
      <c r="P261" s="1406" t="s">
        <v>935</v>
      </c>
      <c r="Q261" s="1405"/>
      <c r="R261" s="1404"/>
      <c r="S261" s="1380" t="str">
        <f>IF(S259="","",VLOOKUP(S259,'シフト記号表（勤務時間帯）'!$C$6:$U$35,19,FALSE))</f>
        <v/>
      </c>
      <c r="T261" s="1379" t="str">
        <f>IF(T259="","",VLOOKUP(T259,'シフト記号表（勤務時間帯）'!$C$6:$U$35,19,FALSE))</f>
        <v/>
      </c>
      <c r="U261" s="1379" t="str">
        <f>IF(U259="","",VLOOKUP(U259,'シフト記号表（勤務時間帯）'!$C$6:$U$35,19,FALSE))</f>
        <v/>
      </c>
      <c r="V261" s="1379" t="str">
        <f>IF(V259="","",VLOOKUP(V259,'シフト記号表（勤務時間帯）'!$C$6:$U$35,19,FALSE))</f>
        <v/>
      </c>
      <c r="W261" s="1379" t="str">
        <f>IF(W259="","",VLOOKUP(W259,'シフト記号表（勤務時間帯）'!$C$6:$U$35,19,FALSE))</f>
        <v/>
      </c>
      <c r="X261" s="1379" t="str">
        <f>IF(X259="","",VLOOKUP(X259,'シフト記号表（勤務時間帯）'!$C$6:$U$35,19,FALSE))</f>
        <v/>
      </c>
      <c r="Y261" s="1381" t="str">
        <f>IF(Y259="","",VLOOKUP(Y259,'シフト記号表（勤務時間帯）'!$C$6:$U$35,19,FALSE))</f>
        <v/>
      </c>
      <c r="Z261" s="1380" t="str">
        <f>IF(Z259="","",VLOOKUP(Z259,'シフト記号表（勤務時間帯）'!$C$6:$U$35,19,FALSE))</f>
        <v/>
      </c>
      <c r="AA261" s="1379" t="str">
        <f>IF(AA259="","",VLOOKUP(AA259,'シフト記号表（勤務時間帯）'!$C$6:$U$35,19,FALSE))</f>
        <v/>
      </c>
      <c r="AB261" s="1379" t="str">
        <f>IF(AB259="","",VLOOKUP(AB259,'シフト記号表（勤務時間帯）'!$C$6:$U$35,19,FALSE))</f>
        <v/>
      </c>
      <c r="AC261" s="1379" t="str">
        <f>IF(AC259="","",VLOOKUP(AC259,'シフト記号表（勤務時間帯）'!$C$6:$U$35,19,FALSE))</f>
        <v/>
      </c>
      <c r="AD261" s="1379" t="str">
        <f>IF(AD259="","",VLOOKUP(AD259,'シフト記号表（勤務時間帯）'!$C$6:$U$35,19,FALSE))</f>
        <v/>
      </c>
      <c r="AE261" s="1379" t="str">
        <f>IF(AE259="","",VLOOKUP(AE259,'シフト記号表（勤務時間帯）'!$C$6:$U$35,19,FALSE))</f>
        <v/>
      </c>
      <c r="AF261" s="1381" t="str">
        <f>IF(AF259="","",VLOOKUP(AF259,'シフト記号表（勤務時間帯）'!$C$6:$U$35,19,FALSE))</f>
        <v/>
      </c>
      <c r="AG261" s="1380" t="str">
        <f>IF(AG259="","",VLOOKUP(AG259,'シフト記号表（勤務時間帯）'!$C$6:$U$35,19,FALSE))</f>
        <v/>
      </c>
      <c r="AH261" s="1379" t="str">
        <f>IF(AH259="","",VLOOKUP(AH259,'シフト記号表（勤務時間帯）'!$C$6:$U$35,19,FALSE))</f>
        <v/>
      </c>
      <c r="AI261" s="1379" t="str">
        <f>IF(AI259="","",VLOOKUP(AI259,'シフト記号表（勤務時間帯）'!$C$6:$U$35,19,FALSE))</f>
        <v/>
      </c>
      <c r="AJ261" s="1379" t="str">
        <f>IF(AJ259="","",VLOOKUP(AJ259,'シフト記号表（勤務時間帯）'!$C$6:$U$35,19,FALSE))</f>
        <v/>
      </c>
      <c r="AK261" s="1379" t="str">
        <f>IF(AK259="","",VLOOKUP(AK259,'シフト記号表（勤務時間帯）'!$C$6:$U$35,19,FALSE))</f>
        <v/>
      </c>
      <c r="AL261" s="1379" t="str">
        <f>IF(AL259="","",VLOOKUP(AL259,'シフト記号表（勤務時間帯）'!$C$6:$U$35,19,FALSE))</f>
        <v/>
      </c>
      <c r="AM261" s="1381" t="str">
        <f>IF(AM259="","",VLOOKUP(AM259,'シフト記号表（勤務時間帯）'!$C$6:$U$35,19,FALSE))</f>
        <v/>
      </c>
      <c r="AN261" s="1380" t="str">
        <f>IF(AN259="","",VLOOKUP(AN259,'シフト記号表（勤務時間帯）'!$C$6:$U$35,19,FALSE))</f>
        <v/>
      </c>
      <c r="AO261" s="1379" t="str">
        <f>IF(AO259="","",VLOOKUP(AO259,'シフト記号表（勤務時間帯）'!$C$6:$U$35,19,FALSE))</f>
        <v/>
      </c>
      <c r="AP261" s="1379" t="str">
        <f>IF(AP259="","",VLOOKUP(AP259,'シフト記号表（勤務時間帯）'!$C$6:$U$35,19,FALSE))</f>
        <v/>
      </c>
      <c r="AQ261" s="1379" t="str">
        <f>IF(AQ259="","",VLOOKUP(AQ259,'シフト記号表（勤務時間帯）'!$C$6:$U$35,19,FALSE))</f>
        <v/>
      </c>
      <c r="AR261" s="1379" t="str">
        <f>IF(AR259="","",VLOOKUP(AR259,'シフト記号表（勤務時間帯）'!$C$6:$U$35,19,FALSE))</f>
        <v/>
      </c>
      <c r="AS261" s="1379" t="str">
        <f>IF(AS259="","",VLOOKUP(AS259,'シフト記号表（勤務時間帯）'!$C$6:$U$35,19,FALSE))</f>
        <v/>
      </c>
      <c r="AT261" s="1381" t="str">
        <f>IF(AT259="","",VLOOKUP(AT259,'シフト記号表（勤務時間帯）'!$C$6:$U$35,19,FALSE))</f>
        <v/>
      </c>
      <c r="AU261" s="1380" t="str">
        <f>IF(AU259="","",VLOOKUP(AU259,'シフト記号表（勤務時間帯）'!$C$6:$U$35,19,FALSE))</f>
        <v/>
      </c>
      <c r="AV261" s="1379" t="str">
        <f>IF(AV259="","",VLOOKUP(AV259,'シフト記号表（勤務時間帯）'!$C$6:$U$35,19,FALSE))</f>
        <v/>
      </c>
      <c r="AW261" s="1379" t="str">
        <f>IF(AW259="","",VLOOKUP(AW259,'シフト記号表（勤務時間帯）'!$C$6:$U$35,19,FALSE))</f>
        <v/>
      </c>
      <c r="AX261" s="1378">
        <f>IF($BB$3="４週",SUM(S261:AT261),IF($BB$3="暦月",SUM(S261:AW261),""))</f>
        <v>0</v>
      </c>
      <c r="AY261" s="1377"/>
      <c r="AZ261" s="1376">
        <f>IF($BB$3="４週",AX261/4,IF($BB$3="暦月",'②勤務形態一覧表（100名）'!AX261/('②勤務形態一覧表（100名）'!$BB$8/7),""))</f>
        <v>0</v>
      </c>
      <c r="BA261" s="1375"/>
      <c r="BB261" s="1111"/>
      <c r="BC261" s="1110"/>
      <c r="BD261" s="1110"/>
      <c r="BE261" s="1110"/>
      <c r="BF261" s="1109"/>
    </row>
    <row r="262" spans="2:58" ht="20.25" customHeight="1">
      <c r="B262" s="1396">
        <f>B259+1</f>
        <v>81</v>
      </c>
      <c r="C262" s="1108"/>
      <c r="D262" s="1107"/>
      <c r="E262" s="1106"/>
      <c r="F262" s="1105"/>
      <c r="G262" s="1104"/>
      <c r="H262" s="1103"/>
      <c r="I262" s="1081"/>
      <c r="J262" s="1081"/>
      <c r="K262" s="1080"/>
      <c r="L262" s="1102"/>
      <c r="M262" s="1090"/>
      <c r="N262" s="1090"/>
      <c r="O262" s="1089"/>
      <c r="P262" s="1403" t="s">
        <v>937</v>
      </c>
      <c r="Q262" s="1402"/>
      <c r="R262" s="1401"/>
      <c r="S262" s="1518"/>
      <c r="T262" s="1517"/>
      <c r="U262" s="1517"/>
      <c r="V262" s="1517"/>
      <c r="W262" s="1517"/>
      <c r="X262" s="1517"/>
      <c r="Y262" s="1519"/>
      <c r="Z262" s="1518"/>
      <c r="AA262" s="1517"/>
      <c r="AB262" s="1517"/>
      <c r="AC262" s="1517"/>
      <c r="AD262" s="1517"/>
      <c r="AE262" s="1517"/>
      <c r="AF262" s="1519"/>
      <c r="AG262" s="1518"/>
      <c r="AH262" s="1517"/>
      <c r="AI262" s="1517"/>
      <c r="AJ262" s="1517"/>
      <c r="AK262" s="1517"/>
      <c r="AL262" s="1517"/>
      <c r="AM262" s="1519"/>
      <c r="AN262" s="1518"/>
      <c r="AO262" s="1517"/>
      <c r="AP262" s="1517"/>
      <c r="AQ262" s="1517"/>
      <c r="AR262" s="1517"/>
      <c r="AS262" s="1517"/>
      <c r="AT262" s="1519"/>
      <c r="AU262" s="1518"/>
      <c r="AV262" s="1517"/>
      <c r="AW262" s="1517"/>
      <c r="AX262" s="1516"/>
      <c r="AY262" s="1515"/>
      <c r="AZ262" s="1514"/>
      <c r="BA262" s="1513"/>
      <c r="BB262" s="1091"/>
      <c r="BC262" s="1090"/>
      <c r="BD262" s="1090"/>
      <c r="BE262" s="1090"/>
      <c r="BF262" s="1089"/>
    </row>
    <row r="263" spans="2:58" ht="20.25" customHeight="1">
      <c r="B263" s="1396"/>
      <c r="C263" s="1087"/>
      <c r="D263" s="1086"/>
      <c r="E263" s="1085"/>
      <c r="F263" s="1084"/>
      <c r="G263" s="1083"/>
      <c r="H263" s="1082"/>
      <c r="I263" s="1081"/>
      <c r="J263" s="1081"/>
      <c r="K263" s="1080"/>
      <c r="L263" s="1079"/>
      <c r="M263" s="1067"/>
      <c r="N263" s="1067"/>
      <c r="O263" s="1066"/>
      <c r="P263" s="1395" t="s">
        <v>936</v>
      </c>
      <c r="Q263" s="1394"/>
      <c r="R263" s="1393"/>
      <c r="S263" s="1391" t="str">
        <f>IF(S262="","",VLOOKUP(S262,'シフト記号表（勤務時間帯）'!$C$6:$K$35,9,FALSE))</f>
        <v/>
      </c>
      <c r="T263" s="1390" t="str">
        <f>IF(T262="","",VLOOKUP(T262,'シフト記号表（勤務時間帯）'!$C$6:$K$35,9,FALSE))</f>
        <v/>
      </c>
      <c r="U263" s="1390" t="str">
        <f>IF(U262="","",VLOOKUP(U262,'シフト記号表（勤務時間帯）'!$C$6:$K$35,9,FALSE))</f>
        <v/>
      </c>
      <c r="V263" s="1390" t="str">
        <f>IF(V262="","",VLOOKUP(V262,'シフト記号表（勤務時間帯）'!$C$6:$K$35,9,FALSE))</f>
        <v/>
      </c>
      <c r="W263" s="1390" t="str">
        <f>IF(W262="","",VLOOKUP(W262,'シフト記号表（勤務時間帯）'!$C$6:$K$35,9,FALSE))</f>
        <v/>
      </c>
      <c r="X263" s="1390" t="str">
        <f>IF(X262="","",VLOOKUP(X262,'シフト記号表（勤務時間帯）'!$C$6:$K$35,9,FALSE))</f>
        <v/>
      </c>
      <c r="Y263" s="1392" t="str">
        <f>IF(Y262="","",VLOOKUP(Y262,'シフト記号表（勤務時間帯）'!$C$6:$K$35,9,FALSE))</f>
        <v/>
      </c>
      <c r="Z263" s="1391" t="str">
        <f>IF(Z262="","",VLOOKUP(Z262,'シフト記号表（勤務時間帯）'!$C$6:$K$35,9,FALSE))</f>
        <v/>
      </c>
      <c r="AA263" s="1390" t="str">
        <f>IF(AA262="","",VLOOKUP(AA262,'シフト記号表（勤務時間帯）'!$C$6:$K$35,9,FALSE))</f>
        <v/>
      </c>
      <c r="AB263" s="1390" t="str">
        <f>IF(AB262="","",VLOOKUP(AB262,'シフト記号表（勤務時間帯）'!$C$6:$K$35,9,FALSE))</f>
        <v/>
      </c>
      <c r="AC263" s="1390" t="str">
        <f>IF(AC262="","",VLOOKUP(AC262,'シフト記号表（勤務時間帯）'!$C$6:$K$35,9,FALSE))</f>
        <v/>
      </c>
      <c r="AD263" s="1390" t="str">
        <f>IF(AD262="","",VLOOKUP(AD262,'シフト記号表（勤務時間帯）'!$C$6:$K$35,9,FALSE))</f>
        <v/>
      </c>
      <c r="AE263" s="1390" t="str">
        <f>IF(AE262="","",VLOOKUP(AE262,'シフト記号表（勤務時間帯）'!$C$6:$K$35,9,FALSE))</f>
        <v/>
      </c>
      <c r="AF263" s="1392" t="str">
        <f>IF(AF262="","",VLOOKUP(AF262,'シフト記号表（勤務時間帯）'!$C$6:$K$35,9,FALSE))</f>
        <v/>
      </c>
      <c r="AG263" s="1391" t="str">
        <f>IF(AG262="","",VLOOKUP(AG262,'シフト記号表（勤務時間帯）'!$C$6:$K$35,9,FALSE))</f>
        <v/>
      </c>
      <c r="AH263" s="1390" t="str">
        <f>IF(AH262="","",VLOOKUP(AH262,'シフト記号表（勤務時間帯）'!$C$6:$K$35,9,FALSE))</f>
        <v/>
      </c>
      <c r="AI263" s="1390" t="str">
        <f>IF(AI262="","",VLOOKUP(AI262,'シフト記号表（勤務時間帯）'!$C$6:$K$35,9,FALSE))</f>
        <v/>
      </c>
      <c r="AJ263" s="1390" t="str">
        <f>IF(AJ262="","",VLOOKUP(AJ262,'シフト記号表（勤務時間帯）'!$C$6:$K$35,9,FALSE))</f>
        <v/>
      </c>
      <c r="AK263" s="1390" t="str">
        <f>IF(AK262="","",VLOOKUP(AK262,'シフト記号表（勤務時間帯）'!$C$6:$K$35,9,FALSE))</f>
        <v/>
      </c>
      <c r="AL263" s="1390" t="str">
        <f>IF(AL262="","",VLOOKUP(AL262,'シフト記号表（勤務時間帯）'!$C$6:$K$35,9,FALSE))</f>
        <v/>
      </c>
      <c r="AM263" s="1392" t="str">
        <f>IF(AM262="","",VLOOKUP(AM262,'シフト記号表（勤務時間帯）'!$C$6:$K$35,9,FALSE))</f>
        <v/>
      </c>
      <c r="AN263" s="1391" t="str">
        <f>IF(AN262="","",VLOOKUP(AN262,'シフト記号表（勤務時間帯）'!$C$6:$K$35,9,FALSE))</f>
        <v/>
      </c>
      <c r="AO263" s="1390" t="str">
        <f>IF(AO262="","",VLOOKUP(AO262,'シフト記号表（勤務時間帯）'!$C$6:$K$35,9,FALSE))</f>
        <v/>
      </c>
      <c r="AP263" s="1390" t="str">
        <f>IF(AP262="","",VLOOKUP(AP262,'シフト記号表（勤務時間帯）'!$C$6:$K$35,9,FALSE))</f>
        <v/>
      </c>
      <c r="AQ263" s="1390" t="str">
        <f>IF(AQ262="","",VLOOKUP(AQ262,'シフト記号表（勤務時間帯）'!$C$6:$K$35,9,FALSE))</f>
        <v/>
      </c>
      <c r="AR263" s="1390" t="str">
        <f>IF(AR262="","",VLOOKUP(AR262,'シフト記号表（勤務時間帯）'!$C$6:$K$35,9,FALSE))</f>
        <v/>
      </c>
      <c r="AS263" s="1390" t="str">
        <f>IF(AS262="","",VLOOKUP(AS262,'シフト記号表（勤務時間帯）'!$C$6:$K$35,9,FALSE))</f>
        <v/>
      </c>
      <c r="AT263" s="1392" t="str">
        <f>IF(AT262="","",VLOOKUP(AT262,'シフト記号表（勤務時間帯）'!$C$6:$K$35,9,FALSE))</f>
        <v/>
      </c>
      <c r="AU263" s="1391" t="str">
        <f>IF(AU262="","",VLOOKUP(AU262,'シフト記号表（勤務時間帯）'!$C$6:$K$35,9,FALSE))</f>
        <v/>
      </c>
      <c r="AV263" s="1390" t="str">
        <f>IF(AV262="","",VLOOKUP(AV262,'シフト記号表（勤務時間帯）'!$C$6:$K$35,9,FALSE))</f>
        <v/>
      </c>
      <c r="AW263" s="1390" t="str">
        <f>IF(AW262="","",VLOOKUP(AW262,'シフト記号表（勤務時間帯）'!$C$6:$K$35,9,FALSE))</f>
        <v/>
      </c>
      <c r="AX263" s="1389">
        <f>IF($BB$3="４週",SUM(S263:AT263),IF($BB$3="暦月",SUM(S263:AW263),""))</f>
        <v>0</v>
      </c>
      <c r="AY263" s="1388"/>
      <c r="AZ263" s="1387">
        <f>IF($BB$3="４週",AX263/4,IF($BB$3="暦月",'②勤務形態一覧表（100名）'!AX263/('②勤務形態一覧表（100名）'!$BB$8/7),""))</f>
        <v>0</v>
      </c>
      <c r="BA263" s="1386"/>
      <c r="BB263" s="1068"/>
      <c r="BC263" s="1067"/>
      <c r="BD263" s="1067"/>
      <c r="BE263" s="1067"/>
      <c r="BF263" s="1066"/>
    </row>
    <row r="264" spans="2:58" ht="20.25" customHeight="1">
      <c r="B264" s="1396"/>
      <c r="C264" s="1064"/>
      <c r="D264" s="1063"/>
      <c r="E264" s="1062"/>
      <c r="F264" s="1512">
        <f>C262</f>
        <v>0</v>
      </c>
      <c r="G264" s="1116"/>
      <c r="H264" s="1082"/>
      <c r="I264" s="1081"/>
      <c r="J264" s="1081"/>
      <c r="K264" s="1080"/>
      <c r="L264" s="1115"/>
      <c r="M264" s="1110"/>
      <c r="N264" s="1110"/>
      <c r="O264" s="1109"/>
      <c r="P264" s="1406" t="s">
        <v>935</v>
      </c>
      <c r="Q264" s="1405"/>
      <c r="R264" s="1404"/>
      <c r="S264" s="1380" t="str">
        <f>IF(S262="","",VLOOKUP(S262,'シフト記号表（勤務時間帯）'!$C$6:$U$35,19,FALSE))</f>
        <v/>
      </c>
      <c r="T264" s="1379" t="str">
        <f>IF(T262="","",VLOOKUP(T262,'シフト記号表（勤務時間帯）'!$C$6:$U$35,19,FALSE))</f>
        <v/>
      </c>
      <c r="U264" s="1379" t="str">
        <f>IF(U262="","",VLOOKUP(U262,'シフト記号表（勤務時間帯）'!$C$6:$U$35,19,FALSE))</f>
        <v/>
      </c>
      <c r="V264" s="1379" t="str">
        <f>IF(V262="","",VLOOKUP(V262,'シフト記号表（勤務時間帯）'!$C$6:$U$35,19,FALSE))</f>
        <v/>
      </c>
      <c r="W264" s="1379" t="str">
        <f>IF(W262="","",VLOOKUP(W262,'シフト記号表（勤務時間帯）'!$C$6:$U$35,19,FALSE))</f>
        <v/>
      </c>
      <c r="X264" s="1379" t="str">
        <f>IF(X262="","",VLOOKUP(X262,'シフト記号表（勤務時間帯）'!$C$6:$U$35,19,FALSE))</f>
        <v/>
      </c>
      <c r="Y264" s="1381" t="str">
        <f>IF(Y262="","",VLOOKUP(Y262,'シフト記号表（勤務時間帯）'!$C$6:$U$35,19,FALSE))</f>
        <v/>
      </c>
      <c r="Z264" s="1380" t="str">
        <f>IF(Z262="","",VLOOKUP(Z262,'シフト記号表（勤務時間帯）'!$C$6:$U$35,19,FALSE))</f>
        <v/>
      </c>
      <c r="AA264" s="1379" t="str">
        <f>IF(AA262="","",VLOOKUP(AA262,'シフト記号表（勤務時間帯）'!$C$6:$U$35,19,FALSE))</f>
        <v/>
      </c>
      <c r="AB264" s="1379" t="str">
        <f>IF(AB262="","",VLOOKUP(AB262,'シフト記号表（勤務時間帯）'!$C$6:$U$35,19,FALSE))</f>
        <v/>
      </c>
      <c r="AC264" s="1379" t="str">
        <f>IF(AC262="","",VLOOKUP(AC262,'シフト記号表（勤務時間帯）'!$C$6:$U$35,19,FALSE))</f>
        <v/>
      </c>
      <c r="AD264" s="1379" t="str">
        <f>IF(AD262="","",VLOOKUP(AD262,'シフト記号表（勤務時間帯）'!$C$6:$U$35,19,FALSE))</f>
        <v/>
      </c>
      <c r="AE264" s="1379" t="str">
        <f>IF(AE262="","",VLOOKUP(AE262,'シフト記号表（勤務時間帯）'!$C$6:$U$35,19,FALSE))</f>
        <v/>
      </c>
      <c r="AF264" s="1381" t="str">
        <f>IF(AF262="","",VLOOKUP(AF262,'シフト記号表（勤務時間帯）'!$C$6:$U$35,19,FALSE))</f>
        <v/>
      </c>
      <c r="AG264" s="1380" t="str">
        <f>IF(AG262="","",VLOOKUP(AG262,'シフト記号表（勤務時間帯）'!$C$6:$U$35,19,FALSE))</f>
        <v/>
      </c>
      <c r="AH264" s="1379" t="str">
        <f>IF(AH262="","",VLOOKUP(AH262,'シフト記号表（勤務時間帯）'!$C$6:$U$35,19,FALSE))</f>
        <v/>
      </c>
      <c r="AI264" s="1379" t="str">
        <f>IF(AI262="","",VLOOKUP(AI262,'シフト記号表（勤務時間帯）'!$C$6:$U$35,19,FALSE))</f>
        <v/>
      </c>
      <c r="AJ264" s="1379" t="str">
        <f>IF(AJ262="","",VLOOKUP(AJ262,'シフト記号表（勤務時間帯）'!$C$6:$U$35,19,FALSE))</f>
        <v/>
      </c>
      <c r="AK264" s="1379" t="str">
        <f>IF(AK262="","",VLOOKUP(AK262,'シフト記号表（勤務時間帯）'!$C$6:$U$35,19,FALSE))</f>
        <v/>
      </c>
      <c r="AL264" s="1379" t="str">
        <f>IF(AL262="","",VLOOKUP(AL262,'シフト記号表（勤務時間帯）'!$C$6:$U$35,19,FALSE))</f>
        <v/>
      </c>
      <c r="AM264" s="1381" t="str">
        <f>IF(AM262="","",VLOOKUP(AM262,'シフト記号表（勤務時間帯）'!$C$6:$U$35,19,FALSE))</f>
        <v/>
      </c>
      <c r="AN264" s="1380" t="str">
        <f>IF(AN262="","",VLOOKUP(AN262,'シフト記号表（勤務時間帯）'!$C$6:$U$35,19,FALSE))</f>
        <v/>
      </c>
      <c r="AO264" s="1379" t="str">
        <f>IF(AO262="","",VLOOKUP(AO262,'シフト記号表（勤務時間帯）'!$C$6:$U$35,19,FALSE))</f>
        <v/>
      </c>
      <c r="AP264" s="1379" t="str">
        <f>IF(AP262="","",VLOOKUP(AP262,'シフト記号表（勤務時間帯）'!$C$6:$U$35,19,FALSE))</f>
        <v/>
      </c>
      <c r="AQ264" s="1379" t="str">
        <f>IF(AQ262="","",VLOOKUP(AQ262,'シフト記号表（勤務時間帯）'!$C$6:$U$35,19,FALSE))</f>
        <v/>
      </c>
      <c r="AR264" s="1379" t="str">
        <f>IF(AR262="","",VLOOKUP(AR262,'シフト記号表（勤務時間帯）'!$C$6:$U$35,19,FALSE))</f>
        <v/>
      </c>
      <c r="AS264" s="1379" t="str">
        <f>IF(AS262="","",VLOOKUP(AS262,'シフト記号表（勤務時間帯）'!$C$6:$U$35,19,FALSE))</f>
        <v/>
      </c>
      <c r="AT264" s="1381" t="str">
        <f>IF(AT262="","",VLOOKUP(AT262,'シフト記号表（勤務時間帯）'!$C$6:$U$35,19,FALSE))</f>
        <v/>
      </c>
      <c r="AU264" s="1380" t="str">
        <f>IF(AU262="","",VLOOKUP(AU262,'シフト記号表（勤務時間帯）'!$C$6:$U$35,19,FALSE))</f>
        <v/>
      </c>
      <c r="AV264" s="1379" t="str">
        <f>IF(AV262="","",VLOOKUP(AV262,'シフト記号表（勤務時間帯）'!$C$6:$U$35,19,FALSE))</f>
        <v/>
      </c>
      <c r="AW264" s="1379" t="str">
        <f>IF(AW262="","",VLOOKUP(AW262,'シフト記号表（勤務時間帯）'!$C$6:$U$35,19,FALSE))</f>
        <v/>
      </c>
      <c r="AX264" s="1378">
        <f>IF($BB$3="４週",SUM(S264:AT264),IF($BB$3="暦月",SUM(S264:AW264),""))</f>
        <v>0</v>
      </c>
      <c r="AY264" s="1377"/>
      <c r="AZ264" s="1376">
        <f>IF($BB$3="４週",AX264/4,IF($BB$3="暦月",'②勤務形態一覧表（100名）'!AX264/('②勤務形態一覧表（100名）'!$BB$8/7),""))</f>
        <v>0</v>
      </c>
      <c r="BA264" s="1375"/>
      <c r="BB264" s="1111"/>
      <c r="BC264" s="1110"/>
      <c r="BD264" s="1110"/>
      <c r="BE264" s="1110"/>
      <c r="BF264" s="1109"/>
    </row>
    <row r="265" spans="2:58" ht="20.25" customHeight="1">
      <c r="B265" s="1396">
        <f>B262+1</f>
        <v>82</v>
      </c>
      <c r="C265" s="1108"/>
      <c r="D265" s="1107"/>
      <c r="E265" s="1106"/>
      <c r="F265" s="1105"/>
      <c r="G265" s="1104"/>
      <c r="H265" s="1103"/>
      <c r="I265" s="1081"/>
      <c r="J265" s="1081"/>
      <c r="K265" s="1080"/>
      <c r="L265" s="1102"/>
      <c r="M265" s="1090"/>
      <c r="N265" s="1090"/>
      <c r="O265" s="1089"/>
      <c r="P265" s="1403" t="s">
        <v>937</v>
      </c>
      <c r="Q265" s="1402"/>
      <c r="R265" s="1401"/>
      <c r="S265" s="1518"/>
      <c r="T265" s="1517"/>
      <c r="U265" s="1517"/>
      <c r="V265" s="1517"/>
      <c r="W265" s="1517"/>
      <c r="X265" s="1517"/>
      <c r="Y265" s="1519"/>
      <c r="Z265" s="1518"/>
      <c r="AA265" s="1517"/>
      <c r="AB265" s="1517"/>
      <c r="AC265" s="1517"/>
      <c r="AD265" s="1517"/>
      <c r="AE265" s="1517"/>
      <c r="AF265" s="1519"/>
      <c r="AG265" s="1518"/>
      <c r="AH265" s="1517"/>
      <c r="AI265" s="1517"/>
      <c r="AJ265" s="1517"/>
      <c r="AK265" s="1517"/>
      <c r="AL265" s="1517"/>
      <c r="AM265" s="1519"/>
      <c r="AN265" s="1518"/>
      <c r="AO265" s="1517"/>
      <c r="AP265" s="1517"/>
      <c r="AQ265" s="1517"/>
      <c r="AR265" s="1517"/>
      <c r="AS265" s="1517"/>
      <c r="AT265" s="1519"/>
      <c r="AU265" s="1518"/>
      <c r="AV265" s="1517"/>
      <c r="AW265" s="1517"/>
      <c r="AX265" s="1516"/>
      <c r="AY265" s="1515"/>
      <c r="AZ265" s="1514"/>
      <c r="BA265" s="1513"/>
      <c r="BB265" s="1091"/>
      <c r="BC265" s="1090"/>
      <c r="BD265" s="1090"/>
      <c r="BE265" s="1090"/>
      <c r="BF265" s="1089"/>
    </row>
    <row r="266" spans="2:58" ht="20.25" customHeight="1">
      <c r="B266" s="1396"/>
      <c r="C266" s="1087"/>
      <c r="D266" s="1086"/>
      <c r="E266" s="1085"/>
      <c r="F266" s="1084"/>
      <c r="G266" s="1083"/>
      <c r="H266" s="1082"/>
      <c r="I266" s="1081"/>
      <c r="J266" s="1081"/>
      <c r="K266" s="1080"/>
      <c r="L266" s="1079"/>
      <c r="M266" s="1067"/>
      <c r="N266" s="1067"/>
      <c r="O266" s="1066"/>
      <c r="P266" s="1395" t="s">
        <v>936</v>
      </c>
      <c r="Q266" s="1394"/>
      <c r="R266" s="1393"/>
      <c r="S266" s="1391" t="str">
        <f>IF(S265="","",VLOOKUP(S265,'シフト記号表（勤務時間帯）'!$C$6:$K$35,9,FALSE))</f>
        <v/>
      </c>
      <c r="T266" s="1390" t="str">
        <f>IF(T265="","",VLOOKUP(T265,'シフト記号表（勤務時間帯）'!$C$6:$K$35,9,FALSE))</f>
        <v/>
      </c>
      <c r="U266" s="1390" t="str">
        <f>IF(U265="","",VLOOKUP(U265,'シフト記号表（勤務時間帯）'!$C$6:$K$35,9,FALSE))</f>
        <v/>
      </c>
      <c r="V266" s="1390" t="str">
        <f>IF(V265="","",VLOOKUP(V265,'シフト記号表（勤務時間帯）'!$C$6:$K$35,9,FALSE))</f>
        <v/>
      </c>
      <c r="W266" s="1390" t="str">
        <f>IF(W265="","",VLOOKUP(W265,'シフト記号表（勤務時間帯）'!$C$6:$K$35,9,FALSE))</f>
        <v/>
      </c>
      <c r="X266" s="1390" t="str">
        <f>IF(X265="","",VLOOKUP(X265,'シフト記号表（勤務時間帯）'!$C$6:$K$35,9,FALSE))</f>
        <v/>
      </c>
      <c r="Y266" s="1392" t="str">
        <f>IF(Y265="","",VLOOKUP(Y265,'シフト記号表（勤務時間帯）'!$C$6:$K$35,9,FALSE))</f>
        <v/>
      </c>
      <c r="Z266" s="1391" t="str">
        <f>IF(Z265="","",VLOOKUP(Z265,'シフト記号表（勤務時間帯）'!$C$6:$K$35,9,FALSE))</f>
        <v/>
      </c>
      <c r="AA266" s="1390" t="str">
        <f>IF(AA265="","",VLOOKUP(AA265,'シフト記号表（勤務時間帯）'!$C$6:$K$35,9,FALSE))</f>
        <v/>
      </c>
      <c r="AB266" s="1390" t="str">
        <f>IF(AB265="","",VLOOKUP(AB265,'シフト記号表（勤務時間帯）'!$C$6:$K$35,9,FALSE))</f>
        <v/>
      </c>
      <c r="AC266" s="1390" t="str">
        <f>IF(AC265="","",VLOOKUP(AC265,'シフト記号表（勤務時間帯）'!$C$6:$K$35,9,FALSE))</f>
        <v/>
      </c>
      <c r="AD266" s="1390" t="str">
        <f>IF(AD265="","",VLOOKUP(AD265,'シフト記号表（勤務時間帯）'!$C$6:$K$35,9,FALSE))</f>
        <v/>
      </c>
      <c r="AE266" s="1390" t="str">
        <f>IF(AE265="","",VLOOKUP(AE265,'シフト記号表（勤務時間帯）'!$C$6:$K$35,9,FALSE))</f>
        <v/>
      </c>
      <c r="AF266" s="1392" t="str">
        <f>IF(AF265="","",VLOOKUP(AF265,'シフト記号表（勤務時間帯）'!$C$6:$K$35,9,FALSE))</f>
        <v/>
      </c>
      <c r="AG266" s="1391" t="str">
        <f>IF(AG265="","",VLOOKUP(AG265,'シフト記号表（勤務時間帯）'!$C$6:$K$35,9,FALSE))</f>
        <v/>
      </c>
      <c r="AH266" s="1390" t="str">
        <f>IF(AH265="","",VLOOKUP(AH265,'シフト記号表（勤務時間帯）'!$C$6:$K$35,9,FALSE))</f>
        <v/>
      </c>
      <c r="AI266" s="1390" t="str">
        <f>IF(AI265="","",VLOOKUP(AI265,'シフト記号表（勤務時間帯）'!$C$6:$K$35,9,FALSE))</f>
        <v/>
      </c>
      <c r="AJ266" s="1390" t="str">
        <f>IF(AJ265="","",VLOOKUP(AJ265,'シフト記号表（勤務時間帯）'!$C$6:$K$35,9,FALSE))</f>
        <v/>
      </c>
      <c r="AK266" s="1390" t="str">
        <f>IF(AK265="","",VLOOKUP(AK265,'シフト記号表（勤務時間帯）'!$C$6:$K$35,9,FALSE))</f>
        <v/>
      </c>
      <c r="AL266" s="1390" t="str">
        <f>IF(AL265="","",VLOOKUP(AL265,'シフト記号表（勤務時間帯）'!$C$6:$K$35,9,FALSE))</f>
        <v/>
      </c>
      <c r="AM266" s="1392" t="str">
        <f>IF(AM265="","",VLOOKUP(AM265,'シフト記号表（勤務時間帯）'!$C$6:$K$35,9,FALSE))</f>
        <v/>
      </c>
      <c r="AN266" s="1391" t="str">
        <f>IF(AN265="","",VLOOKUP(AN265,'シフト記号表（勤務時間帯）'!$C$6:$K$35,9,FALSE))</f>
        <v/>
      </c>
      <c r="AO266" s="1390" t="str">
        <f>IF(AO265="","",VLOOKUP(AO265,'シフト記号表（勤務時間帯）'!$C$6:$K$35,9,FALSE))</f>
        <v/>
      </c>
      <c r="AP266" s="1390" t="str">
        <f>IF(AP265="","",VLOOKUP(AP265,'シフト記号表（勤務時間帯）'!$C$6:$K$35,9,FALSE))</f>
        <v/>
      </c>
      <c r="AQ266" s="1390" t="str">
        <f>IF(AQ265="","",VLOOKUP(AQ265,'シフト記号表（勤務時間帯）'!$C$6:$K$35,9,FALSE))</f>
        <v/>
      </c>
      <c r="AR266" s="1390" t="str">
        <f>IF(AR265="","",VLOOKUP(AR265,'シフト記号表（勤務時間帯）'!$C$6:$K$35,9,FALSE))</f>
        <v/>
      </c>
      <c r="AS266" s="1390" t="str">
        <f>IF(AS265="","",VLOOKUP(AS265,'シフト記号表（勤務時間帯）'!$C$6:$K$35,9,FALSE))</f>
        <v/>
      </c>
      <c r="AT266" s="1392" t="str">
        <f>IF(AT265="","",VLOOKUP(AT265,'シフト記号表（勤務時間帯）'!$C$6:$K$35,9,FALSE))</f>
        <v/>
      </c>
      <c r="AU266" s="1391" t="str">
        <f>IF(AU265="","",VLOOKUP(AU265,'シフト記号表（勤務時間帯）'!$C$6:$K$35,9,FALSE))</f>
        <v/>
      </c>
      <c r="AV266" s="1390" t="str">
        <f>IF(AV265="","",VLOOKUP(AV265,'シフト記号表（勤務時間帯）'!$C$6:$K$35,9,FALSE))</f>
        <v/>
      </c>
      <c r="AW266" s="1390" t="str">
        <f>IF(AW265="","",VLOOKUP(AW265,'シフト記号表（勤務時間帯）'!$C$6:$K$35,9,FALSE))</f>
        <v/>
      </c>
      <c r="AX266" s="1389">
        <f>IF($BB$3="４週",SUM(S266:AT266),IF($BB$3="暦月",SUM(S266:AW266),""))</f>
        <v>0</v>
      </c>
      <c r="AY266" s="1388"/>
      <c r="AZ266" s="1387">
        <f>IF($BB$3="４週",AX266/4,IF($BB$3="暦月",'②勤務形態一覧表（100名）'!AX266/('②勤務形態一覧表（100名）'!$BB$8/7),""))</f>
        <v>0</v>
      </c>
      <c r="BA266" s="1386"/>
      <c r="BB266" s="1068"/>
      <c r="BC266" s="1067"/>
      <c r="BD266" s="1067"/>
      <c r="BE266" s="1067"/>
      <c r="BF266" s="1066"/>
    </row>
    <row r="267" spans="2:58" ht="20.25" customHeight="1">
      <c r="B267" s="1396"/>
      <c r="C267" s="1064"/>
      <c r="D267" s="1063"/>
      <c r="E267" s="1062"/>
      <c r="F267" s="1512">
        <f>C265</f>
        <v>0</v>
      </c>
      <c r="G267" s="1116"/>
      <c r="H267" s="1082"/>
      <c r="I267" s="1081"/>
      <c r="J267" s="1081"/>
      <c r="K267" s="1080"/>
      <c r="L267" s="1115"/>
      <c r="M267" s="1110"/>
      <c r="N267" s="1110"/>
      <c r="O267" s="1109"/>
      <c r="P267" s="1406" t="s">
        <v>935</v>
      </c>
      <c r="Q267" s="1405"/>
      <c r="R267" s="1404"/>
      <c r="S267" s="1380" t="str">
        <f>IF(S265="","",VLOOKUP(S265,'シフト記号表（勤務時間帯）'!$C$6:$U$35,19,FALSE))</f>
        <v/>
      </c>
      <c r="T267" s="1379" t="str">
        <f>IF(T265="","",VLOOKUP(T265,'シフト記号表（勤務時間帯）'!$C$6:$U$35,19,FALSE))</f>
        <v/>
      </c>
      <c r="U267" s="1379" t="str">
        <f>IF(U265="","",VLOOKUP(U265,'シフト記号表（勤務時間帯）'!$C$6:$U$35,19,FALSE))</f>
        <v/>
      </c>
      <c r="V267" s="1379" t="str">
        <f>IF(V265="","",VLOOKUP(V265,'シフト記号表（勤務時間帯）'!$C$6:$U$35,19,FALSE))</f>
        <v/>
      </c>
      <c r="W267" s="1379" t="str">
        <f>IF(W265="","",VLOOKUP(W265,'シフト記号表（勤務時間帯）'!$C$6:$U$35,19,FALSE))</f>
        <v/>
      </c>
      <c r="X267" s="1379" t="str">
        <f>IF(X265="","",VLOOKUP(X265,'シフト記号表（勤務時間帯）'!$C$6:$U$35,19,FALSE))</f>
        <v/>
      </c>
      <c r="Y267" s="1381" t="str">
        <f>IF(Y265="","",VLOOKUP(Y265,'シフト記号表（勤務時間帯）'!$C$6:$U$35,19,FALSE))</f>
        <v/>
      </c>
      <c r="Z267" s="1380" t="str">
        <f>IF(Z265="","",VLOOKUP(Z265,'シフト記号表（勤務時間帯）'!$C$6:$U$35,19,FALSE))</f>
        <v/>
      </c>
      <c r="AA267" s="1379" t="str">
        <f>IF(AA265="","",VLOOKUP(AA265,'シフト記号表（勤務時間帯）'!$C$6:$U$35,19,FALSE))</f>
        <v/>
      </c>
      <c r="AB267" s="1379" t="str">
        <f>IF(AB265="","",VLOOKUP(AB265,'シフト記号表（勤務時間帯）'!$C$6:$U$35,19,FALSE))</f>
        <v/>
      </c>
      <c r="AC267" s="1379" t="str">
        <f>IF(AC265="","",VLOOKUP(AC265,'シフト記号表（勤務時間帯）'!$C$6:$U$35,19,FALSE))</f>
        <v/>
      </c>
      <c r="AD267" s="1379" t="str">
        <f>IF(AD265="","",VLOOKUP(AD265,'シフト記号表（勤務時間帯）'!$C$6:$U$35,19,FALSE))</f>
        <v/>
      </c>
      <c r="AE267" s="1379" t="str">
        <f>IF(AE265="","",VLOOKUP(AE265,'シフト記号表（勤務時間帯）'!$C$6:$U$35,19,FALSE))</f>
        <v/>
      </c>
      <c r="AF267" s="1381" t="str">
        <f>IF(AF265="","",VLOOKUP(AF265,'シフト記号表（勤務時間帯）'!$C$6:$U$35,19,FALSE))</f>
        <v/>
      </c>
      <c r="AG267" s="1380" t="str">
        <f>IF(AG265="","",VLOOKUP(AG265,'シフト記号表（勤務時間帯）'!$C$6:$U$35,19,FALSE))</f>
        <v/>
      </c>
      <c r="AH267" s="1379" t="str">
        <f>IF(AH265="","",VLOOKUP(AH265,'シフト記号表（勤務時間帯）'!$C$6:$U$35,19,FALSE))</f>
        <v/>
      </c>
      <c r="AI267" s="1379" t="str">
        <f>IF(AI265="","",VLOOKUP(AI265,'シフト記号表（勤務時間帯）'!$C$6:$U$35,19,FALSE))</f>
        <v/>
      </c>
      <c r="AJ267" s="1379" t="str">
        <f>IF(AJ265="","",VLOOKUP(AJ265,'シフト記号表（勤務時間帯）'!$C$6:$U$35,19,FALSE))</f>
        <v/>
      </c>
      <c r="AK267" s="1379" t="str">
        <f>IF(AK265="","",VLOOKUP(AK265,'シフト記号表（勤務時間帯）'!$C$6:$U$35,19,FALSE))</f>
        <v/>
      </c>
      <c r="AL267" s="1379" t="str">
        <f>IF(AL265="","",VLOOKUP(AL265,'シフト記号表（勤務時間帯）'!$C$6:$U$35,19,FALSE))</f>
        <v/>
      </c>
      <c r="AM267" s="1381" t="str">
        <f>IF(AM265="","",VLOOKUP(AM265,'シフト記号表（勤務時間帯）'!$C$6:$U$35,19,FALSE))</f>
        <v/>
      </c>
      <c r="AN267" s="1380" t="str">
        <f>IF(AN265="","",VLOOKUP(AN265,'シフト記号表（勤務時間帯）'!$C$6:$U$35,19,FALSE))</f>
        <v/>
      </c>
      <c r="AO267" s="1379" t="str">
        <f>IF(AO265="","",VLOOKUP(AO265,'シフト記号表（勤務時間帯）'!$C$6:$U$35,19,FALSE))</f>
        <v/>
      </c>
      <c r="AP267" s="1379" t="str">
        <f>IF(AP265="","",VLOOKUP(AP265,'シフト記号表（勤務時間帯）'!$C$6:$U$35,19,FALSE))</f>
        <v/>
      </c>
      <c r="AQ267" s="1379" t="str">
        <f>IF(AQ265="","",VLOOKUP(AQ265,'シフト記号表（勤務時間帯）'!$C$6:$U$35,19,FALSE))</f>
        <v/>
      </c>
      <c r="AR267" s="1379" t="str">
        <f>IF(AR265="","",VLOOKUP(AR265,'シフト記号表（勤務時間帯）'!$C$6:$U$35,19,FALSE))</f>
        <v/>
      </c>
      <c r="AS267" s="1379" t="str">
        <f>IF(AS265="","",VLOOKUP(AS265,'シフト記号表（勤務時間帯）'!$C$6:$U$35,19,FALSE))</f>
        <v/>
      </c>
      <c r="AT267" s="1381" t="str">
        <f>IF(AT265="","",VLOOKUP(AT265,'シフト記号表（勤務時間帯）'!$C$6:$U$35,19,FALSE))</f>
        <v/>
      </c>
      <c r="AU267" s="1380" t="str">
        <f>IF(AU265="","",VLOOKUP(AU265,'シフト記号表（勤務時間帯）'!$C$6:$U$35,19,FALSE))</f>
        <v/>
      </c>
      <c r="AV267" s="1379" t="str">
        <f>IF(AV265="","",VLOOKUP(AV265,'シフト記号表（勤務時間帯）'!$C$6:$U$35,19,FALSE))</f>
        <v/>
      </c>
      <c r="AW267" s="1379" t="str">
        <f>IF(AW265="","",VLOOKUP(AW265,'シフト記号表（勤務時間帯）'!$C$6:$U$35,19,FALSE))</f>
        <v/>
      </c>
      <c r="AX267" s="1378">
        <f>IF($BB$3="４週",SUM(S267:AT267),IF($BB$3="暦月",SUM(S267:AW267),""))</f>
        <v>0</v>
      </c>
      <c r="AY267" s="1377"/>
      <c r="AZ267" s="1376">
        <f>IF($BB$3="４週",AX267/4,IF($BB$3="暦月",'②勤務形態一覧表（100名）'!AX267/('②勤務形態一覧表（100名）'!$BB$8/7),""))</f>
        <v>0</v>
      </c>
      <c r="BA267" s="1375"/>
      <c r="BB267" s="1111"/>
      <c r="BC267" s="1110"/>
      <c r="BD267" s="1110"/>
      <c r="BE267" s="1110"/>
      <c r="BF267" s="1109"/>
    </row>
    <row r="268" spans="2:58" ht="20.25" customHeight="1">
      <c r="B268" s="1396">
        <f>B265+1</f>
        <v>83</v>
      </c>
      <c r="C268" s="1108"/>
      <c r="D268" s="1107"/>
      <c r="E268" s="1106"/>
      <c r="F268" s="1105"/>
      <c r="G268" s="1104"/>
      <c r="H268" s="1103"/>
      <c r="I268" s="1081"/>
      <c r="J268" s="1081"/>
      <c r="K268" s="1080"/>
      <c r="L268" s="1102"/>
      <c r="M268" s="1090"/>
      <c r="N268" s="1090"/>
      <c r="O268" s="1089"/>
      <c r="P268" s="1403" t="s">
        <v>937</v>
      </c>
      <c r="Q268" s="1402"/>
      <c r="R268" s="1401"/>
      <c r="S268" s="1518"/>
      <c r="T268" s="1517"/>
      <c r="U268" s="1517"/>
      <c r="V268" s="1517"/>
      <c r="W268" s="1517"/>
      <c r="X268" s="1517"/>
      <c r="Y268" s="1519"/>
      <c r="Z268" s="1518"/>
      <c r="AA268" s="1517"/>
      <c r="AB268" s="1517"/>
      <c r="AC268" s="1517"/>
      <c r="AD268" s="1517"/>
      <c r="AE268" s="1517"/>
      <c r="AF268" s="1519"/>
      <c r="AG268" s="1518"/>
      <c r="AH268" s="1517"/>
      <c r="AI268" s="1517"/>
      <c r="AJ268" s="1517"/>
      <c r="AK268" s="1517"/>
      <c r="AL268" s="1517"/>
      <c r="AM268" s="1519"/>
      <c r="AN268" s="1518"/>
      <c r="AO268" s="1517"/>
      <c r="AP268" s="1517"/>
      <c r="AQ268" s="1517"/>
      <c r="AR268" s="1517"/>
      <c r="AS268" s="1517"/>
      <c r="AT268" s="1519"/>
      <c r="AU268" s="1518"/>
      <c r="AV268" s="1517"/>
      <c r="AW268" s="1517"/>
      <c r="AX268" s="1516"/>
      <c r="AY268" s="1515"/>
      <c r="AZ268" s="1514"/>
      <c r="BA268" s="1513"/>
      <c r="BB268" s="1091"/>
      <c r="BC268" s="1090"/>
      <c r="BD268" s="1090"/>
      <c r="BE268" s="1090"/>
      <c r="BF268" s="1089"/>
    </row>
    <row r="269" spans="2:58" ht="20.25" customHeight="1">
      <c r="B269" s="1396"/>
      <c r="C269" s="1087"/>
      <c r="D269" s="1086"/>
      <c r="E269" s="1085"/>
      <c r="F269" s="1084"/>
      <c r="G269" s="1083"/>
      <c r="H269" s="1082"/>
      <c r="I269" s="1081"/>
      <c r="J269" s="1081"/>
      <c r="K269" s="1080"/>
      <c r="L269" s="1079"/>
      <c r="M269" s="1067"/>
      <c r="N269" s="1067"/>
      <c r="O269" s="1066"/>
      <c r="P269" s="1395" t="s">
        <v>936</v>
      </c>
      <c r="Q269" s="1394"/>
      <c r="R269" s="1393"/>
      <c r="S269" s="1391" t="str">
        <f>IF(S268="","",VLOOKUP(S268,'シフト記号表（勤務時間帯）'!$C$6:$K$35,9,FALSE))</f>
        <v/>
      </c>
      <c r="T269" s="1390" t="str">
        <f>IF(T268="","",VLOOKUP(T268,'シフト記号表（勤務時間帯）'!$C$6:$K$35,9,FALSE))</f>
        <v/>
      </c>
      <c r="U269" s="1390" t="str">
        <f>IF(U268="","",VLOOKUP(U268,'シフト記号表（勤務時間帯）'!$C$6:$K$35,9,FALSE))</f>
        <v/>
      </c>
      <c r="V269" s="1390" t="str">
        <f>IF(V268="","",VLOOKUP(V268,'シフト記号表（勤務時間帯）'!$C$6:$K$35,9,FALSE))</f>
        <v/>
      </c>
      <c r="W269" s="1390" t="str">
        <f>IF(W268="","",VLOOKUP(W268,'シフト記号表（勤務時間帯）'!$C$6:$K$35,9,FALSE))</f>
        <v/>
      </c>
      <c r="X269" s="1390" t="str">
        <f>IF(X268="","",VLOOKUP(X268,'シフト記号表（勤務時間帯）'!$C$6:$K$35,9,FALSE))</f>
        <v/>
      </c>
      <c r="Y269" s="1392" t="str">
        <f>IF(Y268="","",VLOOKUP(Y268,'シフト記号表（勤務時間帯）'!$C$6:$K$35,9,FALSE))</f>
        <v/>
      </c>
      <c r="Z269" s="1391" t="str">
        <f>IF(Z268="","",VLOOKUP(Z268,'シフト記号表（勤務時間帯）'!$C$6:$K$35,9,FALSE))</f>
        <v/>
      </c>
      <c r="AA269" s="1390" t="str">
        <f>IF(AA268="","",VLOOKUP(AA268,'シフト記号表（勤務時間帯）'!$C$6:$K$35,9,FALSE))</f>
        <v/>
      </c>
      <c r="AB269" s="1390" t="str">
        <f>IF(AB268="","",VLOOKUP(AB268,'シフト記号表（勤務時間帯）'!$C$6:$K$35,9,FALSE))</f>
        <v/>
      </c>
      <c r="AC269" s="1390" t="str">
        <f>IF(AC268="","",VLOOKUP(AC268,'シフト記号表（勤務時間帯）'!$C$6:$K$35,9,FALSE))</f>
        <v/>
      </c>
      <c r="AD269" s="1390" t="str">
        <f>IF(AD268="","",VLOOKUP(AD268,'シフト記号表（勤務時間帯）'!$C$6:$K$35,9,FALSE))</f>
        <v/>
      </c>
      <c r="AE269" s="1390" t="str">
        <f>IF(AE268="","",VLOOKUP(AE268,'シフト記号表（勤務時間帯）'!$C$6:$K$35,9,FALSE))</f>
        <v/>
      </c>
      <c r="AF269" s="1392" t="str">
        <f>IF(AF268="","",VLOOKUP(AF268,'シフト記号表（勤務時間帯）'!$C$6:$K$35,9,FALSE))</f>
        <v/>
      </c>
      <c r="AG269" s="1391" t="str">
        <f>IF(AG268="","",VLOOKUP(AG268,'シフト記号表（勤務時間帯）'!$C$6:$K$35,9,FALSE))</f>
        <v/>
      </c>
      <c r="AH269" s="1390" t="str">
        <f>IF(AH268="","",VLOOKUP(AH268,'シフト記号表（勤務時間帯）'!$C$6:$K$35,9,FALSE))</f>
        <v/>
      </c>
      <c r="AI269" s="1390" t="str">
        <f>IF(AI268="","",VLOOKUP(AI268,'シフト記号表（勤務時間帯）'!$C$6:$K$35,9,FALSE))</f>
        <v/>
      </c>
      <c r="AJ269" s="1390" t="str">
        <f>IF(AJ268="","",VLOOKUP(AJ268,'シフト記号表（勤務時間帯）'!$C$6:$K$35,9,FALSE))</f>
        <v/>
      </c>
      <c r="AK269" s="1390" t="str">
        <f>IF(AK268="","",VLOOKUP(AK268,'シフト記号表（勤務時間帯）'!$C$6:$K$35,9,FALSE))</f>
        <v/>
      </c>
      <c r="AL269" s="1390" t="str">
        <f>IF(AL268="","",VLOOKUP(AL268,'シフト記号表（勤務時間帯）'!$C$6:$K$35,9,FALSE))</f>
        <v/>
      </c>
      <c r="AM269" s="1392" t="str">
        <f>IF(AM268="","",VLOOKUP(AM268,'シフト記号表（勤務時間帯）'!$C$6:$K$35,9,FALSE))</f>
        <v/>
      </c>
      <c r="AN269" s="1391" t="str">
        <f>IF(AN268="","",VLOOKUP(AN268,'シフト記号表（勤務時間帯）'!$C$6:$K$35,9,FALSE))</f>
        <v/>
      </c>
      <c r="AO269" s="1390" t="str">
        <f>IF(AO268="","",VLOOKUP(AO268,'シフト記号表（勤務時間帯）'!$C$6:$K$35,9,FALSE))</f>
        <v/>
      </c>
      <c r="AP269" s="1390" t="str">
        <f>IF(AP268="","",VLOOKUP(AP268,'シフト記号表（勤務時間帯）'!$C$6:$K$35,9,FALSE))</f>
        <v/>
      </c>
      <c r="AQ269" s="1390" t="str">
        <f>IF(AQ268="","",VLOOKUP(AQ268,'シフト記号表（勤務時間帯）'!$C$6:$K$35,9,FALSE))</f>
        <v/>
      </c>
      <c r="AR269" s="1390" t="str">
        <f>IF(AR268="","",VLOOKUP(AR268,'シフト記号表（勤務時間帯）'!$C$6:$K$35,9,FALSE))</f>
        <v/>
      </c>
      <c r="AS269" s="1390" t="str">
        <f>IF(AS268="","",VLOOKUP(AS268,'シフト記号表（勤務時間帯）'!$C$6:$K$35,9,FALSE))</f>
        <v/>
      </c>
      <c r="AT269" s="1392" t="str">
        <f>IF(AT268="","",VLOOKUP(AT268,'シフト記号表（勤務時間帯）'!$C$6:$K$35,9,FALSE))</f>
        <v/>
      </c>
      <c r="AU269" s="1391" t="str">
        <f>IF(AU268="","",VLOOKUP(AU268,'シフト記号表（勤務時間帯）'!$C$6:$K$35,9,FALSE))</f>
        <v/>
      </c>
      <c r="AV269" s="1390" t="str">
        <f>IF(AV268="","",VLOOKUP(AV268,'シフト記号表（勤務時間帯）'!$C$6:$K$35,9,FALSE))</f>
        <v/>
      </c>
      <c r="AW269" s="1390" t="str">
        <f>IF(AW268="","",VLOOKUP(AW268,'シフト記号表（勤務時間帯）'!$C$6:$K$35,9,FALSE))</f>
        <v/>
      </c>
      <c r="AX269" s="1389">
        <f>IF($BB$3="４週",SUM(S269:AT269),IF($BB$3="暦月",SUM(S269:AW269),""))</f>
        <v>0</v>
      </c>
      <c r="AY269" s="1388"/>
      <c r="AZ269" s="1387">
        <f>IF($BB$3="４週",AX269/4,IF($BB$3="暦月",'②勤務形態一覧表（100名）'!AX269/('②勤務形態一覧表（100名）'!$BB$8/7),""))</f>
        <v>0</v>
      </c>
      <c r="BA269" s="1386"/>
      <c r="BB269" s="1068"/>
      <c r="BC269" s="1067"/>
      <c r="BD269" s="1067"/>
      <c r="BE269" s="1067"/>
      <c r="BF269" s="1066"/>
    </row>
    <row r="270" spans="2:58" ht="20.25" customHeight="1">
      <c r="B270" s="1396"/>
      <c r="C270" s="1064"/>
      <c r="D270" s="1063"/>
      <c r="E270" s="1062"/>
      <c r="F270" s="1512">
        <f>C268</f>
        <v>0</v>
      </c>
      <c r="G270" s="1116"/>
      <c r="H270" s="1082"/>
      <c r="I270" s="1081"/>
      <c r="J270" s="1081"/>
      <c r="K270" s="1080"/>
      <c r="L270" s="1115"/>
      <c r="M270" s="1110"/>
      <c r="N270" s="1110"/>
      <c r="O270" s="1109"/>
      <c r="P270" s="1406" t="s">
        <v>935</v>
      </c>
      <c r="Q270" s="1405"/>
      <c r="R270" s="1404"/>
      <c r="S270" s="1380" t="str">
        <f>IF(S268="","",VLOOKUP(S268,'シフト記号表（勤務時間帯）'!$C$6:$U$35,19,FALSE))</f>
        <v/>
      </c>
      <c r="T270" s="1379" t="str">
        <f>IF(T268="","",VLOOKUP(T268,'シフト記号表（勤務時間帯）'!$C$6:$U$35,19,FALSE))</f>
        <v/>
      </c>
      <c r="U270" s="1379" t="str">
        <f>IF(U268="","",VLOOKUP(U268,'シフト記号表（勤務時間帯）'!$C$6:$U$35,19,FALSE))</f>
        <v/>
      </c>
      <c r="V270" s="1379" t="str">
        <f>IF(V268="","",VLOOKUP(V268,'シフト記号表（勤務時間帯）'!$C$6:$U$35,19,FALSE))</f>
        <v/>
      </c>
      <c r="W270" s="1379" t="str">
        <f>IF(W268="","",VLOOKUP(W268,'シフト記号表（勤務時間帯）'!$C$6:$U$35,19,FALSE))</f>
        <v/>
      </c>
      <c r="X270" s="1379" t="str">
        <f>IF(X268="","",VLOOKUP(X268,'シフト記号表（勤務時間帯）'!$C$6:$U$35,19,FALSE))</f>
        <v/>
      </c>
      <c r="Y270" s="1381" t="str">
        <f>IF(Y268="","",VLOOKUP(Y268,'シフト記号表（勤務時間帯）'!$C$6:$U$35,19,FALSE))</f>
        <v/>
      </c>
      <c r="Z270" s="1380" t="str">
        <f>IF(Z268="","",VLOOKUP(Z268,'シフト記号表（勤務時間帯）'!$C$6:$U$35,19,FALSE))</f>
        <v/>
      </c>
      <c r="AA270" s="1379" t="str">
        <f>IF(AA268="","",VLOOKUP(AA268,'シフト記号表（勤務時間帯）'!$C$6:$U$35,19,FALSE))</f>
        <v/>
      </c>
      <c r="AB270" s="1379" t="str">
        <f>IF(AB268="","",VLOOKUP(AB268,'シフト記号表（勤務時間帯）'!$C$6:$U$35,19,FALSE))</f>
        <v/>
      </c>
      <c r="AC270" s="1379" t="str">
        <f>IF(AC268="","",VLOOKUP(AC268,'シフト記号表（勤務時間帯）'!$C$6:$U$35,19,FALSE))</f>
        <v/>
      </c>
      <c r="AD270" s="1379" t="str">
        <f>IF(AD268="","",VLOOKUP(AD268,'シフト記号表（勤務時間帯）'!$C$6:$U$35,19,FALSE))</f>
        <v/>
      </c>
      <c r="AE270" s="1379" t="str">
        <f>IF(AE268="","",VLOOKUP(AE268,'シフト記号表（勤務時間帯）'!$C$6:$U$35,19,FALSE))</f>
        <v/>
      </c>
      <c r="AF270" s="1381" t="str">
        <f>IF(AF268="","",VLOOKUP(AF268,'シフト記号表（勤務時間帯）'!$C$6:$U$35,19,FALSE))</f>
        <v/>
      </c>
      <c r="AG270" s="1380" t="str">
        <f>IF(AG268="","",VLOOKUP(AG268,'シフト記号表（勤務時間帯）'!$C$6:$U$35,19,FALSE))</f>
        <v/>
      </c>
      <c r="AH270" s="1379" t="str">
        <f>IF(AH268="","",VLOOKUP(AH268,'シフト記号表（勤務時間帯）'!$C$6:$U$35,19,FALSE))</f>
        <v/>
      </c>
      <c r="AI270" s="1379" t="str">
        <f>IF(AI268="","",VLOOKUP(AI268,'シフト記号表（勤務時間帯）'!$C$6:$U$35,19,FALSE))</f>
        <v/>
      </c>
      <c r="AJ270" s="1379" t="str">
        <f>IF(AJ268="","",VLOOKUP(AJ268,'シフト記号表（勤務時間帯）'!$C$6:$U$35,19,FALSE))</f>
        <v/>
      </c>
      <c r="AK270" s="1379" t="str">
        <f>IF(AK268="","",VLOOKUP(AK268,'シフト記号表（勤務時間帯）'!$C$6:$U$35,19,FALSE))</f>
        <v/>
      </c>
      <c r="AL270" s="1379" t="str">
        <f>IF(AL268="","",VLOOKUP(AL268,'シフト記号表（勤務時間帯）'!$C$6:$U$35,19,FALSE))</f>
        <v/>
      </c>
      <c r="AM270" s="1381" t="str">
        <f>IF(AM268="","",VLOOKUP(AM268,'シフト記号表（勤務時間帯）'!$C$6:$U$35,19,FALSE))</f>
        <v/>
      </c>
      <c r="AN270" s="1380" t="str">
        <f>IF(AN268="","",VLOOKUP(AN268,'シフト記号表（勤務時間帯）'!$C$6:$U$35,19,FALSE))</f>
        <v/>
      </c>
      <c r="AO270" s="1379" t="str">
        <f>IF(AO268="","",VLOOKUP(AO268,'シフト記号表（勤務時間帯）'!$C$6:$U$35,19,FALSE))</f>
        <v/>
      </c>
      <c r="AP270" s="1379" t="str">
        <f>IF(AP268="","",VLOOKUP(AP268,'シフト記号表（勤務時間帯）'!$C$6:$U$35,19,FALSE))</f>
        <v/>
      </c>
      <c r="AQ270" s="1379" t="str">
        <f>IF(AQ268="","",VLOOKUP(AQ268,'シフト記号表（勤務時間帯）'!$C$6:$U$35,19,FALSE))</f>
        <v/>
      </c>
      <c r="AR270" s="1379" t="str">
        <f>IF(AR268="","",VLOOKUP(AR268,'シフト記号表（勤務時間帯）'!$C$6:$U$35,19,FALSE))</f>
        <v/>
      </c>
      <c r="AS270" s="1379" t="str">
        <f>IF(AS268="","",VLOOKUP(AS268,'シフト記号表（勤務時間帯）'!$C$6:$U$35,19,FALSE))</f>
        <v/>
      </c>
      <c r="AT270" s="1381" t="str">
        <f>IF(AT268="","",VLOOKUP(AT268,'シフト記号表（勤務時間帯）'!$C$6:$U$35,19,FALSE))</f>
        <v/>
      </c>
      <c r="AU270" s="1380" t="str">
        <f>IF(AU268="","",VLOOKUP(AU268,'シフト記号表（勤務時間帯）'!$C$6:$U$35,19,FALSE))</f>
        <v/>
      </c>
      <c r="AV270" s="1379" t="str">
        <f>IF(AV268="","",VLOOKUP(AV268,'シフト記号表（勤務時間帯）'!$C$6:$U$35,19,FALSE))</f>
        <v/>
      </c>
      <c r="AW270" s="1379" t="str">
        <f>IF(AW268="","",VLOOKUP(AW268,'シフト記号表（勤務時間帯）'!$C$6:$U$35,19,FALSE))</f>
        <v/>
      </c>
      <c r="AX270" s="1378">
        <f>IF($BB$3="４週",SUM(S270:AT270),IF($BB$3="暦月",SUM(S270:AW270),""))</f>
        <v>0</v>
      </c>
      <c r="AY270" s="1377"/>
      <c r="AZ270" s="1376">
        <f>IF($BB$3="４週",AX270/4,IF($BB$3="暦月",'②勤務形態一覧表（100名）'!AX270/('②勤務形態一覧表（100名）'!$BB$8/7),""))</f>
        <v>0</v>
      </c>
      <c r="BA270" s="1375"/>
      <c r="BB270" s="1111"/>
      <c r="BC270" s="1110"/>
      <c r="BD270" s="1110"/>
      <c r="BE270" s="1110"/>
      <c r="BF270" s="1109"/>
    </row>
    <row r="271" spans="2:58" ht="20.25" customHeight="1">
      <c r="B271" s="1396">
        <f>B268+1</f>
        <v>84</v>
      </c>
      <c r="C271" s="1108"/>
      <c r="D271" s="1107"/>
      <c r="E271" s="1106"/>
      <c r="F271" s="1105"/>
      <c r="G271" s="1104"/>
      <c r="H271" s="1103"/>
      <c r="I271" s="1081"/>
      <c r="J271" s="1081"/>
      <c r="K271" s="1080"/>
      <c r="L271" s="1102"/>
      <c r="M271" s="1090"/>
      <c r="N271" s="1090"/>
      <c r="O271" s="1089"/>
      <c r="P271" s="1403" t="s">
        <v>937</v>
      </c>
      <c r="Q271" s="1402"/>
      <c r="R271" s="1401"/>
      <c r="S271" s="1518"/>
      <c r="T271" s="1517"/>
      <c r="U271" s="1517"/>
      <c r="V271" s="1517"/>
      <c r="W271" s="1517"/>
      <c r="X271" s="1517"/>
      <c r="Y271" s="1519"/>
      <c r="Z271" s="1518"/>
      <c r="AA271" s="1517"/>
      <c r="AB271" s="1517"/>
      <c r="AC271" s="1517"/>
      <c r="AD271" s="1517"/>
      <c r="AE271" s="1517"/>
      <c r="AF271" s="1519"/>
      <c r="AG271" s="1518"/>
      <c r="AH271" s="1517"/>
      <c r="AI271" s="1517"/>
      <c r="AJ271" s="1517"/>
      <c r="AK271" s="1517"/>
      <c r="AL271" s="1517"/>
      <c r="AM271" s="1519"/>
      <c r="AN271" s="1518"/>
      <c r="AO271" s="1517"/>
      <c r="AP271" s="1517"/>
      <c r="AQ271" s="1517"/>
      <c r="AR271" s="1517"/>
      <c r="AS271" s="1517"/>
      <c r="AT271" s="1519"/>
      <c r="AU271" s="1518"/>
      <c r="AV271" s="1517"/>
      <c r="AW271" s="1517"/>
      <c r="AX271" s="1516"/>
      <c r="AY271" s="1515"/>
      <c r="AZ271" s="1514"/>
      <c r="BA271" s="1513"/>
      <c r="BB271" s="1091"/>
      <c r="BC271" s="1090"/>
      <c r="BD271" s="1090"/>
      <c r="BE271" s="1090"/>
      <c r="BF271" s="1089"/>
    </row>
    <row r="272" spans="2:58" ht="20.25" customHeight="1">
      <c r="B272" s="1396"/>
      <c r="C272" s="1087"/>
      <c r="D272" s="1086"/>
      <c r="E272" s="1085"/>
      <c r="F272" s="1084"/>
      <c r="G272" s="1083"/>
      <c r="H272" s="1082"/>
      <c r="I272" s="1081"/>
      <c r="J272" s="1081"/>
      <c r="K272" s="1080"/>
      <c r="L272" s="1079"/>
      <c r="M272" s="1067"/>
      <c r="N272" s="1067"/>
      <c r="O272" s="1066"/>
      <c r="P272" s="1395" t="s">
        <v>936</v>
      </c>
      <c r="Q272" s="1394"/>
      <c r="R272" s="1393"/>
      <c r="S272" s="1391" t="str">
        <f>IF(S271="","",VLOOKUP(S271,'シフト記号表（勤務時間帯）'!$C$6:$K$35,9,FALSE))</f>
        <v/>
      </c>
      <c r="T272" s="1390" t="str">
        <f>IF(T271="","",VLOOKUP(T271,'シフト記号表（勤務時間帯）'!$C$6:$K$35,9,FALSE))</f>
        <v/>
      </c>
      <c r="U272" s="1390" t="str">
        <f>IF(U271="","",VLOOKUP(U271,'シフト記号表（勤務時間帯）'!$C$6:$K$35,9,FALSE))</f>
        <v/>
      </c>
      <c r="V272" s="1390" t="str">
        <f>IF(V271="","",VLOOKUP(V271,'シフト記号表（勤務時間帯）'!$C$6:$K$35,9,FALSE))</f>
        <v/>
      </c>
      <c r="W272" s="1390" t="str">
        <f>IF(W271="","",VLOOKUP(W271,'シフト記号表（勤務時間帯）'!$C$6:$K$35,9,FALSE))</f>
        <v/>
      </c>
      <c r="X272" s="1390" t="str">
        <f>IF(X271="","",VLOOKUP(X271,'シフト記号表（勤務時間帯）'!$C$6:$K$35,9,FALSE))</f>
        <v/>
      </c>
      <c r="Y272" s="1392" t="str">
        <f>IF(Y271="","",VLOOKUP(Y271,'シフト記号表（勤務時間帯）'!$C$6:$K$35,9,FALSE))</f>
        <v/>
      </c>
      <c r="Z272" s="1391" t="str">
        <f>IF(Z271="","",VLOOKUP(Z271,'シフト記号表（勤務時間帯）'!$C$6:$K$35,9,FALSE))</f>
        <v/>
      </c>
      <c r="AA272" s="1390" t="str">
        <f>IF(AA271="","",VLOOKUP(AA271,'シフト記号表（勤務時間帯）'!$C$6:$K$35,9,FALSE))</f>
        <v/>
      </c>
      <c r="AB272" s="1390" t="str">
        <f>IF(AB271="","",VLOOKUP(AB271,'シフト記号表（勤務時間帯）'!$C$6:$K$35,9,FALSE))</f>
        <v/>
      </c>
      <c r="AC272" s="1390" t="str">
        <f>IF(AC271="","",VLOOKUP(AC271,'シフト記号表（勤務時間帯）'!$C$6:$K$35,9,FALSE))</f>
        <v/>
      </c>
      <c r="AD272" s="1390" t="str">
        <f>IF(AD271="","",VLOOKUP(AD271,'シフト記号表（勤務時間帯）'!$C$6:$K$35,9,FALSE))</f>
        <v/>
      </c>
      <c r="AE272" s="1390" t="str">
        <f>IF(AE271="","",VLOOKUP(AE271,'シフト記号表（勤務時間帯）'!$C$6:$K$35,9,FALSE))</f>
        <v/>
      </c>
      <c r="AF272" s="1392" t="str">
        <f>IF(AF271="","",VLOOKUP(AF271,'シフト記号表（勤務時間帯）'!$C$6:$K$35,9,FALSE))</f>
        <v/>
      </c>
      <c r="AG272" s="1391" t="str">
        <f>IF(AG271="","",VLOOKUP(AG271,'シフト記号表（勤務時間帯）'!$C$6:$K$35,9,FALSE))</f>
        <v/>
      </c>
      <c r="AH272" s="1390" t="str">
        <f>IF(AH271="","",VLOOKUP(AH271,'シフト記号表（勤務時間帯）'!$C$6:$K$35,9,FALSE))</f>
        <v/>
      </c>
      <c r="AI272" s="1390" t="str">
        <f>IF(AI271="","",VLOOKUP(AI271,'シフト記号表（勤務時間帯）'!$C$6:$K$35,9,FALSE))</f>
        <v/>
      </c>
      <c r="AJ272" s="1390" t="str">
        <f>IF(AJ271="","",VLOOKUP(AJ271,'シフト記号表（勤務時間帯）'!$C$6:$K$35,9,FALSE))</f>
        <v/>
      </c>
      <c r="AK272" s="1390" t="str">
        <f>IF(AK271="","",VLOOKUP(AK271,'シフト記号表（勤務時間帯）'!$C$6:$K$35,9,FALSE))</f>
        <v/>
      </c>
      <c r="AL272" s="1390" t="str">
        <f>IF(AL271="","",VLOOKUP(AL271,'シフト記号表（勤務時間帯）'!$C$6:$K$35,9,FALSE))</f>
        <v/>
      </c>
      <c r="AM272" s="1392" t="str">
        <f>IF(AM271="","",VLOOKUP(AM271,'シフト記号表（勤務時間帯）'!$C$6:$K$35,9,FALSE))</f>
        <v/>
      </c>
      <c r="AN272" s="1391" t="str">
        <f>IF(AN271="","",VLOOKUP(AN271,'シフト記号表（勤務時間帯）'!$C$6:$K$35,9,FALSE))</f>
        <v/>
      </c>
      <c r="AO272" s="1390" t="str">
        <f>IF(AO271="","",VLOOKUP(AO271,'シフト記号表（勤務時間帯）'!$C$6:$K$35,9,FALSE))</f>
        <v/>
      </c>
      <c r="AP272" s="1390" t="str">
        <f>IF(AP271="","",VLOOKUP(AP271,'シフト記号表（勤務時間帯）'!$C$6:$K$35,9,FALSE))</f>
        <v/>
      </c>
      <c r="AQ272" s="1390" t="str">
        <f>IF(AQ271="","",VLOOKUP(AQ271,'シフト記号表（勤務時間帯）'!$C$6:$K$35,9,FALSE))</f>
        <v/>
      </c>
      <c r="AR272" s="1390" t="str">
        <f>IF(AR271="","",VLOOKUP(AR271,'シフト記号表（勤務時間帯）'!$C$6:$K$35,9,FALSE))</f>
        <v/>
      </c>
      <c r="AS272" s="1390" t="str">
        <f>IF(AS271="","",VLOOKUP(AS271,'シフト記号表（勤務時間帯）'!$C$6:$K$35,9,FALSE))</f>
        <v/>
      </c>
      <c r="AT272" s="1392" t="str">
        <f>IF(AT271="","",VLOOKUP(AT271,'シフト記号表（勤務時間帯）'!$C$6:$K$35,9,FALSE))</f>
        <v/>
      </c>
      <c r="AU272" s="1391" t="str">
        <f>IF(AU271="","",VLOOKUP(AU271,'シフト記号表（勤務時間帯）'!$C$6:$K$35,9,FALSE))</f>
        <v/>
      </c>
      <c r="AV272" s="1390" t="str">
        <f>IF(AV271="","",VLOOKUP(AV271,'シフト記号表（勤務時間帯）'!$C$6:$K$35,9,FALSE))</f>
        <v/>
      </c>
      <c r="AW272" s="1390" t="str">
        <f>IF(AW271="","",VLOOKUP(AW271,'シフト記号表（勤務時間帯）'!$C$6:$K$35,9,FALSE))</f>
        <v/>
      </c>
      <c r="AX272" s="1389">
        <f>IF($BB$3="４週",SUM(S272:AT272),IF($BB$3="暦月",SUM(S272:AW272),""))</f>
        <v>0</v>
      </c>
      <c r="AY272" s="1388"/>
      <c r="AZ272" s="1387">
        <f>IF($BB$3="４週",AX272/4,IF($BB$3="暦月",'②勤務形態一覧表（100名）'!AX272/('②勤務形態一覧表（100名）'!$BB$8/7),""))</f>
        <v>0</v>
      </c>
      <c r="BA272" s="1386"/>
      <c r="BB272" s="1068"/>
      <c r="BC272" s="1067"/>
      <c r="BD272" s="1067"/>
      <c r="BE272" s="1067"/>
      <c r="BF272" s="1066"/>
    </row>
    <row r="273" spans="2:58" ht="20.25" customHeight="1">
      <c r="B273" s="1396"/>
      <c r="C273" s="1064"/>
      <c r="D273" s="1063"/>
      <c r="E273" s="1062"/>
      <c r="F273" s="1512">
        <f>C271</f>
        <v>0</v>
      </c>
      <c r="G273" s="1116"/>
      <c r="H273" s="1082"/>
      <c r="I273" s="1081"/>
      <c r="J273" s="1081"/>
      <c r="K273" s="1080"/>
      <c r="L273" s="1115"/>
      <c r="M273" s="1110"/>
      <c r="N273" s="1110"/>
      <c r="O273" s="1109"/>
      <c r="P273" s="1406" t="s">
        <v>935</v>
      </c>
      <c r="Q273" s="1405"/>
      <c r="R273" s="1404"/>
      <c r="S273" s="1380" t="str">
        <f>IF(S271="","",VLOOKUP(S271,'シフト記号表（勤務時間帯）'!$C$6:$U$35,19,FALSE))</f>
        <v/>
      </c>
      <c r="T273" s="1379" t="str">
        <f>IF(T271="","",VLOOKUP(T271,'シフト記号表（勤務時間帯）'!$C$6:$U$35,19,FALSE))</f>
        <v/>
      </c>
      <c r="U273" s="1379" t="str">
        <f>IF(U271="","",VLOOKUP(U271,'シフト記号表（勤務時間帯）'!$C$6:$U$35,19,FALSE))</f>
        <v/>
      </c>
      <c r="V273" s="1379" t="str">
        <f>IF(V271="","",VLOOKUP(V271,'シフト記号表（勤務時間帯）'!$C$6:$U$35,19,FALSE))</f>
        <v/>
      </c>
      <c r="W273" s="1379" t="str">
        <f>IF(W271="","",VLOOKUP(W271,'シフト記号表（勤務時間帯）'!$C$6:$U$35,19,FALSE))</f>
        <v/>
      </c>
      <c r="X273" s="1379" t="str">
        <f>IF(X271="","",VLOOKUP(X271,'シフト記号表（勤務時間帯）'!$C$6:$U$35,19,FALSE))</f>
        <v/>
      </c>
      <c r="Y273" s="1381" t="str">
        <f>IF(Y271="","",VLOOKUP(Y271,'シフト記号表（勤務時間帯）'!$C$6:$U$35,19,FALSE))</f>
        <v/>
      </c>
      <c r="Z273" s="1380" t="str">
        <f>IF(Z271="","",VLOOKUP(Z271,'シフト記号表（勤務時間帯）'!$C$6:$U$35,19,FALSE))</f>
        <v/>
      </c>
      <c r="AA273" s="1379" t="str">
        <f>IF(AA271="","",VLOOKUP(AA271,'シフト記号表（勤務時間帯）'!$C$6:$U$35,19,FALSE))</f>
        <v/>
      </c>
      <c r="AB273" s="1379" t="str">
        <f>IF(AB271="","",VLOOKUP(AB271,'シフト記号表（勤務時間帯）'!$C$6:$U$35,19,FALSE))</f>
        <v/>
      </c>
      <c r="AC273" s="1379" t="str">
        <f>IF(AC271="","",VLOOKUP(AC271,'シフト記号表（勤務時間帯）'!$C$6:$U$35,19,FALSE))</f>
        <v/>
      </c>
      <c r="AD273" s="1379" t="str">
        <f>IF(AD271="","",VLOOKUP(AD271,'シフト記号表（勤務時間帯）'!$C$6:$U$35,19,FALSE))</f>
        <v/>
      </c>
      <c r="AE273" s="1379" t="str">
        <f>IF(AE271="","",VLOOKUP(AE271,'シフト記号表（勤務時間帯）'!$C$6:$U$35,19,FALSE))</f>
        <v/>
      </c>
      <c r="AF273" s="1381" t="str">
        <f>IF(AF271="","",VLOOKUP(AF271,'シフト記号表（勤務時間帯）'!$C$6:$U$35,19,FALSE))</f>
        <v/>
      </c>
      <c r="AG273" s="1380" t="str">
        <f>IF(AG271="","",VLOOKUP(AG271,'シフト記号表（勤務時間帯）'!$C$6:$U$35,19,FALSE))</f>
        <v/>
      </c>
      <c r="AH273" s="1379" t="str">
        <f>IF(AH271="","",VLOOKUP(AH271,'シフト記号表（勤務時間帯）'!$C$6:$U$35,19,FALSE))</f>
        <v/>
      </c>
      <c r="AI273" s="1379" t="str">
        <f>IF(AI271="","",VLOOKUP(AI271,'シフト記号表（勤務時間帯）'!$C$6:$U$35,19,FALSE))</f>
        <v/>
      </c>
      <c r="AJ273" s="1379" t="str">
        <f>IF(AJ271="","",VLOOKUP(AJ271,'シフト記号表（勤務時間帯）'!$C$6:$U$35,19,FALSE))</f>
        <v/>
      </c>
      <c r="AK273" s="1379" t="str">
        <f>IF(AK271="","",VLOOKUP(AK271,'シフト記号表（勤務時間帯）'!$C$6:$U$35,19,FALSE))</f>
        <v/>
      </c>
      <c r="AL273" s="1379" t="str">
        <f>IF(AL271="","",VLOOKUP(AL271,'シフト記号表（勤務時間帯）'!$C$6:$U$35,19,FALSE))</f>
        <v/>
      </c>
      <c r="AM273" s="1381" t="str">
        <f>IF(AM271="","",VLOOKUP(AM271,'シフト記号表（勤務時間帯）'!$C$6:$U$35,19,FALSE))</f>
        <v/>
      </c>
      <c r="AN273" s="1380" t="str">
        <f>IF(AN271="","",VLOOKUP(AN271,'シフト記号表（勤務時間帯）'!$C$6:$U$35,19,FALSE))</f>
        <v/>
      </c>
      <c r="AO273" s="1379" t="str">
        <f>IF(AO271="","",VLOOKUP(AO271,'シフト記号表（勤務時間帯）'!$C$6:$U$35,19,FALSE))</f>
        <v/>
      </c>
      <c r="AP273" s="1379" t="str">
        <f>IF(AP271="","",VLOOKUP(AP271,'シフト記号表（勤務時間帯）'!$C$6:$U$35,19,FALSE))</f>
        <v/>
      </c>
      <c r="AQ273" s="1379" t="str">
        <f>IF(AQ271="","",VLOOKUP(AQ271,'シフト記号表（勤務時間帯）'!$C$6:$U$35,19,FALSE))</f>
        <v/>
      </c>
      <c r="AR273" s="1379" t="str">
        <f>IF(AR271="","",VLOOKUP(AR271,'シフト記号表（勤務時間帯）'!$C$6:$U$35,19,FALSE))</f>
        <v/>
      </c>
      <c r="AS273" s="1379" t="str">
        <f>IF(AS271="","",VLOOKUP(AS271,'シフト記号表（勤務時間帯）'!$C$6:$U$35,19,FALSE))</f>
        <v/>
      </c>
      <c r="AT273" s="1381" t="str">
        <f>IF(AT271="","",VLOOKUP(AT271,'シフト記号表（勤務時間帯）'!$C$6:$U$35,19,FALSE))</f>
        <v/>
      </c>
      <c r="AU273" s="1380" t="str">
        <f>IF(AU271="","",VLOOKUP(AU271,'シフト記号表（勤務時間帯）'!$C$6:$U$35,19,FALSE))</f>
        <v/>
      </c>
      <c r="AV273" s="1379" t="str">
        <f>IF(AV271="","",VLOOKUP(AV271,'シフト記号表（勤務時間帯）'!$C$6:$U$35,19,FALSE))</f>
        <v/>
      </c>
      <c r="AW273" s="1379" t="str">
        <f>IF(AW271="","",VLOOKUP(AW271,'シフト記号表（勤務時間帯）'!$C$6:$U$35,19,FALSE))</f>
        <v/>
      </c>
      <c r="AX273" s="1378">
        <f>IF($BB$3="４週",SUM(S273:AT273),IF($BB$3="暦月",SUM(S273:AW273),""))</f>
        <v>0</v>
      </c>
      <c r="AY273" s="1377"/>
      <c r="AZ273" s="1376">
        <f>IF($BB$3="４週",AX273/4,IF($BB$3="暦月",'②勤務形態一覧表（100名）'!AX273/('②勤務形態一覧表（100名）'!$BB$8/7),""))</f>
        <v>0</v>
      </c>
      <c r="BA273" s="1375"/>
      <c r="BB273" s="1111"/>
      <c r="BC273" s="1110"/>
      <c r="BD273" s="1110"/>
      <c r="BE273" s="1110"/>
      <c r="BF273" s="1109"/>
    </row>
    <row r="274" spans="2:58" ht="20.25" customHeight="1">
      <c r="B274" s="1396">
        <f>B271+1</f>
        <v>85</v>
      </c>
      <c r="C274" s="1108"/>
      <c r="D274" s="1107"/>
      <c r="E274" s="1106"/>
      <c r="F274" s="1105"/>
      <c r="G274" s="1104"/>
      <c r="H274" s="1103"/>
      <c r="I274" s="1081"/>
      <c r="J274" s="1081"/>
      <c r="K274" s="1080"/>
      <c r="L274" s="1102"/>
      <c r="M274" s="1090"/>
      <c r="N274" s="1090"/>
      <c r="O274" s="1089"/>
      <c r="P274" s="1403" t="s">
        <v>937</v>
      </c>
      <c r="Q274" s="1402"/>
      <c r="R274" s="1401"/>
      <c r="S274" s="1518"/>
      <c r="T274" s="1517"/>
      <c r="U274" s="1517"/>
      <c r="V274" s="1517"/>
      <c r="W274" s="1517"/>
      <c r="X274" s="1517"/>
      <c r="Y274" s="1519"/>
      <c r="Z274" s="1518"/>
      <c r="AA274" s="1517"/>
      <c r="AB274" s="1517"/>
      <c r="AC274" s="1517"/>
      <c r="AD274" s="1517"/>
      <c r="AE274" s="1517"/>
      <c r="AF274" s="1519"/>
      <c r="AG274" s="1518"/>
      <c r="AH274" s="1517"/>
      <c r="AI274" s="1517"/>
      <c r="AJ274" s="1517"/>
      <c r="AK274" s="1517"/>
      <c r="AL274" s="1517"/>
      <c r="AM274" s="1519"/>
      <c r="AN274" s="1518"/>
      <c r="AO274" s="1517"/>
      <c r="AP274" s="1517"/>
      <c r="AQ274" s="1517"/>
      <c r="AR274" s="1517"/>
      <c r="AS274" s="1517"/>
      <c r="AT274" s="1519"/>
      <c r="AU274" s="1518"/>
      <c r="AV274" s="1517"/>
      <c r="AW274" s="1517"/>
      <c r="AX274" s="1516"/>
      <c r="AY274" s="1515"/>
      <c r="AZ274" s="1514"/>
      <c r="BA274" s="1513"/>
      <c r="BB274" s="1091"/>
      <c r="BC274" s="1090"/>
      <c r="BD274" s="1090"/>
      <c r="BE274" s="1090"/>
      <c r="BF274" s="1089"/>
    </row>
    <row r="275" spans="2:58" ht="20.25" customHeight="1">
      <c r="B275" s="1396"/>
      <c r="C275" s="1087"/>
      <c r="D275" s="1086"/>
      <c r="E275" s="1085"/>
      <c r="F275" s="1084"/>
      <c r="G275" s="1083"/>
      <c r="H275" s="1082"/>
      <c r="I275" s="1081"/>
      <c r="J275" s="1081"/>
      <c r="K275" s="1080"/>
      <c r="L275" s="1079"/>
      <c r="M275" s="1067"/>
      <c r="N275" s="1067"/>
      <c r="O275" s="1066"/>
      <c r="P275" s="1395" t="s">
        <v>936</v>
      </c>
      <c r="Q275" s="1394"/>
      <c r="R275" s="1393"/>
      <c r="S275" s="1391" t="str">
        <f>IF(S274="","",VLOOKUP(S274,'シフト記号表（勤務時間帯）'!$C$6:$K$35,9,FALSE))</f>
        <v/>
      </c>
      <c r="T275" s="1390" t="str">
        <f>IF(T274="","",VLOOKUP(T274,'シフト記号表（勤務時間帯）'!$C$6:$K$35,9,FALSE))</f>
        <v/>
      </c>
      <c r="U275" s="1390" t="str">
        <f>IF(U274="","",VLOOKUP(U274,'シフト記号表（勤務時間帯）'!$C$6:$K$35,9,FALSE))</f>
        <v/>
      </c>
      <c r="V275" s="1390" t="str">
        <f>IF(V274="","",VLOOKUP(V274,'シフト記号表（勤務時間帯）'!$C$6:$K$35,9,FALSE))</f>
        <v/>
      </c>
      <c r="W275" s="1390" t="str">
        <f>IF(W274="","",VLOOKUP(W274,'シフト記号表（勤務時間帯）'!$C$6:$K$35,9,FALSE))</f>
        <v/>
      </c>
      <c r="X275" s="1390" t="str">
        <f>IF(X274="","",VLOOKUP(X274,'シフト記号表（勤務時間帯）'!$C$6:$K$35,9,FALSE))</f>
        <v/>
      </c>
      <c r="Y275" s="1392" t="str">
        <f>IF(Y274="","",VLOOKUP(Y274,'シフト記号表（勤務時間帯）'!$C$6:$K$35,9,FALSE))</f>
        <v/>
      </c>
      <c r="Z275" s="1391" t="str">
        <f>IF(Z274="","",VLOOKUP(Z274,'シフト記号表（勤務時間帯）'!$C$6:$K$35,9,FALSE))</f>
        <v/>
      </c>
      <c r="AA275" s="1390" t="str">
        <f>IF(AA274="","",VLOOKUP(AA274,'シフト記号表（勤務時間帯）'!$C$6:$K$35,9,FALSE))</f>
        <v/>
      </c>
      <c r="AB275" s="1390" t="str">
        <f>IF(AB274="","",VLOOKUP(AB274,'シフト記号表（勤務時間帯）'!$C$6:$K$35,9,FALSE))</f>
        <v/>
      </c>
      <c r="AC275" s="1390" t="str">
        <f>IF(AC274="","",VLOOKUP(AC274,'シフト記号表（勤務時間帯）'!$C$6:$K$35,9,FALSE))</f>
        <v/>
      </c>
      <c r="AD275" s="1390" t="str">
        <f>IF(AD274="","",VLOOKUP(AD274,'シフト記号表（勤務時間帯）'!$C$6:$K$35,9,FALSE))</f>
        <v/>
      </c>
      <c r="AE275" s="1390" t="str">
        <f>IF(AE274="","",VLOOKUP(AE274,'シフト記号表（勤務時間帯）'!$C$6:$K$35,9,FALSE))</f>
        <v/>
      </c>
      <c r="AF275" s="1392" t="str">
        <f>IF(AF274="","",VLOOKUP(AF274,'シフト記号表（勤務時間帯）'!$C$6:$K$35,9,FALSE))</f>
        <v/>
      </c>
      <c r="AG275" s="1391" t="str">
        <f>IF(AG274="","",VLOOKUP(AG274,'シフト記号表（勤務時間帯）'!$C$6:$K$35,9,FALSE))</f>
        <v/>
      </c>
      <c r="AH275" s="1390" t="str">
        <f>IF(AH274="","",VLOOKUP(AH274,'シフト記号表（勤務時間帯）'!$C$6:$K$35,9,FALSE))</f>
        <v/>
      </c>
      <c r="AI275" s="1390" t="str">
        <f>IF(AI274="","",VLOOKUP(AI274,'シフト記号表（勤務時間帯）'!$C$6:$K$35,9,FALSE))</f>
        <v/>
      </c>
      <c r="AJ275" s="1390" t="str">
        <f>IF(AJ274="","",VLOOKUP(AJ274,'シフト記号表（勤務時間帯）'!$C$6:$K$35,9,FALSE))</f>
        <v/>
      </c>
      <c r="AK275" s="1390" t="str">
        <f>IF(AK274="","",VLOOKUP(AK274,'シフト記号表（勤務時間帯）'!$C$6:$K$35,9,FALSE))</f>
        <v/>
      </c>
      <c r="AL275" s="1390" t="str">
        <f>IF(AL274="","",VLOOKUP(AL274,'シフト記号表（勤務時間帯）'!$C$6:$K$35,9,FALSE))</f>
        <v/>
      </c>
      <c r="AM275" s="1392" t="str">
        <f>IF(AM274="","",VLOOKUP(AM274,'シフト記号表（勤務時間帯）'!$C$6:$K$35,9,FALSE))</f>
        <v/>
      </c>
      <c r="AN275" s="1391" t="str">
        <f>IF(AN274="","",VLOOKUP(AN274,'シフト記号表（勤務時間帯）'!$C$6:$K$35,9,FALSE))</f>
        <v/>
      </c>
      <c r="AO275" s="1390" t="str">
        <f>IF(AO274="","",VLOOKUP(AO274,'シフト記号表（勤務時間帯）'!$C$6:$K$35,9,FALSE))</f>
        <v/>
      </c>
      <c r="AP275" s="1390" t="str">
        <f>IF(AP274="","",VLOOKUP(AP274,'シフト記号表（勤務時間帯）'!$C$6:$K$35,9,FALSE))</f>
        <v/>
      </c>
      <c r="AQ275" s="1390" t="str">
        <f>IF(AQ274="","",VLOOKUP(AQ274,'シフト記号表（勤務時間帯）'!$C$6:$K$35,9,FALSE))</f>
        <v/>
      </c>
      <c r="AR275" s="1390" t="str">
        <f>IF(AR274="","",VLOOKUP(AR274,'シフト記号表（勤務時間帯）'!$C$6:$K$35,9,FALSE))</f>
        <v/>
      </c>
      <c r="AS275" s="1390" t="str">
        <f>IF(AS274="","",VLOOKUP(AS274,'シフト記号表（勤務時間帯）'!$C$6:$K$35,9,FALSE))</f>
        <v/>
      </c>
      <c r="AT275" s="1392" t="str">
        <f>IF(AT274="","",VLOOKUP(AT274,'シフト記号表（勤務時間帯）'!$C$6:$K$35,9,FALSE))</f>
        <v/>
      </c>
      <c r="AU275" s="1391" t="str">
        <f>IF(AU274="","",VLOOKUP(AU274,'シフト記号表（勤務時間帯）'!$C$6:$K$35,9,FALSE))</f>
        <v/>
      </c>
      <c r="AV275" s="1390" t="str">
        <f>IF(AV274="","",VLOOKUP(AV274,'シフト記号表（勤務時間帯）'!$C$6:$K$35,9,FALSE))</f>
        <v/>
      </c>
      <c r="AW275" s="1390" t="str">
        <f>IF(AW274="","",VLOOKUP(AW274,'シフト記号表（勤務時間帯）'!$C$6:$K$35,9,FALSE))</f>
        <v/>
      </c>
      <c r="AX275" s="1389">
        <f>IF($BB$3="４週",SUM(S275:AT275),IF($BB$3="暦月",SUM(S275:AW275),""))</f>
        <v>0</v>
      </c>
      <c r="AY275" s="1388"/>
      <c r="AZ275" s="1387">
        <f>IF($BB$3="４週",AX275/4,IF($BB$3="暦月",'②勤務形態一覧表（100名）'!AX275/('②勤務形態一覧表（100名）'!$BB$8/7),""))</f>
        <v>0</v>
      </c>
      <c r="BA275" s="1386"/>
      <c r="BB275" s="1068"/>
      <c r="BC275" s="1067"/>
      <c r="BD275" s="1067"/>
      <c r="BE275" s="1067"/>
      <c r="BF275" s="1066"/>
    </row>
    <row r="276" spans="2:58" ht="20.25" customHeight="1">
      <c r="B276" s="1396"/>
      <c r="C276" s="1064"/>
      <c r="D276" s="1063"/>
      <c r="E276" s="1062"/>
      <c r="F276" s="1512">
        <f>C274</f>
        <v>0</v>
      </c>
      <c r="G276" s="1116"/>
      <c r="H276" s="1082"/>
      <c r="I276" s="1081"/>
      <c r="J276" s="1081"/>
      <c r="K276" s="1080"/>
      <c r="L276" s="1115"/>
      <c r="M276" s="1110"/>
      <c r="N276" s="1110"/>
      <c r="O276" s="1109"/>
      <c r="P276" s="1406" t="s">
        <v>935</v>
      </c>
      <c r="Q276" s="1405"/>
      <c r="R276" s="1404"/>
      <c r="S276" s="1380" t="str">
        <f>IF(S274="","",VLOOKUP(S274,'シフト記号表（勤務時間帯）'!$C$6:$U$35,19,FALSE))</f>
        <v/>
      </c>
      <c r="T276" s="1379" t="str">
        <f>IF(T274="","",VLOOKUP(T274,'シフト記号表（勤務時間帯）'!$C$6:$U$35,19,FALSE))</f>
        <v/>
      </c>
      <c r="U276" s="1379" t="str">
        <f>IF(U274="","",VLOOKUP(U274,'シフト記号表（勤務時間帯）'!$C$6:$U$35,19,FALSE))</f>
        <v/>
      </c>
      <c r="V276" s="1379" t="str">
        <f>IF(V274="","",VLOOKUP(V274,'シフト記号表（勤務時間帯）'!$C$6:$U$35,19,FALSE))</f>
        <v/>
      </c>
      <c r="W276" s="1379" t="str">
        <f>IF(W274="","",VLOOKUP(W274,'シフト記号表（勤務時間帯）'!$C$6:$U$35,19,FALSE))</f>
        <v/>
      </c>
      <c r="X276" s="1379" t="str">
        <f>IF(X274="","",VLOOKUP(X274,'シフト記号表（勤務時間帯）'!$C$6:$U$35,19,FALSE))</f>
        <v/>
      </c>
      <c r="Y276" s="1381" t="str">
        <f>IF(Y274="","",VLOOKUP(Y274,'シフト記号表（勤務時間帯）'!$C$6:$U$35,19,FALSE))</f>
        <v/>
      </c>
      <c r="Z276" s="1380" t="str">
        <f>IF(Z274="","",VLOOKUP(Z274,'シフト記号表（勤務時間帯）'!$C$6:$U$35,19,FALSE))</f>
        <v/>
      </c>
      <c r="AA276" s="1379" t="str">
        <f>IF(AA274="","",VLOOKUP(AA274,'シフト記号表（勤務時間帯）'!$C$6:$U$35,19,FALSE))</f>
        <v/>
      </c>
      <c r="AB276" s="1379" t="str">
        <f>IF(AB274="","",VLOOKUP(AB274,'シフト記号表（勤務時間帯）'!$C$6:$U$35,19,FALSE))</f>
        <v/>
      </c>
      <c r="AC276" s="1379" t="str">
        <f>IF(AC274="","",VLOOKUP(AC274,'シフト記号表（勤務時間帯）'!$C$6:$U$35,19,FALSE))</f>
        <v/>
      </c>
      <c r="AD276" s="1379" t="str">
        <f>IF(AD274="","",VLOOKUP(AD274,'シフト記号表（勤務時間帯）'!$C$6:$U$35,19,FALSE))</f>
        <v/>
      </c>
      <c r="AE276" s="1379" t="str">
        <f>IF(AE274="","",VLOOKUP(AE274,'シフト記号表（勤務時間帯）'!$C$6:$U$35,19,FALSE))</f>
        <v/>
      </c>
      <c r="AF276" s="1381" t="str">
        <f>IF(AF274="","",VLOOKUP(AF274,'シフト記号表（勤務時間帯）'!$C$6:$U$35,19,FALSE))</f>
        <v/>
      </c>
      <c r="AG276" s="1380" t="str">
        <f>IF(AG274="","",VLOOKUP(AG274,'シフト記号表（勤務時間帯）'!$C$6:$U$35,19,FALSE))</f>
        <v/>
      </c>
      <c r="AH276" s="1379" t="str">
        <f>IF(AH274="","",VLOOKUP(AH274,'シフト記号表（勤務時間帯）'!$C$6:$U$35,19,FALSE))</f>
        <v/>
      </c>
      <c r="AI276" s="1379" t="str">
        <f>IF(AI274="","",VLOOKUP(AI274,'シフト記号表（勤務時間帯）'!$C$6:$U$35,19,FALSE))</f>
        <v/>
      </c>
      <c r="AJ276" s="1379" t="str">
        <f>IF(AJ274="","",VLOOKUP(AJ274,'シフト記号表（勤務時間帯）'!$C$6:$U$35,19,FALSE))</f>
        <v/>
      </c>
      <c r="AK276" s="1379" t="str">
        <f>IF(AK274="","",VLOOKUP(AK274,'シフト記号表（勤務時間帯）'!$C$6:$U$35,19,FALSE))</f>
        <v/>
      </c>
      <c r="AL276" s="1379" t="str">
        <f>IF(AL274="","",VLOOKUP(AL274,'シフト記号表（勤務時間帯）'!$C$6:$U$35,19,FALSE))</f>
        <v/>
      </c>
      <c r="AM276" s="1381" t="str">
        <f>IF(AM274="","",VLOOKUP(AM274,'シフト記号表（勤務時間帯）'!$C$6:$U$35,19,FALSE))</f>
        <v/>
      </c>
      <c r="AN276" s="1380" t="str">
        <f>IF(AN274="","",VLOOKUP(AN274,'シフト記号表（勤務時間帯）'!$C$6:$U$35,19,FALSE))</f>
        <v/>
      </c>
      <c r="AO276" s="1379" t="str">
        <f>IF(AO274="","",VLOOKUP(AO274,'シフト記号表（勤務時間帯）'!$C$6:$U$35,19,FALSE))</f>
        <v/>
      </c>
      <c r="AP276" s="1379" t="str">
        <f>IF(AP274="","",VLOOKUP(AP274,'シフト記号表（勤務時間帯）'!$C$6:$U$35,19,FALSE))</f>
        <v/>
      </c>
      <c r="AQ276" s="1379" t="str">
        <f>IF(AQ274="","",VLOOKUP(AQ274,'シフト記号表（勤務時間帯）'!$C$6:$U$35,19,FALSE))</f>
        <v/>
      </c>
      <c r="AR276" s="1379" t="str">
        <f>IF(AR274="","",VLOOKUP(AR274,'シフト記号表（勤務時間帯）'!$C$6:$U$35,19,FALSE))</f>
        <v/>
      </c>
      <c r="AS276" s="1379" t="str">
        <f>IF(AS274="","",VLOOKUP(AS274,'シフト記号表（勤務時間帯）'!$C$6:$U$35,19,FALSE))</f>
        <v/>
      </c>
      <c r="AT276" s="1381" t="str">
        <f>IF(AT274="","",VLOOKUP(AT274,'シフト記号表（勤務時間帯）'!$C$6:$U$35,19,FALSE))</f>
        <v/>
      </c>
      <c r="AU276" s="1380" t="str">
        <f>IF(AU274="","",VLOOKUP(AU274,'シフト記号表（勤務時間帯）'!$C$6:$U$35,19,FALSE))</f>
        <v/>
      </c>
      <c r="AV276" s="1379" t="str">
        <f>IF(AV274="","",VLOOKUP(AV274,'シフト記号表（勤務時間帯）'!$C$6:$U$35,19,FALSE))</f>
        <v/>
      </c>
      <c r="AW276" s="1379" t="str">
        <f>IF(AW274="","",VLOOKUP(AW274,'シフト記号表（勤務時間帯）'!$C$6:$U$35,19,FALSE))</f>
        <v/>
      </c>
      <c r="AX276" s="1378">
        <f>IF($BB$3="４週",SUM(S276:AT276),IF($BB$3="暦月",SUM(S276:AW276),""))</f>
        <v>0</v>
      </c>
      <c r="AY276" s="1377"/>
      <c r="AZ276" s="1376">
        <f>IF($BB$3="４週",AX276/4,IF($BB$3="暦月",'②勤務形態一覧表（100名）'!AX276/('②勤務形態一覧表（100名）'!$BB$8/7),""))</f>
        <v>0</v>
      </c>
      <c r="BA276" s="1375"/>
      <c r="BB276" s="1111"/>
      <c r="BC276" s="1110"/>
      <c r="BD276" s="1110"/>
      <c r="BE276" s="1110"/>
      <c r="BF276" s="1109"/>
    </row>
    <row r="277" spans="2:58" ht="20.25" customHeight="1">
      <c r="B277" s="1396">
        <f>B274+1</f>
        <v>86</v>
      </c>
      <c r="C277" s="1108"/>
      <c r="D277" s="1107"/>
      <c r="E277" s="1106"/>
      <c r="F277" s="1105"/>
      <c r="G277" s="1104"/>
      <c r="H277" s="1103"/>
      <c r="I277" s="1081"/>
      <c r="J277" s="1081"/>
      <c r="K277" s="1080"/>
      <c r="L277" s="1102"/>
      <c r="M277" s="1090"/>
      <c r="N277" s="1090"/>
      <c r="O277" s="1089"/>
      <c r="P277" s="1403" t="s">
        <v>937</v>
      </c>
      <c r="Q277" s="1402"/>
      <c r="R277" s="1401"/>
      <c r="S277" s="1518"/>
      <c r="T277" s="1517"/>
      <c r="U277" s="1517"/>
      <c r="V277" s="1517"/>
      <c r="W277" s="1517"/>
      <c r="X277" s="1517"/>
      <c r="Y277" s="1519"/>
      <c r="Z277" s="1518"/>
      <c r="AA277" s="1517"/>
      <c r="AB277" s="1517"/>
      <c r="AC277" s="1517"/>
      <c r="AD277" s="1517"/>
      <c r="AE277" s="1517"/>
      <c r="AF277" s="1519"/>
      <c r="AG277" s="1518"/>
      <c r="AH277" s="1517"/>
      <c r="AI277" s="1517"/>
      <c r="AJ277" s="1517"/>
      <c r="AK277" s="1517"/>
      <c r="AL277" s="1517"/>
      <c r="AM277" s="1519"/>
      <c r="AN277" s="1518"/>
      <c r="AO277" s="1517"/>
      <c r="AP277" s="1517"/>
      <c r="AQ277" s="1517"/>
      <c r="AR277" s="1517"/>
      <c r="AS277" s="1517"/>
      <c r="AT277" s="1519"/>
      <c r="AU277" s="1518"/>
      <c r="AV277" s="1517"/>
      <c r="AW277" s="1517"/>
      <c r="AX277" s="1516"/>
      <c r="AY277" s="1515"/>
      <c r="AZ277" s="1514"/>
      <c r="BA277" s="1513"/>
      <c r="BB277" s="1091"/>
      <c r="BC277" s="1090"/>
      <c r="BD277" s="1090"/>
      <c r="BE277" s="1090"/>
      <c r="BF277" s="1089"/>
    </row>
    <row r="278" spans="2:58" ht="20.25" customHeight="1">
      <c r="B278" s="1396"/>
      <c r="C278" s="1087"/>
      <c r="D278" s="1086"/>
      <c r="E278" s="1085"/>
      <c r="F278" s="1084"/>
      <c r="G278" s="1083"/>
      <c r="H278" s="1082"/>
      <c r="I278" s="1081"/>
      <c r="J278" s="1081"/>
      <c r="K278" s="1080"/>
      <c r="L278" s="1079"/>
      <c r="M278" s="1067"/>
      <c r="N278" s="1067"/>
      <c r="O278" s="1066"/>
      <c r="P278" s="1395" t="s">
        <v>936</v>
      </c>
      <c r="Q278" s="1394"/>
      <c r="R278" s="1393"/>
      <c r="S278" s="1391" t="str">
        <f>IF(S277="","",VLOOKUP(S277,'シフト記号表（勤務時間帯）'!$C$6:$K$35,9,FALSE))</f>
        <v/>
      </c>
      <c r="T278" s="1390" t="str">
        <f>IF(T277="","",VLOOKUP(T277,'シフト記号表（勤務時間帯）'!$C$6:$K$35,9,FALSE))</f>
        <v/>
      </c>
      <c r="U278" s="1390" t="str">
        <f>IF(U277="","",VLOOKUP(U277,'シフト記号表（勤務時間帯）'!$C$6:$K$35,9,FALSE))</f>
        <v/>
      </c>
      <c r="V278" s="1390" t="str">
        <f>IF(V277="","",VLOOKUP(V277,'シフト記号表（勤務時間帯）'!$C$6:$K$35,9,FALSE))</f>
        <v/>
      </c>
      <c r="W278" s="1390" t="str">
        <f>IF(W277="","",VLOOKUP(W277,'シフト記号表（勤務時間帯）'!$C$6:$K$35,9,FALSE))</f>
        <v/>
      </c>
      <c r="X278" s="1390" t="str">
        <f>IF(X277="","",VLOOKUP(X277,'シフト記号表（勤務時間帯）'!$C$6:$K$35,9,FALSE))</f>
        <v/>
      </c>
      <c r="Y278" s="1392" t="str">
        <f>IF(Y277="","",VLOOKUP(Y277,'シフト記号表（勤務時間帯）'!$C$6:$K$35,9,FALSE))</f>
        <v/>
      </c>
      <c r="Z278" s="1391" t="str">
        <f>IF(Z277="","",VLOOKUP(Z277,'シフト記号表（勤務時間帯）'!$C$6:$K$35,9,FALSE))</f>
        <v/>
      </c>
      <c r="AA278" s="1390" t="str">
        <f>IF(AA277="","",VLOOKUP(AA277,'シフト記号表（勤務時間帯）'!$C$6:$K$35,9,FALSE))</f>
        <v/>
      </c>
      <c r="AB278" s="1390" t="str">
        <f>IF(AB277="","",VLOOKUP(AB277,'シフト記号表（勤務時間帯）'!$C$6:$K$35,9,FALSE))</f>
        <v/>
      </c>
      <c r="AC278" s="1390" t="str">
        <f>IF(AC277="","",VLOOKUP(AC277,'シフト記号表（勤務時間帯）'!$C$6:$K$35,9,FALSE))</f>
        <v/>
      </c>
      <c r="AD278" s="1390" t="str">
        <f>IF(AD277="","",VLOOKUP(AD277,'シフト記号表（勤務時間帯）'!$C$6:$K$35,9,FALSE))</f>
        <v/>
      </c>
      <c r="AE278" s="1390" t="str">
        <f>IF(AE277="","",VLOOKUP(AE277,'シフト記号表（勤務時間帯）'!$C$6:$K$35,9,FALSE))</f>
        <v/>
      </c>
      <c r="AF278" s="1392" t="str">
        <f>IF(AF277="","",VLOOKUP(AF277,'シフト記号表（勤務時間帯）'!$C$6:$K$35,9,FALSE))</f>
        <v/>
      </c>
      <c r="AG278" s="1391" t="str">
        <f>IF(AG277="","",VLOOKUP(AG277,'シフト記号表（勤務時間帯）'!$C$6:$K$35,9,FALSE))</f>
        <v/>
      </c>
      <c r="AH278" s="1390" t="str">
        <f>IF(AH277="","",VLOOKUP(AH277,'シフト記号表（勤務時間帯）'!$C$6:$K$35,9,FALSE))</f>
        <v/>
      </c>
      <c r="AI278" s="1390" t="str">
        <f>IF(AI277="","",VLOOKUP(AI277,'シフト記号表（勤務時間帯）'!$C$6:$K$35,9,FALSE))</f>
        <v/>
      </c>
      <c r="AJ278" s="1390" t="str">
        <f>IF(AJ277="","",VLOOKUP(AJ277,'シフト記号表（勤務時間帯）'!$C$6:$K$35,9,FALSE))</f>
        <v/>
      </c>
      <c r="AK278" s="1390" t="str">
        <f>IF(AK277="","",VLOOKUP(AK277,'シフト記号表（勤務時間帯）'!$C$6:$K$35,9,FALSE))</f>
        <v/>
      </c>
      <c r="AL278" s="1390" t="str">
        <f>IF(AL277="","",VLOOKUP(AL277,'シフト記号表（勤務時間帯）'!$C$6:$K$35,9,FALSE))</f>
        <v/>
      </c>
      <c r="AM278" s="1392" t="str">
        <f>IF(AM277="","",VLOOKUP(AM277,'シフト記号表（勤務時間帯）'!$C$6:$K$35,9,FALSE))</f>
        <v/>
      </c>
      <c r="AN278" s="1391" t="str">
        <f>IF(AN277="","",VLOOKUP(AN277,'シフト記号表（勤務時間帯）'!$C$6:$K$35,9,FALSE))</f>
        <v/>
      </c>
      <c r="AO278" s="1390" t="str">
        <f>IF(AO277="","",VLOOKUP(AO277,'シフト記号表（勤務時間帯）'!$C$6:$K$35,9,FALSE))</f>
        <v/>
      </c>
      <c r="AP278" s="1390" t="str">
        <f>IF(AP277="","",VLOOKUP(AP277,'シフト記号表（勤務時間帯）'!$C$6:$K$35,9,FALSE))</f>
        <v/>
      </c>
      <c r="AQ278" s="1390" t="str">
        <f>IF(AQ277="","",VLOOKUP(AQ277,'シフト記号表（勤務時間帯）'!$C$6:$K$35,9,FALSE))</f>
        <v/>
      </c>
      <c r="AR278" s="1390" t="str">
        <f>IF(AR277="","",VLOOKUP(AR277,'シフト記号表（勤務時間帯）'!$C$6:$K$35,9,FALSE))</f>
        <v/>
      </c>
      <c r="AS278" s="1390" t="str">
        <f>IF(AS277="","",VLOOKUP(AS277,'シフト記号表（勤務時間帯）'!$C$6:$K$35,9,FALSE))</f>
        <v/>
      </c>
      <c r="AT278" s="1392" t="str">
        <f>IF(AT277="","",VLOOKUP(AT277,'シフト記号表（勤務時間帯）'!$C$6:$K$35,9,FALSE))</f>
        <v/>
      </c>
      <c r="AU278" s="1391" t="str">
        <f>IF(AU277="","",VLOOKUP(AU277,'シフト記号表（勤務時間帯）'!$C$6:$K$35,9,FALSE))</f>
        <v/>
      </c>
      <c r="AV278" s="1390" t="str">
        <f>IF(AV277="","",VLOOKUP(AV277,'シフト記号表（勤務時間帯）'!$C$6:$K$35,9,FALSE))</f>
        <v/>
      </c>
      <c r="AW278" s="1390" t="str">
        <f>IF(AW277="","",VLOOKUP(AW277,'シフト記号表（勤務時間帯）'!$C$6:$K$35,9,FALSE))</f>
        <v/>
      </c>
      <c r="AX278" s="1389">
        <f>IF($BB$3="４週",SUM(S278:AT278),IF($BB$3="暦月",SUM(S278:AW278),""))</f>
        <v>0</v>
      </c>
      <c r="AY278" s="1388"/>
      <c r="AZ278" s="1387">
        <f>IF($BB$3="４週",AX278/4,IF($BB$3="暦月",'②勤務形態一覧表（100名）'!AX278/('②勤務形態一覧表（100名）'!$BB$8/7),""))</f>
        <v>0</v>
      </c>
      <c r="BA278" s="1386"/>
      <c r="BB278" s="1068"/>
      <c r="BC278" s="1067"/>
      <c r="BD278" s="1067"/>
      <c r="BE278" s="1067"/>
      <c r="BF278" s="1066"/>
    </row>
    <row r="279" spans="2:58" ht="20.25" customHeight="1">
      <c r="B279" s="1396"/>
      <c r="C279" s="1064"/>
      <c r="D279" s="1063"/>
      <c r="E279" s="1062"/>
      <c r="F279" s="1512">
        <f>C277</f>
        <v>0</v>
      </c>
      <c r="G279" s="1116"/>
      <c r="H279" s="1082"/>
      <c r="I279" s="1081"/>
      <c r="J279" s="1081"/>
      <c r="K279" s="1080"/>
      <c r="L279" s="1115"/>
      <c r="M279" s="1110"/>
      <c r="N279" s="1110"/>
      <c r="O279" s="1109"/>
      <c r="P279" s="1406" t="s">
        <v>935</v>
      </c>
      <c r="Q279" s="1405"/>
      <c r="R279" s="1404"/>
      <c r="S279" s="1380" t="str">
        <f>IF(S277="","",VLOOKUP(S277,'シフト記号表（勤務時間帯）'!$C$6:$U$35,19,FALSE))</f>
        <v/>
      </c>
      <c r="T279" s="1379" t="str">
        <f>IF(T277="","",VLOOKUP(T277,'シフト記号表（勤務時間帯）'!$C$6:$U$35,19,FALSE))</f>
        <v/>
      </c>
      <c r="U279" s="1379" t="str">
        <f>IF(U277="","",VLOOKUP(U277,'シフト記号表（勤務時間帯）'!$C$6:$U$35,19,FALSE))</f>
        <v/>
      </c>
      <c r="V279" s="1379" t="str">
        <f>IF(V277="","",VLOOKUP(V277,'シフト記号表（勤務時間帯）'!$C$6:$U$35,19,FALSE))</f>
        <v/>
      </c>
      <c r="W279" s="1379" t="str">
        <f>IF(W277="","",VLOOKUP(W277,'シフト記号表（勤務時間帯）'!$C$6:$U$35,19,FALSE))</f>
        <v/>
      </c>
      <c r="X279" s="1379" t="str">
        <f>IF(X277="","",VLOOKUP(X277,'シフト記号表（勤務時間帯）'!$C$6:$U$35,19,FALSE))</f>
        <v/>
      </c>
      <c r="Y279" s="1381" t="str">
        <f>IF(Y277="","",VLOOKUP(Y277,'シフト記号表（勤務時間帯）'!$C$6:$U$35,19,FALSE))</f>
        <v/>
      </c>
      <c r="Z279" s="1380" t="str">
        <f>IF(Z277="","",VLOOKUP(Z277,'シフト記号表（勤務時間帯）'!$C$6:$U$35,19,FALSE))</f>
        <v/>
      </c>
      <c r="AA279" s="1379" t="str">
        <f>IF(AA277="","",VLOOKUP(AA277,'シフト記号表（勤務時間帯）'!$C$6:$U$35,19,FALSE))</f>
        <v/>
      </c>
      <c r="AB279" s="1379" t="str">
        <f>IF(AB277="","",VLOOKUP(AB277,'シフト記号表（勤務時間帯）'!$C$6:$U$35,19,FALSE))</f>
        <v/>
      </c>
      <c r="AC279" s="1379" t="str">
        <f>IF(AC277="","",VLOOKUP(AC277,'シフト記号表（勤務時間帯）'!$C$6:$U$35,19,FALSE))</f>
        <v/>
      </c>
      <c r="AD279" s="1379" t="str">
        <f>IF(AD277="","",VLOOKUP(AD277,'シフト記号表（勤務時間帯）'!$C$6:$U$35,19,FALSE))</f>
        <v/>
      </c>
      <c r="AE279" s="1379" t="str">
        <f>IF(AE277="","",VLOOKUP(AE277,'シフト記号表（勤務時間帯）'!$C$6:$U$35,19,FALSE))</f>
        <v/>
      </c>
      <c r="AF279" s="1381" t="str">
        <f>IF(AF277="","",VLOOKUP(AF277,'シフト記号表（勤務時間帯）'!$C$6:$U$35,19,FALSE))</f>
        <v/>
      </c>
      <c r="AG279" s="1380" t="str">
        <f>IF(AG277="","",VLOOKUP(AG277,'シフト記号表（勤務時間帯）'!$C$6:$U$35,19,FALSE))</f>
        <v/>
      </c>
      <c r="AH279" s="1379" t="str">
        <f>IF(AH277="","",VLOOKUP(AH277,'シフト記号表（勤務時間帯）'!$C$6:$U$35,19,FALSE))</f>
        <v/>
      </c>
      <c r="AI279" s="1379" t="str">
        <f>IF(AI277="","",VLOOKUP(AI277,'シフト記号表（勤務時間帯）'!$C$6:$U$35,19,FALSE))</f>
        <v/>
      </c>
      <c r="AJ279" s="1379" t="str">
        <f>IF(AJ277="","",VLOOKUP(AJ277,'シフト記号表（勤務時間帯）'!$C$6:$U$35,19,FALSE))</f>
        <v/>
      </c>
      <c r="AK279" s="1379" t="str">
        <f>IF(AK277="","",VLOOKUP(AK277,'シフト記号表（勤務時間帯）'!$C$6:$U$35,19,FALSE))</f>
        <v/>
      </c>
      <c r="AL279" s="1379" t="str">
        <f>IF(AL277="","",VLOOKUP(AL277,'シフト記号表（勤務時間帯）'!$C$6:$U$35,19,FALSE))</f>
        <v/>
      </c>
      <c r="AM279" s="1381" t="str">
        <f>IF(AM277="","",VLOOKUP(AM277,'シフト記号表（勤務時間帯）'!$C$6:$U$35,19,FALSE))</f>
        <v/>
      </c>
      <c r="AN279" s="1380" t="str">
        <f>IF(AN277="","",VLOOKUP(AN277,'シフト記号表（勤務時間帯）'!$C$6:$U$35,19,FALSE))</f>
        <v/>
      </c>
      <c r="AO279" s="1379" t="str">
        <f>IF(AO277="","",VLOOKUP(AO277,'シフト記号表（勤務時間帯）'!$C$6:$U$35,19,FALSE))</f>
        <v/>
      </c>
      <c r="AP279" s="1379" t="str">
        <f>IF(AP277="","",VLOOKUP(AP277,'シフト記号表（勤務時間帯）'!$C$6:$U$35,19,FALSE))</f>
        <v/>
      </c>
      <c r="AQ279" s="1379" t="str">
        <f>IF(AQ277="","",VLOOKUP(AQ277,'シフト記号表（勤務時間帯）'!$C$6:$U$35,19,FALSE))</f>
        <v/>
      </c>
      <c r="AR279" s="1379" t="str">
        <f>IF(AR277="","",VLOOKUP(AR277,'シフト記号表（勤務時間帯）'!$C$6:$U$35,19,FALSE))</f>
        <v/>
      </c>
      <c r="AS279" s="1379" t="str">
        <f>IF(AS277="","",VLOOKUP(AS277,'シフト記号表（勤務時間帯）'!$C$6:$U$35,19,FALSE))</f>
        <v/>
      </c>
      <c r="AT279" s="1381" t="str">
        <f>IF(AT277="","",VLOOKUP(AT277,'シフト記号表（勤務時間帯）'!$C$6:$U$35,19,FALSE))</f>
        <v/>
      </c>
      <c r="AU279" s="1380" t="str">
        <f>IF(AU277="","",VLOOKUP(AU277,'シフト記号表（勤務時間帯）'!$C$6:$U$35,19,FALSE))</f>
        <v/>
      </c>
      <c r="AV279" s="1379" t="str">
        <f>IF(AV277="","",VLOOKUP(AV277,'シフト記号表（勤務時間帯）'!$C$6:$U$35,19,FALSE))</f>
        <v/>
      </c>
      <c r="AW279" s="1379" t="str">
        <f>IF(AW277="","",VLOOKUP(AW277,'シフト記号表（勤務時間帯）'!$C$6:$U$35,19,FALSE))</f>
        <v/>
      </c>
      <c r="AX279" s="1378">
        <f>IF($BB$3="４週",SUM(S279:AT279),IF($BB$3="暦月",SUM(S279:AW279),""))</f>
        <v>0</v>
      </c>
      <c r="AY279" s="1377"/>
      <c r="AZ279" s="1376">
        <f>IF($BB$3="４週",AX279/4,IF($BB$3="暦月",'②勤務形態一覧表（100名）'!AX279/('②勤務形態一覧表（100名）'!$BB$8/7),""))</f>
        <v>0</v>
      </c>
      <c r="BA279" s="1375"/>
      <c r="BB279" s="1111"/>
      <c r="BC279" s="1110"/>
      <c r="BD279" s="1110"/>
      <c r="BE279" s="1110"/>
      <c r="BF279" s="1109"/>
    </row>
    <row r="280" spans="2:58" ht="20.25" customHeight="1">
      <c r="B280" s="1396">
        <f>B277+1</f>
        <v>87</v>
      </c>
      <c r="C280" s="1108"/>
      <c r="D280" s="1107"/>
      <c r="E280" s="1106"/>
      <c r="F280" s="1105"/>
      <c r="G280" s="1104"/>
      <c r="H280" s="1103"/>
      <c r="I280" s="1081"/>
      <c r="J280" s="1081"/>
      <c r="K280" s="1080"/>
      <c r="L280" s="1102"/>
      <c r="M280" s="1090"/>
      <c r="N280" s="1090"/>
      <c r="O280" s="1089"/>
      <c r="P280" s="1403" t="s">
        <v>937</v>
      </c>
      <c r="Q280" s="1402"/>
      <c r="R280" s="1401"/>
      <c r="S280" s="1518"/>
      <c r="T280" s="1517"/>
      <c r="U280" s="1517"/>
      <c r="V280" s="1517"/>
      <c r="W280" s="1517"/>
      <c r="X280" s="1517"/>
      <c r="Y280" s="1519"/>
      <c r="Z280" s="1518"/>
      <c r="AA280" s="1517"/>
      <c r="AB280" s="1517"/>
      <c r="AC280" s="1517"/>
      <c r="AD280" s="1517"/>
      <c r="AE280" s="1517"/>
      <c r="AF280" s="1519"/>
      <c r="AG280" s="1518"/>
      <c r="AH280" s="1517"/>
      <c r="AI280" s="1517"/>
      <c r="AJ280" s="1517"/>
      <c r="AK280" s="1517"/>
      <c r="AL280" s="1517"/>
      <c r="AM280" s="1519"/>
      <c r="AN280" s="1518"/>
      <c r="AO280" s="1517"/>
      <c r="AP280" s="1517"/>
      <c r="AQ280" s="1517"/>
      <c r="AR280" s="1517"/>
      <c r="AS280" s="1517"/>
      <c r="AT280" s="1519"/>
      <c r="AU280" s="1518"/>
      <c r="AV280" s="1517"/>
      <c r="AW280" s="1517"/>
      <c r="AX280" s="1516"/>
      <c r="AY280" s="1515"/>
      <c r="AZ280" s="1514"/>
      <c r="BA280" s="1513"/>
      <c r="BB280" s="1091"/>
      <c r="BC280" s="1090"/>
      <c r="BD280" s="1090"/>
      <c r="BE280" s="1090"/>
      <c r="BF280" s="1089"/>
    </row>
    <row r="281" spans="2:58" ht="20.25" customHeight="1">
      <c r="B281" s="1396"/>
      <c r="C281" s="1087"/>
      <c r="D281" s="1086"/>
      <c r="E281" s="1085"/>
      <c r="F281" s="1084"/>
      <c r="G281" s="1083"/>
      <c r="H281" s="1082"/>
      <c r="I281" s="1081"/>
      <c r="J281" s="1081"/>
      <c r="K281" s="1080"/>
      <c r="L281" s="1079"/>
      <c r="M281" s="1067"/>
      <c r="N281" s="1067"/>
      <c r="O281" s="1066"/>
      <c r="P281" s="1395" t="s">
        <v>936</v>
      </c>
      <c r="Q281" s="1394"/>
      <c r="R281" s="1393"/>
      <c r="S281" s="1391" t="str">
        <f>IF(S280="","",VLOOKUP(S280,'シフト記号表（勤務時間帯）'!$C$6:$K$35,9,FALSE))</f>
        <v/>
      </c>
      <c r="T281" s="1390" t="str">
        <f>IF(T280="","",VLOOKUP(T280,'シフト記号表（勤務時間帯）'!$C$6:$K$35,9,FALSE))</f>
        <v/>
      </c>
      <c r="U281" s="1390" t="str">
        <f>IF(U280="","",VLOOKUP(U280,'シフト記号表（勤務時間帯）'!$C$6:$K$35,9,FALSE))</f>
        <v/>
      </c>
      <c r="V281" s="1390" t="str">
        <f>IF(V280="","",VLOOKUP(V280,'シフト記号表（勤務時間帯）'!$C$6:$K$35,9,FALSE))</f>
        <v/>
      </c>
      <c r="W281" s="1390" t="str">
        <f>IF(W280="","",VLOOKUP(W280,'シフト記号表（勤務時間帯）'!$C$6:$K$35,9,FALSE))</f>
        <v/>
      </c>
      <c r="X281" s="1390" t="str">
        <f>IF(X280="","",VLOOKUP(X280,'シフト記号表（勤務時間帯）'!$C$6:$K$35,9,FALSE))</f>
        <v/>
      </c>
      <c r="Y281" s="1392" t="str">
        <f>IF(Y280="","",VLOOKUP(Y280,'シフト記号表（勤務時間帯）'!$C$6:$K$35,9,FALSE))</f>
        <v/>
      </c>
      <c r="Z281" s="1391" t="str">
        <f>IF(Z280="","",VLOOKUP(Z280,'シフト記号表（勤務時間帯）'!$C$6:$K$35,9,FALSE))</f>
        <v/>
      </c>
      <c r="AA281" s="1390" t="str">
        <f>IF(AA280="","",VLOOKUP(AA280,'シフト記号表（勤務時間帯）'!$C$6:$K$35,9,FALSE))</f>
        <v/>
      </c>
      <c r="AB281" s="1390" t="str">
        <f>IF(AB280="","",VLOOKUP(AB280,'シフト記号表（勤務時間帯）'!$C$6:$K$35,9,FALSE))</f>
        <v/>
      </c>
      <c r="AC281" s="1390" t="str">
        <f>IF(AC280="","",VLOOKUP(AC280,'シフト記号表（勤務時間帯）'!$C$6:$K$35,9,FALSE))</f>
        <v/>
      </c>
      <c r="AD281" s="1390" t="str">
        <f>IF(AD280="","",VLOOKUP(AD280,'シフト記号表（勤務時間帯）'!$C$6:$K$35,9,FALSE))</f>
        <v/>
      </c>
      <c r="AE281" s="1390" t="str">
        <f>IF(AE280="","",VLOOKUP(AE280,'シフト記号表（勤務時間帯）'!$C$6:$K$35,9,FALSE))</f>
        <v/>
      </c>
      <c r="AF281" s="1392" t="str">
        <f>IF(AF280="","",VLOOKUP(AF280,'シフト記号表（勤務時間帯）'!$C$6:$K$35,9,FALSE))</f>
        <v/>
      </c>
      <c r="AG281" s="1391" t="str">
        <f>IF(AG280="","",VLOOKUP(AG280,'シフト記号表（勤務時間帯）'!$C$6:$K$35,9,FALSE))</f>
        <v/>
      </c>
      <c r="AH281" s="1390" t="str">
        <f>IF(AH280="","",VLOOKUP(AH280,'シフト記号表（勤務時間帯）'!$C$6:$K$35,9,FALSE))</f>
        <v/>
      </c>
      <c r="AI281" s="1390" t="str">
        <f>IF(AI280="","",VLOOKUP(AI280,'シフト記号表（勤務時間帯）'!$C$6:$K$35,9,FALSE))</f>
        <v/>
      </c>
      <c r="AJ281" s="1390" t="str">
        <f>IF(AJ280="","",VLOOKUP(AJ280,'シフト記号表（勤務時間帯）'!$C$6:$K$35,9,FALSE))</f>
        <v/>
      </c>
      <c r="AK281" s="1390" t="str">
        <f>IF(AK280="","",VLOOKUP(AK280,'シフト記号表（勤務時間帯）'!$C$6:$K$35,9,FALSE))</f>
        <v/>
      </c>
      <c r="AL281" s="1390" t="str">
        <f>IF(AL280="","",VLOOKUP(AL280,'シフト記号表（勤務時間帯）'!$C$6:$K$35,9,FALSE))</f>
        <v/>
      </c>
      <c r="AM281" s="1392" t="str">
        <f>IF(AM280="","",VLOOKUP(AM280,'シフト記号表（勤務時間帯）'!$C$6:$K$35,9,FALSE))</f>
        <v/>
      </c>
      <c r="AN281" s="1391" t="str">
        <f>IF(AN280="","",VLOOKUP(AN280,'シフト記号表（勤務時間帯）'!$C$6:$K$35,9,FALSE))</f>
        <v/>
      </c>
      <c r="AO281" s="1390" t="str">
        <f>IF(AO280="","",VLOOKUP(AO280,'シフト記号表（勤務時間帯）'!$C$6:$K$35,9,FALSE))</f>
        <v/>
      </c>
      <c r="AP281" s="1390" t="str">
        <f>IF(AP280="","",VLOOKUP(AP280,'シフト記号表（勤務時間帯）'!$C$6:$K$35,9,FALSE))</f>
        <v/>
      </c>
      <c r="AQ281" s="1390" t="str">
        <f>IF(AQ280="","",VLOOKUP(AQ280,'シフト記号表（勤務時間帯）'!$C$6:$K$35,9,FALSE))</f>
        <v/>
      </c>
      <c r="AR281" s="1390" t="str">
        <f>IF(AR280="","",VLOOKUP(AR280,'シフト記号表（勤務時間帯）'!$C$6:$K$35,9,FALSE))</f>
        <v/>
      </c>
      <c r="AS281" s="1390" t="str">
        <f>IF(AS280="","",VLOOKUP(AS280,'シフト記号表（勤務時間帯）'!$C$6:$K$35,9,FALSE))</f>
        <v/>
      </c>
      <c r="AT281" s="1392" t="str">
        <f>IF(AT280="","",VLOOKUP(AT280,'シフト記号表（勤務時間帯）'!$C$6:$K$35,9,FALSE))</f>
        <v/>
      </c>
      <c r="AU281" s="1391" t="str">
        <f>IF(AU280="","",VLOOKUP(AU280,'シフト記号表（勤務時間帯）'!$C$6:$K$35,9,FALSE))</f>
        <v/>
      </c>
      <c r="AV281" s="1390" t="str">
        <f>IF(AV280="","",VLOOKUP(AV280,'シフト記号表（勤務時間帯）'!$C$6:$K$35,9,FALSE))</f>
        <v/>
      </c>
      <c r="AW281" s="1390" t="str">
        <f>IF(AW280="","",VLOOKUP(AW280,'シフト記号表（勤務時間帯）'!$C$6:$K$35,9,FALSE))</f>
        <v/>
      </c>
      <c r="AX281" s="1389">
        <f>IF($BB$3="４週",SUM(S281:AT281),IF($BB$3="暦月",SUM(S281:AW281),""))</f>
        <v>0</v>
      </c>
      <c r="AY281" s="1388"/>
      <c r="AZ281" s="1387">
        <f>IF($BB$3="４週",AX281/4,IF($BB$3="暦月",'②勤務形態一覧表（100名）'!AX281/('②勤務形態一覧表（100名）'!$BB$8/7),""))</f>
        <v>0</v>
      </c>
      <c r="BA281" s="1386"/>
      <c r="BB281" s="1068"/>
      <c r="BC281" s="1067"/>
      <c r="BD281" s="1067"/>
      <c r="BE281" s="1067"/>
      <c r="BF281" s="1066"/>
    </row>
    <row r="282" spans="2:58" ht="20.25" customHeight="1">
      <c r="B282" s="1396"/>
      <c r="C282" s="1064"/>
      <c r="D282" s="1063"/>
      <c r="E282" s="1062"/>
      <c r="F282" s="1512">
        <f>C280</f>
        <v>0</v>
      </c>
      <c r="G282" s="1116"/>
      <c r="H282" s="1082"/>
      <c r="I282" s="1081"/>
      <c r="J282" s="1081"/>
      <c r="K282" s="1080"/>
      <c r="L282" s="1115"/>
      <c r="M282" s="1110"/>
      <c r="N282" s="1110"/>
      <c r="O282" s="1109"/>
      <c r="P282" s="1406" t="s">
        <v>935</v>
      </c>
      <c r="Q282" s="1405"/>
      <c r="R282" s="1404"/>
      <c r="S282" s="1380" t="str">
        <f>IF(S280="","",VLOOKUP(S280,'シフト記号表（勤務時間帯）'!$C$6:$U$35,19,FALSE))</f>
        <v/>
      </c>
      <c r="T282" s="1379" t="str">
        <f>IF(T280="","",VLOOKUP(T280,'シフト記号表（勤務時間帯）'!$C$6:$U$35,19,FALSE))</f>
        <v/>
      </c>
      <c r="U282" s="1379" t="str">
        <f>IF(U280="","",VLOOKUP(U280,'シフト記号表（勤務時間帯）'!$C$6:$U$35,19,FALSE))</f>
        <v/>
      </c>
      <c r="V282" s="1379" t="str">
        <f>IF(V280="","",VLOOKUP(V280,'シフト記号表（勤務時間帯）'!$C$6:$U$35,19,FALSE))</f>
        <v/>
      </c>
      <c r="W282" s="1379" t="str">
        <f>IF(W280="","",VLOOKUP(W280,'シフト記号表（勤務時間帯）'!$C$6:$U$35,19,FALSE))</f>
        <v/>
      </c>
      <c r="X282" s="1379" t="str">
        <f>IF(X280="","",VLOOKUP(X280,'シフト記号表（勤務時間帯）'!$C$6:$U$35,19,FALSE))</f>
        <v/>
      </c>
      <c r="Y282" s="1381" t="str">
        <f>IF(Y280="","",VLOOKUP(Y280,'シフト記号表（勤務時間帯）'!$C$6:$U$35,19,FALSE))</f>
        <v/>
      </c>
      <c r="Z282" s="1380" t="str">
        <f>IF(Z280="","",VLOOKUP(Z280,'シフト記号表（勤務時間帯）'!$C$6:$U$35,19,FALSE))</f>
        <v/>
      </c>
      <c r="AA282" s="1379" t="str">
        <f>IF(AA280="","",VLOOKUP(AA280,'シフト記号表（勤務時間帯）'!$C$6:$U$35,19,FALSE))</f>
        <v/>
      </c>
      <c r="AB282" s="1379" t="str">
        <f>IF(AB280="","",VLOOKUP(AB280,'シフト記号表（勤務時間帯）'!$C$6:$U$35,19,FALSE))</f>
        <v/>
      </c>
      <c r="AC282" s="1379" t="str">
        <f>IF(AC280="","",VLOOKUP(AC280,'シフト記号表（勤務時間帯）'!$C$6:$U$35,19,FALSE))</f>
        <v/>
      </c>
      <c r="AD282" s="1379" t="str">
        <f>IF(AD280="","",VLOOKUP(AD280,'シフト記号表（勤務時間帯）'!$C$6:$U$35,19,FALSE))</f>
        <v/>
      </c>
      <c r="AE282" s="1379" t="str">
        <f>IF(AE280="","",VLOOKUP(AE280,'シフト記号表（勤務時間帯）'!$C$6:$U$35,19,FALSE))</f>
        <v/>
      </c>
      <c r="AF282" s="1381" t="str">
        <f>IF(AF280="","",VLOOKUP(AF280,'シフト記号表（勤務時間帯）'!$C$6:$U$35,19,FALSE))</f>
        <v/>
      </c>
      <c r="AG282" s="1380" t="str">
        <f>IF(AG280="","",VLOOKUP(AG280,'シフト記号表（勤務時間帯）'!$C$6:$U$35,19,FALSE))</f>
        <v/>
      </c>
      <c r="AH282" s="1379" t="str">
        <f>IF(AH280="","",VLOOKUP(AH280,'シフト記号表（勤務時間帯）'!$C$6:$U$35,19,FALSE))</f>
        <v/>
      </c>
      <c r="AI282" s="1379" t="str">
        <f>IF(AI280="","",VLOOKUP(AI280,'シフト記号表（勤務時間帯）'!$C$6:$U$35,19,FALSE))</f>
        <v/>
      </c>
      <c r="AJ282" s="1379" t="str">
        <f>IF(AJ280="","",VLOOKUP(AJ280,'シフト記号表（勤務時間帯）'!$C$6:$U$35,19,FALSE))</f>
        <v/>
      </c>
      <c r="AK282" s="1379" t="str">
        <f>IF(AK280="","",VLOOKUP(AK280,'シフト記号表（勤務時間帯）'!$C$6:$U$35,19,FALSE))</f>
        <v/>
      </c>
      <c r="AL282" s="1379" t="str">
        <f>IF(AL280="","",VLOOKUP(AL280,'シフト記号表（勤務時間帯）'!$C$6:$U$35,19,FALSE))</f>
        <v/>
      </c>
      <c r="AM282" s="1381" t="str">
        <f>IF(AM280="","",VLOOKUP(AM280,'シフト記号表（勤務時間帯）'!$C$6:$U$35,19,FALSE))</f>
        <v/>
      </c>
      <c r="AN282" s="1380" t="str">
        <f>IF(AN280="","",VLOOKUP(AN280,'シフト記号表（勤務時間帯）'!$C$6:$U$35,19,FALSE))</f>
        <v/>
      </c>
      <c r="AO282" s="1379" t="str">
        <f>IF(AO280="","",VLOOKUP(AO280,'シフト記号表（勤務時間帯）'!$C$6:$U$35,19,FALSE))</f>
        <v/>
      </c>
      <c r="AP282" s="1379" t="str">
        <f>IF(AP280="","",VLOOKUP(AP280,'シフト記号表（勤務時間帯）'!$C$6:$U$35,19,FALSE))</f>
        <v/>
      </c>
      <c r="AQ282" s="1379" t="str">
        <f>IF(AQ280="","",VLOOKUP(AQ280,'シフト記号表（勤務時間帯）'!$C$6:$U$35,19,FALSE))</f>
        <v/>
      </c>
      <c r="AR282" s="1379" t="str">
        <f>IF(AR280="","",VLOOKUP(AR280,'シフト記号表（勤務時間帯）'!$C$6:$U$35,19,FALSE))</f>
        <v/>
      </c>
      <c r="AS282" s="1379" t="str">
        <f>IF(AS280="","",VLOOKUP(AS280,'シフト記号表（勤務時間帯）'!$C$6:$U$35,19,FALSE))</f>
        <v/>
      </c>
      <c r="AT282" s="1381" t="str">
        <f>IF(AT280="","",VLOOKUP(AT280,'シフト記号表（勤務時間帯）'!$C$6:$U$35,19,FALSE))</f>
        <v/>
      </c>
      <c r="AU282" s="1380" t="str">
        <f>IF(AU280="","",VLOOKUP(AU280,'シフト記号表（勤務時間帯）'!$C$6:$U$35,19,FALSE))</f>
        <v/>
      </c>
      <c r="AV282" s="1379" t="str">
        <f>IF(AV280="","",VLOOKUP(AV280,'シフト記号表（勤務時間帯）'!$C$6:$U$35,19,FALSE))</f>
        <v/>
      </c>
      <c r="AW282" s="1379" t="str">
        <f>IF(AW280="","",VLOOKUP(AW280,'シフト記号表（勤務時間帯）'!$C$6:$U$35,19,FALSE))</f>
        <v/>
      </c>
      <c r="AX282" s="1378">
        <f>IF($BB$3="４週",SUM(S282:AT282),IF($BB$3="暦月",SUM(S282:AW282),""))</f>
        <v>0</v>
      </c>
      <c r="AY282" s="1377"/>
      <c r="AZ282" s="1376">
        <f>IF($BB$3="４週",AX282/4,IF($BB$3="暦月",'②勤務形態一覧表（100名）'!AX282/('②勤務形態一覧表（100名）'!$BB$8/7),""))</f>
        <v>0</v>
      </c>
      <c r="BA282" s="1375"/>
      <c r="BB282" s="1111"/>
      <c r="BC282" s="1110"/>
      <c r="BD282" s="1110"/>
      <c r="BE282" s="1110"/>
      <c r="BF282" s="1109"/>
    </row>
    <row r="283" spans="2:58" ht="20.25" customHeight="1">
      <c r="B283" s="1396">
        <f>B280+1</f>
        <v>88</v>
      </c>
      <c r="C283" s="1108"/>
      <c r="D283" s="1107"/>
      <c r="E283" s="1106"/>
      <c r="F283" s="1105"/>
      <c r="G283" s="1104"/>
      <c r="H283" s="1103"/>
      <c r="I283" s="1081"/>
      <c r="J283" s="1081"/>
      <c r="K283" s="1080"/>
      <c r="L283" s="1102"/>
      <c r="M283" s="1090"/>
      <c r="N283" s="1090"/>
      <c r="O283" s="1089"/>
      <c r="P283" s="1403" t="s">
        <v>937</v>
      </c>
      <c r="Q283" s="1402"/>
      <c r="R283" s="1401"/>
      <c r="S283" s="1518"/>
      <c r="T283" s="1517"/>
      <c r="U283" s="1517"/>
      <c r="V283" s="1517"/>
      <c r="W283" s="1517"/>
      <c r="X283" s="1517"/>
      <c r="Y283" s="1519"/>
      <c r="Z283" s="1518"/>
      <c r="AA283" s="1517"/>
      <c r="AB283" s="1517"/>
      <c r="AC283" s="1517"/>
      <c r="AD283" s="1517"/>
      <c r="AE283" s="1517"/>
      <c r="AF283" s="1519"/>
      <c r="AG283" s="1518"/>
      <c r="AH283" s="1517"/>
      <c r="AI283" s="1517"/>
      <c r="AJ283" s="1517"/>
      <c r="AK283" s="1517"/>
      <c r="AL283" s="1517"/>
      <c r="AM283" s="1519"/>
      <c r="AN283" s="1518"/>
      <c r="AO283" s="1517"/>
      <c r="AP283" s="1517"/>
      <c r="AQ283" s="1517"/>
      <c r="AR283" s="1517"/>
      <c r="AS283" s="1517"/>
      <c r="AT283" s="1519"/>
      <c r="AU283" s="1518"/>
      <c r="AV283" s="1517"/>
      <c r="AW283" s="1517"/>
      <c r="AX283" s="1516"/>
      <c r="AY283" s="1515"/>
      <c r="AZ283" s="1514"/>
      <c r="BA283" s="1513"/>
      <c r="BB283" s="1091"/>
      <c r="BC283" s="1090"/>
      <c r="BD283" s="1090"/>
      <c r="BE283" s="1090"/>
      <c r="BF283" s="1089"/>
    </row>
    <row r="284" spans="2:58" ht="20.25" customHeight="1">
      <c r="B284" s="1396"/>
      <c r="C284" s="1087"/>
      <c r="D284" s="1086"/>
      <c r="E284" s="1085"/>
      <c r="F284" s="1084"/>
      <c r="G284" s="1083"/>
      <c r="H284" s="1082"/>
      <c r="I284" s="1081"/>
      <c r="J284" s="1081"/>
      <c r="K284" s="1080"/>
      <c r="L284" s="1079"/>
      <c r="M284" s="1067"/>
      <c r="N284" s="1067"/>
      <c r="O284" s="1066"/>
      <c r="P284" s="1395" t="s">
        <v>936</v>
      </c>
      <c r="Q284" s="1394"/>
      <c r="R284" s="1393"/>
      <c r="S284" s="1391" t="str">
        <f>IF(S283="","",VLOOKUP(S283,'シフト記号表（勤務時間帯）'!$C$6:$K$35,9,FALSE))</f>
        <v/>
      </c>
      <c r="T284" s="1390" t="str">
        <f>IF(T283="","",VLOOKUP(T283,'シフト記号表（勤務時間帯）'!$C$6:$K$35,9,FALSE))</f>
        <v/>
      </c>
      <c r="U284" s="1390" t="str">
        <f>IF(U283="","",VLOOKUP(U283,'シフト記号表（勤務時間帯）'!$C$6:$K$35,9,FALSE))</f>
        <v/>
      </c>
      <c r="V284" s="1390" t="str">
        <f>IF(V283="","",VLOOKUP(V283,'シフト記号表（勤務時間帯）'!$C$6:$K$35,9,FALSE))</f>
        <v/>
      </c>
      <c r="W284" s="1390" t="str">
        <f>IF(W283="","",VLOOKUP(W283,'シフト記号表（勤務時間帯）'!$C$6:$K$35,9,FALSE))</f>
        <v/>
      </c>
      <c r="X284" s="1390" t="str">
        <f>IF(X283="","",VLOOKUP(X283,'シフト記号表（勤務時間帯）'!$C$6:$K$35,9,FALSE))</f>
        <v/>
      </c>
      <c r="Y284" s="1392" t="str">
        <f>IF(Y283="","",VLOOKUP(Y283,'シフト記号表（勤務時間帯）'!$C$6:$K$35,9,FALSE))</f>
        <v/>
      </c>
      <c r="Z284" s="1391" t="str">
        <f>IF(Z283="","",VLOOKUP(Z283,'シフト記号表（勤務時間帯）'!$C$6:$K$35,9,FALSE))</f>
        <v/>
      </c>
      <c r="AA284" s="1390" t="str">
        <f>IF(AA283="","",VLOOKUP(AA283,'シフト記号表（勤務時間帯）'!$C$6:$K$35,9,FALSE))</f>
        <v/>
      </c>
      <c r="AB284" s="1390" t="str">
        <f>IF(AB283="","",VLOOKUP(AB283,'シフト記号表（勤務時間帯）'!$C$6:$K$35,9,FALSE))</f>
        <v/>
      </c>
      <c r="AC284" s="1390" t="str">
        <f>IF(AC283="","",VLOOKUP(AC283,'シフト記号表（勤務時間帯）'!$C$6:$K$35,9,FALSE))</f>
        <v/>
      </c>
      <c r="AD284" s="1390" t="str">
        <f>IF(AD283="","",VLOOKUP(AD283,'シフト記号表（勤務時間帯）'!$C$6:$K$35,9,FALSE))</f>
        <v/>
      </c>
      <c r="AE284" s="1390" t="str">
        <f>IF(AE283="","",VLOOKUP(AE283,'シフト記号表（勤務時間帯）'!$C$6:$K$35,9,FALSE))</f>
        <v/>
      </c>
      <c r="AF284" s="1392" t="str">
        <f>IF(AF283="","",VLOOKUP(AF283,'シフト記号表（勤務時間帯）'!$C$6:$K$35,9,FALSE))</f>
        <v/>
      </c>
      <c r="AG284" s="1391" t="str">
        <f>IF(AG283="","",VLOOKUP(AG283,'シフト記号表（勤務時間帯）'!$C$6:$K$35,9,FALSE))</f>
        <v/>
      </c>
      <c r="AH284" s="1390" t="str">
        <f>IF(AH283="","",VLOOKUP(AH283,'シフト記号表（勤務時間帯）'!$C$6:$K$35,9,FALSE))</f>
        <v/>
      </c>
      <c r="AI284" s="1390" t="str">
        <f>IF(AI283="","",VLOOKUP(AI283,'シフト記号表（勤務時間帯）'!$C$6:$K$35,9,FALSE))</f>
        <v/>
      </c>
      <c r="AJ284" s="1390" t="str">
        <f>IF(AJ283="","",VLOOKUP(AJ283,'シフト記号表（勤務時間帯）'!$C$6:$K$35,9,FALSE))</f>
        <v/>
      </c>
      <c r="AK284" s="1390" t="str">
        <f>IF(AK283="","",VLOOKUP(AK283,'シフト記号表（勤務時間帯）'!$C$6:$K$35,9,FALSE))</f>
        <v/>
      </c>
      <c r="AL284" s="1390" t="str">
        <f>IF(AL283="","",VLOOKUP(AL283,'シフト記号表（勤務時間帯）'!$C$6:$K$35,9,FALSE))</f>
        <v/>
      </c>
      <c r="AM284" s="1392" t="str">
        <f>IF(AM283="","",VLOOKUP(AM283,'シフト記号表（勤務時間帯）'!$C$6:$K$35,9,FALSE))</f>
        <v/>
      </c>
      <c r="AN284" s="1391" t="str">
        <f>IF(AN283="","",VLOOKUP(AN283,'シフト記号表（勤務時間帯）'!$C$6:$K$35,9,FALSE))</f>
        <v/>
      </c>
      <c r="AO284" s="1390" t="str">
        <f>IF(AO283="","",VLOOKUP(AO283,'シフト記号表（勤務時間帯）'!$C$6:$K$35,9,FALSE))</f>
        <v/>
      </c>
      <c r="AP284" s="1390" t="str">
        <f>IF(AP283="","",VLOOKUP(AP283,'シフト記号表（勤務時間帯）'!$C$6:$K$35,9,FALSE))</f>
        <v/>
      </c>
      <c r="AQ284" s="1390" t="str">
        <f>IF(AQ283="","",VLOOKUP(AQ283,'シフト記号表（勤務時間帯）'!$C$6:$K$35,9,FALSE))</f>
        <v/>
      </c>
      <c r="AR284" s="1390" t="str">
        <f>IF(AR283="","",VLOOKUP(AR283,'シフト記号表（勤務時間帯）'!$C$6:$K$35,9,FALSE))</f>
        <v/>
      </c>
      <c r="AS284" s="1390" t="str">
        <f>IF(AS283="","",VLOOKUP(AS283,'シフト記号表（勤務時間帯）'!$C$6:$K$35,9,FALSE))</f>
        <v/>
      </c>
      <c r="AT284" s="1392" t="str">
        <f>IF(AT283="","",VLOOKUP(AT283,'シフト記号表（勤務時間帯）'!$C$6:$K$35,9,FALSE))</f>
        <v/>
      </c>
      <c r="AU284" s="1391" t="str">
        <f>IF(AU283="","",VLOOKUP(AU283,'シフト記号表（勤務時間帯）'!$C$6:$K$35,9,FALSE))</f>
        <v/>
      </c>
      <c r="AV284" s="1390" t="str">
        <f>IF(AV283="","",VLOOKUP(AV283,'シフト記号表（勤務時間帯）'!$C$6:$K$35,9,FALSE))</f>
        <v/>
      </c>
      <c r="AW284" s="1390" t="str">
        <f>IF(AW283="","",VLOOKUP(AW283,'シフト記号表（勤務時間帯）'!$C$6:$K$35,9,FALSE))</f>
        <v/>
      </c>
      <c r="AX284" s="1389">
        <f>IF($BB$3="４週",SUM(S284:AT284),IF($BB$3="暦月",SUM(S284:AW284),""))</f>
        <v>0</v>
      </c>
      <c r="AY284" s="1388"/>
      <c r="AZ284" s="1387">
        <f>IF($BB$3="４週",AX284/4,IF($BB$3="暦月",'②勤務形態一覧表（100名）'!AX284/('②勤務形態一覧表（100名）'!$BB$8/7),""))</f>
        <v>0</v>
      </c>
      <c r="BA284" s="1386"/>
      <c r="BB284" s="1068"/>
      <c r="BC284" s="1067"/>
      <c r="BD284" s="1067"/>
      <c r="BE284" s="1067"/>
      <c r="BF284" s="1066"/>
    </row>
    <row r="285" spans="2:58" ht="20.25" customHeight="1">
      <c r="B285" s="1396"/>
      <c r="C285" s="1064"/>
      <c r="D285" s="1063"/>
      <c r="E285" s="1062"/>
      <c r="F285" s="1512">
        <f>C283</f>
        <v>0</v>
      </c>
      <c r="G285" s="1116"/>
      <c r="H285" s="1082"/>
      <c r="I285" s="1081"/>
      <c r="J285" s="1081"/>
      <c r="K285" s="1080"/>
      <c r="L285" s="1115"/>
      <c r="M285" s="1110"/>
      <c r="N285" s="1110"/>
      <c r="O285" s="1109"/>
      <c r="P285" s="1406" t="s">
        <v>935</v>
      </c>
      <c r="Q285" s="1405"/>
      <c r="R285" s="1404"/>
      <c r="S285" s="1380" t="str">
        <f>IF(S283="","",VLOOKUP(S283,'シフト記号表（勤務時間帯）'!$C$6:$U$35,19,FALSE))</f>
        <v/>
      </c>
      <c r="T285" s="1379" t="str">
        <f>IF(T283="","",VLOOKUP(T283,'シフト記号表（勤務時間帯）'!$C$6:$U$35,19,FALSE))</f>
        <v/>
      </c>
      <c r="U285" s="1379" t="str">
        <f>IF(U283="","",VLOOKUP(U283,'シフト記号表（勤務時間帯）'!$C$6:$U$35,19,FALSE))</f>
        <v/>
      </c>
      <c r="V285" s="1379" t="str">
        <f>IF(V283="","",VLOOKUP(V283,'シフト記号表（勤務時間帯）'!$C$6:$U$35,19,FALSE))</f>
        <v/>
      </c>
      <c r="W285" s="1379" t="str">
        <f>IF(W283="","",VLOOKUP(W283,'シフト記号表（勤務時間帯）'!$C$6:$U$35,19,FALSE))</f>
        <v/>
      </c>
      <c r="X285" s="1379" t="str">
        <f>IF(X283="","",VLOOKUP(X283,'シフト記号表（勤務時間帯）'!$C$6:$U$35,19,FALSE))</f>
        <v/>
      </c>
      <c r="Y285" s="1381" t="str">
        <f>IF(Y283="","",VLOOKUP(Y283,'シフト記号表（勤務時間帯）'!$C$6:$U$35,19,FALSE))</f>
        <v/>
      </c>
      <c r="Z285" s="1380" t="str">
        <f>IF(Z283="","",VLOOKUP(Z283,'シフト記号表（勤務時間帯）'!$C$6:$U$35,19,FALSE))</f>
        <v/>
      </c>
      <c r="AA285" s="1379" t="str">
        <f>IF(AA283="","",VLOOKUP(AA283,'シフト記号表（勤務時間帯）'!$C$6:$U$35,19,FALSE))</f>
        <v/>
      </c>
      <c r="AB285" s="1379" t="str">
        <f>IF(AB283="","",VLOOKUP(AB283,'シフト記号表（勤務時間帯）'!$C$6:$U$35,19,FALSE))</f>
        <v/>
      </c>
      <c r="AC285" s="1379" t="str">
        <f>IF(AC283="","",VLOOKUP(AC283,'シフト記号表（勤務時間帯）'!$C$6:$U$35,19,FALSE))</f>
        <v/>
      </c>
      <c r="AD285" s="1379" t="str">
        <f>IF(AD283="","",VLOOKUP(AD283,'シフト記号表（勤務時間帯）'!$C$6:$U$35,19,FALSE))</f>
        <v/>
      </c>
      <c r="AE285" s="1379" t="str">
        <f>IF(AE283="","",VLOOKUP(AE283,'シフト記号表（勤務時間帯）'!$C$6:$U$35,19,FALSE))</f>
        <v/>
      </c>
      <c r="AF285" s="1381" t="str">
        <f>IF(AF283="","",VLOOKUP(AF283,'シフト記号表（勤務時間帯）'!$C$6:$U$35,19,FALSE))</f>
        <v/>
      </c>
      <c r="AG285" s="1380" t="str">
        <f>IF(AG283="","",VLOOKUP(AG283,'シフト記号表（勤務時間帯）'!$C$6:$U$35,19,FALSE))</f>
        <v/>
      </c>
      <c r="AH285" s="1379" t="str">
        <f>IF(AH283="","",VLOOKUP(AH283,'シフト記号表（勤務時間帯）'!$C$6:$U$35,19,FALSE))</f>
        <v/>
      </c>
      <c r="AI285" s="1379" t="str">
        <f>IF(AI283="","",VLOOKUP(AI283,'シフト記号表（勤務時間帯）'!$C$6:$U$35,19,FALSE))</f>
        <v/>
      </c>
      <c r="AJ285" s="1379" t="str">
        <f>IF(AJ283="","",VLOOKUP(AJ283,'シフト記号表（勤務時間帯）'!$C$6:$U$35,19,FALSE))</f>
        <v/>
      </c>
      <c r="AK285" s="1379" t="str">
        <f>IF(AK283="","",VLOOKUP(AK283,'シフト記号表（勤務時間帯）'!$C$6:$U$35,19,FALSE))</f>
        <v/>
      </c>
      <c r="AL285" s="1379" t="str">
        <f>IF(AL283="","",VLOOKUP(AL283,'シフト記号表（勤務時間帯）'!$C$6:$U$35,19,FALSE))</f>
        <v/>
      </c>
      <c r="AM285" s="1381" t="str">
        <f>IF(AM283="","",VLOOKUP(AM283,'シフト記号表（勤務時間帯）'!$C$6:$U$35,19,FALSE))</f>
        <v/>
      </c>
      <c r="AN285" s="1380" t="str">
        <f>IF(AN283="","",VLOOKUP(AN283,'シフト記号表（勤務時間帯）'!$C$6:$U$35,19,FALSE))</f>
        <v/>
      </c>
      <c r="AO285" s="1379" t="str">
        <f>IF(AO283="","",VLOOKUP(AO283,'シフト記号表（勤務時間帯）'!$C$6:$U$35,19,FALSE))</f>
        <v/>
      </c>
      <c r="AP285" s="1379" t="str">
        <f>IF(AP283="","",VLOOKUP(AP283,'シフト記号表（勤務時間帯）'!$C$6:$U$35,19,FALSE))</f>
        <v/>
      </c>
      <c r="AQ285" s="1379" t="str">
        <f>IF(AQ283="","",VLOOKUP(AQ283,'シフト記号表（勤務時間帯）'!$C$6:$U$35,19,FALSE))</f>
        <v/>
      </c>
      <c r="AR285" s="1379" t="str">
        <f>IF(AR283="","",VLOOKUP(AR283,'シフト記号表（勤務時間帯）'!$C$6:$U$35,19,FALSE))</f>
        <v/>
      </c>
      <c r="AS285" s="1379" t="str">
        <f>IF(AS283="","",VLOOKUP(AS283,'シフト記号表（勤務時間帯）'!$C$6:$U$35,19,FALSE))</f>
        <v/>
      </c>
      <c r="AT285" s="1381" t="str">
        <f>IF(AT283="","",VLOOKUP(AT283,'シフト記号表（勤務時間帯）'!$C$6:$U$35,19,FALSE))</f>
        <v/>
      </c>
      <c r="AU285" s="1380" t="str">
        <f>IF(AU283="","",VLOOKUP(AU283,'シフト記号表（勤務時間帯）'!$C$6:$U$35,19,FALSE))</f>
        <v/>
      </c>
      <c r="AV285" s="1379" t="str">
        <f>IF(AV283="","",VLOOKUP(AV283,'シフト記号表（勤務時間帯）'!$C$6:$U$35,19,FALSE))</f>
        <v/>
      </c>
      <c r="AW285" s="1379" t="str">
        <f>IF(AW283="","",VLOOKUP(AW283,'シフト記号表（勤務時間帯）'!$C$6:$U$35,19,FALSE))</f>
        <v/>
      </c>
      <c r="AX285" s="1378">
        <f>IF($BB$3="４週",SUM(S285:AT285),IF($BB$3="暦月",SUM(S285:AW285),""))</f>
        <v>0</v>
      </c>
      <c r="AY285" s="1377"/>
      <c r="AZ285" s="1376">
        <f>IF($BB$3="４週",AX285/4,IF($BB$3="暦月",'②勤務形態一覧表（100名）'!AX285/('②勤務形態一覧表（100名）'!$BB$8/7),""))</f>
        <v>0</v>
      </c>
      <c r="BA285" s="1375"/>
      <c r="BB285" s="1111"/>
      <c r="BC285" s="1110"/>
      <c r="BD285" s="1110"/>
      <c r="BE285" s="1110"/>
      <c r="BF285" s="1109"/>
    </row>
    <row r="286" spans="2:58" ht="20.25" customHeight="1">
      <c r="B286" s="1396">
        <f>B283+1</f>
        <v>89</v>
      </c>
      <c r="C286" s="1108"/>
      <c r="D286" s="1107"/>
      <c r="E286" s="1106"/>
      <c r="F286" s="1105"/>
      <c r="G286" s="1104"/>
      <c r="H286" s="1103"/>
      <c r="I286" s="1081"/>
      <c r="J286" s="1081"/>
      <c r="K286" s="1080"/>
      <c r="L286" s="1102"/>
      <c r="M286" s="1090"/>
      <c r="N286" s="1090"/>
      <c r="O286" s="1089"/>
      <c r="P286" s="1403" t="s">
        <v>937</v>
      </c>
      <c r="Q286" s="1402"/>
      <c r="R286" s="1401"/>
      <c r="S286" s="1518"/>
      <c r="T286" s="1517"/>
      <c r="U286" s="1517"/>
      <c r="V286" s="1517"/>
      <c r="W286" s="1517"/>
      <c r="X286" s="1517"/>
      <c r="Y286" s="1519"/>
      <c r="Z286" s="1518"/>
      <c r="AA286" s="1517"/>
      <c r="AB286" s="1517"/>
      <c r="AC286" s="1517"/>
      <c r="AD286" s="1517"/>
      <c r="AE286" s="1517"/>
      <c r="AF286" s="1519"/>
      <c r="AG286" s="1518"/>
      <c r="AH286" s="1517"/>
      <c r="AI286" s="1517"/>
      <c r="AJ286" s="1517"/>
      <c r="AK286" s="1517"/>
      <c r="AL286" s="1517"/>
      <c r="AM286" s="1519"/>
      <c r="AN286" s="1518"/>
      <c r="AO286" s="1517"/>
      <c r="AP286" s="1517"/>
      <c r="AQ286" s="1517"/>
      <c r="AR286" s="1517"/>
      <c r="AS286" s="1517"/>
      <c r="AT286" s="1519"/>
      <c r="AU286" s="1518"/>
      <c r="AV286" s="1517"/>
      <c r="AW286" s="1517"/>
      <c r="AX286" s="1516"/>
      <c r="AY286" s="1515"/>
      <c r="AZ286" s="1514"/>
      <c r="BA286" s="1513"/>
      <c r="BB286" s="1091"/>
      <c r="BC286" s="1090"/>
      <c r="BD286" s="1090"/>
      <c r="BE286" s="1090"/>
      <c r="BF286" s="1089"/>
    </row>
    <row r="287" spans="2:58" ht="20.25" customHeight="1">
      <c r="B287" s="1396"/>
      <c r="C287" s="1087"/>
      <c r="D287" s="1086"/>
      <c r="E287" s="1085"/>
      <c r="F287" s="1084"/>
      <c r="G287" s="1083"/>
      <c r="H287" s="1082"/>
      <c r="I287" s="1081"/>
      <c r="J287" s="1081"/>
      <c r="K287" s="1080"/>
      <c r="L287" s="1079"/>
      <c r="M287" s="1067"/>
      <c r="N287" s="1067"/>
      <c r="O287" s="1066"/>
      <c r="P287" s="1395" t="s">
        <v>936</v>
      </c>
      <c r="Q287" s="1394"/>
      <c r="R287" s="1393"/>
      <c r="S287" s="1391" t="str">
        <f>IF(S286="","",VLOOKUP(S286,'シフト記号表（勤務時間帯）'!$C$6:$K$35,9,FALSE))</f>
        <v/>
      </c>
      <c r="T287" s="1390" t="str">
        <f>IF(T286="","",VLOOKUP(T286,'シフト記号表（勤務時間帯）'!$C$6:$K$35,9,FALSE))</f>
        <v/>
      </c>
      <c r="U287" s="1390" t="str">
        <f>IF(U286="","",VLOOKUP(U286,'シフト記号表（勤務時間帯）'!$C$6:$K$35,9,FALSE))</f>
        <v/>
      </c>
      <c r="V287" s="1390" t="str">
        <f>IF(V286="","",VLOOKUP(V286,'シフト記号表（勤務時間帯）'!$C$6:$K$35,9,FALSE))</f>
        <v/>
      </c>
      <c r="W287" s="1390" t="str">
        <f>IF(W286="","",VLOOKUP(W286,'シフト記号表（勤務時間帯）'!$C$6:$K$35,9,FALSE))</f>
        <v/>
      </c>
      <c r="X287" s="1390" t="str">
        <f>IF(X286="","",VLOOKUP(X286,'シフト記号表（勤務時間帯）'!$C$6:$K$35,9,FALSE))</f>
        <v/>
      </c>
      <c r="Y287" s="1392" t="str">
        <f>IF(Y286="","",VLOOKUP(Y286,'シフト記号表（勤務時間帯）'!$C$6:$K$35,9,FALSE))</f>
        <v/>
      </c>
      <c r="Z287" s="1391" t="str">
        <f>IF(Z286="","",VLOOKUP(Z286,'シフト記号表（勤務時間帯）'!$C$6:$K$35,9,FALSE))</f>
        <v/>
      </c>
      <c r="AA287" s="1390" t="str">
        <f>IF(AA286="","",VLOOKUP(AA286,'シフト記号表（勤務時間帯）'!$C$6:$K$35,9,FALSE))</f>
        <v/>
      </c>
      <c r="AB287" s="1390" t="str">
        <f>IF(AB286="","",VLOOKUP(AB286,'シフト記号表（勤務時間帯）'!$C$6:$K$35,9,FALSE))</f>
        <v/>
      </c>
      <c r="AC287" s="1390" t="str">
        <f>IF(AC286="","",VLOOKUP(AC286,'シフト記号表（勤務時間帯）'!$C$6:$K$35,9,FALSE))</f>
        <v/>
      </c>
      <c r="AD287" s="1390" t="str">
        <f>IF(AD286="","",VLOOKUP(AD286,'シフト記号表（勤務時間帯）'!$C$6:$K$35,9,FALSE))</f>
        <v/>
      </c>
      <c r="AE287" s="1390" t="str">
        <f>IF(AE286="","",VLOOKUP(AE286,'シフト記号表（勤務時間帯）'!$C$6:$K$35,9,FALSE))</f>
        <v/>
      </c>
      <c r="AF287" s="1392" t="str">
        <f>IF(AF286="","",VLOOKUP(AF286,'シフト記号表（勤務時間帯）'!$C$6:$K$35,9,FALSE))</f>
        <v/>
      </c>
      <c r="AG287" s="1391" t="str">
        <f>IF(AG286="","",VLOOKUP(AG286,'シフト記号表（勤務時間帯）'!$C$6:$K$35,9,FALSE))</f>
        <v/>
      </c>
      <c r="AH287" s="1390" t="str">
        <f>IF(AH286="","",VLOOKUP(AH286,'シフト記号表（勤務時間帯）'!$C$6:$K$35,9,FALSE))</f>
        <v/>
      </c>
      <c r="AI287" s="1390" t="str">
        <f>IF(AI286="","",VLOOKUP(AI286,'シフト記号表（勤務時間帯）'!$C$6:$K$35,9,FALSE))</f>
        <v/>
      </c>
      <c r="AJ287" s="1390" t="str">
        <f>IF(AJ286="","",VLOOKUP(AJ286,'シフト記号表（勤務時間帯）'!$C$6:$K$35,9,FALSE))</f>
        <v/>
      </c>
      <c r="AK287" s="1390" t="str">
        <f>IF(AK286="","",VLOOKUP(AK286,'シフト記号表（勤務時間帯）'!$C$6:$K$35,9,FALSE))</f>
        <v/>
      </c>
      <c r="AL287" s="1390" t="str">
        <f>IF(AL286="","",VLOOKUP(AL286,'シフト記号表（勤務時間帯）'!$C$6:$K$35,9,FALSE))</f>
        <v/>
      </c>
      <c r="AM287" s="1392" t="str">
        <f>IF(AM286="","",VLOOKUP(AM286,'シフト記号表（勤務時間帯）'!$C$6:$K$35,9,FALSE))</f>
        <v/>
      </c>
      <c r="AN287" s="1391" t="str">
        <f>IF(AN286="","",VLOOKUP(AN286,'シフト記号表（勤務時間帯）'!$C$6:$K$35,9,FALSE))</f>
        <v/>
      </c>
      <c r="AO287" s="1390" t="str">
        <f>IF(AO286="","",VLOOKUP(AO286,'シフト記号表（勤務時間帯）'!$C$6:$K$35,9,FALSE))</f>
        <v/>
      </c>
      <c r="AP287" s="1390" t="str">
        <f>IF(AP286="","",VLOOKUP(AP286,'シフト記号表（勤務時間帯）'!$C$6:$K$35,9,FALSE))</f>
        <v/>
      </c>
      <c r="AQ287" s="1390" t="str">
        <f>IF(AQ286="","",VLOOKUP(AQ286,'シフト記号表（勤務時間帯）'!$C$6:$K$35,9,FALSE))</f>
        <v/>
      </c>
      <c r="AR287" s="1390" t="str">
        <f>IF(AR286="","",VLOOKUP(AR286,'シフト記号表（勤務時間帯）'!$C$6:$K$35,9,FALSE))</f>
        <v/>
      </c>
      <c r="AS287" s="1390" t="str">
        <f>IF(AS286="","",VLOOKUP(AS286,'シフト記号表（勤務時間帯）'!$C$6:$K$35,9,FALSE))</f>
        <v/>
      </c>
      <c r="AT287" s="1392" t="str">
        <f>IF(AT286="","",VLOOKUP(AT286,'シフト記号表（勤務時間帯）'!$C$6:$K$35,9,FALSE))</f>
        <v/>
      </c>
      <c r="AU287" s="1391" t="str">
        <f>IF(AU286="","",VLOOKUP(AU286,'シフト記号表（勤務時間帯）'!$C$6:$K$35,9,FALSE))</f>
        <v/>
      </c>
      <c r="AV287" s="1390" t="str">
        <f>IF(AV286="","",VLOOKUP(AV286,'シフト記号表（勤務時間帯）'!$C$6:$K$35,9,FALSE))</f>
        <v/>
      </c>
      <c r="AW287" s="1390" t="str">
        <f>IF(AW286="","",VLOOKUP(AW286,'シフト記号表（勤務時間帯）'!$C$6:$K$35,9,FALSE))</f>
        <v/>
      </c>
      <c r="AX287" s="1389">
        <f>IF($BB$3="４週",SUM(S287:AT287),IF($BB$3="暦月",SUM(S287:AW287),""))</f>
        <v>0</v>
      </c>
      <c r="AY287" s="1388"/>
      <c r="AZ287" s="1387">
        <f>IF($BB$3="４週",AX287/4,IF($BB$3="暦月",'②勤務形態一覧表（100名）'!AX287/('②勤務形態一覧表（100名）'!$BB$8/7),""))</f>
        <v>0</v>
      </c>
      <c r="BA287" s="1386"/>
      <c r="BB287" s="1068"/>
      <c r="BC287" s="1067"/>
      <c r="BD287" s="1067"/>
      <c r="BE287" s="1067"/>
      <c r="BF287" s="1066"/>
    </row>
    <row r="288" spans="2:58" ht="20.25" customHeight="1">
      <c r="B288" s="1396"/>
      <c r="C288" s="1064"/>
      <c r="D288" s="1063"/>
      <c r="E288" s="1062"/>
      <c r="F288" s="1512">
        <f>C286</f>
        <v>0</v>
      </c>
      <c r="G288" s="1116"/>
      <c r="H288" s="1082"/>
      <c r="I288" s="1081"/>
      <c r="J288" s="1081"/>
      <c r="K288" s="1080"/>
      <c r="L288" s="1115"/>
      <c r="M288" s="1110"/>
      <c r="N288" s="1110"/>
      <c r="O288" s="1109"/>
      <c r="P288" s="1406" t="s">
        <v>935</v>
      </c>
      <c r="Q288" s="1405"/>
      <c r="R288" s="1404"/>
      <c r="S288" s="1380" t="str">
        <f>IF(S286="","",VLOOKUP(S286,'シフト記号表（勤務時間帯）'!$C$6:$U$35,19,FALSE))</f>
        <v/>
      </c>
      <c r="T288" s="1379" t="str">
        <f>IF(T286="","",VLOOKUP(T286,'シフト記号表（勤務時間帯）'!$C$6:$U$35,19,FALSE))</f>
        <v/>
      </c>
      <c r="U288" s="1379" t="str">
        <f>IF(U286="","",VLOOKUP(U286,'シフト記号表（勤務時間帯）'!$C$6:$U$35,19,FALSE))</f>
        <v/>
      </c>
      <c r="V288" s="1379" t="str">
        <f>IF(V286="","",VLOOKUP(V286,'シフト記号表（勤務時間帯）'!$C$6:$U$35,19,FALSE))</f>
        <v/>
      </c>
      <c r="W288" s="1379" t="str">
        <f>IF(W286="","",VLOOKUP(W286,'シフト記号表（勤務時間帯）'!$C$6:$U$35,19,FALSE))</f>
        <v/>
      </c>
      <c r="X288" s="1379" t="str">
        <f>IF(X286="","",VLOOKUP(X286,'シフト記号表（勤務時間帯）'!$C$6:$U$35,19,FALSE))</f>
        <v/>
      </c>
      <c r="Y288" s="1381" t="str">
        <f>IF(Y286="","",VLOOKUP(Y286,'シフト記号表（勤務時間帯）'!$C$6:$U$35,19,FALSE))</f>
        <v/>
      </c>
      <c r="Z288" s="1380" t="str">
        <f>IF(Z286="","",VLOOKUP(Z286,'シフト記号表（勤務時間帯）'!$C$6:$U$35,19,FALSE))</f>
        <v/>
      </c>
      <c r="AA288" s="1379" t="str">
        <f>IF(AA286="","",VLOOKUP(AA286,'シフト記号表（勤務時間帯）'!$C$6:$U$35,19,FALSE))</f>
        <v/>
      </c>
      <c r="AB288" s="1379" t="str">
        <f>IF(AB286="","",VLOOKUP(AB286,'シフト記号表（勤務時間帯）'!$C$6:$U$35,19,FALSE))</f>
        <v/>
      </c>
      <c r="AC288" s="1379" t="str">
        <f>IF(AC286="","",VLOOKUP(AC286,'シフト記号表（勤務時間帯）'!$C$6:$U$35,19,FALSE))</f>
        <v/>
      </c>
      <c r="AD288" s="1379" t="str">
        <f>IF(AD286="","",VLOOKUP(AD286,'シフト記号表（勤務時間帯）'!$C$6:$U$35,19,FALSE))</f>
        <v/>
      </c>
      <c r="AE288" s="1379" t="str">
        <f>IF(AE286="","",VLOOKUP(AE286,'シフト記号表（勤務時間帯）'!$C$6:$U$35,19,FALSE))</f>
        <v/>
      </c>
      <c r="AF288" s="1381" t="str">
        <f>IF(AF286="","",VLOOKUP(AF286,'シフト記号表（勤務時間帯）'!$C$6:$U$35,19,FALSE))</f>
        <v/>
      </c>
      <c r="AG288" s="1380" t="str">
        <f>IF(AG286="","",VLOOKUP(AG286,'シフト記号表（勤務時間帯）'!$C$6:$U$35,19,FALSE))</f>
        <v/>
      </c>
      <c r="AH288" s="1379" t="str">
        <f>IF(AH286="","",VLOOKUP(AH286,'シフト記号表（勤務時間帯）'!$C$6:$U$35,19,FALSE))</f>
        <v/>
      </c>
      <c r="AI288" s="1379" t="str">
        <f>IF(AI286="","",VLOOKUP(AI286,'シフト記号表（勤務時間帯）'!$C$6:$U$35,19,FALSE))</f>
        <v/>
      </c>
      <c r="AJ288" s="1379" t="str">
        <f>IF(AJ286="","",VLOOKUP(AJ286,'シフト記号表（勤務時間帯）'!$C$6:$U$35,19,FALSE))</f>
        <v/>
      </c>
      <c r="AK288" s="1379" t="str">
        <f>IF(AK286="","",VLOOKUP(AK286,'シフト記号表（勤務時間帯）'!$C$6:$U$35,19,FALSE))</f>
        <v/>
      </c>
      <c r="AL288" s="1379" t="str">
        <f>IF(AL286="","",VLOOKUP(AL286,'シフト記号表（勤務時間帯）'!$C$6:$U$35,19,FALSE))</f>
        <v/>
      </c>
      <c r="AM288" s="1381" t="str">
        <f>IF(AM286="","",VLOOKUP(AM286,'シフト記号表（勤務時間帯）'!$C$6:$U$35,19,FALSE))</f>
        <v/>
      </c>
      <c r="AN288" s="1380" t="str">
        <f>IF(AN286="","",VLOOKUP(AN286,'シフト記号表（勤務時間帯）'!$C$6:$U$35,19,FALSE))</f>
        <v/>
      </c>
      <c r="AO288" s="1379" t="str">
        <f>IF(AO286="","",VLOOKUP(AO286,'シフト記号表（勤務時間帯）'!$C$6:$U$35,19,FALSE))</f>
        <v/>
      </c>
      <c r="AP288" s="1379" t="str">
        <f>IF(AP286="","",VLOOKUP(AP286,'シフト記号表（勤務時間帯）'!$C$6:$U$35,19,FALSE))</f>
        <v/>
      </c>
      <c r="AQ288" s="1379" t="str">
        <f>IF(AQ286="","",VLOOKUP(AQ286,'シフト記号表（勤務時間帯）'!$C$6:$U$35,19,FALSE))</f>
        <v/>
      </c>
      <c r="AR288" s="1379" t="str">
        <f>IF(AR286="","",VLOOKUP(AR286,'シフト記号表（勤務時間帯）'!$C$6:$U$35,19,FALSE))</f>
        <v/>
      </c>
      <c r="AS288" s="1379" t="str">
        <f>IF(AS286="","",VLOOKUP(AS286,'シフト記号表（勤務時間帯）'!$C$6:$U$35,19,FALSE))</f>
        <v/>
      </c>
      <c r="AT288" s="1381" t="str">
        <f>IF(AT286="","",VLOOKUP(AT286,'シフト記号表（勤務時間帯）'!$C$6:$U$35,19,FALSE))</f>
        <v/>
      </c>
      <c r="AU288" s="1380" t="str">
        <f>IF(AU286="","",VLOOKUP(AU286,'シフト記号表（勤務時間帯）'!$C$6:$U$35,19,FALSE))</f>
        <v/>
      </c>
      <c r="AV288" s="1379" t="str">
        <f>IF(AV286="","",VLOOKUP(AV286,'シフト記号表（勤務時間帯）'!$C$6:$U$35,19,FALSE))</f>
        <v/>
      </c>
      <c r="AW288" s="1379" t="str">
        <f>IF(AW286="","",VLOOKUP(AW286,'シフト記号表（勤務時間帯）'!$C$6:$U$35,19,FALSE))</f>
        <v/>
      </c>
      <c r="AX288" s="1378">
        <f>IF($BB$3="４週",SUM(S288:AT288),IF($BB$3="暦月",SUM(S288:AW288),""))</f>
        <v>0</v>
      </c>
      <c r="AY288" s="1377"/>
      <c r="AZ288" s="1376">
        <f>IF($BB$3="４週",AX288/4,IF($BB$3="暦月",'②勤務形態一覧表（100名）'!AX288/('②勤務形態一覧表（100名）'!$BB$8/7),""))</f>
        <v>0</v>
      </c>
      <c r="BA288" s="1375"/>
      <c r="BB288" s="1111"/>
      <c r="BC288" s="1110"/>
      <c r="BD288" s="1110"/>
      <c r="BE288" s="1110"/>
      <c r="BF288" s="1109"/>
    </row>
    <row r="289" spans="2:58" ht="20.25" customHeight="1">
      <c r="B289" s="1396">
        <f>B286+1</f>
        <v>90</v>
      </c>
      <c r="C289" s="1108"/>
      <c r="D289" s="1107"/>
      <c r="E289" s="1106"/>
      <c r="F289" s="1105"/>
      <c r="G289" s="1104"/>
      <c r="H289" s="1103"/>
      <c r="I289" s="1081"/>
      <c r="J289" s="1081"/>
      <c r="K289" s="1080"/>
      <c r="L289" s="1102"/>
      <c r="M289" s="1090"/>
      <c r="N289" s="1090"/>
      <c r="O289" s="1089"/>
      <c r="P289" s="1403" t="s">
        <v>937</v>
      </c>
      <c r="Q289" s="1402"/>
      <c r="R289" s="1401"/>
      <c r="S289" s="1518"/>
      <c r="T289" s="1517"/>
      <c r="U289" s="1517"/>
      <c r="V289" s="1517"/>
      <c r="W289" s="1517"/>
      <c r="X289" s="1517"/>
      <c r="Y289" s="1519"/>
      <c r="Z289" s="1518"/>
      <c r="AA289" s="1517"/>
      <c r="AB289" s="1517"/>
      <c r="AC289" s="1517"/>
      <c r="AD289" s="1517"/>
      <c r="AE289" s="1517"/>
      <c r="AF289" s="1519"/>
      <c r="AG289" s="1518"/>
      <c r="AH289" s="1517"/>
      <c r="AI289" s="1517"/>
      <c r="AJ289" s="1517"/>
      <c r="AK289" s="1517"/>
      <c r="AL289" s="1517"/>
      <c r="AM289" s="1519"/>
      <c r="AN289" s="1518"/>
      <c r="AO289" s="1517"/>
      <c r="AP289" s="1517"/>
      <c r="AQ289" s="1517"/>
      <c r="AR289" s="1517"/>
      <c r="AS289" s="1517"/>
      <c r="AT289" s="1519"/>
      <c r="AU289" s="1518"/>
      <c r="AV289" s="1517"/>
      <c r="AW289" s="1517"/>
      <c r="AX289" s="1516"/>
      <c r="AY289" s="1515"/>
      <c r="AZ289" s="1514"/>
      <c r="BA289" s="1513"/>
      <c r="BB289" s="1091"/>
      <c r="BC289" s="1090"/>
      <c r="BD289" s="1090"/>
      <c r="BE289" s="1090"/>
      <c r="BF289" s="1089"/>
    </row>
    <row r="290" spans="2:58" ht="20.25" customHeight="1">
      <c r="B290" s="1396"/>
      <c r="C290" s="1087"/>
      <c r="D290" s="1086"/>
      <c r="E290" s="1085"/>
      <c r="F290" s="1084"/>
      <c r="G290" s="1083"/>
      <c r="H290" s="1082"/>
      <c r="I290" s="1081"/>
      <c r="J290" s="1081"/>
      <c r="K290" s="1080"/>
      <c r="L290" s="1079"/>
      <c r="M290" s="1067"/>
      <c r="N290" s="1067"/>
      <c r="O290" s="1066"/>
      <c r="P290" s="1395" t="s">
        <v>936</v>
      </c>
      <c r="Q290" s="1394"/>
      <c r="R290" s="1393"/>
      <c r="S290" s="1391" t="str">
        <f>IF(S289="","",VLOOKUP(S289,'シフト記号表（勤務時間帯）'!$C$6:$K$35,9,FALSE))</f>
        <v/>
      </c>
      <c r="T290" s="1390" t="str">
        <f>IF(T289="","",VLOOKUP(T289,'シフト記号表（勤務時間帯）'!$C$6:$K$35,9,FALSE))</f>
        <v/>
      </c>
      <c r="U290" s="1390" t="str">
        <f>IF(U289="","",VLOOKUP(U289,'シフト記号表（勤務時間帯）'!$C$6:$K$35,9,FALSE))</f>
        <v/>
      </c>
      <c r="V290" s="1390" t="str">
        <f>IF(V289="","",VLOOKUP(V289,'シフト記号表（勤務時間帯）'!$C$6:$K$35,9,FALSE))</f>
        <v/>
      </c>
      <c r="W290" s="1390" t="str">
        <f>IF(W289="","",VLOOKUP(W289,'シフト記号表（勤務時間帯）'!$C$6:$K$35,9,FALSE))</f>
        <v/>
      </c>
      <c r="X290" s="1390" t="str">
        <f>IF(X289="","",VLOOKUP(X289,'シフト記号表（勤務時間帯）'!$C$6:$K$35,9,FALSE))</f>
        <v/>
      </c>
      <c r="Y290" s="1392" t="str">
        <f>IF(Y289="","",VLOOKUP(Y289,'シフト記号表（勤務時間帯）'!$C$6:$K$35,9,FALSE))</f>
        <v/>
      </c>
      <c r="Z290" s="1391" t="str">
        <f>IF(Z289="","",VLOOKUP(Z289,'シフト記号表（勤務時間帯）'!$C$6:$K$35,9,FALSE))</f>
        <v/>
      </c>
      <c r="AA290" s="1390" t="str">
        <f>IF(AA289="","",VLOOKUP(AA289,'シフト記号表（勤務時間帯）'!$C$6:$K$35,9,FALSE))</f>
        <v/>
      </c>
      <c r="AB290" s="1390" t="str">
        <f>IF(AB289="","",VLOOKUP(AB289,'シフト記号表（勤務時間帯）'!$C$6:$K$35,9,FALSE))</f>
        <v/>
      </c>
      <c r="AC290" s="1390" t="str">
        <f>IF(AC289="","",VLOOKUP(AC289,'シフト記号表（勤務時間帯）'!$C$6:$K$35,9,FALSE))</f>
        <v/>
      </c>
      <c r="AD290" s="1390" t="str">
        <f>IF(AD289="","",VLOOKUP(AD289,'シフト記号表（勤務時間帯）'!$C$6:$K$35,9,FALSE))</f>
        <v/>
      </c>
      <c r="AE290" s="1390" t="str">
        <f>IF(AE289="","",VLOOKUP(AE289,'シフト記号表（勤務時間帯）'!$C$6:$K$35,9,FALSE))</f>
        <v/>
      </c>
      <c r="AF290" s="1392" t="str">
        <f>IF(AF289="","",VLOOKUP(AF289,'シフト記号表（勤務時間帯）'!$C$6:$K$35,9,FALSE))</f>
        <v/>
      </c>
      <c r="AG290" s="1391" t="str">
        <f>IF(AG289="","",VLOOKUP(AG289,'シフト記号表（勤務時間帯）'!$C$6:$K$35,9,FALSE))</f>
        <v/>
      </c>
      <c r="AH290" s="1390" t="str">
        <f>IF(AH289="","",VLOOKUP(AH289,'シフト記号表（勤務時間帯）'!$C$6:$K$35,9,FALSE))</f>
        <v/>
      </c>
      <c r="AI290" s="1390" t="str">
        <f>IF(AI289="","",VLOOKUP(AI289,'シフト記号表（勤務時間帯）'!$C$6:$K$35,9,FALSE))</f>
        <v/>
      </c>
      <c r="AJ290" s="1390" t="str">
        <f>IF(AJ289="","",VLOOKUP(AJ289,'シフト記号表（勤務時間帯）'!$C$6:$K$35,9,FALSE))</f>
        <v/>
      </c>
      <c r="AK290" s="1390" t="str">
        <f>IF(AK289="","",VLOOKUP(AK289,'シフト記号表（勤務時間帯）'!$C$6:$K$35,9,FALSE))</f>
        <v/>
      </c>
      <c r="AL290" s="1390" t="str">
        <f>IF(AL289="","",VLOOKUP(AL289,'シフト記号表（勤務時間帯）'!$C$6:$K$35,9,FALSE))</f>
        <v/>
      </c>
      <c r="AM290" s="1392" t="str">
        <f>IF(AM289="","",VLOOKUP(AM289,'シフト記号表（勤務時間帯）'!$C$6:$K$35,9,FALSE))</f>
        <v/>
      </c>
      <c r="AN290" s="1391" t="str">
        <f>IF(AN289="","",VLOOKUP(AN289,'シフト記号表（勤務時間帯）'!$C$6:$K$35,9,FALSE))</f>
        <v/>
      </c>
      <c r="AO290" s="1390" t="str">
        <f>IF(AO289="","",VLOOKUP(AO289,'シフト記号表（勤務時間帯）'!$C$6:$K$35,9,FALSE))</f>
        <v/>
      </c>
      <c r="AP290" s="1390" t="str">
        <f>IF(AP289="","",VLOOKUP(AP289,'シフト記号表（勤務時間帯）'!$C$6:$K$35,9,FALSE))</f>
        <v/>
      </c>
      <c r="AQ290" s="1390" t="str">
        <f>IF(AQ289="","",VLOOKUP(AQ289,'シフト記号表（勤務時間帯）'!$C$6:$K$35,9,FALSE))</f>
        <v/>
      </c>
      <c r="AR290" s="1390" t="str">
        <f>IF(AR289="","",VLOOKUP(AR289,'シフト記号表（勤務時間帯）'!$C$6:$K$35,9,FALSE))</f>
        <v/>
      </c>
      <c r="AS290" s="1390" t="str">
        <f>IF(AS289="","",VLOOKUP(AS289,'シフト記号表（勤務時間帯）'!$C$6:$K$35,9,FALSE))</f>
        <v/>
      </c>
      <c r="AT290" s="1392" t="str">
        <f>IF(AT289="","",VLOOKUP(AT289,'シフト記号表（勤務時間帯）'!$C$6:$K$35,9,FALSE))</f>
        <v/>
      </c>
      <c r="AU290" s="1391" t="str">
        <f>IF(AU289="","",VLOOKUP(AU289,'シフト記号表（勤務時間帯）'!$C$6:$K$35,9,FALSE))</f>
        <v/>
      </c>
      <c r="AV290" s="1390" t="str">
        <f>IF(AV289="","",VLOOKUP(AV289,'シフト記号表（勤務時間帯）'!$C$6:$K$35,9,FALSE))</f>
        <v/>
      </c>
      <c r="AW290" s="1390" t="str">
        <f>IF(AW289="","",VLOOKUP(AW289,'シフト記号表（勤務時間帯）'!$C$6:$K$35,9,FALSE))</f>
        <v/>
      </c>
      <c r="AX290" s="1389">
        <f>IF($BB$3="４週",SUM(S290:AT290),IF($BB$3="暦月",SUM(S290:AW290),""))</f>
        <v>0</v>
      </c>
      <c r="AY290" s="1388"/>
      <c r="AZ290" s="1387">
        <f>IF($BB$3="４週",AX290/4,IF($BB$3="暦月",'②勤務形態一覧表（100名）'!AX290/('②勤務形態一覧表（100名）'!$BB$8/7),""))</f>
        <v>0</v>
      </c>
      <c r="BA290" s="1386"/>
      <c r="BB290" s="1068"/>
      <c r="BC290" s="1067"/>
      <c r="BD290" s="1067"/>
      <c r="BE290" s="1067"/>
      <c r="BF290" s="1066"/>
    </row>
    <row r="291" spans="2:58" ht="20.25" customHeight="1">
      <c r="B291" s="1396"/>
      <c r="C291" s="1064"/>
      <c r="D291" s="1063"/>
      <c r="E291" s="1062"/>
      <c r="F291" s="1512">
        <f>C289</f>
        <v>0</v>
      </c>
      <c r="G291" s="1116"/>
      <c r="H291" s="1082"/>
      <c r="I291" s="1081"/>
      <c r="J291" s="1081"/>
      <c r="K291" s="1080"/>
      <c r="L291" s="1115"/>
      <c r="M291" s="1110"/>
      <c r="N291" s="1110"/>
      <c r="O291" s="1109"/>
      <c r="P291" s="1406" t="s">
        <v>935</v>
      </c>
      <c r="Q291" s="1405"/>
      <c r="R291" s="1404"/>
      <c r="S291" s="1380" t="str">
        <f>IF(S289="","",VLOOKUP(S289,'シフト記号表（勤務時間帯）'!$C$6:$U$35,19,FALSE))</f>
        <v/>
      </c>
      <c r="T291" s="1379" t="str">
        <f>IF(T289="","",VLOOKUP(T289,'シフト記号表（勤務時間帯）'!$C$6:$U$35,19,FALSE))</f>
        <v/>
      </c>
      <c r="U291" s="1379" t="str">
        <f>IF(U289="","",VLOOKUP(U289,'シフト記号表（勤務時間帯）'!$C$6:$U$35,19,FALSE))</f>
        <v/>
      </c>
      <c r="V291" s="1379" t="str">
        <f>IF(V289="","",VLOOKUP(V289,'シフト記号表（勤務時間帯）'!$C$6:$U$35,19,FALSE))</f>
        <v/>
      </c>
      <c r="W291" s="1379" t="str">
        <f>IF(W289="","",VLOOKUP(W289,'シフト記号表（勤務時間帯）'!$C$6:$U$35,19,FALSE))</f>
        <v/>
      </c>
      <c r="X291" s="1379" t="str">
        <f>IF(X289="","",VLOOKUP(X289,'シフト記号表（勤務時間帯）'!$C$6:$U$35,19,FALSE))</f>
        <v/>
      </c>
      <c r="Y291" s="1381" t="str">
        <f>IF(Y289="","",VLOOKUP(Y289,'シフト記号表（勤務時間帯）'!$C$6:$U$35,19,FALSE))</f>
        <v/>
      </c>
      <c r="Z291" s="1380" t="str">
        <f>IF(Z289="","",VLOOKUP(Z289,'シフト記号表（勤務時間帯）'!$C$6:$U$35,19,FALSE))</f>
        <v/>
      </c>
      <c r="AA291" s="1379" t="str">
        <f>IF(AA289="","",VLOOKUP(AA289,'シフト記号表（勤務時間帯）'!$C$6:$U$35,19,FALSE))</f>
        <v/>
      </c>
      <c r="AB291" s="1379" t="str">
        <f>IF(AB289="","",VLOOKUP(AB289,'シフト記号表（勤務時間帯）'!$C$6:$U$35,19,FALSE))</f>
        <v/>
      </c>
      <c r="AC291" s="1379" t="str">
        <f>IF(AC289="","",VLOOKUP(AC289,'シフト記号表（勤務時間帯）'!$C$6:$U$35,19,FALSE))</f>
        <v/>
      </c>
      <c r="AD291" s="1379" t="str">
        <f>IF(AD289="","",VLOOKUP(AD289,'シフト記号表（勤務時間帯）'!$C$6:$U$35,19,FALSE))</f>
        <v/>
      </c>
      <c r="AE291" s="1379" t="str">
        <f>IF(AE289="","",VLOOKUP(AE289,'シフト記号表（勤務時間帯）'!$C$6:$U$35,19,FALSE))</f>
        <v/>
      </c>
      <c r="AF291" s="1381" t="str">
        <f>IF(AF289="","",VLOOKUP(AF289,'シフト記号表（勤務時間帯）'!$C$6:$U$35,19,FALSE))</f>
        <v/>
      </c>
      <c r="AG291" s="1380" t="str">
        <f>IF(AG289="","",VLOOKUP(AG289,'シフト記号表（勤務時間帯）'!$C$6:$U$35,19,FALSE))</f>
        <v/>
      </c>
      <c r="AH291" s="1379" t="str">
        <f>IF(AH289="","",VLOOKUP(AH289,'シフト記号表（勤務時間帯）'!$C$6:$U$35,19,FALSE))</f>
        <v/>
      </c>
      <c r="AI291" s="1379" t="str">
        <f>IF(AI289="","",VLOOKUP(AI289,'シフト記号表（勤務時間帯）'!$C$6:$U$35,19,FALSE))</f>
        <v/>
      </c>
      <c r="AJ291" s="1379" t="str">
        <f>IF(AJ289="","",VLOOKUP(AJ289,'シフト記号表（勤務時間帯）'!$C$6:$U$35,19,FALSE))</f>
        <v/>
      </c>
      <c r="AK291" s="1379" t="str">
        <f>IF(AK289="","",VLOOKUP(AK289,'シフト記号表（勤務時間帯）'!$C$6:$U$35,19,FALSE))</f>
        <v/>
      </c>
      <c r="AL291" s="1379" t="str">
        <f>IF(AL289="","",VLOOKUP(AL289,'シフト記号表（勤務時間帯）'!$C$6:$U$35,19,FALSE))</f>
        <v/>
      </c>
      <c r="AM291" s="1381" t="str">
        <f>IF(AM289="","",VLOOKUP(AM289,'シフト記号表（勤務時間帯）'!$C$6:$U$35,19,FALSE))</f>
        <v/>
      </c>
      <c r="AN291" s="1380" t="str">
        <f>IF(AN289="","",VLOOKUP(AN289,'シフト記号表（勤務時間帯）'!$C$6:$U$35,19,FALSE))</f>
        <v/>
      </c>
      <c r="AO291" s="1379" t="str">
        <f>IF(AO289="","",VLOOKUP(AO289,'シフト記号表（勤務時間帯）'!$C$6:$U$35,19,FALSE))</f>
        <v/>
      </c>
      <c r="AP291" s="1379" t="str">
        <f>IF(AP289="","",VLOOKUP(AP289,'シフト記号表（勤務時間帯）'!$C$6:$U$35,19,FALSE))</f>
        <v/>
      </c>
      <c r="AQ291" s="1379" t="str">
        <f>IF(AQ289="","",VLOOKUP(AQ289,'シフト記号表（勤務時間帯）'!$C$6:$U$35,19,FALSE))</f>
        <v/>
      </c>
      <c r="AR291" s="1379" t="str">
        <f>IF(AR289="","",VLOOKUP(AR289,'シフト記号表（勤務時間帯）'!$C$6:$U$35,19,FALSE))</f>
        <v/>
      </c>
      <c r="AS291" s="1379" t="str">
        <f>IF(AS289="","",VLOOKUP(AS289,'シフト記号表（勤務時間帯）'!$C$6:$U$35,19,FALSE))</f>
        <v/>
      </c>
      <c r="AT291" s="1381" t="str">
        <f>IF(AT289="","",VLOOKUP(AT289,'シフト記号表（勤務時間帯）'!$C$6:$U$35,19,FALSE))</f>
        <v/>
      </c>
      <c r="AU291" s="1380" t="str">
        <f>IF(AU289="","",VLOOKUP(AU289,'シフト記号表（勤務時間帯）'!$C$6:$U$35,19,FALSE))</f>
        <v/>
      </c>
      <c r="AV291" s="1379" t="str">
        <f>IF(AV289="","",VLOOKUP(AV289,'シフト記号表（勤務時間帯）'!$C$6:$U$35,19,FALSE))</f>
        <v/>
      </c>
      <c r="AW291" s="1379" t="str">
        <f>IF(AW289="","",VLOOKUP(AW289,'シフト記号表（勤務時間帯）'!$C$6:$U$35,19,FALSE))</f>
        <v/>
      </c>
      <c r="AX291" s="1378">
        <f>IF($BB$3="４週",SUM(S291:AT291),IF($BB$3="暦月",SUM(S291:AW291),""))</f>
        <v>0</v>
      </c>
      <c r="AY291" s="1377"/>
      <c r="AZ291" s="1376">
        <f>IF($BB$3="４週",AX291/4,IF($BB$3="暦月",'②勤務形態一覧表（100名）'!AX291/('②勤務形態一覧表（100名）'!$BB$8/7),""))</f>
        <v>0</v>
      </c>
      <c r="BA291" s="1375"/>
      <c r="BB291" s="1111"/>
      <c r="BC291" s="1110"/>
      <c r="BD291" s="1110"/>
      <c r="BE291" s="1110"/>
      <c r="BF291" s="1109"/>
    </row>
    <row r="292" spans="2:58" ht="20.25" customHeight="1">
      <c r="B292" s="1396">
        <f>B289+1</f>
        <v>91</v>
      </c>
      <c r="C292" s="1108"/>
      <c r="D292" s="1107"/>
      <c r="E292" s="1106"/>
      <c r="F292" s="1105"/>
      <c r="G292" s="1104"/>
      <c r="H292" s="1103"/>
      <c r="I292" s="1081"/>
      <c r="J292" s="1081"/>
      <c r="K292" s="1080"/>
      <c r="L292" s="1102"/>
      <c r="M292" s="1090"/>
      <c r="N292" s="1090"/>
      <c r="O292" s="1089"/>
      <c r="P292" s="1403" t="s">
        <v>937</v>
      </c>
      <c r="Q292" s="1402"/>
      <c r="R292" s="1401"/>
      <c r="S292" s="1518"/>
      <c r="T292" s="1517"/>
      <c r="U292" s="1517"/>
      <c r="V292" s="1517"/>
      <c r="W292" s="1517"/>
      <c r="X292" s="1517"/>
      <c r="Y292" s="1519"/>
      <c r="Z292" s="1518"/>
      <c r="AA292" s="1517"/>
      <c r="AB292" s="1517"/>
      <c r="AC292" s="1517"/>
      <c r="AD292" s="1517"/>
      <c r="AE292" s="1517"/>
      <c r="AF292" s="1519"/>
      <c r="AG292" s="1518"/>
      <c r="AH292" s="1517"/>
      <c r="AI292" s="1517"/>
      <c r="AJ292" s="1517"/>
      <c r="AK292" s="1517"/>
      <c r="AL292" s="1517"/>
      <c r="AM292" s="1519"/>
      <c r="AN292" s="1518"/>
      <c r="AO292" s="1517"/>
      <c r="AP292" s="1517"/>
      <c r="AQ292" s="1517"/>
      <c r="AR292" s="1517"/>
      <c r="AS292" s="1517"/>
      <c r="AT292" s="1519"/>
      <c r="AU292" s="1518"/>
      <c r="AV292" s="1517"/>
      <c r="AW292" s="1517"/>
      <c r="AX292" s="1516"/>
      <c r="AY292" s="1515"/>
      <c r="AZ292" s="1514"/>
      <c r="BA292" s="1513"/>
      <c r="BB292" s="1091"/>
      <c r="BC292" s="1090"/>
      <c r="BD292" s="1090"/>
      <c r="BE292" s="1090"/>
      <c r="BF292" s="1089"/>
    </row>
    <row r="293" spans="2:58" ht="20.25" customHeight="1">
      <c r="B293" s="1396"/>
      <c r="C293" s="1087"/>
      <c r="D293" s="1086"/>
      <c r="E293" s="1085"/>
      <c r="F293" s="1084"/>
      <c r="G293" s="1083"/>
      <c r="H293" s="1082"/>
      <c r="I293" s="1081"/>
      <c r="J293" s="1081"/>
      <c r="K293" s="1080"/>
      <c r="L293" s="1079"/>
      <c r="M293" s="1067"/>
      <c r="N293" s="1067"/>
      <c r="O293" s="1066"/>
      <c r="P293" s="1395" t="s">
        <v>936</v>
      </c>
      <c r="Q293" s="1394"/>
      <c r="R293" s="1393"/>
      <c r="S293" s="1391" t="str">
        <f>IF(S292="","",VLOOKUP(S292,'シフト記号表（勤務時間帯）'!$C$6:$K$35,9,FALSE))</f>
        <v/>
      </c>
      <c r="T293" s="1390" t="str">
        <f>IF(T292="","",VLOOKUP(T292,'シフト記号表（勤務時間帯）'!$C$6:$K$35,9,FALSE))</f>
        <v/>
      </c>
      <c r="U293" s="1390" t="str">
        <f>IF(U292="","",VLOOKUP(U292,'シフト記号表（勤務時間帯）'!$C$6:$K$35,9,FALSE))</f>
        <v/>
      </c>
      <c r="V293" s="1390" t="str">
        <f>IF(V292="","",VLOOKUP(V292,'シフト記号表（勤務時間帯）'!$C$6:$K$35,9,FALSE))</f>
        <v/>
      </c>
      <c r="W293" s="1390" t="str">
        <f>IF(W292="","",VLOOKUP(W292,'シフト記号表（勤務時間帯）'!$C$6:$K$35,9,FALSE))</f>
        <v/>
      </c>
      <c r="X293" s="1390" t="str">
        <f>IF(X292="","",VLOOKUP(X292,'シフト記号表（勤務時間帯）'!$C$6:$K$35,9,FALSE))</f>
        <v/>
      </c>
      <c r="Y293" s="1392" t="str">
        <f>IF(Y292="","",VLOOKUP(Y292,'シフト記号表（勤務時間帯）'!$C$6:$K$35,9,FALSE))</f>
        <v/>
      </c>
      <c r="Z293" s="1391" t="str">
        <f>IF(Z292="","",VLOOKUP(Z292,'シフト記号表（勤務時間帯）'!$C$6:$K$35,9,FALSE))</f>
        <v/>
      </c>
      <c r="AA293" s="1390" t="str">
        <f>IF(AA292="","",VLOOKUP(AA292,'シフト記号表（勤務時間帯）'!$C$6:$K$35,9,FALSE))</f>
        <v/>
      </c>
      <c r="AB293" s="1390" t="str">
        <f>IF(AB292="","",VLOOKUP(AB292,'シフト記号表（勤務時間帯）'!$C$6:$K$35,9,FALSE))</f>
        <v/>
      </c>
      <c r="AC293" s="1390" t="str">
        <f>IF(AC292="","",VLOOKUP(AC292,'シフト記号表（勤務時間帯）'!$C$6:$K$35,9,FALSE))</f>
        <v/>
      </c>
      <c r="AD293" s="1390" t="str">
        <f>IF(AD292="","",VLOOKUP(AD292,'シフト記号表（勤務時間帯）'!$C$6:$K$35,9,FALSE))</f>
        <v/>
      </c>
      <c r="AE293" s="1390" t="str">
        <f>IF(AE292="","",VLOOKUP(AE292,'シフト記号表（勤務時間帯）'!$C$6:$K$35,9,FALSE))</f>
        <v/>
      </c>
      <c r="AF293" s="1392" t="str">
        <f>IF(AF292="","",VLOOKUP(AF292,'シフト記号表（勤務時間帯）'!$C$6:$K$35,9,FALSE))</f>
        <v/>
      </c>
      <c r="AG293" s="1391" t="str">
        <f>IF(AG292="","",VLOOKUP(AG292,'シフト記号表（勤務時間帯）'!$C$6:$K$35,9,FALSE))</f>
        <v/>
      </c>
      <c r="AH293" s="1390" t="str">
        <f>IF(AH292="","",VLOOKUP(AH292,'シフト記号表（勤務時間帯）'!$C$6:$K$35,9,FALSE))</f>
        <v/>
      </c>
      <c r="AI293" s="1390" t="str">
        <f>IF(AI292="","",VLOOKUP(AI292,'シフト記号表（勤務時間帯）'!$C$6:$K$35,9,FALSE))</f>
        <v/>
      </c>
      <c r="AJ293" s="1390" t="str">
        <f>IF(AJ292="","",VLOOKUP(AJ292,'シフト記号表（勤務時間帯）'!$C$6:$K$35,9,FALSE))</f>
        <v/>
      </c>
      <c r="AK293" s="1390" t="str">
        <f>IF(AK292="","",VLOOKUP(AK292,'シフト記号表（勤務時間帯）'!$C$6:$K$35,9,FALSE))</f>
        <v/>
      </c>
      <c r="AL293" s="1390" t="str">
        <f>IF(AL292="","",VLOOKUP(AL292,'シフト記号表（勤務時間帯）'!$C$6:$K$35,9,FALSE))</f>
        <v/>
      </c>
      <c r="AM293" s="1392" t="str">
        <f>IF(AM292="","",VLOOKUP(AM292,'シフト記号表（勤務時間帯）'!$C$6:$K$35,9,FALSE))</f>
        <v/>
      </c>
      <c r="AN293" s="1391" t="str">
        <f>IF(AN292="","",VLOOKUP(AN292,'シフト記号表（勤務時間帯）'!$C$6:$K$35,9,FALSE))</f>
        <v/>
      </c>
      <c r="AO293" s="1390" t="str">
        <f>IF(AO292="","",VLOOKUP(AO292,'シフト記号表（勤務時間帯）'!$C$6:$K$35,9,FALSE))</f>
        <v/>
      </c>
      <c r="AP293" s="1390" t="str">
        <f>IF(AP292="","",VLOOKUP(AP292,'シフト記号表（勤務時間帯）'!$C$6:$K$35,9,FALSE))</f>
        <v/>
      </c>
      <c r="AQ293" s="1390" t="str">
        <f>IF(AQ292="","",VLOOKUP(AQ292,'シフト記号表（勤務時間帯）'!$C$6:$K$35,9,FALSE))</f>
        <v/>
      </c>
      <c r="AR293" s="1390" t="str">
        <f>IF(AR292="","",VLOOKUP(AR292,'シフト記号表（勤務時間帯）'!$C$6:$K$35,9,FALSE))</f>
        <v/>
      </c>
      <c r="AS293" s="1390" t="str">
        <f>IF(AS292="","",VLOOKUP(AS292,'シフト記号表（勤務時間帯）'!$C$6:$K$35,9,FALSE))</f>
        <v/>
      </c>
      <c r="AT293" s="1392" t="str">
        <f>IF(AT292="","",VLOOKUP(AT292,'シフト記号表（勤務時間帯）'!$C$6:$K$35,9,FALSE))</f>
        <v/>
      </c>
      <c r="AU293" s="1391" t="str">
        <f>IF(AU292="","",VLOOKUP(AU292,'シフト記号表（勤務時間帯）'!$C$6:$K$35,9,FALSE))</f>
        <v/>
      </c>
      <c r="AV293" s="1390" t="str">
        <f>IF(AV292="","",VLOOKUP(AV292,'シフト記号表（勤務時間帯）'!$C$6:$K$35,9,FALSE))</f>
        <v/>
      </c>
      <c r="AW293" s="1390" t="str">
        <f>IF(AW292="","",VLOOKUP(AW292,'シフト記号表（勤務時間帯）'!$C$6:$K$35,9,FALSE))</f>
        <v/>
      </c>
      <c r="AX293" s="1389">
        <f>IF($BB$3="４週",SUM(S293:AT293),IF($BB$3="暦月",SUM(S293:AW293),""))</f>
        <v>0</v>
      </c>
      <c r="AY293" s="1388"/>
      <c r="AZ293" s="1387">
        <f>IF($BB$3="４週",AX293/4,IF($BB$3="暦月",'②勤務形態一覧表（100名）'!AX293/('②勤務形態一覧表（100名）'!$BB$8/7),""))</f>
        <v>0</v>
      </c>
      <c r="BA293" s="1386"/>
      <c r="BB293" s="1068"/>
      <c r="BC293" s="1067"/>
      <c r="BD293" s="1067"/>
      <c r="BE293" s="1067"/>
      <c r="BF293" s="1066"/>
    </row>
    <row r="294" spans="2:58" ht="20.25" customHeight="1">
      <c r="B294" s="1396"/>
      <c r="C294" s="1064"/>
      <c r="D294" s="1063"/>
      <c r="E294" s="1062"/>
      <c r="F294" s="1512">
        <f>C292</f>
        <v>0</v>
      </c>
      <c r="G294" s="1116"/>
      <c r="H294" s="1082"/>
      <c r="I294" s="1081"/>
      <c r="J294" s="1081"/>
      <c r="K294" s="1080"/>
      <c r="L294" s="1115"/>
      <c r="M294" s="1110"/>
      <c r="N294" s="1110"/>
      <c r="O294" s="1109"/>
      <c r="P294" s="1406" t="s">
        <v>935</v>
      </c>
      <c r="Q294" s="1405"/>
      <c r="R294" s="1404"/>
      <c r="S294" s="1380" t="str">
        <f>IF(S292="","",VLOOKUP(S292,'シフト記号表（勤務時間帯）'!$C$6:$U$35,19,FALSE))</f>
        <v/>
      </c>
      <c r="T294" s="1379" t="str">
        <f>IF(T292="","",VLOOKUP(T292,'シフト記号表（勤務時間帯）'!$C$6:$U$35,19,FALSE))</f>
        <v/>
      </c>
      <c r="U294" s="1379" t="str">
        <f>IF(U292="","",VLOOKUP(U292,'シフト記号表（勤務時間帯）'!$C$6:$U$35,19,FALSE))</f>
        <v/>
      </c>
      <c r="V294" s="1379" t="str">
        <f>IF(V292="","",VLOOKUP(V292,'シフト記号表（勤務時間帯）'!$C$6:$U$35,19,FALSE))</f>
        <v/>
      </c>
      <c r="W294" s="1379" t="str">
        <f>IF(W292="","",VLOOKUP(W292,'シフト記号表（勤務時間帯）'!$C$6:$U$35,19,FALSE))</f>
        <v/>
      </c>
      <c r="X294" s="1379" t="str">
        <f>IF(X292="","",VLOOKUP(X292,'シフト記号表（勤務時間帯）'!$C$6:$U$35,19,FALSE))</f>
        <v/>
      </c>
      <c r="Y294" s="1381" t="str">
        <f>IF(Y292="","",VLOOKUP(Y292,'シフト記号表（勤務時間帯）'!$C$6:$U$35,19,FALSE))</f>
        <v/>
      </c>
      <c r="Z294" s="1380" t="str">
        <f>IF(Z292="","",VLOOKUP(Z292,'シフト記号表（勤務時間帯）'!$C$6:$U$35,19,FALSE))</f>
        <v/>
      </c>
      <c r="AA294" s="1379" t="str">
        <f>IF(AA292="","",VLOOKUP(AA292,'シフト記号表（勤務時間帯）'!$C$6:$U$35,19,FALSE))</f>
        <v/>
      </c>
      <c r="AB294" s="1379" t="str">
        <f>IF(AB292="","",VLOOKUP(AB292,'シフト記号表（勤務時間帯）'!$C$6:$U$35,19,FALSE))</f>
        <v/>
      </c>
      <c r="AC294" s="1379" t="str">
        <f>IF(AC292="","",VLOOKUP(AC292,'シフト記号表（勤務時間帯）'!$C$6:$U$35,19,FALSE))</f>
        <v/>
      </c>
      <c r="AD294" s="1379" t="str">
        <f>IF(AD292="","",VLOOKUP(AD292,'シフト記号表（勤務時間帯）'!$C$6:$U$35,19,FALSE))</f>
        <v/>
      </c>
      <c r="AE294" s="1379" t="str">
        <f>IF(AE292="","",VLOOKUP(AE292,'シフト記号表（勤務時間帯）'!$C$6:$U$35,19,FALSE))</f>
        <v/>
      </c>
      <c r="AF294" s="1381" t="str">
        <f>IF(AF292="","",VLOOKUP(AF292,'シフト記号表（勤務時間帯）'!$C$6:$U$35,19,FALSE))</f>
        <v/>
      </c>
      <c r="AG294" s="1380" t="str">
        <f>IF(AG292="","",VLOOKUP(AG292,'シフト記号表（勤務時間帯）'!$C$6:$U$35,19,FALSE))</f>
        <v/>
      </c>
      <c r="AH294" s="1379" t="str">
        <f>IF(AH292="","",VLOOKUP(AH292,'シフト記号表（勤務時間帯）'!$C$6:$U$35,19,FALSE))</f>
        <v/>
      </c>
      <c r="AI294" s="1379" t="str">
        <f>IF(AI292="","",VLOOKUP(AI292,'シフト記号表（勤務時間帯）'!$C$6:$U$35,19,FALSE))</f>
        <v/>
      </c>
      <c r="AJ294" s="1379" t="str">
        <f>IF(AJ292="","",VLOOKUP(AJ292,'シフト記号表（勤務時間帯）'!$C$6:$U$35,19,FALSE))</f>
        <v/>
      </c>
      <c r="AK294" s="1379" t="str">
        <f>IF(AK292="","",VLOOKUP(AK292,'シフト記号表（勤務時間帯）'!$C$6:$U$35,19,FALSE))</f>
        <v/>
      </c>
      <c r="AL294" s="1379" t="str">
        <f>IF(AL292="","",VLOOKUP(AL292,'シフト記号表（勤務時間帯）'!$C$6:$U$35,19,FALSE))</f>
        <v/>
      </c>
      <c r="AM294" s="1381" t="str">
        <f>IF(AM292="","",VLOOKUP(AM292,'シフト記号表（勤務時間帯）'!$C$6:$U$35,19,FALSE))</f>
        <v/>
      </c>
      <c r="AN294" s="1380" t="str">
        <f>IF(AN292="","",VLOOKUP(AN292,'シフト記号表（勤務時間帯）'!$C$6:$U$35,19,FALSE))</f>
        <v/>
      </c>
      <c r="AO294" s="1379" t="str">
        <f>IF(AO292="","",VLOOKUP(AO292,'シフト記号表（勤務時間帯）'!$C$6:$U$35,19,FALSE))</f>
        <v/>
      </c>
      <c r="AP294" s="1379" t="str">
        <f>IF(AP292="","",VLOOKUP(AP292,'シフト記号表（勤務時間帯）'!$C$6:$U$35,19,FALSE))</f>
        <v/>
      </c>
      <c r="AQ294" s="1379" t="str">
        <f>IF(AQ292="","",VLOOKUP(AQ292,'シフト記号表（勤務時間帯）'!$C$6:$U$35,19,FALSE))</f>
        <v/>
      </c>
      <c r="AR294" s="1379" t="str">
        <f>IF(AR292="","",VLOOKUP(AR292,'シフト記号表（勤務時間帯）'!$C$6:$U$35,19,FALSE))</f>
        <v/>
      </c>
      <c r="AS294" s="1379" t="str">
        <f>IF(AS292="","",VLOOKUP(AS292,'シフト記号表（勤務時間帯）'!$C$6:$U$35,19,FALSE))</f>
        <v/>
      </c>
      <c r="AT294" s="1381" t="str">
        <f>IF(AT292="","",VLOOKUP(AT292,'シフト記号表（勤務時間帯）'!$C$6:$U$35,19,FALSE))</f>
        <v/>
      </c>
      <c r="AU294" s="1380" t="str">
        <f>IF(AU292="","",VLOOKUP(AU292,'シフト記号表（勤務時間帯）'!$C$6:$U$35,19,FALSE))</f>
        <v/>
      </c>
      <c r="AV294" s="1379" t="str">
        <f>IF(AV292="","",VLOOKUP(AV292,'シフト記号表（勤務時間帯）'!$C$6:$U$35,19,FALSE))</f>
        <v/>
      </c>
      <c r="AW294" s="1379" t="str">
        <f>IF(AW292="","",VLOOKUP(AW292,'シフト記号表（勤務時間帯）'!$C$6:$U$35,19,FALSE))</f>
        <v/>
      </c>
      <c r="AX294" s="1378">
        <f>IF($BB$3="４週",SUM(S294:AT294),IF($BB$3="暦月",SUM(S294:AW294),""))</f>
        <v>0</v>
      </c>
      <c r="AY294" s="1377"/>
      <c r="AZ294" s="1376">
        <f>IF($BB$3="４週",AX294/4,IF($BB$3="暦月",'②勤務形態一覧表（100名）'!AX294/('②勤務形態一覧表（100名）'!$BB$8/7),""))</f>
        <v>0</v>
      </c>
      <c r="BA294" s="1375"/>
      <c r="BB294" s="1111"/>
      <c r="BC294" s="1110"/>
      <c r="BD294" s="1110"/>
      <c r="BE294" s="1110"/>
      <c r="BF294" s="1109"/>
    </row>
    <row r="295" spans="2:58" ht="20.25" customHeight="1">
      <c r="B295" s="1396">
        <f>B292+1</f>
        <v>92</v>
      </c>
      <c r="C295" s="1108"/>
      <c r="D295" s="1107"/>
      <c r="E295" s="1106"/>
      <c r="F295" s="1105"/>
      <c r="G295" s="1104"/>
      <c r="H295" s="1103"/>
      <c r="I295" s="1081"/>
      <c r="J295" s="1081"/>
      <c r="K295" s="1080"/>
      <c r="L295" s="1102"/>
      <c r="M295" s="1090"/>
      <c r="N295" s="1090"/>
      <c r="O295" s="1089"/>
      <c r="P295" s="1403" t="s">
        <v>937</v>
      </c>
      <c r="Q295" s="1402"/>
      <c r="R295" s="1401"/>
      <c r="S295" s="1518"/>
      <c r="T295" s="1517"/>
      <c r="U295" s="1517"/>
      <c r="V295" s="1517"/>
      <c r="W295" s="1517"/>
      <c r="X295" s="1517"/>
      <c r="Y295" s="1519"/>
      <c r="Z295" s="1518"/>
      <c r="AA295" s="1517"/>
      <c r="AB295" s="1517"/>
      <c r="AC295" s="1517"/>
      <c r="AD295" s="1517"/>
      <c r="AE295" s="1517"/>
      <c r="AF295" s="1519"/>
      <c r="AG295" s="1518"/>
      <c r="AH295" s="1517"/>
      <c r="AI295" s="1517"/>
      <c r="AJ295" s="1517"/>
      <c r="AK295" s="1517"/>
      <c r="AL295" s="1517"/>
      <c r="AM295" s="1519"/>
      <c r="AN295" s="1518"/>
      <c r="AO295" s="1517"/>
      <c r="AP295" s="1517"/>
      <c r="AQ295" s="1517"/>
      <c r="AR295" s="1517"/>
      <c r="AS295" s="1517"/>
      <c r="AT295" s="1519"/>
      <c r="AU295" s="1518"/>
      <c r="AV295" s="1517"/>
      <c r="AW295" s="1517"/>
      <c r="AX295" s="1516"/>
      <c r="AY295" s="1515"/>
      <c r="AZ295" s="1514"/>
      <c r="BA295" s="1513"/>
      <c r="BB295" s="1091"/>
      <c r="BC295" s="1090"/>
      <c r="BD295" s="1090"/>
      <c r="BE295" s="1090"/>
      <c r="BF295" s="1089"/>
    </row>
    <row r="296" spans="2:58" ht="20.25" customHeight="1">
      <c r="B296" s="1396"/>
      <c r="C296" s="1087"/>
      <c r="D296" s="1086"/>
      <c r="E296" s="1085"/>
      <c r="F296" s="1084"/>
      <c r="G296" s="1083"/>
      <c r="H296" s="1082"/>
      <c r="I296" s="1081"/>
      <c r="J296" s="1081"/>
      <c r="K296" s="1080"/>
      <c r="L296" s="1079"/>
      <c r="M296" s="1067"/>
      <c r="N296" s="1067"/>
      <c r="O296" s="1066"/>
      <c r="P296" s="1395" t="s">
        <v>936</v>
      </c>
      <c r="Q296" s="1394"/>
      <c r="R296" s="1393"/>
      <c r="S296" s="1391" t="str">
        <f>IF(S295="","",VLOOKUP(S295,'シフト記号表（勤務時間帯）'!$C$6:$K$35,9,FALSE))</f>
        <v/>
      </c>
      <c r="T296" s="1390" t="str">
        <f>IF(T295="","",VLOOKUP(T295,'シフト記号表（勤務時間帯）'!$C$6:$K$35,9,FALSE))</f>
        <v/>
      </c>
      <c r="U296" s="1390" t="str">
        <f>IF(U295="","",VLOOKUP(U295,'シフト記号表（勤務時間帯）'!$C$6:$K$35,9,FALSE))</f>
        <v/>
      </c>
      <c r="V296" s="1390" t="str">
        <f>IF(V295="","",VLOOKUP(V295,'シフト記号表（勤務時間帯）'!$C$6:$K$35,9,FALSE))</f>
        <v/>
      </c>
      <c r="W296" s="1390" t="str">
        <f>IF(W295="","",VLOOKUP(W295,'シフト記号表（勤務時間帯）'!$C$6:$K$35,9,FALSE))</f>
        <v/>
      </c>
      <c r="X296" s="1390" t="str">
        <f>IF(X295="","",VLOOKUP(X295,'シフト記号表（勤務時間帯）'!$C$6:$K$35,9,FALSE))</f>
        <v/>
      </c>
      <c r="Y296" s="1392" t="str">
        <f>IF(Y295="","",VLOOKUP(Y295,'シフト記号表（勤務時間帯）'!$C$6:$K$35,9,FALSE))</f>
        <v/>
      </c>
      <c r="Z296" s="1391" t="str">
        <f>IF(Z295="","",VLOOKUP(Z295,'シフト記号表（勤務時間帯）'!$C$6:$K$35,9,FALSE))</f>
        <v/>
      </c>
      <c r="AA296" s="1390" t="str">
        <f>IF(AA295="","",VLOOKUP(AA295,'シフト記号表（勤務時間帯）'!$C$6:$K$35,9,FALSE))</f>
        <v/>
      </c>
      <c r="AB296" s="1390" t="str">
        <f>IF(AB295="","",VLOOKUP(AB295,'シフト記号表（勤務時間帯）'!$C$6:$K$35,9,FALSE))</f>
        <v/>
      </c>
      <c r="AC296" s="1390" t="str">
        <f>IF(AC295="","",VLOOKUP(AC295,'シフト記号表（勤務時間帯）'!$C$6:$K$35,9,FALSE))</f>
        <v/>
      </c>
      <c r="AD296" s="1390" t="str">
        <f>IF(AD295="","",VLOOKUP(AD295,'シフト記号表（勤務時間帯）'!$C$6:$K$35,9,FALSE))</f>
        <v/>
      </c>
      <c r="AE296" s="1390" t="str">
        <f>IF(AE295="","",VLOOKUP(AE295,'シフト記号表（勤務時間帯）'!$C$6:$K$35,9,FALSE))</f>
        <v/>
      </c>
      <c r="AF296" s="1392" t="str">
        <f>IF(AF295="","",VLOOKUP(AF295,'シフト記号表（勤務時間帯）'!$C$6:$K$35,9,FALSE))</f>
        <v/>
      </c>
      <c r="AG296" s="1391" t="str">
        <f>IF(AG295="","",VLOOKUP(AG295,'シフト記号表（勤務時間帯）'!$C$6:$K$35,9,FALSE))</f>
        <v/>
      </c>
      <c r="AH296" s="1390" t="str">
        <f>IF(AH295="","",VLOOKUP(AH295,'シフト記号表（勤務時間帯）'!$C$6:$K$35,9,FALSE))</f>
        <v/>
      </c>
      <c r="AI296" s="1390" t="str">
        <f>IF(AI295="","",VLOOKUP(AI295,'シフト記号表（勤務時間帯）'!$C$6:$K$35,9,FALSE))</f>
        <v/>
      </c>
      <c r="AJ296" s="1390" t="str">
        <f>IF(AJ295="","",VLOOKUP(AJ295,'シフト記号表（勤務時間帯）'!$C$6:$K$35,9,FALSE))</f>
        <v/>
      </c>
      <c r="AK296" s="1390" t="str">
        <f>IF(AK295="","",VLOOKUP(AK295,'シフト記号表（勤務時間帯）'!$C$6:$K$35,9,FALSE))</f>
        <v/>
      </c>
      <c r="AL296" s="1390" t="str">
        <f>IF(AL295="","",VLOOKUP(AL295,'シフト記号表（勤務時間帯）'!$C$6:$K$35,9,FALSE))</f>
        <v/>
      </c>
      <c r="AM296" s="1392" t="str">
        <f>IF(AM295="","",VLOOKUP(AM295,'シフト記号表（勤務時間帯）'!$C$6:$K$35,9,FALSE))</f>
        <v/>
      </c>
      <c r="AN296" s="1391" t="str">
        <f>IF(AN295="","",VLOOKUP(AN295,'シフト記号表（勤務時間帯）'!$C$6:$K$35,9,FALSE))</f>
        <v/>
      </c>
      <c r="AO296" s="1390" t="str">
        <f>IF(AO295="","",VLOOKUP(AO295,'シフト記号表（勤務時間帯）'!$C$6:$K$35,9,FALSE))</f>
        <v/>
      </c>
      <c r="AP296" s="1390" t="str">
        <f>IF(AP295="","",VLOOKUP(AP295,'シフト記号表（勤務時間帯）'!$C$6:$K$35,9,FALSE))</f>
        <v/>
      </c>
      <c r="AQ296" s="1390" t="str">
        <f>IF(AQ295="","",VLOOKUP(AQ295,'シフト記号表（勤務時間帯）'!$C$6:$K$35,9,FALSE))</f>
        <v/>
      </c>
      <c r="AR296" s="1390" t="str">
        <f>IF(AR295="","",VLOOKUP(AR295,'シフト記号表（勤務時間帯）'!$C$6:$K$35,9,FALSE))</f>
        <v/>
      </c>
      <c r="AS296" s="1390" t="str">
        <f>IF(AS295="","",VLOOKUP(AS295,'シフト記号表（勤務時間帯）'!$C$6:$K$35,9,FALSE))</f>
        <v/>
      </c>
      <c r="AT296" s="1392" t="str">
        <f>IF(AT295="","",VLOOKUP(AT295,'シフト記号表（勤務時間帯）'!$C$6:$K$35,9,FALSE))</f>
        <v/>
      </c>
      <c r="AU296" s="1391" t="str">
        <f>IF(AU295="","",VLOOKUP(AU295,'シフト記号表（勤務時間帯）'!$C$6:$K$35,9,FALSE))</f>
        <v/>
      </c>
      <c r="AV296" s="1390" t="str">
        <f>IF(AV295="","",VLOOKUP(AV295,'シフト記号表（勤務時間帯）'!$C$6:$K$35,9,FALSE))</f>
        <v/>
      </c>
      <c r="AW296" s="1390" t="str">
        <f>IF(AW295="","",VLOOKUP(AW295,'シフト記号表（勤務時間帯）'!$C$6:$K$35,9,FALSE))</f>
        <v/>
      </c>
      <c r="AX296" s="1389">
        <f>IF($BB$3="４週",SUM(S296:AT296),IF($BB$3="暦月",SUM(S296:AW296),""))</f>
        <v>0</v>
      </c>
      <c r="AY296" s="1388"/>
      <c r="AZ296" s="1387">
        <f>IF($BB$3="４週",AX296/4,IF($BB$3="暦月",'②勤務形態一覧表（100名）'!AX296/('②勤務形態一覧表（100名）'!$BB$8/7),""))</f>
        <v>0</v>
      </c>
      <c r="BA296" s="1386"/>
      <c r="BB296" s="1068"/>
      <c r="BC296" s="1067"/>
      <c r="BD296" s="1067"/>
      <c r="BE296" s="1067"/>
      <c r="BF296" s="1066"/>
    </row>
    <row r="297" spans="2:58" ht="20.25" customHeight="1">
      <c r="B297" s="1396"/>
      <c r="C297" s="1064"/>
      <c r="D297" s="1063"/>
      <c r="E297" s="1062"/>
      <c r="F297" s="1512">
        <f>C295</f>
        <v>0</v>
      </c>
      <c r="G297" s="1116"/>
      <c r="H297" s="1082"/>
      <c r="I297" s="1081"/>
      <c r="J297" s="1081"/>
      <c r="K297" s="1080"/>
      <c r="L297" s="1115"/>
      <c r="M297" s="1110"/>
      <c r="N297" s="1110"/>
      <c r="O297" s="1109"/>
      <c r="P297" s="1406" t="s">
        <v>935</v>
      </c>
      <c r="Q297" s="1405"/>
      <c r="R297" s="1404"/>
      <c r="S297" s="1380" t="str">
        <f>IF(S295="","",VLOOKUP(S295,'シフト記号表（勤務時間帯）'!$C$6:$U$35,19,FALSE))</f>
        <v/>
      </c>
      <c r="T297" s="1379" t="str">
        <f>IF(T295="","",VLOOKUP(T295,'シフト記号表（勤務時間帯）'!$C$6:$U$35,19,FALSE))</f>
        <v/>
      </c>
      <c r="U297" s="1379" t="str">
        <f>IF(U295="","",VLOOKUP(U295,'シフト記号表（勤務時間帯）'!$C$6:$U$35,19,FALSE))</f>
        <v/>
      </c>
      <c r="V297" s="1379" t="str">
        <f>IF(V295="","",VLOOKUP(V295,'シフト記号表（勤務時間帯）'!$C$6:$U$35,19,FALSE))</f>
        <v/>
      </c>
      <c r="W297" s="1379" t="str">
        <f>IF(W295="","",VLOOKUP(W295,'シフト記号表（勤務時間帯）'!$C$6:$U$35,19,FALSE))</f>
        <v/>
      </c>
      <c r="X297" s="1379" t="str">
        <f>IF(X295="","",VLOOKUP(X295,'シフト記号表（勤務時間帯）'!$C$6:$U$35,19,FALSE))</f>
        <v/>
      </c>
      <c r="Y297" s="1381" t="str">
        <f>IF(Y295="","",VLOOKUP(Y295,'シフト記号表（勤務時間帯）'!$C$6:$U$35,19,FALSE))</f>
        <v/>
      </c>
      <c r="Z297" s="1380" t="str">
        <f>IF(Z295="","",VLOOKUP(Z295,'シフト記号表（勤務時間帯）'!$C$6:$U$35,19,FALSE))</f>
        <v/>
      </c>
      <c r="AA297" s="1379" t="str">
        <f>IF(AA295="","",VLOOKUP(AA295,'シフト記号表（勤務時間帯）'!$C$6:$U$35,19,FALSE))</f>
        <v/>
      </c>
      <c r="AB297" s="1379" t="str">
        <f>IF(AB295="","",VLOOKUP(AB295,'シフト記号表（勤務時間帯）'!$C$6:$U$35,19,FALSE))</f>
        <v/>
      </c>
      <c r="AC297" s="1379" t="str">
        <f>IF(AC295="","",VLOOKUP(AC295,'シフト記号表（勤務時間帯）'!$C$6:$U$35,19,FALSE))</f>
        <v/>
      </c>
      <c r="AD297" s="1379" t="str">
        <f>IF(AD295="","",VLOOKUP(AD295,'シフト記号表（勤務時間帯）'!$C$6:$U$35,19,FALSE))</f>
        <v/>
      </c>
      <c r="AE297" s="1379" t="str">
        <f>IF(AE295="","",VLOOKUP(AE295,'シフト記号表（勤務時間帯）'!$C$6:$U$35,19,FALSE))</f>
        <v/>
      </c>
      <c r="AF297" s="1381" t="str">
        <f>IF(AF295="","",VLOOKUP(AF295,'シフト記号表（勤務時間帯）'!$C$6:$U$35,19,FALSE))</f>
        <v/>
      </c>
      <c r="AG297" s="1380" t="str">
        <f>IF(AG295="","",VLOOKUP(AG295,'シフト記号表（勤務時間帯）'!$C$6:$U$35,19,FALSE))</f>
        <v/>
      </c>
      <c r="AH297" s="1379" t="str">
        <f>IF(AH295="","",VLOOKUP(AH295,'シフト記号表（勤務時間帯）'!$C$6:$U$35,19,FALSE))</f>
        <v/>
      </c>
      <c r="AI297" s="1379" t="str">
        <f>IF(AI295="","",VLOOKUP(AI295,'シフト記号表（勤務時間帯）'!$C$6:$U$35,19,FALSE))</f>
        <v/>
      </c>
      <c r="AJ297" s="1379" t="str">
        <f>IF(AJ295="","",VLOOKUP(AJ295,'シフト記号表（勤務時間帯）'!$C$6:$U$35,19,FALSE))</f>
        <v/>
      </c>
      <c r="AK297" s="1379" t="str">
        <f>IF(AK295="","",VLOOKUP(AK295,'シフト記号表（勤務時間帯）'!$C$6:$U$35,19,FALSE))</f>
        <v/>
      </c>
      <c r="AL297" s="1379" t="str">
        <f>IF(AL295="","",VLOOKUP(AL295,'シフト記号表（勤務時間帯）'!$C$6:$U$35,19,FALSE))</f>
        <v/>
      </c>
      <c r="AM297" s="1381" t="str">
        <f>IF(AM295="","",VLOOKUP(AM295,'シフト記号表（勤務時間帯）'!$C$6:$U$35,19,FALSE))</f>
        <v/>
      </c>
      <c r="AN297" s="1380" t="str">
        <f>IF(AN295="","",VLOOKUP(AN295,'シフト記号表（勤務時間帯）'!$C$6:$U$35,19,FALSE))</f>
        <v/>
      </c>
      <c r="AO297" s="1379" t="str">
        <f>IF(AO295="","",VLOOKUP(AO295,'シフト記号表（勤務時間帯）'!$C$6:$U$35,19,FALSE))</f>
        <v/>
      </c>
      <c r="AP297" s="1379" t="str">
        <f>IF(AP295="","",VLOOKUP(AP295,'シフト記号表（勤務時間帯）'!$C$6:$U$35,19,FALSE))</f>
        <v/>
      </c>
      <c r="AQ297" s="1379" t="str">
        <f>IF(AQ295="","",VLOOKUP(AQ295,'シフト記号表（勤務時間帯）'!$C$6:$U$35,19,FALSE))</f>
        <v/>
      </c>
      <c r="AR297" s="1379" t="str">
        <f>IF(AR295="","",VLOOKUP(AR295,'シフト記号表（勤務時間帯）'!$C$6:$U$35,19,FALSE))</f>
        <v/>
      </c>
      <c r="AS297" s="1379" t="str">
        <f>IF(AS295="","",VLOOKUP(AS295,'シフト記号表（勤務時間帯）'!$C$6:$U$35,19,FALSE))</f>
        <v/>
      </c>
      <c r="AT297" s="1381" t="str">
        <f>IF(AT295="","",VLOOKUP(AT295,'シフト記号表（勤務時間帯）'!$C$6:$U$35,19,FALSE))</f>
        <v/>
      </c>
      <c r="AU297" s="1380" t="str">
        <f>IF(AU295="","",VLOOKUP(AU295,'シフト記号表（勤務時間帯）'!$C$6:$U$35,19,FALSE))</f>
        <v/>
      </c>
      <c r="AV297" s="1379" t="str">
        <f>IF(AV295="","",VLOOKUP(AV295,'シフト記号表（勤務時間帯）'!$C$6:$U$35,19,FALSE))</f>
        <v/>
      </c>
      <c r="AW297" s="1379" t="str">
        <f>IF(AW295="","",VLOOKUP(AW295,'シフト記号表（勤務時間帯）'!$C$6:$U$35,19,FALSE))</f>
        <v/>
      </c>
      <c r="AX297" s="1378">
        <f>IF($BB$3="４週",SUM(S297:AT297),IF($BB$3="暦月",SUM(S297:AW297),""))</f>
        <v>0</v>
      </c>
      <c r="AY297" s="1377"/>
      <c r="AZ297" s="1376">
        <f>IF($BB$3="４週",AX297/4,IF($BB$3="暦月",'②勤務形態一覧表（100名）'!AX297/('②勤務形態一覧表（100名）'!$BB$8/7),""))</f>
        <v>0</v>
      </c>
      <c r="BA297" s="1375"/>
      <c r="BB297" s="1111"/>
      <c r="BC297" s="1110"/>
      <c r="BD297" s="1110"/>
      <c r="BE297" s="1110"/>
      <c r="BF297" s="1109"/>
    </row>
    <row r="298" spans="2:58" ht="20.25" customHeight="1">
      <c r="B298" s="1396">
        <f>B295+1</f>
        <v>93</v>
      </c>
      <c r="C298" s="1108"/>
      <c r="D298" s="1107"/>
      <c r="E298" s="1106"/>
      <c r="F298" s="1105"/>
      <c r="G298" s="1104"/>
      <c r="H298" s="1103"/>
      <c r="I298" s="1081"/>
      <c r="J298" s="1081"/>
      <c r="K298" s="1080"/>
      <c r="L298" s="1102"/>
      <c r="M298" s="1090"/>
      <c r="N298" s="1090"/>
      <c r="O298" s="1089"/>
      <c r="P298" s="1403" t="s">
        <v>937</v>
      </c>
      <c r="Q298" s="1402"/>
      <c r="R298" s="1401"/>
      <c r="S298" s="1518"/>
      <c r="T298" s="1517"/>
      <c r="U298" s="1517"/>
      <c r="V298" s="1517"/>
      <c r="W298" s="1517"/>
      <c r="X298" s="1517"/>
      <c r="Y298" s="1519"/>
      <c r="Z298" s="1518"/>
      <c r="AA298" s="1517"/>
      <c r="AB298" s="1517"/>
      <c r="AC298" s="1517"/>
      <c r="AD298" s="1517"/>
      <c r="AE298" s="1517"/>
      <c r="AF298" s="1519"/>
      <c r="AG298" s="1518"/>
      <c r="AH298" s="1517"/>
      <c r="AI298" s="1517"/>
      <c r="AJ298" s="1517"/>
      <c r="AK298" s="1517"/>
      <c r="AL298" s="1517"/>
      <c r="AM298" s="1519"/>
      <c r="AN298" s="1518"/>
      <c r="AO298" s="1517"/>
      <c r="AP298" s="1517"/>
      <c r="AQ298" s="1517"/>
      <c r="AR298" s="1517"/>
      <c r="AS298" s="1517"/>
      <c r="AT298" s="1519"/>
      <c r="AU298" s="1518"/>
      <c r="AV298" s="1517"/>
      <c r="AW298" s="1517"/>
      <c r="AX298" s="1516"/>
      <c r="AY298" s="1515"/>
      <c r="AZ298" s="1514"/>
      <c r="BA298" s="1513"/>
      <c r="BB298" s="1091"/>
      <c r="BC298" s="1090"/>
      <c r="BD298" s="1090"/>
      <c r="BE298" s="1090"/>
      <c r="BF298" s="1089"/>
    </row>
    <row r="299" spans="2:58" ht="20.25" customHeight="1">
      <c r="B299" s="1396"/>
      <c r="C299" s="1087"/>
      <c r="D299" s="1086"/>
      <c r="E299" s="1085"/>
      <c r="F299" s="1084"/>
      <c r="G299" s="1083"/>
      <c r="H299" s="1082"/>
      <c r="I299" s="1081"/>
      <c r="J299" s="1081"/>
      <c r="K299" s="1080"/>
      <c r="L299" s="1079"/>
      <c r="M299" s="1067"/>
      <c r="N299" s="1067"/>
      <c r="O299" s="1066"/>
      <c r="P299" s="1395" t="s">
        <v>936</v>
      </c>
      <c r="Q299" s="1394"/>
      <c r="R299" s="1393"/>
      <c r="S299" s="1391" t="str">
        <f>IF(S298="","",VLOOKUP(S298,'シフト記号表（勤務時間帯）'!$C$6:$K$35,9,FALSE))</f>
        <v/>
      </c>
      <c r="T299" s="1390" t="str">
        <f>IF(T298="","",VLOOKUP(T298,'シフト記号表（勤務時間帯）'!$C$6:$K$35,9,FALSE))</f>
        <v/>
      </c>
      <c r="U299" s="1390" t="str">
        <f>IF(U298="","",VLOOKUP(U298,'シフト記号表（勤務時間帯）'!$C$6:$K$35,9,FALSE))</f>
        <v/>
      </c>
      <c r="V299" s="1390" t="str">
        <f>IF(V298="","",VLOOKUP(V298,'シフト記号表（勤務時間帯）'!$C$6:$K$35,9,FALSE))</f>
        <v/>
      </c>
      <c r="W299" s="1390" t="str">
        <f>IF(W298="","",VLOOKUP(W298,'シフト記号表（勤務時間帯）'!$C$6:$K$35,9,FALSE))</f>
        <v/>
      </c>
      <c r="X299" s="1390" t="str">
        <f>IF(X298="","",VLOOKUP(X298,'シフト記号表（勤務時間帯）'!$C$6:$K$35,9,FALSE))</f>
        <v/>
      </c>
      <c r="Y299" s="1392" t="str">
        <f>IF(Y298="","",VLOOKUP(Y298,'シフト記号表（勤務時間帯）'!$C$6:$K$35,9,FALSE))</f>
        <v/>
      </c>
      <c r="Z299" s="1391" t="str">
        <f>IF(Z298="","",VLOOKUP(Z298,'シフト記号表（勤務時間帯）'!$C$6:$K$35,9,FALSE))</f>
        <v/>
      </c>
      <c r="AA299" s="1390" t="str">
        <f>IF(AA298="","",VLOOKUP(AA298,'シフト記号表（勤務時間帯）'!$C$6:$K$35,9,FALSE))</f>
        <v/>
      </c>
      <c r="AB299" s="1390" t="str">
        <f>IF(AB298="","",VLOOKUP(AB298,'シフト記号表（勤務時間帯）'!$C$6:$K$35,9,FALSE))</f>
        <v/>
      </c>
      <c r="AC299" s="1390" t="str">
        <f>IF(AC298="","",VLOOKUP(AC298,'シフト記号表（勤務時間帯）'!$C$6:$K$35,9,FALSE))</f>
        <v/>
      </c>
      <c r="AD299" s="1390" t="str">
        <f>IF(AD298="","",VLOOKUP(AD298,'シフト記号表（勤務時間帯）'!$C$6:$K$35,9,FALSE))</f>
        <v/>
      </c>
      <c r="AE299" s="1390" t="str">
        <f>IF(AE298="","",VLOOKUP(AE298,'シフト記号表（勤務時間帯）'!$C$6:$K$35,9,FALSE))</f>
        <v/>
      </c>
      <c r="AF299" s="1392" t="str">
        <f>IF(AF298="","",VLOOKUP(AF298,'シフト記号表（勤務時間帯）'!$C$6:$K$35,9,FALSE))</f>
        <v/>
      </c>
      <c r="AG299" s="1391" t="str">
        <f>IF(AG298="","",VLOOKUP(AG298,'シフト記号表（勤務時間帯）'!$C$6:$K$35,9,FALSE))</f>
        <v/>
      </c>
      <c r="AH299" s="1390" t="str">
        <f>IF(AH298="","",VLOOKUP(AH298,'シフト記号表（勤務時間帯）'!$C$6:$K$35,9,FALSE))</f>
        <v/>
      </c>
      <c r="AI299" s="1390" t="str">
        <f>IF(AI298="","",VLOOKUP(AI298,'シフト記号表（勤務時間帯）'!$C$6:$K$35,9,FALSE))</f>
        <v/>
      </c>
      <c r="AJ299" s="1390" t="str">
        <f>IF(AJ298="","",VLOOKUP(AJ298,'シフト記号表（勤務時間帯）'!$C$6:$K$35,9,FALSE))</f>
        <v/>
      </c>
      <c r="AK299" s="1390" t="str">
        <f>IF(AK298="","",VLOOKUP(AK298,'シフト記号表（勤務時間帯）'!$C$6:$K$35,9,FALSE))</f>
        <v/>
      </c>
      <c r="AL299" s="1390" t="str">
        <f>IF(AL298="","",VLOOKUP(AL298,'シフト記号表（勤務時間帯）'!$C$6:$K$35,9,FALSE))</f>
        <v/>
      </c>
      <c r="AM299" s="1392" t="str">
        <f>IF(AM298="","",VLOOKUP(AM298,'シフト記号表（勤務時間帯）'!$C$6:$K$35,9,FALSE))</f>
        <v/>
      </c>
      <c r="AN299" s="1391" t="str">
        <f>IF(AN298="","",VLOOKUP(AN298,'シフト記号表（勤務時間帯）'!$C$6:$K$35,9,FALSE))</f>
        <v/>
      </c>
      <c r="AO299" s="1390" t="str">
        <f>IF(AO298="","",VLOOKUP(AO298,'シフト記号表（勤務時間帯）'!$C$6:$K$35,9,FALSE))</f>
        <v/>
      </c>
      <c r="AP299" s="1390" t="str">
        <f>IF(AP298="","",VLOOKUP(AP298,'シフト記号表（勤務時間帯）'!$C$6:$K$35,9,FALSE))</f>
        <v/>
      </c>
      <c r="AQ299" s="1390" t="str">
        <f>IF(AQ298="","",VLOOKUP(AQ298,'シフト記号表（勤務時間帯）'!$C$6:$K$35,9,FALSE))</f>
        <v/>
      </c>
      <c r="AR299" s="1390" t="str">
        <f>IF(AR298="","",VLOOKUP(AR298,'シフト記号表（勤務時間帯）'!$C$6:$K$35,9,FALSE))</f>
        <v/>
      </c>
      <c r="AS299" s="1390" t="str">
        <f>IF(AS298="","",VLOOKUP(AS298,'シフト記号表（勤務時間帯）'!$C$6:$K$35,9,FALSE))</f>
        <v/>
      </c>
      <c r="AT299" s="1392" t="str">
        <f>IF(AT298="","",VLOOKUP(AT298,'シフト記号表（勤務時間帯）'!$C$6:$K$35,9,FALSE))</f>
        <v/>
      </c>
      <c r="AU299" s="1391" t="str">
        <f>IF(AU298="","",VLOOKUP(AU298,'シフト記号表（勤務時間帯）'!$C$6:$K$35,9,FALSE))</f>
        <v/>
      </c>
      <c r="AV299" s="1390" t="str">
        <f>IF(AV298="","",VLOOKUP(AV298,'シフト記号表（勤務時間帯）'!$C$6:$K$35,9,FALSE))</f>
        <v/>
      </c>
      <c r="AW299" s="1390" t="str">
        <f>IF(AW298="","",VLOOKUP(AW298,'シフト記号表（勤務時間帯）'!$C$6:$K$35,9,FALSE))</f>
        <v/>
      </c>
      <c r="AX299" s="1389">
        <f>IF($BB$3="４週",SUM(S299:AT299),IF($BB$3="暦月",SUM(S299:AW299),""))</f>
        <v>0</v>
      </c>
      <c r="AY299" s="1388"/>
      <c r="AZ299" s="1387">
        <f>IF($BB$3="４週",AX299/4,IF($BB$3="暦月",'②勤務形態一覧表（100名）'!AX299/('②勤務形態一覧表（100名）'!$BB$8/7),""))</f>
        <v>0</v>
      </c>
      <c r="BA299" s="1386"/>
      <c r="BB299" s="1068"/>
      <c r="BC299" s="1067"/>
      <c r="BD299" s="1067"/>
      <c r="BE299" s="1067"/>
      <c r="BF299" s="1066"/>
    </row>
    <row r="300" spans="2:58" ht="20.25" customHeight="1">
      <c r="B300" s="1396"/>
      <c r="C300" s="1064"/>
      <c r="D300" s="1063"/>
      <c r="E300" s="1062"/>
      <c r="F300" s="1512">
        <f>C298</f>
        <v>0</v>
      </c>
      <c r="G300" s="1116"/>
      <c r="H300" s="1082"/>
      <c r="I300" s="1081"/>
      <c r="J300" s="1081"/>
      <c r="K300" s="1080"/>
      <c r="L300" s="1115"/>
      <c r="M300" s="1110"/>
      <c r="N300" s="1110"/>
      <c r="O300" s="1109"/>
      <c r="P300" s="1406" t="s">
        <v>935</v>
      </c>
      <c r="Q300" s="1405"/>
      <c r="R300" s="1404"/>
      <c r="S300" s="1380" t="str">
        <f>IF(S298="","",VLOOKUP(S298,'シフト記号表（勤務時間帯）'!$C$6:$U$35,19,FALSE))</f>
        <v/>
      </c>
      <c r="T300" s="1379" t="str">
        <f>IF(T298="","",VLOOKUP(T298,'シフト記号表（勤務時間帯）'!$C$6:$U$35,19,FALSE))</f>
        <v/>
      </c>
      <c r="U300" s="1379" t="str">
        <f>IF(U298="","",VLOOKUP(U298,'シフト記号表（勤務時間帯）'!$C$6:$U$35,19,FALSE))</f>
        <v/>
      </c>
      <c r="V300" s="1379" t="str">
        <f>IF(V298="","",VLOOKUP(V298,'シフト記号表（勤務時間帯）'!$C$6:$U$35,19,FALSE))</f>
        <v/>
      </c>
      <c r="W300" s="1379" t="str">
        <f>IF(W298="","",VLOOKUP(W298,'シフト記号表（勤務時間帯）'!$C$6:$U$35,19,FALSE))</f>
        <v/>
      </c>
      <c r="X300" s="1379" t="str">
        <f>IF(X298="","",VLOOKUP(X298,'シフト記号表（勤務時間帯）'!$C$6:$U$35,19,FALSE))</f>
        <v/>
      </c>
      <c r="Y300" s="1381" t="str">
        <f>IF(Y298="","",VLOOKUP(Y298,'シフト記号表（勤務時間帯）'!$C$6:$U$35,19,FALSE))</f>
        <v/>
      </c>
      <c r="Z300" s="1380" t="str">
        <f>IF(Z298="","",VLOOKUP(Z298,'シフト記号表（勤務時間帯）'!$C$6:$U$35,19,FALSE))</f>
        <v/>
      </c>
      <c r="AA300" s="1379" t="str">
        <f>IF(AA298="","",VLOOKUP(AA298,'シフト記号表（勤務時間帯）'!$C$6:$U$35,19,FALSE))</f>
        <v/>
      </c>
      <c r="AB300" s="1379" t="str">
        <f>IF(AB298="","",VLOOKUP(AB298,'シフト記号表（勤務時間帯）'!$C$6:$U$35,19,FALSE))</f>
        <v/>
      </c>
      <c r="AC300" s="1379" t="str">
        <f>IF(AC298="","",VLOOKUP(AC298,'シフト記号表（勤務時間帯）'!$C$6:$U$35,19,FALSE))</f>
        <v/>
      </c>
      <c r="AD300" s="1379" t="str">
        <f>IF(AD298="","",VLOOKUP(AD298,'シフト記号表（勤務時間帯）'!$C$6:$U$35,19,FALSE))</f>
        <v/>
      </c>
      <c r="AE300" s="1379" t="str">
        <f>IF(AE298="","",VLOOKUP(AE298,'シフト記号表（勤務時間帯）'!$C$6:$U$35,19,FALSE))</f>
        <v/>
      </c>
      <c r="AF300" s="1381" t="str">
        <f>IF(AF298="","",VLOOKUP(AF298,'シフト記号表（勤務時間帯）'!$C$6:$U$35,19,FALSE))</f>
        <v/>
      </c>
      <c r="AG300" s="1380" t="str">
        <f>IF(AG298="","",VLOOKUP(AG298,'シフト記号表（勤務時間帯）'!$C$6:$U$35,19,FALSE))</f>
        <v/>
      </c>
      <c r="AH300" s="1379" t="str">
        <f>IF(AH298="","",VLOOKUP(AH298,'シフト記号表（勤務時間帯）'!$C$6:$U$35,19,FALSE))</f>
        <v/>
      </c>
      <c r="AI300" s="1379" t="str">
        <f>IF(AI298="","",VLOOKUP(AI298,'シフト記号表（勤務時間帯）'!$C$6:$U$35,19,FALSE))</f>
        <v/>
      </c>
      <c r="AJ300" s="1379" t="str">
        <f>IF(AJ298="","",VLOOKUP(AJ298,'シフト記号表（勤務時間帯）'!$C$6:$U$35,19,FALSE))</f>
        <v/>
      </c>
      <c r="AK300" s="1379" t="str">
        <f>IF(AK298="","",VLOOKUP(AK298,'シフト記号表（勤務時間帯）'!$C$6:$U$35,19,FALSE))</f>
        <v/>
      </c>
      <c r="AL300" s="1379" t="str">
        <f>IF(AL298="","",VLOOKUP(AL298,'シフト記号表（勤務時間帯）'!$C$6:$U$35,19,FALSE))</f>
        <v/>
      </c>
      <c r="AM300" s="1381" t="str">
        <f>IF(AM298="","",VLOOKUP(AM298,'シフト記号表（勤務時間帯）'!$C$6:$U$35,19,FALSE))</f>
        <v/>
      </c>
      <c r="AN300" s="1380" t="str">
        <f>IF(AN298="","",VLOOKUP(AN298,'シフト記号表（勤務時間帯）'!$C$6:$U$35,19,FALSE))</f>
        <v/>
      </c>
      <c r="AO300" s="1379" t="str">
        <f>IF(AO298="","",VLOOKUP(AO298,'シフト記号表（勤務時間帯）'!$C$6:$U$35,19,FALSE))</f>
        <v/>
      </c>
      <c r="AP300" s="1379" t="str">
        <f>IF(AP298="","",VLOOKUP(AP298,'シフト記号表（勤務時間帯）'!$C$6:$U$35,19,FALSE))</f>
        <v/>
      </c>
      <c r="AQ300" s="1379" t="str">
        <f>IF(AQ298="","",VLOOKUP(AQ298,'シフト記号表（勤務時間帯）'!$C$6:$U$35,19,FALSE))</f>
        <v/>
      </c>
      <c r="AR300" s="1379" t="str">
        <f>IF(AR298="","",VLOOKUP(AR298,'シフト記号表（勤務時間帯）'!$C$6:$U$35,19,FALSE))</f>
        <v/>
      </c>
      <c r="AS300" s="1379" t="str">
        <f>IF(AS298="","",VLOOKUP(AS298,'シフト記号表（勤務時間帯）'!$C$6:$U$35,19,FALSE))</f>
        <v/>
      </c>
      <c r="AT300" s="1381" t="str">
        <f>IF(AT298="","",VLOOKUP(AT298,'シフト記号表（勤務時間帯）'!$C$6:$U$35,19,FALSE))</f>
        <v/>
      </c>
      <c r="AU300" s="1380" t="str">
        <f>IF(AU298="","",VLOOKUP(AU298,'シフト記号表（勤務時間帯）'!$C$6:$U$35,19,FALSE))</f>
        <v/>
      </c>
      <c r="AV300" s="1379" t="str">
        <f>IF(AV298="","",VLOOKUP(AV298,'シフト記号表（勤務時間帯）'!$C$6:$U$35,19,FALSE))</f>
        <v/>
      </c>
      <c r="AW300" s="1379" t="str">
        <f>IF(AW298="","",VLOOKUP(AW298,'シフト記号表（勤務時間帯）'!$C$6:$U$35,19,FALSE))</f>
        <v/>
      </c>
      <c r="AX300" s="1378">
        <f>IF($BB$3="４週",SUM(S300:AT300),IF($BB$3="暦月",SUM(S300:AW300),""))</f>
        <v>0</v>
      </c>
      <c r="AY300" s="1377"/>
      <c r="AZ300" s="1376">
        <f>IF($BB$3="４週",AX300/4,IF($BB$3="暦月",'②勤務形態一覧表（100名）'!AX300/('②勤務形態一覧表（100名）'!$BB$8/7),""))</f>
        <v>0</v>
      </c>
      <c r="BA300" s="1375"/>
      <c r="BB300" s="1111"/>
      <c r="BC300" s="1110"/>
      <c r="BD300" s="1110"/>
      <c r="BE300" s="1110"/>
      <c r="BF300" s="1109"/>
    </row>
    <row r="301" spans="2:58" ht="20.25" customHeight="1">
      <c r="B301" s="1396">
        <f>B298+1</f>
        <v>94</v>
      </c>
      <c r="C301" s="1108"/>
      <c r="D301" s="1107"/>
      <c r="E301" s="1106"/>
      <c r="F301" s="1105"/>
      <c r="G301" s="1104"/>
      <c r="H301" s="1103"/>
      <c r="I301" s="1081"/>
      <c r="J301" s="1081"/>
      <c r="K301" s="1080"/>
      <c r="L301" s="1102"/>
      <c r="M301" s="1090"/>
      <c r="N301" s="1090"/>
      <c r="O301" s="1089"/>
      <c r="P301" s="1403" t="s">
        <v>937</v>
      </c>
      <c r="Q301" s="1402"/>
      <c r="R301" s="1401"/>
      <c r="S301" s="1518"/>
      <c r="T301" s="1517"/>
      <c r="U301" s="1517"/>
      <c r="V301" s="1517"/>
      <c r="W301" s="1517"/>
      <c r="X301" s="1517"/>
      <c r="Y301" s="1519"/>
      <c r="Z301" s="1518"/>
      <c r="AA301" s="1517"/>
      <c r="AB301" s="1517"/>
      <c r="AC301" s="1517"/>
      <c r="AD301" s="1517"/>
      <c r="AE301" s="1517"/>
      <c r="AF301" s="1519"/>
      <c r="AG301" s="1518"/>
      <c r="AH301" s="1517"/>
      <c r="AI301" s="1517"/>
      <c r="AJ301" s="1517"/>
      <c r="AK301" s="1517"/>
      <c r="AL301" s="1517"/>
      <c r="AM301" s="1519"/>
      <c r="AN301" s="1518"/>
      <c r="AO301" s="1517"/>
      <c r="AP301" s="1517"/>
      <c r="AQ301" s="1517"/>
      <c r="AR301" s="1517"/>
      <c r="AS301" s="1517"/>
      <c r="AT301" s="1519"/>
      <c r="AU301" s="1518"/>
      <c r="AV301" s="1517"/>
      <c r="AW301" s="1517"/>
      <c r="AX301" s="1516"/>
      <c r="AY301" s="1515"/>
      <c r="AZ301" s="1514"/>
      <c r="BA301" s="1513"/>
      <c r="BB301" s="1091"/>
      <c r="BC301" s="1090"/>
      <c r="BD301" s="1090"/>
      <c r="BE301" s="1090"/>
      <c r="BF301" s="1089"/>
    </row>
    <row r="302" spans="2:58" ht="20.25" customHeight="1">
      <c r="B302" s="1396"/>
      <c r="C302" s="1087"/>
      <c r="D302" s="1086"/>
      <c r="E302" s="1085"/>
      <c r="F302" s="1084"/>
      <c r="G302" s="1083"/>
      <c r="H302" s="1082"/>
      <c r="I302" s="1081"/>
      <c r="J302" s="1081"/>
      <c r="K302" s="1080"/>
      <c r="L302" s="1079"/>
      <c r="M302" s="1067"/>
      <c r="N302" s="1067"/>
      <c r="O302" s="1066"/>
      <c r="P302" s="1395" t="s">
        <v>936</v>
      </c>
      <c r="Q302" s="1394"/>
      <c r="R302" s="1393"/>
      <c r="S302" s="1391" t="str">
        <f>IF(S301="","",VLOOKUP(S301,'シフト記号表（勤務時間帯）'!$C$6:$K$35,9,FALSE))</f>
        <v/>
      </c>
      <c r="T302" s="1390" t="str">
        <f>IF(T301="","",VLOOKUP(T301,'シフト記号表（勤務時間帯）'!$C$6:$K$35,9,FALSE))</f>
        <v/>
      </c>
      <c r="U302" s="1390" t="str">
        <f>IF(U301="","",VLOOKUP(U301,'シフト記号表（勤務時間帯）'!$C$6:$K$35,9,FALSE))</f>
        <v/>
      </c>
      <c r="V302" s="1390" t="str">
        <f>IF(V301="","",VLOOKUP(V301,'シフト記号表（勤務時間帯）'!$C$6:$K$35,9,FALSE))</f>
        <v/>
      </c>
      <c r="W302" s="1390" t="str">
        <f>IF(W301="","",VLOOKUP(W301,'シフト記号表（勤務時間帯）'!$C$6:$K$35,9,FALSE))</f>
        <v/>
      </c>
      <c r="X302" s="1390" t="str">
        <f>IF(X301="","",VLOOKUP(X301,'シフト記号表（勤務時間帯）'!$C$6:$K$35,9,FALSE))</f>
        <v/>
      </c>
      <c r="Y302" s="1392" t="str">
        <f>IF(Y301="","",VLOOKUP(Y301,'シフト記号表（勤務時間帯）'!$C$6:$K$35,9,FALSE))</f>
        <v/>
      </c>
      <c r="Z302" s="1391" t="str">
        <f>IF(Z301="","",VLOOKUP(Z301,'シフト記号表（勤務時間帯）'!$C$6:$K$35,9,FALSE))</f>
        <v/>
      </c>
      <c r="AA302" s="1390" t="str">
        <f>IF(AA301="","",VLOOKUP(AA301,'シフト記号表（勤務時間帯）'!$C$6:$K$35,9,FALSE))</f>
        <v/>
      </c>
      <c r="AB302" s="1390" t="str">
        <f>IF(AB301="","",VLOOKUP(AB301,'シフト記号表（勤務時間帯）'!$C$6:$K$35,9,FALSE))</f>
        <v/>
      </c>
      <c r="AC302" s="1390" t="str">
        <f>IF(AC301="","",VLOOKUP(AC301,'シフト記号表（勤務時間帯）'!$C$6:$K$35,9,FALSE))</f>
        <v/>
      </c>
      <c r="AD302" s="1390" t="str">
        <f>IF(AD301="","",VLOOKUP(AD301,'シフト記号表（勤務時間帯）'!$C$6:$K$35,9,FALSE))</f>
        <v/>
      </c>
      <c r="AE302" s="1390" t="str">
        <f>IF(AE301="","",VLOOKUP(AE301,'シフト記号表（勤務時間帯）'!$C$6:$K$35,9,FALSE))</f>
        <v/>
      </c>
      <c r="AF302" s="1392" t="str">
        <f>IF(AF301="","",VLOOKUP(AF301,'シフト記号表（勤務時間帯）'!$C$6:$K$35,9,FALSE))</f>
        <v/>
      </c>
      <c r="AG302" s="1391" t="str">
        <f>IF(AG301="","",VLOOKUP(AG301,'シフト記号表（勤務時間帯）'!$C$6:$K$35,9,FALSE))</f>
        <v/>
      </c>
      <c r="AH302" s="1390" t="str">
        <f>IF(AH301="","",VLOOKUP(AH301,'シフト記号表（勤務時間帯）'!$C$6:$K$35,9,FALSE))</f>
        <v/>
      </c>
      <c r="AI302" s="1390" t="str">
        <f>IF(AI301="","",VLOOKUP(AI301,'シフト記号表（勤務時間帯）'!$C$6:$K$35,9,FALSE))</f>
        <v/>
      </c>
      <c r="AJ302" s="1390" t="str">
        <f>IF(AJ301="","",VLOOKUP(AJ301,'シフト記号表（勤務時間帯）'!$C$6:$K$35,9,FALSE))</f>
        <v/>
      </c>
      <c r="AK302" s="1390" t="str">
        <f>IF(AK301="","",VLOOKUP(AK301,'シフト記号表（勤務時間帯）'!$C$6:$K$35,9,FALSE))</f>
        <v/>
      </c>
      <c r="AL302" s="1390" t="str">
        <f>IF(AL301="","",VLOOKUP(AL301,'シフト記号表（勤務時間帯）'!$C$6:$K$35,9,FALSE))</f>
        <v/>
      </c>
      <c r="AM302" s="1392" t="str">
        <f>IF(AM301="","",VLOOKUP(AM301,'シフト記号表（勤務時間帯）'!$C$6:$K$35,9,FALSE))</f>
        <v/>
      </c>
      <c r="AN302" s="1391" t="str">
        <f>IF(AN301="","",VLOOKUP(AN301,'シフト記号表（勤務時間帯）'!$C$6:$K$35,9,FALSE))</f>
        <v/>
      </c>
      <c r="AO302" s="1390" t="str">
        <f>IF(AO301="","",VLOOKUP(AO301,'シフト記号表（勤務時間帯）'!$C$6:$K$35,9,FALSE))</f>
        <v/>
      </c>
      <c r="AP302" s="1390" t="str">
        <f>IF(AP301="","",VLOOKUP(AP301,'シフト記号表（勤務時間帯）'!$C$6:$K$35,9,FALSE))</f>
        <v/>
      </c>
      <c r="AQ302" s="1390" t="str">
        <f>IF(AQ301="","",VLOOKUP(AQ301,'シフト記号表（勤務時間帯）'!$C$6:$K$35,9,FALSE))</f>
        <v/>
      </c>
      <c r="AR302" s="1390" t="str">
        <f>IF(AR301="","",VLOOKUP(AR301,'シフト記号表（勤務時間帯）'!$C$6:$K$35,9,FALSE))</f>
        <v/>
      </c>
      <c r="AS302" s="1390" t="str">
        <f>IF(AS301="","",VLOOKUP(AS301,'シフト記号表（勤務時間帯）'!$C$6:$K$35,9,FALSE))</f>
        <v/>
      </c>
      <c r="AT302" s="1392" t="str">
        <f>IF(AT301="","",VLOOKUP(AT301,'シフト記号表（勤務時間帯）'!$C$6:$K$35,9,FALSE))</f>
        <v/>
      </c>
      <c r="AU302" s="1391" t="str">
        <f>IF(AU301="","",VLOOKUP(AU301,'シフト記号表（勤務時間帯）'!$C$6:$K$35,9,FALSE))</f>
        <v/>
      </c>
      <c r="AV302" s="1390" t="str">
        <f>IF(AV301="","",VLOOKUP(AV301,'シフト記号表（勤務時間帯）'!$C$6:$K$35,9,FALSE))</f>
        <v/>
      </c>
      <c r="AW302" s="1390" t="str">
        <f>IF(AW301="","",VLOOKUP(AW301,'シフト記号表（勤務時間帯）'!$C$6:$K$35,9,FALSE))</f>
        <v/>
      </c>
      <c r="AX302" s="1389">
        <f>IF($BB$3="４週",SUM(S302:AT302),IF($BB$3="暦月",SUM(S302:AW302),""))</f>
        <v>0</v>
      </c>
      <c r="AY302" s="1388"/>
      <c r="AZ302" s="1387">
        <f>IF($BB$3="４週",AX302/4,IF($BB$3="暦月",'②勤務形態一覧表（100名）'!AX302/('②勤務形態一覧表（100名）'!$BB$8/7),""))</f>
        <v>0</v>
      </c>
      <c r="BA302" s="1386"/>
      <c r="BB302" s="1068"/>
      <c r="BC302" s="1067"/>
      <c r="BD302" s="1067"/>
      <c r="BE302" s="1067"/>
      <c r="BF302" s="1066"/>
    </row>
    <row r="303" spans="2:58" ht="20.25" customHeight="1">
      <c r="B303" s="1396"/>
      <c r="C303" s="1064"/>
      <c r="D303" s="1063"/>
      <c r="E303" s="1062"/>
      <c r="F303" s="1512">
        <f>C301</f>
        <v>0</v>
      </c>
      <c r="G303" s="1116"/>
      <c r="H303" s="1082"/>
      <c r="I303" s="1081"/>
      <c r="J303" s="1081"/>
      <c r="K303" s="1080"/>
      <c r="L303" s="1115"/>
      <c r="M303" s="1110"/>
      <c r="N303" s="1110"/>
      <c r="O303" s="1109"/>
      <c r="P303" s="1406" t="s">
        <v>935</v>
      </c>
      <c r="Q303" s="1405"/>
      <c r="R303" s="1404"/>
      <c r="S303" s="1380" t="str">
        <f>IF(S301="","",VLOOKUP(S301,'シフト記号表（勤務時間帯）'!$C$6:$U$35,19,FALSE))</f>
        <v/>
      </c>
      <c r="T303" s="1379" t="str">
        <f>IF(T301="","",VLOOKUP(T301,'シフト記号表（勤務時間帯）'!$C$6:$U$35,19,FALSE))</f>
        <v/>
      </c>
      <c r="U303" s="1379" t="str">
        <f>IF(U301="","",VLOOKUP(U301,'シフト記号表（勤務時間帯）'!$C$6:$U$35,19,FALSE))</f>
        <v/>
      </c>
      <c r="V303" s="1379" t="str">
        <f>IF(V301="","",VLOOKUP(V301,'シフト記号表（勤務時間帯）'!$C$6:$U$35,19,FALSE))</f>
        <v/>
      </c>
      <c r="W303" s="1379" t="str">
        <f>IF(W301="","",VLOOKUP(W301,'シフト記号表（勤務時間帯）'!$C$6:$U$35,19,FALSE))</f>
        <v/>
      </c>
      <c r="X303" s="1379" t="str">
        <f>IF(X301="","",VLOOKUP(X301,'シフト記号表（勤務時間帯）'!$C$6:$U$35,19,FALSE))</f>
        <v/>
      </c>
      <c r="Y303" s="1381" t="str">
        <f>IF(Y301="","",VLOOKUP(Y301,'シフト記号表（勤務時間帯）'!$C$6:$U$35,19,FALSE))</f>
        <v/>
      </c>
      <c r="Z303" s="1380" t="str">
        <f>IF(Z301="","",VLOOKUP(Z301,'シフト記号表（勤務時間帯）'!$C$6:$U$35,19,FALSE))</f>
        <v/>
      </c>
      <c r="AA303" s="1379" t="str">
        <f>IF(AA301="","",VLOOKUP(AA301,'シフト記号表（勤務時間帯）'!$C$6:$U$35,19,FALSE))</f>
        <v/>
      </c>
      <c r="AB303" s="1379" t="str">
        <f>IF(AB301="","",VLOOKUP(AB301,'シフト記号表（勤務時間帯）'!$C$6:$U$35,19,FALSE))</f>
        <v/>
      </c>
      <c r="AC303" s="1379" t="str">
        <f>IF(AC301="","",VLOOKUP(AC301,'シフト記号表（勤務時間帯）'!$C$6:$U$35,19,FALSE))</f>
        <v/>
      </c>
      <c r="AD303" s="1379" t="str">
        <f>IF(AD301="","",VLOOKUP(AD301,'シフト記号表（勤務時間帯）'!$C$6:$U$35,19,FALSE))</f>
        <v/>
      </c>
      <c r="AE303" s="1379" t="str">
        <f>IF(AE301="","",VLOOKUP(AE301,'シフト記号表（勤務時間帯）'!$C$6:$U$35,19,FALSE))</f>
        <v/>
      </c>
      <c r="AF303" s="1381" t="str">
        <f>IF(AF301="","",VLOOKUP(AF301,'シフト記号表（勤務時間帯）'!$C$6:$U$35,19,FALSE))</f>
        <v/>
      </c>
      <c r="AG303" s="1380" t="str">
        <f>IF(AG301="","",VLOOKUP(AG301,'シフト記号表（勤務時間帯）'!$C$6:$U$35,19,FALSE))</f>
        <v/>
      </c>
      <c r="AH303" s="1379" t="str">
        <f>IF(AH301="","",VLOOKUP(AH301,'シフト記号表（勤務時間帯）'!$C$6:$U$35,19,FALSE))</f>
        <v/>
      </c>
      <c r="AI303" s="1379" t="str">
        <f>IF(AI301="","",VLOOKUP(AI301,'シフト記号表（勤務時間帯）'!$C$6:$U$35,19,FALSE))</f>
        <v/>
      </c>
      <c r="AJ303" s="1379" t="str">
        <f>IF(AJ301="","",VLOOKUP(AJ301,'シフト記号表（勤務時間帯）'!$C$6:$U$35,19,FALSE))</f>
        <v/>
      </c>
      <c r="AK303" s="1379" t="str">
        <f>IF(AK301="","",VLOOKUP(AK301,'シフト記号表（勤務時間帯）'!$C$6:$U$35,19,FALSE))</f>
        <v/>
      </c>
      <c r="AL303" s="1379" t="str">
        <f>IF(AL301="","",VLOOKUP(AL301,'シフト記号表（勤務時間帯）'!$C$6:$U$35,19,FALSE))</f>
        <v/>
      </c>
      <c r="AM303" s="1381" t="str">
        <f>IF(AM301="","",VLOOKUP(AM301,'シフト記号表（勤務時間帯）'!$C$6:$U$35,19,FALSE))</f>
        <v/>
      </c>
      <c r="AN303" s="1380" t="str">
        <f>IF(AN301="","",VLOOKUP(AN301,'シフト記号表（勤務時間帯）'!$C$6:$U$35,19,FALSE))</f>
        <v/>
      </c>
      <c r="AO303" s="1379" t="str">
        <f>IF(AO301="","",VLOOKUP(AO301,'シフト記号表（勤務時間帯）'!$C$6:$U$35,19,FALSE))</f>
        <v/>
      </c>
      <c r="AP303" s="1379" t="str">
        <f>IF(AP301="","",VLOOKUP(AP301,'シフト記号表（勤務時間帯）'!$C$6:$U$35,19,FALSE))</f>
        <v/>
      </c>
      <c r="AQ303" s="1379" t="str">
        <f>IF(AQ301="","",VLOOKUP(AQ301,'シフト記号表（勤務時間帯）'!$C$6:$U$35,19,FALSE))</f>
        <v/>
      </c>
      <c r="AR303" s="1379" t="str">
        <f>IF(AR301="","",VLOOKUP(AR301,'シフト記号表（勤務時間帯）'!$C$6:$U$35,19,FALSE))</f>
        <v/>
      </c>
      <c r="AS303" s="1379" t="str">
        <f>IF(AS301="","",VLOOKUP(AS301,'シフト記号表（勤務時間帯）'!$C$6:$U$35,19,FALSE))</f>
        <v/>
      </c>
      <c r="AT303" s="1381" t="str">
        <f>IF(AT301="","",VLOOKUP(AT301,'シフト記号表（勤務時間帯）'!$C$6:$U$35,19,FALSE))</f>
        <v/>
      </c>
      <c r="AU303" s="1380" t="str">
        <f>IF(AU301="","",VLOOKUP(AU301,'シフト記号表（勤務時間帯）'!$C$6:$U$35,19,FALSE))</f>
        <v/>
      </c>
      <c r="AV303" s="1379" t="str">
        <f>IF(AV301="","",VLOOKUP(AV301,'シフト記号表（勤務時間帯）'!$C$6:$U$35,19,FALSE))</f>
        <v/>
      </c>
      <c r="AW303" s="1379" t="str">
        <f>IF(AW301="","",VLOOKUP(AW301,'シフト記号表（勤務時間帯）'!$C$6:$U$35,19,FALSE))</f>
        <v/>
      </c>
      <c r="AX303" s="1378">
        <f>IF($BB$3="４週",SUM(S303:AT303),IF($BB$3="暦月",SUM(S303:AW303),""))</f>
        <v>0</v>
      </c>
      <c r="AY303" s="1377"/>
      <c r="AZ303" s="1376">
        <f>IF($BB$3="４週",AX303/4,IF($BB$3="暦月",'②勤務形態一覧表（100名）'!AX303/('②勤務形態一覧表（100名）'!$BB$8/7),""))</f>
        <v>0</v>
      </c>
      <c r="BA303" s="1375"/>
      <c r="BB303" s="1111"/>
      <c r="BC303" s="1110"/>
      <c r="BD303" s="1110"/>
      <c r="BE303" s="1110"/>
      <c r="BF303" s="1109"/>
    </row>
    <row r="304" spans="2:58" ht="20.25" customHeight="1">
      <c r="B304" s="1396">
        <f>B301+1</f>
        <v>95</v>
      </c>
      <c r="C304" s="1108"/>
      <c r="D304" s="1107"/>
      <c r="E304" s="1106"/>
      <c r="F304" s="1105"/>
      <c r="G304" s="1104"/>
      <c r="H304" s="1103"/>
      <c r="I304" s="1081"/>
      <c r="J304" s="1081"/>
      <c r="K304" s="1080"/>
      <c r="L304" s="1102"/>
      <c r="M304" s="1090"/>
      <c r="N304" s="1090"/>
      <c r="O304" s="1089"/>
      <c r="P304" s="1403" t="s">
        <v>937</v>
      </c>
      <c r="Q304" s="1402"/>
      <c r="R304" s="1401"/>
      <c r="S304" s="1518"/>
      <c r="T304" s="1517"/>
      <c r="U304" s="1517"/>
      <c r="V304" s="1517"/>
      <c r="W304" s="1517"/>
      <c r="X304" s="1517"/>
      <c r="Y304" s="1519"/>
      <c r="Z304" s="1518"/>
      <c r="AA304" s="1517"/>
      <c r="AB304" s="1517"/>
      <c r="AC304" s="1517"/>
      <c r="AD304" s="1517"/>
      <c r="AE304" s="1517"/>
      <c r="AF304" s="1519"/>
      <c r="AG304" s="1518"/>
      <c r="AH304" s="1517"/>
      <c r="AI304" s="1517"/>
      <c r="AJ304" s="1517"/>
      <c r="AK304" s="1517"/>
      <c r="AL304" s="1517"/>
      <c r="AM304" s="1519"/>
      <c r="AN304" s="1518"/>
      <c r="AO304" s="1517"/>
      <c r="AP304" s="1517"/>
      <c r="AQ304" s="1517"/>
      <c r="AR304" s="1517"/>
      <c r="AS304" s="1517"/>
      <c r="AT304" s="1519"/>
      <c r="AU304" s="1518"/>
      <c r="AV304" s="1517"/>
      <c r="AW304" s="1517"/>
      <c r="AX304" s="1516"/>
      <c r="AY304" s="1515"/>
      <c r="AZ304" s="1514"/>
      <c r="BA304" s="1513"/>
      <c r="BB304" s="1091"/>
      <c r="BC304" s="1090"/>
      <c r="BD304" s="1090"/>
      <c r="BE304" s="1090"/>
      <c r="BF304" s="1089"/>
    </row>
    <row r="305" spans="2:58" ht="20.25" customHeight="1">
      <c r="B305" s="1396"/>
      <c r="C305" s="1087"/>
      <c r="D305" s="1086"/>
      <c r="E305" s="1085"/>
      <c r="F305" s="1084"/>
      <c r="G305" s="1083"/>
      <c r="H305" s="1082"/>
      <c r="I305" s="1081"/>
      <c r="J305" s="1081"/>
      <c r="K305" s="1080"/>
      <c r="L305" s="1079"/>
      <c r="M305" s="1067"/>
      <c r="N305" s="1067"/>
      <c r="O305" s="1066"/>
      <c r="P305" s="1395" t="s">
        <v>936</v>
      </c>
      <c r="Q305" s="1394"/>
      <c r="R305" s="1393"/>
      <c r="S305" s="1391" t="str">
        <f>IF(S304="","",VLOOKUP(S304,'シフト記号表（勤務時間帯）'!$C$6:$K$35,9,FALSE))</f>
        <v/>
      </c>
      <c r="T305" s="1390" t="str">
        <f>IF(T304="","",VLOOKUP(T304,'シフト記号表（勤務時間帯）'!$C$6:$K$35,9,FALSE))</f>
        <v/>
      </c>
      <c r="U305" s="1390" t="str">
        <f>IF(U304="","",VLOOKUP(U304,'シフト記号表（勤務時間帯）'!$C$6:$K$35,9,FALSE))</f>
        <v/>
      </c>
      <c r="V305" s="1390" t="str">
        <f>IF(V304="","",VLOOKUP(V304,'シフト記号表（勤務時間帯）'!$C$6:$K$35,9,FALSE))</f>
        <v/>
      </c>
      <c r="W305" s="1390" t="str">
        <f>IF(W304="","",VLOOKUP(W304,'シフト記号表（勤務時間帯）'!$C$6:$K$35,9,FALSE))</f>
        <v/>
      </c>
      <c r="X305" s="1390" t="str">
        <f>IF(X304="","",VLOOKUP(X304,'シフト記号表（勤務時間帯）'!$C$6:$K$35,9,FALSE))</f>
        <v/>
      </c>
      <c r="Y305" s="1392" t="str">
        <f>IF(Y304="","",VLOOKUP(Y304,'シフト記号表（勤務時間帯）'!$C$6:$K$35,9,FALSE))</f>
        <v/>
      </c>
      <c r="Z305" s="1391" t="str">
        <f>IF(Z304="","",VLOOKUP(Z304,'シフト記号表（勤務時間帯）'!$C$6:$K$35,9,FALSE))</f>
        <v/>
      </c>
      <c r="AA305" s="1390" t="str">
        <f>IF(AA304="","",VLOOKUP(AA304,'シフト記号表（勤務時間帯）'!$C$6:$K$35,9,FALSE))</f>
        <v/>
      </c>
      <c r="AB305" s="1390" t="str">
        <f>IF(AB304="","",VLOOKUP(AB304,'シフト記号表（勤務時間帯）'!$C$6:$K$35,9,FALSE))</f>
        <v/>
      </c>
      <c r="AC305" s="1390" t="str">
        <f>IF(AC304="","",VLOOKUP(AC304,'シフト記号表（勤務時間帯）'!$C$6:$K$35,9,FALSE))</f>
        <v/>
      </c>
      <c r="AD305" s="1390" t="str">
        <f>IF(AD304="","",VLOOKUP(AD304,'シフト記号表（勤務時間帯）'!$C$6:$K$35,9,FALSE))</f>
        <v/>
      </c>
      <c r="AE305" s="1390" t="str">
        <f>IF(AE304="","",VLOOKUP(AE304,'シフト記号表（勤務時間帯）'!$C$6:$K$35,9,FALSE))</f>
        <v/>
      </c>
      <c r="AF305" s="1392" t="str">
        <f>IF(AF304="","",VLOOKUP(AF304,'シフト記号表（勤務時間帯）'!$C$6:$K$35,9,FALSE))</f>
        <v/>
      </c>
      <c r="AG305" s="1391" t="str">
        <f>IF(AG304="","",VLOOKUP(AG304,'シフト記号表（勤務時間帯）'!$C$6:$K$35,9,FALSE))</f>
        <v/>
      </c>
      <c r="AH305" s="1390" t="str">
        <f>IF(AH304="","",VLOOKUP(AH304,'シフト記号表（勤務時間帯）'!$C$6:$K$35,9,FALSE))</f>
        <v/>
      </c>
      <c r="AI305" s="1390" t="str">
        <f>IF(AI304="","",VLOOKUP(AI304,'シフト記号表（勤務時間帯）'!$C$6:$K$35,9,FALSE))</f>
        <v/>
      </c>
      <c r="AJ305" s="1390" t="str">
        <f>IF(AJ304="","",VLOOKUP(AJ304,'シフト記号表（勤務時間帯）'!$C$6:$K$35,9,FALSE))</f>
        <v/>
      </c>
      <c r="AK305" s="1390" t="str">
        <f>IF(AK304="","",VLOOKUP(AK304,'シフト記号表（勤務時間帯）'!$C$6:$K$35,9,FALSE))</f>
        <v/>
      </c>
      <c r="AL305" s="1390" t="str">
        <f>IF(AL304="","",VLOOKUP(AL304,'シフト記号表（勤務時間帯）'!$C$6:$K$35,9,FALSE))</f>
        <v/>
      </c>
      <c r="AM305" s="1392" t="str">
        <f>IF(AM304="","",VLOOKUP(AM304,'シフト記号表（勤務時間帯）'!$C$6:$K$35,9,FALSE))</f>
        <v/>
      </c>
      <c r="AN305" s="1391" t="str">
        <f>IF(AN304="","",VLOOKUP(AN304,'シフト記号表（勤務時間帯）'!$C$6:$K$35,9,FALSE))</f>
        <v/>
      </c>
      <c r="AO305" s="1390" t="str">
        <f>IF(AO304="","",VLOOKUP(AO304,'シフト記号表（勤務時間帯）'!$C$6:$K$35,9,FALSE))</f>
        <v/>
      </c>
      <c r="AP305" s="1390" t="str">
        <f>IF(AP304="","",VLOOKUP(AP304,'シフト記号表（勤務時間帯）'!$C$6:$K$35,9,FALSE))</f>
        <v/>
      </c>
      <c r="AQ305" s="1390" t="str">
        <f>IF(AQ304="","",VLOOKUP(AQ304,'シフト記号表（勤務時間帯）'!$C$6:$K$35,9,FALSE))</f>
        <v/>
      </c>
      <c r="AR305" s="1390" t="str">
        <f>IF(AR304="","",VLOOKUP(AR304,'シフト記号表（勤務時間帯）'!$C$6:$K$35,9,FALSE))</f>
        <v/>
      </c>
      <c r="AS305" s="1390" t="str">
        <f>IF(AS304="","",VLOOKUP(AS304,'シフト記号表（勤務時間帯）'!$C$6:$K$35,9,FALSE))</f>
        <v/>
      </c>
      <c r="AT305" s="1392" t="str">
        <f>IF(AT304="","",VLOOKUP(AT304,'シフト記号表（勤務時間帯）'!$C$6:$K$35,9,FALSE))</f>
        <v/>
      </c>
      <c r="AU305" s="1391" t="str">
        <f>IF(AU304="","",VLOOKUP(AU304,'シフト記号表（勤務時間帯）'!$C$6:$K$35,9,FALSE))</f>
        <v/>
      </c>
      <c r="AV305" s="1390" t="str">
        <f>IF(AV304="","",VLOOKUP(AV304,'シフト記号表（勤務時間帯）'!$C$6:$K$35,9,FALSE))</f>
        <v/>
      </c>
      <c r="AW305" s="1390" t="str">
        <f>IF(AW304="","",VLOOKUP(AW304,'シフト記号表（勤務時間帯）'!$C$6:$K$35,9,FALSE))</f>
        <v/>
      </c>
      <c r="AX305" s="1389">
        <f>IF($BB$3="４週",SUM(S305:AT305),IF($BB$3="暦月",SUM(S305:AW305),""))</f>
        <v>0</v>
      </c>
      <c r="AY305" s="1388"/>
      <c r="AZ305" s="1387">
        <f>IF($BB$3="４週",AX305/4,IF($BB$3="暦月",'②勤務形態一覧表（100名）'!AX305/('②勤務形態一覧表（100名）'!$BB$8/7),""))</f>
        <v>0</v>
      </c>
      <c r="BA305" s="1386"/>
      <c r="BB305" s="1068"/>
      <c r="BC305" s="1067"/>
      <c r="BD305" s="1067"/>
      <c r="BE305" s="1067"/>
      <c r="BF305" s="1066"/>
    </row>
    <row r="306" spans="2:58" ht="20.25" customHeight="1">
      <c r="B306" s="1396"/>
      <c r="C306" s="1064"/>
      <c r="D306" s="1063"/>
      <c r="E306" s="1062"/>
      <c r="F306" s="1512">
        <f>C304</f>
        <v>0</v>
      </c>
      <c r="G306" s="1116"/>
      <c r="H306" s="1082"/>
      <c r="I306" s="1081"/>
      <c r="J306" s="1081"/>
      <c r="K306" s="1080"/>
      <c r="L306" s="1115"/>
      <c r="M306" s="1110"/>
      <c r="N306" s="1110"/>
      <c r="O306" s="1109"/>
      <c r="P306" s="1406" t="s">
        <v>935</v>
      </c>
      <c r="Q306" s="1405"/>
      <c r="R306" s="1404"/>
      <c r="S306" s="1380" t="str">
        <f>IF(S304="","",VLOOKUP(S304,'シフト記号表（勤務時間帯）'!$C$6:$U$35,19,FALSE))</f>
        <v/>
      </c>
      <c r="T306" s="1379" t="str">
        <f>IF(T304="","",VLOOKUP(T304,'シフト記号表（勤務時間帯）'!$C$6:$U$35,19,FALSE))</f>
        <v/>
      </c>
      <c r="U306" s="1379" t="str">
        <f>IF(U304="","",VLOOKUP(U304,'シフト記号表（勤務時間帯）'!$C$6:$U$35,19,FALSE))</f>
        <v/>
      </c>
      <c r="V306" s="1379" t="str">
        <f>IF(V304="","",VLOOKUP(V304,'シフト記号表（勤務時間帯）'!$C$6:$U$35,19,FALSE))</f>
        <v/>
      </c>
      <c r="W306" s="1379" t="str">
        <f>IF(W304="","",VLOOKUP(W304,'シフト記号表（勤務時間帯）'!$C$6:$U$35,19,FALSE))</f>
        <v/>
      </c>
      <c r="X306" s="1379" t="str">
        <f>IF(X304="","",VLOOKUP(X304,'シフト記号表（勤務時間帯）'!$C$6:$U$35,19,FALSE))</f>
        <v/>
      </c>
      <c r="Y306" s="1381" t="str">
        <f>IF(Y304="","",VLOOKUP(Y304,'シフト記号表（勤務時間帯）'!$C$6:$U$35,19,FALSE))</f>
        <v/>
      </c>
      <c r="Z306" s="1380" t="str">
        <f>IF(Z304="","",VLOOKUP(Z304,'シフト記号表（勤務時間帯）'!$C$6:$U$35,19,FALSE))</f>
        <v/>
      </c>
      <c r="AA306" s="1379" t="str">
        <f>IF(AA304="","",VLOOKUP(AA304,'シフト記号表（勤務時間帯）'!$C$6:$U$35,19,FALSE))</f>
        <v/>
      </c>
      <c r="AB306" s="1379" t="str">
        <f>IF(AB304="","",VLOOKUP(AB304,'シフト記号表（勤務時間帯）'!$C$6:$U$35,19,FALSE))</f>
        <v/>
      </c>
      <c r="AC306" s="1379" t="str">
        <f>IF(AC304="","",VLOOKUP(AC304,'シフト記号表（勤務時間帯）'!$C$6:$U$35,19,FALSE))</f>
        <v/>
      </c>
      <c r="AD306" s="1379" t="str">
        <f>IF(AD304="","",VLOOKUP(AD304,'シフト記号表（勤務時間帯）'!$C$6:$U$35,19,FALSE))</f>
        <v/>
      </c>
      <c r="AE306" s="1379" t="str">
        <f>IF(AE304="","",VLOOKUP(AE304,'シフト記号表（勤務時間帯）'!$C$6:$U$35,19,FALSE))</f>
        <v/>
      </c>
      <c r="AF306" s="1381" t="str">
        <f>IF(AF304="","",VLOOKUP(AF304,'シフト記号表（勤務時間帯）'!$C$6:$U$35,19,FALSE))</f>
        <v/>
      </c>
      <c r="AG306" s="1380" t="str">
        <f>IF(AG304="","",VLOOKUP(AG304,'シフト記号表（勤務時間帯）'!$C$6:$U$35,19,FALSE))</f>
        <v/>
      </c>
      <c r="AH306" s="1379" t="str">
        <f>IF(AH304="","",VLOOKUP(AH304,'シフト記号表（勤務時間帯）'!$C$6:$U$35,19,FALSE))</f>
        <v/>
      </c>
      <c r="AI306" s="1379" t="str">
        <f>IF(AI304="","",VLOOKUP(AI304,'シフト記号表（勤務時間帯）'!$C$6:$U$35,19,FALSE))</f>
        <v/>
      </c>
      <c r="AJ306" s="1379" t="str">
        <f>IF(AJ304="","",VLOOKUP(AJ304,'シフト記号表（勤務時間帯）'!$C$6:$U$35,19,FALSE))</f>
        <v/>
      </c>
      <c r="AK306" s="1379" t="str">
        <f>IF(AK304="","",VLOOKUP(AK304,'シフト記号表（勤務時間帯）'!$C$6:$U$35,19,FALSE))</f>
        <v/>
      </c>
      <c r="AL306" s="1379" t="str">
        <f>IF(AL304="","",VLOOKUP(AL304,'シフト記号表（勤務時間帯）'!$C$6:$U$35,19,FALSE))</f>
        <v/>
      </c>
      <c r="AM306" s="1381" t="str">
        <f>IF(AM304="","",VLOOKUP(AM304,'シフト記号表（勤務時間帯）'!$C$6:$U$35,19,FALSE))</f>
        <v/>
      </c>
      <c r="AN306" s="1380" t="str">
        <f>IF(AN304="","",VLOOKUP(AN304,'シフト記号表（勤務時間帯）'!$C$6:$U$35,19,FALSE))</f>
        <v/>
      </c>
      <c r="AO306" s="1379" t="str">
        <f>IF(AO304="","",VLOOKUP(AO304,'シフト記号表（勤務時間帯）'!$C$6:$U$35,19,FALSE))</f>
        <v/>
      </c>
      <c r="AP306" s="1379" t="str">
        <f>IF(AP304="","",VLOOKUP(AP304,'シフト記号表（勤務時間帯）'!$C$6:$U$35,19,FALSE))</f>
        <v/>
      </c>
      <c r="AQ306" s="1379" t="str">
        <f>IF(AQ304="","",VLOOKUP(AQ304,'シフト記号表（勤務時間帯）'!$C$6:$U$35,19,FALSE))</f>
        <v/>
      </c>
      <c r="AR306" s="1379" t="str">
        <f>IF(AR304="","",VLOOKUP(AR304,'シフト記号表（勤務時間帯）'!$C$6:$U$35,19,FALSE))</f>
        <v/>
      </c>
      <c r="AS306" s="1379" t="str">
        <f>IF(AS304="","",VLOOKUP(AS304,'シフト記号表（勤務時間帯）'!$C$6:$U$35,19,FALSE))</f>
        <v/>
      </c>
      <c r="AT306" s="1381" t="str">
        <f>IF(AT304="","",VLOOKUP(AT304,'シフト記号表（勤務時間帯）'!$C$6:$U$35,19,FALSE))</f>
        <v/>
      </c>
      <c r="AU306" s="1380" t="str">
        <f>IF(AU304="","",VLOOKUP(AU304,'シフト記号表（勤務時間帯）'!$C$6:$U$35,19,FALSE))</f>
        <v/>
      </c>
      <c r="AV306" s="1379" t="str">
        <f>IF(AV304="","",VLOOKUP(AV304,'シフト記号表（勤務時間帯）'!$C$6:$U$35,19,FALSE))</f>
        <v/>
      </c>
      <c r="AW306" s="1379" t="str">
        <f>IF(AW304="","",VLOOKUP(AW304,'シフト記号表（勤務時間帯）'!$C$6:$U$35,19,FALSE))</f>
        <v/>
      </c>
      <c r="AX306" s="1378">
        <f>IF($BB$3="４週",SUM(S306:AT306),IF($BB$3="暦月",SUM(S306:AW306),""))</f>
        <v>0</v>
      </c>
      <c r="AY306" s="1377"/>
      <c r="AZ306" s="1376">
        <f>IF($BB$3="４週",AX306/4,IF($BB$3="暦月",'②勤務形態一覧表（100名）'!AX306/('②勤務形態一覧表（100名）'!$BB$8/7),""))</f>
        <v>0</v>
      </c>
      <c r="BA306" s="1375"/>
      <c r="BB306" s="1111"/>
      <c r="BC306" s="1110"/>
      <c r="BD306" s="1110"/>
      <c r="BE306" s="1110"/>
      <c r="BF306" s="1109"/>
    </row>
    <row r="307" spans="2:58" ht="20.25" customHeight="1">
      <c r="B307" s="1396">
        <f>B304+1</f>
        <v>96</v>
      </c>
      <c r="C307" s="1108"/>
      <c r="D307" s="1107"/>
      <c r="E307" s="1106"/>
      <c r="F307" s="1105"/>
      <c r="G307" s="1104"/>
      <c r="H307" s="1103"/>
      <c r="I307" s="1081"/>
      <c r="J307" s="1081"/>
      <c r="K307" s="1080"/>
      <c r="L307" s="1102"/>
      <c r="M307" s="1090"/>
      <c r="N307" s="1090"/>
      <c r="O307" s="1089"/>
      <c r="P307" s="1403" t="s">
        <v>937</v>
      </c>
      <c r="Q307" s="1402"/>
      <c r="R307" s="1401"/>
      <c r="S307" s="1518"/>
      <c r="T307" s="1517"/>
      <c r="U307" s="1517"/>
      <c r="V307" s="1517"/>
      <c r="W307" s="1517"/>
      <c r="X307" s="1517"/>
      <c r="Y307" s="1519"/>
      <c r="Z307" s="1518"/>
      <c r="AA307" s="1517"/>
      <c r="AB307" s="1517"/>
      <c r="AC307" s="1517"/>
      <c r="AD307" s="1517"/>
      <c r="AE307" s="1517"/>
      <c r="AF307" s="1519"/>
      <c r="AG307" s="1518"/>
      <c r="AH307" s="1517"/>
      <c r="AI307" s="1517"/>
      <c r="AJ307" s="1517"/>
      <c r="AK307" s="1517"/>
      <c r="AL307" s="1517"/>
      <c r="AM307" s="1519"/>
      <c r="AN307" s="1518"/>
      <c r="AO307" s="1517"/>
      <c r="AP307" s="1517"/>
      <c r="AQ307" s="1517"/>
      <c r="AR307" s="1517"/>
      <c r="AS307" s="1517"/>
      <c r="AT307" s="1519"/>
      <c r="AU307" s="1518"/>
      <c r="AV307" s="1517"/>
      <c r="AW307" s="1517"/>
      <c r="AX307" s="1516"/>
      <c r="AY307" s="1515"/>
      <c r="AZ307" s="1514"/>
      <c r="BA307" s="1513"/>
      <c r="BB307" s="1091"/>
      <c r="BC307" s="1090"/>
      <c r="BD307" s="1090"/>
      <c r="BE307" s="1090"/>
      <c r="BF307" s="1089"/>
    </row>
    <row r="308" spans="2:58" ht="20.25" customHeight="1">
      <c r="B308" s="1396"/>
      <c r="C308" s="1087"/>
      <c r="D308" s="1086"/>
      <c r="E308" s="1085"/>
      <c r="F308" s="1084"/>
      <c r="G308" s="1083"/>
      <c r="H308" s="1082"/>
      <c r="I308" s="1081"/>
      <c r="J308" s="1081"/>
      <c r="K308" s="1080"/>
      <c r="L308" s="1079"/>
      <c r="M308" s="1067"/>
      <c r="N308" s="1067"/>
      <c r="O308" s="1066"/>
      <c r="P308" s="1395" t="s">
        <v>936</v>
      </c>
      <c r="Q308" s="1394"/>
      <c r="R308" s="1393"/>
      <c r="S308" s="1391" t="str">
        <f>IF(S307="","",VLOOKUP(S307,'シフト記号表（勤務時間帯）'!$C$6:$K$35,9,FALSE))</f>
        <v/>
      </c>
      <c r="T308" s="1390" t="str">
        <f>IF(T307="","",VLOOKUP(T307,'シフト記号表（勤務時間帯）'!$C$6:$K$35,9,FALSE))</f>
        <v/>
      </c>
      <c r="U308" s="1390" t="str">
        <f>IF(U307="","",VLOOKUP(U307,'シフト記号表（勤務時間帯）'!$C$6:$K$35,9,FALSE))</f>
        <v/>
      </c>
      <c r="V308" s="1390" t="str">
        <f>IF(V307="","",VLOOKUP(V307,'シフト記号表（勤務時間帯）'!$C$6:$K$35,9,FALSE))</f>
        <v/>
      </c>
      <c r="W308" s="1390" t="str">
        <f>IF(W307="","",VLOOKUP(W307,'シフト記号表（勤務時間帯）'!$C$6:$K$35,9,FALSE))</f>
        <v/>
      </c>
      <c r="X308" s="1390" t="str">
        <f>IF(X307="","",VLOOKUP(X307,'シフト記号表（勤務時間帯）'!$C$6:$K$35,9,FALSE))</f>
        <v/>
      </c>
      <c r="Y308" s="1392" t="str">
        <f>IF(Y307="","",VLOOKUP(Y307,'シフト記号表（勤務時間帯）'!$C$6:$K$35,9,FALSE))</f>
        <v/>
      </c>
      <c r="Z308" s="1391" t="str">
        <f>IF(Z307="","",VLOOKUP(Z307,'シフト記号表（勤務時間帯）'!$C$6:$K$35,9,FALSE))</f>
        <v/>
      </c>
      <c r="AA308" s="1390" t="str">
        <f>IF(AA307="","",VLOOKUP(AA307,'シフト記号表（勤務時間帯）'!$C$6:$K$35,9,FALSE))</f>
        <v/>
      </c>
      <c r="AB308" s="1390" t="str">
        <f>IF(AB307="","",VLOOKUP(AB307,'シフト記号表（勤務時間帯）'!$C$6:$K$35,9,FALSE))</f>
        <v/>
      </c>
      <c r="AC308" s="1390" t="str">
        <f>IF(AC307="","",VLOOKUP(AC307,'シフト記号表（勤務時間帯）'!$C$6:$K$35,9,FALSE))</f>
        <v/>
      </c>
      <c r="AD308" s="1390" t="str">
        <f>IF(AD307="","",VLOOKUP(AD307,'シフト記号表（勤務時間帯）'!$C$6:$K$35,9,FALSE))</f>
        <v/>
      </c>
      <c r="AE308" s="1390" t="str">
        <f>IF(AE307="","",VLOOKUP(AE307,'シフト記号表（勤務時間帯）'!$C$6:$K$35,9,FALSE))</f>
        <v/>
      </c>
      <c r="AF308" s="1392" t="str">
        <f>IF(AF307="","",VLOOKUP(AF307,'シフト記号表（勤務時間帯）'!$C$6:$K$35,9,FALSE))</f>
        <v/>
      </c>
      <c r="AG308" s="1391" t="str">
        <f>IF(AG307="","",VLOOKUP(AG307,'シフト記号表（勤務時間帯）'!$C$6:$K$35,9,FALSE))</f>
        <v/>
      </c>
      <c r="AH308" s="1390" t="str">
        <f>IF(AH307="","",VLOOKUP(AH307,'シフト記号表（勤務時間帯）'!$C$6:$K$35,9,FALSE))</f>
        <v/>
      </c>
      <c r="AI308" s="1390" t="str">
        <f>IF(AI307="","",VLOOKUP(AI307,'シフト記号表（勤務時間帯）'!$C$6:$K$35,9,FALSE))</f>
        <v/>
      </c>
      <c r="AJ308" s="1390" t="str">
        <f>IF(AJ307="","",VLOOKUP(AJ307,'シフト記号表（勤務時間帯）'!$C$6:$K$35,9,FALSE))</f>
        <v/>
      </c>
      <c r="AK308" s="1390" t="str">
        <f>IF(AK307="","",VLOOKUP(AK307,'シフト記号表（勤務時間帯）'!$C$6:$K$35,9,FALSE))</f>
        <v/>
      </c>
      <c r="AL308" s="1390" t="str">
        <f>IF(AL307="","",VLOOKUP(AL307,'シフト記号表（勤務時間帯）'!$C$6:$K$35,9,FALSE))</f>
        <v/>
      </c>
      <c r="AM308" s="1392" t="str">
        <f>IF(AM307="","",VLOOKUP(AM307,'シフト記号表（勤務時間帯）'!$C$6:$K$35,9,FALSE))</f>
        <v/>
      </c>
      <c r="AN308" s="1391" t="str">
        <f>IF(AN307="","",VLOOKUP(AN307,'シフト記号表（勤務時間帯）'!$C$6:$K$35,9,FALSE))</f>
        <v/>
      </c>
      <c r="AO308" s="1390" t="str">
        <f>IF(AO307="","",VLOOKUP(AO307,'シフト記号表（勤務時間帯）'!$C$6:$K$35,9,FALSE))</f>
        <v/>
      </c>
      <c r="AP308" s="1390" t="str">
        <f>IF(AP307="","",VLOOKUP(AP307,'シフト記号表（勤務時間帯）'!$C$6:$K$35,9,FALSE))</f>
        <v/>
      </c>
      <c r="AQ308" s="1390" t="str">
        <f>IF(AQ307="","",VLOOKUP(AQ307,'シフト記号表（勤務時間帯）'!$C$6:$K$35,9,FALSE))</f>
        <v/>
      </c>
      <c r="AR308" s="1390" t="str">
        <f>IF(AR307="","",VLOOKUP(AR307,'シフト記号表（勤務時間帯）'!$C$6:$K$35,9,FALSE))</f>
        <v/>
      </c>
      <c r="AS308" s="1390" t="str">
        <f>IF(AS307="","",VLOOKUP(AS307,'シフト記号表（勤務時間帯）'!$C$6:$K$35,9,FALSE))</f>
        <v/>
      </c>
      <c r="AT308" s="1392" t="str">
        <f>IF(AT307="","",VLOOKUP(AT307,'シフト記号表（勤務時間帯）'!$C$6:$K$35,9,FALSE))</f>
        <v/>
      </c>
      <c r="AU308" s="1391" t="str">
        <f>IF(AU307="","",VLOOKUP(AU307,'シフト記号表（勤務時間帯）'!$C$6:$K$35,9,FALSE))</f>
        <v/>
      </c>
      <c r="AV308" s="1390" t="str">
        <f>IF(AV307="","",VLOOKUP(AV307,'シフト記号表（勤務時間帯）'!$C$6:$K$35,9,FALSE))</f>
        <v/>
      </c>
      <c r="AW308" s="1390" t="str">
        <f>IF(AW307="","",VLOOKUP(AW307,'シフト記号表（勤務時間帯）'!$C$6:$K$35,9,FALSE))</f>
        <v/>
      </c>
      <c r="AX308" s="1389">
        <f>IF($BB$3="４週",SUM(S308:AT308),IF($BB$3="暦月",SUM(S308:AW308),""))</f>
        <v>0</v>
      </c>
      <c r="AY308" s="1388"/>
      <c r="AZ308" s="1387">
        <f>IF($BB$3="４週",AX308/4,IF($BB$3="暦月",'②勤務形態一覧表（100名）'!AX308/('②勤務形態一覧表（100名）'!$BB$8/7),""))</f>
        <v>0</v>
      </c>
      <c r="BA308" s="1386"/>
      <c r="BB308" s="1068"/>
      <c r="BC308" s="1067"/>
      <c r="BD308" s="1067"/>
      <c r="BE308" s="1067"/>
      <c r="BF308" s="1066"/>
    </row>
    <row r="309" spans="2:58" ht="20.25" customHeight="1">
      <c r="B309" s="1396"/>
      <c r="C309" s="1064"/>
      <c r="D309" s="1063"/>
      <c r="E309" s="1062"/>
      <c r="F309" s="1512">
        <f>C307</f>
        <v>0</v>
      </c>
      <c r="G309" s="1116"/>
      <c r="H309" s="1082"/>
      <c r="I309" s="1081"/>
      <c r="J309" s="1081"/>
      <c r="K309" s="1080"/>
      <c r="L309" s="1115"/>
      <c r="M309" s="1110"/>
      <c r="N309" s="1110"/>
      <c r="O309" s="1109"/>
      <c r="P309" s="1406" t="s">
        <v>935</v>
      </c>
      <c r="Q309" s="1405"/>
      <c r="R309" s="1404"/>
      <c r="S309" s="1380" t="str">
        <f>IF(S307="","",VLOOKUP(S307,'シフト記号表（勤務時間帯）'!$C$6:$U$35,19,FALSE))</f>
        <v/>
      </c>
      <c r="T309" s="1379" t="str">
        <f>IF(T307="","",VLOOKUP(T307,'シフト記号表（勤務時間帯）'!$C$6:$U$35,19,FALSE))</f>
        <v/>
      </c>
      <c r="U309" s="1379" t="str">
        <f>IF(U307="","",VLOOKUP(U307,'シフト記号表（勤務時間帯）'!$C$6:$U$35,19,FALSE))</f>
        <v/>
      </c>
      <c r="V309" s="1379" t="str">
        <f>IF(V307="","",VLOOKUP(V307,'シフト記号表（勤務時間帯）'!$C$6:$U$35,19,FALSE))</f>
        <v/>
      </c>
      <c r="W309" s="1379" t="str">
        <f>IF(W307="","",VLOOKUP(W307,'シフト記号表（勤務時間帯）'!$C$6:$U$35,19,FALSE))</f>
        <v/>
      </c>
      <c r="X309" s="1379" t="str">
        <f>IF(X307="","",VLOOKUP(X307,'シフト記号表（勤務時間帯）'!$C$6:$U$35,19,FALSE))</f>
        <v/>
      </c>
      <c r="Y309" s="1381" t="str">
        <f>IF(Y307="","",VLOOKUP(Y307,'シフト記号表（勤務時間帯）'!$C$6:$U$35,19,FALSE))</f>
        <v/>
      </c>
      <c r="Z309" s="1380" t="str">
        <f>IF(Z307="","",VLOOKUP(Z307,'シフト記号表（勤務時間帯）'!$C$6:$U$35,19,FALSE))</f>
        <v/>
      </c>
      <c r="AA309" s="1379" t="str">
        <f>IF(AA307="","",VLOOKUP(AA307,'シフト記号表（勤務時間帯）'!$C$6:$U$35,19,FALSE))</f>
        <v/>
      </c>
      <c r="AB309" s="1379" t="str">
        <f>IF(AB307="","",VLOOKUP(AB307,'シフト記号表（勤務時間帯）'!$C$6:$U$35,19,FALSE))</f>
        <v/>
      </c>
      <c r="AC309" s="1379" t="str">
        <f>IF(AC307="","",VLOOKUP(AC307,'シフト記号表（勤務時間帯）'!$C$6:$U$35,19,FALSE))</f>
        <v/>
      </c>
      <c r="AD309" s="1379" t="str">
        <f>IF(AD307="","",VLOOKUP(AD307,'シフト記号表（勤務時間帯）'!$C$6:$U$35,19,FALSE))</f>
        <v/>
      </c>
      <c r="AE309" s="1379" t="str">
        <f>IF(AE307="","",VLOOKUP(AE307,'シフト記号表（勤務時間帯）'!$C$6:$U$35,19,FALSE))</f>
        <v/>
      </c>
      <c r="AF309" s="1381" t="str">
        <f>IF(AF307="","",VLOOKUP(AF307,'シフト記号表（勤務時間帯）'!$C$6:$U$35,19,FALSE))</f>
        <v/>
      </c>
      <c r="AG309" s="1380" t="str">
        <f>IF(AG307="","",VLOOKUP(AG307,'シフト記号表（勤務時間帯）'!$C$6:$U$35,19,FALSE))</f>
        <v/>
      </c>
      <c r="AH309" s="1379" t="str">
        <f>IF(AH307="","",VLOOKUP(AH307,'シフト記号表（勤務時間帯）'!$C$6:$U$35,19,FALSE))</f>
        <v/>
      </c>
      <c r="AI309" s="1379" t="str">
        <f>IF(AI307="","",VLOOKUP(AI307,'シフト記号表（勤務時間帯）'!$C$6:$U$35,19,FALSE))</f>
        <v/>
      </c>
      <c r="AJ309" s="1379" t="str">
        <f>IF(AJ307="","",VLOOKUP(AJ307,'シフト記号表（勤務時間帯）'!$C$6:$U$35,19,FALSE))</f>
        <v/>
      </c>
      <c r="AK309" s="1379" t="str">
        <f>IF(AK307="","",VLOOKUP(AK307,'シフト記号表（勤務時間帯）'!$C$6:$U$35,19,FALSE))</f>
        <v/>
      </c>
      <c r="AL309" s="1379" t="str">
        <f>IF(AL307="","",VLOOKUP(AL307,'シフト記号表（勤務時間帯）'!$C$6:$U$35,19,FALSE))</f>
        <v/>
      </c>
      <c r="AM309" s="1381" t="str">
        <f>IF(AM307="","",VLOOKUP(AM307,'シフト記号表（勤務時間帯）'!$C$6:$U$35,19,FALSE))</f>
        <v/>
      </c>
      <c r="AN309" s="1380" t="str">
        <f>IF(AN307="","",VLOOKUP(AN307,'シフト記号表（勤務時間帯）'!$C$6:$U$35,19,FALSE))</f>
        <v/>
      </c>
      <c r="AO309" s="1379" t="str">
        <f>IF(AO307="","",VLOOKUP(AO307,'シフト記号表（勤務時間帯）'!$C$6:$U$35,19,FALSE))</f>
        <v/>
      </c>
      <c r="AP309" s="1379" t="str">
        <f>IF(AP307="","",VLOOKUP(AP307,'シフト記号表（勤務時間帯）'!$C$6:$U$35,19,FALSE))</f>
        <v/>
      </c>
      <c r="AQ309" s="1379" t="str">
        <f>IF(AQ307="","",VLOOKUP(AQ307,'シフト記号表（勤務時間帯）'!$C$6:$U$35,19,FALSE))</f>
        <v/>
      </c>
      <c r="AR309" s="1379" t="str">
        <f>IF(AR307="","",VLOOKUP(AR307,'シフト記号表（勤務時間帯）'!$C$6:$U$35,19,FALSE))</f>
        <v/>
      </c>
      <c r="AS309" s="1379" t="str">
        <f>IF(AS307="","",VLOOKUP(AS307,'シフト記号表（勤務時間帯）'!$C$6:$U$35,19,FALSE))</f>
        <v/>
      </c>
      <c r="AT309" s="1381" t="str">
        <f>IF(AT307="","",VLOOKUP(AT307,'シフト記号表（勤務時間帯）'!$C$6:$U$35,19,FALSE))</f>
        <v/>
      </c>
      <c r="AU309" s="1380" t="str">
        <f>IF(AU307="","",VLOOKUP(AU307,'シフト記号表（勤務時間帯）'!$C$6:$U$35,19,FALSE))</f>
        <v/>
      </c>
      <c r="AV309" s="1379" t="str">
        <f>IF(AV307="","",VLOOKUP(AV307,'シフト記号表（勤務時間帯）'!$C$6:$U$35,19,FALSE))</f>
        <v/>
      </c>
      <c r="AW309" s="1379" t="str">
        <f>IF(AW307="","",VLOOKUP(AW307,'シフト記号表（勤務時間帯）'!$C$6:$U$35,19,FALSE))</f>
        <v/>
      </c>
      <c r="AX309" s="1378">
        <f>IF($BB$3="４週",SUM(S309:AT309),IF($BB$3="暦月",SUM(S309:AW309),""))</f>
        <v>0</v>
      </c>
      <c r="AY309" s="1377"/>
      <c r="AZ309" s="1376">
        <f>IF($BB$3="４週",AX309/4,IF($BB$3="暦月",'②勤務形態一覧表（100名）'!AX309/('②勤務形態一覧表（100名）'!$BB$8/7),""))</f>
        <v>0</v>
      </c>
      <c r="BA309" s="1375"/>
      <c r="BB309" s="1111"/>
      <c r="BC309" s="1110"/>
      <c r="BD309" s="1110"/>
      <c r="BE309" s="1110"/>
      <c r="BF309" s="1109"/>
    </row>
    <row r="310" spans="2:58" ht="20.25" customHeight="1">
      <c r="B310" s="1396">
        <f>B307+1</f>
        <v>97</v>
      </c>
      <c r="C310" s="1108"/>
      <c r="D310" s="1107"/>
      <c r="E310" s="1106"/>
      <c r="F310" s="1105"/>
      <c r="G310" s="1104"/>
      <c r="H310" s="1103"/>
      <c r="I310" s="1081"/>
      <c r="J310" s="1081"/>
      <c r="K310" s="1080"/>
      <c r="L310" s="1102"/>
      <c r="M310" s="1090"/>
      <c r="N310" s="1090"/>
      <c r="O310" s="1089"/>
      <c r="P310" s="1403" t="s">
        <v>937</v>
      </c>
      <c r="Q310" s="1402"/>
      <c r="R310" s="1401"/>
      <c r="S310" s="1518"/>
      <c r="T310" s="1517"/>
      <c r="U310" s="1517"/>
      <c r="V310" s="1517"/>
      <c r="W310" s="1517"/>
      <c r="X310" s="1517"/>
      <c r="Y310" s="1519"/>
      <c r="Z310" s="1518"/>
      <c r="AA310" s="1517"/>
      <c r="AB310" s="1517"/>
      <c r="AC310" s="1517"/>
      <c r="AD310" s="1517"/>
      <c r="AE310" s="1517"/>
      <c r="AF310" s="1519"/>
      <c r="AG310" s="1518"/>
      <c r="AH310" s="1517"/>
      <c r="AI310" s="1517"/>
      <c r="AJ310" s="1517"/>
      <c r="AK310" s="1517"/>
      <c r="AL310" s="1517"/>
      <c r="AM310" s="1519"/>
      <c r="AN310" s="1518"/>
      <c r="AO310" s="1517"/>
      <c r="AP310" s="1517"/>
      <c r="AQ310" s="1517"/>
      <c r="AR310" s="1517"/>
      <c r="AS310" s="1517"/>
      <c r="AT310" s="1519"/>
      <c r="AU310" s="1518"/>
      <c r="AV310" s="1517"/>
      <c r="AW310" s="1517"/>
      <c r="AX310" s="1516"/>
      <c r="AY310" s="1515"/>
      <c r="AZ310" s="1514"/>
      <c r="BA310" s="1513"/>
      <c r="BB310" s="1091"/>
      <c r="BC310" s="1090"/>
      <c r="BD310" s="1090"/>
      <c r="BE310" s="1090"/>
      <c r="BF310" s="1089"/>
    </row>
    <row r="311" spans="2:58" ht="20.25" customHeight="1">
      <c r="B311" s="1396"/>
      <c r="C311" s="1087"/>
      <c r="D311" s="1086"/>
      <c r="E311" s="1085"/>
      <c r="F311" s="1084"/>
      <c r="G311" s="1083"/>
      <c r="H311" s="1082"/>
      <c r="I311" s="1081"/>
      <c r="J311" s="1081"/>
      <c r="K311" s="1080"/>
      <c r="L311" s="1079"/>
      <c r="M311" s="1067"/>
      <c r="N311" s="1067"/>
      <c r="O311" s="1066"/>
      <c r="P311" s="1395" t="s">
        <v>936</v>
      </c>
      <c r="Q311" s="1394"/>
      <c r="R311" s="1393"/>
      <c r="S311" s="1391" t="str">
        <f>IF(S310="","",VLOOKUP(S310,'シフト記号表（勤務時間帯）'!$C$6:$K$35,9,FALSE))</f>
        <v/>
      </c>
      <c r="T311" s="1390" t="str">
        <f>IF(T310="","",VLOOKUP(T310,'シフト記号表（勤務時間帯）'!$C$6:$K$35,9,FALSE))</f>
        <v/>
      </c>
      <c r="U311" s="1390" t="str">
        <f>IF(U310="","",VLOOKUP(U310,'シフト記号表（勤務時間帯）'!$C$6:$K$35,9,FALSE))</f>
        <v/>
      </c>
      <c r="V311" s="1390" t="str">
        <f>IF(V310="","",VLOOKUP(V310,'シフト記号表（勤務時間帯）'!$C$6:$K$35,9,FALSE))</f>
        <v/>
      </c>
      <c r="W311" s="1390" t="str">
        <f>IF(W310="","",VLOOKUP(W310,'シフト記号表（勤務時間帯）'!$C$6:$K$35,9,FALSE))</f>
        <v/>
      </c>
      <c r="X311" s="1390" t="str">
        <f>IF(X310="","",VLOOKUP(X310,'シフト記号表（勤務時間帯）'!$C$6:$K$35,9,FALSE))</f>
        <v/>
      </c>
      <c r="Y311" s="1392" t="str">
        <f>IF(Y310="","",VLOOKUP(Y310,'シフト記号表（勤務時間帯）'!$C$6:$K$35,9,FALSE))</f>
        <v/>
      </c>
      <c r="Z311" s="1391" t="str">
        <f>IF(Z310="","",VLOOKUP(Z310,'シフト記号表（勤務時間帯）'!$C$6:$K$35,9,FALSE))</f>
        <v/>
      </c>
      <c r="AA311" s="1390" t="str">
        <f>IF(AA310="","",VLOOKUP(AA310,'シフト記号表（勤務時間帯）'!$C$6:$K$35,9,FALSE))</f>
        <v/>
      </c>
      <c r="AB311" s="1390" t="str">
        <f>IF(AB310="","",VLOOKUP(AB310,'シフト記号表（勤務時間帯）'!$C$6:$K$35,9,FALSE))</f>
        <v/>
      </c>
      <c r="AC311" s="1390" t="str">
        <f>IF(AC310="","",VLOOKUP(AC310,'シフト記号表（勤務時間帯）'!$C$6:$K$35,9,FALSE))</f>
        <v/>
      </c>
      <c r="AD311" s="1390" t="str">
        <f>IF(AD310="","",VLOOKUP(AD310,'シフト記号表（勤務時間帯）'!$C$6:$K$35,9,FALSE))</f>
        <v/>
      </c>
      <c r="AE311" s="1390" t="str">
        <f>IF(AE310="","",VLOOKUP(AE310,'シフト記号表（勤務時間帯）'!$C$6:$K$35,9,FALSE))</f>
        <v/>
      </c>
      <c r="AF311" s="1392" t="str">
        <f>IF(AF310="","",VLOOKUP(AF310,'シフト記号表（勤務時間帯）'!$C$6:$K$35,9,FALSE))</f>
        <v/>
      </c>
      <c r="AG311" s="1391" t="str">
        <f>IF(AG310="","",VLOOKUP(AG310,'シフト記号表（勤務時間帯）'!$C$6:$K$35,9,FALSE))</f>
        <v/>
      </c>
      <c r="AH311" s="1390" t="str">
        <f>IF(AH310="","",VLOOKUP(AH310,'シフト記号表（勤務時間帯）'!$C$6:$K$35,9,FALSE))</f>
        <v/>
      </c>
      <c r="AI311" s="1390" t="str">
        <f>IF(AI310="","",VLOOKUP(AI310,'シフト記号表（勤務時間帯）'!$C$6:$K$35,9,FALSE))</f>
        <v/>
      </c>
      <c r="AJ311" s="1390" t="str">
        <f>IF(AJ310="","",VLOOKUP(AJ310,'シフト記号表（勤務時間帯）'!$C$6:$K$35,9,FALSE))</f>
        <v/>
      </c>
      <c r="AK311" s="1390" t="str">
        <f>IF(AK310="","",VLOOKUP(AK310,'シフト記号表（勤務時間帯）'!$C$6:$K$35,9,FALSE))</f>
        <v/>
      </c>
      <c r="AL311" s="1390" t="str">
        <f>IF(AL310="","",VLOOKUP(AL310,'シフト記号表（勤務時間帯）'!$C$6:$K$35,9,FALSE))</f>
        <v/>
      </c>
      <c r="AM311" s="1392" t="str">
        <f>IF(AM310="","",VLOOKUP(AM310,'シフト記号表（勤務時間帯）'!$C$6:$K$35,9,FALSE))</f>
        <v/>
      </c>
      <c r="AN311" s="1391" t="str">
        <f>IF(AN310="","",VLOOKUP(AN310,'シフト記号表（勤務時間帯）'!$C$6:$K$35,9,FALSE))</f>
        <v/>
      </c>
      <c r="AO311" s="1390" t="str">
        <f>IF(AO310="","",VLOOKUP(AO310,'シフト記号表（勤務時間帯）'!$C$6:$K$35,9,FALSE))</f>
        <v/>
      </c>
      <c r="AP311" s="1390" t="str">
        <f>IF(AP310="","",VLOOKUP(AP310,'シフト記号表（勤務時間帯）'!$C$6:$K$35,9,FALSE))</f>
        <v/>
      </c>
      <c r="AQ311" s="1390" t="str">
        <f>IF(AQ310="","",VLOOKUP(AQ310,'シフト記号表（勤務時間帯）'!$C$6:$K$35,9,FALSE))</f>
        <v/>
      </c>
      <c r="AR311" s="1390" t="str">
        <f>IF(AR310="","",VLOOKUP(AR310,'シフト記号表（勤務時間帯）'!$C$6:$K$35,9,FALSE))</f>
        <v/>
      </c>
      <c r="AS311" s="1390" t="str">
        <f>IF(AS310="","",VLOOKUP(AS310,'シフト記号表（勤務時間帯）'!$C$6:$K$35,9,FALSE))</f>
        <v/>
      </c>
      <c r="AT311" s="1392" t="str">
        <f>IF(AT310="","",VLOOKUP(AT310,'シフト記号表（勤務時間帯）'!$C$6:$K$35,9,FALSE))</f>
        <v/>
      </c>
      <c r="AU311" s="1391" t="str">
        <f>IF(AU310="","",VLOOKUP(AU310,'シフト記号表（勤務時間帯）'!$C$6:$K$35,9,FALSE))</f>
        <v/>
      </c>
      <c r="AV311" s="1390" t="str">
        <f>IF(AV310="","",VLOOKUP(AV310,'シフト記号表（勤務時間帯）'!$C$6:$K$35,9,FALSE))</f>
        <v/>
      </c>
      <c r="AW311" s="1390" t="str">
        <f>IF(AW310="","",VLOOKUP(AW310,'シフト記号表（勤務時間帯）'!$C$6:$K$35,9,FALSE))</f>
        <v/>
      </c>
      <c r="AX311" s="1389">
        <f>IF($BB$3="４週",SUM(S311:AT311),IF($BB$3="暦月",SUM(S311:AW311),""))</f>
        <v>0</v>
      </c>
      <c r="AY311" s="1388"/>
      <c r="AZ311" s="1387">
        <f>IF($BB$3="４週",AX311/4,IF($BB$3="暦月",'②勤務形態一覧表（100名）'!AX311/('②勤務形態一覧表（100名）'!$BB$8/7),""))</f>
        <v>0</v>
      </c>
      <c r="BA311" s="1386"/>
      <c r="BB311" s="1068"/>
      <c r="BC311" s="1067"/>
      <c r="BD311" s="1067"/>
      <c r="BE311" s="1067"/>
      <c r="BF311" s="1066"/>
    </row>
    <row r="312" spans="2:58" ht="20.25" customHeight="1">
      <c r="B312" s="1396"/>
      <c r="C312" s="1064"/>
      <c r="D312" s="1063"/>
      <c r="E312" s="1062"/>
      <c r="F312" s="1512">
        <f>C310</f>
        <v>0</v>
      </c>
      <c r="G312" s="1116"/>
      <c r="H312" s="1082"/>
      <c r="I312" s="1081"/>
      <c r="J312" s="1081"/>
      <c r="K312" s="1080"/>
      <c r="L312" s="1115"/>
      <c r="M312" s="1110"/>
      <c r="N312" s="1110"/>
      <c r="O312" s="1109"/>
      <c r="P312" s="1406" t="s">
        <v>935</v>
      </c>
      <c r="Q312" s="1405"/>
      <c r="R312" s="1404"/>
      <c r="S312" s="1380" t="str">
        <f>IF(S310="","",VLOOKUP(S310,'シフト記号表（勤務時間帯）'!$C$6:$U$35,19,FALSE))</f>
        <v/>
      </c>
      <c r="T312" s="1379" t="str">
        <f>IF(T310="","",VLOOKUP(T310,'シフト記号表（勤務時間帯）'!$C$6:$U$35,19,FALSE))</f>
        <v/>
      </c>
      <c r="U312" s="1379" t="str">
        <f>IF(U310="","",VLOOKUP(U310,'シフト記号表（勤務時間帯）'!$C$6:$U$35,19,FALSE))</f>
        <v/>
      </c>
      <c r="V312" s="1379" t="str">
        <f>IF(V310="","",VLOOKUP(V310,'シフト記号表（勤務時間帯）'!$C$6:$U$35,19,FALSE))</f>
        <v/>
      </c>
      <c r="W312" s="1379" t="str">
        <f>IF(W310="","",VLOOKUP(W310,'シフト記号表（勤務時間帯）'!$C$6:$U$35,19,FALSE))</f>
        <v/>
      </c>
      <c r="X312" s="1379" t="str">
        <f>IF(X310="","",VLOOKUP(X310,'シフト記号表（勤務時間帯）'!$C$6:$U$35,19,FALSE))</f>
        <v/>
      </c>
      <c r="Y312" s="1381" t="str">
        <f>IF(Y310="","",VLOOKUP(Y310,'シフト記号表（勤務時間帯）'!$C$6:$U$35,19,FALSE))</f>
        <v/>
      </c>
      <c r="Z312" s="1380" t="str">
        <f>IF(Z310="","",VLOOKUP(Z310,'シフト記号表（勤務時間帯）'!$C$6:$U$35,19,FALSE))</f>
        <v/>
      </c>
      <c r="AA312" s="1379" t="str">
        <f>IF(AA310="","",VLOOKUP(AA310,'シフト記号表（勤務時間帯）'!$C$6:$U$35,19,FALSE))</f>
        <v/>
      </c>
      <c r="AB312" s="1379" t="str">
        <f>IF(AB310="","",VLOOKUP(AB310,'シフト記号表（勤務時間帯）'!$C$6:$U$35,19,FALSE))</f>
        <v/>
      </c>
      <c r="AC312" s="1379" t="str">
        <f>IF(AC310="","",VLOOKUP(AC310,'シフト記号表（勤務時間帯）'!$C$6:$U$35,19,FALSE))</f>
        <v/>
      </c>
      <c r="AD312" s="1379" t="str">
        <f>IF(AD310="","",VLOOKUP(AD310,'シフト記号表（勤務時間帯）'!$C$6:$U$35,19,FALSE))</f>
        <v/>
      </c>
      <c r="AE312" s="1379" t="str">
        <f>IF(AE310="","",VLOOKUP(AE310,'シフト記号表（勤務時間帯）'!$C$6:$U$35,19,FALSE))</f>
        <v/>
      </c>
      <c r="AF312" s="1381" t="str">
        <f>IF(AF310="","",VLOOKUP(AF310,'シフト記号表（勤務時間帯）'!$C$6:$U$35,19,FALSE))</f>
        <v/>
      </c>
      <c r="AG312" s="1380" t="str">
        <f>IF(AG310="","",VLOOKUP(AG310,'シフト記号表（勤務時間帯）'!$C$6:$U$35,19,FALSE))</f>
        <v/>
      </c>
      <c r="AH312" s="1379" t="str">
        <f>IF(AH310="","",VLOOKUP(AH310,'シフト記号表（勤務時間帯）'!$C$6:$U$35,19,FALSE))</f>
        <v/>
      </c>
      <c r="AI312" s="1379" t="str">
        <f>IF(AI310="","",VLOOKUP(AI310,'シフト記号表（勤務時間帯）'!$C$6:$U$35,19,FALSE))</f>
        <v/>
      </c>
      <c r="AJ312" s="1379" t="str">
        <f>IF(AJ310="","",VLOOKUP(AJ310,'シフト記号表（勤務時間帯）'!$C$6:$U$35,19,FALSE))</f>
        <v/>
      </c>
      <c r="AK312" s="1379" t="str">
        <f>IF(AK310="","",VLOOKUP(AK310,'シフト記号表（勤務時間帯）'!$C$6:$U$35,19,FALSE))</f>
        <v/>
      </c>
      <c r="AL312" s="1379" t="str">
        <f>IF(AL310="","",VLOOKUP(AL310,'シフト記号表（勤務時間帯）'!$C$6:$U$35,19,FALSE))</f>
        <v/>
      </c>
      <c r="AM312" s="1381" t="str">
        <f>IF(AM310="","",VLOOKUP(AM310,'シフト記号表（勤務時間帯）'!$C$6:$U$35,19,FALSE))</f>
        <v/>
      </c>
      <c r="AN312" s="1380" t="str">
        <f>IF(AN310="","",VLOOKUP(AN310,'シフト記号表（勤務時間帯）'!$C$6:$U$35,19,FALSE))</f>
        <v/>
      </c>
      <c r="AO312" s="1379" t="str">
        <f>IF(AO310="","",VLOOKUP(AO310,'シフト記号表（勤務時間帯）'!$C$6:$U$35,19,FALSE))</f>
        <v/>
      </c>
      <c r="AP312" s="1379" t="str">
        <f>IF(AP310="","",VLOOKUP(AP310,'シフト記号表（勤務時間帯）'!$C$6:$U$35,19,FALSE))</f>
        <v/>
      </c>
      <c r="AQ312" s="1379" t="str">
        <f>IF(AQ310="","",VLOOKUP(AQ310,'シフト記号表（勤務時間帯）'!$C$6:$U$35,19,FALSE))</f>
        <v/>
      </c>
      <c r="AR312" s="1379" t="str">
        <f>IF(AR310="","",VLOOKUP(AR310,'シフト記号表（勤務時間帯）'!$C$6:$U$35,19,FALSE))</f>
        <v/>
      </c>
      <c r="AS312" s="1379" t="str">
        <f>IF(AS310="","",VLOOKUP(AS310,'シフト記号表（勤務時間帯）'!$C$6:$U$35,19,FALSE))</f>
        <v/>
      </c>
      <c r="AT312" s="1381" t="str">
        <f>IF(AT310="","",VLOOKUP(AT310,'シフト記号表（勤務時間帯）'!$C$6:$U$35,19,FALSE))</f>
        <v/>
      </c>
      <c r="AU312" s="1380" t="str">
        <f>IF(AU310="","",VLOOKUP(AU310,'シフト記号表（勤務時間帯）'!$C$6:$U$35,19,FALSE))</f>
        <v/>
      </c>
      <c r="AV312" s="1379" t="str">
        <f>IF(AV310="","",VLOOKUP(AV310,'シフト記号表（勤務時間帯）'!$C$6:$U$35,19,FALSE))</f>
        <v/>
      </c>
      <c r="AW312" s="1379" t="str">
        <f>IF(AW310="","",VLOOKUP(AW310,'シフト記号表（勤務時間帯）'!$C$6:$U$35,19,FALSE))</f>
        <v/>
      </c>
      <c r="AX312" s="1378">
        <f>IF($BB$3="４週",SUM(S312:AT312),IF($BB$3="暦月",SUM(S312:AW312),""))</f>
        <v>0</v>
      </c>
      <c r="AY312" s="1377"/>
      <c r="AZ312" s="1376">
        <f>IF($BB$3="４週",AX312/4,IF($BB$3="暦月",'②勤務形態一覧表（100名）'!AX312/('②勤務形態一覧表（100名）'!$BB$8/7),""))</f>
        <v>0</v>
      </c>
      <c r="BA312" s="1375"/>
      <c r="BB312" s="1111"/>
      <c r="BC312" s="1110"/>
      <c r="BD312" s="1110"/>
      <c r="BE312" s="1110"/>
      <c r="BF312" s="1109"/>
    </row>
    <row r="313" spans="2:58" ht="20.25" customHeight="1">
      <c r="B313" s="1396">
        <f>B310+1</f>
        <v>98</v>
      </c>
      <c r="C313" s="1108"/>
      <c r="D313" s="1107"/>
      <c r="E313" s="1106"/>
      <c r="F313" s="1105"/>
      <c r="G313" s="1104"/>
      <c r="H313" s="1103"/>
      <c r="I313" s="1081"/>
      <c r="J313" s="1081"/>
      <c r="K313" s="1080"/>
      <c r="L313" s="1102"/>
      <c r="M313" s="1090"/>
      <c r="N313" s="1090"/>
      <c r="O313" s="1089"/>
      <c r="P313" s="1403" t="s">
        <v>937</v>
      </c>
      <c r="Q313" s="1402"/>
      <c r="R313" s="1401"/>
      <c r="S313" s="1518"/>
      <c r="T313" s="1517"/>
      <c r="U313" s="1517"/>
      <c r="V313" s="1517"/>
      <c r="W313" s="1517"/>
      <c r="X313" s="1517"/>
      <c r="Y313" s="1519"/>
      <c r="Z313" s="1518"/>
      <c r="AA313" s="1517"/>
      <c r="AB313" s="1517"/>
      <c r="AC313" s="1517"/>
      <c r="AD313" s="1517"/>
      <c r="AE313" s="1517"/>
      <c r="AF313" s="1519"/>
      <c r="AG313" s="1518"/>
      <c r="AH313" s="1517"/>
      <c r="AI313" s="1517"/>
      <c r="AJ313" s="1517"/>
      <c r="AK313" s="1517"/>
      <c r="AL313" s="1517"/>
      <c r="AM313" s="1519"/>
      <c r="AN313" s="1518"/>
      <c r="AO313" s="1517"/>
      <c r="AP313" s="1517"/>
      <c r="AQ313" s="1517"/>
      <c r="AR313" s="1517"/>
      <c r="AS313" s="1517"/>
      <c r="AT313" s="1519"/>
      <c r="AU313" s="1518"/>
      <c r="AV313" s="1517"/>
      <c r="AW313" s="1517"/>
      <c r="AX313" s="1516"/>
      <c r="AY313" s="1515"/>
      <c r="AZ313" s="1514"/>
      <c r="BA313" s="1513"/>
      <c r="BB313" s="1091"/>
      <c r="BC313" s="1090"/>
      <c r="BD313" s="1090"/>
      <c r="BE313" s="1090"/>
      <c r="BF313" s="1089"/>
    </row>
    <row r="314" spans="2:58" ht="20.25" customHeight="1">
      <c r="B314" s="1396"/>
      <c r="C314" s="1087"/>
      <c r="D314" s="1086"/>
      <c r="E314" s="1085"/>
      <c r="F314" s="1084"/>
      <c r="G314" s="1083"/>
      <c r="H314" s="1082"/>
      <c r="I314" s="1081"/>
      <c r="J314" s="1081"/>
      <c r="K314" s="1080"/>
      <c r="L314" s="1079"/>
      <c r="M314" s="1067"/>
      <c r="N314" s="1067"/>
      <c r="O314" s="1066"/>
      <c r="P314" s="1395" t="s">
        <v>936</v>
      </c>
      <c r="Q314" s="1394"/>
      <c r="R314" s="1393"/>
      <c r="S314" s="1391" t="str">
        <f>IF(S313="","",VLOOKUP(S313,'シフト記号表（勤務時間帯）'!$C$6:$K$35,9,FALSE))</f>
        <v/>
      </c>
      <c r="T314" s="1390" t="str">
        <f>IF(T313="","",VLOOKUP(T313,'シフト記号表（勤務時間帯）'!$C$6:$K$35,9,FALSE))</f>
        <v/>
      </c>
      <c r="U314" s="1390" t="str">
        <f>IF(U313="","",VLOOKUP(U313,'シフト記号表（勤務時間帯）'!$C$6:$K$35,9,FALSE))</f>
        <v/>
      </c>
      <c r="V314" s="1390" t="str">
        <f>IF(V313="","",VLOOKUP(V313,'シフト記号表（勤務時間帯）'!$C$6:$K$35,9,FALSE))</f>
        <v/>
      </c>
      <c r="W314" s="1390" t="str">
        <f>IF(W313="","",VLOOKUP(W313,'シフト記号表（勤務時間帯）'!$C$6:$K$35,9,FALSE))</f>
        <v/>
      </c>
      <c r="X314" s="1390" t="str">
        <f>IF(X313="","",VLOOKUP(X313,'シフト記号表（勤務時間帯）'!$C$6:$K$35,9,FALSE))</f>
        <v/>
      </c>
      <c r="Y314" s="1392" t="str">
        <f>IF(Y313="","",VLOOKUP(Y313,'シフト記号表（勤務時間帯）'!$C$6:$K$35,9,FALSE))</f>
        <v/>
      </c>
      <c r="Z314" s="1391" t="str">
        <f>IF(Z313="","",VLOOKUP(Z313,'シフト記号表（勤務時間帯）'!$C$6:$K$35,9,FALSE))</f>
        <v/>
      </c>
      <c r="AA314" s="1390" t="str">
        <f>IF(AA313="","",VLOOKUP(AA313,'シフト記号表（勤務時間帯）'!$C$6:$K$35,9,FALSE))</f>
        <v/>
      </c>
      <c r="AB314" s="1390" t="str">
        <f>IF(AB313="","",VLOOKUP(AB313,'シフト記号表（勤務時間帯）'!$C$6:$K$35,9,FALSE))</f>
        <v/>
      </c>
      <c r="AC314" s="1390" t="str">
        <f>IF(AC313="","",VLOOKUP(AC313,'シフト記号表（勤務時間帯）'!$C$6:$K$35,9,FALSE))</f>
        <v/>
      </c>
      <c r="AD314" s="1390" t="str">
        <f>IF(AD313="","",VLOOKUP(AD313,'シフト記号表（勤務時間帯）'!$C$6:$K$35,9,FALSE))</f>
        <v/>
      </c>
      <c r="AE314" s="1390" t="str">
        <f>IF(AE313="","",VLOOKUP(AE313,'シフト記号表（勤務時間帯）'!$C$6:$K$35,9,FALSE))</f>
        <v/>
      </c>
      <c r="AF314" s="1392" t="str">
        <f>IF(AF313="","",VLOOKUP(AF313,'シフト記号表（勤務時間帯）'!$C$6:$K$35,9,FALSE))</f>
        <v/>
      </c>
      <c r="AG314" s="1391" t="str">
        <f>IF(AG313="","",VLOOKUP(AG313,'シフト記号表（勤務時間帯）'!$C$6:$K$35,9,FALSE))</f>
        <v/>
      </c>
      <c r="AH314" s="1390" t="str">
        <f>IF(AH313="","",VLOOKUP(AH313,'シフト記号表（勤務時間帯）'!$C$6:$K$35,9,FALSE))</f>
        <v/>
      </c>
      <c r="AI314" s="1390" t="str">
        <f>IF(AI313="","",VLOOKUP(AI313,'シフト記号表（勤務時間帯）'!$C$6:$K$35,9,FALSE))</f>
        <v/>
      </c>
      <c r="AJ314" s="1390" t="str">
        <f>IF(AJ313="","",VLOOKUP(AJ313,'シフト記号表（勤務時間帯）'!$C$6:$K$35,9,FALSE))</f>
        <v/>
      </c>
      <c r="AK314" s="1390" t="str">
        <f>IF(AK313="","",VLOOKUP(AK313,'シフト記号表（勤務時間帯）'!$C$6:$K$35,9,FALSE))</f>
        <v/>
      </c>
      <c r="AL314" s="1390" t="str">
        <f>IF(AL313="","",VLOOKUP(AL313,'シフト記号表（勤務時間帯）'!$C$6:$K$35,9,FALSE))</f>
        <v/>
      </c>
      <c r="AM314" s="1392" t="str">
        <f>IF(AM313="","",VLOOKUP(AM313,'シフト記号表（勤務時間帯）'!$C$6:$K$35,9,FALSE))</f>
        <v/>
      </c>
      <c r="AN314" s="1391" t="str">
        <f>IF(AN313="","",VLOOKUP(AN313,'シフト記号表（勤務時間帯）'!$C$6:$K$35,9,FALSE))</f>
        <v/>
      </c>
      <c r="AO314" s="1390" t="str">
        <f>IF(AO313="","",VLOOKUP(AO313,'シフト記号表（勤務時間帯）'!$C$6:$K$35,9,FALSE))</f>
        <v/>
      </c>
      <c r="AP314" s="1390" t="str">
        <f>IF(AP313="","",VLOOKUP(AP313,'シフト記号表（勤務時間帯）'!$C$6:$K$35,9,FALSE))</f>
        <v/>
      </c>
      <c r="AQ314" s="1390" t="str">
        <f>IF(AQ313="","",VLOOKUP(AQ313,'シフト記号表（勤務時間帯）'!$C$6:$K$35,9,FALSE))</f>
        <v/>
      </c>
      <c r="AR314" s="1390" t="str">
        <f>IF(AR313="","",VLOOKUP(AR313,'シフト記号表（勤務時間帯）'!$C$6:$K$35,9,FALSE))</f>
        <v/>
      </c>
      <c r="AS314" s="1390" t="str">
        <f>IF(AS313="","",VLOOKUP(AS313,'シフト記号表（勤務時間帯）'!$C$6:$K$35,9,FALSE))</f>
        <v/>
      </c>
      <c r="AT314" s="1392" t="str">
        <f>IF(AT313="","",VLOOKUP(AT313,'シフト記号表（勤務時間帯）'!$C$6:$K$35,9,FALSE))</f>
        <v/>
      </c>
      <c r="AU314" s="1391" t="str">
        <f>IF(AU313="","",VLOOKUP(AU313,'シフト記号表（勤務時間帯）'!$C$6:$K$35,9,FALSE))</f>
        <v/>
      </c>
      <c r="AV314" s="1390" t="str">
        <f>IF(AV313="","",VLOOKUP(AV313,'シフト記号表（勤務時間帯）'!$C$6:$K$35,9,FALSE))</f>
        <v/>
      </c>
      <c r="AW314" s="1390" t="str">
        <f>IF(AW313="","",VLOOKUP(AW313,'シフト記号表（勤務時間帯）'!$C$6:$K$35,9,FALSE))</f>
        <v/>
      </c>
      <c r="AX314" s="1389">
        <f>IF($BB$3="４週",SUM(S314:AT314),IF($BB$3="暦月",SUM(S314:AW314),""))</f>
        <v>0</v>
      </c>
      <c r="AY314" s="1388"/>
      <c r="AZ314" s="1387">
        <f>IF($BB$3="４週",AX314/4,IF($BB$3="暦月",'②勤務形態一覧表（100名）'!AX314/('②勤務形態一覧表（100名）'!$BB$8/7),""))</f>
        <v>0</v>
      </c>
      <c r="BA314" s="1386"/>
      <c r="BB314" s="1068"/>
      <c r="BC314" s="1067"/>
      <c r="BD314" s="1067"/>
      <c r="BE314" s="1067"/>
      <c r="BF314" s="1066"/>
    </row>
    <row r="315" spans="2:58" ht="20.25" customHeight="1">
      <c r="B315" s="1396"/>
      <c r="C315" s="1064"/>
      <c r="D315" s="1063"/>
      <c r="E315" s="1062"/>
      <c r="F315" s="1512">
        <f>C313</f>
        <v>0</v>
      </c>
      <c r="G315" s="1116"/>
      <c r="H315" s="1082"/>
      <c r="I315" s="1081"/>
      <c r="J315" s="1081"/>
      <c r="K315" s="1080"/>
      <c r="L315" s="1115"/>
      <c r="M315" s="1110"/>
      <c r="N315" s="1110"/>
      <c r="O315" s="1109"/>
      <c r="P315" s="1406" t="s">
        <v>935</v>
      </c>
      <c r="Q315" s="1405"/>
      <c r="R315" s="1404"/>
      <c r="S315" s="1380" t="str">
        <f>IF(S313="","",VLOOKUP(S313,'シフト記号表（勤務時間帯）'!$C$6:$U$35,19,FALSE))</f>
        <v/>
      </c>
      <c r="T315" s="1379" t="str">
        <f>IF(T313="","",VLOOKUP(T313,'シフト記号表（勤務時間帯）'!$C$6:$U$35,19,FALSE))</f>
        <v/>
      </c>
      <c r="U315" s="1379" t="str">
        <f>IF(U313="","",VLOOKUP(U313,'シフト記号表（勤務時間帯）'!$C$6:$U$35,19,FALSE))</f>
        <v/>
      </c>
      <c r="V315" s="1379" t="str">
        <f>IF(V313="","",VLOOKUP(V313,'シフト記号表（勤務時間帯）'!$C$6:$U$35,19,FALSE))</f>
        <v/>
      </c>
      <c r="W315" s="1379" t="str">
        <f>IF(W313="","",VLOOKUP(W313,'シフト記号表（勤務時間帯）'!$C$6:$U$35,19,FALSE))</f>
        <v/>
      </c>
      <c r="X315" s="1379" t="str">
        <f>IF(X313="","",VLOOKUP(X313,'シフト記号表（勤務時間帯）'!$C$6:$U$35,19,FALSE))</f>
        <v/>
      </c>
      <c r="Y315" s="1381" t="str">
        <f>IF(Y313="","",VLOOKUP(Y313,'シフト記号表（勤務時間帯）'!$C$6:$U$35,19,FALSE))</f>
        <v/>
      </c>
      <c r="Z315" s="1380" t="str">
        <f>IF(Z313="","",VLOOKUP(Z313,'シフト記号表（勤務時間帯）'!$C$6:$U$35,19,FALSE))</f>
        <v/>
      </c>
      <c r="AA315" s="1379" t="str">
        <f>IF(AA313="","",VLOOKUP(AA313,'シフト記号表（勤務時間帯）'!$C$6:$U$35,19,FALSE))</f>
        <v/>
      </c>
      <c r="AB315" s="1379" t="str">
        <f>IF(AB313="","",VLOOKUP(AB313,'シフト記号表（勤務時間帯）'!$C$6:$U$35,19,FALSE))</f>
        <v/>
      </c>
      <c r="AC315" s="1379" t="str">
        <f>IF(AC313="","",VLOOKUP(AC313,'シフト記号表（勤務時間帯）'!$C$6:$U$35,19,FALSE))</f>
        <v/>
      </c>
      <c r="AD315" s="1379" t="str">
        <f>IF(AD313="","",VLOOKUP(AD313,'シフト記号表（勤務時間帯）'!$C$6:$U$35,19,FALSE))</f>
        <v/>
      </c>
      <c r="AE315" s="1379" t="str">
        <f>IF(AE313="","",VLOOKUP(AE313,'シフト記号表（勤務時間帯）'!$C$6:$U$35,19,FALSE))</f>
        <v/>
      </c>
      <c r="AF315" s="1381" t="str">
        <f>IF(AF313="","",VLOOKUP(AF313,'シフト記号表（勤務時間帯）'!$C$6:$U$35,19,FALSE))</f>
        <v/>
      </c>
      <c r="AG315" s="1380" t="str">
        <f>IF(AG313="","",VLOOKUP(AG313,'シフト記号表（勤務時間帯）'!$C$6:$U$35,19,FALSE))</f>
        <v/>
      </c>
      <c r="AH315" s="1379" t="str">
        <f>IF(AH313="","",VLOOKUP(AH313,'シフト記号表（勤務時間帯）'!$C$6:$U$35,19,FALSE))</f>
        <v/>
      </c>
      <c r="AI315" s="1379" t="str">
        <f>IF(AI313="","",VLOOKUP(AI313,'シフト記号表（勤務時間帯）'!$C$6:$U$35,19,FALSE))</f>
        <v/>
      </c>
      <c r="AJ315" s="1379" t="str">
        <f>IF(AJ313="","",VLOOKUP(AJ313,'シフト記号表（勤務時間帯）'!$C$6:$U$35,19,FALSE))</f>
        <v/>
      </c>
      <c r="AK315" s="1379" t="str">
        <f>IF(AK313="","",VLOOKUP(AK313,'シフト記号表（勤務時間帯）'!$C$6:$U$35,19,FALSE))</f>
        <v/>
      </c>
      <c r="AL315" s="1379" t="str">
        <f>IF(AL313="","",VLOOKUP(AL313,'シフト記号表（勤務時間帯）'!$C$6:$U$35,19,FALSE))</f>
        <v/>
      </c>
      <c r="AM315" s="1381" t="str">
        <f>IF(AM313="","",VLOOKUP(AM313,'シフト記号表（勤務時間帯）'!$C$6:$U$35,19,FALSE))</f>
        <v/>
      </c>
      <c r="AN315" s="1380" t="str">
        <f>IF(AN313="","",VLOOKUP(AN313,'シフト記号表（勤務時間帯）'!$C$6:$U$35,19,FALSE))</f>
        <v/>
      </c>
      <c r="AO315" s="1379" t="str">
        <f>IF(AO313="","",VLOOKUP(AO313,'シフト記号表（勤務時間帯）'!$C$6:$U$35,19,FALSE))</f>
        <v/>
      </c>
      <c r="AP315" s="1379" t="str">
        <f>IF(AP313="","",VLOOKUP(AP313,'シフト記号表（勤務時間帯）'!$C$6:$U$35,19,FALSE))</f>
        <v/>
      </c>
      <c r="AQ315" s="1379" t="str">
        <f>IF(AQ313="","",VLOOKUP(AQ313,'シフト記号表（勤務時間帯）'!$C$6:$U$35,19,FALSE))</f>
        <v/>
      </c>
      <c r="AR315" s="1379" t="str">
        <f>IF(AR313="","",VLOOKUP(AR313,'シフト記号表（勤務時間帯）'!$C$6:$U$35,19,FALSE))</f>
        <v/>
      </c>
      <c r="AS315" s="1379" t="str">
        <f>IF(AS313="","",VLOOKUP(AS313,'シフト記号表（勤務時間帯）'!$C$6:$U$35,19,FALSE))</f>
        <v/>
      </c>
      <c r="AT315" s="1381" t="str">
        <f>IF(AT313="","",VLOOKUP(AT313,'シフト記号表（勤務時間帯）'!$C$6:$U$35,19,FALSE))</f>
        <v/>
      </c>
      <c r="AU315" s="1380" t="str">
        <f>IF(AU313="","",VLOOKUP(AU313,'シフト記号表（勤務時間帯）'!$C$6:$U$35,19,FALSE))</f>
        <v/>
      </c>
      <c r="AV315" s="1379" t="str">
        <f>IF(AV313="","",VLOOKUP(AV313,'シフト記号表（勤務時間帯）'!$C$6:$U$35,19,FALSE))</f>
        <v/>
      </c>
      <c r="AW315" s="1379" t="str">
        <f>IF(AW313="","",VLOOKUP(AW313,'シフト記号表（勤務時間帯）'!$C$6:$U$35,19,FALSE))</f>
        <v/>
      </c>
      <c r="AX315" s="1378">
        <f>IF($BB$3="４週",SUM(S315:AT315),IF($BB$3="暦月",SUM(S315:AW315),""))</f>
        <v>0</v>
      </c>
      <c r="AY315" s="1377"/>
      <c r="AZ315" s="1376">
        <f>IF($BB$3="４週",AX315/4,IF($BB$3="暦月",'②勤務形態一覧表（100名）'!AX315/('②勤務形態一覧表（100名）'!$BB$8/7),""))</f>
        <v>0</v>
      </c>
      <c r="BA315" s="1375"/>
      <c r="BB315" s="1111"/>
      <c r="BC315" s="1110"/>
      <c r="BD315" s="1110"/>
      <c r="BE315" s="1110"/>
      <c r="BF315" s="1109"/>
    </row>
    <row r="316" spans="2:58" ht="20.25" customHeight="1">
      <c r="B316" s="1396">
        <f>B313+1</f>
        <v>99</v>
      </c>
      <c r="C316" s="1108"/>
      <c r="D316" s="1107"/>
      <c r="E316" s="1106"/>
      <c r="F316" s="1105"/>
      <c r="G316" s="1104"/>
      <c r="H316" s="1103"/>
      <c r="I316" s="1081"/>
      <c r="J316" s="1081"/>
      <c r="K316" s="1080"/>
      <c r="L316" s="1102"/>
      <c r="M316" s="1090"/>
      <c r="N316" s="1090"/>
      <c r="O316" s="1089"/>
      <c r="P316" s="1403" t="s">
        <v>937</v>
      </c>
      <c r="Q316" s="1402"/>
      <c r="R316" s="1401"/>
      <c r="S316" s="1518"/>
      <c r="T316" s="1517"/>
      <c r="U316" s="1517"/>
      <c r="V316" s="1517"/>
      <c r="W316" s="1517"/>
      <c r="X316" s="1517"/>
      <c r="Y316" s="1519"/>
      <c r="Z316" s="1518"/>
      <c r="AA316" s="1517"/>
      <c r="AB316" s="1517"/>
      <c r="AC316" s="1517"/>
      <c r="AD316" s="1517"/>
      <c r="AE316" s="1517"/>
      <c r="AF316" s="1519"/>
      <c r="AG316" s="1518"/>
      <c r="AH316" s="1517"/>
      <c r="AI316" s="1517"/>
      <c r="AJ316" s="1517"/>
      <c r="AK316" s="1517"/>
      <c r="AL316" s="1517"/>
      <c r="AM316" s="1519"/>
      <c r="AN316" s="1518"/>
      <c r="AO316" s="1517"/>
      <c r="AP316" s="1517"/>
      <c r="AQ316" s="1517"/>
      <c r="AR316" s="1517"/>
      <c r="AS316" s="1517"/>
      <c r="AT316" s="1519"/>
      <c r="AU316" s="1518"/>
      <c r="AV316" s="1517"/>
      <c r="AW316" s="1517"/>
      <c r="AX316" s="1516"/>
      <c r="AY316" s="1515"/>
      <c r="AZ316" s="1514"/>
      <c r="BA316" s="1513"/>
      <c r="BB316" s="1091"/>
      <c r="BC316" s="1090"/>
      <c r="BD316" s="1090"/>
      <c r="BE316" s="1090"/>
      <c r="BF316" s="1089"/>
    </row>
    <row r="317" spans="2:58" ht="20.25" customHeight="1">
      <c r="B317" s="1396"/>
      <c r="C317" s="1087"/>
      <c r="D317" s="1086"/>
      <c r="E317" s="1085"/>
      <c r="F317" s="1084"/>
      <c r="G317" s="1083"/>
      <c r="H317" s="1082"/>
      <c r="I317" s="1081"/>
      <c r="J317" s="1081"/>
      <c r="K317" s="1080"/>
      <c r="L317" s="1079"/>
      <c r="M317" s="1067"/>
      <c r="N317" s="1067"/>
      <c r="O317" s="1066"/>
      <c r="P317" s="1395" t="s">
        <v>936</v>
      </c>
      <c r="Q317" s="1394"/>
      <c r="R317" s="1393"/>
      <c r="S317" s="1391" t="str">
        <f>IF(S316="","",VLOOKUP(S316,'シフト記号表（勤務時間帯）'!$C$6:$K$35,9,FALSE))</f>
        <v/>
      </c>
      <c r="T317" s="1390" t="str">
        <f>IF(T316="","",VLOOKUP(T316,'シフト記号表（勤務時間帯）'!$C$6:$K$35,9,FALSE))</f>
        <v/>
      </c>
      <c r="U317" s="1390" t="str">
        <f>IF(U316="","",VLOOKUP(U316,'シフト記号表（勤務時間帯）'!$C$6:$K$35,9,FALSE))</f>
        <v/>
      </c>
      <c r="V317" s="1390" t="str">
        <f>IF(V316="","",VLOOKUP(V316,'シフト記号表（勤務時間帯）'!$C$6:$K$35,9,FALSE))</f>
        <v/>
      </c>
      <c r="W317" s="1390" t="str">
        <f>IF(W316="","",VLOOKUP(W316,'シフト記号表（勤務時間帯）'!$C$6:$K$35,9,FALSE))</f>
        <v/>
      </c>
      <c r="X317" s="1390" t="str">
        <f>IF(X316="","",VLOOKUP(X316,'シフト記号表（勤務時間帯）'!$C$6:$K$35,9,FALSE))</f>
        <v/>
      </c>
      <c r="Y317" s="1392" t="str">
        <f>IF(Y316="","",VLOOKUP(Y316,'シフト記号表（勤務時間帯）'!$C$6:$K$35,9,FALSE))</f>
        <v/>
      </c>
      <c r="Z317" s="1391" t="str">
        <f>IF(Z316="","",VLOOKUP(Z316,'シフト記号表（勤務時間帯）'!$C$6:$K$35,9,FALSE))</f>
        <v/>
      </c>
      <c r="AA317" s="1390" t="str">
        <f>IF(AA316="","",VLOOKUP(AA316,'シフト記号表（勤務時間帯）'!$C$6:$K$35,9,FALSE))</f>
        <v/>
      </c>
      <c r="AB317" s="1390" t="str">
        <f>IF(AB316="","",VLOOKUP(AB316,'シフト記号表（勤務時間帯）'!$C$6:$K$35,9,FALSE))</f>
        <v/>
      </c>
      <c r="AC317" s="1390" t="str">
        <f>IF(AC316="","",VLOOKUP(AC316,'シフト記号表（勤務時間帯）'!$C$6:$K$35,9,FALSE))</f>
        <v/>
      </c>
      <c r="AD317" s="1390" t="str">
        <f>IF(AD316="","",VLOOKUP(AD316,'シフト記号表（勤務時間帯）'!$C$6:$K$35,9,FALSE))</f>
        <v/>
      </c>
      <c r="AE317" s="1390" t="str">
        <f>IF(AE316="","",VLOOKUP(AE316,'シフト記号表（勤務時間帯）'!$C$6:$K$35,9,FALSE))</f>
        <v/>
      </c>
      <c r="AF317" s="1392" t="str">
        <f>IF(AF316="","",VLOOKUP(AF316,'シフト記号表（勤務時間帯）'!$C$6:$K$35,9,FALSE))</f>
        <v/>
      </c>
      <c r="AG317" s="1391" t="str">
        <f>IF(AG316="","",VLOOKUP(AG316,'シフト記号表（勤務時間帯）'!$C$6:$K$35,9,FALSE))</f>
        <v/>
      </c>
      <c r="AH317" s="1390" t="str">
        <f>IF(AH316="","",VLOOKUP(AH316,'シフト記号表（勤務時間帯）'!$C$6:$K$35,9,FALSE))</f>
        <v/>
      </c>
      <c r="AI317" s="1390" t="str">
        <f>IF(AI316="","",VLOOKUP(AI316,'シフト記号表（勤務時間帯）'!$C$6:$K$35,9,FALSE))</f>
        <v/>
      </c>
      <c r="AJ317" s="1390" t="str">
        <f>IF(AJ316="","",VLOOKUP(AJ316,'シフト記号表（勤務時間帯）'!$C$6:$K$35,9,FALSE))</f>
        <v/>
      </c>
      <c r="AK317" s="1390" t="str">
        <f>IF(AK316="","",VLOOKUP(AK316,'シフト記号表（勤務時間帯）'!$C$6:$K$35,9,FALSE))</f>
        <v/>
      </c>
      <c r="AL317" s="1390" t="str">
        <f>IF(AL316="","",VLOOKUP(AL316,'シフト記号表（勤務時間帯）'!$C$6:$K$35,9,FALSE))</f>
        <v/>
      </c>
      <c r="AM317" s="1392" t="str">
        <f>IF(AM316="","",VLOOKUP(AM316,'シフト記号表（勤務時間帯）'!$C$6:$K$35,9,FALSE))</f>
        <v/>
      </c>
      <c r="AN317" s="1391" t="str">
        <f>IF(AN316="","",VLOOKUP(AN316,'シフト記号表（勤務時間帯）'!$C$6:$K$35,9,FALSE))</f>
        <v/>
      </c>
      <c r="AO317" s="1390" t="str">
        <f>IF(AO316="","",VLOOKUP(AO316,'シフト記号表（勤務時間帯）'!$C$6:$K$35,9,FALSE))</f>
        <v/>
      </c>
      <c r="AP317" s="1390" t="str">
        <f>IF(AP316="","",VLOOKUP(AP316,'シフト記号表（勤務時間帯）'!$C$6:$K$35,9,FALSE))</f>
        <v/>
      </c>
      <c r="AQ317" s="1390" t="str">
        <f>IF(AQ316="","",VLOOKUP(AQ316,'シフト記号表（勤務時間帯）'!$C$6:$K$35,9,FALSE))</f>
        <v/>
      </c>
      <c r="AR317" s="1390" t="str">
        <f>IF(AR316="","",VLOOKUP(AR316,'シフト記号表（勤務時間帯）'!$C$6:$K$35,9,FALSE))</f>
        <v/>
      </c>
      <c r="AS317" s="1390" t="str">
        <f>IF(AS316="","",VLOOKUP(AS316,'シフト記号表（勤務時間帯）'!$C$6:$K$35,9,FALSE))</f>
        <v/>
      </c>
      <c r="AT317" s="1392" t="str">
        <f>IF(AT316="","",VLOOKUP(AT316,'シフト記号表（勤務時間帯）'!$C$6:$K$35,9,FALSE))</f>
        <v/>
      </c>
      <c r="AU317" s="1391" t="str">
        <f>IF(AU316="","",VLOOKUP(AU316,'シフト記号表（勤務時間帯）'!$C$6:$K$35,9,FALSE))</f>
        <v/>
      </c>
      <c r="AV317" s="1390" t="str">
        <f>IF(AV316="","",VLOOKUP(AV316,'シフト記号表（勤務時間帯）'!$C$6:$K$35,9,FALSE))</f>
        <v/>
      </c>
      <c r="AW317" s="1390" t="str">
        <f>IF(AW316="","",VLOOKUP(AW316,'シフト記号表（勤務時間帯）'!$C$6:$K$35,9,FALSE))</f>
        <v/>
      </c>
      <c r="AX317" s="1389">
        <f>IF($BB$3="４週",SUM(S317:AT317),IF($BB$3="暦月",SUM(S317:AW317),""))</f>
        <v>0</v>
      </c>
      <c r="AY317" s="1388"/>
      <c r="AZ317" s="1387">
        <f>IF($BB$3="４週",AX317/4,IF($BB$3="暦月",'②勤務形態一覧表（100名）'!AX317/('②勤務形態一覧表（100名）'!$BB$8/7),""))</f>
        <v>0</v>
      </c>
      <c r="BA317" s="1386"/>
      <c r="BB317" s="1068"/>
      <c r="BC317" s="1067"/>
      <c r="BD317" s="1067"/>
      <c r="BE317" s="1067"/>
      <c r="BF317" s="1066"/>
    </row>
    <row r="318" spans="2:58" ht="20.25" customHeight="1">
      <c r="B318" s="1396"/>
      <c r="C318" s="1064"/>
      <c r="D318" s="1063"/>
      <c r="E318" s="1062"/>
      <c r="F318" s="1512">
        <f>C316</f>
        <v>0</v>
      </c>
      <c r="G318" s="1116"/>
      <c r="H318" s="1082"/>
      <c r="I318" s="1081"/>
      <c r="J318" s="1081"/>
      <c r="K318" s="1080"/>
      <c r="L318" s="1115"/>
      <c r="M318" s="1110"/>
      <c r="N318" s="1110"/>
      <c r="O318" s="1109"/>
      <c r="P318" s="1406" t="s">
        <v>935</v>
      </c>
      <c r="Q318" s="1405"/>
      <c r="R318" s="1404"/>
      <c r="S318" s="1380" t="str">
        <f>IF(S316="","",VLOOKUP(S316,'シフト記号表（勤務時間帯）'!$C$6:$U$35,19,FALSE))</f>
        <v/>
      </c>
      <c r="T318" s="1379" t="str">
        <f>IF(T316="","",VLOOKUP(T316,'シフト記号表（勤務時間帯）'!$C$6:$U$35,19,FALSE))</f>
        <v/>
      </c>
      <c r="U318" s="1379" t="str">
        <f>IF(U316="","",VLOOKUP(U316,'シフト記号表（勤務時間帯）'!$C$6:$U$35,19,FALSE))</f>
        <v/>
      </c>
      <c r="V318" s="1379" t="str">
        <f>IF(V316="","",VLOOKUP(V316,'シフト記号表（勤務時間帯）'!$C$6:$U$35,19,FALSE))</f>
        <v/>
      </c>
      <c r="W318" s="1379" t="str">
        <f>IF(W316="","",VLOOKUP(W316,'シフト記号表（勤務時間帯）'!$C$6:$U$35,19,FALSE))</f>
        <v/>
      </c>
      <c r="X318" s="1379" t="str">
        <f>IF(X316="","",VLOOKUP(X316,'シフト記号表（勤務時間帯）'!$C$6:$U$35,19,FALSE))</f>
        <v/>
      </c>
      <c r="Y318" s="1381" t="str">
        <f>IF(Y316="","",VLOOKUP(Y316,'シフト記号表（勤務時間帯）'!$C$6:$U$35,19,FALSE))</f>
        <v/>
      </c>
      <c r="Z318" s="1380" t="str">
        <f>IF(Z316="","",VLOOKUP(Z316,'シフト記号表（勤務時間帯）'!$C$6:$U$35,19,FALSE))</f>
        <v/>
      </c>
      <c r="AA318" s="1379" t="str">
        <f>IF(AA316="","",VLOOKUP(AA316,'シフト記号表（勤務時間帯）'!$C$6:$U$35,19,FALSE))</f>
        <v/>
      </c>
      <c r="AB318" s="1379" t="str">
        <f>IF(AB316="","",VLOOKUP(AB316,'シフト記号表（勤務時間帯）'!$C$6:$U$35,19,FALSE))</f>
        <v/>
      </c>
      <c r="AC318" s="1379" t="str">
        <f>IF(AC316="","",VLOOKUP(AC316,'シフト記号表（勤務時間帯）'!$C$6:$U$35,19,FALSE))</f>
        <v/>
      </c>
      <c r="AD318" s="1379" t="str">
        <f>IF(AD316="","",VLOOKUP(AD316,'シフト記号表（勤務時間帯）'!$C$6:$U$35,19,FALSE))</f>
        <v/>
      </c>
      <c r="AE318" s="1379" t="str">
        <f>IF(AE316="","",VLOOKUP(AE316,'シフト記号表（勤務時間帯）'!$C$6:$U$35,19,FALSE))</f>
        <v/>
      </c>
      <c r="AF318" s="1381" t="str">
        <f>IF(AF316="","",VLOOKUP(AF316,'シフト記号表（勤務時間帯）'!$C$6:$U$35,19,FALSE))</f>
        <v/>
      </c>
      <c r="AG318" s="1380" t="str">
        <f>IF(AG316="","",VLOOKUP(AG316,'シフト記号表（勤務時間帯）'!$C$6:$U$35,19,FALSE))</f>
        <v/>
      </c>
      <c r="AH318" s="1379" t="str">
        <f>IF(AH316="","",VLOOKUP(AH316,'シフト記号表（勤務時間帯）'!$C$6:$U$35,19,FALSE))</f>
        <v/>
      </c>
      <c r="AI318" s="1379" t="str">
        <f>IF(AI316="","",VLOOKUP(AI316,'シフト記号表（勤務時間帯）'!$C$6:$U$35,19,FALSE))</f>
        <v/>
      </c>
      <c r="AJ318" s="1379" t="str">
        <f>IF(AJ316="","",VLOOKUP(AJ316,'シフト記号表（勤務時間帯）'!$C$6:$U$35,19,FALSE))</f>
        <v/>
      </c>
      <c r="AK318" s="1379" t="str">
        <f>IF(AK316="","",VLOOKUP(AK316,'シフト記号表（勤務時間帯）'!$C$6:$U$35,19,FALSE))</f>
        <v/>
      </c>
      <c r="AL318" s="1379" t="str">
        <f>IF(AL316="","",VLOOKUP(AL316,'シフト記号表（勤務時間帯）'!$C$6:$U$35,19,FALSE))</f>
        <v/>
      </c>
      <c r="AM318" s="1381" t="str">
        <f>IF(AM316="","",VLOOKUP(AM316,'シフト記号表（勤務時間帯）'!$C$6:$U$35,19,FALSE))</f>
        <v/>
      </c>
      <c r="AN318" s="1380" t="str">
        <f>IF(AN316="","",VLOOKUP(AN316,'シフト記号表（勤務時間帯）'!$C$6:$U$35,19,FALSE))</f>
        <v/>
      </c>
      <c r="AO318" s="1379" t="str">
        <f>IF(AO316="","",VLOOKUP(AO316,'シフト記号表（勤務時間帯）'!$C$6:$U$35,19,FALSE))</f>
        <v/>
      </c>
      <c r="AP318" s="1379" t="str">
        <f>IF(AP316="","",VLOOKUP(AP316,'シフト記号表（勤務時間帯）'!$C$6:$U$35,19,FALSE))</f>
        <v/>
      </c>
      <c r="AQ318" s="1379" t="str">
        <f>IF(AQ316="","",VLOOKUP(AQ316,'シフト記号表（勤務時間帯）'!$C$6:$U$35,19,FALSE))</f>
        <v/>
      </c>
      <c r="AR318" s="1379" t="str">
        <f>IF(AR316="","",VLOOKUP(AR316,'シフト記号表（勤務時間帯）'!$C$6:$U$35,19,FALSE))</f>
        <v/>
      </c>
      <c r="AS318" s="1379" t="str">
        <f>IF(AS316="","",VLOOKUP(AS316,'シフト記号表（勤務時間帯）'!$C$6:$U$35,19,FALSE))</f>
        <v/>
      </c>
      <c r="AT318" s="1381" t="str">
        <f>IF(AT316="","",VLOOKUP(AT316,'シフト記号表（勤務時間帯）'!$C$6:$U$35,19,FALSE))</f>
        <v/>
      </c>
      <c r="AU318" s="1380" t="str">
        <f>IF(AU316="","",VLOOKUP(AU316,'シフト記号表（勤務時間帯）'!$C$6:$U$35,19,FALSE))</f>
        <v/>
      </c>
      <c r="AV318" s="1379" t="str">
        <f>IF(AV316="","",VLOOKUP(AV316,'シフト記号表（勤務時間帯）'!$C$6:$U$35,19,FALSE))</f>
        <v/>
      </c>
      <c r="AW318" s="1379" t="str">
        <f>IF(AW316="","",VLOOKUP(AW316,'シフト記号表（勤務時間帯）'!$C$6:$U$35,19,FALSE))</f>
        <v/>
      </c>
      <c r="AX318" s="1378">
        <f>IF($BB$3="４週",SUM(S318:AT318),IF($BB$3="暦月",SUM(S318:AW318),""))</f>
        <v>0</v>
      </c>
      <c r="AY318" s="1377"/>
      <c r="AZ318" s="1376">
        <f>IF($BB$3="４週",AX318/4,IF($BB$3="暦月",'②勤務形態一覧表（100名）'!AX318/('②勤務形態一覧表（100名）'!$BB$8/7),""))</f>
        <v>0</v>
      </c>
      <c r="BA318" s="1375"/>
      <c r="BB318" s="1111"/>
      <c r="BC318" s="1110"/>
      <c r="BD318" s="1110"/>
      <c r="BE318" s="1110"/>
      <c r="BF318" s="1109"/>
    </row>
    <row r="319" spans="2:58" ht="20.25" customHeight="1">
      <c r="B319" s="1396">
        <f>B316+1</f>
        <v>100</v>
      </c>
      <c r="C319" s="1108"/>
      <c r="D319" s="1107"/>
      <c r="E319" s="1106"/>
      <c r="F319" s="1105"/>
      <c r="G319" s="1104"/>
      <c r="H319" s="1103"/>
      <c r="I319" s="1081"/>
      <c r="J319" s="1081"/>
      <c r="K319" s="1080"/>
      <c r="L319" s="1102"/>
      <c r="M319" s="1090"/>
      <c r="N319" s="1090"/>
      <c r="O319" s="1089"/>
      <c r="P319" s="1403" t="s">
        <v>937</v>
      </c>
      <c r="Q319" s="1402"/>
      <c r="R319" s="1401"/>
      <c r="S319" s="1518"/>
      <c r="T319" s="1517"/>
      <c r="U319" s="1517"/>
      <c r="V319" s="1517"/>
      <c r="W319" s="1517"/>
      <c r="X319" s="1517"/>
      <c r="Y319" s="1519"/>
      <c r="Z319" s="1518"/>
      <c r="AA319" s="1517"/>
      <c r="AB319" s="1517"/>
      <c r="AC319" s="1517"/>
      <c r="AD319" s="1517"/>
      <c r="AE319" s="1517"/>
      <c r="AF319" s="1519"/>
      <c r="AG319" s="1518"/>
      <c r="AH319" s="1517"/>
      <c r="AI319" s="1517"/>
      <c r="AJ319" s="1517"/>
      <c r="AK319" s="1517"/>
      <c r="AL319" s="1517"/>
      <c r="AM319" s="1519"/>
      <c r="AN319" s="1518"/>
      <c r="AO319" s="1517"/>
      <c r="AP319" s="1517"/>
      <c r="AQ319" s="1517"/>
      <c r="AR319" s="1517"/>
      <c r="AS319" s="1517"/>
      <c r="AT319" s="1519"/>
      <c r="AU319" s="1518"/>
      <c r="AV319" s="1517"/>
      <c r="AW319" s="1517"/>
      <c r="AX319" s="1516"/>
      <c r="AY319" s="1515"/>
      <c r="AZ319" s="1514"/>
      <c r="BA319" s="1513"/>
      <c r="BB319" s="1091"/>
      <c r="BC319" s="1090"/>
      <c r="BD319" s="1090"/>
      <c r="BE319" s="1090"/>
      <c r="BF319" s="1089"/>
    </row>
    <row r="320" spans="2:58" ht="20.25" customHeight="1">
      <c r="B320" s="1396"/>
      <c r="C320" s="1087"/>
      <c r="D320" s="1086"/>
      <c r="E320" s="1085"/>
      <c r="F320" s="1084"/>
      <c r="G320" s="1083"/>
      <c r="H320" s="1082"/>
      <c r="I320" s="1081"/>
      <c r="J320" s="1081"/>
      <c r="K320" s="1080"/>
      <c r="L320" s="1079"/>
      <c r="M320" s="1067"/>
      <c r="N320" s="1067"/>
      <c r="O320" s="1066"/>
      <c r="P320" s="1395" t="s">
        <v>936</v>
      </c>
      <c r="Q320" s="1394"/>
      <c r="R320" s="1393"/>
      <c r="S320" s="1391" t="str">
        <f>IF(S319="","",VLOOKUP(S319,'シフト記号表（勤務時間帯）'!$C$6:$K$35,9,FALSE))</f>
        <v/>
      </c>
      <c r="T320" s="1390" t="str">
        <f>IF(T319="","",VLOOKUP(T319,'シフト記号表（勤務時間帯）'!$C$6:$K$35,9,FALSE))</f>
        <v/>
      </c>
      <c r="U320" s="1390" t="str">
        <f>IF(U319="","",VLOOKUP(U319,'シフト記号表（勤務時間帯）'!$C$6:$K$35,9,FALSE))</f>
        <v/>
      </c>
      <c r="V320" s="1390" t="str">
        <f>IF(V319="","",VLOOKUP(V319,'シフト記号表（勤務時間帯）'!$C$6:$K$35,9,FALSE))</f>
        <v/>
      </c>
      <c r="W320" s="1390" t="str">
        <f>IF(W319="","",VLOOKUP(W319,'シフト記号表（勤務時間帯）'!$C$6:$K$35,9,FALSE))</f>
        <v/>
      </c>
      <c r="X320" s="1390" t="str">
        <f>IF(X319="","",VLOOKUP(X319,'シフト記号表（勤務時間帯）'!$C$6:$K$35,9,FALSE))</f>
        <v/>
      </c>
      <c r="Y320" s="1392" t="str">
        <f>IF(Y319="","",VLOOKUP(Y319,'シフト記号表（勤務時間帯）'!$C$6:$K$35,9,FALSE))</f>
        <v/>
      </c>
      <c r="Z320" s="1391" t="str">
        <f>IF(Z319="","",VLOOKUP(Z319,'シフト記号表（勤務時間帯）'!$C$6:$K$35,9,FALSE))</f>
        <v/>
      </c>
      <c r="AA320" s="1390" t="str">
        <f>IF(AA319="","",VLOOKUP(AA319,'シフト記号表（勤務時間帯）'!$C$6:$K$35,9,FALSE))</f>
        <v/>
      </c>
      <c r="AB320" s="1390" t="str">
        <f>IF(AB319="","",VLOOKUP(AB319,'シフト記号表（勤務時間帯）'!$C$6:$K$35,9,FALSE))</f>
        <v/>
      </c>
      <c r="AC320" s="1390" t="str">
        <f>IF(AC319="","",VLOOKUP(AC319,'シフト記号表（勤務時間帯）'!$C$6:$K$35,9,FALSE))</f>
        <v/>
      </c>
      <c r="AD320" s="1390" t="str">
        <f>IF(AD319="","",VLOOKUP(AD319,'シフト記号表（勤務時間帯）'!$C$6:$K$35,9,FALSE))</f>
        <v/>
      </c>
      <c r="AE320" s="1390" t="str">
        <f>IF(AE319="","",VLOOKUP(AE319,'シフト記号表（勤務時間帯）'!$C$6:$K$35,9,FALSE))</f>
        <v/>
      </c>
      <c r="AF320" s="1392" t="str">
        <f>IF(AF319="","",VLOOKUP(AF319,'シフト記号表（勤務時間帯）'!$C$6:$K$35,9,FALSE))</f>
        <v/>
      </c>
      <c r="AG320" s="1391" t="str">
        <f>IF(AG319="","",VLOOKUP(AG319,'シフト記号表（勤務時間帯）'!$C$6:$K$35,9,FALSE))</f>
        <v/>
      </c>
      <c r="AH320" s="1390" t="str">
        <f>IF(AH319="","",VLOOKUP(AH319,'シフト記号表（勤務時間帯）'!$C$6:$K$35,9,FALSE))</f>
        <v/>
      </c>
      <c r="AI320" s="1390" t="str">
        <f>IF(AI319="","",VLOOKUP(AI319,'シフト記号表（勤務時間帯）'!$C$6:$K$35,9,FALSE))</f>
        <v/>
      </c>
      <c r="AJ320" s="1390" t="str">
        <f>IF(AJ319="","",VLOOKUP(AJ319,'シフト記号表（勤務時間帯）'!$C$6:$K$35,9,FALSE))</f>
        <v/>
      </c>
      <c r="AK320" s="1390" t="str">
        <f>IF(AK319="","",VLOOKUP(AK319,'シフト記号表（勤務時間帯）'!$C$6:$K$35,9,FALSE))</f>
        <v/>
      </c>
      <c r="AL320" s="1390" t="str">
        <f>IF(AL319="","",VLOOKUP(AL319,'シフト記号表（勤務時間帯）'!$C$6:$K$35,9,FALSE))</f>
        <v/>
      </c>
      <c r="AM320" s="1392" t="str">
        <f>IF(AM319="","",VLOOKUP(AM319,'シフト記号表（勤務時間帯）'!$C$6:$K$35,9,FALSE))</f>
        <v/>
      </c>
      <c r="AN320" s="1391" t="str">
        <f>IF(AN319="","",VLOOKUP(AN319,'シフト記号表（勤務時間帯）'!$C$6:$K$35,9,FALSE))</f>
        <v/>
      </c>
      <c r="AO320" s="1390" t="str">
        <f>IF(AO319="","",VLOOKUP(AO319,'シフト記号表（勤務時間帯）'!$C$6:$K$35,9,FALSE))</f>
        <v/>
      </c>
      <c r="AP320" s="1390" t="str">
        <f>IF(AP319="","",VLOOKUP(AP319,'シフト記号表（勤務時間帯）'!$C$6:$K$35,9,FALSE))</f>
        <v/>
      </c>
      <c r="AQ320" s="1390" t="str">
        <f>IF(AQ319="","",VLOOKUP(AQ319,'シフト記号表（勤務時間帯）'!$C$6:$K$35,9,FALSE))</f>
        <v/>
      </c>
      <c r="AR320" s="1390" t="str">
        <f>IF(AR319="","",VLOOKUP(AR319,'シフト記号表（勤務時間帯）'!$C$6:$K$35,9,FALSE))</f>
        <v/>
      </c>
      <c r="AS320" s="1390" t="str">
        <f>IF(AS319="","",VLOOKUP(AS319,'シフト記号表（勤務時間帯）'!$C$6:$K$35,9,FALSE))</f>
        <v/>
      </c>
      <c r="AT320" s="1392" t="str">
        <f>IF(AT319="","",VLOOKUP(AT319,'シフト記号表（勤務時間帯）'!$C$6:$K$35,9,FALSE))</f>
        <v/>
      </c>
      <c r="AU320" s="1391" t="str">
        <f>IF(AU319="","",VLOOKUP(AU319,'シフト記号表（勤務時間帯）'!$C$6:$K$35,9,FALSE))</f>
        <v/>
      </c>
      <c r="AV320" s="1390" t="str">
        <f>IF(AV319="","",VLOOKUP(AV319,'シフト記号表（勤務時間帯）'!$C$6:$K$35,9,FALSE))</f>
        <v/>
      </c>
      <c r="AW320" s="1390" t="str">
        <f>IF(AW319="","",VLOOKUP(AW319,'シフト記号表（勤務時間帯）'!$C$6:$K$35,9,FALSE))</f>
        <v/>
      </c>
      <c r="AX320" s="1389">
        <f>IF($BB$3="４週",SUM(S320:AT320),IF($BB$3="暦月",SUM(S320:AW320),""))</f>
        <v>0</v>
      </c>
      <c r="AY320" s="1388"/>
      <c r="AZ320" s="1387">
        <f>IF($BB$3="４週",AX320/4,IF($BB$3="暦月",'②勤務形態一覧表（100名）'!AX320/('②勤務形態一覧表（100名）'!$BB$8/7),""))</f>
        <v>0</v>
      </c>
      <c r="BA320" s="1386"/>
      <c r="BB320" s="1068"/>
      <c r="BC320" s="1067"/>
      <c r="BD320" s="1067"/>
      <c r="BE320" s="1067"/>
      <c r="BF320" s="1066"/>
    </row>
    <row r="321" spans="1:73" ht="20.25" customHeight="1" thickBot="1">
      <c r="B321" s="1396"/>
      <c r="C321" s="1064"/>
      <c r="D321" s="1063"/>
      <c r="E321" s="1062"/>
      <c r="F321" s="1512">
        <f>C319</f>
        <v>0</v>
      </c>
      <c r="G321" s="1116"/>
      <c r="H321" s="1082"/>
      <c r="I321" s="1081"/>
      <c r="J321" s="1081"/>
      <c r="K321" s="1080"/>
      <c r="L321" s="1115"/>
      <c r="M321" s="1110"/>
      <c r="N321" s="1110"/>
      <c r="O321" s="1109"/>
      <c r="P321" s="1406" t="s">
        <v>935</v>
      </c>
      <c r="Q321" s="1405"/>
      <c r="R321" s="1404"/>
      <c r="S321" s="1380" t="str">
        <f>IF(S319="","",VLOOKUP(S319,'シフト記号表（勤務時間帯）'!$C$6:$U$35,19,FALSE))</f>
        <v/>
      </c>
      <c r="T321" s="1379" t="str">
        <f>IF(T319="","",VLOOKUP(T319,'シフト記号表（勤務時間帯）'!$C$6:$U$35,19,FALSE))</f>
        <v/>
      </c>
      <c r="U321" s="1379" t="str">
        <f>IF(U319="","",VLOOKUP(U319,'シフト記号表（勤務時間帯）'!$C$6:$U$35,19,FALSE))</f>
        <v/>
      </c>
      <c r="V321" s="1379" t="str">
        <f>IF(V319="","",VLOOKUP(V319,'シフト記号表（勤務時間帯）'!$C$6:$U$35,19,FALSE))</f>
        <v/>
      </c>
      <c r="W321" s="1379" t="str">
        <f>IF(W319="","",VLOOKUP(W319,'シフト記号表（勤務時間帯）'!$C$6:$U$35,19,FALSE))</f>
        <v/>
      </c>
      <c r="X321" s="1379" t="str">
        <f>IF(X319="","",VLOOKUP(X319,'シフト記号表（勤務時間帯）'!$C$6:$U$35,19,FALSE))</f>
        <v/>
      </c>
      <c r="Y321" s="1381" t="str">
        <f>IF(Y319="","",VLOOKUP(Y319,'シフト記号表（勤務時間帯）'!$C$6:$U$35,19,FALSE))</f>
        <v/>
      </c>
      <c r="Z321" s="1380" t="str">
        <f>IF(Z319="","",VLOOKUP(Z319,'シフト記号表（勤務時間帯）'!$C$6:$U$35,19,FALSE))</f>
        <v/>
      </c>
      <c r="AA321" s="1379" t="str">
        <f>IF(AA319="","",VLOOKUP(AA319,'シフト記号表（勤務時間帯）'!$C$6:$U$35,19,FALSE))</f>
        <v/>
      </c>
      <c r="AB321" s="1379" t="str">
        <f>IF(AB319="","",VLOOKUP(AB319,'シフト記号表（勤務時間帯）'!$C$6:$U$35,19,FALSE))</f>
        <v/>
      </c>
      <c r="AC321" s="1379" t="str">
        <f>IF(AC319="","",VLOOKUP(AC319,'シフト記号表（勤務時間帯）'!$C$6:$U$35,19,FALSE))</f>
        <v/>
      </c>
      <c r="AD321" s="1379" t="str">
        <f>IF(AD319="","",VLOOKUP(AD319,'シフト記号表（勤務時間帯）'!$C$6:$U$35,19,FALSE))</f>
        <v/>
      </c>
      <c r="AE321" s="1379" t="str">
        <f>IF(AE319="","",VLOOKUP(AE319,'シフト記号表（勤務時間帯）'!$C$6:$U$35,19,FALSE))</f>
        <v/>
      </c>
      <c r="AF321" s="1381" t="str">
        <f>IF(AF319="","",VLOOKUP(AF319,'シフト記号表（勤務時間帯）'!$C$6:$U$35,19,FALSE))</f>
        <v/>
      </c>
      <c r="AG321" s="1380" t="str">
        <f>IF(AG319="","",VLOOKUP(AG319,'シフト記号表（勤務時間帯）'!$C$6:$U$35,19,FALSE))</f>
        <v/>
      </c>
      <c r="AH321" s="1379" t="str">
        <f>IF(AH319="","",VLOOKUP(AH319,'シフト記号表（勤務時間帯）'!$C$6:$U$35,19,FALSE))</f>
        <v/>
      </c>
      <c r="AI321" s="1379" t="str">
        <f>IF(AI319="","",VLOOKUP(AI319,'シフト記号表（勤務時間帯）'!$C$6:$U$35,19,FALSE))</f>
        <v/>
      </c>
      <c r="AJ321" s="1379" t="str">
        <f>IF(AJ319="","",VLOOKUP(AJ319,'シフト記号表（勤務時間帯）'!$C$6:$U$35,19,FALSE))</f>
        <v/>
      </c>
      <c r="AK321" s="1379" t="str">
        <f>IF(AK319="","",VLOOKUP(AK319,'シフト記号表（勤務時間帯）'!$C$6:$U$35,19,FALSE))</f>
        <v/>
      </c>
      <c r="AL321" s="1379" t="str">
        <f>IF(AL319="","",VLOOKUP(AL319,'シフト記号表（勤務時間帯）'!$C$6:$U$35,19,FALSE))</f>
        <v/>
      </c>
      <c r="AM321" s="1381" t="str">
        <f>IF(AM319="","",VLOOKUP(AM319,'シフト記号表（勤務時間帯）'!$C$6:$U$35,19,FALSE))</f>
        <v/>
      </c>
      <c r="AN321" s="1380" t="str">
        <f>IF(AN319="","",VLOOKUP(AN319,'シフト記号表（勤務時間帯）'!$C$6:$U$35,19,FALSE))</f>
        <v/>
      </c>
      <c r="AO321" s="1379" t="str">
        <f>IF(AO319="","",VLOOKUP(AO319,'シフト記号表（勤務時間帯）'!$C$6:$U$35,19,FALSE))</f>
        <v/>
      </c>
      <c r="AP321" s="1379" t="str">
        <f>IF(AP319="","",VLOOKUP(AP319,'シフト記号表（勤務時間帯）'!$C$6:$U$35,19,FALSE))</f>
        <v/>
      </c>
      <c r="AQ321" s="1379" t="str">
        <f>IF(AQ319="","",VLOOKUP(AQ319,'シフト記号表（勤務時間帯）'!$C$6:$U$35,19,FALSE))</f>
        <v/>
      </c>
      <c r="AR321" s="1379" t="str">
        <f>IF(AR319="","",VLOOKUP(AR319,'シフト記号表（勤務時間帯）'!$C$6:$U$35,19,FALSE))</f>
        <v/>
      </c>
      <c r="AS321" s="1379" t="str">
        <f>IF(AS319="","",VLOOKUP(AS319,'シフト記号表（勤務時間帯）'!$C$6:$U$35,19,FALSE))</f>
        <v/>
      </c>
      <c r="AT321" s="1381" t="str">
        <f>IF(AT319="","",VLOOKUP(AT319,'シフト記号表（勤務時間帯）'!$C$6:$U$35,19,FALSE))</f>
        <v/>
      </c>
      <c r="AU321" s="1380" t="str">
        <f>IF(AU319="","",VLOOKUP(AU319,'シフト記号表（勤務時間帯）'!$C$6:$U$35,19,FALSE))</f>
        <v/>
      </c>
      <c r="AV321" s="1379" t="str">
        <f>IF(AV319="","",VLOOKUP(AV319,'シフト記号表（勤務時間帯）'!$C$6:$U$35,19,FALSE))</f>
        <v/>
      </c>
      <c r="AW321" s="1379" t="str">
        <f>IF(AW319="","",VLOOKUP(AW319,'シフト記号表（勤務時間帯）'!$C$6:$U$35,19,FALSE))</f>
        <v/>
      </c>
      <c r="AX321" s="1378">
        <f>IF($BB$3="４週",SUM(S321:AT321),IF($BB$3="暦月",SUM(S321:AW321),""))</f>
        <v>0</v>
      </c>
      <c r="AY321" s="1377"/>
      <c r="AZ321" s="1376">
        <f>IF($BB$3="４週",AX321/4,IF($BB$3="暦月",'②勤務形態一覧表（100名）'!AX321/('②勤務形態一覧表（100名）'!$BB$8/7),""))</f>
        <v>0</v>
      </c>
      <c r="BA321" s="1375"/>
      <c r="BB321" s="1111"/>
      <c r="BC321" s="1110"/>
      <c r="BD321" s="1110"/>
      <c r="BE321" s="1110"/>
      <c r="BF321" s="1109"/>
    </row>
    <row r="322" spans="1:73" s="1367" customFormat="1" ht="6" customHeight="1" thickBot="1">
      <c r="B322" s="1374"/>
      <c r="C322" s="1373"/>
      <c r="D322" s="1373"/>
      <c r="E322" s="1373"/>
      <c r="F322" s="1369"/>
      <c r="G322" s="1369"/>
      <c r="H322" s="1371"/>
      <c r="I322" s="1371"/>
      <c r="J322" s="1371"/>
      <c r="K322" s="1371"/>
      <c r="L322" s="1369"/>
      <c r="M322" s="1369"/>
      <c r="N322" s="1369"/>
      <c r="O322" s="1369"/>
      <c r="P322" s="1372"/>
      <c r="Q322" s="1372"/>
      <c r="R322" s="1372"/>
      <c r="S322" s="1511"/>
      <c r="T322" s="1511"/>
      <c r="U322" s="1511"/>
      <c r="V322" s="1511"/>
      <c r="W322" s="1511"/>
      <c r="X322" s="1511"/>
      <c r="Y322" s="1511"/>
      <c r="Z322" s="1511"/>
      <c r="AA322" s="1511"/>
      <c r="AB322" s="1511"/>
      <c r="AC322" s="1511"/>
      <c r="AD322" s="1511"/>
      <c r="AE322" s="1511"/>
      <c r="AF322" s="1511"/>
      <c r="AG322" s="1511"/>
      <c r="AH322" s="1511"/>
      <c r="AI322" s="1511"/>
      <c r="AJ322" s="1511"/>
      <c r="AK322" s="1511"/>
      <c r="AL322" s="1511"/>
      <c r="AM322" s="1511"/>
      <c r="AN322" s="1511"/>
      <c r="AO322" s="1511"/>
      <c r="AP322" s="1511"/>
      <c r="AQ322" s="1511"/>
      <c r="AR322" s="1511"/>
      <c r="AS322" s="1511"/>
      <c r="AT322" s="1511"/>
      <c r="AU322" s="1511"/>
      <c r="AV322" s="1511"/>
      <c r="AW322" s="1511"/>
      <c r="AX322" s="1510"/>
      <c r="AY322" s="1510"/>
      <c r="AZ322" s="1510"/>
      <c r="BA322" s="1510"/>
      <c r="BB322" s="1369"/>
      <c r="BC322" s="1369"/>
      <c r="BD322" s="1369"/>
      <c r="BE322" s="1369"/>
      <c r="BF322" s="1368"/>
    </row>
    <row r="323" spans="1:73" ht="20.100000000000001" customHeight="1">
      <c r="B323" s="1034"/>
      <c r="C323" s="1033"/>
      <c r="D323" s="1033"/>
      <c r="E323" s="1033"/>
      <c r="F323" s="1032"/>
      <c r="G323" s="1031" t="s">
        <v>934</v>
      </c>
      <c r="H323" s="1031"/>
      <c r="I323" s="1031"/>
      <c r="J323" s="1031"/>
      <c r="K323" s="1030"/>
      <c r="L323" s="1029"/>
      <c r="M323" s="1028" t="s">
        <v>929</v>
      </c>
      <c r="N323" s="1027"/>
      <c r="O323" s="1027"/>
      <c r="P323" s="1027"/>
      <c r="Q323" s="1027"/>
      <c r="R323" s="1026"/>
      <c r="S323" s="1010" t="str">
        <f>IF(SUMIF($F$22:$F$321, $M323, S$22:S$321)=0,"",SUMIF($F$22:$F$321, $M323, S$22:S$321))</f>
        <v/>
      </c>
      <c r="T323" s="1009" t="str">
        <f>IF(SUMIF($F$22:$F$321, $M323, T$22:T$321)=0,"",SUMIF($F$22:$F$321, $M323, T$22:T$321))</f>
        <v/>
      </c>
      <c r="U323" s="1009" t="str">
        <f>IF(SUMIF($F$22:$F$321, $M323, U$22:U$321)=0,"",SUMIF($F$22:$F$321, $M323, U$22:U$321))</f>
        <v/>
      </c>
      <c r="V323" s="1009" t="str">
        <f>IF(SUMIF($F$22:$F$321, $M323, V$22:V$321)=0,"",SUMIF($F$22:$F$321, $M323, V$22:V$321))</f>
        <v/>
      </c>
      <c r="W323" s="1009" t="str">
        <f>IF(SUMIF($F$22:$F$321, $M323, W$22:W$321)=0,"",SUMIF($F$22:$F$321, $M323, W$22:W$321))</f>
        <v/>
      </c>
      <c r="X323" s="1009" t="str">
        <f>IF(SUMIF($F$22:$F$321, $M323, X$22:X$321)=0,"",SUMIF($F$22:$F$321, $M323, X$22:X$321))</f>
        <v/>
      </c>
      <c r="Y323" s="1011" t="str">
        <f>IF(SUMIF($F$22:$F$321, $M323, Y$22:Y$321)=0,"",SUMIF($F$22:$F$321, $M323, Y$22:Y$321))</f>
        <v/>
      </c>
      <c r="Z323" s="1010" t="str">
        <f>IF(SUMIF($F$22:$F$321, $M323, Z$22:Z$321)=0,"",SUMIF($F$22:$F$321, $M323, Z$22:Z$321))</f>
        <v/>
      </c>
      <c r="AA323" s="1009" t="str">
        <f>IF(SUMIF($F$22:$F$321, $M323, AA$22:AA$321)=0,"",SUMIF($F$22:$F$321, $M323, AA$22:AA$321))</f>
        <v/>
      </c>
      <c r="AB323" s="1009" t="str">
        <f>IF(SUMIF($F$22:$F$321, $M323, AB$22:AB$321)=0,"",SUMIF($F$22:$F$321, $M323, AB$22:AB$321))</f>
        <v/>
      </c>
      <c r="AC323" s="1009" t="str">
        <f>IF(SUMIF($F$22:$F$321, $M323, AC$22:AC$321)=0,"",SUMIF($F$22:$F$321, $M323, AC$22:AC$321))</f>
        <v/>
      </c>
      <c r="AD323" s="1009" t="str">
        <f>IF(SUMIF($F$22:$F$321, $M323, AD$22:AD$321)=0,"",SUMIF($F$22:$F$321, $M323, AD$22:AD$321))</f>
        <v/>
      </c>
      <c r="AE323" s="1009" t="str">
        <f>IF(SUMIF($F$22:$F$321, $M323, AE$22:AE$321)=0,"",SUMIF($F$22:$F$321, $M323, AE$22:AE$321))</f>
        <v/>
      </c>
      <c r="AF323" s="1011" t="str">
        <f>IF(SUMIF($F$22:$F$321, $M323, AF$22:AF$321)=0,"",SUMIF($F$22:$F$321, $M323, AF$22:AF$321))</f>
        <v/>
      </c>
      <c r="AG323" s="1010" t="str">
        <f>IF(SUMIF($F$22:$F$321, $M323, AG$22:AG$321)=0,"",SUMIF($F$22:$F$321, $M323, AG$22:AG$321))</f>
        <v/>
      </c>
      <c r="AH323" s="1009" t="str">
        <f>IF(SUMIF($F$22:$F$321, $M323, AH$22:AH$321)=0,"",SUMIF($F$22:$F$321, $M323, AH$22:AH$321))</f>
        <v/>
      </c>
      <c r="AI323" s="1009" t="str">
        <f>IF(SUMIF($F$22:$F$321, $M323, AI$22:AI$321)=0,"",SUMIF($F$22:$F$321, $M323, AI$22:AI$321))</f>
        <v/>
      </c>
      <c r="AJ323" s="1009" t="str">
        <f>IF(SUMIF($F$22:$F$321, $M323, AJ$22:AJ$321)=0,"",SUMIF($F$22:$F$321, $M323, AJ$22:AJ$321))</f>
        <v/>
      </c>
      <c r="AK323" s="1009" t="str">
        <f>IF(SUMIF($F$22:$F$321, $M323, AK$22:AK$321)=0,"",SUMIF($F$22:$F$321, $M323, AK$22:AK$321))</f>
        <v/>
      </c>
      <c r="AL323" s="1009" t="str">
        <f>IF(SUMIF($F$22:$F$321, $M323, AL$22:AL$321)=0,"",SUMIF($F$22:$F$321, $M323, AL$22:AL$321))</f>
        <v/>
      </c>
      <c r="AM323" s="1011" t="str">
        <f>IF(SUMIF($F$22:$F$321, $M323, AM$22:AM$321)=0,"",SUMIF($F$22:$F$321, $M323, AM$22:AM$321))</f>
        <v/>
      </c>
      <c r="AN323" s="1010" t="str">
        <f>IF(SUMIF($F$22:$F$321, $M323, AN$22:AN$321)=0,"",SUMIF($F$22:$F$321, $M323, AN$22:AN$321))</f>
        <v/>
      </c>
      <c r="AO323" s="1009" t="str">
        <f>IF(SUMIF($F$22:$F$321, $M323, AO$22:AO$321)=0,"",SUMIF($F$22:$F$321, $M323, AO$22:AO$321))</f>
        <v/>
      </c>
      <c r="AP323" s="1009" t="str">
        <f>IF(SUMIF($F$22:$F$321, $M323, AP$22:AP$321)=0,"",SUMIF($F$22:$F$321, $M323, AP$22:AP$321))</f>
        <v/>
      </c>
      <c r="AQ323" s="1009" t="str">
        <f>IF(SUMIF($F$22:$F$321, $M323, AQ$22:AQ$321)=0,"",SUMIF($F$22:$F$321, $M323, AQ$22:AQ$321))</f>
        <v/>
      </c>
      <c r="AR323" s="1009" t="str">
        <f>IF(SUMIF($F$22:$F$321, $M323, AR$22:AR$321)=0,"",SUMIF($F$22:$F$321, $M323, AR$22:AR$321))</f>
        <v/>
      </c>
      <c r="AS323" s="1009" t="str">
        <f>IF(SUMIF($F$22:$F$321, $M323, AS$22:AS$321)=0,"",SUMIF($F$22:$F$321, $M323, AS$22:AS$321))</f>
        <v/>
      </c>
      <c r="AT323" s="1011" t="str">
        <f>IF(SUMIF($F$22:$F$321, $M323, AT$22:AT$321)=0,"",SUMIF($F$22:$F$321, $M323, AT$22:AT$321))</f>
        <v/>
      </c>
      <c r="AU323" s="1010" t="str">
        <f>IF(SUMIF($F$22:$F$321, $M323, AU$22:AU$321)=0,"",SUMIF($F$22:$F$321, $M323, AU$22:AU$321))</f>
        <v/>
      </c>
      <c r="AV323" s="1009" t="str">
        <f>IF(SUMIF($F$22:$F$321, $M323, AV$22:AV$321)=0,"",SUMIF($F$22:$F$321, $M323, AV$22:AV$321))</f>
        <v/>
      </c>
      <c r="AW323" s="1009" t="str">
        <f>IF(SUMIF($F$22:$F$321, $M323, AW$22:AW$321)=0,"",SUMIF($F$22:$F$321, $M323, AW$22:AW$321))</f>
        <v/>
      </c>
      <c r="AX323" s="1008" t="str">
        <f>IF(SUMIF($F$22:$F$321, $M323, AX$22:AX$321)=0,"",SUMIF($F$22:$F$321, $M323, AX$22:AX$321))</f>
        <v/>
      </c>
      <c r="AY323" s="1007"/>
      <c r="AZ323" s="1006" t="str">
        <f>IF(AX323="","",IF($BB$3="４週",AX323/4,IF($BB$3="暦月",AX323/($BB$8/7),"")))</f>
        <v/>
      </c>
      <c r="BA323" s="1005"/>
      <c r="BB323" s="1366"/>
      <c r="BC323" s="1365"/>
      <c r="BD323" s="1365"/>
      <c r="BE323" s="1365"/>
      <c r="BF323" s="1364"/>
    </row>
    <row r="324" spans="1:73" ht="20.25" customHeight="1">
      <c r="B324" s="1022"/>
      <c r="C324" s="942"/>
      <c r="D324" s="942"/>
      <c r="E324" s="942"/>
      <c r="F324" s="1000"/>
      <c r="G324" s="1021"/>
      <c r="H324" s="1021"/>
      <c r="I324" s="1021"/>
      <c r="J324" s="1021"/>
      <c r="K324" s="1020"/>
      <c r="L324" s="1015"/>
      <c r="M324" s="1014" t="s">
        <v>928</v>
      </c>
      <c r="N324" s="1013"/>
      <c r="O324" s="1013"/>
      <c r="P324" s="1013"/>
      <c r="Q324" s="1013"/>
      <c r="R324" s="1012"/>
      <c r="S324" s="1010" t="str">
        <f>IF(SUMIF($F$22:$F$321, $M324, S$22:S$321)=0,"",SUMIF($F$22:$F$321, $M324, S$22:S$321))</f>
        <v/>
      </c>
      <c r="T324" s="1009" t="str">
        <f>IF(SUMIF($F$22:$F$321, $M324, T$22:T$321)=0,"",SUMIF($F$22:$F$321, $M324, T$22:T$321))</f>
        <v/>
      </c>
      <c r="U324" s="1009" t="str">
        <f>IF(SUMIF($F$22:$F$321, $M324, U$22:U$321)=0,"",SUMIF($F$22:$F$321, $M324, U$22:U$321))</f>
        <v/>
      </c>
      <c r="V324" s="1009" t="str">
        <f>IF(SUMIF($F$22:$F$321, $M324, V$22:V$321)=0,"",SUMIF($F$22:$F$321, $M324, V$22:V$321))</f>
        <v/>
      </c>
      <c r="W324" s="1009" t="str">
        <f>IF(SUMIF($F$22:$F$321, $M324, W$22:W$321)=0,"",SUMIF($F$22:$F$321, $M324, W$22:W$321))</f>
        <v/>
      </c>
      <c r="X324" s="1009" t="str">
        <f>IF(SUMIF($F$22:$F$321, $M324, X$22:X$321)=0,"",SUMIF($F$22:$F$321, $M324, X$22:X$321))</f>
        <v/>
      </c>
      <c r="Y324" s="1011" t="str">
        <f>IF(SUMIF($F$22:$F$321, $M324, Y$22:Y$321)=0,"",SUMIF($F$22:$F$321, $M324, Y$22:Y$321))</f>
        <v/>
      </c>
      <c r="Z324" s="1010" t="str">
        <f>IF(SUMIF($F$22:$F$321, $M324, Z$22:Z$321)=0,"",SUMIF($F$22:$F$321, $M324, Z$22:Z$321))</f>
        <v/>
      </c>
      <c r="AA324" s="1009" t="str">
        <f>IF(SUMIF($F$22:$F$321, $M324, AA$22:AA$321)=0,"",SUMIF($F$22:$F$321, $M324, AA$22:AA$321))</f>
        <v/>
      </c>
      <c r="AB324" s="1009" t="str">
        <f>IF(SUMIF($F$22:$F$321, $M324, AB$22:AB$321)=0,"",SUMIF($F$22:$F$321, $M324, AB$22:AB$321))</f>
        <v/>
      </c>
      <c r="AC324" s="1009" t="str">
        <f>IF(SUMIF($F$22:$F$321, $M324, AC$22:AC$321)=0,"",SUMIF($F$22:$F$321, $M324, AC$22:AC$321))</f>
        <v/>
      </c>
      <c r="AD324" s="1009" t="str">
        <f>IF(SUMIF($F$22:$F$321, $M324, AD$22:AD$321)=0,"",SUMIF($F$22:$F$321, $M324, AD$22:AD$321))</f>
        <v/>
      </c>
      <c r="AE324" s="1009" t="str">
        <f>IF(SUMIF($F$22:$F$321, $M324, AE$22:AE$321)=0,"",SUMIF($F$22:$F$321, $M324, AE$22:AE$321))</f>
        <v/>
      </c>
      <c r="AF324" s="1011" t="str">
        <f>IF(SUMIF($F$22:$F$321, $M324, AF$22:AF$321)=0,"",SUMIF($F$22:$F$321, $M324, AF$22:AF$321))</f>
        <v/>
      </c>
      <c r="AG324" s="1010" t="str">
        <f>IF(SUMIF($F$22:$F$321, $M324, AG$22:AG$321)=0,"",SUMIF($F$22:$F$321, $M324, AG$22:AG$321))</f>
        <v/>
      </c>
      <c r="AH324" s="1009" t="str">
        <f>IF(SUMIF($F$22:$F$321, $M324, AH$22:AH$321)=0,"",SUMIF($F$22:$F$321, $M324, AH$22:AH$321))</f>
        <v/>
      </c>
      <c r="AI324" s="1009" t="str">
        <f>IF(SUMIF($F$22:$F$321, $M324, AI$22:AI$321)=0,"",SUMIF($F$22:$F$321, $M324, AI$22:AI$321))</f>
        <v/>
      </c>
      <c r="AJ324" s="1009" t="str">
        <f>IF(SUMIF($F$22:$F$321, $M324, AJ$22:AJ$321)=0,"",SUMIF($F$22:$F$321, $M324, AJ$22:AJ$321))</f>
        <v/>
      </c>
      <c r="AK324" s="1009" t="str">
        <f>IF(SUMIF($F$22:$F$321, $M324, AK$22:AK$321)=0,"",SUMIF($F$22:$F$321, $M324, AK$22:AK$321))</f>
        <v/>
      </c>
      <c r="AL324" s="1009" t="str">
        <f>IF(SUMIF($F$22:$F$321, $M324, AL$22:AL$321)=0,"",SUMIF($F$22:$F$321, $M324, AL$22:AL$321))</f>
        <v/>
      </c>
      <c r="AM324" s="1011" t="str">
        <f>IF(SUMIF($F$22:$F$321, $M324, AM$22:AM$321)=0,"",SUMIF($F$22:$F$321, $M324, AM$22:AM$321))</f>
        <v/>
      </c>
      <c r="AN324" s="1010" t="str">
        <f>IF(SUMIF($F$22:$F$321, $M324, AN$22:AN$321)=0,"",SUMIF($F$22:$F$321, $M324, AN$22:AN$321))</f>
        <v/>
      </c>
      <c r="AO324" s="1009" t="str">
        <f>IF(SUMIF($F$22:$F$321, $M324, AO$22:AO$321)=0,"",SUMIF($F$22:$F$321, $M324, AO$22:AO$321))</f>
        <v/>
      </c>
      <c r="AP324" s="1009" t="str">
        <f>IF(SUMIF($F$22:$F$321, $M324, AP$22:AP$321)=0,"",SUMIF($F$22:$F$321, $M324, AP$22:AP$321))</f>
        <v/>
      </c>
      <c r="AQ324" s="1009" t="str">
        <f>IF(SUMIF($F$22:$F$321, $M324, AQ$22:AQ$321)=0,"",SUMIF($F$22:$F$321, $M324, AQ$22:AQ$321))</f>
        <v/>
      </c>
      <c r="AR324" s="1009" t="str">
        <f>IF(SUMIF($F$22:$F$321, $M324, AR$22:AR$321)=0,"",SUMIF($F$22:$F$321, $M324, AR$22:AR$321))</f>
        <v/>
      </c>
      <c r="AS324" s="1009" t="str">
        <f>IF(SUMIF($F$22:$F$321, $M324, AS$22:AS$321)=0,"",SUMIF($F$22:$F$321, $M324, AS$22:AS$321))</f>
        <v/>
      </c>
      <c r="AT324" s="1011" t="str">
        <f>IF(SUMIF($F$22:$F$321, $M324, AT$22:AT$321)=0,"",SUMIF($F$22:$F$321, $M324, AT$22:AT$321))</f>
        <v/>
      </c>
      <c r="AU324" s="1010" t="str">
        <f>IF(SUMIF($F$22:$F$321, $M324, AU$22:AU$321)=0,"",SUMIF($F$22:$F$321, $M324, AU$22:AU$321))</f>
        <v/>
      </c>
      <c r="AV324" s="1009" t="str">
        <f>IF(SUMIF($F$22:$F$321, $M324, AV$22:AV$321)=0,"",SUMIF($F$22:$F$321, $M324, AV$22:AV$321))</f>
        <v/>
      </c>
      <c r="AW324" s="1009" t="str">
        <f>IF(SUMIF($F$22:$F$321, $M324, AW$22:AW$321)=0,"",SUMIF($F$22:$F$321, $M324, AW$22:AW$321))</f>
        <v/>
      </c>
      <c r="AX324" s="1008" t="str">
        <f>IF(SUMIF($F$22:$F$321, $M324, AX$22:AX$321)=0,"",SUMIF($F$22:$F$321, $M324, AX$22:AX$321))</f>
        <v/>
      </c>
      <c r="AY324" s="1007"/>
      <c r="AZ324" s="1006" t="str">
        <f>IF(AX324="","",IF($BB$3="４週",AX324/4,IF($BB$3="暦月",AX324/($BB$8/7),"")))</f>
        <v/>
      </c>
      <c r="BA324" s="1005"/>
      <c r="BB324" s="1335"/>
      <c r="BC324" s="1334"/>
      <c r="BD324" s="1334"/>
      <c r="BE324" s="1334"/>
      <c r="BF324" s="1333"/>
    </row>
    <row r="325" spans="1:73" ht="20.25" customHeight="1">
      <c r="B325" s="1019"/>
      <c r="C325" s="1018"/>
      <c r="D325" s="1018"/>
      <c r="E325" s="1018"/>
      <c r="F325" s="1000"/>
      <c r="G325" s="1017"/>
      <c r="H325" s="1017"/>
      <c r="I325" s="1017"/>
      <c r="J325" s="1017"/>
      <c r="K325" s="1016"/>
      <c r="L325" s="1015"/>
      <c r="M325" s="1014" t="s">
        <v>927</v>
      </c>
      <c r="N325" s="1013"/>
      <c r="O325" s="1013"/>
      <c r="P325" s="1013"/>
      <c r="Q325" s="1013"/>
      <c r="R325" s="1012"/>
      <c r="S325" s="1010" t="str">
        <f>IF(SUMIF($F$22:$F$321, $M325, S$22:S$321)=0,"",SUMIF($F$22:$F$321, $M325, S$22:S$321))</f>
        <v/>
      </c>
      <c r="T325" s="1009" t="str">
        <f>IF(SUMIF($F$22:$F$321, $M325, T$22:T$321)=0,"",SUMIF($F$22:$F$321, $M325, T$22:T$321))</f>
        <v/>
      </c>
      <c r="U325" s="1009" t="str">
        <f>IF(SUMIF($F$22:$F$321, $M325, U$22:U$321)=0,"",SUMIF($F$22:$F$321, $M325, U$22:U$321))</f>
        <v/>
      </c>
      <c r="V325" s="1009" t="str">
        <f>IF(SUMIF($F$22:$F$321, $M325, V$22:V$321)=0,"",SUMIF($F$22:$F$321, $M325, V$22:V$321))</f>
        <v/>
      </c>
      <c r="W325" s="1009" t="str">
        <f>IF(SUMIF($F$22:$F$321, $M325, W$22:W$321)=0,"",SUMIF($F$22:$F$321, $M325, W$22:W$321))</f>
        <v/>
      </c>
      <c r="X325" s="1009" t="str">
        <f>IF(SUMIF($F$22:$F$321, $M325, X$22:X$321)=0,"",SUMIF($F$22:$F$321, $M325, X$22:X$321))</f>
        <v/>
      </c>
      <c r="Y325" s="1011" t="str">
        <f>IF(SUMIF($F$22:$F$321, $M325, Y$22:Y$321)=0,"",SUMIF($F$22:$F$321, $M325, Y$22:Y$321))</f>
        <v/>
      </c>
      <c r="Z325" s="1010" t="str">
        <f>IF(SUMIF($F$22:$F$321, $M325, Z$22:Z$321)=0,"",SUMIF($F$22:$F$321, $M325, Z$22:Z$321))</f>
        <v/>
      </c>
      <c r="AA325" s="1009" t="str">
        <f>IF(SUMIF($F$22:$F$321, $M325, AA$22:AA$321)=0,"",SUMIF($F$22:$F$321, $M325, AA$22:AA$321))</f>
        <v/>
      </c>
      <c r="AB325" s="1009" t="str">
        <f>IF(SUMIF($F$22:$F$321, $M325, AB$22:AB$321)=0,"",SUMIF($F$22:$F$321, $M325, AB$22:AB$321))</f>
        <v/>
      </c>
      <c r="AC325" s="1009" t="str">
        <f>IF(SUMIF($F$22:$F$321, $M325, AC$22:AC$321)=0,"",SUMIF($F$22:$F$321, $M325, AC$22:AC$321))</f>
        <v/>
      </c>
      <c r="AD325" s="1009" t="str">
        <f>IF(SUMIF($F$22:$F$321, $M325, AD$22:AD$321)=0,"",SUMIF($F$22:$F$321, $M325, AD$22:AD$321))</f>
        <v/>
      </c>
      <c r="AE325" s="1009" t="str">
        <f>IF(SUMIF($F$22:$F$321, $M325, AE$22:AE$321)=0,"",SUMIF($F$22:$F$321, $M325, AE$22:AE$321))</f>
        <v/>
      </c>
      <c r="AF325" s="1011" t="str">
        <f>IF(SUMIF($F$22:$F$321, $M325, AF$22:AF$321)=0,"",SUMIF($F$22:$F$321, $M325, AF$22:AF$321))</f>
        <v/>
      </c>
      <c r="AG325" s="1010" t="str">
        <f>IF(SUMIF($F$22:$F$321, $M325, AG$22:AG$321)=0,"",SUMIF($F$22:$F$321, $M325, AG$22:AG$321))</f>
        <v/>
      </c>
      <c r="AH325" s="1009" t="str">
        <f>IF(SUMIF($F$22:$F$321, $M325, AH$22:AH$321)=0,"",SUMIF($F$22:$F$321, $M325, AH$22:AH$321))</f>
        <v/>
      </c>
      <c r="AI325" s="1009" t="str">
        <f>IF(SUMIF($F$22:$F$321, $M325, AI$22:AI$321)=0,"",SUMIF($F$22:$F$321, $M325, AI$22:AI$321))</f>
        <v/>
      </c>
      <c r="AJ325" s="1009" t="str">
        <f>IF(SUMIF($F$22:$F$321, $M325, AJ$22:AJ$321)=0,"",SUMIF($F$22:$F$321, $M325, AJ$22:AJ$321))</f>
        <v/>
      </c>
      <c r="AK325" s="1009" t="str">
        <f>IF(SUMIF($F$22:$F$321, $M325, AK$22:AK$321)=0,"",SUMIF($F$22:$F$321, $M325, AK$22:AK$321))</f>
        <v/>
      </c>
      <c r="AL325" s="1009" t="str">
        <f>IF(SUMIF($F$22:$F$321, $M325, AL$22:AL$321)=0,"",SUMIF($F$22:$F$321, $M325, AL$22:AL$321))</f>
        <v/>
      </c>
      <c r="AM325" s="1011" t="str">
        <f>IF(SUMIF($F$22:$F$321, $M325, AM$22:AM$321)=0,"",SUMIF($F$22:$F$321, $M325, AM$22:AM$321))</f>
        <v/>
      </c>
      <c r="AN325" s="1010" t="str">
        <f>IF(SUMIF($F$22:$F$321, $M325, AN$22:AN$321)=0,"",SUMIF($F$22:$F$321, $M325, AN$22:AN$321))</f>
        <v/>
      </c>
      <c r="AO325" s="1009" t="str">
        <f>IF(SUMIF($F$22:$F$321, $M325, AO$22:AO$321)=0,"",SUMIF($F$22:$F$321, $M325, AO$22:AO$321))</f>
        <v/>
      </c>
      <c r="AP325" s="1009" t="str">
        <f>IF(SUMIF($F$22:$F$321, $M325, AP$22:AP$321)=0,"",SUMIF($F$22:$F$321, $M325, AP$22:AP$321))</f>
        <v/>
      </c>
      <c r="AQ325" s="1009" t="str">
        <f>IF(SUMIF($F$22:$F$321, $M325, AQ$22:AQ$321)=0,"",SUMIF($F$22:$F$321, $M325, AQ$22:AQ$321))</f>
        <v/>
      </c>
      <c r="AR325" s="1009" t="str">
        <f>IF(SUMIF($F$22:$F$321, $M325, AR$22:AR$321)=0,"",SUMIF($F$22:$F$321, $M325, AR$22:AR$321))</f>
        <v/>
      </c>
      <c r="AS325" s="1009" t="str">
        <f>IF(SUMIF($F$22:$F$321, $M325, AS$22:AS$321)=0,"",SUMIF($F$22:$F$321, $M325, AS$22:AS$321))</f>
        <v/>
      </c>
      <c r="AT325" s="1011" t="str">
        <f>IF(SUMIF($F$22:$F$321, $M325, AT$22:AT$321)=0,"",SUMIF($F$22:$F$321, $M325, AT$22:AT$321))</f>
        <v/>
      </c>
      <c r="AU325" s="1010" t="str">
        <f>IF(SUMIF($F$22:$F$321, $M325, AU$22:AU$321)=0,"",SUMIF($F$22:$F$321, $M325, AU$22:AU$321))</f>
        <v/>
      </c>
      <c r="AV325" s="1009" t="str">
        <f>IF(SUMIF($F$22:$F$321, $M325, AV$22:AV$321)=0,"",SUMIF($F$22:$F$321, $M325, AV$22:AV$321))</f>
        <v/>
      </c>
      <c r="AW325" s="1009" t="str">
        <f>IF(SUMIF($F$22:$F$321, $M325, AW$22:AW$321)=0,"",SUMIF($F$22:$F$321, $M325, AW$22:AW$321))</f>
        <v/>
      </c>
      <c r="AX325" s="1008" t="str">
        <f>IF(SUMIF($F$22:$F$321, $M325, AX$22:AX$321)=0,"",SUMIF($F$22:$F$321, $M325, AX$22:AX$321))</f>
        <v/>
      </c>
      <c r="AY325" s="1007"/>
      <c r="AZ325" s="1006" t="str">
        <f>IF(AX325="","",IF($BB$3="４週",AX325/4,IF($BB$3="暦月",AX325/($BB$8/7),"")))</f>
        <v/>
      </c>
      <c r="BA325" s="1005"/>
      <c r="BB325" s="1335"/>
      <c r="BC325" s="1334"/>
      <c r="BD325" s="1334"/>
      <c r="BE325" s="1334"/>
      <c r="BF325" s="1333"/>
    </row>
    <row r="326" spans="1:73" ht="20.25" customHeight="1">
      <c r="B326" s="1360"/>
      <c r="C326" s="1359"/>
      <c r="D326" s="1359"/>
      <c r="E326" s="1359"/>
      <c r="F326" s="1359"/>
      <c r="G326" s="1358" t="s">
        <v>933</v>
      </c>
      <c r="H326" s="1358"/>
      <c r="I326" s="1358"/>
      <c r="J326" s="1358"/>
      <c r="K326" s="1358"/>
      <c r="L326" s="1358"/>
      <c r="M326" s="1358"/>
      <c r="N326" s="1358"/>
      <c r="O326" s="1358"/>
      <c r="P326" s="1358"/>
      <c r="Q326" s="1358"/>
      <c r="R326" s="1357"/>
      <c r="S326" s="997"/>
      <c r="T326" s="996"/>
      <c r="U326" s="996"/>
      <c r="V326" s="996"/>
      <c r="W326" s="996"/>
      <c r="X326" s="996"/>
      <c r="Y326" s="995"/>
      <c r="Z326" s="997"/>
      <c r="AA326" s="996"/>
      <c r="AB326" s="996"/>
      <c r="AC326" s="996"/>
      <c r="AD326" s="996"/>
      <c r="AE326" s="996"/>
      <c r="AF326" s="995"/>
      <c r="AG326" s="997"/>
      <c r="AH326" s="996"/>
      <c r="AI326" s="996"/>
      <c r="AJ326" s="996"/>
      <c r="AK326" s="996"/>
      <c r="AL326" s="996"/>
      <c r="AM326" s="995"/>
      <c r="AN326" s="997"/>
      <c r="AO326" s="996"/>
      <c r="AP326" s="996"/>
      <c r="AQ326" s="996"/>
      <c r="AR326" s="996"/>
      <c r="AS326" s="996"/>
      <c r="AT326" s="995"/>
      <c r="AU326" s="997"/>
      <c r="AV326" s="996"/>
      <c r="AW326" s="995"/>
      <c r="AX326" s="1363"/>
      <c r="AY326" s="1362"/>
      <c r="AZ326" s="1362"/>
      <c r="BA326" s="1361"/>
      <c r="BB326" s="1335"/>
      <c r="BC326" s="1334"/>
      <c r="BD326" s="1334"/>
      <c r="BE326" s="1334"/>
      <c r="BF326" s="1333"/>
    </row>
    <row r="327" spans="1:73" ht="20.25" customHeight="1">
      <c r="B327" s="1360"/>
      <c r="C327" s="1359"/>
      <c r="D327" s="1359"/>
      <c r="E327" s="1359"/>
      <c r="F327" s="1359"/>
      <c r="G327" s="1358" t="s">
        <v>932</v>
      </c>
      <c r="H327" s="1358"/>
      <c r="I327" s="1358"/>
      <c r="J327" s="1358"/>
      <c r="K327" s="1358"/>
      <c r="L327" s="1358"/>
      <c r="M327" s="1358"/>
      <c r="N327" s="1358"/>
      <c r="O327" s="1358"/>
      <c r="P327" s="1358"/>
      <c r="Q327" s="1358"/>
      <c r="R327" s="1357"/>
      <c r="S327" s="997"/>
      <c r="T327" s="996"/>
      <c r="U327" s="996"/>
      <c r="V327" s="996"/>
      <c r="W327" s="996"/>
      <c r="X327" s="996"/>
      <c r="Y327" s="995"/>
      <c r="Z327" s="997"/>
      <c r="AA327" s="996"/>
      <c r="AB327" s="996"/>
      <c r="AC327" s="996"/>
      <c r="AD327" s="996"/>
      <c r="AE327" s="996"/>
      <c r="AF327" s="995"/>
      <c r="AG327" s="997"/>
      <c r="AH327" s="996"/>
      <c r="AI327" s="996"/>
      <c r="AJ327" s="996"/>
      <c r="AK327" s="996"/>
      <c r="AL327" s="996"/>
      <c r="AM327" s="995"/>
      <c r="AN327" s="997"/>
      <c r="AO327" s="996"/>
      <c r="AP327" s="996"/>
      <c r="AQ327" s="996"/>
      <c r="AR327" s="996"/>
      <c r="AS327" s="996"/>
      <c r="AT327" s="995"/>
      <c r="AU327" s="997"/>
      <c r="AV327" s="996"/>
      <c r="AW327" s="995"/>
      <c r="AX327" s="1338"/>
      <c r="AY327" s="1337"/>
      <c r="AZ327" s="1337"/>
      <c r="BA327" s="1336"/>
      <c r="BB327" s="1335"/>
      <c r="BC327" s="1334"/>
      <c r="BD327" s="1334"/>
      <c r="BE327" s="1334"/>
      <c r="BF327" s="1333"/>
    </row>
    <row r="328" spans="1:73" ht="20.25" customHeight="1" thickBot="1">
      <c r="B328" s="1356"/>
      <c r="C328" s="1355"/>
      <c r="D328" s="1355"/>
      <c r="E328" s="1355"/>
      <c r="F328" s="1355"/>
      <c r="G328" s="1354" t="s">
        <v>1052</v>
      </c>
      <c r="H328" s="1353"/>
      <c r="I328" s="1353"/>
      <c r="J328" s="1353"/>
      <c r="K328" s="1353"/>
      <c r="L328" s="1353"/>
      <c r="M328" s="1353"/>
      <c r="N328" s="1353"/>
      <c r="O328" s="1353"/>
      <c r="P328" s="1353"/>
      <c r="Q328" s="1353"/>
      <c r="R328" s="1352"/>
      <c r="S328" s="1351" t="str">
        <f>IF(S327&lt;&gt;"",IF(S326&gt;15,((S326-15)/5+1)*S327,S327),"")</f>
        <v/>
      </c>
      <c r="T328" s="1350" t="str">
        <f>IF(T327&lt;&gt;"",IF(T326&gt;15,((T326-15)/5+1)*T327,T327),"")</f>
        <v/>
      </c>
      <c r="U328" s="1350" t="str">
        <f>IF(U327&lt;&gt;"",IF(U326&gt;15,((U326-15)/5+1)*U327,U327),"")</f>
        <v/>
      </c>
      <c r="V328" s="1350" t="str">
        <f>IF(V327&lt;&gt;"",IF(V326&gt;15,((V326-15)/5+1)*V327,V327),"")</f>
        <v/>
      </c>
      <c r="W328" s="1350" t="str">
        <f>IF(W327&lt;&gt;"",IF(W326&gt;15,((W326-15)/5+1)*W327,W327),"")</f>
        <v/>
      </c>
      <c r="X328" s="1350" t="str">
        <f>IF(X327&lt;&gt;"",IF(X326&gt;15,((X326-15)/5+1)*X327,X327),"")</f>
        <v/>
      </c>
      <c r="Y328" s="1349" t="str">
        <f>IF(Y327&lt;&gt;"",IF(Y326&gt;15,((Y326-15)/5+1)*Y327,Y327),"")</f>
        <v/>
      </c>
      <c r="Z328" s="1351" t="str">
        <f>IF(Z327&lt;&gt;"",IF(Z326&gt;15,((Z326-15)/5+1)*Z327,Z327),"")</f>
        <v/>
      </c>
      <c r="AA328" s="1350" t="str">
        <f>IF(AA327&lt;&gt;"",IF(AA326&gt;15,((AA326-15)/5+1)*AA327,AA327),"")</f>
        <v/>
      </c>
      <c r="AB328" s="1350" t="str">
        <f>IF(AB327&lt;&gt;"",IF(AB326&gt;15,((AB326-15)/5+1)*AB327,AB327),"")</f>
        <v/>
      </c>
      <c r="AC328" s="1350" t="str">
        <f>IF(AC327&lt;&gt;"",IF(AC326&gt;15,((AC326-15)/5+1)*AC327,AC327),"")</f>
        <v/>
      </c>
      <c r="AD328" s="1350" t="str">
        <f>IF(AD327&lt;&gt;"",IF(AD326&gt;15,((AD326-15)/5+1)*AD327,AD327),"")</f>
        <v/>
      </c>
      <c r="AE328" s="1350" t="str">
        <f>IF(AE327&lt;&gt;"",IF(AE326&gt;15,((AE326-15)/5+1)*AE327,AE327),"")</f>
        <v/>
      </c>
      <c r="AF328" s="1349" t="str">
        <f>IF(AF327&lt;&gt;"",IF(AF326&gt;15,((AF326-15)/5+1)*AF327,AF327),"")</f>
        <v/>
      </c>
      <c r="AG328" s="1351" t="str">
        <f>IF(AG327&lt;&gt;"",IF(AG326&gt;15,((AG326-15)/5+1)*AG327,AG327),"")</f>
        <v/>
      </c>
      <c r="AH328" s="1350" t="str">
        <f>IF(AH327&lt;&gt;"",IF(AH326&gt;15,((AH326-15)/5+1)*AH327,AH327),"")</f>
        <v/>
      </c>
      <c r="AI328" s="1350" t="str">
        <f>IF(AI327&lt;&gt;"",IF(AI326&gt;15,((AI326-15)/5+1)*AI327,AI327),"")</f>
        <v/>
      </c>
      <c r="AJ328" s="1350" t="str">
        <f>IF(AJ327&lt;&gt;"",IF(AJ326&gt;15,((AJ326-15)/5+1)*AJ327,AJ327),"")</f>
        <v/>
      </c>
      <c r="AK328" s="1350" t="str">
        <f>IF(AK327&lt;&gt;"",IF(AK326&gt;15,((AK326-15)/5+1)*AK327,AK327),"")</f>
        <v/>
      </c>
      <c r="AL328" s="1350" t="str">
        <f>IF(AL327&lt;&gt;"",IF(AL326&gt;15,((AL326-15)/5+1)*AL327,AL327),"")</f>
        <v/>
      </c>
      <c r="AM328" s="1349" t="str">
        <f>IF(AM327&lt;&gt;"",IF(AM326&gt;15,((AM326-15)/5+1)*AM327,AM327),"")</f>
        <v/>
      </c>
      <c r="AN328" s="1351" t="str">
        <f>IF(AN327&lt;&gt;"",IF(AN326&gt;15,((AN326-15)/5+1)*AN327,AN327),"")</f>
        <v/>
      </c>
      <c r="AO328" s="1350" t="str">
        <f>IF(AO327&lt;&gt;"",IF(AO326&gt;15,((AO326-15)/5+1)*AO327,AO327),"")</f>
        <v/>
      </c>
      <c r="AP328" s="1350" t="str">
        <f>IF(AP327&lt;&gt;"",IF(AP326&gt;15,((AP326-15)/5+1)*AP327,AP327),"")</f>
        <v/>
      </c>
      <c r="AQ328" s="1350" t="str">
        <f>IF(AQ327&lt;&gt;"",IF(AQ326&gt;15,((AQ326-15)/5+1)*AQ327,AQ327),"")</f>
        <v/>
      </c>
      <c r="AR328" s="1350" t="str">
        <f>IF(AR327&lt;&gt;"",IF(AR326&gt;15,((AR326-15)/5+1)*AR327,AR327),"")</f>
        <v/>
      </c>
      <c r="AS328" s="1350" t="str">
        <f>IF(AS327&lt;&gt;"",IF(AS326&gt;15,((AS326-15)/5+1)*AS327,AS327),"")</f>
        <v/>
      </c>
      <c r="AT328" s="1349" t="str">
        <f>IF(AT327&lt;&gt;"",IF(AT326&gt;15,((AT326-15)/5+1)*AT327,AT327),"")</f>
        <v/>
      </c>
      <c r="AU328" s="1348" t="str">
        <f>IF(AU327&lt;&gt;"",IF(AU326&gt;15,((AU326-15)/5+1)*AU327,AU327),"")</f>
        <v/>
      </c>
      <c r="AV328" s="1347" t="str">
        <f>IF(AV327&lt;&gt;"",IF(AV326&gt;15,((AV326-15)/5+1)*AV327,AV327),"")</f>
        <v/>
      </c>
      <c r="AW328" s="1346" t="str">
        <f>IF(AW327&lt;&gt;"",IF(AW326&gt;15,((AW326-15)/5+1)*AW327,AW327),"")</f>
        <v/>
      </c>
      <c r="AX328" s="1338"/>
      <c r="AY328" s="1337"/>
      <c r="AZ328" s="1337"/>
      <c r="BA328" s="1336"/>
      <c r="BB328" s="1335"/>
      <c r="BC328" s="1334"/>
      <c r="BD328" s="1334"/>
      <c r="BE328" s="1334"/>
      <c r="BF328" s="1333"/>
    </row>
    <row r="329" spans="1:73" ht="18.75" customHeight="1">
      <c r="B329" s="1343" t="s">
        <v>930</v>
      </c>
      <c r="C329" s="1342"/>
      <c r="D329" s="1342"/>
      <c r="E329" s="1342"/>
      <c r="F329" s="1342"/>
      <c r="G329" s="1342"/>
      <c r="H329" s="1342"/>
      <c r="I329" s="1342"/>
      <c r="J329" s="1342"/>
      <c r="K329" s="1341"/>
      <c r="L329" s="1345" t="s">
        <v>929</v>
      </c>
      <c r="M329" s="1345"/>
      <c r="N329" s="1345"/>
      <c r="O329" s="1345"/>
      <c r="P329" s="1345"/>
      <c r="Q329" s="1345"/>
      <c r="R329" s="1344"/>
      <c r="S329" s="985" t="str">
        <f>IF($L329="","",IF(COUNTIFS($F$22:$F$60,$L329,S$22:S$60,"&gt;0")=0,"",COUNTIFS($F$22:$F$60,$L329,S$22:S$60,"&gt;0")))</f>
        <v/>
      </c>
      <c r="T329" s="983" t="str">
        <f>IF($L329="","",IF(COUNTIFS($F$22:$F$60,$L329,T$22:T$60,"&gt;0")=0,"",COUNTIFS($F$22:$F$60,$L329,T$22:T$60,"&gt;0")))</f>
        <v/>
      </c>
      <c r="U329" s="983" t="str">
        <f>IF($L329="","",IF(COUNTIFS($F$22:$F$60,$L329,U$22:U$60,"&gt;0")=0,"",COUNTIFS($F$22:$F$60,$L329,U$22:U$60,"&gt;0")))</f>
        <v/>
      </c>
      <c r="V329" s="983" t="str">
        <f>IF($L329="","",IF(COUNTIFS($F$22:$F$60,$L329,V$22:V$60,"&gt;0")=0,"",COUNTIFS($F$22:$F$60,$L329,V$22:V$60,"&gt;0")))</f>
        <v/>
      </c>
      <c r="W329" s="983" t="str">
        <f>IF($L329="","",IF(COUNTIFS($F$22:$F$60,$L329,W$22:W$60,"&gt;0")=0,"",COUNTIFS($F$22:$F$60,$L329,W$22:W$60,"&gt;0")))</f>
        <v/>
      </c>
      <c r="X329" s="983" t="str">
        <f>IF($L329="","",IF(COUNTIFS($F$22:$F$60,$L329,X$22:X$60,"&gt;0")=0,"",COUNTIFS($F$22:$F$60,$L329,X$22:X$60,"&gt;0")))</f>
        <v/>
      </c>
      <c r="Y329" s="982" t="str">
        <f>IF($L329="","",IF(COUNTIFS($F$22:$F$60,$L329,Y$22:Y$60,"&gt;0")=0,"",COUNTIFS($F$22:$F$60,$L329,Y$22:Y$60,"&gt;0")))</f>
        <v/>
      </c>
      <c r="Z329" s="984" t="str">
        <f>IF($L329="","",IF(COUNTIFS($F$22:$F$60,$L329,Z$22:Z$60,"&gt;0")=0,"",COUNTIFS($F$22:$F$60,$L329,Z$22:Z$60,"&gt;0")))</f>
        <v/>
      </c>
      <c r="AA329" s="983" t="str">
        <f>IF($L329="","",IF(COUNTIFS($F$22:$F$60,$L329,AA$22:AA$60,"&gt;0")=0,"",COUNTIFS($F$22:$F$60,$L329,AA$22:AA$60,"&gt;0")))</f>
        <v/>
      </c>
      <c r="AB329" s="983" t="str">
        <f>IF($L329="","",IF(COUNTIFS($F$22:$F$60,$L329,AB$22:AB$60,"&gt;0")=0,"",COUNTIFS($F$22:$F$60,$L329,AB$22:AB$60,"&gt;0")))</f>
        <v/>
      </c>
      <c r="AC329" s="983" t="str">
        <f>IF($L329="","",IF(COUNTIFS($F$22:$F$60,$L329,AC$22:AC$60,"&gt;0")=0,"",COUNTIFS($F$22:$F$60,$L329,AC$22:AC$60,"&gt;0")))</f>
        <v/>
      </c>
      <c r="AD329" s="983" t="str">
        <f>IF($L329="","",IF(COUNTIFS($F$22:$F$60,$L329,AD$22:AD$60,"&gt;0")=0,"",COUNTIFS($F$22:$F$60,$L329,AD$22:AD$60,"&gt;0")))</f>
        <v/>
      </c>
      <c r="AE329" s="983" t="str">
        <f>IF($L329="","",IF(COUNTIFS($F$22:$F$60,$L329,AE$22:AE$60,"&gt;0")=0,"",COUNTIFS($F$22:$F$60,$L329,AE$22:AE$60,"&gt;0")))</f>
        <v/>
      </c>
      <c r="AF329" s="982" t="str">
        <f>IF($L329="","",IF(COUNTIFS($F$22:$F$60,$L329,AF$22:AF$60,"&gt;0")=0,"",COUNTIFS($F$22:$F$60,$L329,AF$22:AF$60,"&gt;0")))</f>
        <v/>
      </c>
      <c r="AG329" s="983" t="str">
        <f>IF($L329="","",IF(COUNTIFS($F$22:$F$60,$L329,AG$22:AG$60,"&gt;0")=0,"",COUNTIFS($F$22:$F$60,$L329,AG$22:AG$60,"&gt;0")))</f>
        <v/>
      </c>
      <c r="AH329" s="983" t="str">
        <f>IF($L329="","",IF(COUNTIFS($F$22:$F$60,$L329,AH$22:AH$60,"&gt;0")=0,"",COUNTIFS($F$22:$F$60,$L329,AH$22:AH$60,"&gt;0")))</f>
        <v/>
      </c>
      <c r="AI329" s="983" t="str">
        <f>IF($L329="","",IF(COUNTIFS($F$22:$F$60,$L329,AI$22:AI$60,"&gt;0")=0,"",COUNTIFS($F$22:$F$60,$L329,AI$22:AI$60,"&gt;0")))</f>
        <v/>
      </c>
      <c r="AJ329" s="983" t="str">
        <f>IF($L329="","",IF(COUNTIFS($F$22:$F$60,$L329,AJ$22:AJ$60,"&gt;0")=0,"",COUNTIFS($F$22:$F$60,$L329,AJ$22:AJ$60,"&gt;0")))</f>
        <v/>
      </c>
      <c r="AK329" s="983" t="str">
        <f>IF($L329="","",IF(COUNTIFS($F$22:$F$60,$L329,AK$22:AK$60,"&gt;0")=0,"",COUNTIFS($F$22:$F$60,$L329,AK$22:AK$60,"&gt;0")))</f>
        <v/>
      </c>
      <c r="AL329" s="983" t="str">
        <f>IF($L329="","",IF(COUNTIFS($F$22:$F$60,$L329,AL$22:AL$60,"&gt;0")=0,"",COUNTIFS($F$22:$F$60,$L329,AL$22:AL$60,"&gt;0")))</f>
        <v/>
      </c>
      <c r="AM329" s="982" t="str">
        <f>IF($L329="","",IF(COUNTIFS($F$22:$F$60,$L329,AM$22:AM$60,"&gt;0")=0,"",COUNTIFS($F$22:$F$60,$L329,AM$22:AM$60,"&gt;0")))</f>
        <v/>
      </c>
      <c r="AN329" s="983" t="str">
        <f>IF($L329="","",IF(COUNTIFS($F$22:$F$60,$L329,AN$22:AN$60,"&gt;0")=0,"",COUNTIFS($F$22:$F$60,$L329,AN$22:AN$60,"&gt;0")))</f>
        <v/>
      </c>
      <c r="AO329" s="983" t="str">
        <f>IF($L329="","",IF(COUNTIFS($F$22:$F$60,$L329,AO$22:AO$60,"&gt;0")=0,"",COUNTIFS($F$22:$F$60,$L329,AO$22:AO$60,"&gt;0")))</f>
        <v/>
      </c>
      <c r="AP329" s="983" t="str">
        <f>IF($L329="","",IF(COUNTIFS($F$22:$F$60,$L329,AP$22:AP$60,"&gt;0")=0,"",COUNTIFS($F$22:$F$60,$L329,AP$22:AP$60,"&gt;0")))</f>
        <v/>
      </c>
      <c r="AQ329" s="983" t="str">
        <f>IF($L329="","",IF(COUNTIFS($F$22:$F$60,$L329,AQ$22:AQ$60,"&gt;0")=0,"",COUNTIFS($F$22:$F$60,$L329,AQ$22:AQ$60,"&gt;0")))</f>
        <v/>
      </c>
      <c r="AR329" s="983" t="str">
        <f>IF($L329="","",IF(COUNTIFS($F$22:$F$60,$L329,AR$22:AR$60,"&gt;0")=0,"",COUNTIFS($F$22:$F$60,$L329,AR$22:AR$60,"&gt;0")))</f>
        <v/>
      </c>
      <c r="AS329" s="983" t="str">
        <f>IF($L329="","",IF(COUNTIFS($F$22:$F$60,$L329,AS$22:AS$60,"&gt;0")=0,"",COUNTIFS($F$22:$F$60,$L329,AS$22:AS$60,"&gt;0")))</f>
        <v/>
      </c>
      <c r="AT329" s="982" t="str">
        <f>IF($L329="","",IF(COUNTIFS($F$22:$F$60,$L329,AT$22:AT$60,"&gt;0")=0,"",COUNTIFS($F$22:$F$60,$L329,AT$22:AT$60,"&gt;0")))</f>
        <v/>
      </c>
      <c r="AU329" s="983" t="str">
        <f>IF($L329="","",IF(COUNTIFS($F$22:$F$60,$L329,AU$22:AU$60,"&gt;0")=0,"",COUNTIFS($F$22:$F$60,$L329,AU$22:AU$60,"&gt;0")))</f>
        <v/>
      </c>
      <c r="AV329" s="983" t="str">
        <f>IF($L329="","",IF(COUNTIFS($F$22:$F$60,$L329,AV$22:AV$60,"&gt;0")=0,"",COUNTIFS($F$22:$F$60,$L329,AV$22:AV$60,"&gt;0")))</f>
        <v/>
      </c>
      <c r="AW329" s="982" t="str">
        <f>IF($L329="","",IF(COUNTIFS($F$22:$F$60,$L329,AW$22:AW$60,"&gt;0")=0,"",COUNTIFS($F$22:$F$60,$L329,AW$22:AW$60,"&gt;0")))</f>
        <v/>
      </c>
      <c r="AX329" s="1338"/>
      <c r="AY329" s="1337"/>
      <c r="AZ329" s="1337"/>
      <c r="BA329" s="1336"/>
      <c r="BB329" s="1335"/>
      <c r="BC329" s="1334"/>
      <c r="BD329" s="1334"/>
      <c r="BE329" s="1334"/>
      <c r="BF329" s="1333"/>
    </row>
    <row r="330" spans="1:73" ht="18.75" customHeight="1">
      <c r="B330" s="1343"/>
      <c r="C330" s="1342"/>
      <c r="D330" s="1342"/>
      <c r="E330" s="1342"/>
      <c r="F330" s="1342"/>
      <c r="G330" s="1342"/>
      <c r="H330" s="1342"/>
      <c r="I330" s="1342"/>
      <c r="J330" s="1342"/>
      <c r="K330" s="1341"/>
      <c r="L330" s="1340" t="s">
        <v>928</v>
      </c>
      <c r="M330" s="1340"/>
      <c r="N330" s="1340"/>
      <c r="O330" s="1340"/>
      <c r="P330" s="1340"/>
      <c r="Q330" s="1340"/>
      <c r="R330" s="1339"/>
      <c r="S330" s="976" t="str">
        <f>IF($L330="","",IF(COUNTIFS($F$22:$F$60,$L330,S$22:S$60,"&gt;0")=0,"",COUNTIFS($F$22:$F$60,$L330,S$22:S$60,"&gt;0")))</f>
        <v/>
      </c>
      <c r="T330" s="974" t="str">
        <f>IF($L330="","",IF(COUNTIFS($F$22:$F$60,$L330,T$22:T$60,"&gt;0")=0,"",COUNTIFS($F$22:$F$60,$L330,T$22:T$60,"&gt;0")))</f>
        <v/>
      </c>
      <c r="U330" s="974" t="str">
        <f>IF($L330="","",IF(COUNTIFS($F$22:$F$60,$L330,U$22:U$60,"&gt;0")=0,"",COUNTIFS($F$22:$F$60,$L330,U$22:U$60,"&gt;0")))</f>
        <v/>
      </c>
      <c r="V330" s="974" t="str">
        <f>IF($L330="","",IF(COUNTIFS($F$22:$F$60,$L330,V$22:V$60,"&gt;0")=0,"",COUNTIFS($F$22:$F$60,$L330,V$22:V$60,"&gt;0")))</f>
        <v/>
      </c>
      <c r="W330" s="974" t="str">
        <f>IF($L330="","",IF(COUNTIFS($F$22:$F$60,$L330,W$22:W$60,"&gt;0")=0,"",COUNTIFS($F$22:$F$60,$L330,W$22:W$60,"&gt;0")))</f>
        <v/>
      </c>
      <c r="X330" s="974" t="str">
        <f>IF($L330="","",IF(COUNTIFS($F$22:$F$60,$L330,X$22:X$60,"&gt;0")=0,"",COUNTIFS($F$22:$F$60,$L330,X$22:X$60,"&gt;0")))</f>
        <v/>
      </c>
      <c r="Y330" s="973" t="str">
        <f>IF($L330="","",IF(COUNTIFS($F$22:$F$60,$L330,Y$22:Y$60,"&gt;0")=0,"",COUNTIFS($F$22:$F$60,$L330,Y$22:Y$60,"&gt;0")))</f>
        <v/>
      </c>
      <c r="Z330" s="975" t="str">
        <f>IF($L330="","",IF(COUNTIFS($F$22:$F$60,$L330,Z$22:Z$60,"&gt;0")=0,"",COUNTIFS($F$22:$F$60,$L330,Z$22:Z$60,"&gt;0")))</f>
        <v/>
      </c>
      <c r="AA330" s="974" t="str">
        <f>IF($L330="","",IF(COUNTIFS($F$22:$F$60,$L330,AA$22:AA$60,"&gt;0")=0,"",COUNTIFS($F$22:$F$60,$L330,AA$22:AA$60,"&gt;0")))</f>
        <v/>
      </c>
      <c r="AB330" s="974" t="str">
        <f>IF($L330="","",IF(COUNTIFS($F$22:$F$60,$L330,AB$22:AB$60,"&gt;0")=0,"",COUNTIFS($F$22:$F$60,$L330,AB$22:AB$60,"&gt;0")))</f>
        <v/>
      </c>
      <c r="AC330" s="974" t="str">
        <f>IF($L330="","",IF(COUNTIFS($F$22:$F$60,$L330,AC$22:AC$60,"&gt;0")=0,"",COUNTIFS($F$22:$F$60,$L330,AC$22:AC$60,"&gt;0")))</f>
        <v/>
      </c>
      <c r="AD330" s="974" t="str">
        <f>IF($L330="","",IF(COUNTIFS($F$22:$F$60,$L330,AD$22:AD$60,"&gt;0")=0,"",COUNTIFS($F$22:$F$60,$L330,AD$22:AD$60,"&gt;0")))</f>
        <v/>
      </c>
      <c r="AE330" s="974" t="str">
        <f>IF($L330="","",IF(COUNTIFS($F$22:$F$60,$L330,AE$22:AE$60,"&gt;0")=0,"",COUNTIFS($F$22:$F$60,$L330,AE$22:AE$60,"&gt;0")))</f>
        <v/>
      </c>
      <c r="AF330" s="973" t="str">
        <f>IF($L330="","",IF(COUNTIFS($F$22:$F$60,$L330,AF$22:AF$60,"&gt;0")=0,"",COUNTIFS($F$22:$F$60,$L330,AF$22:AF$60,"&gt;0")))</f>
        <v/>
      </c>
      <c r="AG330" s="974" t="str">
        <f>IF($L330="","",IF(COUNTIFS($F$22:$F$60,$L330,AG$22:AG$60,"&gt;0")=0,"",COUNTIFS($F$22:$F$60,$L330,AG$22:AG$60,"&gt;0")))</f>
        <v/>
      </c>
      <c r="AH330" s="974" t="str">
        <f>IF($L330="","",IF(COUNTIFS($F$22:$F$60,$L330,AH$22:AH$60,"&gt;0")=0,"",COUNTIFS($F$22:$F$60,$L330,AH$22:AH$60,"&gt;0")))</f>
        <v/>
      </c>
      <c r="AI330" s="974" t="str">
        <f>IF($L330="","",IF(COUNTIFS($F$22:$F$60,$L330,AI$22:AI$60,"&gt;0")=0,"",COUNTIFS($F$22:$F$60,$L330,AI$22:AI$60,"&gt;0")))</f>
        <v/>
      </c>
      <c r="AJ330" s="974" t="str">
        <f>IF($L330="","",IF(COUNTIFS($F$22:$F$60,$L330,AJ$22:AJ$60,"&gt;0")=0,"",COUNTIFS($F$22:$F$60,$L330,AJ$22:AJ$60,"&gt;0")))</f>
        <v/>
      </c>
      <c r="AK330" s="974" t="str">
        <f>IF($L330="","",IF(COUNTIFS($F$22:$F$60,$L330,AK$22:AK$60,"&gt;0")=0,"",COUNTIFS($F$22:$F$60,$L330,AK$22:AK$60,"&gt;0")))</f>
        <v/>
      </c>
      <c r="AL330" s="974" t="str">
        <f>IF($L330="","",IF(COUNTIFS($F$22:$F$60,$L330,AL$22:AL$60,"&gt;0")=0,"",COUNTIFS($F$22:$F$60,$L330,AL$22:AL$60,"&gt;0")))</f>
        <v/>
      </c>
      <c r="AM330" s="973" t="str">
        <f>IF($L330="","",IF(COUNTIFS($F$22:$F$60,$L330,AM$22:AM$60,"&gt;0")=0,"",COUNTIFS($F$22:$F$60,$L330,AM$22:AM$60,"&gt;0")))</f>
        <v/>
      </c>
      <c r="AN330" s="974" t="str">
        <f>IF($L330="","",IF(COUNTIFS($F$22:$F$60,$L330,AN$22:AN$60,"&gt;0")=0,"",COUNTIFS($F$22:$F$60,$L330,AN$22:AN$60,"&gt;0")))</f>
        <v/>
      </c>
      <c r="AO330" s="974" t="str">
        <f>IF($L330="","",IF(COUNTIFS($F$22:$F$60,$L330,AO$22:AO$60,"&gt;0")=0,"",COUNTIFS($F$22:$F$60,$L330,AO$22:AO$60,"&gt;0")))</f>
        <v/>
      </c>
      <c r="AP330" s="974" t="str">
        <f>IF($L330="","",IF(COUNTIFS($F$22:$F$60,$L330,AP$22:AP$60,"&gt;0")=0,"",COUNTIFS($F$22:$F$60,$L330,AP$22:AP$60,"&gt;0")))</f>
        <v/>
      </c>
      <c r="AQ330" s="974" t="str">
        <f>IF($L330="","",IF(COUNTIFS($F$22:$F$60,$L330,AQ$22:AQ$60,"&gt;0")=0,"",COUNTIFS($F$22:$F$60,$L330,AQ$22:AQ$60,"&gt;0")))</f>
        <v/>
      </c>
      <c r="AR330" s="974" t="str">
        <f>IF($L330="","",IF(COUNTIFS($F$22:$F$60,$L330,AR$22:AR$60,"&gt;0")=0,"",COUNTIFS($F$22:$F$60,$L330,AR$22:AR$60,"&gt;0")))</f>
        <v/>
      </c>
      <c r="AS330" s="974" t="str">
        <f>IF($L330="","",IF(COUNTIFS($F$22:$F$60,$L330,AS$22:AS$60,"&gt;0")=0,"",COUNTIFS($F$22:$F$60,$L330,AS$22:AS$60,"&gt;0")))</f>
        <v/>
      </c>
      <c r="AT330" s="973" t="str">
        <f>IF($L330="","",IF(COUNTIFS($F$22:$F$60,$L330,AT$22:AT$60,"&gt;0")=0,"",COUNTIFS($F$22:$F$60,$L330,AT$22:AT$60,"&gt;0")))</f>
        <v/>
      </c>
      <c r="AU330" s="974" t="str">
        <f>IF($L330="","",IF(COUNTIFS($F$22:$F$60,$L330,AU$22:AU$60,"&gt;0")=0,"",COUNTIFS($F$22:$F$60,$L330,AU$22:AU$60,"&gt;0")))</f>
        <v/>
      </c>
      <c r="AV330" s="974" t="str">
        <f>IF($L330="","",IF(COUNTIFS($F$22:$F$60,$L330,AV$22:AV$60,"&gt;0")=0,"",COUNTIFS($F$22:$F$60,$L330,AV$22:AV$60,"&gt;0")))</f>
        <v/>
      </c>
      <c r="AW330" s="973" t="str">
        <f>IF($L330="","",IF(COUNTIFS($F$22:$F$60,$L330,AW$22:AW$60,"&gt;0")=0,"",COUNTIFS($F$22:$F$60,$L330,AW$22:AW$60,"&gt;0")))</f>
        <v/>
      </c>
      <c r="AX330" s="1338"/>
      <c r="AY330" s="1337"/>
      <c r="AZ330" s="1337"/>
      <c r="BA330" s="1336"/>
      <c r="BB330" s="1335"/>
      <c r="BC330" s="1334"/>
      <c r="BD330" s="1334"/>
      <c r="BE330" s="1334"/>
      <c r="BF330" s="1333"/>
    </row>
    <row r="331" spans="1:73" ht="18.75" customHeight="1">
      <c r="B331" s="1343"/>
      <c r="C331" s="1342"/>
      <c r="D331" s="1342"/>
      <c r="E331" s="1342"/>
      <c r="F331" s="1342"/>
      <c r="G331" s="1342"/>
      <c r="H331" s="1342"/>
      <c r="I331" s="1342"/>
      <c r="J331" s="1342"/>
      <c r="K331" s="1341"/>
      <c r="L331" s="1340" t="s">
        <v>927</v>
      </c>
      <c r="M331" s="1340"/>
      <c r="N331" s="1340"/>
      <c r="O331" s="1340"/>
      <c r="P331" s="1340"/>
      <c r="Q331" s="1340"/>
      <c r="R331" s="1339"/>
      <c r="S331" s="976" t="str">
        <f>IF($L331="","",IF(COUNTIFS($F$22:$F$60,$L331,S$22:S$60,"&gt;0")=0,"",COUNTIFS($F$22:$F$60,$L331,S$22:S$60,"&gt;0")))</f>
        <v/>
      </c>
      <c r="T331" s="974" t="str">
        <f>IF($L331="","",IF(COUNTIFS($F$22:$F$60,$L331,T$22:T$60,"&gt;0")=0,"",COUNTIFS($F$22:$F$60,$L331,T$22:T$60,"&gt;0")))</f>
        <v/>
      </c>
      <c r="U331" s="974" t="str">
        <f>IF($L331="","",IF(COUNTIFS($F$22:$F$60,$L331,U$22:U$60,"&gt;0")=0,"",COUNTIFS($F$22:$F$60,$L331,U$22:U$60,"&gt;0")))</f>
        <v/>
      </c>
      <c r="V331" s="974" t="str">
        <f>IF($L331="","",IF(COUNTIFS($F$22:$F$60,$L331,V$22:V$60,"&gt;0")=0,"",COUNTIFS($F$22:$F$60,$L331,V$22:V$60,"&gt;0")))</f>
        <v/>
      </c>
      <c r="W331" s="974" t="str">
        <f>IF($L331="","",IF(COUNTIFS($F$22:$F$60,$L331,W$22:W$60,"&gt;0")=0,"",COUNTIFS($F$22:$F$60,$L331,W$22:W$60,"&gt;0")))</f>
        <v/>
      </c>
      <c r="X331" s="974" t="str">
        <f>IF($L331="","",IF(COUNTIFS($F$22:$F$60,$L331,X$22:X$60,"&gt;0")=0,"",COUNTIFS($F$22:$F$60,$L331,X$22:X$60,"&gt;0")))</f>
        <v/>
      </c>
      <c r="Y331" s="973" t="str">
        <f>IF($L331="","",IF(COUNTIFS($F$22:$F$60,$L331,Y$22:Y$60,"&gt;0")=0,"",COUNTIFS($F$22:$F$60,$L331,Y$22:Y$60,"&gt;0")))</f>
        <v/>
      </c>
      <c r="Z331" s="975" t="str">
        <f>IF($L331="","",IF(COUNTIFS($F$22:$F$60,$L331,Z$22:Z$60,"&gt;0")=0,"",COUNTIFS($F$22:$F$60,$L331,Z$22:Z$60,"&gt;0")))</f>
        <v/>
      </c>
      <c r="AA331" s="974" t="str">
        <f>IF($L331="","",IF(COUNTIFS($F$22:$F$60,$L331,AA$22:AA$60,"&gt;0")=0,"",COUNTIFS($F$22:$F$60,$L331,AA$22:AA$60,"&gt;0")))</f>
        <v/>
      </c>
      <c r="AB331" s="974" t="str">
        <f>IF($L331="","",IF(COUNTIFS($F$22:$F$60,$L331,AB$22:AB$60,"&gt;0")=0,"",COUNTIFS($F$22:$F$60,$L331,AB$22:AB$60,"&gt;0")))</f>
        <v/>
      </c>
      <c r="AC331" s="974" t="str">
        <f>IF($L331="","",IF(COUNTIFS($F$22:$F$60,$L331,AC$22:AC$60,"&gt;0")=0,"",COUNTIFS($F$22:$F$60,$L331,AC$22:AC$60,"&gt;0")))</f>
        <v/>
      </c>
      <c r="AD331" s="974" t="str">
        <f>IF($L331="","",IF(COUNTIFS($F$22:$F$60,$L331,AD$22:AD$60,"&gt;0")=0,"",COUNTIFS($F$22:$F$60,$L331,AD$22:AD$60,"&gt;0")))</f>
        <v/>
      </c>
      <c r="AE331" s="974" t="str">
        <f>IF($L331="","",IF(COUNTIFS($F$22:$F$60,$L331,AE$22:AE$60,"&gt;0")=0,"",COUNTIFS($F$22:$F$60,$L331,AE$22:AE$60,"&gt;0")))</f>
        <v/>
      </c>
      <c r="AF331" s="973" t="str">
        <f>IF($L331="","",IF(COUNTIFS($F$22:$F$60,$L331,AF$22:AF$60,"&gt;0")=0,"",COUNTIFS($F$22:$F$60,$L331,AF$22:AF$60,"&gt;0")))</f>
        <v/>
      </c>
      <c r="AG331" s="974" t="str">
        <f>IF($L331="","",IF(COUNTIFS($F$22:$F$60,$L331,AG$22:AG$60,"&gt;0")=0,"",COUNTIFS($F$22:$F$60,$L331,AG$22:AG$60,"&gt;0")))</f>
        <v/>
      </c>
      <c r="AH331" s="974" t="str">
        <f>IF($L331="","",IF(COUNTIFS($F$22:$F$60,$L331,AH$22:AH$60,"&gt;0")=0,"",COUNTIFS($F$22:$F$60,$L331,AH$22:AH$60,"&gt;0")))</f>
        <v/>
      </c>
      <c r="AI331" s="974" t="str">
        <f>IF($L331="","",IF(COUNTIFS($F$22:$F$60,$L331,AI$22:AI$60,"&gt;0")=0,"",COUNTIFS($F$22:$F$60,$L331,AI$22:AI$60,"&gt;0")))</f>
        <v/>
      </c>
      <c r="AJ331" s="974" t="str">
        <f>IF($L331="","",IF(COUNTIFS($F$22:$F$60,$L331,AJ$22:AJ$60,"&gt;0")=0,"",COUNTIFS($F$22:$F$60,$L331,AJ$22:AJ$60,"&gt;0")))</f>
        <v/>
      </c>
      <c r="AK331" s="974" t="str">
        <f>IF($L331="","",IF(COUNTIFS($F$22:$F$60,$L331,AK$22:AK$60,"&gt;0")=0,"",COUNTIFS($F$22:$F$60,$L331,AK$22:AK$60,"&gt;0")))</f>
        <v/>
      </c>
      <c r="AL331" s="974" t="str">
        <f>IF($L331="","",IF(COUNTIFS($F$22:$F$60,$L331,AL$22:AL$60,"&gt;0")=0,"",COUNTIFS($F$22:$F$60,$L331,AL$22:AL$60,"&gt;0")))</f>
        <v/>
      </c>
      <c r="AM331" s="973" t="str">
        <f>IF($L331="","",IF(COUNTIFS($F$22:$F$60,$L331,AM$22:AM$60,"&gt;0")=0,"",COUNTIFS($F$22:$F$60,$L331,AM$22:AM$60,"&gt;0")))</f>
        <v/>
      </c>
      <c r="AN331" s="974" t="str">
        <f>IF($L331="","",IF(COUNTIFS($F$22:$F$60,$L331,AN$22:AN$60,"&gt;0")=0,"",COUNTIFS($F$22:$F$60,$L331,AN$22:AN$60,"&gt;0")))</f>
        <v/>
      </c>
      <c r="AO331" s="974" t="str">
        <f>IF($L331="","",IF(COUNTIFS($F$22:$F$60,$L331,AO$22:AO$60,"&gt;0")=0,"",COUNTIFS($F$22:$F$60,$L331,AO$22:AO$60,"&gt;0")))</f>
        <v/>
      </c>
      <c r="AP331" s="974" t="str">
        <f>IF($L331="","",IF(COUNTIFS($F$22:$F$60,$L331,AP$22:AP$60,"&gt;0")=0,"",COUNTIFS($F$22:$F$60,$L331,AP$22:AP$60,"&gt;0")))</f>
        <v/>
      </c>
      <c r="AQ331" s="974" t="str">
        <f>IF($L331="","",IF(COUNTIFS($F$22:$F$60,$L331,AQ$22:AQ$60,"&gt;0")=0,"",COUNTIFS($F$22:$F$60,$L331,AQ$22:AQ$60,"&gt;0")))</f>
        <v/>
      </c>
      <c r="AR331" s="974" t="str">
        <f>IF($L331="","",IF(COUNTIFS($F$22:$F$60,$L331,AR$22:AR$60,"&gt;0")=0,"",COUNTIFS($F$22:$F$60,$L331,AR$22:AR$60,"&gt;0")))</f>
        <v/>
      </c>
      <c r="AS331" s="974" t="str">
        <f>IF($L331="","",IF(COUNTIFS($F$22:$F$60,$L331,AS$22:AS$60,"&gt;0")=0,"",COUNTIFS($F$22:$F$60,$L331,AS$22:AS$60,"&gt;0")))</f>
        <v/>
      </c>
      <c r="AT331" s="973" t="str">
        <f>IF($L331="","",IF(COUNTIFS($F$22:$F$60,$L331,AT$22:AT$60,"&gt;0")=0,"",COUNTIFS($F$22:$F$60,$L331,AT$22:AT$60,"&gt;0")))</f>
        <v/>
      </c>
      <c r="AU331" s="974" t="str">
        <f>IF($L331="","",IF(COUNTIFS($F$22:$F$60,$L331,AU$22:AU$60,"&gt;0")=0,"",COUNTIFS($F$22:$F$60,$L331,AU$22:AU$60,"&gt;0")))</f>
        <v/>
      </c>
      <c r="AV331" s="974" t="str">
        <f>IF($L331="","",IF(COUNTIFS($F$22:$F$60,$L331,AV$22:AV$60,"&gt;0")=0,"",COUNTIFS($F$22:$F$60,$L331,AV$22:AV$60,"&gt;0")))</f>
        <v/>
      </c>
      <c r="AW331" s="973" t="str">
        <f>IF($L331="","",IF(COUNTIFS($F$22:$F$60,$L331,AW$22:AW$60,"&gt;0")=0,"",COUNTIFS($F$22:$F$60,$L331,AW$22:AW$60,"&gt;0")))</f>
        <v/>
      </c>
      <c r="AX331" s="1338"/>
      <c r="AY331" s="1337"/>
      <c r="AZ331" s="1337"/>
      <c r="BA331" s="1336"/>
      <c r="BB331" s="1335"/>
      <c r="BC331" s="1334"/>
      <c r="BD331" s="1334"/>
      <c r="BE331" s="1334"/>
      <c r="BF331" s="1333"/>
    </row>
    <row r="332" spans="1:73" ht="18.75" customHeight="1">
      <c r="B332" s="1343"/>
      <c r="C332" s="1342"/>
      <c r="D332" s="1342"/>
      <c r="E332" s="1342"/>
      <c r="F332" s="1342"/>
      <c r="G332" s="1342"/>
      <c r="H332" s="1342"/>
      <c r="I332" s="1342"/>
      <c r="J332" s="1342"/>
      <c r="K332" s="1341"/>
      <c r="L332" s="1340" t="s">
        <v>926</v>
      </c>
      <c r="M332" s="1340"/>
      <c r="N332" s="1340"/>
      <c r="O332" s="1340"/>
      <c r="P332" s="1340"/>
      <c r="Q332" s="1340"/>
      <c r="R332" s="1339"/>
      <c r="S332" s="976" t="str">
        <f>IF($L332="","",IF(COUNTIFS($F$22:$F$60,$L332,S$22:S$60,"&gt;0")=0,"",COUNTIFS($F$22:$F$60,$L332,S$22:S$60,"&gt;0")))</f>
        <v/>
      </c>
      <c r="T332" s="974" t="str">
        <f>IF($L332="","",IF(COUNTIFS($F$22:$F$60,$L332,T$22:T$60,"&gt;0")=0,"",COUNTIFS($F$22:$F$60,$L332,T$22:T$60,"&gt;0")))</f>
        <v/>
      </c>
      <c r="U332" s="974" t="str">
        <f>IF($L332="","",IF(COUNTIFS($F$22:$F$60,$L332,U$22:U$60,"&gt;0")=0,"",COUNTIFS($F$22:$F$60,$L332,U$22:U$60,"&gt;0")))</f>
        <v/>
      </c>
      <c r="V332" s="974" t="str">
        <f>IF($L332="","",IF(COUNTIFS($F$22:$F$60,$L332,V$22:V$60,"&gt;0")=0,"",COUNTIFS($F$22:$F$60,$L332,V$22:V$60,"&gt;0")))</f>
        <v/>
      </c>
      <c r="W332" s="974" t="str">
        <f>IF($L332="","",IF(COUNTIFS($F$22:$F$60,$L332,W$22:W$60,"&gt;0")=0,"",COUNTIFS($F$22:$F$60,$L332,W$22:W$60,"&gt;0")))</f>
        <v/>
      </c>
      <c r="X332" s="974" t="str">
        <f>IF($L332="","",IF(COUNTIFS($F$22:$F$60,$L332,X$22:X$60,"&gt;0")=0,"",COUNTIFS($F$22:$F$60,$L332,X$22:X$60,"&gt;0")))</f>
        <v/>
      </c>
      <c r="Y332" s="973" t="str">
        <f>IF($L332="","",IF(COUNTIFS($F$22:$F$60,$L332,Y$22:Y$60,"&gt;0")=0,"",COUNTIFS($F$22:$F$60,$L332,Y$22:Y$60,"&gt;0")))</f>
        <v/>
      </c>
      <c r="Z332" s="975" t="str">
        <f>IF($L332="","",IF(COUNTIFS($F$22:$F$60,$L332,Z$22:Z$60,"&gt;0")=0,"",COUNTIFS($F$22:$F$60,$L332,Z$22:Z$60,"&gt;0")))</f>
        <v/>
      </c>
      <c r="AA332" s="974" t="str">
        <f>IF($L332="","",IF(COUNTIFS($F$22:$F$60,$L332,AA$22:AA$60,"&gt;0")=0,"",COUNTIFS($F$22:$F$60,$L332,AA$22:AA$60,"&gt;0")))</f>
        <v/>
      </c>
      <c r="AB332" s="974" t="str">
        <f>IF($L332="","",IF(COUNTIFS($F$22:$F$60,$L332,AB$22:AB$60,"&gt;0")=0,"",COUNTIFS($F$22:$F$60,$L332,AB$22:AB$60,"&gt;0")))</f>
        <v/>
      </c>
      <c r="AC332" s="974" t="str">
        <f>IF($L332="","",IF(COUNTIFS($F$22:$F$60,$L332,AC$22:AC$60,"&gt;0")=0,"",COUNTIFS($F$22:$F$60,$L332,AC$22:AC$60,"&gt;0")))</f>
        <v/>
      </c>
      <c r="AD332" s="974" t="str">
        <f>IF($L332="","",IF(COUNTIFS($F$22:$F$60,$L332,AD$22:AD$60,"&gt;0")=0,"",COUNTIFS($F$22:$F$60,$L332,AD$22:AD$60,"&gt;0")))</f>
        <v/>
      </c>
      <c r="AE332" s="974" t="str">
        <f>IF($L332="","",IF(COUNTIFS($F$22:$F$60,$L332,AE$22:AE$60,"&gt;0")=0,"",COUNTIFS($F$22:$F$60,$L332,AE$22:AE$60,"&gt;0")))</f>
        <v/>
      </c>
      <c r="AF332" s="973" t="str">
        <f>IF($L332="","",IF(COUNTIFS($F$22:$F$60,$L332,AF$22:AF$60,"&gt;0")=0,"",COUNTIFS($F$22:$F$60,$L332,AF$22:AF$60,"&gt;0")))</f>
        <v/>
      </c>
      <c r="AG332" s="974" t="str">
        <f>IF($L332="","",IF(COUNTIFS($F$22:$F$60,$L332,AG$22:AG$60,"&gt;0")=0,"",COUNTIFS($F$22:$F$60,$L332,AG$22:AG$60,"&gt;0")))</f>
        <v/>
      </c>
      <c r="AH332" s="974" t="str">
        <f>IF($L332="","",IF(COUNTIFS($F$22:$F$60,$L332,AH$22:AH$60,"&gt;0")=0,"",COUNTIFS($F$22:$F$60,$L332,AH$22:AH$60,"&gt;0")))</f>
        <v/>
      </c>
      <c r="AI332" s="974" t="str">
        <f>IF($L332="","",IF(COUNTIFS($F$22:$F$60,$L332,AI$22:AI$60,"&gt;0")=0,"",COUNTIFS($F$22:$F$60,$L332,AI$22:AI$60,"&gt;0")))</f>
        <v/>
      </c>
      <c r="AJ332" s="974" t="str">
        <f>IF($L332="","",IF(COUNTIFS($F$22:$F$60,$L332,AJ$22:AJ$60,"&gt;0")=0,"",COUNTIFS($F$22:$F$60,$L332,AJ$22:AJ$60,"&gt;0")))</f>
        <v/>
      </c>
      <c r="AK332" s="974" t="str">
        <f>IF($L332="","",IF(COUNTIFS($F$22:$F$60,$L332,AK$22:AK$60,"&gt;0")=0,"",COUNTIFS($F$22:$F$60,$L332,AK$22:AK$60,"&gt;0")))</f>
        <v/>
      </c>
      <c r="AL332" s="974" t="str">
        <f>IF($L332="","",IF(COUNTIFS($F$22:$F$60,$L332,AL$22:AL$60,"&gt;0")=0,"",COUNTIFS($F$22:$F$60,$L332,AL$22:AL$60,"&gt;0")))</f>
        <v/>
      </c>
      <c r="AM332" s="973" t="str">
        <f>IF($L332="","",IF(COUNTIFS($F$22:$F$60,$L332,AM$22:AM$60,"&gt;0")=0,"",COUNTIFS($F$22:$F$60,$L332,AM$22:AM$60,"&gt;0")))</f>
        <v/>
      </c>
      <c r="AN332" s="974" t="str">
        <f>IF($L332="","",IF(COUNTIFS($F$22:$F$60,$L332,AN$22:AN$60,"&gt;0")=0,"",COUNTIFS($F$22:$F$60,$L332,AN$22:AN$60,"&gt;0")))</f>
        <v/>
      </c>
      <c r="AO332" s="974" t="str">
        <f>IF($L332="","",IF(COUNTIFS($F$22:$F$60,$L332,AO$22:AO$60,"&gt;0")=0,"",COUNTIFS($F$22:$F$60,$L332,AO$22:AO$60,"&gt;0")))</f>
        <v/>
      </c>
      <c r="AP332" s="974" t="str">
        <f>IF($L332="","",IF(COUNTIFS($F$22:$F$60,$L332,AP$22:AP$60,"&gt;0")=0,"",COUNTIFS($F$22:$F$60,$L332,AP$22:AP$60,"&gt;0")))</f>
        <v/>
      </c>
      <c r="AQ332" s="974" t="str">
        <f>IF($L332="","",IF(COUNTIFS($F$22:$F$60,$L332,AQ$22:AQ$60,"&gt;0")=0,"",COUNTIFS($F$22:$F$60,$L332,AQ$22:AQ$60,"&gt;0")))</f>
        <v/>
      </c>
      <c r="AR332" s="974" t="str">
        <f>IF($L332="","",IF(COUNTIFS($F$22:$F$60,$L332,AR$22:AR$60,"&gt;0")=0,"",COUNTIFS($F$22:$F$60,$L332,AR$22:AR$60,"&gt;0")))</f>
        <v/>
      </c>
      <c r="AS332" s="974" t="str">
        <f>IF($L332="","",IF(COUNTIFS($F$22:$F$60,$L332,AS$22:AS$60,"&gt;0")=0,"",COUNTIFS($F$22:$F$60,$L332,AS$22:AS$60,"&gt;0")))</f>
        <v/>
      </c>
      <c r="AT332" s="973" t="str">
        <f>IF($L332="","",IF(COUNTIFS($F$22:$F$60,$L332,AT$22:AT$60,"&gt;0")=0,"",COUNTIFS($F$22:$F$60,$L332,AT$22:AT$60,"&gt;0")))</f>
        <v/>
      </c>
      <c r="AU332" s="974" t="str">
        <f>IF($L332="","",IF(COUNTIFS($F$22:$F$60,$L332,AU$22:AU$60,"&gt;0")=0,"",COUNTIFS($F$22:$F$60,$L332,AU$22:AU$60,"&gt;0")))</f>
        <v/>
      </c>
      <c r="AV332" s="974" t="str">
        <f>IF($L332="","",IF(COUNTIFS($F$22:$F$60,$L332,AV$22:AV$60,"&gt;0")=0,"",COUNTIFS($F$22:$F$60,$L332,AV$22:AV$60,"&gt;0")))</f>
        <v/>
      </c>
      <c r="AW332" s="973" t="str">
        <f>IF($L332="","",IF(COUNTIFS($F$22:$F$60,$L332,AW$22:AW$60,"&gt;0")=0,"",COUNTIFS($F$22:$F$60,$L332,AW$22:AW$60,"&gt;0")))</f>
        <v/>
      </c>
      <c r="AX332" s="1338"/>
      <c r="AY332" s="1337"/>
      <c r="AZ332" s="1337"/>
      <c r="BA332" s="1336"/>
      <c r="BB332" s="1335"/>
      <c r="BC332" s="1334"/>
      <c r="BD332" s="1334"/>
      <c r="BE332" s="1334"/>
      <c r="BF332" s="1333"/>
    </row>
    <row r="333" spans="1:73" ht="18.75" customHeight="1" thickBot="1">
      <c r="B333" s="1332"/>
      <c r="C333" s="1331"/>
      <c r="D333" s="1331"/>
      <c r="E333" s="1331"/>
      <c r="F333" s="1331"/>
      <c r="G333" s="1331"/>
      <c r="H333" s="1331"/>
      <c r="I333" s="1331"/>
      <c r="J333" s="1331"/>
      <c r="K333" s="1330"/>
      <c r="L333" s="963"/>
      <c r="M333" s="963"/>
      <c r="N333" s="963"/>
      <c r="O333" s="963"/>
      <c r="P333" s="963"/>
      <c r="Q333" s="963"/>
      <c r="R333" s="962"/>
      <c r="S333" s="961" t="str">
        <f>IF($L333="","",IF(COUNTIFS($F$22:$F$60,$L333,S$22:S$60,"&gt;0")=0,"",COUNTIFS($F$22:$F$60,$L333,S$22:S$60,"&gt;0")))</f>
        <v/>
      </c>
      <c r="T333" s="959" t="str">
        <f>IF($L333="","",IF(COUNTIFS($F$22:$F$60,$L333,T$22:T$60,"&gt;0")=0,"",COUNTIFS($F$22:$F$60,$L333,T$22:T$60,"&gt;0")))</f>
        <v/>
      </c>
      <c r="U333" s="959" t="str">
        <f>IF($L333="","",IF(COUNTIFS($F$22:$F$60,$L333,U$22:U$60,"&gt;0")=0,"",COUNTIFS($F$22:$F$60,$L333,U$22:U$60,"&gt;0")))</f>
        <v/>
      </c>
      <c r="V333" s="959" t="str">
        <f>IF($L333="","",IF(COUNTIFS($F$22:$F$60,$L333,V$22:V$60,"&gt;0")=0,"",COUNTIFS($F$22:$F$60,$L333,V$22:V$60,"&gt;0")))</f>
        <v/>
      </c>
      <c r="W333" s="959" t="str">
        <f>IF($L333="","",IF(COUNTIFS($F$22:$F$60,$L333,W$22:W$60,"&gt;0")=0,"",COUNTIFS($F$22:$F$60,$L333,W$22:W$60,"&gt;0")))</f>
        <v/>
      </c>
      <c r="X333" s="959" t="str">
        <f>IF($L333="","",IF(COUNTIFS($F$22:$F$60,$L333,X$22:X$60,"&gt;0")=0,"",COUNTIFS($F$22:$F$60,$L333,X$22:X$60,"&gt;0")))</f>
        <v/>
      </c>
      <c r="Y333" s="958" t="str">
        <f>IF($L333="","",IF(COUNTIFS($F$22:$F$60,$L333,Y$22:Y$60,"&gt;0")=0,"",COUNTIFS($F$22:$F$60,$L333,Y$22:Y$60,"&gt;0")))</f>
        <v/>
      </c>
      <c r="Z333" s="960" t="str">
        <f>IF($L333="","",IF(COUNTIFS($F$22:$F$60,$L333,Z$22:Z$60,"&gt;0")=0,"",COUNTIFS($F$22:$F$60,$L333,Z$22:Z$60,"&gt;0")))</f>
        <v/>
      </c>
      <c r="AA333" s="959" t="str">
        <f>IF($L333="","",IF(COUNTIFS($F$22:$F$60,$L333,AA$22:AA$60,"&gt;0")=0,"",COUNTIFS($F$22:$F$60,$L333,AA$22:AA$60,"&gt;0")))</f>
        <v/>
      </c>
      <c r="AB333" s="959" t="str">
        <f>IF($L333="","",IF(COUNTIFS($F$22:$F$60,$L333,AB$22:AB$60,"&gt;0")=0,"",COUNTIFS($F$22:$F$60,$L333,AB$22:AB$60,"&gt;0")))</f>
        <v/>
      </c>
      <c r="AC333" s="959" t="str">
        <f>IF($L333="","",IF(COUNTIFS($F$22:$F$60,$L333,AC$22:AC$60,"&gt;0")=0,"",COUNTIFS($F$22:$F$60,$L333,AC$22:AC$60,"&gt;0")))</f>
        <v/>
      </c>
      <c r="AD333" s="959" t="str">
        <f>IF($L333="","",IF(COUNTIFS($F$22:$F$60,$L333,AD$22:AD$60,"&gt;0")=0,"",COUNTIFS($F$22:$F$60,$L333,AD$22:AD$60,"&gt;0")))</f>
        <v/>
      </c>
      <c r="AE333" s="959" t="str">
        <f>IF($L333="","",IF(COUNTIFS($F$22:$F$60,$L333,AE$22:AE$60,"&gt;0")=0,"",COUNTIFS($F$22:$F$60,$L333,AE$22:AE$60,"&gt;0")))</f>
        <v/>
      </c>
      <c r="AF333" s="958" t="str">
        <f>IF($L333="","",IF(COUNTIFS($F$22:$F$60,$L333,AF$22:AF$60,"&gt;0")=0,"",COUNTIFS($F$22:$F$60,$L333,AF$22:AF$60,"&gt;0")))</f>
        <v/>
      </c>
      <c r="AG333" s="959" t="str">
        <f>IF($L333="","",IF(COUNTIFS($F$22:$F$60,$L333,AG$22:AG$60,"&gt;0")=0,"",COUNTIFS($F$22:$F$60,$L333,AG$22:AG$60,"&gt;0")))</f>
        <v/>
      </c>
      <c r="AH333" s="959" t="str">
        <f>IF($L333="","",IF(COUNTIFS($F$22:$F$60,$L333,AH$22:AH$60,"&gt;0")=0,"",COUNTIFS($F$22:$F$60,$L333,AH$22:AH$60,"&gt;0")))</f>
        <v/>
      </c>
      <c r="AI333" s="959" t="str">
        <f>IF($L333="","",IF(COUNTIFS($F$22:$F$60,$L333,AI$22:AI$60,"&gt;0")=0,"",COUNTIFS($F$22:$F$60,$L333,AI$22:AI$60,"&gt;0")))</f>
        <v/>
      </c>
      <c r="AJ333" s="959" t="str">
        <f>IF($L333="","",IF(COUNTIFS($F$22:$F$60,$L333,AJ$22:AJ$60,"&gt;0")=0,"",COUNTIFS($F$22:$F$60,$L333,AJ$22:AJ$60,"&gt;0")))</f>
        <v/>
      </c>
      <c r="AK333" s="959" t="str">
        <f>IF($L333="","",IF(COUNTIFS($F$22:$F$60,$L333,AK$22:AK$60,"&gt;0")=0,"",COUNTIFS($F$22:$F$60,$L333,AK$22:AK$60,"&gt;0")))</f>
        <v/>
      </c>
      <c r="AL333" s="959" t="str">
        <f>IF($L333="","",IF(COUNTIFS($F$22:$F$60,$L333,AL$22:AL$60,"&gt;0")=0,"",COUNTIFS($F$22:$F$60,$L333,AL$22:AL$60,"&gt;0")))</f>
        <v/>
      </c>
      <c r="AM333" s="958" t="str">
        <f>IF($L333="","",IF(COUNTIFS($F$22:$F$60,$L333,AM$22:AM$60,"&gt;0")=0,"",COUNTIFS($F$22:$F$60,$L333,AM$22:AM$60,"&gt;0")))</f>
        <v/>
      </c>
      <c r="AN333" s="959" t="str">
        <f>IF($L333="","",IF(COUNTIFS($F$22:$F$60,$L333,AN$22:AN$60,"&gt;0")=0,"",COUNTIFS($F$22:$F$60,$L333,AN$22:AN$60,"&gt;0")))</f>
        <v/>
      </c>
      <c r="AO333" s="959" t="str">
        <f>IF($L333="","",IF(COUNTIFS($F$22:$F$60,$L333,AO$22:AO$60,"&gt;0")=0,"",COUNTIFS($F$22:$F$60,$L333,AO$22:AO$60,"&gt;0")))</f>
        <v/>
      </c>
      <c r="AP333" s="959" t="str">
        <f>IF($L333="","",IF(COUNTIFS($F$22:$F$60,$L333,AP$22:AP$60,"&gt;0")=0,"",COUNTIFS($F$22:$F$60,$L333,AP$22:AP$60,"&gt;0")))</f>
        <v/>
      </c>
      <c r="AQ333" s="959" t="str">
        <f>IF($L333="","",IF(COUNTIFS($F$22:$F$60,$L333,AQ$22:AQ$60,"&gt;0")=0,"",COUNTIFS($F$22:$F$60,$L333,AQ$22:AQ$60,"&gt;0")))</f>
        <v/>
      </c>
      <c r="AR333" s="959" t="str">
        <f>IF($L333="","",IF(COUNTIFS($F$22:$F$60,$L333,AR$22:AR$60,"&gt;0")=0,"",COUNTIFS($F$22:$F$60,$L333,AR$22:AR$60,"&gt;0")))</f>
        <v/>
      </c>
      <c r="AS333" s="959" t="str">
        <f>IF($L333="","",IF(COUNTIFS($F$22:$F$60,$L333,AS$22:AS$60,"&gt;0")=0,"",COUNTIFS($F$22:$F$60,$L333,AS$22:AS$60,"&gt;0")))</f>
        <v/>
      </c>
      <c r="AT333" s="958" t="str">
        <f>IF($L333="","",IF(COUNTIFS($F$22:$F$60,$L333,AT$22:AT$60,"&gt;0")=0,"",COUNTIFS($F$22:$F$60,$L333,AT$22:AT$60,"&gt;0")))</f>
        <v/>
      </c>
      <c r="AU333" s="959" t="str">
        <f>IF($L333="","",IF(COUNTIFS($F$22:$F$60,$L333,AU$22:AU$60,"&gt;0")=0,"",COUNTIFS($F$22:$F$60,$L333,AU$22:AU$60,"&gt;0")))</f>
        <v/>
      </c>
      <c r="AV333" s="959" t="str">
        <f>IF($L333="","",IF(COUNTIFS($F$22:$F$60,$L333,AV$22:AV$60,"&gt;0")=0,"",COUNTIFS($F$22:$F$60,$L333,AV$22:AV$60,"&gt;0")))</f>
        <v/>
      </c>
      <c r="AW333" s="958" t="str">
        <f>IF($L333="","",IF(COUNTIFS($F$22:$F$60,$L333,AW$22:AW$60,"&gt;0")=0,"",COUNTIFS($F$22:$F$60,$L333,AW$22:AW$60,"&gt;0")))</f>
        <v/>
      </c>
      <c r="AX333" s="1329"/>
      <c r="AY333" s="1328"/>
      <c r="AZ333" s="1328"/>
      <c r="BA333" s="1327"/>
      <c r="BB333" s="1326"/>
      <c r="BC333" s="1325"/>
      <c r="BD333" s="1325"/>
      <c r="BE333" s="1325"/>
      <c r="BF333" s="1324"/>
    </row>
    <row r="334" spans="1:73" ht="13.5" customHeight="1">
      <c r="C334" s="1323"/>
      <c r="D334" s="1323"/>
      <c r="E334" s="1323"/>
      <c r="F334" s="1323"/>
      <c r="G334" s="1322"/>
      <c r="H334" s="1321"/>
      <c r="AF334" s="1309"/>
    </row>
    <row r="335" spans="1:73" ht="11.45" customHeight="1">
      <c r="A335" s="1310"/>
      <c r="B335" s="1310"/>
      <c r="C335" s="1310"/>
      <c r="D335" s="1310"/>
      <c r="E335" s="1310"/>
      <c r="F335" s="1310"/>
      <c r="G335" s="1310"/>
      <c r="H335" s="1320"/>
      <c r="I335" s="1320"/>
      <c r="J335" s="1320"/>
      <c r="K335" s="1320"/>
      <c r="L335" s="1320"/>
      <c r="M335" s="1320"/>
      <c r="N335" s="1320"/>
      <c r="O335" s="1320"/>
      <c r="P335" s="1320"/>
      <c r="Q335" s="1320"/>
      <c r="R335" s="1320"/>
      <c r="S335" s="1320"/>
      <c r="T335" s="1320"/>
      <c r="U335" s="1320"/>
      <c r="V335" s="1320"/>
      <c r="W335" s="1320"/>
      <c r="X335" s="1320"/>
      <c r="Y335" s="1320"/>
      <c r="Z335" s="1320"/>
      <c r="AA335" s="1320"/>
      <c r="AB335" s="1320"/>
      <c r="AC335" s="1320"/>
      <c r="AD335" s="1320"/>
      <c r="AE335" s="1320"/>
      <c r="AF335" s="1320"/>
      <c r="AG335" s="1320"/>
      <c r="AH335" s="1320"/>
      <c r="AI335" s="1320"/>
      <c r="AJ335" s="1320"/>
      <c r="AK335" s="1320"/>
      <c r="AL335" s="1320"/>
      <c r="AM335" s="1320"/>
      <c r="AN335" s="1320"/>
      <c r="AO335" s="1320"/>
      <c r="AP335" s="1320"/>
      <c r="AQ335" s="1320"/>
      <c r="AR335" s="1319"/>
      <c r="AS335" s="1319"/>
      <c r="AT335" s="1319"/>
      <c r="AU335" s="1319"/>
      <c r="AV335" s="1319"/>
      <c r="AW335" s="1319"/>
      <c r="AX335" s="1319"/>
      <c r="AY335" s="1319"/>
      <c r="AZ335" s="1319"/>
      <c r="BA335" s="1319"/>
    </row>
    <row r="336" spans="1:73" ht="20.25" customHeight="1">
      <c r="A336" s="1318"/>
      <c r="B336" s="1318"/>
      <c r="C336" s="1310"/>
      <c r="D336" s="1310"/>
      <c r="E336" s="1310"/>
      <c r="F336" s="1310"/>
      <c r="G336" s="1318"/>
      <c r="H336" s="1318"/>
      <c r="I336" s="1318"/>
      <c r="J336" s="1318"/>
      <c r="K336" s="1318"/>
      <c r="L336" s="1318"/>
      <c r="M336" s="1318"/>
      <c r="N336" s="1318"/>
      <c r="O336" s="1318"/>
      <c r="P336" s="1318"/>
      <c r="Q336" s="1318"/>
      <c r="R336" s="1318"/>
      <c r="S336" s="1318"/>
      <c r="T336" s="1318"/>
      <c r="U336" s="1318"/>
      <c r="V336" s="1318"/>
      <c r="W336" s="1318"/>
      <c r="X336" s="1318"/>
      <c r="Y336" s="1318"/>
      <c r="Z336" s="1318"/>
      <c r="AA336" s="1318"/>
      <c r="AB336" s="1318"/>
      <c r="AC336" s="1318"/>
      <c r="AD336" s="1318"/>
      <c r="AE336" s="1318"/>
      <c r="AF336" s="1318"/>
      <c r="AG336" s="1318"/>
      <c r="AH336" s="1318"/>
      <c r="AI336" s="1318"/>
      <c r="AJ336" s="1318"/>
      <c r="AK336" s="1318"/>
      <c r="AL336" s="1318"/>
      <c r="AM336" s="1318"/>
      <c r="AN336" s="1318"/>
      <c r="AO336" s="1318"/>
      <c r="AP336" s="1318"/>
      <c r="AQ336" s="1318"/>
      <c r="AR336" s="1317"/>
      <c r="AS336" s="1317"/>
      <c r="AT336" s="1317"/>
      <c r="AU336" s="1317"/>
      <c r="AV336" s="1317"/>
      <c r="BN336" s="1315"/>
      <c r="BO336" s="1316"/>
      <c r="BP336" s="1315"/>
      <c r="BQ336" s="1315"/>
      <c r="BR336" s="1315"/>
      <c r="BS336" s="1314"/>
      <c r="BT336" s="1313"/>
      <c r="BU336" s="1313"/>
    </row>
    <row r="337" spans="1:43" ht="20.25" customHeight="1">
      <c r="A337" s="1310"/>
      <c r="B337" s="1310"/>
      <c r="C337" s="1312"/>
      <c r="D337" s="1312"/>
      <c r="E337" s="1312"/>
      <c r="F337" s="1312"/>
      <c r="G337" s="1312"/>
      <c r="H337" s="1311"/>
      <c r="I337" s="1311"/>
      <c r="J337" s="1310"/>
      <c r="K337" s="1310"/>
      <c r="L337" s="1310"/>
      <c r="M337" s="1310"/>
      <c r="N337" s="1310"/>
      <c r="O337" s="1310"/>
      <c r="P337" s="1310"/>
      <c r="Q337" s="1310"/>
      <c r="R337" s="1310"/>
      <c r="S337" s="1310"/>
      <c r="T337" s="1310"/>
      <c r="U337" s="1310"/>
      <c r="V337" s="1310"/>
      <c r="W337" s="1310"/>
      <c r="X337" s="1310"/>
      <c r="Y337" s="1310"/>
      <c r="Z337" s="1310"/>
      <c r="AA337" s="1310"/>
      <c r="AB337" s="1310"/>
      <c r="AC337" s="1310"/>
      <c r="AD337" s="1310"/>
      <c r="AE337" s="1310"/>
      <c r="AF337" s="1310"/>
      <c r="AG337" s="1310"/>
      <c r="AH337" s="1310"/>
      <c r="AI337" s="1310"/>
      <c r="AJ337" s="1310"/>
      <c r="AK337" s="1310"/>
      <c r="AL337" s="1310"/>
      <c r="AM337" s="1310"/>
      <c r="AN337" s="1310"/>
      <c r="AO337" s="1310"/>
      <c r="AP337" s="1310"/>
      <c r="AQ337" s="1310"/>
    </row>
    <row r="338" spans="1:43" ht="20.25" customHeight="1">
      <c r="A338" s="1310"/>
      <c r="B338" s="1310"/>
      <c r="C338" s="1312"/>
      <c r="D338" s="1312"/>
      <c r="E338" s="1312"/>
      <c r="F338" s="1312"/>
      <c r="G338" s="1312"/>
      <c r="H338" s="1311"/>
      <c r="I338" s="1311"/>
      <c r="J338" s="1310"/>
      <c r="K338" s="1310"/>
      <c r="L338" s="1310"/>
      <c r="M338" s="1310"/>
      <c r="N338" s="1310"/>
      <c r="O338" s="1310"/>
      <c r="P338" s="1310"/>
      <c r="Q338" s="1310"/>
      <c r="R338" s="1310"/>
      <c r="S338" s="1310"/>
      <c r="T338" s="1310"/>
      <c r="U338" s="1310"/>
      <c r="V338" s="1310"/>
      <c r="W338" s="1310"/>
      <c r="X338" s="1310"/>
      <c r="Y338" s="1310"/>
      <c r="Z338" s="1310"/>
      <c r="AA338" s="1310"/>
      <c r="AB338" s="1310"/>
      <c r="AC338" s="1310"/>
      <c r="AD338" s="1310"/>
      <c r="AE338" s="1310"/>
      <c r="AF338" s="1310"/>
      <c r="AG338" s="1310"/>
      <c r="AH338" s="1310"/>
      <c r="AI338" s="1310"/>
      <c r="AJ338" s="1310"/>
      <c r="AK338" s="1310"/>
      <c r="AL338" s="1310"/>
      <c r="AM338" s="1310"/>
      <c r="AN338" s="1310"/>
      <c r="AO338" s="1310"/>
      <c r="AP338" s="1310"/>
      <c r="AQ338" s="1310"/>
    </row>
    <row r="339" spans="1:43" ht="20.25" customHeight="1">
      <c r="A339" s="1310"/>
      <c r="B339" s="1310"/>
      <c r="C339" s="1311"/>
      <c r="D339" s="1311"/>
      <c r="E339" s="1311"/>
      <c r="F339" s="1311"/>
      <c r="G339" s="1311"/>
      <c r="H339" s="1310"/>
      <c r="I339" s="1310"/>
      <c r="J339" s="1310"/>
      <c r="K339" s="1310"/>
      <c r="L339" s="1310"/>
      <c r="M339" s="1310"/>
      <c r="N339" s="1310"/>
      <c r="O339" s="1310"/>
      <c r="P339" s="1310"/>
      <c r="Q339" s="1310"/>
      <c r="R339" s="1310"/>
      <c r="S339" s="1310"/>
      <c r="T339" s="1310"/>
      <c r="U339" s="1310"/>
      <c r="V339" s="1310"/>
      <c r="W339" s="1310"/>
      <c r="X339" s="1310"/>
      <c r="Y339" s="1310"/>
      <c r="Z339" s="1310"/>
      <c r="AA339" s="1310"/>
      <c r="AB339" s="1310"/>
      <c r="AC339" s="1310"/>
      <c r="AD339" s="1310"/>
      <c r="AE339" s="1310"/>
      <c r="AF339" s="1310"/>
      <c r="AG339" s="1310"/>
      <c r="AH339" s="1310"/>
      <c r="AI339" s="1310"/>
      <c r="AJ339" s="1310"/>
      <c r="AK339" s="1310"/>
      <c r="AL339" s="1310"/>
      <c r="AM339" s="1310"/>
      <c r="AN339" s="1310"/>
      <c r="AO339" s="1310"/>
      <c r="AP339" s="1310"/>
      <c r="AQ339" s="1310"/>
    </row>
    <row r="340" spans="1:43" ht="20.25" customHeight="1">
      <c r="A340" s="1310"/>
      <c r="B340" s="1310"/>
      <c r="C340" s="1311"/>
      <c r="D340" s="1311"/>
      <c r="E340" s="1311"/>
      <c r="F340" s="1311"/>
      <c r="G340" s="1311"/>
      <c r="H340" s="1310"/>
      <c r="I340" s="1310"/>
      <c r="J340" s="1310"/>
      <c r="K340" s="1310"/>
      <c r="L340" s="1310"/>
      <c r="M340" s="1310"/>
      <c r="N340" s="1310"/>
      <c r="O340" s="1310"/>
      <c r="P340" s="1310"/>
      <c r="Q340" s="1310"/>
      <c r="R340" s="1310"/>
      <c r="S340" s="1310"/>
      <c r="T340" s="1310"/>
      <c r="U340" s="1310"/>
      <c r="V340" s="1310"/>
      <c r="W340" s="1310"/>
      <c r="X340" s="1310"/>
      <c r="Y340" s="1310"/>
      <c r="Z340" s="1310"/>
      <c r="AA340" s="1310"/>
      <c r="AB340" s="1310"/>
      <c r="AC340" s="1310"/>
      <c r="AD340" s="1310"/>
      <c r="AE340" s="1310"/>
      <c r="AF340" s="1310"/>
      <c r="AG340" s="1310"/>
      <c r="AH340" s="1310"/>
      <c r="AI340" s="1310"/>
      <c r="AJ340" s="1310"/>
      <c r="AK340" s="1310"/>
      <c r="AL340" s="1310"/>
      <c r="AM340" s="1310"/>
      <c r="AN340" s="1310"/>
      <c r="AO340" s="1310"/>
      <c r="AP340" s="1310"/>
      <c r="AQ340" s="1310"/>
    </row>
    <row r="341" spans="1:43" ht="20.25" customHeight="1">
      <c r="A341" s="1310"/>
      <c r="B341" s="1310"/>
      <c r="C341" s="1311"/>
      <c r="D341" s="1311"/>
      <c r="E341" s="1311"/>
      <c r="F341" s="1311"/>
      <c r="G341" s="1311"/>
      <c r="H341" s="1310"/>
      <c r="I341" s="1310"/>
      <c r="J341" s="1310"/>
      <c r="K341" s="1310"/>
      <c r="L341" s="1310"/>
      <c r="M341" s="1310"/>
      <c r="N341" s="1310"/>
      <c r="O341" s="1310"/>
      <c r="P341" s="1310"/>
      <c r="Q341" s="1310"/>
      <c r="R341" s="1310"/>
      <c r="S341" s="1310"/>
      <c r="T341" s="1310"/>
      <c r="U341" s="1310"/>
      <c r="V341" s="1310"/>
      <c r="W341" s="1310"/>
      <c r="X341" s="1310"/>
      <c r="Y341" s="1310"/>
      <c r="Z341" s="1310"/>
      <c r="AA341" s="1310"/>
      <c r="AB341" s="1310"/>
      <c r="AC341" s="1310"/>
      <c r="AD341" s="1310"/>
      <c r="AE341" s="1310"/>
      <c r="AF341" s="1310"/>
      <c r="AG341" s="1310"/>
      <c r="AH341" s="1310"/>
      <c r="AI341" s="1310"/>
      <c r="AJ341" s="1310"/>
      <c r="AK341" s="1310"/>
      <c r="AL341" s="1310"/>
      <c r="AM341" s="1310"/>
      <c r="AN341" s="1310"/>
      <c r="AO341" s="1310"/>
      <c r="AP341" s="1310"/>
      <c r="AQ341" s="1310"/>
    </row>
    <row r="342" spans="1:43" ht="20.25" customHeight="1">
      <c r="C342" s="1309"/>
      <c r="D342" s="1309"/>
      <c r="E342" s="1309"/>
      <c r="F342" s="1309"/>
      <c r="G342" s="1309"/>
    </row>
  </sheetData>
  <sheetProtection insertColumns="0" deleteRows="0"/>
  <mergeCells count="1552">
    <mergeCell ref="B316:B318"/>
    <mergeCell ref="C316:E318"/>
    <mergeCell ref="G316:G318"/>
    <mergeCell ref="H316:K318"/>
    <mergeCell ref="L316:O318"/>
    <mergeCell ref="P316:R316"/>
    <mergeCell ref="AX316:AY316"/>
    <mergeCell ref="AZ316:BA316"/>
    <mergeCell ref="BB316:BF318"/>
    <mergeCell ref="P317:R317"/>
    <mergeCell ref="AX317:AY317"/>
    <mergeCell ref="AZ317:BA317"/>
    <mergeCell ref="P318:R318"/>
    <mergeCell ref="AX318:AY318"/>
    <mergeCell ref="AZ318:BA318"/>
    <mergeCell ref="B319:B321"/>
    <mergeCell ref="C319:E321"/>
    <mergeCell ref="G319:G321"/>
    <mergeCell ref="H319:K321"/>
    <mergeCell ref="L319:O321"/>
    <mergeCell ref="P319:R319"/>
    <mergeCell ref="AX319:AY319"/>
    <mergeCell ref="AZ319:BA319"/>
    <mergeCell ref="BB319:BF321"/>
    <mergeCell ref="P320:R320"/>
    <mergeCell ref="AX320:AY320"/>
    <mergeCell ref="AZ320:BA320"/>
    <mergeCell ref="P321:R321"/>
    <mergeCell ref="AX321:AY321"/>
    <mergeCell ref="AZ321:BA321"/>
    <mergeCell ref="B310:B312"/>
    <mergeCell ref="C310:E312"/>
    <mergeCell ref="G310:G312"/>
    <mergeCell ref="H310:K312"/>
    <mergeCell ref="L310:O312"/>
    <mergeCell ref="P310:R310"/>
    <mergeCell ref="AX310:AY310"/>
    <mergeCell ref="AZ310:BA310"/>
    <mergeCell ref="BB310:BF312"/>
    <mergeCell ref="P311:R311"/>
    <mergeCell ref="AX311:AY311"/>
    <mergeCell ref="AZ311:BA311"/>
    <mergeCell ref="P312:R312"/>
    <mergeCell ref="AX312:AY312"/>
    <mergeCell ref="AZ312:BA312"/>
    <mergeCell ref="B313:B315"/>
    <mergeCell ref="C313:E315"/>
    <mergeCell ref="G313:G315"/>
    <mergeCell ref="H313:K315"/>
    <mergeCell ref="L313:O315"/>
    <mergeCell ref="P313:R313"/>
    <mergeCell ref="AX313:AY313"/>
    <mergeCell ref="AZ313:BA313"/>
    <mergeCell ref="BB313:BF315"/>
    <mergeCell ref="P314:R314"/>
    <mergeCell ref="AX314:AY314"/>
    <mergeCell ref="AZ314:BA314"/>
    <mergeCell ref="P315:R315"/>
    <mergeCell ref="AX315:AY315"/>
    <mergeCell ref="AZ315:BA315"/>
    <mergeCell ref="B304:B306"/>
    <mergeCell ref="C304:E306"/>
    <mergeCell ref="G304:G306"/>
    <mergeCell ref="H304:K306"/>
    <mergeCell ref="L304:O306"/>
    <mergeCell ref="P304:R304"/>
    <mergeCell ref="AX304:AY304"/>
    <mergeCell ref="AZ304:BA304"/>
    <mergeCell ref="BB304:BF306"/>
    <mergeCell ref="P305:R305"/>
    <mergeCell ref="AX305:AY305"/>
    <mergeCell ref="AZ305:BA305"/>
    <mergeCell ref="P306:R306"/>
    <mergeCell ref="AX306:AY306"/>
    <mergeCell ref="AZ306:BA306"/>
    <mergeCell ref="B307:B309"/>
    <mergeCell ref="C307:E309"/>
    <mergeCell ref="G307:G309"/>
    <mergeCell ref="H307:K309"/>
    <mergeCell ref="L307:O309"/>
    <mergeCell ref="P307:R307"/>
    <mergeCell ref="AX307:AY307"/>
    <mergeCell ref="AZ307:BA307"/>
    <mergeCell ref="BB307:BF309"/>
    <mergeCell ref="P308:R308"/>
    <mergeCell ref="AX308:AY308"/>
    <mergeCell ref="AZ308:BA308"/>
    <mergeCell ref="P309:R309"/>
    <mergeCell ref="AX309:AY309"/>
    <mergeCell ref="AZ309:BA309"/>
    <mergeCell ref="B298:B300"/>
    <mergeCell ref="C298:E300"/>
    <mergeCell ref="G298:G300"/>
    <mergeCell ref="H298:K300"/>
    <mergeCell ref="L298:O300"/>
    <mergeCell ref="P298:R298"/>
    <mergeCell ref="AX298:AY298"/>
    <mergeCell ref="AZ298:BA298"/>
    <mergeCell ref="BB298:BF300"/>
    <mergeCell ref="P299:R299"/>
    <mergeCell ref="AX299:AY299"/>
    <mergeCell ref="AZ299:BA299"/>
    <mergeCell ref="P300:R300"/>
    <mergeCell ref="AX300:AY300"/>
    <mergeCell ref="AZ300:BA300"/>
    <mergeCell ref="B301:B303"/>
    <mergeCell ref="C301:E303"/>
    <mergeCell ref="G301:G303"/>
    <mergeCell ref="H301:K303"/>
    <mergeCell ref="L301:O303"/>
    <mergeCell ref="P301:R301"/>
    <mergeCell ref="AX301:AY301"/>
    <mergeCell ref="AZ301:BA301"/>
    <mergeCell ref="BB301:BF303"/>
    <mergeCell ref="P302:R302"/>
    <mergeCell ref="AX302:AY302"/>
    <mergeCell ref="AZ302:BA302"/>
    <mergeCell ref="P303:R303"/>
    <mergeCell ref="AX303:AY303"/>
    <mergeCell ref="AZ303:BA303"/>
    <mergeCell ref="B292:B294"/>
    <mergeCell ref="C292:E294"/>
    <mergeCell ref="G292:G294"/>
    <mergeCell ref="H292:K294"/>
    <mergeCell ref="L292:O294"/>
    <mergeCell ref="P292:R292"/>
    <mergeCell ref="AX292:AY292"/>
    <mergeCell ref="AZ292:BA292"/>
    <mergeCell ref="BB292:BF294"/>
    <mergeCell ref="P293:R293"/>
    <mergeCell ref="AX293:AY293"/>
    <mergeCell ref="AZ293:BA293"/>
    <mergeCell ref="P294:R294"/>
    <mergeCell ref="AX294:AY294"/>
    <mergeCell ref="AZ294:BA294"/>
    <mergeCell ref="B295:B297"/>
    <mergeCell ref="C295:E297"/>
    <mergeCell ref="G295:G297"/>
    <mergeCell ref="H295:K297"/>
    <mergeCell ref="L295:O297"/>
    <mergeCell ref="P295:R295"/>
    <mergeCell ref="AX295:AY295"/>
    <mergeCell ref="AZ295:BA295"/>
    <mergeCell ref="BB295:BF297"/>
    <mergeCell ref="P296:R296"/>
    <mergeCell ref="AX296:AY296"/>
    <mergeCell ref="AZ296:BA296"/>
    <mergeCell ref="P297:R297"/>
    <mergeCell ref="AX297:AY297"/>
    <mergeCell ref="AZ297:BA297"/>
    <mergeCell ref="B286:B288"/>
    <mergeCell ref="C286:E288"/>
    <mergeCell ref="G286:G288"/>
    <mergeCell ref="H286:K288"/>
    <mergeCell ref="L286:O288"/>
    <mergeCell ref="P286:R286"/>
    <mergeCell ref="AX286:AY286"/>
    <mergeCell ref="AZ286:BA286"/>
    <mergeCell ref="BB286:BF288"/>
    <mergeCell ref="P287:R287"/>
    <mergeCell ref="AX287:AY287"/>
    <mergeCell ref="AZ287:BA287"/>
    <mergeCell ref="P288:R288"/>
    <mergeCell ref="AX288:AY288"/>
    <mergeCell ref="AZ288:BA288"/>
    <mergeCell ref="B289:B291"/>
    <mergeCell ref="C289:E291"/>
    <mergeCell ref="G289:G291"/>
    <mergeCell ref="H289:K291"/>
    <mergeCell ref="L289:O291"/>
    <mergeCell ref="P289:R289"/>
    <mergeCell ref="AX289:AY289"/>
    <mergeCell ref="AZ289:BA289"/>
    <mergeCell ref="BB289:BF291"/>
    <mergeCell ref="P290:R290"/>
    <mergeCell ref="AX290:AY290"/>
    <mergeCell ref="AZ290:BA290"/>
    <mergeCell ref="P291:R291"/>
    <mergeCell ref="AX291:AY291"/>
    <mergeCell ref="AZ291:BA291"/>
    <mergeCell ref="B280:B282"/>
    <mergeCell ref="C280:E282"/>
    <mergeCell ref="G280:G282"/>
    <mergeCell ref="H280:K282"/>
    <mergeCell ref="L280:O282"/>
    <mergeCell ref="P280:R280"/>
    <mergeCell ref="AX280:AY280"/>
    <mergeCell ref="AZ280:BA280"/>
    <mergeCell ref="BB280:BF282"/>
    <mergeCell ref="P281:R281"/>
    <mergeCell ref="AX281:AY281"/>
    <mergeCell ref="AZ281:BA281"/>
    <mergeCell ref="P282:R282"/>
    <mergeCell ref="AX282:AY282"/>
    <mergeCell ref="AZ282:BA282"/>
    <mergeCell ref="B283:B285"/>
    <mergeCell ref="C283:E285"/>
    <mergeCell ref="G283:G285"/>
    <mergeCell ref="H283:K285"/>
    <mergeCell ref="L283:O285"/>
    <mergeCell ref="P283:R283"/>
    <mergeCell ref="AX283:AY283"/>
    <mergeCell ref="AZ283:BA283"/>
    <mergeCell ref="BB283:BF285"/>
    <mergeCell ref="P284:R284"/>
    <mergeCell ref="AX284:AY284"/>
    <mergeCell ref="AZ284:BA284"/>
    <mergeCell ref="P285:R285"/>
    <mergeCell ref="AX285:AY285"/>
    <mergeCell ref="AZ285:BA285"/>
    <mergeCell ref="B274:B276"/>
    <mergeCell ref="C274:E276"/>
    <mergeCell ref="G274:G276"/>
    <mergeCell ref="H274:K276"/>
    <mergeCell ref="L274:O276"/>
    <mergeCell ref="P274:R274"/>
    <mergeCell ref="AX274:AY274"/>
    <mergeCell ref="AZ274:BA274"/>
    <mergeCell ref="BB274:BF276"/>
    <mergeCell ref="P275:R275"/>
    <mergeCell ref="AX275:AY275"/>
    <mergeCell ref="AZ275:BA275"/>
    <mergeCell ref="P276:R276"/>
    <mergeCell ref="AX276:AY276"/>
    <mergeCell ref="AZ276:BA276"/>
    <mergeCell ref="B277:B279"/>
    <mergeCell ref="C277:E279"/>
    <mergeCell ref="G277:G279"/>
    <mergeCell ref="H277:K279"/>
    <mergeCell ref="L277:O279"/>
    <mergeCell ref="P277:R277"/>
    <mergeCell ref="AX277:AY277"/>
    <mergeCell ref="AZ277:BA277"/>
    <mergeCell ref="BB277:BF279"/>
    <mergeCell ref="P278:R278"/>
    <mergeCell ref="AX278:AY278"/>
    <mergeCell ref="AZ278:BA278"/>
    <mergeCell ref="P279:R279"/>
    <mergeCell ref="AX279:AY279"/>
    <mergeCell ref="AZ279:BA279"/>
    <mergeCell ref="B268:B270"/>
    <mergeCell ref="C268:E270"/>
    <mergeCell ref="G268:G270"/>
    <mergeCell ref="H268:K270"/>
    <mergeCell ref="L268:O270"/>
    <mergeCell ref="P268:R268"/>
    <mergeCell ref="AX268:AY268"/>
    <mergeCell ref="AZ268:BA268"/>
    <mergeCell ref="BB268:BF270"/>
    <mergeCell ref="P269:R269"/>
    <mergeCell ref="AX269:AY269"/>
    <mergeCell ref="AZ269:BA269"/>
    <mergeCell ref="P270:R270"/>
    <mergeCell ref="AX270:AY270"/>
    <mergeCell ref="AZ270:BA270"/>
    <mergeCell ref="B271:B273"/>
    <mergeCell ref="C271:E273"/>
    <mergeCell ref="G271:G273"/>
    <mergeCell ref="H271:K273"/>
    <mergeCell ref="L271:O273"/>
    <mergeCell ref="P271:R271"/>
    <mergeCell ref="AX271:AY271"/>
    <mergeCell ref="AZ271:BA271"/>
    <mergeCell ref="BB271:BF273"/>
    <mergeCell ref="P272:R272"/>
    <mergeCell ref="AX272:AY272"/>
    <mergeCell ref="AZ272:BA272"/>
    <mergeCell ref="P273:R273"/>
    <mergeCell ref="AX273:AY273"/>
    <mergeCell ref="AZ273:BA273"/>
    <mergeCell ref="B262:B264"/>
    <mergeCell ref="C262:E264"/>
    <mergeCell ref="G262:G264"/>
    <mergeCell ref="H262:K264"/>
    <mergeCell ref="L262:O264"/>
    <mergeCell ref="P262:R262"/>
    <mergeCell ref="AX262:AY262"/>
    <mergeCell ref="AZ262:BA262"/>
    <mergeCell ref="BB262:BF264"/>
    <mergeCell ref="P263:R263"/>
    <mergeCell ref="AX263:AY263"/>
    <mergeCell ref="AZ263:BA263"/>
    <mergeCell ref="P264:R264"/>
    <mergeCell ref="AX264:AY264"/>
    <mergeCell ref="AZ264:BA264"/>
    <mergeCell ref="B265:B267"/>
    <mergeCell ref="C265:E267"/>
    <mergeCell ref="G265:G267"/>
    <mergeCell ref="H265:K267"/>
    <mergeCell ref="L265:O267"/>
    <mergeCell ref="P265:R265"/>
    <mergeCell ref="AX265:AY265"/>
    <mergeCell ref="AZ265:BA265"/>
    <mergeCell ref="BB265:BF267"/>
    <mergeCell ref="P266:R266"/>
    <mergeCell ref="AX266:AY266"/>
    <mergeCell ref="AZ266:BA266"/>
    <mergeCell ref="P267:R267"/>
    <mergeCell ref="AX267:AY267"/>
    <mergeCell ref="AZ267:BA267"/>
    <mergeCell ref="B256:B258"/>
    <mergeCell ref="C256:E258"/>
    <mergeCell ref="G256:G258"/>
    <mergeCell ref="H256:K258"/>
    <mergeCell ref="L256:O258"/>
    <mergeCell ref="P256:R256"/>
    <mergeCell ref="AX256:AY256"/>
    <mergeCell ref="AZ256:BA256"/>
    <mergeCell ref="BB256:BF258"/>
    <mergeCell ref="P257:R257"/>
    <mergeCell ref="AX257:AY257"/>
    <mergeCell ref="AZ257:BA257"/>
    <mergeCell ref="P258:R258"/>
    <mergeCell ref="AX258:AY258"/>
    <mergeCell ref="AZ258:BA258"/>
    <mergeCell ref="B259:B261"/>
    <mergeCell ref="C259:E261"/>
    <mergeCell ref="G259:G261"/>
    <mergeCell ref="H259:K261"/>
    <mergeCell ref="L259:O261"/>
    <mergeCell ref="P259:R259"/>
    <mergeCell ref="AX259:AY259"/>
    <mergeCell ref="AZ259:BA259"/>
    <mergeCell ref="BB259:BF261"/>
    <mergeCell ref="P260:R260"/>
    <mergeCell ref="AX260:AY260"/>
    <mergeCell ref="AZ260:BA260"/>
    <mergeCell ref="P261:R261"/>
    <mergeCell ref="AX261:AY261"/>
    <mergeCell ref="AZ261:BA261"/>
    <mergeCell ref="B250:B252"/>
    <mergeCell ref="C250:E252"/>
    <mergeCell ref="G250:G252"/>
    <mergeCell ref="H250:K252"/>
    <mergeCell ref="L250:O252"/>
    <mergeCell ref="P250:R250"/>
    <mergeCell ref="AX250:AY250"/>
    <mergeCell ref="AZ250:BA250"/>
    <mergeCell ref="BB250:BF252"/>
    <mergeCell ref="P251:R251"/>
    <mergeCell ref="AX251:AY251"/>
    <mergeCell ref="AZ251:BA251"/>
    <mergeCell ref="P252:R252"/>
    <mergeCell ref="AX252:AY252"/>
    <mergeCell ref="AZ252:BA252"/>
    <mergeCell ref="B253:B255"/>
    <mergeCell ref="C253:E255"/>
    <mergeCell ref="G253:G255"/>
    <mergeCell ref="H253:K255"/>
    <mergeCell ref="L253:O255"/>
    <mergeCell ref="P253:R253"/>
    <mergeCell ref="AX253:AY253"/>
    <mergeCell ref="AZ253:BA253"/>
    <mergeCell ref="BB253:BF255"/>
    <mergeCell ref="P254:R254"/>
    <mergeCell ref="AX254:AY254"/>
    <mergeCell ref="AZ254:BA254"/>
    <mergeCell ref="P255:R255"/>
    <mergeCell ref="AX255:AY255"/>
    <mergeCell ref="AZ255:BA255"/>
    <mergeCell ref="B244:B246"/>
    <mergeCell ref="C244:E246"/>
    <mergeCell ref="G244:G246"/>
    <mergeCell ref="H244:K246"/>
    <mergeCell ref="L244:O246"/>
    <mergeCell ref="P244:R244"/>
    <mergeCell ref="AX244:AY244"/>
    <mergeCell ref="AZ244:BA244"/>
    <mergeCell ref="BB244:BF246"/>
    <mergeCell ref="P245:R245"/>
    <mergeCell ref="AX245:AY245"/>
    <mergeCell ref="AZ245:BA245"/>
    <mergeCell ref="P246:R246"/>
    <mergeCell ref="AX246:AY246"/>
    <mergeCell ref="AZ246:BA246"/>
    <mergeCell ref="B247:B249"/>
    <mergeCell ref="C247:E249"/>
    <mergeCell ref="G247:G249"/>
    <mergeCell ref="H247:K249"/>
    <mergeCell ref="L247:O249"/>
    <mergeCell ref="P247:R247"/>
    <mergeCell ref="AX247:AY247"/>
    <mergeCell ref="AZ247:BA247"/>
    <mergeCell ref="BB247:BF249"/>
    <mergeCell ref="P248:R248"/>
    <mergeCell ref="AX248:AY248"/>
    <mergeCell ref="AZ248:BA248"/>
    <mergeCell ref="P249:R249"/>
    <mergeCell ref="AX249:AY249"/>
    <mergeCell ref="AZ249:BA249"/>
    <mergeCell ref="B238:B240"/>
    <mergeCell ref="C238:E240"/>
    <mergeCell ref="G238:G240"/>
    <mergeCell ref="H238:K240"/>
    <mergeCell ref="L238:O240"/>
    <mergeCell ref="P238:R238"/>
    <mergeCell ref="AX238:AY238"/>
    <mergeCell ref="AZ238:BA238"/>
    <mergeCell ref="BB238:BF240"/>
    <mergeCell ref="P239:R239"/>
    <mergeCell ref="AX239:AY239"/>
    <mergeCell ref="AZ239:BA239"/>
    <mergeCell ref="P240:R240"/>
    <mergeCell ref="AX240:AY240"/>
    <mergeCell ref="AZ240:BA240"/>
    <mergeCell ref="B241:B243"/>
    <mergeCell ref="C241:E243"/>
    <mergeCell ref="G241:G243"/>
    <mergeCell ref="H241:K243"/>
    <mergeCell ref="L241:O243"/>
    <mergeCell ref="P241:R241"/>
    <mergeCell ref="AX241:AY241"/>
    <mergeCell ref="AZ241:BA241"/>
    <mergeCell ref="BB241:BF243"/>
    <mergeCell ref="P242:R242"/>
    <mergeCell ref="AX242:AY242"/>
    <mergeCell ref="AZ242:BA242"/>
    <mergeCell ref="P243:R243"/>
    <mergeCell ref="AX243:AY243"/>
    <mergeCell ref="AZ243:BA243"/>
    <mergeCell ref="B232:B234"/>
    <mergeCell ref="C232:E234"/>
    <mergeCell ref="G232:G234"/>
    <mergeCell ref="H232:K234"/>
    <mergeCell ref="L232:O234"/>
    <mergeCell ref="P232:R232"/>
    <mergeCell ref="AX232:AY232"/>
    <mergeCell ref="AZ232:BA232"/>
    <mergeCell ref="BB232:BF234"/>
    <mergeCell ref="P233:R233"/>
    <mergeCell ref="AX233:AY233"/>
    <mergeCell ref="AZ233:BA233"/>
    <mergeCell ref="P234:R234"/>
    <mergeCell ref="AX234:AY234"/>
    <mergeCell ref="AZ234:BA234"/>
    <mergeCell ref="B235:B237"/>
    <mergeCell ref="C235:E237"/>
    <mergeCell ref="G235:G237"/>
    <mergeCell ref="H235:K237"/>
    <mergeCell ref="L235:O237"/>
    <mergeCell ref="P235:R235"/>
    <mergeCell ref="AX235:AY235"/>
    <mergeCell ref="AZ235:BA235"/>
    <mergeCell ref="BB235:BF237"/>
    <mergeCell ref="P236:R236"/>
    <mergeCell ref="AX236:AY236"/>
    <mergeCell ref="AZ236:BA236"/>
    <mergeCell ref="P237:R237"/>
    <mergeCell ref="AX237:AY237"/>
    <mergeCell ref="AZ237:BA237"/>
    <mergeCell ref="B226:B228"/>
    <mergeCell ref="C226:E228"/>
    <mergeCell ref="G226:G228"/>
    <mergeCell ref="H226:K228"/>
    <mergeCell ref="L226:O228"/>
    <mergeCell ref="P226:R226"/>
    <mergeCell ref="AX226:AY226"/>
    <mergeCell ref="AZ226:BA226"/>
    <mergeCell ref="BB226:BF228"/>
    <mergeCell ref="P227:R227"/>
    <mergeCell ref="AX227:AY227"/>
    <mergeCell ref="AZ227:BA227"/>
    <mergeCell ref="P228:R228"/>
    <mergeCell ref="AX228:AY228"/>
    <mergeCell ref="AZ228:BA228"/>
    <mergeCell ref="B229:B231"/>
    <mergeCell ref="C229:E231"/>
    <mergeCell ref="G229:G231"/>
    <mergeCell ref="H229:K231"/>
    <mergeCell ref="L229:O231"/>
    <mergeCell ref="P229:R229"/>
    <mergeCell ref="AX229:AY229"/>
    <mergeCell ref="AZ229:BA229"/>
    <mergeCell ref="BB229:BF231"/>
    <mergeCell ref="P230:R230"/>
    <mergeCell ref="AX230:AY230"/>
    <mergeCell ref="AZ230:BA230"/>
    <mergeCell ref="P231:R231"/>
    <mergeCell ref="AX231:AY231"/>
    <mergeCell ref="AZ231:BA231"/>
    <mergeCell ref="B220:B222"/>
    <mergeCell ref="C220:E222"/>
    <mergeCell ref="G220:G222"/>
    <mergeCell ref="H220:K222"/>
    <mergeCell ref="L220:O222"/>
    <mergeCell ref="P220:R220"/>
    <mergeCell ref="AX220:AY220"/>
    <mergeCell ref="AZ220:BA220"/>
    <mergeCell ref="BB220:BF222"/>
    <mergeCell ref="P221:R221"/>
    <mergeCell ref="AX221:AY221"/>
    <mergeCell ref="AZ221:BA221"/>
    <mergeCell ref="P222:R222"/>
    <mergeCell ref="AX222:AY222"/>
    <mergeCell ref="AZ222:BA222"/>
    <mergeCell ref="B223:B225"/>
    <mergeCell ref="C223:E225"/>
    <mergeCell ref="G223:G225"/>
    <mergeCell ref="H223:K225"/>
    <mergeCell ref="L223:O225"/>
    <mergeCell ref="P223:R223"/>
    <mergeCell ref="AX223:AY223"/>
    <mergeCell ref="AZ223:BA223"/>
    <mergeCell ref="BB223:BF225"/>
    <mergeCell ref="P224:R224"/>
    <mergeCell ref="AX224:AY224"/>
    <mergeCell ref="AZ224:BA224"/>
    <mergeCell ref="P225:R225"/>
    <mergeCell ref="AX225:AY225"/>
    <mergeCell ref="AZ225:BA225"/>
    <mergeCell ref="B214:B216"/>
    <mergeCell ref="C214:E216"/>
    <mergeCell ref="G214:G216"/>
    <mergeCell ref="H214:K216"/>
    <mergeCell ref="L214:O216"/>
    <mergeCell ref="P214:R214"/>
    <mergeCell ref="AX214:AY214"/>
    <mergeCell ref="AZ214:BA214"/>
    <mergeCell ref="BB214:BF216"/>
    <mergeCell ref="P215:R215"/>
    <mergeCell ref="AX215:AY215"/>
    <mergeCell ref="AZ215:BA215"/>
    <mergeCell ref="P216:R216"/>
    <mergeCell ref="AX216:AY216"/>
    <mergeCell ref="AZ216:BA216"/>
    <mergeCell ref="B217:B219"/>
    <mergeCell ref="C217:E219"/>
    <mergeCell ref="G217:G219"/>
    <mergeCell ref="H217:K219"/>
    <mergeCell ref="L217:O219"/>
    <mergeCell ref="P217:R217"/>
    <mergeCell ref="AX217:AY217"/>
    <mergeCell ref="AZ217:BA217"/>
    <mergeCell ref="BB217:BF219"/>
    <mergeCell ref="P218:R218"/>
    <mergeCell ref="AX218:AY218"/>
    <mergeCell ref="AZ218:BA218"/>
    <mergeCell ref="P219:R219"/>
    <mergeCell ref="AX219:AY219"/>
    <mergeCell ref="AZ219:BA219"/>
    <mergeCell ref="B208:B210"/>
    <mergeCell ref="C208:E210"/>
    <mergeCell ref="G208:G210"/>
    <mergeCell ref="H208:K210"/>
    <mergeCell ref="L208:O210"/>
    <mergeCell ref="P208:R208"/>
    <mergeCell ref="AX208:AY208"/>
    <mergeCell ref="AZ208:BA208"/>
    <mergeCell ref="BB208:BF210"/>
    <mergeCell ref="P209:R209"/>
    <mergeCell ref="AX209:AY209"/>
    <mergeCell ref="AZ209:BA209"/>
    <mergeCell ref="P210:R210"/>
    <mergeCell ref="AX210:AY210"/>
    <mergeCell ref="AZ210:BA210"/>
    <mergeCell ref="B211:B213"/>
    <mergeCell ref="C211:E213"/>
    <mergeCell ref="G211:G213"/>
    <mergeCell ref="H211:K213"/>
    <mergeCell ref="L211:O213"/>
    <mergeCell ref="P211:R211"/>
    <mergeCell ref="AX211:AY211"/>
    <mergeCell ref="AZ211:BA211"/>
    <mergeCell ref="BB211:BF213"/>
    <mergeCell ref="P212:R212"/>
    <mergeCell ref="AX212:AY212"/>
    <mergeCell ref="AZ212:BA212"/>
    <mergeCell ref="P213:R213"/>
    <mergeCell ref="AX213:AY213"/>
    <mergeCell ref="AZ213:BA213"/>
    <mergeCell ref="B202:B204"/>
    <mergeCell ref="C202:E204"/>
    <mergeCell ref="G202:G204"/>
    <mergeCell ref="H202:K204"/>
    <mergeCell ref="L202:O204"/>
    <mergeCell ref="P202:R202"/>
    <mergeCell ref="AX202:AY202"/>
    <mergeCell ref="AZ202:BA202"/>
    <mergeCell ref="BB202:BF204"/>
    <mergeCell ref="P203:R203"/>
    <mergeCell ref="AX203:AY203"/>
    <mergeCell ref="AZ203:BA203"/>
    <mergeCell ref="P204:R204"/>
    <mergeCell ref="AX204:AY204"/>
    <mergeCell ref="AZ204:BA204"/>
    <mergeCell ref="B205:B207"/>
    <mergeCell ref="C205:E207"/>
    <mergeCell ref="G205:G207"/>
    <mergeCell ref="H205:K207"/>
    <mergeCell ref="L205:O207"/>
    <mergeCell ref="P205:R205"/>
    <mergeCell ref="AX205:AY205"/>
    <mergeCell ref="AZ205:BA205"/>
    <mergeCell ref="BB205:BF207"/>
    <mergeCell ref="P206:R206"/>
    <mergeCell ref="AX206:AY206"/>
    <mergeCell ref="AZ206:BA206"/>
    <mergeCell ref="P207:R207"/>
    <mergeCell ref="AX207:AY207"/>
    <mergeCell ref="AZ207:BA207"/>
    <mergeCell ref="B196:B198"/>
    <mergeCell ref="C196:E198"/>
    <mergeCell ref="G196:G198"/>
    <mergeCell ref="H196:K198"/>
    <mergeCell ref="L196:O198"/>
    <mergeCell ref="P196:R196"/>
    <mergeCell ref="AX196:AY196"/>
    <mergeCell ref="AZ196:BA196"/>
    <mergeCell ref="BB196:BF198"/>
    <mergeCell ref="P197:R197"/>
    <mergeCell ref="AX197:AY197"/>
    <mergeCell ref="AZ197:BA197"/>
    <mergeCell ref="P198:R198"/>
    <mergeCell ref="AX198:AY198"/>
    <mergeCell ref="AZ198:BA198"/>
    <mergeCell ref="B199:B201"/>
    <mergeCell ref="C199:E201"/>
    <mergeCell ref="G199:G201"/>
    <mergeCell ref="H199:K201"/>
    <mergeCell ref="L199:O201"/>
    <mergeCell ref="P199:R199"/>
    <mergeCell ref="AX199:AY199"/>
    <mergeCell ref="AZ199:BA199"/>
    <mergeCell ref="BB199:BF201"/>
    <mergeCell ref="P200:R200"/>
    <mergeCell ref="AX200:AY200"/>
    <mergeCell ref="AZ200:BA200"/>
    <mergeCell ref="P201:R201"/>
    <mergeCell ref="AX201:AY201"/>
    <mergeCell ref="AZ201:BA201"/>
    <mergeCell ref="B190:B192"/>
    <mergeCell ref="C190:E192"/>
    <mergeCell ref="G190:G192"/>
    <mergeCell ref="H190:K192"/>
    <mergeCell ref="L190:O192"/>
    <mergeCell ref="P190:R190"/>
    <mergeCell ref="AX190:AY190"/>
    <mergeCell ref="AZ190:BA190"/>
    <mergeCell ref="BB190:BF192"/>
    <mergeCell ref="P191:R191"/>
    <mergeCell ref="AX191:AY191"/>
    <mergeCell ref="AZ191:BA191"/>
    <mergeCell ref="P192:R192"/>
    <mergeCell ref="AX192:AY192"/>
    <mergeCell ref="AZ192:BA192"/>
    <mergeCell ref="B193:B195"/>
    <mergeCell ref="C193:E195"/>
    <mergeCell ref="G193:G195"/>
    <mergeCell ref="H193:K195"/>
    <mergeCell ref="L193:O195"/>
    <mergeCell ref="P193:R193"/>
    <mergeCell ref="AX193:AY193"/>
    <mergeCell ref="AZ193:BA193"/>
    <mergeCell ref="BB193:BF195"/>
    <mergeCell ref="P194:R194"/>
    <mergeCell ref="AX194:AY194"/>
    <mergeCell ref="AZ194:BA194"/>
    <mergeCell ref="P195:R195"/>
    <mergeCell ref="AX195:AY195"/>
    <mergeCell ref="AZ195:BA195"/>
    <mergeCell ref="B184:B186"/>
    <mergeCell ref="C184:E186"/>
    <mergeCell ref="G184:G186"/>
    <mergeCell ref="H184:K186"/>
    <mergeCell ref="L184:O186"/>
    <mergeCell ref="P184:R184"/>
    <mergeCell ref="AX184:AY184"/>
    <mergeCell ref="AZ184:BA184"/>
    <mergeCell ref="BB184:BF186"/>
    <mergeCell ref="P185:R185"/>
    <mergeCell ref="AX185:AY185"/>
    <mergeCell ref="AZ185:BA185"/>
    <mergeCell ref="P186:R186"/>
    <mergeCell ref="AX186:AY186"/>
    <mergeCell ref="AZ186:BA186"/>
    <mergeCell ref="B187:B189"/>
    <mergeCell ref="C187:E189"/>
    <mergeCell ref="G187:G189"/>
    <mergeCell ref="H187:K189"/>
    <mergeCell ref="L187:O189"/>
    <mergeCell ref="P187:R187"/>
    <mergeCell ref="AX187:AY187"/>
    <mergeCell ref="AZ187:BA187"/>
    <mergeCell ref="BB187:BF189"/>
    <mergeCell ref="P188:R188"/>
    <mergeCell ref="AX188:AY188"/>
    <mergeCell ref="AZ188:BA188"/>
    <mergeCell ref="P189:R189"/>
    <mergeCell ref="AX189:AY189"/>
    <mergeCell ref="AZ189:BA189"/>
    <mergeCell ref="B178:B180"/>
    <mergeCell ref="C178:E180"/>
    <mergeCell ref="G178:G180"/>
    <mergeCell ref="H178:K180"/>
    <mergeCell ref="L178:O180"/>
    <mergeCell ref="P178:R178"/>
    <mergeCell ref="AX178:AY178"/>
    <mergeCell ref="AZ178:BA178"/>
    <mergeCell ref="BB178:BF180"/>
    <mergeCell ref="P179:R179"/>
    <mergeCell ref="AX179:AY179"/>
    <mergeCell ref="AZ179:BA179"/>
    <mergeCell ref="P180:R180"/>
    <mergeCell ref="AX180:AY180"/>
    <mergeCell ref="AZ180:BA180"/>
    <mergeCell ref="B181:B183"/>
    <mergeCell ref="C181:E183"/>
    <mergeCell ref="G181:G183"/>
    <mergeCell ref="H181:K183"/>
    <mergeCell ref="L181:O183"/>
    <mergeCell ref="P181:R181"/>
    <mergeCell ref="AX181:AY181"/>
    <mergeCell ref="AZ181:BA181"/>
    <mergeCell ref="BB181:BF183"/>
    <mergeCell ref="P182:R182"/>
    <mergeCell ref="AX182:AY182"/>
    <mergeCell ref="AZ182:BA182"/>
    <mergeCell ref="P183:R183"/>
    <mergeCell ref="AX183:AY183"/>
    <mergeCell ref="AZ183:BA183"/>
    <mergeCell ref="B172:B174"/>
    <mergeCell ref="C172:E174"/>
    <mergeCell ref="G172:G174"/>
    <mergeCell ref="H172:K174"/>
    <mergeCell ref="L172:O174"/>
    <mergeCell ref="P172:R172"/>
    <mergeCell ref="AX172:AY172"/>
    <mergeCell ref="AZ172:BA172"/>
    <mergeCell ref="BB172:BF174"/>
    <mergeCell ref="P173:R173"/>
    <mergeCell ref="AX173:AY173"/>
    <mergeCell ref="AZ173:BA173"/>
    <mergeCell ref="P174:R174"/>
    <mergeCell ref="AX174:AY174"/>
    <mergeCell ref="AZ174:BA174"/>
    <mergeCell ref="B175:B177"/>
    <mergeCell ref="C175:E177"/>
    <mergeCell ref="G175:G177"/>
    <mergeCell ref="H175:K177"/>
    <mergeCell ref="L175:O177"/>
    <mergeCell ref="P175:R175"/>
    <mergeCell ref="AX175:AY175"/>
    <mergeCell ref="AZ175:BA175"/>
    <mergeCell ref="BB175:BF177"/>
    <mergeCell ref="P176:R176"/>
    <mergeCell ref="AX176:AY176"/>
    <mergeCell ref="AZ176:BA176"/>
    <mergeCell ref="P177:R177"/>
    <mergeCell ref="AX177:AY177"/>
    <mergeCell ref="AZ177:BA177"/>
    <mergeCell ref="B166:B168"/>
    <mergeCell ref="C166:E168"/>
    <mergeCell ref="G166:G168"/>
    <mergeCell ref="H166:K168"/>
    <mergeCell ref="L166:O168"/>
    <mergeCell ref="P166:R166"/>
    <mergeCell ref="AX166:AY166"/>
    <mergeCell ref="AZ166:BA166"/>
    <mergeCell ref="BB166:BF168"/>
    <mergeCell ref="P167:R167"/>
    <mergeCell ref="AX167:AY167"/>
    <mergeCell ref="AZ167:BA167"/>
    <mergeCell ref="P168:R168"/>
    <mergeCell ref="AX168:AY168"/>
    <mergeCell ref="AZ168:BA168"/>
    <mergeCell ref="B169:B171"/>
    <mergeCell ref="C169:E171"/>
    <mergeCell ref="G169:G171"/>
    <mergeCell ref="H169:K171"/>
    <mergeCell ref="L169:O171"/>
    <mergeCell ref="P169:R169"/>
    <mergeCell ref="AX169:AY169"/>
    <mergeCell ref="AZ169:BA169"/>
    <mergeCell ref="BB169:BF171"/>
    <mergeCell ref="P170:R170"/>
    <mergeCell ref="AX170:AY170"/>
    <mergeCell ref="AZ170:BA170"/>
    <mergeCell ref="P171:R171"/>
    <mergeCell ref="AX171:AY171"/>
    <mergeCell ref="AZ171:BA171"/>
    <mergeCell ref="B160:B162"/>
    <mergeCell ref="C160:E162"/>
    <mergeCell ref="G160:G162"/>
    <mergeCell ref="H160:K162"/>
    <mergeCell ref="L160:O162"/>
    <mergeCell ref="P160:R160"/>
    <mergeCell ref="AX160:AY160"/>
    <mergeCell ref="AZ160:BA160"/>
    <mergeCell ref="BB160:BF162"/>
    <mergeCell ref="P161:R161"/>
    <mergeCell ref="AX161:AY161"/>
    <mergeCell ref="AZ161:BA161"/>
    <mergeCell ref="P162:R162"/>
    <mergeCell ref="AX162:AY162"/>
    <mergeCell ref="AZ162:BA162"/>
    <mergeCell ref="B163:B165"/>
    <mergeCell ref="C163:E165"/>
    <mergeCell ref="G163:G165"/>
    <mergeCell ref="H163:K165"/>
    <mergeCell ref="L163:O165"/>
    <mergeCell ref="P163:R163"/>
    <mergeCell ref="AX163:AY163"/>
    <mergeCell ref="AZ163:BA163"/>
    <mergeCell ref="BB163:BF165"/>
    <mergeCell ref="P164:R164"/>
    <mergeCell ref="AX164:AY164"/>
    <mergeCell ref="AZ164:BA164"/>
    <mergeCell ref="P165:R165"/>
    <mergeCell ref="AX165:AY165"/>
    <mergeCell ref="AZ165:BA165"/>
    <mergeCell ref="B154:B156"/>
    <mergeCell ref="C154:E156"/>
    <mergeCell ref="G154:G156"/>
    <mergeCell ref="H154:K156"/>
    <mergeCell ref="L154:O156"/>
    <mergeCell ref="P154:R154"/>
    <mergeCell ref="AX154:AY154"/>
    <mergeCell ref="AZ154:BA154"/>
    <mergeCell ref="BB154:BF156"/>
    <mergeCell ref="P155:R155"/>
    <mergeCell ref="AX155:AY155"/>
    <mergeCell ref="AZ155:BA155"/>
    <mergeCell ref="P156:R156"/>
    <mergeCell ref="AX156:AY156"/>
    <mergeCell ref="AZ156:BA156"/>
    <mergeCell ref="B157:B159"/>
    <mergeCell ref="C157:E159"/>
    <mergeCell ref="G157:G159"/>
    <mergeCell ref="H157:K159"/>
    <mergeCell ref="L157:O159"/>
    <mergeCell ref="P157:R157"/>
    <mergeCell ref="AX157:AY157"/>
    <mergeCell ref="AZ157:BA157"/>
    <mergeCell ref="BB157:BF159"/>
    <mergeCell ref="P158:R158"/>
    <mergeCell ref="AX158:AY158"/>
    <mergeCell ref="AZ158:BA158"/>
    <mergeCell ref="P159:R159"/>
    <mergeCell ref="AX159:AY159"/>
    <mergeCell ref="AZ159:BA159"/>
    <mergeCell ref="B148:B150"/>
    <mergeCell ref="C148:E150"/>
    <mergeCell ref="G148:G150"/>
    <mergeCell ref="H148:K150"/>
    <mergeCell ref="L148:O150"/>
    <mergeCell ref="P148:R148"/>
    <mergeCell ref="AX148:AY148"/>
    <mergeCell ref="AZ148:BA148"/>
    <mergeCell ref="BB148:BF150"/>
    <mergeCell ref="P149:R149"/>
    <mergeCell ref="AX149:AY149"/>
    <mergeCell ref="AZ149:BA149"/>
    <mergeCell ref="P150:R150"/>
    <mergeCell ref="AX150:AY150"/>
    <mergeCell ref="AZ150:BA150"/>
    <mergeCell ref="B151:B153"/>
    <mergeCell ref="C151:E153"/>
    <mergeCell ref="G151:G153"/>
    <mergeCell ref="H151:K153"/>
    <mergeCell ref="L151:O153"/>
    <mergeCell ref="P151:R151"/>
    <mergeCell ref="AX151:AY151"/>
    <mergeCell ref="AZ151:BA151"/>
    <mergeCell ref="BB151:BF153"/>
    <mergeCell ref="P152:R152"/>
    <mergeCell ref="AX152:AY152"/>
    <mergeCell ref="AZ152:BA152"/>
    <mergeCell ref="P153:R153"/>
    <mergeCell ref="AX153:AY153"/>
    <mergeCell ref="AZ153:BA153"/>
    <mergeCell ref="B142:B144"/>
    <mergeCell ref="C142:E144"/>
    <mergeCell ref="G142:G144"/>
    <mergeCell ref="H142:K144"/>
    <mergeCell ref="L142:O144"/>
    <mergeCell ref="P142:R142"/>
    <mergeCell ref="AX142:AY142"/>
    <mergeCell ref="AZ142:BA142"/>
    <mergeCell ref="BB142:BF144"/>
    <mergeCell ref="P143:R143"/>
    <mergeCell ref="AX143:AY143"/>
    <mergeCell ref="AZ143:BA143"/>
    <mergeCell ref="P144:R144"/>
    <mergeCell ref="AX144:AY144"/>
    <mergeCell ref="AZ144:BA144"/>
    <mergeCell ref="B145:B147"/>
    <mergeCell ref="C145:E147"/>
    <mergeCell ref="G145:G147"/>
    <mergeCell ref="H145:K147"/>
    <mergeCell ref="L145:O147"/>
    <mergeCell ref="P145:R145"/>
    <mergeCell ref="AX145:AY145"/>
    <mergeCell ref="AZ145:BA145"/>
    <mergeCell ref="BB145:BF147"/>
    <mergeCell ref="P146:R146"/>
    <mergeCell ref="AX146:AY146"/>
    <mergeCell ref="AZ146:BA146"/>
    <mergeCell ref="P147:R147"/>
    <mergeCell ref="AX147:AY147"/>
    <mergeCell ref="AZ147:BA147"/>
    <mergeCell ref="B136:B138"/>
    <mergeCell ref="C136:E138"/>
    <mergeCell ref="G136:G138"/>
    <mergeCell ref="H136:K138"/>
    <mergeCell ref="L136:O138"/>
    <mergeCell ref="P136:R136"/>
    <mergeCell ref="AX136:AY136"/>
    <mergeCell ref="AZ136:BA136"/>
    <mergeCell ref="BB136:BF138"/>
    <mergeCell ref="P137:R137"/>
    <mergeCell ref="AX137:AY137"/>
    <mergeCell ref="AZ137:BA137"/>
    <mergeCell ref="P138:R138"/>
    <mergeCell ref="AX138:AY138"/>
    <mergeCell ref="AZ138:BA138"/>
    <mergeCell ref="B139:B141"/>
    <mergeCell ref="C139:E141"/>
    <mergeCell ref="G139:G141"/>
    <mergeCell ref="H139:K141"/>
    <mergeCell ref="L139:O141"/>
    <mergeCell ref="P139:R139"/>
    <mergeCell ref="AX139:AY139"/>
    <mergeCell ref="AZ139:BA139"/>
    <mergeCell ref="BB139:BF141"/>
    <mergeCell ref="P140:R140"/>
    <mergeCell ref="AX140:AY140"/>
    <mergeCell ref="AZ140:BA140"/>
    <mergeCell ref="P141:R141"/>
    <mergeCell ref="AX141:AY141"/>
    <mergeCell ref="AZ141:BA141"/>
    <mergeCell ref="B130:B132"/>
    <mergeCell ref="C130:E132"/>
    <mergeCell ref="G130:G132"/>
    <mergeCell ref="H130:K132"/>
    <mergeCell ref="L130:O132"/>
    <mergeCell ref="P130:R130"/>
    <mergeCell ref="AX130:AY130"/>
    <mergeCell ref="AZ130:BA130"/>
    <mergeCell ref="BB130:BF132"/>
    <mergeCell ref="P131:R131"/>
    <mergeCell ref="AX131:AY131"/>
    <mergeCell ref="AZ131:BA131"/>
    <mergeCell ref="P132:R132"/>
    <mergeCell ref="AX132:AY132"/>
    <mergeCell ref="AZ132:BA132"/>
    <mergeCell ref="B133:B135"/>
    <mergeCell ref="C133:E135"/>
    <mergeCell ref="G133:G135"/>
    <mergeCell ref="H133:K135"/>
    <mergeCell ref="L133:O135"/>
    <mergeCell ref="P133:R133"/>
    <mergeCell ref="AX133:AY133"/>
    <mergeCell ref="AZ133:BA133"/>
    <mergeCell ref="BB133:BF135"/>
    <mergeCell ref="P134:R134"/>
    <mergeCell ref="AX134:AY134"/>
    <mergeCell ref="AZ134:BA134"/>
    <mergeCell ref="P135:R135"/>
    <mergeCell ref="AX135:AY135"/>
    <mergeCell ref="AZ135:BA135"/>
    <mergeCell ref="B124:B126"/>
    <mergeCell ref="C124:E126"/>
    <mergeCell ref="G124:G126"/>
    <mergeCell ref="H124:K126"/>
    <mergeCell ref="L124:O126"/>
    <mergeCell ref="P124:R124"/>
    <mergeCell ref="AX124:AY124"/>
    <mergeCell ref="AZ124:BA124"/>
    <mergeCell ref="BB124:BF126"/>
    <mergeCell ref="P125:R125"/>
    <mergeCell ref="AX125:AY125"/>
    <mergeCell ref="AZ125:BA125"/>
    <mergeCell ref="P126:R126"/>
    <mergeCell ref="AX126:AY126"/>
    <mergeCell ref="AZ126:BA126"/>
    <mergeCell ref="B127:B129"/>
    <mergeCell ref="C127:E129"/>
    <mergeCell ref="G127:G129"/>
    <mergeCell ref="H127:K129"/>
    <mergeCell ref="L127:O129"/>
    <mergeCell ref="P127:R127"/>
    <mergeCell ref="AX127:AY127"/>
    <mergeCell ref="AZ127:BA127"/>
    <mergeCell ref="BB127:BF129"/>
    <mergeCell ref="P128:R128"/>
    <mergeCell ref="AX128:AY128"/>
    <mergeCell ref="AZ128:BA128"/>
    <mergeCell ref="P129:R129"/>
    <mergeCell ref="AX129:AY129"/>
    <mergeCell ref="AZ129:BA129"/>
    <mergeCell ref="B118:B120"/>
    <mergeCell ref="C118:E120"/>
    <mergeCell ref="G118:G120"/>
    <mergeCell ref="H118:K120"/>
    <mergeCell ref="L118:O120"/>
    <mergeCell ref="P118:R118"/>
    <mergeCell ref="AX118:AY118"/>
    <mergeCell ref="AZ118:BA118"/>
    <mergeCell ref="BB118:BF120"/>
    <mergeCell ref="P119:R119"/>
    <mergeCell ref="AX119:AY119"/>
    <mergeCell ref="AZ119:BA119"/>
    <mergeCell ref="P120:R120"/>
    <mergeCell ref="AX120:AY120"/>
    <mergeCell ref="AZ120:BA120"/>
    <mergeCell ref="B121:B123"/>
    <mergeCell ref="C121:E123"/>
    <mergeCell ref="G121:G123"/>
    <mergeCell ref="H121:K123"/>
    <mergeCell ref="L121:O123"/>
    <mergeCell ref="P121:R121"/>
    <mergeCell ref="AX121:AY121"/>
    <mergeCell ref="AZ121:BA121"/>
    <mergeCell ref="BB121:BF123"/>
    <mergeCell ref="P122:R122"/>
    <mergeCell ref="AX122:AY122"/>
    <mergeCell ref="AZ122:BA122"/>
    <mergeCell ref="P123:R123"/>
    <mergeCell ref="AX123:AY123"/>
    <mergeCell ref="AZ123:BA123"/>
    <mergeCell ref="B112:B114"/>
    <mergeCell ref="C112:E114"/>
    <mergeCell ref="G112:G114"/>
    <mergeCell ref="H112:K114"/>
    <mergeCell ref="L112:O114"/>
    <mergeCell ref="P112:R112"/>
    <mergeCell ref="AX112:AY112"/>
    <mergeCell ref="AZ112:BA112"/>
    <mergeCell ref="BB112:BF114"/>
    <mergeCell ref="P113:R113"/>
    <mergeCell ref="AX113:AY113"/>
    <mergeCell ref="AZ113:BA113"/>
    <mergeCell ref="P114:R114"/>
    <mergeCell ref="AX114:AY114"/>
    <mergeCell ref="AZ114:BA114"/>
    <mergeCell ref="B115:B117"/>
    <mergeCell ref="C115:E117"/>
    <mergeCell ref="G115:G117"/>
    <mergeCell ref="H115:K117"/>
    <mergeCell ref="L115:O117"/>
    <mergeCell ref="P115:R115"/>
    <mergeCell ref="AX115:AY115"/>
    <mergeCell ref="AZ115:BA115"/>
    <mergeCell ref="BB115:BF117"/>
    <mergeCell ref="P116:R116"/>
    <mergeCell ref="AX116:AY116"/>
    <mergeCell ref="AZ116:BA116"/>
    <mergeCell ref="P117:R117"/>
    <mergeCell ref="AX117:AY117"/>
    <mergeCell ref="AZ117:BA117"/>
    <mergeCell ref="B106:B108"/>
    <mergeCell ref="C106:E108"/>
    <mergeCell ref="G106:G108"/>
    <mergeCell ref="H106:K108"/>
    <mergeCell ref="L106:O108"/>
    <mergeCell ref="P106:R106"/>
    <mergeCell ref="AX106:AY106"/>
    <mergeCell ref="AZ106:BA106"/>
    <mergeCell ref="BB106:BF108"/>
    <mergeCell ref="P107:R107"/>
    <mergeCell ref="AX107:AY107"/>
    <mergeCell ref="AZ107:BA107"/>
    <mergeCell ref="P108:R108"/>
    <mergeCell ref="AX108:AY108"/>
    <mergeCell ref="AZ108:BA108"/>
    <mergeCell ref="B109:B111"/>
    <mergeCell ref="C109:E111"/>
    <mergeCell ref="G109:G111"/>
    <mergeCell ref="H109:K111"/>
    <mergeCell ref="L109:O111"/>
    <mergeCell ref="P109:R109"/>
    <mergeCell ref="AX109:AY109"/>
    <mergeCell ref="AZ109:BA109"/>
    <mergeCell ref="BB109:BF111"/>
    <mergeCell ref="P110:R110"/>
    <mergeCell ref="AX110:AY110"/>
    <mergeCell ref="AZ110:BA110"/>
    <mergeCell ref="P111:R111"/>
    <mergeCell ref="AX111:AY111"/>
    <mergeCell ref="AZ111:BA111"/>
    <mergeCell ref="B100:B102"/>
    <mergeCell ref="C100:E102"/>
    <mergeCell ref="G100:G102"/>
    <mergeCell ref="H100:K102"/>
    <mergeCell ref="L100:O102"/>
    <mergeCell ref="P100:R100"/>
    <mergeCell ref="AX100:AY100"/>
    <mergeCell ref="AZ100:BA100"/>
    <mergeCell ref="BB100:BF102"/>
    <mergeCell ref="P101:R101"/>
    <mergeCell ref="AX101:AY101"/>
    <mergeCell ref="AZ101:BA101"/>
    <mergeCell ref="P102:R102"/>
    <mergeCell ref="AX102:AY102"/>
    <mergeCell ref="AZ102:BA102"/>
    <mergeCell ref="B103:B105"/>
    <mergeCell ref="C103:E105"/>
    <mergeCell ref="G103:G105"/>
    <mergeCell ref="H103:K105"/>
    <mergeCell ref="L103:O105"/>
    <mergeCell ref="P103:R103"/>
    <mergeCell ref="AX103:AY103"/>
    <mergeCell ref="AZ103:BA103"/>
    <mergeCell ref="BB103:BF105"/>
    <mergeCell ref="P104:R104"/>
    <mergeCell ref="AX104:AY104"/>
    <mergeCell ref="AZ104:BA104"/>
    <mergeCell ref="P105:R105"/>
    <mergeCell ref="AX105:AY105"/>
    <mergeCell ref="AZ105:BA105"/>
    <mergeCell ref="B94:B96"/>
    <mergeCell ref="C94:E96"/>
    <mergeCell ref="G94:G96"/>
    <mergeCell ref="H94:K96"/>
    <mergeCell ref="L94:O96"/>
    <mergeCell ref="P94:R94"/>
    <mergeCell ref="AX94:AY94"/>
    <mergeCell ref="AZ94:BA94"/>
    <mergeCell ref="BB94:BF96"/>
    <mergeCell ref="P95:R95"/>
    <mergeCell ref="AX95:AY95"/>
    <mergeCell ref="AZ95:BA95"/>
    <mergeCell ref="P96:R96"/>
    <mergeCell ref="AX96:AY96"/>
    <mergeCell ref="AZ96:BA96"/>
    <mergeCell ref="B97:B99"/>
    <mergeCell ref="C97:E99"/>
    <mergeCell ref="G97:G99"/>
    <mergeCell ref="H97:K99"/>
    <mergeCell ref="L97:O99"/>
    <mergeCell ref="P97:R97"/>
    <mergeCell ref="AX97:AY97"/>
    <mergeCell ref="AZ97:BA97"/>
    <mergeCell ref="BB97:BF99"/>
    <mergeCell ref="P98:R98"/>
    <mergeCell ref="AX98:AY98"/>
    <mergeCell ref="AZ98:BA98"/>
    <mergeCell ref="P99:R99"/>
    <mergeCell ref="AX99:AY99"/>
    <mergeCell ref="AZ99:BA99"/>
    <mergeCell ref="B88:B90"/>
    <mergeCell ref="C88:E90"/>
    <mergeCell ref="G88:G90"/>
    <mergeCell ref="H88:K90"/>
    <mergeCell ref="L88:O90"/>
    <mergeCell ref="P88:R88"/>
    <mergeCell ref="AX88:AY88"/>
    <mergeCell ref="AZ88:BA88"/>
    <mergeCell ref="BB88:BF90"/>
    <mergeCell ref="P89:R89"/>
    <mergeCell ref="AX89:AY89"/>
    <mergeCell ref="AZ89:BA89"/>
    <mergeCell ref="P90:R90"/>
    <mergeCell ref="AX90:AY90"/>
    <mergeCell ref="AZ90:BA90"/>
    <mergeCell ref="B91:B93"/>
    <mergeCell ref="C91:E93"/>
    <mergeCell ref="G91:G93"/>
    <mergeCell ref="H91:K93"/>
    <mergeCell ref="L91:O93"/>
    <mergeCell ref="P91:R91"/>
    <mergeCell ref="AX91:AY91"/>
    <mergeCell ref="AZ91:BA91"/>
    <mergeCell ref="BB91:BF93"/>
    <mergeCell ref="P92:R92"/>
    <mergeCell ref="AX92:AY92"/>
    <mergeCell ref="AZ92:BA92"/>
    <mergeCell ref="P93:R93"/>
    <mergeCell ref="AX93:AY93"/>
    <mergeCell ref="AZ93:BA93"/>
    <mergeCell ref="B82:B84"/>
    <mergeCell ref="C82:E84"/>
    <mergeCell ref="G82:G84"/>
    <mergeCell ref="H82:K84"/>
    <mergeCell ref="L82:O84"/>
    <mergeCell ref="P82:R82"/>
    <mergeCell ref="AX82:AY82"/>
    <mergeCell ref="AZ82:BA82"/>
    <mergeCell ref="BB82:BF84"/>
    <mergeCell ref="P83:R83"/>
    <mergeCell ref="AX83:AY83"/>
    <mergeCell ref="AZ83:BA83"/>
    <mergeCell ref="P84:R84"/>
    <mergeCell ref="AX84:AY84"/>
    <mergeCell ref="AZ84:BA84"/>
    <mergeCell ref="B85:B87"/>
    <mergeCell ref="C85:E87"/>
    <mergeCell ref="G85:G87"/>
    <mergeCell ref="H85:K87"/>
    <mergeCell ref="L85:O87"/>
    <mergeCell ref="P85:R85"/>
    <mergeCell ref="AX85:AY85"/>
    <mergeCell ref="AZ85:BA85"/>
    <mergeCell ref="BB85:BF87"/>
    <mergeCell ref="P86:R86"/>
    <mergeCell ref="AX86:AY86"/>
    <mergeCell ref="AZ86:BA86"/>
    <mergeCell ref="P87:R87"/>
    <mergeCell ref="AX87:AY87"/>
    <mergeCell ref="AZ87:BA87"/>
    <mergeCell ref="B76:B78"/>
    <mergeCell ref="C76:E78"/>
    <mergeCell ref="G76:G78"/>
    <mergeCell ref="H76:K78"/>
    <mergeCell ref="L76:O78"/>
    <mergeCell ref="P76:R76"/>
    <mergeCell ref="AX76:AY76"/>
    <mergeCell ref="AZ76:BA76"/>
    <mergeCell ref="BB76:BF78"/>
    <mergeCell ref="P77:R77"/>
    <mergeCell ref="AX77:AY77"/>
    <mergeCell ref="AZ77:BA77"/>
    <mergeCell ref="P78:R78"/>
    <mergeCell ref="AX78:AY78"/>
    <mergeCell ref="AZ78:BA78"/>
    <mergeCell ref="B79:B81"/>
    <mergeCell ref="C79:E81"/>
    <mergeCell ref="G79:G81"/>
    <mergeCell ref="H79:K81"/>
    <mergeCell ref="L79:O81"/>
    <mergeCell ref="P79:R79"/>
    <mergeCell ref="AX79:AY79"/>
    <mergeCell ref="AZ79:BA79"/>
    <mergeCell ref="BB79:BF81"/>
    <mergeCell ref="P80:R80"/>
    <mergeCell ref="AX80:AY80"/>
    <mergeCell ref="AZ80:BA80"/>
    <mergeCell ref="P81:R81"/>
    <mergeCell ref="AX81:AY81"/>
    <mergeCell ref="AZ81:BA81"/>
    <mergeCell ref="B70:B72"/>
    <mergeCell ref="C70:E72"/>
    <mergeCell ref="G70:G72"/>
    <mergeCell ref="H70:K72"/>
    <mergeCell ref="L70:O72"/>
    <mergeCell ref="P70:R70"/>
    <mergeCell ref="AX70:AY70"/>
    <mergeCell ref="AZ70:BA70"/>
    <mergeCell ref="BB70:BF72"/>
    <mergeCell ref="P71:R71"/>
    <mergeCell ref="AX71:AY71"/>
    <mergeCell ref="AZ71:BA71"/>
    <mergeCell ref="P72:R72"/>
    <mergeCell ref="AX72:AY72"/>
    <mergeCell ref="AZ72:BA72"/>
    <mergeCell ref="B73:B75"/>
    <mergeCell ref="C73:E75"/>
    <mergeCell ref="G73:G75"/>
    <mergeCell ref="H73:K75"/>
    <mergeCell ref="L73:O75"/>
    <mergeCell ref="P73:R73"/>
    <mergeCell ref="AX73:AY73"/>
    <mergeCell ref="AZ73:BA73"/>
    <mergeCell ref="BB73:BF75"/>
    <mergeCell ref="P74:R74"/>
    <mergeCell ref="AX74:AY74"/>
    <mergeCell ref="AZ74:BA74"/>
    <mergeCell ref="P75:R75"/>
    <mergeCell ref="AX75:AY75"/>
    <mergeCell ref="AZ75:BA75"/>
    <mergeCell ref="B64:B66"/>
    <mergeCell ref="C64:E66"/>
    <mergeCell ref="G64:G66"/>
    <mergeCell ref="H64:K66"/>
    <mergeCell ref="L64:O66"/>
    <mergeCell ref="P64:R64"/>
    <mergeCell ref="AX64:AY64"/>
    <mergeCell ref="AZ64:BA64"/>
    <mergeCell ref="BB64:BF66"/>
    <mergeCell ref="P65:R65"/>
    <mergeCell ref="AX65:AY65"/>
    <mergeCell ref="AZ65:BA65"/>
    <mergeCell ref="P66:R66"/>
    <mergeCell ref="AX66:AY66"/>
    <mergeCell ref="AZ66:BA66"/>
    <mergeCell ref="B67:B69"/>
    <mergeCell ref="C67:E69"/>
    <mergeCell ref="G67:G69"/>
    <mergeCell ref="H67:K69"/>
    <mergeCell ref="L67:O69"/>
    <mergeCell ref="P67:R67"/>
    <mergeCell ref="AX67:AY67"/>
    <mergeCell ref="AZ67:BA67"/>
    <mergeCell ref="BB67:BF69"/>
    <mergeCell ref="P68:R68"/>
    <mergeCell ref="AX68:AY68"/>
    <mergeCell ref="AZ68:BA68"/>
    <mergeCell ref="P69:R69"/>
    <mergeCell ref="AX69:AY69"/>
    <mergeCell ref="AZ69:BA69"/>
    <mergeCell ref="AX323:AY323"/>
    <mergeCell ref="AZ323:BA323"/>
    <mergeCell ref="BB323:BF333"/>
    <mergeCell ref="AX324:AY324"/>
    <mergeCell ref="AZ324:BA324"/>
    <mergeCell ref="G326:R326"/>
    <mergeCell ref="AX326:BA333"/>
    <mergeCell ref="G327:R327"/>
    <mergeCell ref="G328:R328"/>
    <mergeCell ref="B329:K333"/>
    <mergeCell ref="L329:R329"/>
    <mergeCell ref="L330:R330"/>
    <mergeCell ref="L331:R331"/>
    <mergeCell ref="L332:R332"/>
    <mergeCell ref="L333:R333"/>
    <mergeCell ref="B61:B63"/>
    <mergeCell ref="C61:E63"/>
    <mergeCell ref="G61:G63"/>
    <mergeCell ref="H61:K63"/>
    <mergeCell ref="L61:O63"/>
    <mergeCell ref="P61:R61"/>
    <mergeCell ref="AX61:AY61"/>
    <mergeCell ref="AZ61:BA61"/>
    <mergeCell ref="BB61:BF63"/>
    <mergeCell ref="P62:R62"/>
    <mergeCell ref="AX62:AY62"/>
    <mergeCell ref="AZ62:BA62"/>
    <mergeCell ref="P63:R63"/>
    <mergeCell ref="AX63:AY63"/>
    <mergeCell ref="AZ63:BA63"/>
    <mergeCell ref="B55:B57"/>
    <mergeCell ref="C55:E57"/>
    <mergeCell ref="G55:G57"/>
    <mergeCell ref="H55:K57"/>
    <mergeCell ref="L55:O57"/>
    <mergeCell ref="P55:R55"/>
    <mergeCell ref="AX55:AY55"/>
    <mergeCell ref="AZ55:BA55"/>
    <mergeCell ref="BB55:BF57"/>
    <mergeCell ref="P56:R56"/>
    <mergeCell ref="AX56:AY56"/>
    <mergeCell ref="AZ56:BA56"/>
    <mergeCell ref="P57:R57"/>
    <mergeCell ref="AX57:AY57"/>
    <mergeCell ref="AZ57:BA57"/>
    <mergeCell ref="B58:B60"/>
    <mergeCell ref="C58:E60"/>
    <mergeCell ref="G58:G60"/>
    <mergeCell ref="H58:K60"/>
    <mergeCell ref="L58:O60"/>
    <mergeCell ref="P58:R58"/>
    <mergeCell ref="AX58:AY58"/>
    <mergeCell ref="AZ58:BA58"/>
    <mergeCell ref="BB58:BF60"/>
    <mergeCell ref="P59:R59"/>
    <mergeCell ref="AX59:AY59"/>
    <mergeCell ref="AZ59:BA59"/>
    <mergeCell ref="P60:R60"/>
    <mergeCell ref="AX60:AY60"/>
    <mergeCell ref="AZ60:BA60"/>
    <mergeCell ref="B49:B51"/>
    <mergeCell ref="C49:E51"/>
    <mergeCell ref="G49:G51"/>
    <mergeCell ref="H49:K51"/>
    <mergeCell ref="L49:O51"/>
    <mergeCell ref="P49:R49"/>
    <mergeCell ref="AX49:AY49"/>
    <mergeCell ref="AZ49:BA49"/>
    <mergeCell ref="BB49:BF51"/>
    <mergeCell ref="P50:R50"/>
    <mergeCell ref="AX50:AY50"/>
    <mergeCell ref="AZ50:BA50"/>
    <mergeCell ref="P51:R51"/>
    <mergeCell ref="AX51:AY51"/>
    <mergeCell ref="AZ51:BA51"/>
    <mergeCell ref="B52:B54"/>
    <mergeCell ref="C52:E54"/>
    <mergeCell ref="G52:G54"/>
    <mergeCell ref="H52:K54"/>
    <mergeCell ref="L52:O54"/>
    <mergeCell ref="P52:R52"/>
    <mergeCell ref="AX52:AY52"/>
    <mergeCell ref="AZ52:BA52"/>
    <mergeCell ref="BB52:BF54"/>
    <mergeCell ref="P53:R53"/>
    <mergeCell ref="AX53:AY53"/>
    <mergeCell ref="AZ53:BA53"/>
    <mergeCell ref="P54:R54"/>
    <mergeCell ref="AX54:AY54"/>
    <mergeCell ref="AZ54:BA54"/>
    <mergeCell ref="B43:B45"/>
    <mergeCell ref="C43:E45"/>
    <mergeCell ref="G43:G45"/>
    <mergeCell ref="H43:K45"/>
    <mergeCell ref="L43:O45"/>
    <mergeCell ref="P43:R43"/>
    <mergeCell ref="AX43:AY43"/>
    <mergeCell ref="AZ43:BA43"/>
    <mergeCell ref="BB43:BF45"/>
    <mergeCell ref="P44:R44"/>
    <mergeCell ref="AX44:AY44"/>
    <mergeCell ref="AZ44:BA44"/>
    <mergeCell ref="P45:R45"/>
    <mergeCell ref="AX45:AY45"/>
    <mergeCell ref="AZ45:BA45"/>
    <mergeCell ref="B46:B48"/>
    <mergeCell ref="C46:E48"/>
    <mergeCell ref="G46:G48"/>
    <mergeCell ref="H46:K48"/>
    <mergeCell ref="L46:O48"/>
    <mergeCell ref="P46:R46"/>
    <mergeCell ref="AX46:AY46"/>
    <mergeCell ref="AZ46:BA46"/>
    <mergeCell ref="BB46:BF48"/>
    <mergeCell ref="P47:R47"/>
    <mergeCell ref="AX47:AY47"/>
    <mergeCell ref="AZ47:BA47"/>
    <mergeCell ref="P48:R48"/>
    <mergeCell ref="AX48:AY48"/>
    <mergeCell ref="AZ48:BA48"/>
    <mergeCell ref="B37:B39"/>
    <mergeCell ref="C37:E39"/>
    <mergeCell ref="G37:G39"/>
    <mergeCell ref="H37:K39"/>
    <mergeCell ref="L37:O39"/>
    <mergeCell ref="P37:R37"/>
    <mergeCell ref="AX37:AY37"/>
    <mergeCell ref="AZ37:BA37"/>
    <mergeCell ref="BB37:BF39"/>
    <mergeCell ref="P38:R38"/>
    <mergeCell ref="AX38:AY38"/>
    <mergeCell ref="AZ38:BA38"/>
    <mergeCell ref="P39:R39"/>
    <mergeCell ref="AX39:AY39"/>
    <mergeCell ref="AZ39:BA39"/>
    <mergeCell ref="B40:B42"/>
    <mergeCell ref="C40:E42"/>
    <mergeCell ref="G40:G42"/>
    <mergeCell ref="H40:K42"/>
    <mergeCell ref="L40:O42"/>
    <mergeCell ref="P40:R40"/>
    <mergeCell ref="AX40:AY40"/>
    <mergeCell ref="AZ40:BA40"/>
    <mergeCell ref="BB40:BF42"/>
    <mergeCell ref="P41:R41"/>
    <mergeCell ref="AX41:AY41"/>
    <mergeCell ref="AZ41:BA41"/>
    <mergeCell ref="P42:R42"/>
    <mergeCell ref="AX42:AY42"/>
    <mergeCell ref="AZ42:BA42"/>
    <mergeCell ref="B31:B33"/>
    <mergeCell ref="C31:E33"/>
    <mergeCell ref="G31:G33"/>
    <mergeCell ref="H31:K33"/>
    <mergeCell ref="L31:O33"/>
    <mergeCell ref="P31:R31"/>
    <mergeCell ref="AX31:AY31"/>
    <mergeCell ref="AZ31:BA31"/>
    <mergeCell ref="BB31:BF33"/>
    <mergeCell ref="P32:R32"/>
    <mergeCell ref="AX32:AY32"/>
    <mergeCell ref="AZ32:BA32"/>
    <mergeCell ref="P33:R33"/>
    <mergeCell ref="AX33:AY33"/>
    <mergeCell ref="AZ33:BA33"/>
    <mergeCell ref="AX36:AY36"/>
    <mergeCell ref="AZ36:BA36"/>
    <mergeCell ref="B34:B36"/>
    <mergeCell ref="C34:E36"/>
    <mergeCell ref="G34:G36"/>
    <mergeCell ref="H34:K36"/>
    <mergeCell ref="L34:O36"/>
    <mergeCell ref="P34:R34"/>
    <mergeCell ref="B28:B30"/>
    <mergeCell ref="C28:E30"/>
    <mergeCell ref="G28:G30"/>
    <mergeCell ref="AX34:AY34"/>
    <mergeCell ref="AZ34:BA34"/>
    <mergeCell ref="BB34:BF36"/>
    <mergeCell ref="P35:R35"/>
    <mergeCell ref="AX35:AY35"/>
    <mergeCell ref="AZ35:BA35"/>
    <mergeCell ref="P36:R36"/>
    <mergeCell ref="AZ28:BA28"/>
    <mergeCell ref="BB28:BF30"/>
    <mergeCell ref="P29:R29"/>
    <mergeCell ref="AX29:AY29"/>
    <mergeCell ref="AZ29:BA29"/>
    <mergeCell ref="P30:R30"/>
    <mergeCell ref="AX30:AY30"/>
    <mergeCell ref="AZ30:BA30"/>
    <mergeCell ref="B25:B27"/>
    <mergeCell ref="C25:E27"/>
    <mergeCell ref="G25:G27"/>
    <mergeCell ref="H25:K27"/>
    <mergeCell ref="L25:O27"/>
    <mergeCell ref="P25:R25"/>
    <mergeCell ref="AX25:AY25"/>
    <mergeCell ref="AZ25:BA25"/>
    <mergeCell ref="BB25:BF27"/>
    <mergeCell ref="P26:R26"/>
    <mergeCell ref="AX26:AY26"/>
    <mergeCell ref="AZ26:BA26"/>
    <mergeCell ref="P27:R27"/>
    <mergeCell ref="AX27:AY27"/>
    <mergeCell ref="AZ27:BA27"/>
    <mergeCell ref="B17:B21"/>
    <mergeCell ref="C17:E21"/>
    <mergeCell ref="G17:G21"/>
    <mergeCell ref="H17:K21"/>
    <mergeCell ref="L17:O21"/>
    <mergeCell ref="P17:R21"/>
    <mergeCell ref="S17:AW17"/>
    <mergeCell ref="AX17:AY21"/>
    <mergeCell ref="AZ17:BA21"/>
    <mergeCell ref="BB17:BF21"/>
    <mergeCell ref="S18:Y18"/>
    <mergeCell ref="Z18:AF18"/>
    <mergeCell ref="AG18:AM18"/>
    <mergeCell ref="AN18:AT18"/>
    <mergeCell ref="AU18:AW18"/>
    <mergeCell ref="AX28:AY28"/>
    <mergeCell ref="B22:B24"/>
    <mergeCell ref="C22:E24"/>
    <mergeCell ref="G22:G24"/>
    <mergeCell ref="H22:K24"/>
    <mergeCell ref="L22:O24"/>
    <mergeCell ref="P22:R22"/>
    <mergeCell ref="H28:K30"/>
    <mergeCell ref="L28:O30"/>
    <mergeCell ref="P28:R28"/>
    <mergeCell ref="BB22:BF24"/>
    <mergeCell ref="P23:R23"/>
    <mergeCell ref="AX23:AY23"/>
    <mergeCell ref="AZ23:BA23"/>
    <mergeCell ref="P24:R24"/>
    <mergeCell ref="AX24:AY24"/>
    <mergeCell ref="AZ24:BA24"/>
    <mergeCell ref="AP1:BE1"/>
    <mergeCell ref="Z2:AA2"/>
    <mergeCell ref="AC2:AD2"/>
    <mergeCell ref="AG2:AH2"/>
    <mergeCell ref="AP2:BE2"/>
    <mergeCell ref="BB3:BE3"/>
    <mergeCell ref="BB4:BE4"/>
    <mergeCell ref="BB8:BC8"/>
    <mergeCell ref="BB10:BD10"/>
    <mergeCell ref="AO12:AQ12"/>
    <mergeCell ref="BB12:BD12"/>
    <mergeCell ref="AU14:AW14"/>
    <mergeCell ref="AY14:BA14"/>
    <mergeCell ref="BC14:BD14"/>
    <mergeCell ref="AX6:AY6"/>
    <mergeCell ref="BB6:BC6"/>
    <mergeCell ref="G323:K325"/>
    <mergeCell ref="M323:R323"/>
    <mergeCell ref="M324:R324"/>
    <mergeCell ref="M325:R325"/>
    <mergeCell ref="AX325:AY325"/>
    <mergeCell ref="AZ325:BA325"/>
    <mergeCell ref="AX22:AY22"/>
    <mergeCell ref="AZ22:BA22"/>
  </mergeCells>
  <phoneticPr fontId="3"/>
  <conditionalFormatting sqref="S24 S326:BA333">
    <cfRule type="expression" dxfId="2101" priority="2102">
      <formula>INDIRECT(ADDRESS(ROW(),COLUMN()))=TRUNC(INDIRECT(ADDRESS(ROW(),COLUMN())))</formula>
    </cfRule>
  </conditionalFormatting>
  <conditionalFormatting sqref="S23">
    <cfRule type="expression" dxfId="2100" priority="2101">
      <formula>INDIRECT(ADDRESS(ROW(),COLUMN()))=TRUNC(INDIRECT(ADDRESS(ROW(),COLUMN())))</formula>
    </cfRule>
  </conditionalFormatting>
  <conditionalFormatting sqref="T24:Y24">
    <cfRule type="expression" dxfId="2099" priority="2100">
      <formula>INDIRECT(ADDRESS(ROW(),COLUMN()))=TRUNC(INDIRECT(ADDRESS(ROW(),COLUMN())))</formula>
    </cfRule>
  </conditionalFormatting>
  <conditionalFormatting sqref="T23:Y23">
    <cfRule type="expression" dxfId="2098" priority="2099">
      <formula>INDIRECT(ADDRESS(ROW(),COLUMN()))=TRUNC(INDIRECT(ADDRESS(ROW(),COLUMN())))</formula>
    </cfRule>
  </conditionalFormatting>
  <conditionalFormatting sqref="AX23:BA24">
    <cfRule type="expression" dxfId="2097" priority="2098">
      <formula>INDIRECT(ADDRESS(ROW(),COLUMN()))=TRUNC(INDIRECT(ADDRESS(ROW(),COLUMN())))</formula>
    </cfRule>
  </conditionalFormatting>
  <conditionalFormatting sqref="AX26:BA27">
    <cfRule type="expression" dxfId="2096" priority="2097">
      <formula>INDIRECT(ADDRESS(ROW(),COLUMN()))=TRUNC(INDIRECT(ADDRESS(ROW(),COLUMN())))</formula>
    </cfRule>
  </conditionalFormatting>
  <conditionalFormatting sqref="AX29:BA30">
    <cfRule type="expression" dxfId="2095" priority="2096">
      <formula>INDIRECT(ADDRESS(ROW(),COLUMN()))=TRUNC(INDIRECT(ADDRESS(ROW(),COLUMN())))</formula>
    </cfRule>
  </conditionalFormatting>
  <conditionalFormatting sqref="AX32:BA33">
    <cfRule type="expression" dxfId="2094" priority="2095">
      <formula>INDIRECT(ADDRESS(ROW(),COLUMN()))=TRUNC(INDIRECT(ADDRESS(ROW(),COLUMN())))</formula>
    </cfRule>
  </conditionalFormatting>
  <conditionalFormatting sqref="AX35:BA36">
    <cfRule type="expression" dxfId="2093" priority="2094">
      <formula>INDIRECT(ADDRESS(ROW(),COLUMN()))=TRUNC(INDIRECT(ADDRESS(ROW(),COLUMN())))</formula>
    </cfRule>
  </conditionalFormatting>
  <conditionalFormatting sqref="AX38:BA39">
    <cfRule type="expression" dxfId="2092" priority="2093">
      <formula>INDIRECT(ADDRESS(ROW(),COLUMN()))=TRUNC(INDIRECT(ADDRESS(ROW(),COLUMN())))</formula>
    </cfRule>
  </conditionalFormatting>
  <conditionalFormatting sqref="AX41:BA42">
    <cfRule type="expression" dxfId="2091" priority="2092">
      <formula>INDIRECT(ADDRESS(ROW(),COLUMN()))=TRUNC(INDIRECT(ADDRESS(ROW(),COLUMN())))</formula>
    </cfRule>
  </conditionalFormatting>
  <conditionalFormatting sqref="AX44:BA45">
    <cfRule type="expression" dxfId="2090" priority="2091">
      <formula>INDIRECT(ADDRESS(ROW(),COLUMN()))=TRUNC(INDIRECT(ADDRESS(ROW(),COLUMN())))</formula>
    </cfRule>
  </conditionalFormatting>
  <conditionalFormatting sqref="AX47:BA48">
    <cfRule type="expression" dxfId="2089" priority="2090">
      <formula>INDIRECT(ADDRESS(ROW(),COLUMN()))=TRUNC(INDIRECT(ADDRESS(ROW(),COLUMN())))</formula>
    </cfRule>
  </conditionalFormatting>
  <conditionalFormatting sqref="AX50:BA51">
    <cfRule type="expression" dxfId="2088" priority="2089">
      <formula>INDIRECT(ADDRESS(ROW(),COLUMN()))=TRUNC(INDIRECT(ADDRESS(ROW(),COLUMN())))</formula>
    </cfRule>
  </conditionalFormatting>
  <conditionalFormatting sqref="AX53:BA54">
    <cfRule type="expression" dxfId="2087" priority="2088">
      <formula>INDIRECT(ADDRESS(ROW(),COLUMN()))=TRUNC(INDIRECT(ADDRESS(ROW(),COLUMN())))</formula>
    </cfRule>
  </conditionalFormatting>
  <conditionalFormatting sqref="AX56:BA57">
    <cfRule type="expression" dxfId="2086" priority="2087">
      <formula>INDIRECT(ADDRESS(ROW(),COLUMN()))=TRUNC(INDIRECT(ADDRESS(ROW(),COLUMN())))</formula>
    </cfRule>
  </conditionalFormatting>
  <conditionalFormatting sqref="AX59:BA60">
    <cfRule type="expression" dxfId="2085" priority="2086">
      <formula>INDIRECT(ADDRESS(ROW(),COLUMN()))=TRUNC(INDIRECT(ADDRESS(ROW(),COLUMN())))</formula>
    </cfRule>
  </conditionalFormatting>
  <conditionalFormatting sqref="BC14:BD14">
    <cfRule type="expression" dxfId="2084" priority="2085">
      <formula>INDIRECT(ADDRESS(ROW(),COLUMN()))=TRUNC(INDIRECT(ADDRESS(ROW(),COLUMN())))</formula>
    </cfRule>
  </conditionalFormatting>
  <conditionalFormatting sqref="Z24">
    <cfRule type="expression" dxfId="2083" priority="2084">
      <formula>INDIRECT(ADDRESS(ROW(),COLUMN()))=TRUNC(INDIRECT(ADDRESS(ROW(),COLUMN())))</formula>
    </cfRule>
  </conditionalFormatting>
  <conditionalFormatting sqref="Z23">
    <cfRule type="expression" dxfId="2082" priority="2083">
      <formula>INDIRECT(ADDRESS(ROW(),COLUMN()))=TRUNC(INDIRECT(ADDRESS(ROW(),COLUMN())))</formula>
    </cfRule>
  </conditionalFormatting>
  <conditionalFormatting sqref="AA24:AF24">
    <cfRule type="expression" dxfId="2081" priority="2082">
      <formula>INDIRECT(ADDRESS(ROW(),COLUMN()))=TRUNC(INDIRECT(ADDRESS(ROW(),COLUMN())))</formula>
    </cfRule>
  </conditionalFormatting>
  <conditionalFormatting sqref="AA23:AF23">
    <cfRule type="expression" dxfId="2080" priority="2081">
      <formula>INDIRECT(ADDRESS(ROW(),COLUMN()))=TRUNC(INDIRECT(ADDRESS(ROW(),COLUMN())))</formula>
    </cfRule>
  </conditionalFormatting>
  <conditionalFormatting sqref="AG24">
    <cfRule type="expression" dxfId="2079" priority="2080">
      <formula>INDIRECT(ADDRESS(ROW(),COLUMN()))=TRUNC(INDIRECT(ADDRESS(ROW(),COLUMN())))</formula>
    </cfRule>
  </conditionalFormatting>
  <conditionalFormatting sqref="AG23">
    <cfRule type="expression" dxfId="2078" priority="2079">
      <formula>INDIRECT(ADDRESS(ROW(),COLUMN()))=TRUNC(INDIRECT(ADDRESS(ROW(),COLUMN())))</formula>
    </cfRule>
  </conditionalFormatting>
  <conditionalFormatting sqref="AH24:AM24">
    <cfRule type="expression" dxfId="2077" priority="2078">
      <formula>INDIRECT(ADDRESS(ROW(),COLUMN()))=TRUNC(INDIRECT(ADDRESS(ROW(),COLUMN())))</formula>
    </cfRule>
  </conditionalFormatting>
  <conditionalFormatting sqref="AH23:AM23">
    <cfRule type="expression" dxfId="2076" priority="2077">
      <formula>INDIRECT(ADDRESS(ROW(),COLUMN()))=TRUNC(INDIRECT(ADDRESS(ROW(),COLUMN())))</formula>
    </cfRule>
  </conditionalFormatting>
  <conditionalFormatting sqref="AN24">
    <cfRule type="expression" dxfId="2075" priority="2076">
      <formula>INDIRECT(ADDRESS(ROW(),COLUMN()))=TRUNC(INDIRECT(ADDRESS(ROW(),COLUMN())))</formula>
    </cfRule>
  </conditionalFormatting>
  <conditionalFormatting sqref="AN23">
    <cfRule type="expression" dxfId="2074" priority="2075">
      <formula>INDIRECT(ADDRESS(ROW(),COLUMN()))=TRUNC(INDIRECT(ADDRESS(ROW(),COLUMN())))</formula>
    </cfRule>
  </conditionalFormatting>
  <conditionalFormatting sqref="AO24:AT24">
    <cfRule type="expression" dxfId="2073" priority="2074">
      <formula>INDIRECT(ADDRESS(ROW(),COLUMN()))=TRUNC(INDIRECT(ADDRESS(ROW(),COLUMN())))</formula>
    </cfRule>
  </conditionalFormatting>
  <conditionalFormatting sqref="AO23:AT23">
    <cfRule type="expression" dxfId="2072" priority="2073">
      <formula>INDIRECT(ADDRESS(ROW(),COLUMN()))=TRUNC(INDIRECT(ADDRESS(ROW(),COLUMN())))</formula>
    </cfRule>
  </conditionalFormatting>
  <conditionalFormatting sqref="AU24">
    <cfRule type="expression" dxfId="2071" priority="2072">
      <formula>INDIRECT(ADDRESS(ROW(),COLUMN()))=TRUNC(INDIRECT(ADDRESS(ROW(),COLUMN())))</formula>
    </cfRule>
  </conditionalFormatting>
  <conditionalFormatting sqref="AU23">
    <cfRule type="expression" dxfId="2070" priority="2071">
      <formula>INDIRECT(ADDRESS(ROW(),COLUMN()))=TRUNC(INDIRECT(ADDRESS(ROW(),COLUMN())))</formula>
    </cfRule>
  </conditionalFormatting>
  <conditionalFormatting sqref="AV24:AW24">
    <cfRule type="expression" dxfId="2069" priority="2070">
      <formula>INDIRECT(ADDRESS(ROW(),COLUMN()))=TRUNC(INDIRECT(ADDRESS(ROW(),COLUMN())))</formula>
    </cfRule>
  </conditionalFormatting>
  <conditionalFormatting sqref="AV23:AW23">
    <cfRule type="expression" dxfId="2068" priority="2069">
      <formula>INDIRECT(ADDRESS(ROW(),COLUMN()))=TRUNC(INDIRECT(ADDRESS(ROW(),COLUMN())))</formula>
    </cfRule>
  </conditionalFormatting>
  <conditionalFormatting sqref="S27">
    <cfRule type="expression" dxfId="2067" priority="2068">
      <formula>INDIRECT(ADDRESS(ROW(),COLUMN()))=TRUNC(INDIRECT(ADDRESS(ROW(),COLUMN())))</formula>
    </cfRule>
  </conditionalFormatting>
  <conditionalFormatting sqref="S26">
    <cfRule type="expression" dxfId="2066" priority="2067">
      <formula>INDIRECT(ADDRESS(ROW(),COLUMN()))=TRUNC(INDIRECT(ADDRESS(ROW(),COLUMN())))</formula>
    </cfRule>
  </conditionalFormatting>
  <conditionalFormatting sqref="T27:Y27">
    <cfRule type="expression" dxfId="2065" priority="2066">
      <formula>INDIRECT(ADDRESS(ROW(),COLUMN()))=TRUNC(INDIRECT(ADDRESS(ROW(),COLUMN())))</formula>
    </cfRule>
  </conditionalFormatting>
  <conditionalFormatting sqref="T26:Y26">
    <cfRule type="expression" dxfId="2064" priority="2065">
      <formula>INDIRECT(ADDRESS(ROW(),COLUMN()))=TRUNC(INDIRECT(ADDRESS(ROW(),COLUMN())))</formula>
    </cfRule>
  </conditionalFormatting>
  <conditionalFormatting sqref="Z27">
    <cfRule type="expression" dxfId="2063" priority="2064">
      <formula>INDIRECT(ADDRESS(ROW(),COLUMN()))=TRUNC(INDIRECT(ADDRESS(ROW(),COLUMN())))</formula>
    </cfRule>
  </conditionalFormatting>
  <conditionalFormatting sqref="Z26">
    <cfRule type="expression" dxfId="2062" priority="2063">
      <formula>INDIRECT(ADDRESS(ROW(),COLUMN()))=TRUNC(INDIRECT(ADDRESS(ROW(),COLUMN())))</formula>
    </cfRule>
  </conditionalFormatting>
  <conditionalFormatting sqref="AA27:AF27">
    <cfRule type="expression" dxfId="2061" priority="2062">
      <formula>INDIRECT(ADDRESS(ROW(),COLUMN()))=TRUNC(INDIRECT(ADDRESS(ROW(),COLUMN())))</formula>
    </cfRule>
  </conditionalFormatting>
  <conditionalFormatting sqref="AA26:AF26">
    <cfRule type="expression" dxfId="2060" priority="2061">
      <formula>INDIRECT(ADDRESS(ROW(),COLUMN()))=TRUNC(INDIRECT(ADDRESS(ROW(),COLUMN())))</formula>
    </cfRule>
  </conditionalFormatting>
  <conditionalFormatting sqref="AG27">
    <cfRule type="expression" dxfId="2059" priority="2060">
      <formula>INDIRECT(ADDRESS(ROW(),COLUMN()))=TRUNC(INDIRECT(ADDRESS(ROW(),COLUMN())))</formula>
    </cfRule>
  </conditionalFormatting>
  <conditionalFormatting sqref="AG26">
    <cfRule type="expression" dxfId="2058" priority="2059">
      <formula>INDIRECT(ADDRESS(ROW(),COLUMN()))=TRUNC(INDIRECT(ADDRESS(ROW(),COLUMN())))</formula>
    </cfRule>
  </conditionalFormatting>
  <conditionalFormatting sqref="AH27:AM27">
    <cfRule type="expression" dxfId="2057" priority="2058">
      <formula>INDIRECT(ADDRESS(ROW(),COLUMN()))=TRUNC(INDIRECT(ADDRESS(ROW(),COLUMN())))</formula>
    </cfRule>
  </conditionalFormatting>
  <conditionalFormatting sqref="AH26:AM26">
    <cfRule type="expression" dxfId="2056" priority="2057">
      <formula>INDIRECT(ADDRESS(ROW(),COLUMN()))=TRUNC(INDIRECT(ADDRESS(ROW(),COLUMN())))</formula>
    </cfRule>
  </conditionalFormatting>
  <conditionalFormatting sqref="AN27">
    <cfRule type="expression" dxfId="2055" priority="2056">
      <formula>INDIRECT(ADDRESS(ROW(),COLUMN()))=TRUNC(INDIRECT(ADDRESS(ROW(),COLUMN())))</formula>
    </cfRule>
  </conditionalFormatting>
  <conditionalFormatting sqref="AN26">
    <cfRule type="expression" dxfId="2054" priority="2055">
      <formula>INDIRECT(ADDRESS(ROW(),COLUMN()))=TRUNC(INDIRECT(ADDRESS(ROW(),COLUMN())))</formula>
    </cfRule>
  </conditionalFormatting>
  <conditionalFormatting sqref="AO27:AT27">
    <cfRule type="expression" dxfId="2053" priority="2054">
      <formula>INDIRECT(ADDRESS(ROW(),COLUMN()))=TRUNC(INDIRECT(ADDRESS(ROW(),COLUMN())))</formula>
    </cfRule>
  </conditionalFormatting>
  <conditionalFormatting sqref="AO26:AT26">
    <cfRule type="expression" dxfId="2052" priority="2053">
      <formula>INDIRECT(ADDRESS(ROW(),COLUMN()))=TRUNC(INDIRECT(ADDRESS(ROW(),COLUMN())))</formula>
    </cfRule>
  </conditionalFormatting>
  <conditionalFormatting sqref="AU27">
    <cfRule type="expression" dxfId="2051" priority="2052">
      <formula>INDIRECT(ADDRESS(ROW(),COLUMN()))=TRUNC(INDIRECT(ADDRESS(ROW(),COLUMN())))</formula>
    </cfRule>
  </conditionalFormatting>
  <conditionalFormatting sqref="AU26">
    <cfRule type="expression" dxfId="2050" priority="2051">
      <formula>INDIRECT(ADDRESS(ROW(),COLUMN()))=TRUNC(INDIRECT(ADDRESS(ROW(),COLUMN())))</formula>
    </cfRule>
  </conditionalFormatting>
  <conditionalFormatting sqref="AV27:AW27">
    <cfRule type="expression" dxfId="2049" priority="2050">
      <formula>INDIRECT(ADDRESS(ROW(),COLUMN()))=TRUNC(INDIRECT(ADDRESS(ROW(),COLUMN())))</formula>
    </cfRule>
  </conditionalFormatting>
  <conditionalFormatting sqref="AV26:AW26">
    <cfRule type="expression" dxfId="2048" priority="2049">
      <formula>INDIRECT(ADDRESS(ROW(),COLUMN()))=TRUNC(INDIRECT(ADDRESS(ROW(),COLUMN())))</formula>
    </cfRule>
  </conditionalFormatting>
  <conditionalFormatting sqref="S30">
    <cfRule type="expression" dxfId="2047" priority="2048">
      <formula>INDIRECT(ADDRESS(ROW(),COLUMN()))=TRUNC(INDIRECT(ADDRESS(ROW(),COLUMN())))</formula>
    </cfRule>
  </conditionalFormatting>
  <conditionalFormatting sqref="S29">
    <cfRule type="expression" dxfId="2046" priority="2047">
      <formula>INDIRECT(ADDRESS(ROW(),COLUMN()))=TRUNC(INDIRECT(ADDRESS(ROW(),COLUMN())))</formula>
    </cfRule>
  </conditionalFormatting>
  <conditionalFormatting sqref="T30:Y30">
    <cfRule type="expression" dxfId="2045" priority="2046">
      <formula>INDIRECT(ADDRESS(ROW(),COLUMN()))=TRUNC(INDIRECT(ADDRESS(ROW(),COLUMN())))</formula>
    </cfRule>
  </conditionalFormatting>
  <conditionalFormatting sqref="T29:Y29">
    <cfRule type="expression" dxfId="2044" priority="2045">
      <formula>INDIRECT(ADDRESS(ROW(),COLUMN()))=TRUNC(INDIRECT(ADDRESS(ROW(),COLUMN())))</formula>
    </cfRule>
  </conditionalFormatting>
  <conditionalFormatting sqref="Z30">
    <cfRule type="expression" dxfId="2043" priority="2044">
      <formula>INDIRECT(ADDRESS(ROW(),COLUMN()))=TRUNC(INDIRECT(ADDRESS(ROW(),COLUMN())))</formula>
    </cfRule>
  </conditionalFormatting>
  <conditionalFormatting sqref="Z29">
    <cfRule type="expression" dxfId="2042" priority="2043">
      <formula>INDIRECT(ADDRESS(ROW(),COLUMN()))=TRUNC(INDIRECT(ADDRESS(ROW(),COLUMN())))</formula>
    </cfRule>
  </conditionalFormatting>
  <conditionalFormatting sqref="AA30:AF30">
    <cfRule type="expression" dxfId="2041" priority="2042">
      <formula>INDIRECT(ADDRESS(ROW(),COLUMN()))=TRUNC(INDIRECT(ADDRESS(ROW(),COLUMN())))</formula>
    </cfRule>
  </conditionalFormatting>
  <conditionalFormatting sqref="AA29:AF29">
    <cfRule type="expression" dxfId="2040" priority="2041">
      <formula>INDIRECT(ADDRESS(ROW(),COLUMN()))=TRUNC(INDIRECT(ADDRESS(ROW(),COLUMN())))</formula>
    </cfRule>
  </conditionalFormatting>
  <conditionalFormatting sqref="AG30">
    <cfRule type="expression" dxfId="2039" priority="2040">
      <formula>INDIRECT(ADDRESS(ROW(),COLUMN()))=TRUNC(INDIRECT(ADDRESS(ROW(),COLUMN())))</formula>
    </cfRule>
  </conditionalFormatting>
  <conditionalFormatting sqref="AG29">
    <cfRule type="expression" dxfId="2038" priority="2039">
      <formula>INDIRECT(ADDRESS(ROW(),COLUMN()))=TRUNC(INDIRECT(ADDRESS(ROW(),COLUMN())))</formula>
    </cfRule>
  </conditionalFormatting>
  <conditionalFormatting sqref="AH30:AM30">
    <cfRule type="expression" dxfId="2037" priority="2038">
      <formula>INDIRECT(ADDRESS(ROW(),COLUMN()))=TRUNC(INDIRECT(ADDRESS(ROW(),COLUMN())))</formula>
    </cfRule>
  </conditionalFormatting>
  <conditionalFormatting sqref="AH29:AM29">
    <cfRule type="expression" dxfId="2036" priority="2037">
      <formula>INDIRECT(ADDRESS(ROW(),COLUMN()))=TRUNC(INDIRECT(ADDRESS(ROW(),COLUMN())))</formula>
    </cfRule>
  </conditionalFormatting>
  <conditionalFormatting sqref="AN30">
    <cfRule type="expression" dxfId="2035" priority="2036">
      <formula>INDIRECT(ADDRESS(ROW(),COLUMN()))=TRUNC(INDIRECT(ADDRESS(ROW(),COLUMN())))</formula>
    </cfRule>
  </conditionalFormatting>
  <conditionalFormatting sqref="AN29">
    <cfRule type="expression" dxfId="2034" priority="2035">
      <formula>INDIRECT(ADDRESS(ROW(),COLUMN()))=TRUNC(INDIRECT(ADDRESS(ROW(),COLUMN())))</formula>
    </cfRule>
  </conditionalFormatting>
  <conditionalFormatting sqref="AO30:AT30">
    <cfRule type="expression" dxfId="2033" priority="2034">
      <formula>INDIRECT(ADDRESS(ROW(),COLUMN()))=TRUNC(INDIRECT(ADDRESS(ROW(),COLUMN())))</formula>
    </cfRule>
  </conditionalFormatting>
  <conditionalFormatting sqref="AO29:AT29">
    <cfRule type="expression" dxfId="2032" priority="2033">
      <formula>INDIRECT(ADDRESS(ROW(),COLUMN()))=TRUNC(INDIRECT(ADDRESS(ROW(),COLUMN())))</formula>
    </cfRule>
  </conditionalFormatting>
  <conditionalFormatting sqref="AU30">
    <cfRule type="expression" dxfId="2031" priority="2032">
      <formula>INDIRECT(ADDRESS(ROW(),COLUMN()))=TRUNC(INDIRECT(ADDRESS(ROW(),COLUMN())))</formula>
    </cfRule>
  </conditionalFormatting>
  <conditionalFormatting sqref="AU29">
    <cfRule type="expression" dxfId="2030" priority="2031">
      <formula>INDIRECT(ADDRESS(ROW(),COLUMN()))=TRUNC(INDIRECT(ADDRESS(ROW(),COLUMN())))</formula>
    </cfRule>
  </conditionalFormatting>
  <conditionalFormatting sqref="AV30:AW30">
    <cfRule type="expression" dxfId="2029" priority="2030">
      <formula>INDIRECT(ADDRESS(ROW(),COLUMN()))=TRUNC(INDIRECT(ADDRESS(ROW(),COLUMN())))</formula>
    </cfRule>
  </conditionalFormatting>
  <conditionalFormatting sqref="AV29:AW29">
    <cfRule type="expression" dxfId="2028" priority="2029">
      <formula>INDIRECT(ADDRESS(ROW(),COLUMN()))=TRUNC(INDIRECT(ADDRESS(ROW(),COLUMN())))</formula>
    </cfRule>
  </conditionalFormatting>
  <conditionalFormatting sqref="S33">
    <cfRule type="expression" dxfId="2027" priority="2028">
      <formula>INDIRECT(ADDRESS(ROW(),COLUMN()))=TRUNC(INDIRECT(ADDRESS(ROW(),COLUMN())))</formula>
    </cfRule>
  </conditionalFormatting>
  <conditionalFormatting sqref="S32">
    <cfRule type="expression" dxfId="2026" priority="2027">
      <formula>INDIRECT(ADDRESS(ROW(),COLUMN()))=TRUNC(INDIRECT(ADDRESS(ROW(),COLUMN())))</formula>
    </cfRule>
  </conditionalFormatting>
  <conditionalFormatting sqref="T33:Y33">
    <cfRule type="expression" dxfId="2025" priority="2026">
      <formula>INDIRECT(ADDRESS(ROW(),COLUMN()))=TRUNC(INDIRECT(ADDRESS(ROW(),COLUMN())))</formula>
    </cfRule>
  </conditionalFormatting>
  <conditionalFormatting sqref="T32:Y32">
    <cfRule type="expression" dxfId="2024" priority="2025">
      <formula>INDIRECT(ADDRESS(ROW(),COLUMN()))=TRUNC(INDIRECT(ADDRESS(ROW(),COLUMN())))</formula>
    </cfRule>
  </conditionalFormatting>
  <conditionalFormatting sqref="Z33">
    <cfRule type="expression" dxfId="2023" priority="2024">
      <formula>INDIRECT(ADDRESS(ROW(),COLUMN()))=TRUNC(INDIRECT(ADDRESS(ROW(),COLUMN())))</formula>
    </cfRule>
  </conditionalFormatting>
  <conditionalFormatting sqref="Z32">
    <cfRule type="expression" dxfId="2022" priority="2023">
      <formula>INDIRECT(ADDRESS(ROW(),COLUMN()))=TRUNC(INDIRECT(ADDRESS(ROW(),COLUMN())))</formula>
    </cfRule>
  </conditionalFormatting>
  <conditionalFormatting sqref="AA33:AF33">
    <cfRule type="expression" dxfId="2021" priority="2022">
      <formula>INDIRECT(ADDRESS(ROW(),COLUMN()))=TRUNC(INDIRECT(ADDRESS(ROW(),COLUMN())))</formula>
    </cfRule>
  </conditionalFormatting>
  <conditionalFormatting sqref="AA32:AF32">
    <cfRule type="expression" dxfId="2020" priority="2021">
      <formula>INDIRECT(ADDRESS(ROW(),COLUMN()))=TRUNC(INDIRECT(ADDRESS(ROW(),COLUMN())))</formula>
    </cfRule>
  </conditionalFormatting>
  <conditionalFormatting sqref="AG33">
    <cfRule type="expression" dxfId="2019" priority="2020">
      <formula>INDIRECT(ADDRESS(ROW(),COLUMN()))=TRUNC(INDIRECT(ADDRESS(ROW(),COLUMN())))</formula>
    </cfRule>
  </conditionalFormatting>
  <conditionalFormatting sqref="AG32">
    <cfRule type="expression" dxfId="2018" priority="2019">
      <formula>INDIRECT(ADDRESS(ROW(),COLUMN()))=TRUNC(INDIRECT(ADDRESS(ROW(),COLUMN())))</formula>
    </cfRule>
  </conditionalFormatting>
  <conditionalFormatting sqref="AH33:AM33">
    <cfRule type="expression" dxfId="2017" priority="2018">
      <formula>INDIRECT(ADDRESS(ROW(),COLUMN()))=TRUNC(INDIRECT(ADDRESS(ROW(),COLUMN())))</formula>
    </cfRule>
  </conditionalFormatting>
  <conditionalFormatting sqref="AH32:AM32">
    <cfRule type="expression" dxfId="2016" priority="2017">
      <formula>INDIRECT(ADDRESS(ROW(),COLUMN()))=TRUNC(INDIRECT(ADDRESS(ROW(),COLUMN())))</formula>
    </cfRule>
  </conditionalFormatting>
  <conditionalFormatting sqref="AN33">
    <cfRule type="expression" dxfId="2015" priority="2016">
      <formula>INDIRECT(ADDRESS(ROW(),COLUMN()))=TRUNC(INDIRECT(ADDRESS(ROW(),COLUMN())))</formula>
    </cfRule>
  </conditionalFormatting>
  <conditionalFormatting sqref="AN32">
    <cfRule type="expression" dxfId="2014" priority="2015">
      <formula>INDIRECT(ADDRESS(ROW(),COLUMN()))=TRUNC(INDIRECT(ADDRESS(ROW(),COLUMN())))</formula>
    </cfRule>
  </conditionalFormatting>
  <conditionalFormatting sqref="AO33:AT33">
    <cfRule type="expression" dxfId="2013" priority="2014">
      <formula>INDIRECT(ADDRESS(ROW(),COLUMN()))=TRUNC(INDIRECT(ADDRESS(ROW(),COLUMN())))</formula>
    </cfRule>
  </conditionalFormatting>
  <conditionalFormatting sqref="AO32:AT32">
    <cfRule type="expression" dxfId="2012" priority="2013">
      <formula>INDIRECT(ADDRESS(ROW(),COLUMN()))=TRUNC(INDIRECT(ADDRESS(ROW(),COLUMN())))</formula>
    </cfRule>
  </conditionalFormatting>
  <conditionalFormatting sqref="AU33">
    <cfRule type="expression" dxfId="2011" priority="2012">
      <formula>INDIRECT(ADDRESS(ROW(),COLUMN()))=TRUNC(INDIRECT(ADDRESS(ROW(),COLUMN())))</formula>
    </cfRule>
  </conditionalFormatting>
  <conditionalFormatting sqref="AU32">
    <cfRule type="expression" dxfId="2010" priority="2011">
      <formula>INDIRECT(ADDRESS(ROW(),COLUMN()))=TRUNC(INDIRECT(ADDRESS(ROW(),COLUMN())))</formula>
    </cfRule>
  </conditionalFormatting>
  <conditionalFormatting sqref="AV33:AW33">
    <cfRule type="expression" dxfId="2009" priority="2010">
      <formula>INDIRECT(ADDRESS(ROW(),COLUMN()))=TRUNC(INDIRECT(ADDRESS(ROW(),COLUMN())))</formula>
    </cfRule>
  </conditionalFormatting>
  <conditionalFormatting sqref="AV32:AW32">
    <cfRule type="expression" dxfId="2008" priority="2009">
      <formula>INDIRECT(ADDRESS(ROW(),COLUMN()))=TRUNC(INDIRECT(ADDRESS(ROW(),COLUMN())))</formula>
    </cfRule>
  </conditionalFormatting>
  <conditionalFormatting sqref="S36">
    <cfRule type="expression" dxfId="2007" priority="2008">
      <formula>INDIRECT(ADDRESS(ROW(),COLUMN()))=TRUNC(INDIRECT(ADDRESS(ROW(),COLUMN())))</formula>
    </cfRule>
  </conditionalFormatting>
  <conditionalFormatting sqref="S35">
    <cfRule type="expression" dxfId="2006" priority="2007">
      <formula>INDIRECT(ADDRESS(ROW(),COLUMN()))=TRUNC(INDIRECT(ADDRESS(ROW(),COLUMN())))</formula>
    </cfRule>
  </conditionalFormatting>
  <conditionalFormatting sqref="T36:Y36">
    <cfRule type="expression" dxfId="2005" priority="2006">
      <formula>INDIRECT(ADDRESS(ROW(),COLUMN()))=TRUNC(INDIRECT(ADDRESS(ROW(),COLUMN())))</formula>
    </cfRule>
  </conditionalFormatting>
  <conditionalFormatting sqref="T35:Y35">
    <cfRule type="expression" dxfId="2004" priority="2005">
      <formula>INDIRECT(ADDRESS(ROW(),COLUMN()))=TRUNC(INDIRECT(ADDRESS(ROW(),COLUMN())))</formula>
    </cfRule>
  </conditionalFormatting>
  <conditionalFormatting sqref="Z36">
    <cfRule type="expression" dxfId="2003" priority="2004">
      <formula>INDIRECT(ADDRESS(ROW(),COLUMN()))=TRUNC(INDIRECT(ADDRESS(ROW(),COLUMN())))</formula>
    </cfRule>
  </conditionalFormatting>
  <conditionalFormatting sqref="Z35">
    <cfRule type="expression" dxfId="2002" priority="2003">
      <formula>INDIRECT(ADDRESS(ROW(),COLUMN()))=TRUNC(INDIRECT(ADDRESS(ROW(),COLUMN())))</formula>
    </cfRule>
  </conditionalFormatting>
  <conditionalFormatting sqref="AA36:AF36">
    <cfRule type="expression" dxfId="2001" priority="2002">
      <formula>INDIRECT(ADDRESS(ROW(),COLUMN()))=TRUNC(INDIRECT(ADDRESS(ROW(),COLUMN())))</formula>
    </cfRule>
  </conditionalFormatting>
  <conditionalFormatting sqref="AA35:AF35">
    <cfRule type="expression" dxfId="2000" priority="2001">
      <formula>INDIRECT(ADDRESS(ROW(),COLUMN()))=TRUNC(INDIRECT(ADDRESS(ROW(),COLUMN())))</formula>
    </cfRule>
  </conditionalFormatting>
  <conditionalFormatting sqref="AG36">
    <cfRule type="expression" dxfId="1999" priority="2000">
      <formula>INDIRECT(ADDRESS(ROW(),COLUMN()))=TRUNC(INDIRECT(ADDRESS(ROW(),COLUMN())))</formula>
    </cfRule>
  </conditionalFormatting>
  <conditionalFormatting sqref="AG35">
    <cfRule type="expression" dxfId="1998" priority="1999">
      <formula>INDIRECT(ADDRESS(ROW(),COLUMN()))=TRUNC(INDIRECT(ADDRESS(ROW(),COLUMN())))</formula>
    </cfRule>
  </conditionalFormatting>
  <conditionalFormatting sqref="AH36:AM36">
    <cfRule type="expression" dxfId="1997" priority="1998">
      <formula>INDIRECT(ADDRESS(ROW(),COLUMN()))=TRUNC(INDIRECT(ADDRESS(ROW(),COLUMN())))</formula>
    </cfRule>
  </conditionalFormatting>
  <conditionalFormatting sqref="AH35:AM35">
    <cfRule type="expression" dxfId="1996" priority="1997">
      <formula>INDIRECT(ADDRESS(ROW(),COLUMN()))=TRUNC(INDIRECT(ADDRESS(ROW(),COLUMN())))</formula>
    </cfRule>
  </conditionalFormatting>
  <conditionalFormatting sqref="AN36">
    <cfRule type="expression" dxfId="1995" priority="1996">
      <formula>INDIRECT(ADDRESS(ROW(),COLUMN()))=TRUNC(INDIRECT(ADDRESS(ROW(),COLUMN())))</formula>
    </cfRule>
  </conditionalFormatting>
  <conditionalFormatting sqref="AN35">
    <cfRule type="expression" dxfId="1994" priority="1995">
      <formula>INDIRECT(ADDRESS(ROW(),COLUMN()))=TRUNC(INDIRECT(ADDRESS(ROW(),COLUMN())))</formula>
    </cfRule>
  </conditionalFormatting>
  <conditionalFormatting sqref="AO36:AT36">
    <cfRule type="expression" dxfId="1993" priority="1994">
      <formula>INDIRECT(ADDRESS(ROW(),COLUMN()))=TRUNC(INDIRECT(ADDRESS(ROW(),COLUMN())))</formula>
    </cfRule>
  </conditionalFormatting>
  <conditionalFormatting sqref="AO35:AT35">
    <cfRule type="expression" dxfId="1992" priority="1993">
      <formula>INDIRECT(ADDRESS(ROW(),COLUMN()))=TRUNC(INDIRECT(ADDRESS(ROW(),COLUMN())))</formula>
    </cfRule>
  </conditionalFormatting>
  <conditionalFormatting sqref="AU36">
    <cfRule type="expression" dxfId="1991" priority="1992">
      <formula>INDIRECT(ADDRESS(ROW(),COLUMN()))=TRUNC(INDIRECT(ADDRESS(ROW(),COLUMN())))</formula>
    </cfRule>
  </conditionalFormatting>
  <conditionalFormatting sqref="AU35">
    <cfRule type="expression" dxfId="1990" priority="1991">
      <formula>INDIRECT(ADDRESS(ROW(),COLUMN()))=TRUNC(INDIRECT(ADDRESS(ROW(),COLUMN())))</formula>
    </cfRule>
  </conditionalFormatting>
  <conditionalFormatting sqref="AV36:AW36">
    <cfRule type="expression" dxfId="1989" priority="1990">
      <formula>INDIRECT(ADDRESS(ROW(),COLUMN()))=TRUNC(INDIRECT(ADDRESS(ROW(),COLUMN())))</formula>
    </cfRule>
  </conditionalFormatting>
  <conditionalFormatting sqref="AV35:AW35">
    <cfRule type="expression" dxfId="1988" priority="1989">
      <formula>INDIRECT(ADDRESS(ROW(),COLUMN()))=TRUNC(INDIRECT(ADDRESS(ROW(),COLUMN())))</formula>
    </cfRule>
  </conditionalFormatting>
  <conditionalFormatting sqref="S39">
    <cfRule type="expression" dxfId="1987" priority="1988">
      <formula>INDIRECT(ADDRESS(ROW(),COLUMN()))=TRUNC(INDIRECT(ADDRESS(ROW(),COLUMN())))</formula>
    </cfRule>
  </conditionalFormatting>
  <conditionalFormatting sqref="S38">
    <cfRule type="expression" dxfId="1986" priority="1987">
      <formula>INDIRECT(ADDRESS(ROW(),COLUMN()))=TRUNC(INDIRECT(ADDRESS(ROW(),COLUMN())))</formula>
    </cfRule>
  </conditionalFormatting>
  <conditionalFormatting sqref="T39:Y39">
    <cfRule type="expression" dxfId="1985" priority="1986">
      <formula>INDIRECT(ADDRESS(ROW(),COLUMN()))=TRUNC(INDIRECT(ADDRESS(ROW(),COLUMN())))</formula>
    </cfRule>
  </conditionalFormatting>
  <conditionalFormatting sqref="T38:Y38">
    <cfRule type="expression" dxfId="1984" priority="1985">
      <formula>INDIRECT(ADDRESS(ROW(),COLUMN()))=TRUNC(INDIRECT(ADDRESS(ROW(),COLUMN())))</formula>
    </cfRule>
  </conditionalFormatting>
  <conditionalFormatting sqref="Z39">
    <cfRule type="expression" dxfId="1983" priority="1984">
      <formula>INDIRECT(ADDRESS(ROW(),COLUMN()))=TRUNC(INDIRECT(ADDRESS(ROW(),COLUMN())))</formula>
    </cfRule>
  </conditionalFormatting>
  <conditionalFormatting sqref="Z38">
    <cfRule type="expression" dxfId="1982" priority="1983">
      <formula>INDIRECT(ADDRESS(ROW(),COLUMN()))=TRUNC(INDIRECT(ADDRESS(ROW(),COLUMN())))</formula>
    </cfRule>
  </conditionalFormatting>
  <conditionalFormatting sqref="AA39:AF39">
    <cfRule type="expression" dxfId="1981" priority="1982">
      <formula>INDIRECT(ADDRESS(ROW(),COLUMN()))=TRUNC(INDIRECT(ADDRESS(ROW(),COLUMN())))</formula>
    </cfRule>
  </conditionalFormatting>
  <conditionalFormatting sqref="AA38:AF38">
    <cfRule type="expression" dxfId="1980" priority="1981">
      <formula>INDIRECT(ADDRESS(ROW(),COLUMN()))=TRUNC(INDIRECT(ADDRESS(ROW(),COLUMN())))</formula>
    </cfRule>
  </conditionalFormatting>
  <conditionalFormatting sqref="AG39">
    <cfRule type="expression" dxfId="1979" priority="1980">
      <formula>INDIRECT(ADDRESS(ROW(),COLUMN()))=TRUNC(INDIRECT(ADDRESS(ROW(),COLUMN())))</formula>
    </cfRule>
  </conditionalFormatting>
  <conditionalFormatting sqref="AG38">
    <cfRule type="expression" dxfId="1978" priority="1979">
      <formula>INDIRECT(ADDRESS(ROW(),COLUMN()))=TRUNC(INDIRECT(ADDRESS(ROW(),COLUMN())))</formula>
    </cfRule>
  </conditionalFormatting>
  <conditionalFormatting sqref="AH39:AM39">
    <cfRule type="expression" dxfId="1977" priority="1978">
      <formula>INDIRECT(ADDRESS(ROW(),COLUMN()))=TRUNC(INDIRECT(ADDRESS(ROW(),COLUMN())))</formula>
    </cfRule>
  </conditionalFormatting>
  <conditionalFormatting sqref="AH38:AM38">
    <cfRule type="expression" dxfId="1976" priority="1977">
      <formula>INDIRECT(ADDRESS(ROW(),COLUMN()))=TRUNC(INDIRECT(ADDRESS(ROW(),COLUMN())))</formula>
    </cfRule>
  </conditionalFormatting>
  <conditionalFormatting sqref="AN39">
    <cfRule type="expression" dxfId="1975" priority="1976">
      <formula>INDIRECT(ADDRESS(ROW(),COLUMN()))=TRUNC(INDIRECT(ADDRESS(ROW(),COLUMN())))</formula>
    </cfRule>
  </conditionalFormatting>
  <conditionalFormatting sqref="AN38">
    <cfRule type="expression" dxfId="1974" priority="1975">
      <formula>INDIRECT(ADDRESS(ROW(),COLUMN()))=TRUNC(INDIRECT(ADDRESS(ROW(),COLUMN())))</formula>
    </cfRule>
  </conditionalFormatting>
  <conditionalFormatting sqref="AO39:AT39">
    <cfRule type="expression" dxfId="1973" priority="1974">
      <formula>INDIRECT(ADDRESS(ROW(),COLUMN()))=TRUNC(INDIRECT(ADDRESS(ROW(),COLUMN())))</formula>
    </cfRule>
  </conditionalFormatting>
  <conditionalFormatting sqref="AO38:AT38">
    <cfRule type="expression" dxfId="1972" priority="1973">
      <formula>INDIRECT(ADDRESS(ROW(),COLUMN()))=TRUNC(INDIRECT(ADDRESS(ROW(),COLUMN())))</formula>
    </cfRule>
  </conditionalFormatting>
  <conditionalFormatting sqref="AU39">
    <cfRule type="expression" dxfId="1971" priority="1972">
      <formula>INDIRECT(ADDRESS(ROW(),COLUMN()))=TRUNC(INDIRECT(ADDRESS(ROW(),COLUMN())))</formula>
    </cfRule>
  </conditionalFormatting>
  <conditionalFormatting sqref="AU38">
    <cfRule type="expression" dxfId="1970" priority="1971">
      <formula>INDIRECT(ADDRESS(ROW(),COLUMN()))=TRUNC(INDIRECT(ADDRESS(ROW(),COLUMN())))</formula>
    </cfRule>
  </conditionalFormatting>
  <conditionalFormatting sqref="AV39:AW39">
    <cfRule type="expression" dxfId="1969" priority="1970">
      <formula>INDIRECT(ADDRESS(ROW(),COLUMN()))=TRUNC(INDIRECT(ADDRESS(ROW(),COLUMN())))</formula>
    </cfRule>
  </conditionalFormatting>
  <conditionalFormatting sqref="AV38:AW38">
    <cfRule type="expression" dxfId="1968" priority="1969">
      <formula>INDIRECT(ADDRESS(ROW(),COLUMN()))=TRUNC(INDIRECT(ADDRESS(ROW(),COLUMN())))</formula>
    </cfRule>
  </conditionalFormatting>
  <conditionalFormatting sqref="S42">
    <cfRule type="expression" dxfId="1967" priority="1968">
      <formula>INDIRECT(ADDRESS(ROW(),COLUMN()))=TRUNC(INDIRECT(ADDRESS(ROW(),COLUMN())))</formula>
    </cfRule>
  </conditionalFormatting>
  <conditionalFormatting sqref="S41">
    <cfRule type="expression" dxfId="1966" priority="1967">
      <formula>INDIRECT(ADDRESS(ROW(),COLUMN()))=TRUNC(INDIRECT(ADDRESS(ROW(),COLUMN())))</formula>
    </cfRule>
  </conditionalFormatting>
  <conditionalFormatting sqref="T42:Y42">
    <cfRule type="expression" dxfId="1965" priority="1966">
      <formula>INDIRECT(ADDRESS(ROW(),COLUMN()))=TRUNC(INDIRECT(ADDRESS(ROW(),COLUMN())))</formula>
    </cfRule>
  </conditionalFormatting>
  <conditionalFormatting sqref="T41:Y41">
    <cfRule type="expression" dxfId="1964" priority="1965">
      <formula>INDIRECT(ADDRESS(ROW(),COLUMN()))=TRUNC(INDIRECT(ADDRESS(ROW(),COLUMN())))</formula>
    </cfRule>
  </conditionalFormatting>
  <conditionalFormatting sqref="Z42">
    <cfRule type="expression" dxfId="1963" priority="1964">
      <formula>INDIRECT(ADDRESS(ROW(),COLUMN()))=TRUNC(INDIRECT(ADDRESS(ROW(),COLUMN())))</formula>
    </cfRule>
  </conditionalFormatting>
  <conditionalFormatting sqref="Z41">
    <cfRule type="expression" dxfId="1962" priority="1963">
      <formula>INDIRECT(ADDRESS(ROW(),COLUMN()))=TRUNC(INDIRECT(ADDRESS(ROW(),COLUMN())))</formula>
    </cfRule>
  </conditionalFormatting>
  <conditionalFormatting sqref="AA42:AF42">
    <cfRule type="expression" dxfId="1961" priority="1962">
      <formula>INDIRECT(ADDRESS(ROW(),COLUMN()))=TRUNC(INDIRECT(ADDRESS(ROW(),COLUMN())))</formula>
    </cfRule>
  </conditionalFormatting>
  <conditionalFormatting sqref="AA41:AF41">
    <cfRule type="expression" dxfId="1960" priority="1961">
      <formula>INDIRECT(ADDRESS(ROW(),COLUMN()))=TRUNC(INDIRECT(ADDRESS(ROW(),COLUMN())))</formula>
    </cfRule>
  </conditionalFormatting>
  <conditionalFormatting sqref="AG42">
    <cfRule type="expression" dxfId="1959" priority="1960">
      <formula>INDIRECT(ADDRESS(ROW(),COLUMN()))=TRUNC(INDIRECT(ADDRESS(ROW(),COLUMN())))</formula>
    </cfRule>
  </conditionalFormatting>
  <conditionalFormatting sqref="AG41">
    <cfRule type="expression" dxfId="1958" priority="1959">
      <formula>INDIRECT(ADDRESS(ROW(),COLUMN()))=TRUNC(INDIRECT(ADDRESS(ROW(),COLUMN())))</formula>
    </cfRule>
  </conditionalFormatting>
  <conditionalFormatting sqref="AH42:AM42">
    <cfRule type="expression" dxfId="1957" priority="1958">
      <formula>INDIRECT(ADDRESS(ROW(),COLUMN()))=TRUNC(INDIRECT(ADDRESS(ROW(),COLUMN())))</formula>
    </cfRule>
  </conditionalFormatting>
  <conditionalFormatting sqref="AH41:AM41">
    <cfRule type="expression" dxfId="1956" priority="1957">
      <formula>INDIRECT(ADDRESS(ROW(),COLUMN()))=TRUNC(INDIRECT(ADDRESS(ROW(),COLUMN())))</formula>
    </cfRule>
  </conditionalFormatting>
  <conditionalFormatting sqref="AN42">
    <cfRule type="expression" dxfId="1955" priority="1956">
      <formula>INDIRECT(ADDRESS(ROW(),COLUMN()))=TRUNC(INDIRECT(ADDRESS(ROW(),COLUMN())))</formula>
    </cfRule>
  </conditionalFormatting>
  <conditionalFormatting sqref="AN41">
    <cfRule type="expression" dxfId="1954" priority="1955">
      <formula>INDIRECT(ADDRESS(ROW(),COLUMN()))=TRUNC(INDIRECT(ADDRESS(ROW(),COLUMN())))</formula>
    </cfRule>
  </conditionalFormatting>
  <conditionalFormatting sqref="AO42:AT42">
    <cfRule type="expression" dxfId="1953" priority="1954">
      <formula>INDIRECT(ADDRESS(ROW(),COLUMN()))=TRUNC(INDIRECT(ADDRESS(ROW(),COLUMN())))</formula>
    </cfRule>
  </conditionalFormatting>
  <conditionalFormatting sqref="AO41:AT41">
    <cfRule type="expression" dxfId="1952" priority="1953">
      <formula>INDIRECT(ADDRESS(ROW(),COLUMN()))=TRUNC(INDIRECT(ADDRESS(ROW(),COLUMN())))</formula>
    </cfRule>
  </conditionalFormatting>
  <conditionalFormatting sqref="AU42">
    <cfRule type="expression" dxfId="1951" priority="1952">
      <formula>INDIRECT(ADDRESS(ROW(),COLUMN()))=TRUNC(INDIRECT(ADDRESS(ROW(),COLUMN())))</formula>
    </cfRule>
  </conditionalFormatting>
  <conditionalFormatting sqref="AU41">
    <cfRule type="expression" dxfId="1950" priority="1951">
      <formula>INDIRECT(ADDRESS(ROW(),COLUMN()))=TRUNC(INDIRECT(ADDRESS(ROW(),COLUMN())))</formula>
    </cfRule>
  </conditionalFormatting>
  <conditionalFormatting sqref="AV42:AW42">
    <cfRule type="expression" dxfId="1949" priority="1950">
      <formula>INDIRECT(ADDRESS(ROW(),COLUMN()))=TRUNC(INDIRECT(ADDRESS(ROW(),COLUMN())))</formula>
    </cfRule>
  </conditionalFormatting>
  <conditionalFormatting sqref="AV41:AW41">
    <cfRule type="expression" dxfId="1948" priority="1949">
      <formula>INDIRECT(ADDRESS(ROW(),COLUMN()))=TRUNC(INDIRECT(ADDRESS(ROW(),COLUMN())))</formula>
    </cfRule>
  </conditionalFormatting>
  <conditionalFormatting sqref="S45">
    <cfRule type="expression" dxfId="1947" priority="1948">
      <formula>INDIRECT(ADDRESS(ROW(),COLUMN()))=TRUNC(INDIRECT(ADDRESS(ROW(),COLUMN())))</formula>
    </cfRule>
  </conditionalFormatting>
  <conditionalFormatting sqref="S44">
    <cfRule type="expression" dxfId="1946" priority="1947">
      <formula>INDIRECT(ADDRESS(ROW(),COLUMN()))=TRUNC(INDIRECT(ADDRESS(ROW(),COLUMN())))</formula>
    </cfRule>
  </conditionalFormatting>
  <conditionalFormatting sqref="T45:Y45">
    <cfRule type="expression" dxfId="1945" priority="1946">
      <formula>INDIRECT(ADDRESS(ROW(),COLUMN()))=TRUNC(INDIRECT(ADDRESS(ROW(),COLUMN())))</formula>
    </cfRule>
  </conditionalFormatting>
  <conditionalFormatting sqref="T44:Y44">
    <cfRule type="expression" dxfId="1944" priority="1945">
      <formula>INDIRECT(ADDRESS(ROW(),COLUMN()))=TRUNC(INDIRECT(ADDRESS(ROW(),COLUMN())))</formula>
    </cfRule>
  </conditionalFormatting>
  <conditionalFormatting sqref="Z45">
    <cfRule type="expression" dxfId="1943" priority="1944">
      <formula>INDIRECT(ADDRESS(ROW(),COLUMN()))=TRUNC(INDIRECT(ADDRESS(ROW(),COLUMN())))</formula>
    </cfRule>
  </conditionalFormatting>
  <conditionalFormatting sqref="Z44">
    <cfRule type="expression" dxfId="1942" priority="1943">
      <formula>INDIRECT(ADDRESS(ROW(),COLUMN()))=TRUNC(INDIRECT(ADDRESS(ROW(),COLUMN())))</formula>
    </cfRule>
  </conditionalFormatting>
  <conditionalFormatting sqref="AA45:AF45">
    <cfRule type="expression" dxfId="1941" priority="1942">
      <formula>INDIRECT(ADDRESS(ROW(),COLUMN()))=TRUNC(INDIRECT(ADDRESS(ROW(),COLUMN())))</formula>
    </cfRule>
  </conditionalFormatting>
  <conditionalFormatting sqref="AA44:AF44">
    <cfRule type="expression" dxfId="1940" priority="1941">
      <formula>INDIRECT(ADDRESS(ROW(),COLUMN()))=TRUNC(INDIRECT(ADDRESS(ROW(),COLUMN())))</formula>
    </cfRule>
  </conditionalFormatting>
  <conditionalFormatting sqref="AG45">
    <cfRule type="expression" dxfId="1939" priority="1940">
      <formula>INDIRECT(ADDRESS(ROW(),COLUMN()))=TRUNC(INDIRECT(ADDRESS(ROW(),COLUMN())))</formula>
    </cfRule>
  </conditionalFormatting>
  <conditionalFormatting sqref="AG44">
    <cfRule type="expression" dxfId="1938" priority="1939">
      <formula>INDIRECT(ADDRESS(ROW(),COLUMN()))=TRUNC(INDIRECT(ADDRESS(ROW(),COLUMN())))</formula>
    </cfRule>
  </conditionalFormatting>
  <conditionalFormatting sqref="AH45:AM45">
    <cfRule type="expression" dxfId="1937" priority="1938">
      <formula>INDIRECT(ADDRESS(ROW(),COLUMN()))=TRUNC(INDIRECT(ADDRESS(ROW(),COLUMN())))</formula>
    </cfRule>
  </conditionalFormatting>
  <conditionalFormatting sqref="AH44:AM44">
    <cfRule type="expression" dxfId="1936" priority="1937">
      <formula>INDIRECT(ADDRESS(ROW(),COLUMN()))=TRUNC(INDIRECT(ADDRESS(ROW(),COLUMN())))</formula>
    </cfRule>
  </conditionalFormatting>
  <conditionalFormatting sqref="AN45">
    <cfRule type="expression" dxfId="1935" priority="1936">
      <formula>INDIRECT(ADDRESS(ROW(),COLUMN()))=TRUNC(INDIRECT(ADDRESS(ROW(),COLUMN())))</formula>
    </cfRule>
  </conditionalFormatting>
  <conditionalFormatting sqref="AN44">
    <cfRule type="expression" dxfId="1934" priority="1935">
      <formula>INDIRECT(ADDRESS(ROW(),COLUMN()))=TRUNC(INDIRECT(ADDRESS(ROW(),COLUMN())))</formula>
    </cfRule>
  </conditionalFormatting>
  <conditionalFormatting sqref="AO45:AT45">
    <cfRule type="expression" dxfId="1933" priority="1934">
      <formula>INDIRECT(ADDRESS(ROW(),COLUMN()))=TRUNC(INDIRECT(ADDRESS(ROW(),COLUMN())))</formula>
    </cfRule>
  </conditionalFormatting>
  <conditionalFormatting sqref="AO44:AT44">
    <cfRule type="expression" dxfId="1932" priority="1933">
      <formula>INDIRECT(ADDRESS(ROW(),COLUMN()))=TRUNC(INDIRECT(ADDRESS(ROW(),COLUMN())))</formula>
    </cfRule>
  </conditionalFormatting>
  <conditionalFormatting sqref="AU45">
    <cfRule type="expression" dxfId="1931" priority="1932">
      <formula>INDIRECT(ADDRESS(ROW(),COLUMN()))=TRUNC(INDIRECT(ADDRESS(ROW(),COLUMN())))</formula>
    </cfRule>
  </conditionalFormatting>
  <conditionalFormatting sqref="AU44">
    <cfRule type="expression" dxfId="1930" priority="1931">
      <formula>INDIRECT(ADDRESS(ROW(),COLUMN()))=TRUNC(INDIRECT(ADDRESS(ROW(),COLUMN())))</formula>
    </cfRule>
  </conditionalFormatting>
  <conditionalFormatting sqref="AV45:AW45">
    <cfRule type="expression" dxfId="1929" priority="1930">
      <formula>INDIRECT(ADDRESS(ROW(),COLUMN()))=TRUNC(INDIRECT(ADDRESS(ROW(),COLUMN())))</formula>
    </cfRule>
  </conditionalFormatting>
  <conditionalFormatting sqref="AV44:AW44">
    <cfRule type="expression" dxfId="1928" priority="1929">
      <formula>INDIRECT(ADDRESS(ROW(),COLUMN()))=TRUNC(INDIRECT(ADDRESS(ROW(),COLUMN())))</formula>
    </cfRule>
  </conditionalFormatting>
  <conditionalFormatting sqref="S48">
    <cfRule type="expression" dxfId="1927" priority="1928">
      <formula>INDIRECT(ADDRESS(ROW(),COLUMN()))=TRUNC(INDIRECT(ADDRESS(ROW(),COLUMN())))</formula>
    </cfRule>
  </conditionalFormatting>
  <conditionalFormatting sqref="S47">
    <cfRule type="expression" dxfId="1926" priority="1927">
      <formula>INDIRECT(ADDRESS(ROW(),COLUMN()))=TRUNC(INDIRECT(ADDRESS(ROW(),COLUMN())))</formula>
    </cfRule>
  </conditionalFormatting>
  <conditionalFormatting sqref="T48:Y48">
    <cfRule type="expression" dxfId="1925" priority="1926">
      <formula>INDIRECT(ADDRESS(ROW(),COLUMN()))=TRUNC(INDIRECT(ADDRESS(ROW(),COLUMN())))</formula>
    </cfRule>
  </conditionalFormatting>
  <conditionalFormatting sqref="T47:Y47">
    <cfRule type="expression" dxfId="1924" priority="1925">
      <formula>INDIRECT(ADDRESS(ROW(),COLUMN()))=TRUNC(INDIRECT(ADDRESS(ROW(),COLUMN())))</formula>
    </cfRule>
  </conditionalFormatting>
  <conditionalFormatting sqref="Z48">
    <cfRule type="expression" dxfId="1923" priority="1924">
      <formula>INDIRECT(ADDRESS(ROW(),COLUMN()))=TRUNC(INDIRECT(ADDRESS(ROW(),COLUMN())))</formula>
    </cfRule>
  </conditionalFormatting>
  <conditionalFormatting sqref="Z47">
    <cfRule type="expression" dxfId="1922" priority="1923">
      <formula>INDIRECT(ADDRESS(ROW(),COLUMN()))=TRUNC(INDIRECT(ADDRESS(ROW(),COLUMN())))</formula>
    </cfRule>
  </conditionalFormatting>
  <conditionalFormatting sqref="AA48:AF48">
    <cfRule type="expression" dxfId="1921" priority="1922">
      <formula>INDIRECT(ADDRESS(ROW(),COLUMN()))=TRUNC(INDIRECT(ADDRESS(ROW(),COLUMN())))</formula>
    </cfRule>
  </conditionalFormatting>
  <conditionalFormatting sqref="AA47:AF47">
    <cfRule type="expression" dxfId="1920" priority="1921">
      <formula>INDIRECT(ADDRESS(ROW(),COLUMN()))=TRUNC(INDIRECT(ADDRESS(ROW(),COLUMN())))</formula>
    </cfRule>
  </conditionalFormatting>
  <conditionalFormatting sqref="AG48">
    <cfRule type="expression" dxfId="1919" priority="1920">
      <formula>INDIRECT(ADDRESS(ROW(),COLUMN()))=TRUNC(INDIRECT(ADDRESS(ROW(),COLUMN())))</formula>
    </cfRule>
  </conditionalFormatting>
  <conditionalFormatting sqref="AG47">
    <cfRule type="expression" dxfId="1918" priority="1919">
      <formula>INDIRECT(ADDRESS(ROW(),COLUMN()))=TRUNC(INDIRECT(ADDRESS(ROW(),COLUMN())))</formula>
    </cfRule>
  </conditionalFormatting>
  <conditionalFormatting sqref="AH48:AM48">
    <cfRule type="expression" dxfId="1917" priority="1918">
      <formula>INDIRECT(ADDRESS(ROW(),COLUMN()))=TRUNC(INDIRECT(ADDRESS(ROW(),COLUMN())))</formula>
    </cfRule>
  </conditionalFormatting>
  <conditionalFormatting sqref="AH47:AM47">
    <cfRule type="expression" dxfId="1916" priority="1917">
      <formula>INDIRECT(ADDRESS(ROW(),COLUMN()))=TRUNC(INDIRECT(ADDRESS(ROW(),COLUMN())))</formula>
    </cfRule>
  </conditionalFormatting>
  <conditionalFormatting sqref="AN48">
    <cfRule type="expression" dxfId="1915" priority="1916">
      <formula>INDIRECT(ADDRESS(ROW(),COLUMN()))=TRUNC(INDIRECT(ADDRESS(ROW(),COLUMN())))</formula>
    </cfRule>
  </conditionalFormatting>
  <conditionalFormatting sqref="AN47">
    <cfRule type="expression" dxfId="1914" priority="1915">
      <formula>INDIRECT(ADDRESS(ROW(),COLUMN()))=TRUNC(INDIRECT(ADDRESS(ROW(),COLUMN())))</formula>
    </cfRule>
  </conditionalFormatting>
  <conditionalFormatting sqref="AO48:AT48">
    <cfRule type="expression" dxfId="1913" priority="1914">
      <formula>INDIRECT(ADDRESS(ROW(),COLUMN()))=TRUNC(INDIRECT(ADDRESS(ROW(),COLUMN())))</formula>
    </cfRule>
  </conditionalFormatting>
  <conditionalFormatting sqref="AO47:AT47">
    <cfRule type="expression" dxfId="1912" priority="1913">
      <formula>INDIRECT(ADDRESS(ROW(),COLUMN()))=TRUNC(INDIRECT(ADDRESS(ROW(),COLUMN())))</formula>
    </cfRule>
  </conditionalFormatting>
  <conditionalFormatting sqref="AU48">
    <cfRule type="expression" dxfId="1911" priority="1912">
      <formula>INDIRECT(ADDRESS(ROW(),COLUMN()))=TRUNC(INDIRECT(ADDRESS(ROW(),COLUMN())))</formula>
    </cfRule>
  </conditionalFormatting>
  <conditionalFormatting sqref="AU47">
    <cfRule type="expression" dxfId="1910" priority="1911">
      <formula>INDIRECT(ADDRESS(ROW(),COLUMN()))=TRUNC(INDIRECT(ADDRESS(ROW(),COLUMN())))</formula>
    </cfRule>
  </conditionalFormatting>
  <conditionalFormatting sqref="AV48:AW48">
    <cfRule type="expression" dxfId="1909" priority="1910">
      <formula>INDIRECT(ADDRESS(ROW(),COLUMN()))=TRUNC(INDIRECT(ADDRESS(ROW(),COLUMN())))</formula>
    </cfRule>
  </conditionalFormatting>
  <conditionalFormatting sqref="AV47:AW47">
    <cfRule type="expression" dxfId="1908" priority="1909">
      <formula>INDIRECT(ADDRESS(ROW(),COLUMN()))=TRUNC(INDIRECT(ADDRESS(ROW(),COLUMN())))</formula>
    </cfRule>
  </conditionalFormatting>
  <conditionalFormatting sqref="S51">
    <cfRule type="expression" dxfId="1907" priority="1908">
      <formula>INDIRECT(ADDRESS(ROW(),COLUMN()))=TRUNC(INDIRECT(ADDRESS(ROW(),COLUMN())))</formula>
    </cfRule>
  </conditionalFormatting>
  <conditionalFormatting sqref="S50">
    <cfRule type="expression" dxfId="1906" priority="1907">
      <formula>INDIRECT(ADDRESS(ROW(),COLUMN()))=TRUNC(INDIRECT(ADDRESS(ROW(),COLUMN())))</formula>
    </cfRule>
  </conditionalFormatting>
  <conditionalFormatting sqref="T51:Y51">
    <cfRule type="expression" dxfId="1905" priority="1906">
      <formula>INDIRECT(ADDRESS(ROW(),COLUMN()))=TRUNC(INDIRECT(ADDRESS(ROW(),COLUMN())))</formula>
    </cfRule>
  </conditionalFormatting>
  <conditionalFormatting sqref="T50:Y50">
    <cfRule type="expression" dxfId="1904" priority="1905">
      <formula>INDIRECT(ADDRESS(ROW(),COLUMN()))=TRUNC(INDIRECT(ADDRESS(ROW(),COLUMN())))</formula>
    </cfRule>
  </conditionalFormatting>
  <conditionalFormatting sqref="Z51">
    <cfRule type="expression" dxfId="1903" priority="1904">
      <formula>INDIRECT(ADDRESS(ROW(),COLUMN()))=TRUNC(INDIRECT(ADDRESS(ROW(),COLUMN())))</formula>
    </cfRule>
  </conditionalFormatting>
  <conditionalFormatting sqref="Z50">
    <cfRule type="expression" dxfId="1902" priority="1903">
      <formula>INDIRECT(ADDRESS(ROW(),COLUMN()))=TRUNC(INDIRECT(ADDRESS(ROW(),COLUMN())))</formula>
    </cfRule>
  </conditionalFormatting>
  <conditionalFormatting sqref="AA51:AF51">
    <cfRule type="expression" dxfId="1901" priority="1902">
      <formula>INDIRECT(ADDRESS(ROW(),COLUMN()))=TRUNC(INDIRECT(ADDRESS(ROW(),COLUMN())))</formula>
    </cfRule>
  </conditionalFormatting>
  <conditionalFormatting sqref="AA50:AF50">
    <cfRule type="expression" dxfId="1900" priority="1901">
      <formula>INDIRECT(ADDRESS(ROW(),COLUMN()))=TRUNC(INDIRECT(ADDRESS(ROW(),COLUMN())))</formula>
    </cfRule>
  </conditionalFormatting>
  <conditionalFormatting sqref="AG51">
    <cfRule type="expression" dxfId="1899" priority="1900">
      <formula>INDIRECT(ADDRESS(ROW(),COLUMN()))=TRUNC(INDIRECT(ADDRESS(ROW(),COLUMN())))</formula>
    </cfRule>
  </conditionalFormatting>
  <conditionalFormatting sqref="AG50">
    <cfRule type="expression" dxfId="1898" priority="1899">
      <formula>INDIRECT(ADDRESS(ROW(),COLUMN()))=TRUNC(INDIRECT(ADDRESS(ROW(),COLUMN())))</formula>
    </cfRule>
  </conditionalFormatting>
  <conditionalFormatting sqref="AH51:AM51">
    <cfRule type="expression" dxfId="1897" priority="1898">
      <formula>INDIRECT(ADDRESS(ROW(),COLUMN()))=TRUNC(INDIRECT(ADDRESS(ROW(),COLUMN())))</formula>
    </cfRule>
  </conditionalFormatting>
  <conditionalFormatting sqref="AH50:AM50">
    <cfRule type="expression" dxfId="1896" priority="1897">
      <formula>INDIRECT(ADDRESS(ROW(),COLUMN()))=TRUNC(INDIRECT(ADDRESS(ROW(),COLUMN())))</formula>
    </cfRule>
  </conditionalFormatting>
  <conditionalFormatting sqref="AN51">
    <cfRule type="expression" dxfId="1895" priority="1896">
      <formula>INDIRECT(ADDRESS(ROW(),COLUMN()))=TRUNC(INDIRECT(ADDRESS(ROW(),COLUMN())))</formula>
    </cfRule>
  </conditionalFormatting>
  <conditionalFormatting sqref="AN50">
    <cfRule type="expression" dxfId="1894" priority="1895">
      <formula>INDIRECT(ADDRESS(ROW(),COLUMN()))=TRUNC(INDIRECT(ADDRESS(ROW(),COLUMN())))</formula>
    </cfRule>
  </conditionalFormatting>
  <conditionalFormatting sqref="AO51:AT51">
    <cfRule type="expression" dxfId="1893" priority="1894">
      <formula>INDIRECT(ADDRESS(ROW(),COLUMN()))=TRUNC(INDIRECT(ADDRESS(ROW(),COLUMN())))</formula>
    </cfRule>
  </conditionalFormatting>
  <conditionalFormatting sqref="AO50:AT50">
    <cfRule type="expression" dxfId="1892" priority="1893">
      <formula>INDIRECT(ADDRESS(ROW(),COLUMN()))=TRUNC(INDIRECT(ADDRESS(ROW(),COLUMN())))</formula>
    </cfRule>
  </conditionalFormatting>
  <conditionalFormatting sqref="AU51">
    <cfRule type="expression" dxfId="1891" priority="1892">
      <formula>INDIRECT(ADDRESS(ROW(),COLUMN()))=TRUNC(INDIRECT(ADDRESS(ROW(),COLUMN())))</formula>
    </cfRule>
  </conditionalFormatting>
  <conditionalFormatting sqref="AU50">
    <cfRule type="expression" dxfId="1890" priority="1891">
      <formula>INDIRECT(ADDRESS(ROW(),COLUMN()))=TRUNC(INDIRECT(ADDRESS(ROW(),COLUMN())))</formula>
    </cfRule>
  </conditionalFormatting>
  <conditionalFormatting sqref="AV51:AW51">
    <cfRule type="expression" dxfId="1889" priority="1890">
      <formula>INDIRECT(ADDRESS(ROW(),COLUMN()))=TRUNC(INDIRECT(ADDRESS(ROW(),COLUMN())))</formula>
    </cfRule>
  </conditionalFormatting>
  <conditionalFormatting sqref="AV50:AW50">
    <cfRule type="expression" dxfId="1888" priority="1889">
      <formula>INDIRECT(ADDRESS(ROW(),COLUMN()))=TRUNC(INDIRECT(ADDRESS(ROW(),COLUMN())))</formula>
    </cfRule>
  </conditionalFormatting>
  <conditionalFormatting sqref="S54">
    <cfRule type="expression" dxfId="1887" priority="1888">
      <formula>INDIRECT(ADDRESS(ROW(),COLUMN()))=TRUNC(INDIRECT(ADDRESS(ROW(),COLUMN())))</formula>
    </cfRule>
  </conditionalFormatting>
  <conditionalFormatting sqref="S53">
    <cfRule type="expression" dxfId="1886" priority="1887">
      <formula>INDIRECT(ADDRESS(ROW(),COLUMN()))=TRUNC(INDIRECT(ADDRESS(ROW(),COLUMN())))</formula>
    </cfRule>
  </conditionalFormatting>
  <conditionalFormatting sqref="T54:Y54">
    <cfRule type="expression" dxfId="1885" priority="1886">
      <formula>INDIRECT(ADDRESS(ROW(),COLUMN()))=TRUNC(INDIRECT(ADDRESS(ROW(),COLUMN())))</formula>
    </cfRule>
  </conditionalFormatting>
  <conditionalFormatting sqref="T53:Y53">
    <cfRule type="expression" dxfId="1884" priority="1885">
      <formula>INDIRECT(ADDRESS(ROW(),COLUMN()))=TRUNC(INDIRECT(ADDRESS(ROW(),COLUMN())))</formula>
    </cfRule>
  </conditionalFormatting>
  <conditionalFormatting sqref="Z54">
    <cfRule type="expression" dxfId="1883" priority="1884">
      <formula>INDIRECT(ADDRESS(ROW(),COLUMN()))=TRUNC(INDIRECT(ADDRESS(ROW(),COLUMN())))</formula>
    </cfRule>
  </conditionalFormatting>
  <conditionalFormatting sqref="Z53">
    <cfRule type="expression" dxfId="1882" priority="1883">
      <formula>INDIRECT(ADDRESS(ROW(),COLUMN()))=TRUNC(INDIRECT(ADDRESS(ROW(),COLUMN())))</formula>
    </cfRule>
  </conditionalFormatting>
  <conditionalFormatting sqref="AA54:AF54">
    <cfRule type="expression" dxfId="1881" priority="1882">
      <formula>INDIRECT(ADDRESS(ROW(),COLUMN()))=TRUNC(INDIRECT(ADDRESS(ROW(),COLUMN())))</formula>
    </cfRule>
  </conditionalFormatting>
  <conditionalFormatting sqref="AA53:AF53">
    <cfRule type="expression" dxfId="1880" priority="1881">
      <formula>INDIRECT(ADDRESS(ROW(),COLUMN()))=TRUNC(INDIRECT(ADDRESS(ROW(),COLUMN())))</formula>
    </cfRule>
  </conditionalFormatting>
  <conditionalFormatting sqref="AG54">
    <cfRule type="expression" dxfId="1879" priority="1880">
      <formula>INDIRECT(ADDRESS(ROW(),COLUMN()))=TRUNC(INDIRECT(ADDRESS(ROW(),COLUMN())))</formula>
    </cfRule>
  </conditionalFormatting>
  <conditionalFormatting sqref="AG53">
    <cfRule type="expression" dxfId="1878" priority="1879">
      <formula>INDIRECT(ADDRESS(ROW(),COLUMN()))=TRUNC(INDIRECT(ADDRESS(ROW(),COLUMN())))</formula>
    </cfRule>
  </conditionalFormatting>
  <conditionalFormatting sqref="AH54:AM54">
    <cfRule type="expression" dxfId="1877" priority="1878">
      <formula>INDIRECT(ADDRESS(ROW(),COLUMN()))=TRUNC(INDIRECT(ADDRESS(ROW(),COLUMN())))</formula>
    </cfRule>
  </conditionalFormatting>
  <conditionalFormatting sqref="AH53:AM53">
    <cfRule type="expression" dxfId="1876" priority="1877">
      <formula>INDIRECT(ADDRESS(ROW(),COLUMN()))=TRUNC(INDIRECT(ADDRESS(ROW(),COLUMN())))</formula>
    </cfRule>
  </conditionalFormatting>
  <conditionalFormatting sqref="AN54">
    <cfRule type="expression" dxfId="1875" priority="1876">
      <formula>INDIRECT(ADDRESS(ROW(),COLUMN()))=TRUNC(INDIRECT(ADDRESS(ROW(),COLUMN())))</formula>
    </cfRule>
  </conditionalFormatting>
  <conditionalFormatting sqref="AN53">
    <cfRule type="expression" dxfId="1874" priority="1875">
      <formula>INDIRECT(ADDRESS(ROW(),COLUMN()))=TRUNC(INDIRECT(ADDRESS(ROW(),COLUMN())))</formula>
    </cfRule>
  </conditionalFormatting>
  <conditionalFormatting sqref="AO54:AT54">
    <cfRule type="expression" dxfId="1873" priority="1874">
      <formula>INDIRECT(ADDRESS(ROW(),COLUMN()))=TRUNC(INDIRECT(ADDRESS(ROW(),COLUMN())))</formula>
    </cfRule>
  </conditionalFormatting>
  <conditionalFormatting sqref="AO53:AT53">
    <cfRule type="expression" dxfId="1872" priority="1873">
      <formula>INDIRECT(ADDRESS(ROW(),COLUMN()))=TRUNC(INDIRECT(ADDRESS(ROW(),COLUMN())))</formula>
    </cfRule>
  </conditionalFormatting>
  <conditionalFormatting sqref="AU54">
    <cfRule type="expression" dxfId="1871" priority="1872">
      <formula>INDIRECT(ADDRESS(ROW(),COLUMN()))=TRUNC(INDIRECT(ADDRESS(ROW(),COLUMN())))</formula>
    </cfRule>
  </conditionalFormatting>
  <conditionalFormatting sqref="AU53">
    <cfRule type="expression" dxfId="1870" priority="1871">
      <formula>INDIRECT(ADDRESS(ROW(),COLUMN()))=TRUNC(INDIRECT(ADDRESS(ROW(),COLUMN())))</formula>
    </cfRule>
  </conditionalFormatting>
  <conditionalFormatting sqref="AV54:AW54">
    <cfRule type="expression" dxfId="1869" priority="1870">
      <formula>INDIRECT(ADDRESS(ROW(),COLUMN()))=TRUNC(INDIRECT(ADDRESS(ROW(),COLUMN())))</formula>
    </cfRule>
  </conditionalFormatting>
  <conditionalFormatting sqref="AV53:AW53">
    <cfRule type="expression" dxfId="1868" priority="1869">
      <formula>INDIRECT(ADDRESS(ROW(),COLUMN()))=TRUNC(INDIRECT(ADDRESS(ROW(),COLUMN())))</formula>
    </cfRule>
  </conditionalFormatting>
  <conditionalFormatting sqref="S57">
    <cfRule type="expression" dxfId="1867" priority="1868">
      <formula>INDIRECT(ADDRESS(ROW(),COLUMN()))=TRUNC(INDIRECT(ADDRESS(ROW(),COLUMN())))</formula>
    </cfRule>
  </conditionalFormatting>
  <conditionalFormatting sqref="S56">
    <cfRule type="expression" dxfId="1866" priority="1867">
      <formula>INDIRECT(ADDRESS(ROW(),COLUMN()))=TRUNC(INDIRECT(ADDRESS(ROW(),COLUMN())))</formula>
    </cfRule>
  </conditionalFormatting>
  <conditionalFormatting sqref="T57:Y57">
    <cfRule type="expression" dxfId="1865" priority="1866">
      <formula>INDIRECT(ADDRESS(ROW(),COLUMN()))=TRUNC(INDIRECT(ADDRESS(ROW(),COLUMN())))</formula>
    </cfRule>
  </conditionalFormatting>
  <conditionalFormatting sqref="T56:Y56">
    <cfRule type="expression" dxfId="1864" priority="1865">
      <formula>INDIRECT(ADDRESS(ROW(),COLUMN()))=TRUNC(INDIRECT(ADDRESS(ROW(),COLUMN())))</formula>
    </cfRule>
  </conditionalFormatting>
  <conditionalFormatting sqref="Z57">
    <cfRule type="expression" dxfId="1863" priority="1864">
      <formula>INDIRECT(ADDRESS(ROW(),COLUMN()))=TRUNC(INDIRECT(ADDRESS(ROW(),COLUMN())))</formula>
    </cfRule>
  </conditionalFormatting>
  <conditionalFormatting sqref="Z56">
    <cfRule type="expression" dxfId="1862" priority="1863">
      <formula>INDIRECT(ADDRESS(ROW(),COLUMN()))=TRUNC(INDIRECT(ADDRESS(ROW(),COLUMN())))</formula>
    </cfRule>
  </conditionalFormatting>
  <conditionalFormatting sqref="AA57:AF57">
    <cfRule type="expression" dxfId="1861" priority="1862">
      <formula>INDIRECT(ADDRESS(ROW(),COLUMN()))=TRUNC(INDIRECT(ADDRESS(ROW(),COLUMN())))</formula>
    </cfRule>
  </conditionalFormatting>
  <conditionalFormatting sqref="AA56:AF56">
    <cfRule type="expression" dxfId="1860" priority="1861">
      <formula>INDIRECT(ADDRESS(ROW(),COLUMN()))=TRUNC(INDIRECT(ADDRESS(ROW(),COLUMN())))</formula>
    </cfRule>
  </conditionalFormatting>
  <conditionalFormatting sqref="AG57">
    <cfRule type="expression" dxfId="1859" priority="1860">
      <formula>INDIRECT(ADDRESS(ROW(),COLUMN()))=TRUNC(INDIRECT(ADDRESS(ROW(),COLUMN())))</formula>
    </cfRule>
  </conditionalFormatting>
  <conditionalFormatting sqref="AG56">
    <cfRule type="expression" dxfId="1858" priority="1859">
      <formula>INDIRECT(ADDRESS(ROW(),COLUMN()))=TRUNC(INDIRECT(ADDRESS(ROW(),COLUMN())))</formula>
    </cfRule>
  </conditionalFormatting>
  <conditionalFormatting sqref="AH57:AM57">
    <cfRule type="expression" dxfId="1857" priority="1858">
      <formula>INDIRECT(ADDRESS(ROW(),COLUMN()))=TRUNC(INDIRECT(ADDRESS(ROW(),COLUMN())))</formula>
    </cfRule>
  </conditionalFormatting>
  <conditionalFormatting sqref="AH56:AM56">
    <cfRule type="expression" dxfId="1856" priority="1857">
      <formula>INDIRECT(ADDRESS(ROW(),COLUMN()))=TRUNC(INDIRECT(ADDRESS(ROW(),COLUMN())))</formula>
    </cfRule>
  </conditionalFormatting>
  <conditionalFormatting sqref="AN57">
    <cfRule type="expression" dxfId="1855" priority="1856">
      <formula>INDIRECT(ADDRESS(ROW(),COLUMN()))=TRUNC(INDIRECT(ADDRESS(ROW(),COLUMN())))</formula>
    </cfRule>
  </conditionalFormatting>
  <conditionalFormatting sqref="AN56">
    <cfRule type="expression" dxfId="1854" priority="1855">
      <formula>INDIRECT(ADDRESS(ROW(),COLUMN()))=TRUNC(INDIRECT(ADDRESS(ROW(),COLUMN())))</formula>
    </cfRule>
  </conditionalFormatting>
  <conditionalFormatting sqref="AO57:AT57">
    <cfRule type="expression" dxfId="1853" priority="1854">
      <formula>INDIRECT(ADDRESS(ROW(),COLUMN()))=TRUNC(INDIRECT(ADDRESS(ROW(),COLUMN())))</formula>
    </cfRule>
  </conditionalFormatting>
  <conditionalFormatting sqref="AO56:AT56">
    <cfRule type="expression" dxfId="1852" priority="1853">
      <formula>INDIRECT(ADDRESS(ROW(),COLUMN()))=TRUNC(INDIRECT(ADDRESS(ROW(),COLUMN())))</formula>
    </cfRule>
  </conditionalFormatting>
  <conditionalFormatting sqref="AU57">
    <cfRule type="expression" dxfId="1851" priority="1852">
      <formula>INDIRECT(ADDRESS(ROW(),COLUMN()))=TRUNC(INDIRECT(ADDRESS(ROW(),COLUMN())))</formula>
    </cfRule>
  </conditionalFormatting>
  <conditionalFormatting sqref="AU56">
    <cfRule type="expression" dxfId="1850" priority="1851">
      <formula>INDIRECT(ADDRESS(ROW(),COLUMN()))=TRUNC(INDIRECT(ADDRESS(ROW(),COLUMN())))</formula>
    </cfRule>
  </conditionalFormatting>
  <conditionalFormatting sqref="AV57:AW57">
    <cfRule type="expression" dxfId="1849" priority="1850">
      <formula>INDIRECT(ADDRESS(ROW(),COLUMN()))=TRUNC(INDIRECT(ADDRESS(ROW(),COLUMN())))</formula>
    </cfRule>
  </conditionalFormatting>
  <conditionalFormatting sqref="AV56:AW56">
    <cfRule type="expression" dxfId="1848" priority="1849">
      <formula>INDIRECT(ADDRESS(ROW(),COLUMN()))=TRUNC(INDIRECT(ADDRESS(ROW(),COLUMN())))</formula>
    </cfRule>
  </conditionalFormatting>
  <conditionalFormatting sqref="S60">
    <cfRule type="expression" dxfId="1847" priority="1848">
      <formula>INDIRECT(ADDRESS(ROW(),COLUMN()))=TRUNC(INDIRECT(ADDRESS(ROW(),COLUMN())))</formula>
    </cfRule>
  </conditionalFormatting>
  <conditionalFormatting sqref="S59">
    <cfRule type="expression" dxfId="1846" priority="1847">
      <formula>INDIRECT(ADDRESS(ROW(),COLUMN()))=TRUNC(INDIRECT(ADDRESS(ROW(),COLUMN())))</formula>
    </cfRule>
  </conditionalFormatting>
  <conditionalFormatting sqref="T60:Y60">
    <cfRule type="expression" dxfId="1845" priority="1846">
      <formula>INDIRECT(ADDRESS(ROW(),COLUMN()))=TRUNC(INDIRECT(ADDRESS(ROW(),COLUMN())))</formula>
    </cfRule>
  </conditionalFormatting>
  <conditionalFormatting sqref="T59:Y59">
    <cfRule type="expression" dxfId="1844" priority="1845">
      <formula>INDIRECT(ADDRESS(ROW(),COLUMN()))=TRUNC(INDIRECT(ADDRESS(ROW(),COLUMN())))</formula>
    </cfRule>
  </conditionalFormatting>
  <conditionalFormatting sqref="Z60">
    <cfRule type="expression" dxfId="1843" priority="1844">
      <formula>INDIRECT(ADDRESS(ROW(),COLUMN()))=TRUNC(INDIRECT(ADDRESS(ROW(),COLUMN())))</formula>
    </cfRule>
  </conditionalFormatting>
  <conditionalFormatting sqref="Z59">
    <cfRule type="expression" dxfId="1842" priority="1843">
      <formula>INDIRECT(ADDRESS(ROW(),COLUMN()))=TRUNC(INDIRECT(ADDRESS(ROW(),COLUMN())))</formula>
    </cfRule>
  </conditionalFormatting>
  <conditionalFormatting sqref="AA60:AF60">
    <cfRule type="expression" dxfId="1841" priority="1842">
      <formula>INDIRECT(ADDRESS(ROW(),COLUMN()))=TRUNC(INDIRECT(ADDRESS(ROW(),COLUMN())))</formula>
    </cfRule>
  </conditionalFormatting>
  <conditionalFormatting sqref="AA59:AF59">
    <cfRule type="expression" dxfId="1840" priority="1841">
      <formula>INDIRECT(ADDRESS(ROW(),COLUMN()))=TRUNC(INDIRECT(ADDRESS(ROW(),COLUMN())))</formula>
    </cfRule>
  </conditionalFormatting>
  <conditionalFormatting sqref="AG60">
    <cfRule type="expression" dxfId="1839" priority="1840">
      <formula>INDIRECT(ADDRESS(ROW(),COLUMN()))=TRUNC(INDIRECT(ADDRESS(ROW(),COLUMN())))</formula>
    </cfRule>
  </conditionalFormatting>
  <conditionalFormatting sqref="AG59">
    <cfRule type="expression" dxfId="1838" priority="1839">
      <formula>INDIRECT(ADDRESS(ROW(),COLUMN()))=TRUNC(INDIRECT(ADDRESS(ROW(),COLUMN())))</formula>
    </cfRule>
  </conditionalFormatting>
  <conditionalFormatting sqref="AH60:AM60">
    <cfRule type="expression" dxfId="1837" priority="1838">
      <formula>INDIRECT(ADDRESS(ROW(),COLUMN()))=TRUNC(INDIRECT(ADDRESS(ROW(),COLUMN())))</formula>
    </cfRule>
  </conditionalFormatting>
  <conditionalFormatting sqref="AH59:AM59">
    <cfRule type="expression" dxfId="1836" priority="1837">
      <formula>INDIRECT(ADDRESS(ROW(),COLUMN()))=TRUNC(INDIRECT(ADDRESS(ROW(),COLUMN())))</formula>
    </cfRule>
  </conditionalFormatting>
  <conditionalFormatting sqref="AN60">
    <cfRule type="expression" dxfId="1835" priority="1836">
      <formula>INDIRECT(ADDRESS(ROW(),COLUMN()))=TRUNC(INDIRECT(ADDRESS(ROW(),COLUMN())))</formula>
    </cfRule>
  </conditionalFormatting>
  <conditionalFormatting sqref="AN59">
    <cfRule type="expression" dxfId="1834" priority="1835">
      <formula>INDIRECT(ADDRESS(ROW(),COLUMN()))=TRUNC(INDIRECT(ADDRESS(ROW(),COLUMN())))</formula>
    </cfRule>
  </conditionalFormatting>
  <conditionalFormatting sqref="AO60:AT60">
    <cfRule type="expression" dxfId="1833" priority="1834">
      <formula>INDIRECT(ADDRESS(ROW(),COLUMN()))=TRUNC(INDIRECT(ADDRESS(ROW(),COLUMN())))</formula>
    </cfRule>
  </conditionalFormatting>
  <conditionalFormatting sqref="AO59:AT59">
    <cfRule type="expression" dxfId="1832" priority="1833">
      <formula>INDIRECT(ADDRESS(ROW(),COLUMN()))=TRUNC(INDIRECT(ADDRESS(ROW(),COLUMN())))</formula>
    </cfRule>
  </conditionalFormatting>
  <conditionalFormatting sqref="AU60">
    <cfRule type="expression" dxfId="1831" priority="1832">
      <formula>INDIRECT(ADDRESS(ROW(),COLUMN()))=TRUNC(INDIRECT(ADDRESS(ROW(),COLUMN())))</formula>
    </cfRule>
  </conditionalFormatting>
  <conditionalFormatting sqref="AU59">
    <cfRule type="expression" dxfId="1830" priority="1831">
      <formula>INDIRECT(ADDRESS(ROW(),COLUMN()))=TRUNC(INDIRECT(ADDRESS(ROW(),COLUMN())))</formula>
    </cfRule>
  </conditionalFormatting>
  <conditionalFormatting sqref="AV60:AW60">
    <cfRule type="expression" dxfId="1829" priority="1830">
      <formula>INDIRECT(ADDRESS(ROW(),COLUMN()))=TRUNC(INDIRECT(ADDRESS(ROW(),COLUMN())))</formula>
    </cfRule>
  </conditionalFormatting>
  <conditionalFormatting sqref="AV59:AW59">
    <cfRule type="expression" dxfId="1828" priority="1829">
      <formula>INDIRECT(ADDRESS(ROW(),COLUMN()))=TRUNC(INDIRECT(ADDRESS(ROW(),COLUMN())))</formula>
    </cfRule>
  </conditionalFormatting>
  <conditionalFormatting sqref="AX62:BA63">
    <cfRule type="expression" dxfId="1827" priority="1828">
      <formula>INDIRECT(ADDRESS(ROW(),COLUMN()))=TRUNC(INDIRECT(ADDRESS(ROW(),COLUMN())))</formula>
    </cfRule>
  </conditionalFormatting>
  <conditionalFormatting sqref="S63">
    <cfRule type="expression" dxfId="1826" priority="1827">
      <formula>INDIRECT(ADDRESS(ROW(),COLUMN()))=TRUNC(INDIRECT(ADDRESS(ROW(),COLUMN())))</formula>
    </cfRule>
  </conditionalFormatting>
  <conditionalFormatting sqref="S62">
    <cfRule type="expression" dxfId="1825" priority="1826">
      <formula>INDIRECT(ADDRESS(ROW(),COLUMN()))=TRUNC(INDIRECT(ADDRESS(ROW(),COLUMN())))</formula>
    </cfRule>
  </conditionalFormatting>
  <conditionalFormatting sqref="T63:Y63">
    <cfRule type="expression" dxfId="1824" priority="1825">
      <formula>INDIRECT(ADDRESS(ROW(),COLUMN()))=TRUNC(INDIRECT(ADDRESS(ROW(),COLUMN())))</formula>
    </cfRule>
  </conditionalFormatting>
  <conditionalFormatting sqref="T62:Y62">
    <cfRule type="expression" dxfId="1823" priority="1824">
      <formula>INDIRECT(ADDRESS(ROW(),COLUMN()))=TRUNC(INDIRECT(ADDRESS(ROW(),COLUMN())))</formula>
    </cfRule>
  </conditionalFormatting>
  <conditionalFormatting sqref="Z63">
    <cfRule type="expression" dxfId="1822" priority="1823">
      <formula>INDIRECT(ADDRESS(ROW(),COLUMN()))=TRUNC(INDIRECT(ADDRESS(ROW(),COLUMN())))</formula>
    </cfRule>
  </conditionalFormatting>
  <conditionalFormatting sqref="Z62">
    <cfRule type="expression" dxfId="1821" priority="1822">
      <formula>INDIRECT(ADDRESS(ROW(),COLUMN()))=TRUNC(INDIRECT(ADDRESS(ROW(),COLUMN())))</formula>
    </cfRule>
  </conditionalFormatting>
  <conditionalFormatting sqref="AA63:AF63">
    <cfRule type="expression" dxfId="1820" priority="1821">
      <formula>INDIRECT(ADDRESS(ROW(),COLUMN()))=TRUNC(INDIRECT(ADDRESS(ROW(),COLUMN())))</formula>
    </cfRule>
  </conditionalFormatting>
  <conditionalFormatting sqref="AA62:AF62">
    <cfRule type="expression" dxfId="1819" priority="1820">
      <formula>INDIRECT(ADDRESS(ROW(),COLUMN()))=TRUNC(INDIRECT(ADDRESS(ROW(),COLUMN())))</formula>
    </cfRule>
  </conditionalFormatting>
  <conditionalFormatting sqref="AG63">
    <cfRule type="expression" dxfId="1818" priority="1819">
      <formula>INDIRECT(ADDRESS(ROW(),COLUMN()))=TRUNC(INDIRECT(ADDRESS(ROW(),COLUMN())))</formula>
    </cfRule>
  </conditionalFormatting>
  <conditionalFormatting sqref="AG62">
    <cfRule type="expression" dxfId="1817" priority="1818">
      <formula>INDIRECT(ADDRESS(ROW(),COLUMN()))=TRUNC(INDIRECT(ADDRESS(ROW(),COLUMN())))</formula>
    </cfRule>
  </conditionalFormatting>
  <conditionalFormatting sqref="AH63:AM63">
    <cfRule type="expression" dxfId="1816" priority="1817">
      <formula>INDIRECT(ADDRESS(ROW(),COLUMN()))=TRUNC(INDIRECT(ADDRESS(ROW(),COLUMN())))</formula>
    </cfRule>
  </conditionalFormatting>
  <conditionalFormatting sqref="AH62:AM62">
    <cfRule type="expression" dxfId="1815" priority="1816">
      <formula>INDIRECT(ADDRESS(ROW(),COLUMN()))=TRUNC(INDIRECT(ADDRESS(ROW(),COLUMN())))</formula>
    </cfRule>
  </conditionalFormatting>
  <conditionalFormatting sqref="AN63">
    <cfRule type="expression" dxfId="1814" priority="1815">
      <formula>INDIRECT(ADDRESS(ROW(),COLUMN()))=TRUNC(INDIRECT(ADDRESS(ROW(),COLUMN())))</formula>
    </cfRule>
  </conditionalFormatting>
  <conditionalFormatting sqref="AN62">
    <cfRule type="expression" dxfId="1813" priority="1814">
      <formula>INDIRECT(ADDRESS(ROW(),COLUMN()))=TRUNC(INDIRECT(ADDRESS(ROW(),COLUMN())))</formula>
    </cfRule>
  </conditionalFormatting>
  <conditionalFormatting sqref="AO63:AT63">
    <cfRule type="expression" dxfId="1812" priority="1813">
      <formula>INDIRECT(ADDRESS(ROW(),COLUMN()))=TRUNC(INDIRECT(ADDRESS(ROW(),COLUMN())))</formula>
    </cfRule>
  </conditionalFormatting>
  <conditionalFormatting sqref="AO62:AT62">
    <cfRule type="expression" dxfId="1811" priority="1812">
      <formula>INDIRECT(ADDRESS(ROW(),COLUMN()))=TRUNC(INDIRECT(ADDRESS(ROW(),COLUMN())))</formula>
    </cfRule>
  </conditionalFormatting>
  <conditionalFormatting sqref="AU63">
    <cfRule type="expression" dxfId="1810" priority="1811">
      <formula>INDIRECT(ADDRESS(ROW(),COLUMN()))=TRUNC(INDIRECT(ADDRESS(ROW(),COLUMN())))</formula>
    </cfRule>
  </conditionalFormatting>
  <conditionalFormatting sqref="AU62">
    <cfRule type="expression" dxfId="1809" priority="1810">
      <formula>INDIRECT(ADDRESS(ROW(),COLUMN()))=TRUNC(INDIRECT(ADDRESS(ROW(),COLUMN())))</formula>
    </cfRule>
  </conditionalFormatting>
  <conditionalFormatting sqref="AV63:AW63">
    <cfRule type="expression" dxfId="1808" priority="1809">
      <formula>INDIRECT(ADDRESS(ROW(),COLUMN()))=TRUNC(INDIRECT(ADDRESS(ROW(),COLUMN())))</formula>
    </cfRule>
  </conditionalFormatting>
  <conditionalFormatting sqref="AV62:AW62">
    <cfRule type="expression" dxfId="1807" priority="1808">
      <formula>INDIRECT(ADDRESS(ROW(),COLUMN()))=TRUNC(INDIRECT(ADDRESS(ROW(),COLUMN())))</formula>
    </cfRule>
  </conditionalFormatting>
  <conditionalFormatting sqref="AX65:BA66">
    <cfRule type="expression" dxfId="1806" priority="1807">
      <formula>INDIRECT(ADDRESS(ROW(),COLUMN()))=TRUNC(INDIRECT(ADDRESS(ROW(),COLUMN())))</formula>
    </cfRule>
  </conditionalFormatting>
  <conditionalFormatting sqref="S66">
    <cfRule type="expression" dxfId="1805" priority="1806">
      <formula>INDIRECT(ADDRESS(ROW(),COLUMN()))=TRUNC(INDIRECT(ADDRESS(ROW(),COLUMN())))</formula>
    </cfRule>
  </conditionalFormatting>
  <conditionalFormatting sqref="S65">
    <cfRule type="expression" dxfId="1804" priority="1805">
      <formula>INDIRECT(ADDRESS(ROW(),COLUMN()))=TRUNC(INDIRECT(ADDRESS(ROW(),COLUMN())))</formula>
    </cfRule>
  </conditionalFormatting>
  <conditionalFormatting sqref="T66:Y66">
    <cfRule type="expression" dxfId="1803" priority="1804">
      <formula>INDIRECT(ADDRESS(ROW(),COLUMN()))=TRUNC(INDIRECT(ADDRESS(ROW(),COLUMN())))</formula>
    </cfRule>
  </conditionalFormatting>
  <conditionalFormatting sqref="T65:Y65">
    <cfRule type="expression" dxfId="1802" priority="1803">
      <formula>INDIRECT(ADDRESS(ROW(),COLUMN()))=TRUNC(INDIRECT(ADDRESS(ROW(),COLUMN())))</formula>
    </cfRule>
  </conditionalFormatting>
  <conditionalFormatting sqref="Z66">
    <cfRule type="expression" dxfId="1801" priority="1802">
      <formula>INDIRECT(ADDRESS(ROW(),COLUMN()))=TRUNC(INDIRECT(ADDRESS(ROW(),COLUMN())))</formula>
    </cfRule>
  </conditionalFormatting>
  <conditionalFormatting sqref="Z65">
    <cfRule type="expression" dxfId="1800" priority="1801">
      <formula>INDIRECT(ADDRESS(ROW(),COLUMN()))=TRUNC(INDIRECT(ADDRESS(ROW(),COLUMN())))</formula>
    </cfRule>
  </conditionalFormatting>
  <conditionalFormatting sqref="AA66:AF66">
    <cfRule type="expression" dxfId="1799" priority="1800">
      <formula>INDIRECT(ADDRESS(ROW(),COLUMN()))=TRUNC(INDIRECT(ADDRESS(ROW(),COLUMN())))</formula>
    </cfRule>
  </conditionalFormatting>
  <conditionalFormatting sqref="AA65:AF65">
    <cfRule type="expression" dxfId="1798" priority="1799">
      <formula>INDIRECT(ADDRESS(ROW(),COLUMN()))=TRUNC(INDIRECT(ADDRESS(ROW(),COLUMN())))</formula>
    </cfRule>
  </conditionalFormatting>
  <conditionalFormatting sqref="AG66">
    <cfRule type="expression" dxfId="1797" priority="1798">
      <formula>INDIRECT(ADDRESS(ROW(),COLUMN()))=TRUNC(INDIRECT(ADDRESS(ROW(),COLUMN())))</formula>
    </cfRule>
  </conditionalFormatting>
  <conditionalFormatting sqref="AG65">
    <cfRule type="expression" dxfId="1796" priority="1797">
      <formula>INDIRECT(ADDRESS(ROW(),COLUMN()))=TRUNC(INDIRECT(ADDRESS(ROW(),COLUMN())))</formula>
    </cfRule>
  </conditionalFormatting>
  <conditionalFormatting sqref="AH66:AM66">
    <cfRule type="expression" dxfId="1795" priority="1796">
      <formula>INDIRECT(ADDRESS(ROW(),COLUMN()))=TRUNC(INDIRECT(ADDRESS(ROW(),COLUMN())))</formula>
    </cfRule>
  </conditionalFormatting>
  <conditionalFormatting sqref="AH65:AM65">
    <cfRule type="expression" dxfId="1794" priority="1795">
      <formula>INDIRECT(ADDRESS(ROW(),COLUMN()))=TRUNC(INDIRECT(ADDRESS(ROW(),COLUMN())))</formula>
    </cfRule>
  </conditionalFormatting>
  <conditionalFormatting sqref="AN66">
    <cfRule type="expression" dxfId="1793" priority="1794">
      <formula>INDIRECT(ADDRESS(ROW(),COLUMN()))=TRUNC(INDIRECT(ADDRESS(ROW(),COLUMN())))</formula>
    </cfRule>
  </conditionalFormatting>
  <conditionalFormatting sqref="AN65">
    <cfRule type="expression" dxfId="1792" priority="1793">
      <formula>INDIRECT(ADDRESS(ROW(),COLUMN()))=TRUNC(INDIRECT(ADDRESS(ROW(),COLUMN())))</formula>
    </cfRule>
  </conditionalFormatting>
  <conditionalFormatting sqref="AO66:AT66">
    <cfRule type="expression" dxfId="1791" priority="1792">
      <formula>INDIRECT(ADDRESS(ROW(),COLUMN()))=TRUNC(INDIRECT(ADDRESS(ROW(),COLUMN())))</formula>
    </cfRule>
  </conditionalFormatting>
  <conditionalFormatting sqref="AO65:AT65">
    <cfRule type="expression" dxfId="1790" priority="1791">
      <formula>INDIRECT(ADDRESS(ROW(),COLUMN()))=TRUNC(INDIRECT(ADDRESS(ROW(),COLUMN())))</formula>
    </cfRule>
  </conditionalFormatting>
  <conditionalFormatting sqref="AU66">
    <cfRule type="expression" dxfId="1789" priority="1790">
      <formula>INDIRECT(ADDRESS(ROW(),COLUMN()))=TRUNC(INDIRECT(ADDRESS(ROW(),COLUMN())))</formula>
    </cfRule>
  </conditionalFormatting>
  <conditionalFormatting sqref="AU65">
    <cfRule type="expression" dxfId="1788" priority="1789">
      <formula>INDIRECT(ADDRESS(ROW(),COLUMN()))=TRUNC(INDIRECT(ADDRESS(ROW(),COLUMN())))</formula>
    </cfRule>
  </conditionalFormatting>
  <conditionalFormatting sqref="AV66:AW66">
    <cfRule type="expression" dxfId="1787" priority="1788">
      <formula>INDIRECT(ADDRESS(ROW(),COLUMN()))=TRUNC(INDIRECT(ADDRESS(ROW(),COLUMN())))</formula>
    </cfRule>
  </conditionalFormatting>
  <conditionalFormatting sqref="AV65:AW65">
    <cfRule type="expression" dxfId="1786" priority="1787">
      <formula>INDIRECT(ADDRESS(ROW(),COLUMN()))=TRUNC(INDIRECT(ADDRESS(ROW(),COLUMN())))</formula>
    </cfRule>
  </conditionalFormatting>
  <conditionalFormatting sqref="AX68:BA69">
    <cfRule type="expression" dxfId="1785" priority="1786">
      <formula>INDIRECT(ADDRESS(ROW(),COLUMN()))=TRUNC(INDIRECT(ADDRESS(ROW(),COLUMN())))</formula>
    </cfRule>
  </conditionalFormatting>
  <conditionalFormatting sqref="S69">
    <cfRule type="expression" dxfId="1784" priority="1785">
      <formula>INDIRECT(ADDRESS(ROW(),COLUMN()))=TRUNC(INDIRECT(ADDRESS(ROW(),COLUMN())))</formula>
    </cfRule>
  </conditionalFormatting>
  <conditionalFormatting sqref="S68">
    <cfRule type="expression" dxfId="1783" priority="1784">
      <formula>INDIRECT(ADDRESS(ROW(),COLUMN()))=TRUNC(INDIRECT(ADDRESS(ROW(),COLUMN())))</formula>
    </cfRule>
  </conditionalFormatting>
  <conditionalFormatting sqref="T69:Y69">
    <cfRule type="expression" dxfId="1782" priority="1783">
      <formula>INDIRECT(ADDRESS(ROW(),COLUMN()))=TRUNC(INDIRECT(ADDRESS(ROW(),COLUMN())))</formula>
    </cfRule>
  </conditionalFormatting>
  <conditionalFormatting sqref="T68:Y68">
    <cfRule type="expression" dxfId="1781" priority="1782">
      <formula>INDIRECT(ADDRESS(ROW(),COLUMN()))=TRUNC(INDIRECT(ADDRESS(ROW(),COLUMN())))</formula>
    </cfRule>
  </conditionalFormatting>
  <conditionalFormatting sqref="Z69">
    <cfRule type="expression" dxfId="1780" priority="1781">
      <formula>INDIRECT(ADDRESS(ROW(),COLUMN()))=TRUNC(INDIRECT(ADDRESS(ROW(),COLUMN())))</formula>
    </cfRule>
  </conditionalFormatting>
  <conditionalFormatting sqref="Z68">
    <cfRule type="expression" dxfId="1779" priority="1780">
      <formula>INDIRECT(ADDRESS(ROW(),COLUMN()))=TRUNC(INDIRECT(ADDRESS(ROW(),COLUMN())))</formula>
    </cfRule>
  </conditionalFormatting>
  <conditionalFormatting sqref="AA69:AF69">
    <cfRule type="expression" dxfId="1778" priority="1779">
      <formula>INDIRECT(ADDRESS(ROW(),COLUMN()))=TRUNC(INDIRECT(ADDRESS(ROW(),COLUMN())))</formula>
    </cfRule>
  </conditionalFormatting>
  <conditionalFormatting sqref="AA68:AF68">
    <cfRule type="expression" dxfId="1777" priority="1778">
      <formula>INDIRECT(ADDRESS(ROW(),COLUMN()))=TRUNC(INDIRECT(ADDRESS(ROW(),COLUMN())))</formula>
    </cfRule>
  </conditionalFormatting>
  <conditionalFormatting sqref="AG69">
    <cfRule type="expression" dxfId="1776" priority="1777">
      <formula>INDIRECT(ADDRESS(ROW(),COLUMN()))=TRUNC(INDIRECT(ADDRESS(ROW(),COLUMN())))</formula>
    </cfRule>
  </conditionalFormatting>
  <conditionalFormatting sqref="AG68">
    <cfRule type="expression" dxfId="1775" priority="1776">
      <formula>INDIRECT(ADDRESS(ROW(),COLUMN()))=TRUNC(INDIRECT(ADDRESS(ROW(),COLUMN())))</formula>
    </cfRule>
  </conditionalFormatting>
  <conditionalFormatting sqref="AH69:AM69">
    <cfRule type="expression" dxfId="1774" priority="1775">
      <formula>INDIRECT(ADDRESS(ROW(),COLUMN()))=TRUNC(INDIRECT(ADDRESS(ROW(),COLUMN())))</formula>
    </cfRule>
  </conditionalFormatting>
  <conditionalFormatting sqref="AH68:AM68">
    <cfRule type="expression" dxfId="1773" priority="1774">
      <formula>INDIRECT(ADDRESS(ROW(),COLUMN()))=TRUNC(INDIRECT(ADDRESS(ROW(),COLUMN())))</formula>
    </cfRule>
  </conditionalFormatting>
  <conditionalFormatting sqref="AN69">
    <cfRule type="expression" dxfId="1772" priority="1773">
      <formula>INDIRECT(ADDRESS(ROW(),COLUMN()))=TRUNC(INDIRECT(ADDRESS(ROW(),COLUMN())))</formula>
    </cfRule>
  </conditionalFormatting>
  <conditionalFormatting sqref="AN68">
    <cfRule type="expression" dxfId="1771" priority="1772">
      <formula>INDIRECT(ADDRESS(ROW(),COLUMN()))=TRUNC(INDIRECT(ADDRESS(ROW(),COLUMN())))</formula>
    </cfRule>
  </conditionalFormatting>
  <conditionalFormatting sqref="AO69:AT69">
    <cfRule type="expression" dxfId="1770" priority="1771">
      <formula>INDIRECT(ADDRESS(ROW(),COLUMN()))=TRUNC(INDIRECT(ADDRESS(ROW(),COLUMN())))</formula>
    </cfRule>
  </conditionalFormatting>
  <conditionalFormatting sqref="AO68:AT68">
    <cfRule type="expression" dxfId="1769" priority="1770">
      <formula>INDIRECT(ADDRESS(ROW(),COLUMN()))=TRUNC(INDIRECT(ADDRESS(ROW(),COLUMN())))</formula>
    </cfRule>
  </conditionalFormatting>
  <conditionalFormatting sqref="AU69">
    <cfRule type="expression" dxfId="1768" priority="1769">
      <formula>INDIRECT(ADDRESS(ROW(),COLUMN()))=TRUNC(INDIRECT(ADDRESS(ROW(),COLUMN())))</formula>
    </cfRule>
  </conditionalFormatting>
  <conditionalFormatting sqref="AU68">
    <cfRule type="expression" dxfId="1767" priority="1768">
      <formula>INDIRECT(ADDRESS(ROW(),COLUMN()))=TRUNC(INDIRECT(ADDRESS(ROW(),COLUMN())))</formula>
    </cfRule>
  </conditionalFormatting>
  <conditionalFormatting sqref="AV69:AW69">
    <cfRule type="expression" dxfId="1766" priority="1767">
      <formula>INDIRECT(ADDRESS(ROW(),COLUMN()))=TRUNC(INDIRECT(ADDRESS(ROW(),COLUMN())))</formula>
    </cfRule>
  </conditionalFormatting>
  <conditionalFormatting sqref="AV68:AW68">
    <cfRule type="expression" dxfId="1765" priority="1766">
      <formula>INDIRECT(ADDRESS(ROW(),COLUMN()))=TRUNC(INDIRECT(ADDRESS(ROW(),COLUMN())))</formula>
    </cfRule>
  </conditionalFormatting>
  <conditionalFormatting sqref="AX71:BA72">
    <cfRule type="expression" dxfId="1764" priority="1765">
      <formula>INDIRECT(ADDRESS(ROW(),COLUMN()))=TRUNC(INDIRECT(ADDRESS(ROW(),COLUMN())))</formula>
    </cfRule>
  </conditionalFormatting>
  <conditionalFormatting sqref="S72">
    <cfRule type="expression" dxfId="1763" priority="1764">
      <formula>INDIRECT(ADDRESS(ROW(),COLUMN()))=TRUNC(INDIRECT(ADDRESS(ROW(),COLUMN())))</formula>
    </cfRule>
  </conditionalFormatting>
  <conditionalFormatting sqref="S71">
    <cfRule type="expression" dxfId="1762" priority="1763">
      <formula>INDIRECT(ADDRESS(ROW(),COLUMN()))=TRUNC(INDIRECT(ADDRESS(ROW(),COLUMN())))</formula>
    </cfRule>
  </conditionalFormatting>
  <conditionalFormatting sqref="T72:Y72">
    <cfRule type="expression" dxfId="1761" priority="1762">
      <formula>INDIRECT(ADDRESS(ROW(),COLUMN()))=TRUNC(INDIRECT(ADDRESS(ROW(),COLUMN())))</formula>
    </cfRule>
  </conditionalFormatting>
  <conditionalFormatting sqref="T71:Y71">
    <cfRule type="expression" dxfId="1760" priority="1761">
      <formula>INDIRECT(ADDRESS(ROW(),COLUMN()))=TRUNC(INDIRECT(ADDRESS(ROW(),COLUMN())))</formula>
    </cfRule>
  </conditionalFormatting>
  <conditionalFormatting sqref="Z72">
    <cfRule type="expression" dxfId="1759" priority="1760">
      <formula>INDIRECT(ADDRESS(ROW(),COLUMN()))=TRUNC(INDIRECT(ADDRESS(ROW(),COLUMN())))</formula>
    </cfRule>
  </conditionalFormatting>
  <conditionalFormatting sqref="Z71">
    <cfRule type="expression" dxfId="1758" priority="1759">
      <formula>INDIRECT(ADDRESS(ROW(),COLUMN()))=TRUNC(INDIRECT(ADDRESS(ROW(),COLUMN())))</formula>
    </cfRule>
  </conditionalFormatting>
  <conditionalFormatting sqref="AA72:AF72">
    <cfRule type="expression" dxfId="1757" priority="1758">
      <formula>INDIRECT(ADDRESS(ROW(),COLUMN()))=TRUNC(INDIRECT(ADDRESS(ROW(),COLUMN())))</formula>
    </cfRule>
  </conditionalFormatting>
  <conditionalFormatting sqref="AA71:AF71">
    <cfRule type="expression" dxfId="1756" priority="1757">
      <formula>INDIRECT(ADDRESS(ROW(),COLUMN()))=TRUNC(INDIRECT(ADDRESS(ROW(),COLUMN())))</formula>
    </cfRule>
  </conditionalFormatting>
  <conditionalFormatting sqref="AG72">
    <cfRule type="expression" dxfId="1755" priority="1756">
      <formula>INDIRECT(ADDRESS(ROW(),COLUMN()))=TRUNC(INDIRECT(ADDRESS(ROW(),COLUMN())))</formula>
    </cfRule>
  </conditionalFormatting>
  <conditionalFormatting sqref="AG71">
    <cfRule type="expression" dxfId="1754" priority="1755">
      <formula>INDIRECT(ADDRESS(ROW(),COLUMN()))=TRUNC(INDIRECT(ADDRESS(ROW(),COLUMN())))</formula>
    </cfRule>
  </conditionalFormatting>
  <conditionalFormatting sqref="AH72:AM72">
    <cfRule type="expression" dxfId="1753" priority="1754">
      <formula>INDIRECT(ADDRESS(ROW(),COLUMN()))=TRUNC(INDIRECT(ADDRESS(ROW(),COLUMN())))</formula>
    </cfRule>
  </conditionalFormatting>
  <conditionalFormatting sqref="AH71:AM71">
    <cfRule type="expression" dxfId="1752" priority="1753">
      <formula>INDIRECT(ADDRESS(ROW(),COLUMN()))=TRUNC(INDIRECT(ADDRESS(ROW(),COLUMN())))</formula>
    </cfRule>
  </conditionalFormatting>
  <conditionalFormatting sqref="AN72">
    <cfRule type="expression" dxfId="1751" priority="1752">
      <formula>INDIRECT(ADDRESS(ROW(),COLUMN()))=TRUNC(INDIRECT(ADDRESS(ROW(),COLUMN())))</formula>
    </cfRule>
  </conditionalFormatting>
  <conditionalFormatting sqref="AN71">
    <cfRule type="expression" dxfId="1750" priority="1751">
      <formula>INDIRECT(ADDRESS(ROW(),COLUMN()))=TRUNC(INDIRECT(ADDRESS(ROW(),COLUMN())))</formula>
    </cfRule>
  </conditionalFormatting>
  <conditionalFormatting sqref="AO72:AT72">
    <cfRule type="expression" dxfId="1749" priority="1750">
      <formula>INDIRECT(ADDRESS(ROW(),COLUMN()))=TRUNC(INDIRECT(ADDRESS(ROW(),COLUMN())))</formula>
    </cfRule>
  </conditionalFormatting>
  <conditionalFormatting sqref="AO71:AT71">
    <cfRule type="expression" dxfId="1748" priority="1749">
      <formula>INDIRECT(ADDRESS(ROW(),COLUMN()))=TRUNC(INDIRECT(ADDRESS(ROW(),COLUMN())))</formula>
    </cfRule>
  </conditionalFormatting>
  <conditionalFormatting sqref="AU72">
    <cfRule type="expression" dxfId="1747" priority="1748">
      <formula>INDIRECT(ADDRESS(ROW(),COLUMN()))=TRUNC(INDIRECT(ADDRESS(ROW(),COLUMN())))</formula>
    </cfRule>
  </conditionalFormatting>
  <conditionalFormatting sqref="AU71">
    <cfRule type="expression" dxfId="1746" priority="1747">
      <formula>INDIRECT(ADDRESS(ROW(),COLUMN()))=TRUNC(INDIRECT(ADDRESS(ROW(),COLUMN())))</formula>
    </cfRule>
  </conditionalFormatting>
  <conditionalFormatting sqref="AV72:AW72">
    <cfRule type="expression" dxfId="1745" priority="1746">
      <formula>INDIRECT(ADDRESS(ROW(),COLUMN()))=TRUNC(INDIRECT(ADDRESS(ROW(),COLUMN())))</formula>
    </cfRule>
  </conditionalFormatting>
  <conditionalFormatting sqref="AV71:AW71">
    <cfRule type="expression" dxfId="1744" priority="1745">
      <formula>INDIRECT(ADDRESS(ROW(),COLUMN()))=TRUNC(INDIRECT(ADDRESS(ROW(),COLUMN())))</formula>
    </cfRule>
  </conditionalFormatting>
  <conditionalFormatting sqref="AX74:BA75">
    <cfRule type="expression" dxfId="1743" priority="1744">
      <formula>INDIRECT(ADDRESS(ROW(),COLUMN()))=TRUNC(INDIRECT(ADDRESS(ROW(),COLUMN())))</formula>
    </cfRule>
  </conditionalFormatting>
  <conditionalFormatting sqref="S75">
    <cfRule type="expression" dxfId="1742" priority="1743">
      <formula>INDIRECT(ADDRESS(ROW(),COLUMN()))=TRUNC(INDIRECT(ADDRESS(ROW(),COLUMN())))</formula>
    </cfRule>
  </conditionalFormatting>
  <conditionalFormatting sqref="S74">
    <cfRule type="expression" dxfId="1741" priority="1742">
      <formula>INDIRECT(ADDRESS(ROW(),COLUMN()))=TRUNC(INDIRECT(ADDRESS(ROW(),COLUMN())))</formula>
    </cfRule>
  </conditionalFormatting>
  <conditionalFormatting sqref="T75:Y75">
    <cfRule type="expression" dxfId="1740" priority="1741">
      <formula>INDIRECT(ADDRESS(ROW(),COLUMN()))=TRUNC(INDIRECT(ADDRESS(ROW(),COLUMN())))</formula>
    </cfRule>
  </conditionalFormatting>
  <conditionalFormatting sqref="T74:Y74">
    <cfRule type="expression" dxfId="1739" priority="1740">
      <formula>INDIRECT(ADDRESS(ROW(),COLUMN()))=TRUNC(INDIRECT(ADDRESS(ROW(),COLUMN())))</formula>
    </cfRule>
  </conditionalFormatting>
  <conditionalFormatting sqref="Z75">
    <cfRule type="expression" dxfId="1738" priority="1739">
      <formula>INDIRECT(ADDRESS(ROW(),COLUMN()))=TRUNC(INDIRECT(ADDRESS(ROW(),COLUMN())))</formula>
    </cfRule>
  </conditionalFormatting>
  <conditionalFormatting sqref="Z74">
    <cfRule type="expression" dxfId="1737" priority="1738">
      <formula>INDIRECT(ADDRESS(ROW(),COLUMN()))=TRUNC(INDIRECT(ADDRESS(ROW(),COLUMN())))</formula>
    </cfRule>
  </conditionalFormatting>
  <conditionalFormatting sqref="AA75:AF75">
    <cfRule type="expression" dxfId="1736" priority="1737">
      <formula>INDIRECT(ADDRESS(ROW(),COLUMN()))=TRUNC(INDIRECT(ADDRESS(ROW(),COLUMN())))</formula>
    </cfRule>
  </conditionalFormatting>
  <conditionalFormatting sqref="AA74:AF74">
    <cfRule type="expression" dxfId="1735" priority="1736">
      <formula>INDIRECT(ADDRESS(ROW(),COLUMN()))=TRUNC(INDIRECT(ADDRESS(ROW(),COLUMN())))</formula>
    </cfRule>
  </conditionalFormatting>
  <conditionalFormatting sqref="AG75">
    <cfRule type="expression" dxfId="1734" priority="1735">
      <formula>INDIRECT(ADDRESS(ROW(),COLUMN()))=TRUNC(INDIRECT(ADDRESS(ROW(),COLUMN())))</formula>
    </cfRule>
  </conditionalFormatting>
  <conditionalFormatting sqref="AG74">
    <cfRule type="expression" dxfId="1733" priority="1734">
      <formula>INDIRECT(ADDRESS(ROW(),COLUMN()))=TRUNC(INDIRECT(ADDRESS(ROW(),COLUMN())))</formula>
    </cfRule>
  </conditionalFormatting>
  <conditionalFormatting sqref="AH75:AM75">
    <cfRule type="expression" dxfId="1732" priority="1733">
      <formula>INDIRECT(ADDRESS(ROW(),COLUMN()))=TRUNC(INDIRECT(ADDRESS(ROW(),COLUMN())))</formula>
    </cfRule>
  </conditionalFormatting>
  <conditionalFormatting sqref="AH74:AM74">
    <cfRule type="expression" dxfId="1731" priority="1732">
      <formula>INDIRECT(ADDRESS(ROW(),COLUMN()))=TRUNC(INDIRECT(ADDRESS(ROW(),COLUMN())))</formula>
    </cfRule>
  </conditionalFormatting>
  <conditionalFormatting sqref="AN75">
    <cfRule type="expression" dxfId="1730" priority="1731">
      <formula>INDIRECT(ADDRESS(ROW(),COLUMN()))=TRUNC(INDIRECT(ADDRESS(ROW(),COLUMN())))</formula>
    </cfRule>
  </conditionalFormatting>
  <conditionalFormatting sqref="AN74">
    <cfRule type="expression" dxfId="1729" priority="1730">
      <formula>INDIRECT(ADDRESS(ROW(),COLUMN()))=TRUNC(INDIRECT(ADDRESS(ROW(),COLUMN())))</formula>
    </cfRule>
  </conditionalFormatting>
  <conditionalFormatting sqref="AO75:AT75">
    <cfRule type="expression" dxfId="1728" priority="1729">
      <formula>INDIRECT(ADDRESS(ROW(),COLUMN()))=TRUNC(INDIRECT(ADDRESS(ROW(),COLUMN())))</formula>
    </cfRule>
  </conditionalFormatting>
  <conditionalFormatting sqref="AO74:AT74">
    <cfRule type="expression" dxfId="1727" priority="1728">
      <formula>INDIRECT(ADDRESS(ROW(),COLUMN()))=TRUNC(INDIRECT(ADDRESS(ROW(),COLUMN())))</formula>
    </cfRule>
  </conditionalFormatting>
  <conditionalFormatting sqref="AU75">
    <cfRule type="expression" dxfId="1726" priority="1727">
      <formula>INDIRECT(ADDRESS(ROW(),COLUMN()))=TRUNC(INDIRECT(ADDRESS(ROW(),COLUMN())))</formula>
    </cfRule>
  </conditionalFormatting>
  <conditionalFormatting sqref="AU74">
    <cfRule type="expression" dxfId="1725" priority="1726">
      <formula>INDIRECT(ADDRESS(ROW(),COLUMN()))=TRUNC(INDIRECT(ADDRESS(ROW(),COLUMN())))</formula>
    </cfRule>
  </conditionalFormatting>
  <conditionalFormatting sqref="AV75:AW75">
    <cfRule type="expression" dxfId="1724" priority="1725">
      <formula>INDIRECT(ADDRESS(ROW(),COLUMN()))=TRUNC(INDIRECT(ADDRESS(ROW(),COLUMN())))</formula>
    </cfRule>
  </conditionalFormatting>
  <conditionalFormatting sqref="AV74:AW74">
    <cfRule type="expression" dxfId="1723" priority="1724">
      <formula>INDIRECT(ADDRESS(ROW(),COLUMN()))=TRUNC(INDIRECT(ADDRESS(ROW(),COLUMN())))</formula>
    </cfRule>
  </conditionalFormatting>
  <conditionalFormatting sqref="AX77:BA78">
    <cfRule type="expression" dxfId="1722" priority="1723">
      <formula>INDIRECT(ADDRESS(ROW(),COLUMN()))=TRUNC(INDIRECT(ADDRESS(ROW(),COLUMN())))</formula>
    </cfRule>
  </conditionalFormatting>
  <conditionalFormatting sqref="S78">
    <cfRule type="expression" dxfId="1721" priority="1722">
      <formula>INDIRECT(ADDRESS(ROW(),COLUMN()))=TRUNC(INDIRECT(ADDRESS(ROW(),COLUMN())))</formula>
    </cfRule>
  </conditionalFormatting>
  <conditionalFormatting sqref="S77">
    <cfRule type="expression" dxfId="1720" priority="1721">
      <formula>INDIRECT(ADDRESS(ROW(),COLUMN()))=TRUNC(INDIRECT(ADDRESS(ROW(),COLUMN())))</formula>
    </cfRule>
  </conditionalFormatting>
  <conditionalFormatting sqref="T78:Y78">
    <cfRule type="expression" dxfId="1719" priority="1720">
      <formula>INDIRECT(ADDRESS(ROW(),COLUMN()))=TRUNC(INDIRECT(ADDRESS(ROW(),COLUMN())))</formula>
    </cfRule>
  </conditionalFormatting>
  <conditionalFormatting sqref="T77:Y77">
    <cfRule type="expression" dxfId="1718" priority="1719">
      <formula>INDIRECT(ADDRESS(ROW(),COLUMN()))=TRUNC(INDIRECT(ADDRESS(ROW(),COLUMN())))</formula>
    </cfRule>
  </conditionalFormatting>
  <conditionalFormatting sqref="Z78">
    <cfRule type="expression" dxfId="1717" priority="1718">
      <formula>INDIRECT(ADDRESS(ROW(),COLUMN()))=TRUNC(INDIRECT(ADDRESS(ROW(),COLUMN())))</formula>
    </cfRule>
  </conditionalFormatting>
  <conditionalFormatting sqref="Z77">
    <cfRule type="expression" dxfId="1716" priority="1717">
      <formula>INDIRECT(ADDRESS(ROW(),COLUMN()))=TRUNC(INDIRECT(ADDRESS(ROW(),COLUMN())))</formula>
    </cfRule>
  </conditionalFormatting>
  <conditionalFormatting sqref="AA78:AF78">
    <cfRule type="expression" dxfId="1715" priority="1716">
      <formula>INDIRECT(ADDRESS(ROW(),COLUMN()))=TRUNC(INDIRECT(ADDRESS(ROW(),COLUMN())))</formula>
    </cfRule>
  </conditionalFormatting>
  <conditionalFormatting sqref="AA77:AF77">
    <cfRule type="expression" dxfId="1714" priority="1715">
      <formula>INDIRECT(ADDRESS(ROW(),COLUMN()))=TRUNC(INDIRECT(ADDRESS(ROW(),COLUMN())))</formula>
    </cfRule>
  </conditionalFormatting>
  <conditionalFormatting sqref="AG78">
    <cfRule type="expression" dxfId="1713" priority="1714">
      <formula>INDIRECT(ADDRESS(ROW(),COLUMN()))=TRUNC(INDIRECT(ADDRESS(ROW(),COLUMN())))</formula>
    </cfRule>
  </conditionalFormatting>
  <conditionalFormatting sqref="AG77">
    <cfRule type="expression" dxfId="1712" priority="1713">
      <formula>INDIRECT(ADDRESS(ROW(),COLUMN()))=TRUNC(INDIRECT(ADDRESS(ROW(),COLUMN())))</formula>
    </cfRule>
  </conditionalFormatting>
  <conditionalFormatting sqref="AH78:AM78">
    <cfRule type="expression" dxfId="1711" priority="1712">
      <formula>INDIRECT(ADDRESS(ROW(),COLUMN()))=TRUNC(INDIRECT(ADDRESS(ROW(),COLUMN())))</formula>
    </cfRule>
  </conditionalFormatting>
  <conditionalFormatting sqref="AH77:AM77">
    <cfRule type="expression" dxfId="1710" priority="1711">
      <formula>INDIRECT(ADDRESS(ROW(),COLUMN()))=TRUNC(INDIRECT(ADDRESS(ROW(),COLUMN())))</formula>
    </cfRule>
  </conditionalFormatting>
  <conditionalFormatting sqref="AN78">
    <cfRule type="expression" dxfId="1709" priority="1710">
      <formula>INDIRECT(ADDRESS(ROW(),COLUMN()))=TRUNC(INDIRECT(ADDRESS(ROW(),COLUMN())))</formula>
    </cfRule>
  </conditionalFormatting>
  <conditionalFormatting sqref="AN77">
    <cfRule type="expression" dxfId="1708" priority="1709">
      <formula>INDIRECT(ADDRESS(ROW(),COLUMN()))=TRUNC(INDIRECT(ADDRESS(ROW(),COLUMN())))</formula>
    </cfRule>
  </conditionalFormatting>
  <conditionalFormatting sqref="AO78:AT78">
    <cfRule type="expression" dxfId="1707" priority="1708">
      <formula>INDIRECT(ADDRESS(ROW(),COLUMN()))=TRUNC(INDIRECT(ADDRESS(ROW(),COLUMN())))</formula>
    </cfRule>
  </conditionalFormatting>
  <conditionalFormatting sqref="AO77:AT77">
    <cfRule type="expression" dxfId="1706" priority="1707">
      <formula>INDIRECT(ADDRESS(ROW(),COLUMN()))=TRUNC(INDIRECT(ADDRESS(ROW(),COLUMN())))</formula>
    </cfRule>
  </conditionalFormatting>
  <conditionalFormatting sqref="AU78">
    <cfRule type="expression" dxfId="1705" priority="1706">
      <formula>INDIRECT(ADDRESS(ROW(),COLUMN()))=TRUNC(INDIRECT(ADDRESS(ROW(),COLUMN())))</formula>
    </cfRule>
  </conditionalFormatting>
  <conditionalFormatting sqref="AU77">
    <cfRule type="expression" dxfId="1704" priority="1705">
      <formula>INDIRECT(ADDRESS(ROW(),COLUMN()))=TRUNC(INDIRECT(ADDRESS(ROW(),COLUMN())))</formula>
    </cfRule>
  </conditionalFormatting>
  <conditionalFormatting sqref="AV78:AW78">
    <cfRule type="expression" dxfId="1703" priority="1704">
      <formula>INDIRECT(ADDRESS(ROW(),COLUMN()))=TRUNC(INDIRECT(ADDRESS(ROW(),COLUMN())))</formula>
    </cfRule>
  </conditionalFormatting>
  <conditionalFormatting sqref="AV77:AW77">
    <cfRule type="expression" dxfId="1702" priority="1703">
      <formula>INDIRECT(ADDRESS(ROW(),COLUMN()))=TRUNC(INDIRECT(ADDRESS(ROW(),COLUMN())))</formula>
    </cfRule>
  </conditionalFormatting>
  <conditionalFormatting sqref="AX80:BA81">
    <cfRule type="expression" dxfId="1701" priority="1702">
      <formula>INDIRECT(ADDRESS(ROW(),COLUMN()))=TRUNC(INDIRECT(ADDRESS(ROW(),COLUMN())))</formula>
    </cfRule>
  </conditionalFormatting>
  <conditionalFormatting sqref="S81">
    <cfRule type="expression" dxfId="1700" priority="1701">
      <formula>INDIRECT(ADDRESS(ROW(),COLUMN()))=TRUNC(INDIRECT(ADDRESS(ROW(),COLUMN())))</formula>
    </cfRule>
  </conditionalFormatting>
  <conditionalFormatting sqref="S80">
    <cfRule type="expression" dxfId="1699" priority="1700">
      <formula>INDIRECT(ADDRESS(ROW(),COLUMN()))=TRUNC(INDIRECT(ADDRESS(ROW(),COLUMN())))</formula>
    </cfRule>
  </conditionalFormatting>
  <conditionalFormatting sqref="T81:Y81">
    <cfRule type="expression" dxfId="1698" priority="1699">
      <formula>INDIRECT(ADDRESS(ROW(),COLUMN()))=TRUNC(INDIRECT(ADDRESS(ROW(),COLUMN())))</formula>
    </cfRule>
  </conditionalFormatting>
  <conditionalFormatting sqref="T80:Y80">
    <cfRule type="expression" dxfId="1697" priority="1698">
      <formula>INDIRECT(ADDRESS(ROW(),COLUMN()))=TRUNC(INDIRECT(ADDRESS(ROW(),COLUMN())))</formula>
    </cfRule>
  </conditionalFormatting>
  <conditionalFormatting sqref="Z81">
    <cfRule type="expression" dxfId="1696" priority="1697">
      <formula>INDIRECT(ADDRESS(ROW(),COLUMN()))=TRUNC(INDIRECT(ADDRESS(ROW(),COLUMN())))</formula>
    </cfRule>
  </conditionalFormatting>
  <conditionalFormatting sqref="Z80">
    <cfRule type="expression" dxfId="1695" priority="1696">
      <formula>INDIRECT(ADDRESS(ROW(),COLUMN()))=TRUNC(INDIRECT(ADDRESS(ROW(),COLUMN())))</formula>
    </cfRule>
  </conditionalFormatting>
  <conditionalFormatting sqref="AA81:AF81">
    <cfRule type="expression" dxfId="1694" priority="1695">
      <formula>INDIRECT(ADDRESS(ROW(),COLUMN()))=TRUNC(INDIRECT(ADDRESS(ROW(),COLUMN())))</formula>
    </cfRule>
  </conditionalFormatting>
  <conditionalFormatting sqref="AA80:AF80">
    <cfRule type="expression" dxfId="1693" priority="1694">
      <formula>INDIRECT(ADDRESS(ROW(),COLUMN()))=TRUNC(INDIRECT(ADDRESS(ROW(),COLUMN())))</formula>
    </cfRule>
  </conditionalFormatting>
  <conditionalFormatting sqref="AG81">
    <cfRule type="expression" dxfId="1692" priority="1693">
      <formula>INDIRECT(ADDRESS(ROW(),COLUMN()))=TRUNC(INDIRECT(ADDRESS(ROW(),COLUMN())))</formula>
    </cfRule>
  </conditionalFormatting>
  <conditionalFormatting sqref="AG80">
    <cfRule type="expression" dxfId="1691" priority="1692">
      <formula>INDIRECT(ADDRESS(ROW(),COLUMN()))=TRUNC(INDIRECT(ADDRESS(ROW(),COLUMN())))</formula>
    </cfRule>
  </conditionalFormatting>
  <conditionalFormatting sqref="AH81:AM81">
    <cfRule type="expression" dxfId="1690" priority="1691">
      <formula>INDIRECT(ADDRESS(ROW(),COLUMN()))=TRUNC(INDIRECT(ADDRESS(ROW(),COLUMN())))</formula>
    </cfRule>
  </conditionalFormatting>
  <conditionalFormatting sqref="AH80:AM80">
    <cfRule type="expression" dxfId="1689" priority="1690">
      <formula>INDIRECT(ADDRESS(ROW(),COLUMN()))=TRUNC(INDIRECT(ADDRESS(ROW(),COLUMN())))</formula>
    </cfRule>
  </conditionalFormatting>
  <conditionalFormatting sqref="AN81">
    <cfRule type="expression" dxfId="1688" priority="1689">
      <formula>INDIRECT(ADDRESS(ROW(),COLUMN()))=TRUNC(INDIRECT(ADDRESS(ROW(),COLUMN())))</formula>
    </cfRule>
  </conditionalFormatting>
  <conditionalFormatting sqref="AN80">
    <cfRule type="expression" dxfId="1687" priority="1688">
      <formula>INDIRECT(ADDRESS(ROW(),COLUMN()))=TRUNC(INDIRECT(ADDRESS(ROW(),COLUMN())))</formula>
    </cfRule>
  </conditionalFormatting>
  <conditionalFormatting sqref="AO81:AT81">
    <cfRule type="expression" dxfId="1686" priority="1687">
      <formula>INDIRECT(ADDRESS(ROW(),COLUMN()))=TRUNC(INDIRECT(ADDRESS(ROW(),COLUMN())))</formula>
    </cfRule>
  </conditionalFormatting>
  <conditionalFormatting sqref="AO80:AT80">
    <cfRule type="expression" dxfId="1685" priority="1686">
      <formula>INDIRECT(ADDRESS(ROW(),COLUMN()))=TRUNC(INDIRECT(ADDRESS(ROW(),COLUMN())))</formula>
    </cfRule>
  </conditionalFormatting>
  <conditionalFormatting sqref="AU81">
    <cfRule type="expression" dxfId="1684" priority="1685">
      <formula>INDIRECT(ADDRESS(ROW(),COLUMN()))=TRUNC(INDIRECT(ADDRESS(ROW(),COLUMN())))</formula>
    </cfRule>
  </conditionalFormatting>
  <conditionalFormatting sqref="AU80">
    <cfRule type="expression" dxfId="1683" priority="1684">
      <formula>INDIRECT(ADDRESS(ROW(),COLUMN()))=TRUNC(INDIRECT(ADDRESS(ROW(),COLUMN())))</formula>
    </cfRule>
  </conditionalFormatting>
  <conditionalFormatting sqref="AV81:AW81">
    <cfRule type="expression" dxfId="1682" priority="1683">
      <formula>INDIRECT(ADDRESS(ROW(),COLUMN()))=TRUNC(INDIRECT(ADDRESS(ROW(),COLUMN())))</formula>
    </cfRule>
  </conditionalFormatting>
  <conditionalFormatting sqref="AV80:AW80">
    <cfRule type="expression" dxfId="1681" priority="1682">
      <formula>INDIRECT(ADDRESS(ROW(),COLUMN()))=TRUNC(INDIRECT(ADDRESS(ROW(),COLUMN())))</formula>
    </cfRule>
  </conditionalFormatting>
  <conditionalFormatting sqref="AX83:BA84">
    <cfRule type="expression" dxfId="1680" priority="1681">
      <formula>INDIRECT(ADDRESS(ROW(),COLUMN()))=TRUNC(INDIRECT(ADDRESS(ROW(),COLUMN())))</formula>
    </cfRule>
  </conditionalFormatting>
  <conditionalFormatting sqref="S84">
    <cfRule type="expression" dxfId="1679" priority="1680">
      <formula>INDIRECT(ADDRESS(ROW(),COLUMN()))=TRUNC(INDIRECT(ADDRESS(ROW(),COLUMN())))</formula>
    </cfRule>
  </conditionalFormatting>
  <conditionalFormatting sqref="S83">
    <cfRule type="expression" dxfId="1678" priority="1679">
      <formula>INDIRECT(ADDRESS(ROW(),COLUMN()))=TRUNC(INDIRECT(ADDRESS(ROW(),COLUMN())))</formula>
    </cfRule>
  </conditionalFormatting>
  <conditionalFormatting sqref="T84:Y84">
    <cfRule type="expression" dxfId="1677" priority="1678">
      <formula>INDIRECT(ADDRESS(ROW(),COLUMN()))=TRUNC(INDIRECT(ADDRESS(ROW(),COLUMN())))</formula>
    </cfRule>
  </conditionalFormatting>
  <conditionalFormatting sqref="T83:Y83">
    <cfRule type="expression" dxfId="1676" priority="1677">
      <formula>INDIRECT(ADDRESS(ROW(),COLUMN()))=TRUNC(INDIRECT(ADDRESS(ROW(),COLUMN())))</formula>
    </cfRule>
  </conditionalFormatting>
  <conditionalFormatting sqref="Z84">
    <cfRule type="expression" dxfId="1675" priority="1676">
      <formula>INDIRECT(ADDRESS(ROW(),COLUMN()))=TRUNC(INDIRECT(ADDRESS(ROW(),COLUMN())))</formula>
    </cfRule>
  </conditionalFormatting>
  <conditionalFormatting sqref="Z83">
    <cfRule type="expression" dxfId="1674" priority="1675">
      <formula>INDIRECT(ADDRESS(ROW(),COLUMN()))=TRUNC(INDIRECT(ADDRESS(ROW(),COLUMN())))</formula>
    </cfRule>
  </conditionalFormatting>
  <conditionalFormatting sqref="AA84:AF84">
    <cfRule type="expression" dxfId="1673" priority="1674">
      <formula>INDIRECT(ADDRESS(ROW(),COLUMN()))=TRUNC(INDIRECT(ADDRESS(ROW(),COLUMN())))</formula>
    </cfRule>
  </conditionalFormatting>
  <conditionalFormatting sqref="AA83:AF83">
    <cfRule type="expression" dxfId="1672" priority="1673">
      <formula>INDIRECT(ADDRESS(ROW(),COLUMN()))=TRUNC(INDIRECT(ADDRESS(ROW(),COLUMN())))</formula>
    </cfRule>
  </conditionalFormatting>
  <conditionalFormatting sqref="AG84">
    <cfRule type="expression" dxfId="1671" priority="1672">
      <formula>INDIRECT(ADDRESS(ROW(),COLUMN()))=TRUNC(INDIRECT(ADDRESS(ROW(),COLUMN())))</formula>
    </cfRule>
  </conditionalFormatting>
  <conditionalFormatting sqref="AG83">
    <cfRule type="expression" dxfId="1670" priority="1671">
      <formula>INDIRECT(ADDRESS(ROW(),COLUMN()))=TRUNC(INDIRECT(ADDRESS(ROW(),COLUMN())))</formula>
    </cfRule>
  </conditionalFormatting>
  <conditionalFormatting sqref="AH84:AM84">
    <cfRule type="expression" dxfId="1669" priority="1670">
      <formula>INDIRECT(ADDRESS(ROW(),COLUMN()))=TRUNC(INDIRECT(ADDRESS(ROW(),COLUMN())))</formula>
    </cfRule>
  </conditionalFormatting>
  <conditionalFormatting sqref="AH83:AM83">
    <cfRule type="expression" dxfId="1668" priority="1669">
      <formula>INDIRECT(ADDRESS(ROW(),COLUMN()))=TRUNC(INDIRECT(ADDRESS(ROW(),COLUMN())))</formula>
    </cfRule>
  </conditionalFormatting>
  <conditionalFormatting sqref="AN84">
    <cfRule type="expression" dxfId="1667" priority="1668">
      <formula>INDIRECT(ADDRESS(ROW(),COLUMN()))=TRUNC(INDIRECT(ADDRESS(ROW(),COLUMN())))</formula>
    </cfRule>
  </conditionalFormatting>
  <conditionalFormatting sqref="AN83">
    <cfRule type="expression" dxfId="1666" priority="1667">
      <formula>INDIRECT(ADDRESS(ROW(),COLUMN()))=TRUNC(INDIRECT(ADDRESS(ROW(),COLUMN())))</formula>
    </cfRule>
  </conditionalFormatting>
  <conditionalFormatting sqref="AO84:AT84">
    <cfRule type="expression" dxfId="1665" priority="1666">
      <formula>INDIRECT(ADDRESS(ROW(),COLUMN()))=TRUNC(INDIRECT(ADDRESS(ROW(),COLUMN())))</formula>
    </cfRule>
  </conditionalFormatting>
  <conditionalFormatting sqref="AO83:AT83">
    <cfRule type="expression" dxfId="1664" priority="1665">
      <formula>INDIRECT(ADDRESS(ROW(),COLUMN()))=TRUNC(INDIRECT(ADDRESS(ROW(),COLUMN())))</formula>
    </cfRule>
  </conditionalFormatting>
  <conditionalFormatting sqref="AU84">
    <cfRule type="expression" dxfId="1663" priority="1664">
      <formula>INDIRECT(ADDRESS(ROW(),COLUMN()))=TRUNC(INDIRECT(ADDRESS(ROW(),COLUMN())))</formula>
    </cfRule>
  </conditionalFormatting>
  <conditionalFormatting sqref="AU83">
    <cfRule type="expression" dxfId="1662" priority="1663">
      <formula>INDIRECT(ADDRESS(ROW(),COLUMN()))=TRUNC(INDIRECT(ADDRESS(ROW(),COLUMN())))</formula>
    </cfRule>
  </conditionalFormatting>
  <conditionalFormatting sqref="AV84:AW84">
    <cfRule type="expression" dxfId="1661" priority="1662">
      <formula>INDIRECT(ADDRESS(ROW(),COLUMN()))=TRUNC(INDIRECT(ADDRESS(ROW(),COLUMN())))</formula>
    </cfRule>
  </conditionalFormatting>
  <conditionalFormatting sqref="AV83:AW83">
    <cfRule type="expression" dxfId="1660" priority="1661">
      <formula>INDIRECT(ADDRESS(ROW(),COLUMN()))=TRUNC(INDIRECT(ADDRESS(ROW(),COLUMN())))</formula>
    </cfRule>
  </conditionalFormatting>
  <conditionalFormatting sqref="AX86:BA87">
    <cfRule type="expression" dxfId="1659" priority="1660">
      <formula>INDIRECT(ADDRESS(ROW(),COLUMN()))=TRUNC(INDIRECT(ADDRESS(ROW(),COLUMN())))</formula>
    </cfRule>
  </conditionalFormatting>
  <conditionalFormatting sqref="S87">
    <cfRule type="expression" dxfId="1658" priority="1659">
      <formula>INDIRECT(ADDRESS(ROW(),COLUMN()))=TRUNC(INDIRECT(ADDRESS(ROW(),COLUMN())))</formula>
    </cfRule>
  </conditionalFormatting>
  <conditionalFormatting sqref="S86">
    <cfRule type="expression" dxfId="1657" priority="1658">
      <formula>INDIRECT(ADDRESS(ROW(),COLUMN()))=TRUNC(INDIRECT(ADDRESS(ROW(),COLUMN())))</formula>
    </cfRule>
  </conditionalFormatting>
  <conditionalFormatting sqref="T87:Y87">
    <cfRule type="expression" dxfId="1656" priority="1657">
      <formula>INDIRECT(ADDRESS(ROW(),COLUMN()))=TRUNC(INDIRECT(ADDRESS(ROW(),COLUMN())))</formula>
    </cfRule>
  </conditionalFormatting>
  <conditionalFormatting sqref="T86:Y86">
    <cfRule type="expression" dxfId="1655" priority="1656">
      <formula>INDIRECT(ADDRESS(ROW(),COLUMN()))=TRUNC(INDIRECT(ADDRESS(ROW(),COLUMN())))</formula>
    </cfRule>
  </conditionalFormatting>
  <conditionalFormatting sqref="Z87">
    <cfRule type="expression" dxfId="1654" priority="1655">
      <formula>INDIRECT(ADDRESS(ROW(),COLUMN()))=TRUNC(INDIRECT(ADDRESS(ROW(),COLUMN())))</formula>
    </cfRule>
  </conditionalFormatting>
  <conditionalFormatting sqref="Z86">
    <cfRule type="expression" dxfId="1653" priority="1654">
      <formula>INDIRECT(ADDRESS(ROW(),COLUMN()))=TRUNC(INDIRECT(ADDRESS(ROW(),COLUMN())))</formula>
    </cfRule>
  </conditionalFormatting>
  <conditionalFormatting sqref="AA87:AF87">
    <cfRule type="expression" dxfId="1652" priority="1653">
      <formula>INDIRECT(ADDRESS(ROW(),COLUMN()))=TRUNC(INDIRECT(ADDRESS(ROW(),COLUMN())))</formula>
    </cfRule>
  </conditionalFormatting>
  <conditionalFormatting sqref="AA86:AF86">
    <cfRule type="expression" dxfId="1651" priority="1652">
      <formula>INDIRECT(ADDRESS(ROW(),COLUMN()))=TRUNC(INDIRECT(ADDRESS(ROW(),COLUMN())))</formula>
    </cfRule>
  </conditionalFormatting>
  <conditionalFormatting sqref="AG87">
    <cfRule type="expression" dxfId="1650" priority="1651">
      <formula>INDIRECT(ADDRESS(ROW(),COLUMN()))=TRUNC(INDIRECT(ADDRESS(ROW(),COLUMN())))</formula>
    </cfRule>
  </conditionalFormatting>
  <conditionalFormatting sqref="AG86">
    <cfRule type="expression" dxfId="1649" priority="1650">
      <formula>INDIRECT(ADDRESS(ROW(),COLUMN()))=TRUNC(INDIRECT(ADDRESS(ROW(),COLUMN())))</formula>
    </cfRule>
  </conditionalFormatting>
  <conditionalFormatting sqref="AH87:AM87">
    <cfRule type="expression" dxfId="1648" priority="1649">
      <formula>INDIRECT(ADDRESS(ROW(),COLUMN()))=TRUNC(INDIRECT(ADDRESS(ROW(),COLUMN())))</formula>
    </cfRule>
  </conditionalFormatting>
  <conditionalFormatting sqref="AH86:AM86">
    <cfRule type="expression" dxfId="1647" priority="1648">
      <formula>INDIRECT(ADDRESS(ROW(),COLUMN()))=TRUNC(INDIRECT(ADDRESS(ROW(),COLUMN())))</formula>
    </cfRule>
  </conditionalFormatting>
  <conditionalFormatting sqref="AN87">
    <cfRule type="expression" dxfId="1646" priority="1647">
      <formula>INDIRECT(ADDRESS(ROW(),COLUMN()))=TRUNC(INDIRECT(ADDRESS(ROW(),COLUMN())))</formula>
    </cfRule>
  </conditionalFormatting>
  <conditionalFormatting sqref="AN86">
    <cfRule type="expression" dxfId="1645" priority="1646">
      <formula>INDIRECT(ADDRESS(ROW(),COLUMN()))=TRUNC(INDIRECT(ADDRESS(ROW(),COLUMN())))</formula>
    </cfRule>
  </conditionalFormatting>
  <conditionalFormatting sqref="AO87:AT87">
    <cfRule type="expression" dxfId="1644" priority="1645">
      <formula>INDIRECT(ADDRESS(ROW(),COLUMN()))=TRUNC(INDIRECT(ADDRESS(ROW(),COLUMN())))</formula>
    </cfRule>
  </conditionalFormatting>
  <conditionalFormatting sqref="AO86:AT86">
    <cfRule type="expression" dxfId="1643" priority="1644">
      <formula>INDIRECT(ADDRESS(ROW(),COLUMN()))=TRUNC(INDIRECT(ADDRESS(ROW(),COLUMN())))</formula>
    </cfRule>
  </conditionalFormatting>
  <conditionalFormatting sqref="AU87">
    <cfRule type="expression" dxfId="1642" priority="1643">
      <formula>INDIRECT(ADDRESS(ROW(),COLUMN()))=TRUNC(INDIRECT(ADDRESS(ROW(),COLUMN())))</formula>
    </cfRule>
  </conditionalFormatting>
  <conditionalFormatting sqref="AU86">
    <cfRule type="expression" dxfId="1641" priority="1642">
      <formula>INDIRECT(ADDRESS(ROW(),COLUMN()))=TRUNC(INDIRECT(ADDRESS(ROW(),COLUMN())))</formula>
    </cfRule>
  </conditionalFormatting>
  <conditionalFormatting sqref="AV87:AW87">
    <cfRule type="expression" dxfId="1640" priority="1641">
      <formula>INDIRECT(ADDRESS(ROW(),COLUMN()))=TRUNC(INDIRECT(ADDRESS(ROW(),COLUMN())))</formula>
    </cfRule>
  </conditionalFormatting>
  <conditionalFormatting sqref="AV86:AW86">
    <cfRule type="expression" dxfId="1639" priority="1640">
      <formula>INDIRECT(ADDRESS(ROW(),COLUMN()))=TRUNC(INDIRECT(ADDRESS(ROW(),COLUMN())))</formula>
    </cfRule>
  </conditionalFormatting>
  <conditionalFormatting sqref="AX89:BA90">
    <cfRule type="expression" dxfId="1638" priority="1639">
      <formula>INDIRECT(ADDRESS(ROW(),COLUMN()))=TRUNC(INDIRECT(ADDRESS(ROW(),COLUMN())))</formula>
    </cfRule>
  </conditionalFormatting>
  <conditionalFormatting sqref="S90">
    <cfRule type="expression" dxfId="1637" priority="1638">
      <formula>INDIRECT(ADDRESS(ROW(),COLUMN()))=TRUNC(INDIRECT(ADDRESS(ROW(),COLUMN())))</formula>
    </cfRule>
  </conditionalFormatting>
  <conditionalFormatting sqref="S89">
    <cfRule type="expression" dxfId="1636" priority="1637">
      <formula>INDIRECT(ADDRESS(ROW(),COLUMN()))=TRUNC(INDIRECT(ADDRESS(ROW(),COLUMN())))</formula>
    </cfRule>
  </conditionalFormatting>
  <conditionalFormatting sqref="T90:Y90">
    <cfRule type="expression" dxfId="1635" priority="1636">
      <formula>INDIRECT(ADDRESS(ROW(),COLUMN()))=TRUNC(INDIRECT(ADDRESS(ROW(),COLUMN())))</formula>
    </cfRule>
  </conditionalFormatting>
  <conditionalFormatting sqref="T89:Y89">
    <cfRule type="expression" dxfId="1634" priority="1635">
      <formula>INDIRECT(ADDRESS(ROW(),COLUMN()))=TRUNC(INDIRECT(ADDRESS(ROW(),COLUMN())))</formula>
    </cfRule>
  </conditionalFormatting>
  <conditionalFormatting sqref="Z90">
    <cfRule type="expression" dxfId="1633" priority="1634">
      <formula>INDIRECT(ADDRESS(ROW(),COLUMN()))=TRUNC(INDIRECT(ADDRESS(ROW(),COLUMN())))</formula>
    </cfRule>
  </conditionalFormatting>
  <conditionalFormatting sqref="Z89">
    <cfRule type="expression" dxfId="1632" priority="1633">
      <formula>INDIRECT(ADDRESS(ROW(),COLUMN()))=TRUNC(INDIRECT(ADDRESS(ROW(),COLUMN())))</formula>
    </cfRule>
  </conditionalFormatting>
  <conditionalFormatting sqref="AA90:AF90">
    <cfRule type="expression" dxfId="1631" priority="1632">
      <formula>INDIRECT(ADDRESS(ROW(),COLUMN()))=TRUNC(INDIRECT(ADDRESS(ROW(),COLUMN())))</formula>
    </cfRule>
  </conditionalFormatting>
  <conditionalFormatting sqref="AA89:AF89">
    <cfRule type="expression" dxfId="1630" priority="1631">
      <formula>INDIRECT(ADDRESS(ROW(),COLUMN()))=TRUNC(INDIRECT(ADDRESS(ROW(),COLUMN())))</formula>
    </cfRule>
  </conditionalFormatting>
  <conditionalFormatting sqref="AG90">
    <cfRule type="expression" dxfId="1629" priority="1630">
      <formula>INDIRECT(ADDRESS(ROW(),COLUMN()))=TRUNC(INDIRECT(ADDRESS(ROW(),COLUMN())))</formula>
    </cfRule>
  </conditionalFormatting>
  <conditionalFormatting sqref="AG89">
    <cfRule type="expression" dxfId="1628" priority="1629">
      <formula>INDIRECT(ADDRESS(ROW(),COLUMN()))=TRUNC(INDIRECT(ADDRESS(ROW(),COLUMN())))</formula>
    </cfRule>
  </conditionalFormatting>
  <conditionalFormatting sqref="AH90:AM90">
    <cfRule type="expression" dxfId="1627" priority="1628">
      <formula>INDIRECT(ADDRESS(ROW(),COLUMN()))=TRUNC(INDIRECT(ADDRESS(ROW(),COLUMN())))</formula>
    </cfRule>
  </conditionalFormatting>
  <conditionalFormatting sqref="AH89:AM89">
    <cfRule type="expression" dxfId="1626" priority="1627">
      <formula>INDIRECT(ADDRESS(ROW(),COLUMN()))=TRUNC(INDIRECT(ADDRESS(ROW(),COLUMN())))</formula>
    </cfRule>
  </conditionalFormatting>
  <conditionalFormatting sqref="AN90">
    <cfRule type="expression" dxfId="1625" priority="1626">
      <formula>INDIRECT(ADDRESS(ROW(),COLUMN()))=TRUNC(INDIRECT(ADDRESS(ROW(),COLUMN())))</formula>
    </cfRule>
  </conditionalFormatting>
  <conditionalFormatting sqref="AN89">
    <cfRule type="expression" dxfId="1624" priority="1625">
      <formula>INDIRECT(ADDRESS(ROW(),COLUMN()))=TRUNC(INDIRECT(ADDRESS(ROW(),COLUMN())))</formula>
    </cfRule>
  </conditionalFormatting>
  <conditionalFormatting sqref="AO90:AT90">
    <cfRule type="expression" dxfId="1623" priority="1624">
      <formula>INDIRECT(ADDRESS(ROW(),COLUMN()))=TRUNC(INDIRECT(ADDRESS(ROW(),COLUMN())))</formula>
    </cfRule>
  </conditionalFormatting>
  <conditionalFormatting sqref="AO89:AT89">
    <cfRule type="expression" dxfId="1622" priority="1623">
      <formula>INDIRECT(ADDRESS(ROW(),COLUMN()))=TRUNC(INDIRECT(ADDRESS(ROW(),COLUMN())))</formula>
    </cfRule>
  </conditionalFormatting>
  <conditionalFormatting sqref="AU90">
    <cfRule type="expression" dxfId="1621" priority="1622">
      <formula>INDIRECT(ADDRESS(ROW(),COLUMN()))=TRUNC(INDIRECT(ADDRESS(ROW(),COLUMN())))</formula>
    </cfRule>
  </conditionalFormatting>
  <conditionalFormatting sqref="AU89">
    <cfRule type="expression" dxfId="1620" priority="1621">
      <formula>INDIRECT(ADDRESS(ROW(),COLUMN()))=TRUNC(INDIRECT(ADDRESS(ROW(),COLUMN())))</formula>
    </cfRule>
  </conditionalFormatting>
  <conditionalFormatting sqref="AV90:AW90">
    <cfRule type="expression" dxfId="1619" priority="1620">
      <formula>INDIRECT(ADDRESS(ROW(),COLUMN()))=TRUNC(INDIRECT(ADDRESS(ROW(),COLUMN())))</formula>
    </cfRule>
  </conditionalFormatting>
  <conditionalFormatting sqref="AV89:AW89">
    <cfRule type="expression" dxfId="1618" priority="1619">
      <formula>INDIRECT(ADDRESS(ROW(),COLUMN()))=TRUNC(INDIRECT(ADDRESS(ROW(),COLUMN())))</formula>
    </cfRule>
  </conditionalFormatting>
  <conditionalFormatting sqref="AX92:BA93">
    <cfRule type="expression" dxfId="1617" priority="1618">
      <formula>INDIRECT(ADDRESS(ROW(),COLUMN()))=TRUNC(INDIRECT(ADDRESS(ROW(),COLUMN())))</formula>
    </cfRule>
  </conditionalFormatting>
  <conditionalFormatting sqref="S93">
    <cfRule type="expression" dxfId="1616" priority="1617">
      <formula>INDIRECT(ADDRESS(ROW(),COLUMN()))=TRUNC(INDIRECT(ADDRESS(ROW(),COLUMN())))</formula>
    </cfRule>
  </conditionalFormatting>
  <conditionalFormatting sqref="S92">
    <cfRule type="expression" dxfId="1615" priority="1616">
      <formula>INDIRECT(ADDRESS(ROW(),COLUMN()))=TRUNC(INDIRECT(ADDRESS(ROW(),COLUMN())))</formula>
    </cfRule>
  </conditionalFormatting>
  <conditionalFormatting sqref="T93:Y93">
    <cfRule type="expression" dxfId="1614" priority="1615">
      <formula>INDIRECT(ADDRESS(ROW(),COLUMN()))=TRUNC(INDIRECT(ADDRESS(ROW(),COLUMN())))</formula>
    </cfRule>
  </conditionalFormatting>
  <conditionalFormatting sqref="T92:Y92">
    <cfRule type="expression" dxfId="1613" priority="1614">
      <formula>INDIRECT(ADDRESS(ROW(),COLUMN()))=TRUNC(INDIRECT(ADDRESS(ROW(),COLUMN())))</formula>
    </cfRule>
  </conditionalFormatting>
  <conditionalFormatting sqref="Z93">
    <cfRule type="expression" dxfId="1612" priority="1613">
      <formula>INDIRECT(ADDRESS(ROW(),COLUMN()))=TRUNC(INDIRECT(ADDRESS(ROW(),COLUMN())))</formula>
    </cfRule>
  </conditionalFormatting>
  <conditionalFormatting sqref="Z92">
    <cfRule type="expression" dxfId="1611" priority="1612">
      <formula>INDIRECT(ADDRESS(ROW(),COLUMN()))=TRUNC(INDIRECT(ADDRESS(ROW(),COLUMN())))</formula>
    </cfRule>
  </conditionalFormatting>
  <conditionalFormatting sqref="AA93:AF93">
    <cfRule type="expression" dxfId="1610" priority="1611">
      <formula>INDIRECT(ADDRESS(ROW(),COLUMN()))=TRUNC(INDIRECT(ADDRESS(ROW(),COLUMN())))</formula>
    </cfRule>
  </conditionalFormatting>
  <conditionalFormatting sqref="AA92:AF92">
    <cfRule type="expression" dxfId="1609" priority="1610">
      <formula>INDIRECT(ADDRESS(ROW(),COLUMN()))=TRUNC(INDIRECT(ADDRESS(ROW(),COLUMN())))</formula>
    </cfRule>
  </conditionalFormatting>
  <conditionalFormatting sqref="AG93">
    <cfRule type="expression" dxfId="1608" priority="1609">
      <formula>INDIRECT(ADDRESS(ROW(),COLUMN()))=TRUNC(INDIRECT(ADDRESS(ROW(),COLUMN())))</formula>
    </cfRule>
  </conditionalFormatting>
  <conditionalFormatting sqref="AG92">
    <cfRule type="expression" dxfId="1607" priority="1608">
      <formula>INDIRECT(ADDRESS(ROW(),COLUMN()))=TRUNC(INDIRECT(ADDRESS(ROW(),COLUMN())))</formula>
    </cfRule>
  </conditionalFormatting>
  <conditionalFormatting sqref="AH93:AM93">
    <cfRule type="expression" dxfId="1606" priority="1607">
      <formula>INDIRECT(ADDRESS(ROW(),COLUMN()))=TRUNC(INDIRECT(ADDRESS(ROW(),COLUMN())))</formula>
    </cfRule>
  </conditionalFormatting>
  <conditionalFormatting sqref="AH92:AM92">
    <cfRule type="expression" dxfId="1605" priority="1606">
      <formula>INDIRECT(ADDRESS(ROW(),COLUMN()))=TRUNC(INDIRECT(ADDRESS(ROW(),COLUMN())))</formula>
    </cfRule>
  </conditionalFormatting>
  <conditionalFormatting sqref="AN93">
    <cfRule type="expression" dxfId="1604" priority="1605">
      <formula>INDIRECT(ADDRESS(ROW(),COLUMN()))=TRUNC(INDIRECT(ADDRESS(ROW(),COLUMN())))</formula>
    </cfRule>
  </conditionalFormatting>
  <conditionalFormatting sqref="AN92">
    <cfRule type="expression" dxfId="1603" priority="1604">
      <formula>INDIRECT(ADDRESS(ROW(),COLUMN()))=TRUNC(INDIRECT(ADDRESS(ROW(),COLUMN())))</formula>
    </cfRule>
  </conditionalFormatting>
  <conditionalFormatting sqref="AO93:AT93">
    <cfRule type="expression" dxfId="1602" priority="1603">
      <formula>INDIRECT(ADDRESS(ROW(),COLUMN()))=TRUNC(INDIRECT(ADDRESS(ROW(),COLUMN())))</formula>
    </cfRule>
  </conditionalFormatting>
  <conditionalFormatting sqref="AO92:AT92">
    <cfRule type="expression" dxfId="1601" priority="1602">
      <formula>INDIRECT(ADDRESS(ROW(),COLUMN()))=TRUNC(INDIRECT(ADDRESS(ROW(),COLUMN())))</formula>
    </cfRule>
  </conditionalFormatting>
  <conditionalFormatting sqref="AU93">
    <cfRule type="expression" dxfId="1600" priority="1601">
      <formula>INDIRECT(ADDRESS(ROW(),COLUMN()))=TRUNC(INDIRECT(ADDRESS(ROW(),COLUMN())))</formula>
    </cfRule>
  </conditionalFormatting>
  <conditionalFormatting sqref="AU92">
    <cfRule type="expression" dxfId="1599" priority="1600">
      <formula>INDIRECT(ADDRESS(ROW(),COLUMN()))=TRUNC(INDIRECT(ADDRESS(ROW(),COLUMN())))</formula>
    </cfRule>
  </conditionalFormatting>
  <conditionalFormatting sqref="AV93:AW93">
    <cfRule type="expression" dxfId="1598" priority="1599">
      <formula>INDIRECT(ADDRESS(ROW(),COLUMN()))=TRUNC(INDIRECT(ADDRESS(ROW(),COLUMN())))</formula>
    </cfRule>
  </conditionalFormatting>
  <conditionalFormatting sqref="AV92:AW92">
    <cfRule type="expression" dxfId="1597" priority="1598">
      <formula>INDIRECT(ADDRESS(ROW(),COLUMN()))=TRUNC(INDIRECT(ADDRESS(ROW(),COLUMN())))</formula>
    </cfRule>
  </conditionalFormatting>
  <conditionalFormatting sqref="AX95:BA96">
    <cfRule type="expression" dxfId="1596" priority="1597">
      <formula>INDIRECT(ADDRESS(ROW(),COLUMN()))=TRUNC(INDIRECT(ADDRESS(ROW(),COLUMN())))</formula>
    </cfRule>
  </conditionalFormatting>
  <conditionalFormatting sqref="S96">
    <cfRule type="expression" dxfId="1595" priority="1596">
      <formula>INDIRECT(ADDRESS(ROW(),COLUMN()))=TRUNC(INDIRECT(ADDRESS(ROW(),COLUMN())))</formula>
    </cfRule>
  </conditionalFormatting>
  <conditionalFormatting sqref="S95">
    <cfRule type="expression" dxfId="1594" priority="1595">
      <formula>INDIRECT(ADDRESS(ROW(),COLUMN()))=TRUNC(INDIRECT(ADDRESS(ROW(),COLUMN())))</formula>
    </cfRule>
  </conditionalFormatting>
  <conditionalFormatting sqref="T96:Y96">
    <cfRule type="expression" dxfId="1593" priority="1594">
      <formula>INDIRECT(ADDRESS(ROW(),COLUMN()))=TRUNC(INDIRECT(ADDRESS(ROW(),COLUMN())))</formula>
    </cfRule>
  </conditionalFormatting>
  <conditionalFormatting sqref="T95:Y95">
    <cfRule type="expression" dxfId="1592" priority="1593">
      <formula>INDIRECT(ADDRESS(ROW(),COLUMN()))=TRUNC(INDIRECT(ADDRESS(ROW(),COLUMN())))</formula>
    </cfRule>
  </conditionalFormatting>
  <conditionalFormatting sqref="Z96">
    <cfRule type="expression" dxfId="1591" priority="1592">
      <formula>INDIRECT(ADDRESS(ROW(),COLUMN()))=TRUNC(INDIRECT(ADDRESS(ROW(),COLUMN())))</formula>
    </cfRule>
  </conditionalFormatting>
  <conditionalFormatting sqref="Z95">
    <cfRule type="expression" dxfId="1590" priority="1591">
      <formula>INDIRECT(ADDRESS(ROW(),COLUMN()))=TRUNC(INDIRECT(ADDRESS(ROW(),COLUMN())))</formula>
    </cfRule>
  </conditionalFormatting>
  <conditionalFormatting sqref="AA96:AF96">
    <cfRule type="expression" dxfId="1589" priority="1590">
      <formula>INDIRECT(ADDRESS(ROW(),COLUMN()))=TRUNC(INDIRECT(ADDRESS(ROW(),COLUMN())))</formula>
    </cfRule>
  </conditionalFormatting>
  <conditionalFormatting sqref="AA95:AF95">
    <cfRule type="expression" dxfId="1588" priority="1589">
      <formula>INDIRECT(ADDRESS(ROW(),COLUMN()))=TRUNC(INDIRECT(ADDRESS(ROW(),COLUMN())))</formula>
    </cfRule>
  </conditionalFormatting>
  <conditionalFormatting sqref="AG96">
    <cfRule type="expression" dxfId="1587" priority="1588">
      <formula>INDIRECT(ADDRESS(ROW(),COLUMN()))=TRUNC(INDIRECT(ADDRESS(ROW(),COLUMN())))</formula>
    </cfRule>
  </conditionalFormatting>
  <conditionalFormatting sqref="AG95">
    <cfRule type="expression" dxfId="1586" priority="1587">
      <formula>INDIRECT(ADDRESS(ROW(),COLUMN()))=TRUNC(INDIRECT(ADDRESS(ROW(),COLUMN())))</formula>
    </cfRule>
  </conditionalFormatting>
  <conditionalFormatting sqref="AH96:AM96">
    <cfRule type="expression" dxfId="1585" priority="1586">
      <formula>INDIRECT(ADDRESS(ROW(),COLUMN()))=TRUNC(INDIRECT(ADDRESS(ROW(),COLUMN())))</formula>
    </cfRule>
  </conditionalFormatting>
  <conditionalFormatting sqref="AH95:AM95">
    <cfRule type="expression" dxfId="1584" priority="1585">
      <formula>INDIRECT(ADDRESS(ROW(),COLUMN()))=TRUNC(INDIRECT(ADDRESS(ROW(),COLUMN())))</formula>
    </cfRule>
  </conditionalFormatting>
  <conditionalFormatting sqref="AN96">
    <cfRule type="expression" dxfId="1583" priority="1584">
      <formula>INDIRECT(ADDRESS(ROW(),COLUMN()))=TRUNC(INDIRECT(ADDRESS(ROW(),COLUMN())))</formula>
    </cfRule>
  </conditionalFormatting>
  <conditionalFormatting sqref="AN95">
    <cfRule type="expression" dxfId="1582" priority="1583">
      <formula>INDIRECT(ADDRESS(ROW(),COLUMN()))=TRUNC(INDIRECT(ADDRESS(ROW(),COLUMN())))</formula>
    </cfRule>
  </conditionalFormatting>
  <conditionalFormatting sqref="AO96:AT96">
    <cfRule type="expression" dxfId="1581" priority="1582">
      <formula>INDIRECT(ADDRESS(ROW(),COLUMN()))=TRUNC(INDIRECT(ADDRESS(ROW(),COLUMN())))</formula>
    </cfRule>
  </conditionalFormatting>
  <conditionalFormatting sqref="AO95:AT95">
    <cfRule type="expression" dxfId="1580" priority="1581">
      <formula>INDIRECT(ADDRESS(ROW(),COLUMN()))=TRUNC(INDIRECT(ADDRESS(ROW(),COLUMN())))</formula>
    </cfRule>
  </conditionalFormatting>
  <conditionalFormatting sqref="AU96">
    <cfRule type="expression" dxfId="1579" priority="1580">
      <formula>INDIRECT(ADDRESS(ROW(),COLUMN()))=TRUNC(INDIRECT(ADDRESS(ROW(),COLUMN())))</formula>
    </cfRule>
  </conditionalFormatting>
  <conditionalFormatting sqref="AU95">
    <cfRule type="expression" dxfId="1578" priority="1579">
      <formula>INDIRECT(ADDRESS(ROW(),COLUMN()))=TRUNC(INDIRECT(ADDRESS(ROW(),COLUMN())))</formula>
    </cfRule>
  </conditionalFormatting>
  <conditionalFormatting sqref="AV96:AW96">
    <cfRule type="expression" dxfId="1577" priority="1578">
      <formula>INDIRECT(ADDRESS(ROW(),COLUMN()))=TRUNC(INDIRECT(ADDRESS(ROW(),COLUMN())))</formula>
    </cfRule>
  </conditionalFormatting>
  <conditionalFormatting sqref="AV95:AW95">
    <cfRule type="expression" dxfId="1576" priority="1577">
      <formula>INDIRECT(ADDRESS(ROW(),COLUMN()))=TRUNC(INDIRECT(ADDRESS(ROW(),COLUMN())))</formula>
    </cfRule>
  </conditionalFormatting>
  <conditionalFormatting sqref="AX98:BA99">
    <cfRule type="expression" dxfId="1575" priority="1576">
      <formula>INDIRECT(ADDRESS(ROW(),COLUMN()))=TRUNC(INDIRECT(ADDRESS(ROW(),COLUMN())))</formula>
    </cfRule>
  </conditionalFormatting>
  <conditionalFormatting sqref="S99">
    <cfRule type="expression" dxfId="1574" priority="1575">
      <formula>INDIRECT(ADDRESS(ROW(),COLUMN()))=TRUNC(INDIRECT(ADDRESS(ROW(),COLUMN())))</formula>
    </cfRule>
  </conditionalFormatting>
  <conditionalFormatting sqref="S98">
    <cfRule type="expression" dxfId="1573" priority="1574">
      <formula>INDIRECT(ADDRESS(ROW(),COLUMN()))=TRUNC(INDIRECT(ADDRESS(ROW(),COLUMN())))</formula>
    </cfRule>
  </conditionalFormatting>
  <conditionalFormatting sqref="T99:Y99">
    <cfRule type="expression" dxfId="1572" priority="1573">
      <formula>INDIRECT(ADDRESS(ROW(),COLUMN()))=TRUNC(INDIRECT(ADDRESS(ROW(),COLUMN())))</formula>
    </cfRule>
  </conditionalFormatting>
  <conditionalFormatting sqref="T98:Y98">
    <cfRule type="expression" dxfId="1571" priority="1572">
      <formula>INDIRECT(ADDRESS(ROW(),COLUMN()))=TRUNC(INDIRECT(ADDRESS(ROW(),COLUMN())))</formula>
    </cfRule>
  </conditionalFormatting>
  <conditionalFormatting sqref="Z99">
    <cfRule type="expression" dxfId="1570" priority="1571">
      <formula>INDIRECT(ADDRESS(ROW(),COLUMN()))=TRUNC(INDIRECT(ADDRESS(ROW(),COLUMN())))</formula>
    </cfRule>
  </conditionalFormatting>
  <conditionalFormatting sqref="Z98">
    <cfRule type="expression" dxfId="1569" priority="1570">
      <formula>INDIRECT(ADDRESS(ROW(),COLUMN()))=TRUNC(INDIRECT(ADDRESS(ROW(),COLUMN())))</formula>
    </cfRule>
  </conditionalFormatting>
  <conditionalFormatting sqref="AA99:AF99">
    <cfRule type="expression" dxfId="1568" priority="1569">
      <formula>INDIRECT(ADDRESS(ROW(),COLUMN()))=TRUNC(INDIRECT(ADDRESS(ROW(),COLUMN())))</formula>
    </cfRule>
  </conditionalFormatting>
  <conditionalFormatting sqref="AA98:AF98">
    <cfRule type="expression" dxfId="1567" priority="1568">
      <formula>INDIRECT(ADDRESS(ROW(),COLUMN()))=TRUNC(INDIRECT(ADDRESS(ROW(),COLUMN())))</formula>
    </cfRule>
  </conditionalFormatting>
  <conditionalFormatting sqref="AG99">
    <cfRule type="expression" dxfId="1566" priority="1567">
      <formula>INDIRECT(ADDRESS(ROW(),COLUMN()))=TRUNC(INDIRECT(ADDRESS(ROW(),COLUMN())))</formula>
    </cfRule>
  </conditionalFormatting>
  <conditionalFormatting sqref="AG98">
    <cfRule type="expression" dxfId="1565" priority="1566">
      <formula>INDIRECT(ADDRESS(ROW(),COLUMN()))=TRUNC(INDIRECT(ADDRESS(ROW(),COLUMN())))</formula>
    </cfRule>
  </conditionalFormatting>
  <conditionalFormatting sqref="AH99:AM99">
    <cfRule type="expression" dxfId="1564" priority="1565">
      <formula>INDIRECT(ADDRESS(ROW(),COLUMN()))=TRUNC(INDIRECT(ADDRESS(ROW(),COLUMN())))</formula>
    </cfRule>
  </conditionalFormatting>
  <conditionalFormatting sqref="AH98:AM98">
    <cfRule type="expression" dxfId="1563" priority="1564">
      <formula>INDIRECT(ADDRESS(ROW(),COLUMN()))=TRUNC(INDIRECT(ADDRESS(ROW(),COLUMN())))</formula>
    </cfRule>
  </conditionalFormatting>
  <conditionalFormatting sqref="AN99">
    <cfRule type="expression" dxfId="1562" priority="1563">
      <formula>INDIRECT(ADDRESS(ROW(),COLUMN()))=TRUNC(INDIRECT(ADDRESS(ROW(),COLUMN())))</formula>
    </cfRule>
  </conditionalFormatting>
  <conditionalFormatting sqref="AN98">
    <cfRule type="expression" dxfId="1561" priority="1562">
      <formula>INDIRECT(ADDRESS(ROW(),COLUMN()))=TRUNC(INDIRECT(ADDRESS(ROW(),COLUMN())))</formula>
    </cfRule>
  </conditionalFormatting>
  <conditionalFormatting sqref="AO99:AT99">
    <cfRule type="expression" dxfId="1560" priority="1561">
      <formula>INDIRECT(ADDRESS(ROW(),COLUMN()))=TRUNC(INDIRECT(ADDRESS(ROW(),COLUMN())))</formula>
    </cfRule>
  </conditionalFormatting>
  <conditionalFormatting sqref="AO98:AT98">
    <cfRule type="expression" dxfId="1559" priority="1560">
      <formula>INDIRECT(ADDRESS(ROW(),COLUMN()))=TRUNC(INDIRECT(ADDRESS(ROW(),COLUMN())))</formula>
    </cfRule>
  </conditionalFormatting>
  <conditionalFormatting sqref="AU99">
    <cfRule type="expression" dxfId="1558" priority="1559">
      <formula>INDIRECT(ADDRESS(ROW(),COLUMN()))=TRUNC(INDIRECT(ADDRESS(ROW(),COLUMN())))</formula>
    </cfRule>
  </conditionalFormatting>
  <conditionalFormatting sqref="AU98">
    <cfRule type="expression" dxfId="1557" priority="1558">
      <formula>INDIRECT(ADDRESS(ROW(),COLUMN()))=TRUNC(INDIRECT(ADDRESS(ROW(),COLUMN())))</formula>
    </cfRule>
  </conditionalFormatting>
  <conditionalFormatting sqref="AV99:AW99">
    <cfRule type="expression" dxfId="1556" priority="1557">
      <formula>INDIRECT(ADDRESS(ROW(),COLUMN()))=TRUNC(INDIRECT(ADDRESS(ROW(),COLUMN())))</formula>
    </cfRule>
  </conditionalFormatting>
  <conditionalFormatting sqref="AV98:AW98">
    <cfRule type="expression" dxfId="1555" priority="1556">
      <formula>INDIRECT(ADDRESS(ROW(),COLUMN()))=TRUNC(INDIRECT(ADDRESS(ROW(),COLUMN())))</formula>
    </cfRule>
  </conditionalFormatting>
  <conditionalFormatting sqref="AX101:BA102">
    <cfRule type="expression" dxfId="1554" priority="1555">
      <formula>INDIRECT(ADDRESS(ROW(),COLUMN()))=TRUNC(INDIRECT(ADDRESS(ROW(),COLUMN())))</formula>
    </cfRule>
  </conditionalFormatting>
  <conditionalFormatting sqref="S102">
    <cfRule type="expression" dxfId="1553" priority="1554">
      <formula>INDIRECT(ADDRESS(ROW(),COLUMN()))=TRUNC(INDIRECT(ADDRESS(ROW(),COLUMN())))</formula>
    </cfRule>
  </conditionalFormatting>
  <conditionalFormatting sqref="S101">
    <cfRule type="expression" dxfId="1552" priority="1553">
      <formula>INDIRECT(ADDRESS(ROW(),COLUMN()))=TRUNC(INDIRECT(ADDRESS(ROW(),COLUMN())))</formula>
    </cfRule>
  </conditionalFormatting>
  <conditionalFormatting sqref="T102:Y102">
    <cfRule type="expression" dxfId="1551" priority="1552">
      <formula>INDIRECT(ADDRESS(ROW(),COLUMN()))=TRUNC(INDIRECT(ADDRESS(ROW(),COLUMN())))</formula>
    </cfRule>
  </conditionalFormatting>
  <conditionalFormatting sqref="T101:Y101">
    <cfRule type="expression" dxfId="1550" priority="1551">
      <formula>INDIRECT(ADDRESS(ROW(),COLUMN()))=TRUNC(INDIRECT(ADDRESS(ROW(),COLUMN())))</formula>
    </cfRule>
  </conditionalFormatting>
  <conditionalFormatting sqref="Z102">
    <cfRule type="expression" dxfId="1549" priority="1550">
      <formula>INDIRECT(ADDRESS(ROW(),COLUMN()))=TRUNC(INDIRECT(ADDRESS(ROW(),COLUMN())))</formula>
    </cfRule>
  </conditionalFormatting>
  <conditionalFormatting sqref="Z101">
    <cfRule type="expression" dxfId="1548" priority="1549">
      <formula>INDIRECT(ADDRESS(ROW(),COLUMN()))=TRUNC(INDIRECT(ADDRESS(ROW(),COLUMN())))</formula>
    </cfRule>
  </conditionalFormatting>
  <conditionalFormatting sqref="AA102:AF102">
    <cfRule type="expression" dxfId="1547" priority="1548">
      <formula>INDIRECT(ADDRESS(ROW(),COLUMN()))=TRUNC(INDIRECT(ADDRESS(ROW(),COLUMN())))</formula>
    </cfRule>
  </conditionalFormatting>
  <conditionalFormatting sqref="AA101:AF101">
    <cfRule type="expression" dxfId="1546" priority="1547">
      <formula>INDIRECT(ADDRESS(ROW(),COLUMN()))=TRUNC(INDIRECT(ADDRESS(ROW(),COLUMN())))</formula>
    </cfRule>
  </conditionalFormatting>
  <conditionalFormatting sqref="AG102">
    <cfRule type="expression" dxfId="1545" priority="1546">
      <formula>INDIRECT(ADDRESS(ROW(),COLUMN()))=TRUNC(INDIRECT(ADDRESS(ROW(),COLUMN())))</formula>
    </cfRule>
  </conditionalFormatting>
  <conditionalFormatting sqref="AG101">
    <cfRule type="expression" dxfId="1544" priority="1545">
      <formula>INDIRECT(ADDRESS(ROW(),COLUMN()))=TRUNC(INDIRECT(ADDRESS(ROW(),COLUMN())))</formula>
    </cfRule>
  </conditionalFormatting>
  <conditionalFormatting sqref="AH102:AM102">
    <cfRule type="expression" dxfId="1543" priority="1544">
      <formula>INDIRECT(ADDRESS(ROW(),COLUMN()))=TRUNC(INDIRECT(ADDRESS(ROW(),COLUMN())))</formula>
    </cfRule>
  </conditionalFormatting>
  <conditionalFormatting sqref="AH101:AM101">
    <cfRule type="expression" dxfId="1542" priority="1543">
      <formula>INDIRECT(ADDRESS(ROW(),COLUMN()))=TRUNC(INDIRECT(ADDRESS(ROW(),COLUMN())))</formula>
    </cfRule>
  </conditionalFormatting>
  <conditionalFormatting sqref="AN102">
    <cfRule type="expression" dxfId="1541" priority="1542">
      <formula>INDIRECT(ADDRESS(ROW(),COLUMN()))=TRUNC(INDIRECT(ADDRESS(ROW(),COLUMN())))</formula>
    </cfRule>
  </conditionalFormatting>
  <conditionalFormatting sqref="AN101">
    <cfRule type="expression" dxfId="1540" priority="1541">
      <formula>INDIRECT(ADDRESS(ROW(),COLUMN()))=TRUNC(INDIRECT(ADDRESS(ROW(),COLUMN())))</formula>
    </cfRule>
  </conditionalFormatting>
  <conditionalFormatting sqref="AO102:AT102">
    <cfRule type="expression" dxfId="1539" priority="1540">
      <formula>INDIRECT(ADDRESS(ROW(),COLUMN()))=TRUNC(INDIRECT(ADDRESS(ROW(),COLUMN())))</formula>
    </cfRule>
  </conditionalFormatting>
  <conditionalFormatting sqref="AO101:AT101">
    <cfRule type="expression" dxfId="1538" priority="1539">
      <formula>INDIRECT(ADDRESS(ROW(),COLUMN()))=TRUNC(INDIRECT(ADDRESS(ROW(),COLUMN())))</formula>
    </cfRule>
  </conditionalFormatting>
  <conditionalFormatting sqref="AU102">
    <cfRule type="expression" dxfId="1537" priority="1538">
      <formula>INDIRECT(ADDRESS(ROW(),COLUMN()))=TRUNC(INDIRECT(ADDRESS(ROW(),COLUMN())))</formula>
    </cfRule>
  </conditionalFormatting>
  <conditionalFormatting sqref="AU101">
    <cfRule type="expression" dxfId="1536" priority="1537">
      <formula>INDIRECT(ADDRESS(ROW(),COLUMN()))=TRUNC(INDIRECT(ADDRESS(ROW(),COLUMN())))</formula>
    </cfRule>
  </conditionalFormatting>
  <conditionalFormatting sqref="AV102:AW102">
    <cfRule type="expression" dxfId="1535" priority="1536">
      <formula>INDIRECT(ADDRESS(ROW(),COLUMN()))=TRUNC(INDIRECT(ADDRESS(ROW(),COLUMN())))</formula>
    </cfRule>
  </conditionalFormatting>
  <conditionalFormatting sqref="AV101:AW101">
    <cfRule type="expression" dxfId="1534" priority="1535">
      <formula>INDIRECT(ADDRESS(ROW(),COLUMN()))=TRUNC(INDIRECT(ADDRESS(ROW(),COLUMN())))</formula>
    </cfRule>
  </conditionalFormatting>
  <conditionalFormatting sqref="AX104:BA105">
    <cfRule type="expression" dxfId="1533" priority="1534">
      <formula>INDIRECT(ADDRESS(ROW(),COLUMN()))=TRUNC(INDIRECT(ADDRESS(ROW(),COLUMN())))</formula>
    </cfRule>
  </conditionalFormatting>
  <conditionalFormatting sqref="S105">
    <cfRule type="expression" dxfId="1532" priority="1533">
      <formula>INDIRECT(ADDRESS(ROW(),COLUMN()))=TRUNC(INDIRECT(ADDRESS(ROW(),COLUMN())))</formula>
    </cfRule>
  </conditionalFormatting>
  <conditionalFormatting sqref="S104">
    <cfRule type="expression" dxfId="1531" priority="1532">
      <formula>INDIRECT(ADDRESS(ROW(),COLUMN()))=TRUNC(INDIRECT(ADDRESS(ROW(),COLUMN())))</formula>
    </cfRule>
  </conditionalFormatting>
  <conditionalFormatting sqref="T105:Y105">
    <cfRule type="expression" dxfId="1530" priority="1531">
      <formula>INDIRECT(ADDRESS(ROW(),COLUMN()))=TRUNC(INDIRECT(ADDRESS(ROW(),COLUMN())))</formula>
    </cfRule>
  </conditionalFormatting>
  <conditionalFormatting sqref="T104:Y104">
    <cfRule type="expression" dxfId="1529" priority="1530">
      <formula>INDIRECT(ADDRESS(ROW(),COLUMN()))=TRUNC(INDIRECT(ADDRESS(ROW(),COLUMN())))</formula>
    </cfRule>
  </conditionalFormatting>
  <conditionalFormatting sqref="Z105">
    <cfRule type="expression" dxfId="1528" priority="1529">
      <formula>INDIRECT(ADDRESS(ROW(),COLUMN()))=TRUNC(INDIRECT(ADDRESS(ROW(),COLUMN())))</formula>
    </cfRule>
  </conditionalFormatting>
  <conditionalFormatting sqref="Z104">
    <cfRule type="expression" dxfId="1527" priority="1528">
      <formula>INDIRECT(ADDRESS(ROW(),COLUMN()))=TRUNC(INDIRECT(ADDRESS(ROW(),COLUMN())))</formula>
    </cfRule>
  </conditionalFormatting>
  <conditionalFormatting sqref="AA105:AF105">
    <cfRule type="expression" dxfId="1526" priority="1527">
      <formula>INDIRECT(ADDRESS(ROW(),COLUMN()))=TRUNC(INDIRECT(ADDRESS(ROW(),COLUMN())))</formula>
    </cfRule>
  </conditionalFormatting>
  <conditionalFormatting sqref="AA104:AF104">
    <cfRule type="expression" dxfId="1525" priority="1526">
      <formula>INDIRECT(ADDRESS(ROW(),COLUMN()))=TRUNC(INDIRECT(ADDRESS(ROW(),COLUMN())))</formula>
    </cfRule>
  </conditionalFormatting>
  <conditionalFormatting sqref="AG105">
    <cfRule type="expression" dxfId="1524" priority="1525">
      <formula>INDIRECT(ADDRESS(ROW(),COLUMN()))=TRUNC(INDIRECT(ADDRESS(ROW(),COLUMN())))</formula>
    </cfRule>
  </conditionalFormatting>
  <conditionalFormatting sqref="AG104">
    <cfRule type="expression" dxfId="1523" priority="1524">
      <formula>INDIRECT(ADDRESS(ROW(),COLUMN()))=TRUNC(INDIRECT(ADDRESS(ROW(),COLUMN())))</formula>
    </cfRule>
  </conditionalFormatting>
  <conditionalFormatting sqref="AH105:AM105">
    <cfRule type="expression" dxfId="1522" priority="1523">
      <formula>INDIRECT(ADDRESS(ROW(),COLUMN()))=TRUNC(INDIRECT(ADDRESS(ROW(),COLUMN())))</formula>
    </cfRule>
  </conditionalFormatting>
  <conditionalFormatting sqref="AH104:AM104">
    <cfRule type="expression" dxfId="1521" priority="1522">
      <formula>INDIRECT(ADDRESS(ROW(),COLUMN()))=TRUNC(INDIRECT(ADDRESS(ROW(),COLUMN())))</formula>
    </cfRule>
  </conditionalFormatting>
  <conditionalFormatting sqref="AN105">
    <cfRule type="expression" dxfId="1520" priority="1521">
      <formula>INDIRECT(ADDRESS(ROW(),COLUMN()))=TRUNC(INDIRECT(ADDRESS(ROW(),COLUMN())))</formula>
    </cfRule>
  </conditionalFormatting>
  <conditionalFormatting sqref="AN104">
    <cfRule type="expression" dxfId="1519" priority="1520">
      <formula>INDIRECT(ADDRESS(ROW(),COLUMN()))=TRUNC(INDIRECT(ADDRESS(ROW(),COLUMN())))</formula>
    </cfRule>
  </conditionalFormatting>
  <conditionalFormatting sqref="AO105:AT105">
    <cfRule type="expression" dxfId="1518" priority="1519">
      <formula>INDIRECT(ADDRESS(ROW(),COLUMN()))=TRUNC(INDIRECT(ADDRESS(ROW(),COLUMN())))</formula>
    </cfRule>
  </conditionalFormatting>
  <conditionalFormatting sqref="AO104:AT104">
    <cfRule type="expression" dxfId="1517" priority="1518">
      <formula>INDIRECT(ADDRESS(ROW(),COLUMN()))=TRUNC(INDIRECT(ADDRESS(ROW(),COLUMN())))</formula>
    </cfRule>
  </conditionalFormatting>
  <conditionalFormatting sqref="AU105">
    <cfRule type="expression" dxfId="1516" priority="1517">
      <formula>INDIRECT(ADDRESS(ROW(),COLUMN()))=TRUNC(INDIRECT(ADDRESS(ROW(),COLUMN())))</formula>
    </cfRule>
  </conditionalFormatting>
  <conditionalFormatting sqref="AU104">
    <cfRule type="expression" dxfId="1515" priority="1516">
      <formula>INDIRECT(ADDRESS(ROW(),COLUMN()))=TRUNC(INDIRECT(ADDRESS(ROW(),COLUMN())))</formula>
    </cfRule>
  </conditionalFormatting>
  <conditionalFormatting sqref="AV105:AW105">
    <cfRule type="expression" dxfId="1514" priority="1515">
      <formula>INDIRECT(ADDRESS(ROW(),COLUMN()))=TRUNC(INDIRECT(ADDRESS(ROW(),COLUMN())))</formula>
    </cfRule>
  </conditionalFormatting>
  <conditionalFormatting sqref="AV104:AW104">
    <cfRule type="expression" dxfId="1513" priority="1514">
      <formula>INDIRECT(ADDRESS(ROW(),COLUMN()))=TRUNC(INDIRECT(ADDRESS(ROW(),COLUMN())))</formula>
    </cfRule>
  </conditionalFormatting>
  <conditionalFormatting sqref="AX107:BA108">
    <cfRule type="expression" dxfId="1512" priority="1513">
      <formula>INDIRECT(ADDRESS(ROW(),COLUMN()))=TRUNC(INDIRECT(ADDRESS(ROW(),COLUMN())))</formula>
    </cfRule>
  </conditionalFormatting>
  <conditionalFormatting sqref="S108">
    <cfRule type="expression" dxfId="1511" priority="1512">
      <formula>INDIRECT(ADDRESS(ROW(),COLUMN()))=TRUNC(INDIRECT(ADDRESS(ROW(),COLUMN())))</formula>
    </cfRule>
  </conditionalFormatting>
  <conditionalFormatting sqref="S107">
    <cfRule type="expression" dxfId="1510" priority="1511">
      <formula>INDIRECT(ADDRESS(ROW(),COLUMN()))=TRUNC(INDIRECT(ADDRESS(ROW(),COLUMN())))</formula>
    </cfRule>
  </conditionalFormatting>
  <conditionalFormatting sqref="T108:Y108">
    <cfRule type="expression" dxfId="1509" priority="1510">
      <formula>INDIRECT(ADDRESS(ROW(),COLUMN()))=TRUNC(INDIRECT(ADDRESS(ROW(),COLUMN())))</formula>
    </cfRule>
  </conditionalFormatting>
  <conditionalFormatting sqref="T107:Y107">
    <cfRule type="expression" dxfId="1508" priority="1509">
      <formula>INDIRECT(ADDRESS(ROW(),COLUMN()))=TRUNC(INDIRECT(ADDRESS(ROW(),COLUMN())))</formula>
    </cfRule>
  </conditionalFormatting>
  <conditionalFormatting sqref="Z108">
    <cfRule type="expression" dxfId="1507" priority="1508">
      <formula>INDIRECT(ADDRESS(ROW(),COLUMN()))=TRUNC(INDIRECT(ADDRESS(ROW(),COLUMN())))</formula>
    </cfRule>
  </conditionalFormatting>
  <conditionalFormatting sqref="Z107">
    <cfRule type="expression" dxfId="1506" priority="1507">
      <formula>INDIRECT(ADDRESS(ROW(),COLUMN()))=TRUNC(INDIRECT(ADDRESS(ROW(),COLUMN())))</formula>
    </cfRule>
  </conditionalFormatting>
  <conditionalFormatting sqref="AA108:AF108">
    <cfRule type="expression" dxfId="1505" priority="1506">
      <formula>INDIRECT(ADDRESS(ROW(),COLUMN()))=TRUNC(INDIRECT(ADDRESS(ROW(),COLUMN())))</formula>
    </cfRule>
  </conditionalFormatting>
  <conditionalFormatting sqref="AA107:AF107">
    <cfRule type="expression" dxfId="1504" priority="1505">
      <formula>INDIRECT(ADDRESS(ROW(),COLUMN()))=TRUNC(INDIRECT(ADDRESS(ROW(),COLUMN())))</formula>
    </cfRule>
  </conditionalFormatting>
  <conditionalFormatting sqref="AG108">
    <cfRule type="expression" dxfId="1503" priority="1504">
      <formula>INDIRECT(ADDRESS(ROW(),COLUMN()))=TRUNC(INDIRECT(ADDRESS(ROW(),COLUMN())))</formula>
    </cfRule>
  </conditionalFormatting>
  <conditionalFormatting sqref="AG107">
    <cfRule type="expression" dxfId="1502" priority="1503">
      <formula>INDIRECT(ADDRESS(ROW(),COLUMN()))=TRUNC(INDIRECT(ADDRESS(ROW(),COLUMN())))</formula>
    </cfRule>
  </conditionalFormatting>
  <conditionalFormatting sqref="AH108:AM108">
    <cfRule type="expression" dxfId="1501" priority="1502">
      <formula>INDIRECT(ADDRESS(ROW(),COLUMN()))=TRUNC(INDIRECT(ADDRESS(ROW(),COLUMN())))</formula>
    </cfRule>
  </conditionalFormatting>
  <conditionalFormatting sqref="AH107:AM107">
    <cfRule type="expression" dxfId="1500" priority="1501">
      <formula>INDIRECT(ADDRESS(ROW(),COLUMN()))=TRUNC(INDIRECT(ADDRESS(ROW(),COLUMN())))</formula>
    </cfRule>
  </conditionalFormatting>
  <conditionalFormatting sqref="AN108">
    <cfRule type="expression" dxfId="1499" priority="1500">
      <formula>INDIRECT(ADDRESS(ROW(),COLUMN()))=TRUNC(INDIRECT(ADDRESS(ROW(),COLUMN())))</formula>
    </cfRule>
  </conditionalFormatting>
  <conditionalFormatting sqref="AN107">
    <cfRule type="expression" dxfId="1498" priority="1499">
      <formula>INDIRECT(ADDRESS(ROW(),COLUMN()))=TRUNC(INDIRECT(ADDRESS(ROW(),COLUMN())))</formula>
    </cfRule>
  </conditionalFormatting>
  <conditionalFormatting sqref="AO108:AT108">
    <cfRule type="expression" dxfId="1497" priority="1498">
      <formula>INDIRECT(ADDRESS(ROW(),COLUMN()))=TRUNC(INDIRECT(ADDRESS(ROW(),COLUMN())))</formula>
    </cfRule>
  </conditionalFormatting>
  <conditionalFormatting sqref="AO107:AT107">
    <cfRule type="expression" dxfId="1496" priority="1497">
      <formula>INDIRECT(ADDRESS(ROW(),COLUMN()))=TRUNC(INDIRECT(ADDRESS(ROW(),COLUMN())))</formula>
    </cfRule>
  </conditionalFormatting>
  <conditionalFormatting sqref="AU108">
    <cfRule type="expression" dxfId="1495" priority="1496">
      <formula>INDIRECT(ADDRESS(ROW(),COLUMN()))=TRUNC(INDIRECT(ADDRESS(ROW(),COLUMN())))</formula>
    </cfRule>
  </conditionalFormatting>
  <conditionalFormatting sqref="AU107">
    <cfRule type="expression" dxfId="1494" priority="1495">
      <formula>INDIRECT(ADDRESS(ROW(),COLUMN()))=TRUNC(INDIRECT(ADDRESS(ROW(),COLUMN())))</formula>
    </cfRule>
  </conditionalFormatting>
  <conditionalFormatting sqref="AV108:AW108">
    <cfRule type="expression" dxfId="1493" priority="1494">
      <formula>INDIRECT(ADDRESS(ROW(),COLUMN()))=TRUNC(INDIRECT(ADDRESS(ROW(),COLUMN())))</formula>
    </cfRule>
  </conditionalFormatting>
  <conditionalFormatting sqref="AV107:AW107">
    <cfRule type="expression" dxfId="1492" priority="1493">
      <formula>INDIRECT(ADDRESS(ROW(),COLUMN()))=TRUNC(INDIRECT(ADDRESS(ROW(),COLUMN())))</formula>
    </cfRule>
  </conditionalFormatting>
  <conditionalFormatting sqref="AX110:BA111">
    <cfRule type="expression" dxfId="1491" priority="1492">
      <formula>INDIRECT(ADDRESS(ROW(),COLUMN()))=TRUNC(INDIRECT(ADDRESS(ROW(),COLUMN())))</formula>
    </cfRule>
  </conditionalFormatting>
  <conditionalFormatting sqref="S111">
    <cfRule type="expression" dxfId="1490" priority="1491">
      <formula>INDIRECT(ADDRESS(ROW(),COLUMN()))=TRUNC(INDIRECT(ADDRESS(ROW(),COLUMN())))</formula>
    </cfRule>
  </conditionalFormatting>
  <conditionalFormatting sqref="S110">
    <cfRule type="expression" dxfId="1489" priority="1490">
      <formula>INDIRECT(ADDRESS(ROW(),COLUMN()))=TRUNC(INDIRECT(ADDRESS(ROW(),COLUMN())))</formula>
    </cfRule>
  </conditionalFormatting>
  <conditionalFormatting sqref="T111:Y111">
    <cfRule type="expression" dxfId="1488" priority="1489">
      <formula>INDIRECT(ADDRESS(ROW(),COLUMN()))=TRUNC(INDIRECT(ADDRESS(ROW(),COLUMN())))</formula>
    </cfRule>
  </conditionalFormatting>
  <conditionalFormatting sqref="T110:Y110">
    <cfRule type="expression" dxfId="1487" priority="1488">
      <formula>INDIRECT(ADDRESS(ROW(),COLUMN()))=TRUNC(INDIRECT(ADDRESS(ROW(),COLUMN())))</formula>
    </cfRule>
  </conditionalFormatting>
  <conditionalFormatting sqref="Z111">
    <cfRule type="expression" dxfId="1486" priority="1487">
      <formula>INDIRECT(ADDRESS(ROW(),COLUMN()))=TRUNC(INDIRECT(ADDRESS(ROW(),COLUMN())))</formula>
    </cfRule>
  </conditionalFormatting>
  <conditionalFormatting sqref="Z110">
    <cfRule type="expression" dxfId="1485" priority="1486">
      <formula>INDIRECT(ADDRESS(ROW(),COLUMN()))=TRUNC(INDIRECT(ADDRESS(ROW(),COLUMN())))</formula>
    </cfRule>
  </conditionalFormatting>
  <conditionalFormatting sqref="AA111:AF111">
    <cfRule type="expression" dxfId="1484" priority="1485">
      <formula>INDIRECT(ADDRESS(ROW(),COLUMN()))=TRUNC(INDIRECT(ADDRESS(ROW(),COLUMN())))</formula>
    </cfRule>
  </conditionalFormatting>
  <conditionalFormatting sqref="AA110:AF110">
    <cfRule type="expression" dxfId="1483" priority="1484">
      <formula>INDIRECT(ADDRESS(ROW(),COLUMN()))=TRUNC(INDIRECT(ADDRESS(ROW(),COLUMN())))</formula>
    </cfRule>
  </conditionalFormatting>
  <conditionalFormatting sqref="AG111">
    <cfRule type="expression" dxfId="1482" priority="1483">
      <formula>INDIRECT(ADDRESS(ROW(),COLUMN()))=TRUNC(INDIRECT(ADDRESS(ROW(),COLUMN())))</formula>
    </cfRule>
  </conditionalFormatting>
  <conditionalFormatting sqref="AG110">
    <cfRule type="expression" dxfId="1481" priority="1482">
      <formula>INDIRECT(ADDRESS(ROW(),COLUMN()))=TRUNC(INDIRECT(ADDRESS(ROW(),COLUMN())))</formula>
    </cfRule>
  </conditionalFormatting>
  <conditionalFormatting sqref="AH111:AM111">
    <cfRule type="expression" dxfId="1480" priority="1481">
      <formula>INDIRECT(ADDRESS(ROW(),COLUMN()))=TRUNC(INDIRECT(ADDRESS(ROW(),COLUMN())))</formula>
    </cfRule>
  </conditionalFormatting>
  <conditionalFormatting sqref="AH110:AM110">
    <cfRule type="expression" dxfId="1479" priority="1480">
      <formula>INDIRECT(ADDRESS(ROW(),COLUMN()))=TRUNC(INDIRECT(ADDRESS(ROW(),COLUMN())))</formula>
    </cfRule>
  </conditionalFormatting>
  <conditionalFormatting sqref="AN111">
    <cfRule type="expression" dxfId="1478" priority="1479">
      <formula>INDIRECT(ADDRESS(ROW(),COLUMN()))=TRUNC(INDIRECT(ADDRESS(ROW(),COLUMN())))</formula>
    </cfRule>
  </conditionalFormatting>
  <conditionalFormatting sqref="AN110">
    <cfRule type="expression" dxfId="1477" priority="1478">
      <formula>INDIRECT(ADDRESS(ROW(),COLUMN()))=TRUNC(INDIRECT(ADDRESS(ROW(),COLUMN())))</formula>
    </cfRule>
  </conditionalFormatting>
  <conditionalFormatting sqref="AO111:AT111">
    <cfRule type="expression" dxfId="1476" priority="1477">
      <formula>INDIRECT(ADDRESS(ROW(),COLUMN()))=TRUNC(INDIRECT(ADDRESS(ROW(),COLUMN())))</formula>
    </cfRule>
  </conditionalFormatting>
  <conditionalFormatting sqref="AO110:AT110">
    <cfRule type="expression" dxfId="1475" priority="1476">
      <formula>INDIRECT(ADDRESS(ROW(),COLUMN()))=TRUNC(INDIRECT(ADDRESS(ROW(),COLUMN())))</formula>
    </cfRule>
  </conditionalFormatting>
  <conditionalFormatting sqref="AU111">
    <cfRule type="expression" dxfId="1474" priority="1475">
      <formula>INDIRECT(ADDRESS(ROW(),COLUMN()))=TRUNC(INDIRECT(ADDRESS(ROW(),COLUMN())))</formula>
    </cfRule>
  </conditionalFormatting>
  <conditionalFormatting sqref="AU110">
    <cfRule type="expression" dxfId="1473" priority="1474">
      <formula>INDIRECT(ADDRESS(ROW(),COLUMN()))=TRUNC(INDIRECT(ADDRESS(ROW(),COLUMN())))</formula>
    </cfRule>
  </conditionalFormatting>
  <conditionalFormatting sqref="AV111:AW111">
    <cfRule type="expression" dxfId="1472" priority="1473">
      <formula>INDIRECT(ADDRESS(ROW(),COLUMN()))=TRUNC(INDIRECT(ADDRESS(ROW(),COLUMN())))</formula>
    </cfRule>
  </conditionalFormatting>
  <conditionalFormatting sqref="AV110:AW110">
    <cfRule type="expression" dxfId="1471" priority="1472">
      <formula>INDIRECT(ADDRESS(ROW(),COLUMN()))=TRUNC(INDIRECT(ADDRESS(ROW(),COLUMN())))</formula>
    </cfRule>
  </conditionalFormatting>
  <conditionalFormatting sqref="AX113:BA114">
    <cfRule type="expression" dxfId="1470" priority="1471">
      <formula>INDIRECT(ADDRESS(ROW(),COLUMN()))=TRUNC(INDIRECT(ADDRESS(ROW(),COLUMN())))</formula>
    </cfRule>
  </conditionalFormatting>
  <conditionalFormatting sqref="S114">
    <cfRule type="expression" dxfId="1469" priority="1470">
      <formula>INDIRECT(ADDRESS(ROW(),COLUMN()))=TRUNC(INDIRECT(ADDRESS(ROW(),COLUMN())))</formula>
    </cfRule>
  </conditionalFormatting>
  <conditionalFormatting sqref="S113">
    <cfRule type="expression" dxfId="1468" priority="1469">
      <formula>INDIRECT(ADDRESS(ROW(),COLUMN()))=TRUNC(INDIRECT(ADDRESS(ROW(),COLUMN())))</formula>
    </cfRule>
  </conditionalFormatting>
  <conditionalFormatting sqref="T114:Y114">
    <cfRule type="expression" dxfId="1467" priority="1468">
      <formula>INDIRECT(ADDRESS(ROW(),COLUMN()))=TRUNC(INDIRECT(ADDRESS(ROW(),COLUMN())))</formula>
    </cfRule>
  </conditionalFormatting>
  <conditionalFormatting sqref="T113:Y113">
    <cfRule type="expression" dxfId="1466" priority="1467">
      <formula>INDIRECT(ADDRESS(ROW(),COLUMN()))=TRUNC(INDIRECT(ADDRESS(ROW(),COLUMN())))</formula>
    </cfRule>
  </conditionalFormatting>
  <conditionalFormatting sqref="Z114">
    <cfRule type="expression" dxfId="1465" priority="1466">
      <formula>INDIRECT(ADDRESS(ROW(),COLUMN()))=TRUNC(INDIRECT(ADDRESS(ROW(),COLUMN())))</formula>
    </cfRule>
  </conditionalFormatting>
  <conditionalFormatting sqref="Z113">
    <cfRule type="expression" dxfId="1464" priority="1465">
      <formula>INDIRECT(ADDRESS(ROW(),COLUMN()))=TRUNC(INDIRECT(ADDRESS(ROW(),COLUMN())))</formula>
    </cfRule>
  </conditionalFormatting>
  <conditionalFormatting sqref="AA114:AF114">
    <cfRule type="expression" dxfId="1463" priority="1464">
      <formula>INDIRECT(ADDRESS(ROW(),COLUMN()))=TRUNC(INDIRECT(ADDRESS(ROW(),COLUMN())))</formula>
    </cfRule>
  </conditionalFormatting>
  <conditionalFormatting sqref="AA113:AF113">
    <cfRule type="expression" dxfId="1462" priority="1463">
      <formula>INDIRECT(ADDRESS(ROW(),COLUMN()))=TRUNC(INDIRECT(ADDRESS(ROW(),COLUMN())))</formula>
    </cfRule>
  </conditionalFormatting>
  <conditionalFormatting sqref="AG114">
    <cfRule type="expression" dxfId="1461" priority="1462">
      <formula>INDIRECT(ADDRESS(ROW(),COLUMN()))=TRUNC(INDIRECT(ADDRESS(ROW(),COLUMN())))</formula>
    </cfRule>
  </conditionalFormatting>
  <conditionalFormatting sqref="AG113">
    <cfRule type="expression" dxfId="1460" priority="1461">
      <formula>INDIRECT(ADDRESS(ROW(),COLUMN()))=TRUNC(INDIRECT(ADDRESS(ROW(),COLUMN())))</formula>
    </cfRule>
  </conditionalFormatting>
  <conditionalFormatting sqref="AH114:AM114">
    <cfRule type="expression" dxfId="1459" priority="1460">
      <formula>INDIRECT(ADDRESS(ROW(),COLUMN()))=TRUNC(INDIRECT(ADDRESS(ROW(),COLUMN())))</formula>
    </cfRule>
  </conditionalFormatting>
  <conditionalFormatting sqref="AH113:AM113">
    <cfRule type="expression" dxfId="1458" priority="1459">
      <formula>INDIRECT(ADDRESS(ROW(),COLUMN()))=TRUNC(INDIRECT(ADDRESS(ROW(),COLUMN())))</formula>
    </cfRule>
  </conditionalFormatting>
  <conditionalFormatting sqref="AN114">
    <cfRule type="expression" dxfId="1457" priority="1458">
      <formula>INDIRECT(ADDRESS(ROW(),COLUMN()))=TRUNC(INDIRECT(ADDRESS(ROW(),COLUMN())))</formula>
    </cfRule>
  </conditionalFormatting>
  <conditionalFormatting sqref="AN113">
    <cfRule type="expression" dxfId="1456" priority="1457">
      <formula>INDIRECT(ADDRESS(ROW(),COLUMN()))=TRUNC(INDIRECT(ADDRESS(ROW(),COLUMN())))</formula>
    </cfRule>
  </conditionalFormatting>
  <conditionalFormatting sqref="AO114:AT114">
    <cfRule type="expression" dxfId="1455" priority="1456">
      <formula>INDIRECT(ADDRESS(ROW(),COLUMN()))=TRUNC(INDIRECT(ADDRESS(ROW(),COLUMN())))</formula>
    </cfRule>
  </conditionalFormatting>
  <conditionalFormatting sqref="AO113:AT113">
    <cfRule type="expression" dxfId="1454" priority="1455">
      <formula>INDIRECT(ADDRESS(ROW(),COLUMN()))=TRUNC(INDIRECT(ADDRESS(ROW(),COLUMN())))</formula>
    </cfRule>
  </conditionalFormatting>
  <conditionalFormatting sqref="AU114">
    <cfRule type="expression" dxfId="1453" priority="1454">
      <formula>INDIRECT(ADDRESS(ROW(),COLUMN()))=TRUNC(INDIRECT(ADDRESS(ROW(),COLUMN())))</formula>
    </cfRule>
  </conditionalFormatting>
  <conditionalFormatting sqref="AU113">
    <cfRule type="expression" dxfId="1452" priority="1453">
      <formula>INDIRECT(ADDRESS(ROW(),COLUMN()))=TRUNC(INDIRECT(ADDRESS(ROW(),COLUMN())))</formula>
    </cfRule>
  </conditionalFormatting>
  <conditionalFormatting sqref="AV114:AW114">
    <cfRule type="expression" dxfId="1451" priority="1452">
      <formula>INDIRECT(ADDRESS(ROW(),COLUMN()))=TRUNC(INDIRECT(ADDRESS(ROW(),COLUMN())))</formula>
    </cfRule>
  </conditionalFormatting>
  <conditionalFormatting sqref="AV113:AW113">
    <cfRule type="expression" dxfId="1450" priority="1451">
      <formula>INDIRECT(ADDRESS(ROW(),COLUMN()))=TRUNC(INDIRECT(ADDRESS(ROW(),COLUMN())))</formula>
    </cfRule>
  </conditionalFormatting>
  <conditionalFormatting sqref="AX116:BA117">
    <cfRule type="expression" dxfId="1449" priority="1450">
      <formula>INDIRECT(ADDRESS(ROW(),COLUMN()))=TRUNC(INDIRECT(ADDRESS(ROW(),COLUMN())))</formula>
    </cfRule>
  </conditionalFormatting>
  <conditionalFormatting sqref="S117">
    <cfRule type="expression" dxfId="1448" priority="1449">
      <formula>INDIRECT(ADDRESS(ROW(),COLUMN()))=TRUNC(INDIRECT(ADDRESS(ROW(),COLUMN())))</formula>
    </cfRule>
  </conditionalFormatting>
  <conditionalFormatting sqref="S116">
    <cfRule type="expression" dxfId="1447" priority="1448">
      <formula>INDIRECT(ADDRESS(ROW(),COLUMN()))=TRUNC(INDIRECT(ADDRESS(ROW(),COLUMN())))</formula>
    </cfRule>
  </conditionalFormatting>
  <conditionalFormatting sqref="T117:Y117">
    <cfRule type="expression" dxfId="1446" priority="1447">
      <formula>INDIRECT(ADDRESS(ROW(),COLUMN()))=TRUNC(INDIRECT(ADDRESS(ROW(),COLUMN())))</formula>
    </cfRule>
  </conditionalFormatting>
  <conditionalFormatting sqref="T116:Y116">
    <cfRule type="expression" dxfId="1445" priority="1446">
      <formula>INDIRECT(ADDRESS(ROW(),COLUMN()))=TRUNC(INDIRECT(ADDRESS(ROW(),COLUMN())))</formula>
    </cfRule>
  </conditionalFormatting>
  <conditionalFormatting sqref="Z117">
    <cfRule type="expression" dxfId="1444" priority="1445">
      <formula>INDIRECT(ADDRESS(ROW(),COLUMN()))=TRUNC(INDIRECT(ADDRESS(ROW(),COLUMN())))</formula>
    </cfRule>
  </conditionalFormatting>
  <conditionalFormatting sqref="Z116">
    <cfRule type="expression" dxfId="1443" priority="1444">
      <formula>INDIRECT(ADDRESS(ROW(),COLUMN()))=TRUNC(INDIRECT(ADDRESS(ROW(),COLUMN())))</formula>
    </cfRule>
  </conditionalFormatting>
  <conditionalFormatting sqref="AA117:AF117">
    <cfRule type="expression" dxfId="1442" priority="1443">
      <formula>INDIRECT(ADDRESS(ROW(),COLUMN()))=TRUNC(INDIRECT(ADDRESS(ROW(),COLUMN())))</formula>
    </cfRule>
  </conditionalFormatting>
  <conditionalFormatting sqref="AA116:AF116">
    <cfRule type="expression" dxfId="1441" priority="1442">
      <formula>INDIRECT(ADDRESS(ROW(),COLUMN()))=TRUNC(INDIRECT(ADDRESS(ROW(),COLUMN())))</formula>
    </cfRule>
  </conditionalFormatting>
  <conditionalFormatting sqref="AG117">
    <cfRule type="expression" dxfId="1440" priority="1441">
      <formula>INDIRECT(ADDRESS(ROW(),COLUMN()))=TRUNC(INDIRECT(ADDRESS(ROW(),COLUMN())))</formula>
    </cfRule>
  </conditionalFormatting>
  <conditionalFormatting sqref="AG116">
    <cfRule type="expression" dxfId="1439" priority="1440">
      <formula>INDIRECT(ADDRESS(ROW(),COLUMN()))=TRUNC(INDIRECT(ADDRESS(ROW(),COLUMN())))</formula>
    </cfRule>
  </conditionalFormatting>
  <conditionalFormatting sqref="AH117:AM117">
    <cfRule type="expression" dxfId="1438" priority="1439">
      <formula>INDIRECT(ADDRESS(ROW(),COLUMN()))=TRUNC(INDIRECT(ADDRESS(ROW(),COLUMN())))</formula>
    </cfRule>
  </conditionalFormatting>
  <conditionalFormatting sqref="AH116:AM116">
    <cfRule type="expression" dxfId="1437" priority="1438">
      <formula>INDIRECT(ADDRESS(ROW(),COLUMN()))=TRUNC(INDIRECT(ADDRESS(ROW(),COLUMN())))</formula>
    </cfRule>
  </conditionalFormatting>
  <conditionalFormatting sqref="AN117">
    <cfRule type="expression" dxfId="1436" priority="1437">
      <formula>INDIRECT(ADDRESS(ROW(),COLUMN()))=TRUNC(INDIRECT(ADDRESS(ROW(),COLUMN())))</formula>
    </cfRule>
  </conditionalFormatting>
  <conditionalFormatting sqref="AN116">
    <cfRule type="expression" dxfId="1435" priority="1436">
      <formula>INDIRECT(ADDRESS(ROW(),COLUMN()))=TRUNC(INDIRECT(ADDRESS(ROW(),COLUMN())))</formula>
    </cfRule>
  </conditionalFormatting>
  <conditionalFormatting sqref="AO117:AT117">
    <cfRule type="expression" dxfId="1434" priority="1435">
      <formula>INDIRECT(ADDRESS(ROW(),COLUMN()))=TRUNC(INDIRECT(ADDRESS(ROW(),COLUMN())))</formula>
    </cfRule>
  </conditionalFormatting>
  <conditionalFormatting sqref="AO116:AT116">
    <cfRule type="expression" dxfId="1433" priority="1434">
      <formula>INDIRECT(ADDRESS(ROW(),COLUMN()))=TRUNC(INDIRECT(ADDRESS(ROW(),COLUMN())))</formula>
    </cfRule>
  </conditionalFormatting>
  <conditionalFormatting sqref="AU117">
    <cfRule type="expression" dxfId="1432" priority="1433">
      <formula>INDIRECT(ADDRESS(ROW(),COLUMN()))=TRUNC(INDIRECT(ADDRESS(ROW(),COLUMN())))</formula>
    </cfRule>
  </conditionalFormatting>
  <conditionalFormatting sqref="AU116">
    <cfRule type="expression" dxfId="1431" priority="1432">
      <formula>INDIRECT(ADDRESS(ROW(),COLUMN()))=TRUNC(INDIRECT(ADDRESS(ROW(),COLUMN())))</formula>
    </cfRule>
  </conditionalFormatting>
  <conditionalFormatting sqref="AV117:AW117">
    <cfRule type="expression" dxfId="1430" priority="1431">
      <formula>INDIRECT(ADDRESS(ROW(),COLUMN()))=TRUNC(INDIRECT(ADDRESS(ROW(),COLUMN())))</formula>
    </cfRule>
  </conditionalFormatting>
  <conditionalFormatting sqref="AV116:AW116">
    <cfRule type="expression" dxfId="1429" priority="1430">
      <formula>INDIRECT(ADDRESS(ROW(),COLUMN()))=TRUNC(INDIRECT(ADDRESS(ROW(),COLUMN())))</formula>
    </cfRule>
  </conditionalFormatting>
  <conditionalFormatting sqref="AX119:BA120">
    <cfRule type="expression" dxfId="1428" priority="1429">
      <formula>INDIRECT(ADDRESS(ROW(),COLUMN()))=TRUNC(INDIRECT(ADDRESS(ROW(),COLUMN())))</formula>
    </cfRule>
  </conditionalFormatting>
  <conditionalFormatting sqref="S120">
    <cfRule type="expression" dxfId="1427" priority="1428">
      <formula>INDIRECT(ADDRESS(ROW(),COLUMN()))=TRUNC(INDIRECT(ADDRESS(ROW(),COLUMN())))</formula>
    </cfRule>
  </conditionalFormatting>
  <conditionalFormatting sqref="S119">
    <cfRule type="expression" dxfId="1426" priority="1427">
      <formula>INDIRECT(ADDRESS(ROW(),COLUMN()))=TRUNC(INDIRECT(ADDRESS(ROW(),COLUMN())))</formula>
    </cfRule>
  </conditionalFormatting>
  <conditionalFormatting sqref="T120:Y120">
    <cfRule type="expression" dxfId="1425" priority="1426">
      <formula>INDIRECT(ADDRESS(ROW(),COLUMN()))=TRUNC(INDIRECT(ADDRESS(ROW(),COLUMN())))</formula>
    </cfRule>
  </conditionalFormatting>
  <conditionalFormatting sqref="T119:Y119">
    <cfRule type="expression" dxfId="1424" priority="1425">
      <formula>INDIRECT(ADDRESS(ROW(),COLUMN()))=TRUNC(INDIRECT(ADDRESS(ROW(),COLUMN())))</formula>
    </cfRule>
  </conditionalFormatting>
  <conditionalFormatting sqref="Z120">
    <cfRule type="expression" dxfId="1423" priority="1424">
      <formula>INDIRECT(ADDRESS(ROW(),COLUMN()))=TRUNC(INDIRECT(ADDRESS(ROW(),COLUMN())))</formula>
    </cfRule>
  </conditionalFormatting>
  <conditionalFormatting sqref="Z119">
    <cfRule type="expression" dxfId="1422" priority="1423">
      <formula>INDIRECT(ADDRESS(ROW(),COLUMN()))=TRUNC(INDIRECT(ADDRESS(ROW(),COLUMN())))</formula>
    </cfRule>
  </conditionalFormatting>
  <conditionalFormatting sqref="AA120:AF120">
    <cfRule type="expression" dxfId="1421" priority="1422">
      <formula>INDIRECT(ADDRESS(ROW(),COLUMN()))=TRUNC(INDIRECT(ADDRESS(ROW(),COLUMN())))</formula>
    </cfRule>
  </conditionalFormatting>
  <conditionalFormatting sqref="AA119:AF119">
    <cfRule type="expression" dxfId="1420" priority="1421">
      <formula>INDIRECT(ADDRESS(ROW(),COLUMN()))=TRUNC(INDIRECT(ADDRESS(ROW(),COLUMN())))</formula>
    </cfRule>
  </conditionalFormatting>
  <conditionalFormatting sqref="AG120">
    <cfRule type="expression" dxfId="1419" priority="1420">
      <formula>INDIRECT(ADDRESS(ROW(),COLUMN()))=TRUNC(INDIRECT(ADDRESS(ROW(),COLUMN())))</formula>
    </cfRule>
  </conditionalFormatting>
  <conditionalFormatting sqref="AG119">
    <cfRule type="expression" dxfId="1418" priority="1419">
      <formula>INDIRECT(ADDRESS(ROW(),COLUMN()))=TRUNC(INDIRECT(ADDRESS(ROW(),COLUMN())))</formula>
    </cfRule>
  </conditionalFormatting>
  <conditionalFormatting sqref="AH120:AM120">
    <cfRule type="expression" dxfId="1417" priority="1418">
      <formula>INDIRECT(ADDRESS(ROW(),COLUMN()))=TRUNC(INDIRECT(ADDRESS(ROW(),COLUMN())))</formula>
    </cfRule>
  </conditionalFormatting>
  <conditionalFormatting sqref="AH119:AM119">
    <cfRule type="expression" dxfId="1416" priority="1417">
      <formula>INDIRECT(ADDRESS(ROW(),COLUMN()))=TRUNC(INDIRECT(ADDRESS(ROW(),COLUMN())))</formula>
    </cfRule>
  </conditionalFormatting>
  <conditionalFormatting sqref="AN120">
    <cfRule type="expression" dxfId="1415" priority="1416">
      <formula>INDIRECT(ADDRESS(ROW(),COLUMN()))=TRUNC(INDIRECT(ADDRESS(ROW(),COLUMN())))</formula>
    </cfRule>
  </conditionalFormatting>
  <conditionalFormatting sqref="AN119">
    <cfRule type="expression" dxfId="1414" priority="1415">
      <formula>INDIRECT(ADDRESS(ROW(),COLUMN()))=TRUNC(INDIRECT(ADDRESS(ROW(),COLUMN())))</formula>
    </cfRule>
  </conditionalFormatting>
  <conditionalFormatting sqref="AO120:AT120">
    <cfRule type="expression" dxfId="1413" priority="1414">
      <formula>INDIRECT(ADDRESS(ROW(),COLUMN()))=TRUNC(INDIRECT(ADDRESS(ROW(),COLUMN())))</formula>
    </cfRule>
  </conditionalFormatting>
  <conditionalFormatting sqref="AO119:AT119">
    <cfRule type="expression" dxfId="1412" priority="1413">
      <formula>INDIRECT(ADDRESS(ROW(),COLUMN()))=TRUNC(INDIRECT(ADDRESS(ROW(),COLUMN())))</formula>
    </cfRule>
  </conditionalFormatting>
  <conditionalFormatting sqref="AU120">
    <cfRule type="expression" dxfId="1411" priority="1412">
      <formula>INDIRECT(ADDRESS(ROW(),COLUMN()))=TRUNC(INDIRECT(ADDRESS(ROW(),COLUMN())))</formula>
    </cfRule>
  </conditionalFormatting>
  <conditionalFormatting sqref="AU119">
    <cfRule type="expression" dxfId="1410" priority="1411">
      <formula>INDIRECT(ADDRESS(ROW(),COLUMN()))=TRUNC(INDIRECT(ADDRESS(ROW(),COLUMN())))</formula>
    </cfRule>
  </conditionalFormatting>
  <conditionalFormatting sqref="AV120:AW120">
    <cfRule type="expression" dxfId="1409" priority="1410">
      <formula>INDIRECT(ADDRESS(ROW(),COLUMN()))=TRUNC(INDIRECT(ADDRESS(ROW(),COLUMN())))</formula>
    </cfRule>
  </conditionalFormatting>
  <conditionalFormatting sqref="AV119:AW119">
    <cfRule type="expression" dxfId="1408" priority="1409">
      <formula>INDIRECT(ADDRESS(ROW(),COLUMN()))=TRUNC(INDIRECT(ADDRESS(ROW(),COLUMN())))</formula>
    </cfRule>
  </conditionalFormatting>
  <conditionalFormatting sqref="AX122:BA123">
    <cfRule type="expression" dxfId="1407" priority="1408">
      <formula>INDIRECT(ADDRESS(ROW(),COLUMN()))=TRUNC(INDIRECT(ADDRESS(ROW(),COLUMN())))</formula>
    </cfRule>
  </conditionalFormatting>
  <conditionalFormatting sqref="S123">
    <cfRule type="expression" dxfId="1406" priority="1407">
      <formula>INDIRECT(ADDRESS(ROW(),COLUMN()))=TRUNC(INDIRECT(ADDRESS(ROW(),COLUMN())))</formula>
    </cfRule>
  </conditionalFormatting>
  <conditionalFormatting sqref="S122">
    <cfRule type="expression" dxfId="1405" priority="1406">
      <formula>INDIRECT(ADDRESS(ROW(),COLUMN()))=TRUNC(INDIRECT(ADDRESS(ROW(),COLUMN())))</formula>
    </cfRule>
  </conditionalFormatting>
  <conditionalFormatting sqref="T123:Y123">
    <cfRule type="expression" dxfId="1404" priority="1405">
      <formula>INDIRECT(ADDRESS(ROW(),COLUMN()))=TRUNC(INDIRECT(ADDRESS(ROW(),COLUMN())))</formula>
    </cfRule>
  </conditionalFormatting>
  <conditionalFormatting sqref="T122:Y122">
    <cfRule type="expression" dxfId="1403" priority="1404">
      <formula>INDIRECT(ADDRESS(ROW(),COLUMN()))=TRUNC(INDIRECT(ADDRESS(ROW(),COLUMN())))</formula>
    </cfRule>
  </conditionalFormatting>
  <conditionalFormatting sqref="Z123">
    <cfRule type="expression" dxfId="1402" priority="1403">
      <formula>INDIRECT(ADDRESS(ROW(),COLUMN()))=TRUNC(INDIRECT(ADDRESS(ROW(),COLUMN())))</formula>
    </cfRule>
  </conditionalFormatting>
  <conditionalFormatting sqref="Z122">
    <cfRule type="expression" dxfId="1401" priority="1402">
      <formula>INDIRECT(ADDRESS(ROW(),COLUMN()))=TRUNC(INDIRECT(ADDRESS(ROW(),COLUMN())))</formula>
    </cfRule>
  </conditionalFormatting>
  <conditionalFormatting sqref="AA123:AF123">
    <cfRule type="expression" dxfId="1400" priority="1401">
      <formula>INDIRECT(ADDRESS(ROW(),COLUMN()))=TRUNC(INDIRECT(ADDRESS(ROW(),COLUMN())))</formula>
    </cfRule>
  </conditionalFormatting>
  <conditionalFormatting sqref="AA122:AF122">
    <cfRule type="expression" dxfId="1399" priority="1400">
      <formula>INDIRECT(ADDRESS(ROW(),COLUMN()))=TRUNC(INDIRECT(ADDRESS(ROW(),COLUMN())))</formula>
    </cfRule>
  </conditionalFormatting>
  <conditionalFormatting sqref="AG123">
    <cfRule type="expression" dxfId="1398" priority="1399">
      <formula>INDIRECT(ADDRESS(ROW(),COLUMN()))=TRUNC(INDIRECT(ADDRESS(ROW(),COLUMN())))</formula>
    </cfRule>
  </conditionalFormatting>
  <conditionalFormatting sqref="AG122">
    <cfRule type="expression" dxfId="1397" priority="1398">
      <formula>INDIRECT(ADDRESS(ROW(),COLUMN()))=TRUNC(INDIRECT(ADDRESS(ROW(),COLUMN())))</formula>
    </cfRule>
  </conditionalFormatting>
  <conditionalFormatting sqref="AH123:AM123">
    <cfRule type="expression" dxfId="1396" priority="1397">
      <formula>INDIRECT(ADDRESS(ROW(),COLUMN()))=TRUNC(INDIRECT(ADDRESS(ROW(),COLUMN())))</formula>
    </cfRule>
  </conditionalFormatting>
  <conditionalFormatting sqref="AH122:AM122">
    <cfRule type="expression" dxfId="1395" priority="1396">
      <formula>INDIRECT(ADDRESS(ROW(),COLUMN()))=TRUNC(INDIRECT(ADDRESS(ROW(),COLUMN())))</formula>
    </cfRule>
  </conditionalFormatting>
  <conditionalFormatting sqref="AN123">
    <cfRule type="expression" dxfId="1394" priority="1395">
      <formula>INDIRECT(ADDRESS(ROW(),COLUMN()))=TRUNC(INDIRECT(ADDRESS(ROW(),COLUMN())))</formula>
    </cfRule>
  </conditionalFormatting>
  <conditionalFormatting sqref="AN122">
    <cfRule type="expression" dxfId="1393" priority="1394">
      <formula>INDIRECT(ADDRESS(ROW(),COLUMN()))=TRUNC(INDIRECT(ADDRESS(ROW(),COLUMN())))</formula>
    </cfRule>
  </conditionalFormatting>
  <conditionalFormatting sqref="AO123:AT123">
    <cfRule type="expression" dxfId="1392" priority="1393">
      <formula>INDIRECT(ADDRESS(ROW(),COLUMN()))=TRUNC(INDIRECT(ADDRESS(ROW(),COLUMN())))</formula>
    </cfRule>
  </conditionalFormatting>
  <conditionalFormatting sqref="AO122:AT122">
    <cfRule type="expression" dxfId="1391" priority="1392">
      <formula>INDIRECT(ADDRESS(ROW(),COLUMN()))=TRUNC(INDIRECT(ADDRESS(ROW(),COLUMN())))</formula>
    </cfRule>
  </conditionalFormatting>
  <conditionalFormatting sqref="AU123">
    <cfRule type="expression" dxfId="1390" priority="1391">
      <formula>INDIRECT(ADDRESS(ROW(),COLUMN()))=TRUNC(INDIRECT(ADDRESS(ROW(),COLUMN())))</formula>
    </cfRule>
  </conditionalFormatting>
  <conditionalFormatting sqref="AU122">
    <cfRule type="expression" dxfId="1389" priority="1390">
      <formula>INDIRECT(ADDRESS(ROW(),COLUMN()))=TRUNC(INDIRECT(ADDRESS(ROW(),COLUMN())))</formula>
    </cfRule>
  </conditionalFormatting>
  <conditionalFormatting sqref="AV123:AW123">
    <cfRule type="expression" dxfId="1388" priority="1389">
      <formula>INDIRECT(ADDRESS(ROW(),COLUMN()))=TRUNC(INDIRECT(ADDRESS(ROW(),COLUMN())))</formula>
    </cfRule>
  </conditionalFormatting>
  <conditionalFormatting sqref="AV122:AW122">
    <cfRule type="expression" dxfId="1387" priority="1388">
      <formula>INDIRECT(ADDRESS(ROW(),COLUMN()))=TRUNC(INDIRECT(ADDRESS(ROW(),COLUMN())))</formula>
    </cfRule>
  </conditionalFormatting>
  <conditionalFormatting sqref="AX125:BA126">
    <cfRule type="expression" dxfId="1386" priority="1387">
      <formula>INDIRECT(ADDRESS(ROW(),COLUMN()))=TRUNC(INDIRECT(ADDRESS(ROW(),COLUMN())))</formula>
    </cfRule>
  </conditionalFormatting>
  <conditionalFormatting sqref="S126">
    <cfRule type="expression" dxfId="1385" priority="1386">
      <formula>INDIRECT(ADDRESS(ROW(),COLUMN()))=TRUNC(INDIRECT(ADDRESS(ROW(),COLUMN())))</formula>
    </cfRule>
  </conditionalFormatting>
  <conditionalFormatting sqref="S125">
    <cfRule type="expression" dxfId="1384" priority="1385">
      <formula>INDIRECT(ADDRESS(ROW(),COLUMN()))=TRUNC(INDIRECT(ADDRESS(ROW(),COLUMN())))</formula>
    </cfRule>
  </conditionalFormatting>
  <conditionalFormatting sqref="T126:Y126">
    <cfRule type="expression" dxfId="1383" priority="1384">
      <formula>INDIRECT(ADDRESS(ROW(),COLUMN()))=TRUNC(INDIRECT(ADDRESS(ROW(),COLUMN())))</formula>
    </cfRule>
  </conditionalFormatting>
  <conditionalFormatting sqref="T125:Y125">
    <cfRule type="expression" dxfId="1382" priority="1383">
      <formula>INDIRECT(ADDRESS(ROW(),COLUMN()))=TRUNC(INDIRECT(ADDRESS(ROW(),COLUMN())))</formula>
    </cfRule>
  </conditionalFormatting>
  <conditionalFormatting sqref="Z126">
    <cfRule type="expression" dxfId="1381" priority="1382">
      <formula>INDIRECT(ADDRESS(ROW(),COLUMN()))=TRUNC(INDIRECT(ADDRESS(ROW(),COLUMN())))</formula>
    </cfRule>
  </conditionalFormatting>
  <conditionalFormatting sqref="Z125">
    <cfRule type="expression" dxfId="1380" priority="1381">
      <formula>INDIRECT(ADDRESS(ROW(),COLUMN()))=TRUNC(INDIRECT(ADDRESS(ROW(),COLUMN())))</formula>
    </cfRule>
  </conditionalFormatting>
  <conditionalFormatting sqref="AA126:AF126">
    <cfRule type="expression" dxfId="1379" priority="1380">
      <formula>INDIRECT(ADDRESS(ROW(),COLUMN()))=TRUNC(INDIRECT(ADDRESS(ROW(),COLUMN())))</formula>
    </cfRule>
  </conditionalFormatting>
  <conditionalFormatting sqref="AA125:AF125">
    <cfRule type="expression" dxfId="1378" priority="1379">
      <formula>INDIRECT(ADDRESS(ROW(),COLUMN()))=TRUNC(INDIRECT(ADDRESS(ROW(),COLUMN())))</formula>
    </cfRule>
  </conditionalFormatting>
  <conditionalFormatting sqref="AG126">
    <cfRule type="expression" dxfId="1377" priority="1378">
      <formula>INDIRECT(ADDRESS(ROW(),COLUMN()))=TRUNC(INDIRECT(ADDRESS(ROW(),COLUMN())))</formula>
    </cfRule>
  </conditionalFormatting>
  <conditionalFormatting sqref="AG125">
    <cfRule type="expression" dxfId="1376" priority="1377">
      <formula>INDIRECT(ADDRESS(ROW(),COLUMN()))=TRUNC(INDIRECT(ADDRESS(ROW(),COLUMN())))</formula>
    </cfRule>
  </conditionalFormatting>
  <conditionalFormatting sqref="AH126:AM126">
    <cfRule type="expression" dxfId="1375" priority="1376">
      <formula>INDIRECT(ADDRESS(ROW(),COLUMN()))=TRUNC(INDIRECT(ADDRESS(ROW(),COLUMN())))</formula>
    </cfRule>
  </conditionalFormatting>
  <conditionalFormatting sqref="AH125:AM125">
    <cfRule type="expression" dxfId="1374" priority="1375">
      <formula>INDIRECT(ADDRESS(ROW(),COLUMN()))=TRUNC(INDIRECT(ADDRESS(ROW(),COLUMN())))</formula>
    </cfRule>
  </conditionalFormatting>
  <conditionalFormatting sqref="AN126">
    <cfRule type="expression" dxfId="1373" priority="1374">
      <formula>INDIRECT(ADDRESS(ROW(),COLUMN()))=TRUNC(INDIRECT(ADDRESS(ROW(),COLUMN())))</formula>
    </cfRule>
  </conditionalFormatting>
  <conditionalFormatting sqref="AN125">
    <cfRule type="expression" dxfId="1372" priority="1373">
      <formula>INDIRECT(ADDRESS(ROW(),COLUMN()))=TRUNC(INDIRECT(ADDRESS(ROW(),COLUMN())))</formula>
    </cfRule>
  </conditionalFormatting>
  <conditionalFormatting sqref="AO126:AT126">
    <cfRule type="expression" dxfId="1371" priority="1372">
      <formula>INDIRECT(ADDRESS(ROW(),COLUMN()))=TRUNC(INDIRECT(ADDRESS(ROW(),COLUMN())))</formula>
    </cfRule>
  </conditionalFormatting>
  <conditionalFormatting sqref="AO125:AT125">
    <cfRule type="expression" dxfId="1370" priority="1371">
      <formula>INDIRECT(ADDRESS(ROW(),COLUMN()))=TRUNC(INDIRECT(ADDRESS(ROW(),COLUMN())))</formula>
    </cfRule>
  </conditionalFormatting>
  <conditionalFormatting sqref="AU126">
    <cfRule type="expression" dxfId="1369" priority="1370">
      <formula>INDIRECT(ADDRESS(ROW(),COLUMN()))=TRUNC(INDIRECT(ADDRESS(ROW(),COLUMN())))</formula>
    </cfRule>
  </conditionalFormatting>
  <conditionalFormatting sqref="AU125">
    <cfRule type="expression" dxfId="1368" priority="1369">
      <formula>INDIRECT(ADDRESS(ROW(),COLUMN()))=TRUNC(INDIRECT(ADDRESS(ROW(),COLUMN())))</formula>
    </cfRule>
  </conditionalFormatting>
  <conditionalFormatting sqref="AV126:AW126">
    <cfRule type="expression" dxfId="1367" priority="1368">
      <formula>INDIRECT(ADDRESS(ROW(),COLUMN()))=TRUNC(INDIRECT(ADDRESS(ROW(),COLUMN())))</formula>
    </cfRule>
  </conditionalFormatting>
  <conditionalFormatting sqref="AV125:AW125">
    <cfRule type="expression" dxfId="1366" priority="1367">
      <formula>INDIRECT(ADDRESS(ROW(),COLUMN()))=TRUNC(INDIRECT(ADDRESS(ROW(),COLUMN())))</formula>
    </cfRule>
  </conditionalFormatting>
  <conditionalFormatting sqref="AX128:BA129">
    <cfRule type="expression" dxfId="1365" priority="1366">
      <formula>INDIRECT(ADDRESS(ROW(),COLUMN()))=TRUNC(INDIRECT(ADDRESS(ROW(),COLUMN())))</formula>
    </cfRule>
  </conditionalFormatting>
  <conditionalFormatting sqref="S129">
    <cfRule type="expression" dxfId="1364" priority="1365">
      <formula>INDIRECT(ADDRESS(ROW(),COLUMN()))=TRUNC(INDIRECT(ADDRESS(ROW(),COLUMN())))</formula>
    </cfRule>
  </conditionalFormatting>
  <conditionalFormatting sqref="S128">
    <cfRule type="expression" dxfId="1363" priority="1364">
      <formula>INDIRECT(ADDRESS(ROW(),COLUMN()))=TRUNC(INDIRECT(ADDRESS(ROW(),COLUMN())))</formula>
    </cfRule>
  </conditionalFormatting>
  <conditionalFormatting sqref="T129:Y129">
    <cfRule type="expression" dxfId="1362" priority="1363">
      <formula>INDIRECT(ADDRESS(ROW(),COLUMN()))=TRUNC(INDIRECT(ADDRESS(ROW(),COLUMN())))</formula>
    </cfRule>
  </conditionalFormatting>
  <conditionalFormatting sqref="T128:Y128">
    <cfRule type="expression" dxfId="1361" priority="1362">
      <formula>INDIRECT(ADDRESS(ROW(),COLUMN()))=TRUNC(INDIRECT(ADDRESS(ROW(),COLUMN())))</formula>
    </cfRule>
  </conditionalFormatting>
  <conditionalFormatting sqref="Z129">
    <cfRule type="expression" dxfId="1360" priority="1361">
      <formula>INDIRECT(ADDRESS(ROW(),COLUMN()))=TRUNC(INDIRECT(ADDRESS(ROW(),COLUMN())))</formula>
    </cfRule>
  </conditionalFormatting>
  <conditionalFormatting sqref="Z128">
    <cfRule type="expression" dxfId="1359" priority="1360">
      <formula>INDIRECT(ADDRESS(ROW(),COLUMN()))=TRUNC(INDIRECT(ADDRESS(ROW(),COLUMN())))</formula>
    </cfRule>
  </conditionalFormatting>
  <conditionalFormatting sqref="AA129:AF129">
    <cfRule type="expression" dxfId="1358" priority="1359">
      <formula>INDIRECT(ADDRESS(ROW(),COLUMN()))=TRUNC(INDIRECT(ADDRESS(ROW(),COLUMN())))</formula>
    </cfRule>
  </conditionalFormatting>
  <conditionalFormatting sqref="AA128:AF128">
    <cfRule type="expression" dxfId="1357" priority="1358">
      <formula>INDIRECT(ADDRESS(ROW(),COLUMN()))=TRUNC(INDIRECT(ADDRESS(ROW(),COLUMN())))</formula>
    </cfRule>
  </conditionalFormatting>
  <conditionalFormatting sqref="AG129">
    <cfRule type="expression" dxfId="1356" priority="1357">
      <formula>INDIRECT(ADDRESS(ROW(),COLUMN()))=TRUNC(INDIRECT(ADDRESS(ROW(),COLUMN())))</formula>
    </cfRule>
  </conditionalFormatting>
  <conditionalFormatting sqref="AG128">
    <cfRule type="expression" dxfId="1355" priority="1356">
      <formula>INDIRECT(ADDRESS(ROW(),COLUMN()))=TRUNC(INDIRECT(ADDRESS(ROW(),COLUMN())))</formula>
    </cfRule>
  </conditionalFormatting>
  <conditionalFormatting sqref="AH129:AM129">
    <cfRule type="expression" dxfId="1354" priority="1355">
      <formula>INDIRECT(ADDRESS(ROW(),COLUMN()))=TRUNC(INDIRECT(ADDRESS(ROW(),COLUMN())))</formula>
    </cfRule>
  </conditionalFormatting>
  <conditionalFormatting sqref="AH128:AM128">
    <cfRule type="expression" dxfId="1353" priority="1354">
      <formula>INDIRECT(ADDRESS(ROW(),COLUMN()))=TRUNC(INDIRECT(ADDRESS(ROW(),COLUMN())))</formula>
    </cfRule>
  </conditionalFormatting>
  <conditionalFormatting sqref="AN129">
    <cfRule type="expression" dxfId="1352" priority="1353">
      <formula>INDIRECT(ADDRESS(ROW(),COLUMN()))=TRUNC(INDIRECT(ADDRESS(ROW(),COLUMN())))</formula>
    </cfRule>
  </conditionalFormatting>
  <conditionalFormatting sqref="AN128">
    <cfRule type="expression" dxfId="1351" priority="1352">
      <formula>INDIRECT(ADDRESS(ROW(),COLUMN()))=TRUNC(INDIRECT(ADDRESS(ROW(),COLUMN())))</formula>
    </cfRule>
  </conditionalFormatting>
  <conditionalFormatting sqref="AO129:AT129">
    <cfRule type="expression" dxfId="1350" priority="1351">
      <formula>INDIRECT(ADDRESS(ROW(),COLUMN()))=TRUNC(INDIRECT(ADDRESS(ROW(),COLUMN())))</formula>
    </cfRule>
  </conditionalFormatting>
  <conditionalFormatting sqref="AO128:AT128">
    <cfRule type="expression" dxfId="1349" priority="1350">
      <formula>INDIRECT(ADDRESS(ROW(),COLUMN()))=TRUNC(INDIRECT(ADDRESS(ROW(),COLUMN())))</formula>
    </cfRule>
  </conditionalFormatting>
  <conditionalFormatting sqref="AU129">
    <cfRule type="expression" dxfId="1348" priority="1349">
      <formula>INDIRECT(ADDRESS(ROW(),COLUMN()))=TRUNC(INDIRECT(ADDRESS(ROW(),COLUMN())))</formula>
    </cfRule>
  </conditionalFormatting>
  <conditionalFormatting sqref="AU128">
    <cfRule type="expression" dxfId="1347" priority="1348">
      <formula>INDIRECT(ADDRESS(ROW(),COLUMN()))=TRUNC(INDIRECT(ADDRESS(ROW(),COLUMN())))</formula>
    </cfRule>
  </conditionalFormatting>
  <conditionalFormatting sqref="AV129:AW129">
    <cfRule type="expression" dxfId="1346" priority="1347">
      <formula>INDIRECT(ADDRESS(ROW(),COLUMN()))=TRUNC(INDIRECT(ADDRESS(ROW(),COLUMN())))</formula>
    </cfRule>
  </conditionalFormatting>
  <conditionalFormatting sqref="AV128:AW128">
    <cfRule type="expression" dxfId="1345" priority="1346">
      <formula>INDIRECT(ADDRESS(ROW(),COLUMN()))=TRUNC(INDIRECT(ADDRESS(ROW(),COLUMN())))</formula>
    </cfRule>
  </conditionalFormatting>
  <conditionalFormatting sqref="AX131:BA132">
    <cfRule type="expression" dxfId="1344" priority="1345">
      <formula>INDIRECT(ADDRESS(ROW(),COLUMN()))=TRUNC(INDIRECT(ADDRESS(ROW(),COLUMN())))</formula>
    </cfRule>
  </conditionalFormatting>
  <conditionalFormatting sqref="S132">
    <cfRule type="expression" dxfId="1343" priority="1344">
      <formula>INDIRECT(ADDRESS(ROW(),COLUMN()))=TRUNC(INDIRECT(ADDRESS(ROW(),COLUMN())))</formula>
    </cfRule>
  </conditionalFormatting>
  <conditionalFormatting sqref="S131">
    <cfRule type="expression" dxfId="1342" priority="1343">
      <formula>INDIRECT(ADDRESS(ROW(),COLUMN()))=TRUNC(INDIRECT(ADDRESS(ROW(),COLUMN())))</formula>
    </cfRule>
  </conditionalFormatting>
  <conditionalFormatting sqref="T132:Y132">
    <cfRule type="expression" dxfId="1341" priority="1342">
      <formula>INDIRECT(ADDRESS(ROW(),COLUMN()))=TRUNC(INDIRECT(ADDRESS(ROW(),COLUMN())))</formula>
    </cfRule>
  </conditionalFormatting>
  <conditionalFormatting sqref="T131:Y131">
    <cfRule type="expression" dxfId="1340" priority="1341">
      <formula>INDIRECT(ADDRESS(ROW(),COLUMN()))=TRUNC(INDIRECT(ADDRESS(ROW(),COLUMN())))</formula>
    </cfRule>
  </conditionalFormatting>
  <conditionalFormatting sqref="Z132">
    <cfRule type="expression" dxfId="1339" priority="1340">
      <formula>INDIRECT(ADDRESS(ROW(),COLUMN()))=TRUNC(INDIRECT(ADDRESS(ROW(),COLUMN())))</formula>
    </cfRule>
  </conditionalFormatting>
  <conditionalFormatting sqref="Z131">
    <cfRule type="expression" dxfId="1338" priority="1339">
      <formula>INDIRECT(ADDRESS(ROW(),COLUMN()))=TRUNC(INDIRECT(ADDRESS(ROW(),COLUMN())))</formula>
    </cfRule>
  </conditionalFormatting>
  <conditionalFormatting sqref="AA132:AF132">
    <cfRule type="expression" dxfId="1337" priority="1338">
      <formula>INDIRECT(ADDRESS(ROW(),COLUMN()))=TRUNC(INDIRECT(ADDRESS(ROW(),COLUMN())))</formula>
    </cfRule>
  </conditionalFormatting>
  <conditionalFormatting sqref="AA131:AF131">
    <cfRule type="expression" dxfId="1336" priority="1337">
      <formula>INDIRECT(ADDRESS(ROW(),COLUMN()))=TRUNC(INDIRECT(ADDRESS(ROW(),COLUMN())))</formula>
    </cfRule>
  </conditionalFormatting>
  <conditionalFormatting sqref="AG132">
    <cfRule type="expression" dxfId="1335" priority="1336">
      <formula>INDIRECT(ADDRESS(ROW(),COLUMN()))=TRUNC(INDIRECT(ADDRESS(ROW(),COLUMN())))</formula>
    </cfRule>
  </conditionalFormatting>
  <conditionalFormatting sqref="AG131">
    <cfRule type="expression" dxfId="1334" priority="1335">
      <formula>INDIRECT(ADDRESS(ROW(),COLUMN()))=TRUNC(INDIRECT(ADDRESS(ROW(),COLUMN())))</formula>
    </cfRule>
  </conditionalFormatting>
  <conditionalFormatting sqref="AH132:AM132">
    <cfRule type="expression" dxfId="1333" priority="1334">
      <formula>INDIRECT(ADDRESS(ROW(),COLUMN()))=TRUNC(INDIRECT(ADDRESS(ROW(),COLUMN())))</formula>
    </cfRule>
  </conditionalFormatting>
  <conditionalFormatting sqref="AH131:AM131">
    <cfRule type="expression" dxfId="1332" priority="1333">
      <formula>INDIRECT(ADDRESS(ROW(),COLUMN()))=TRUNC(INDIRECT(ADDRESS(ROW(),COLUMN())))</formula>
    </cfRule>
  </conditionalFormatting>
  <conditionalFormatting sqref="AN132">
    <cfRule type="expression" dxfId="1331" priority="1332">
      <formula>INDIRECT(ADDRESS(ROW(),COLUMN()))=TRUNC(INDIRECT(ADDRESS(ROW(),COLUMN())))</formula>
    </cfRule>
  </conditionalFormatting>
  <conditionalFormatting sqref="AN131">
    <cfRule type="expression" dxfId="1330" priority="1331">
      <formula>INDIRECT(ADDRESS(ROW(),COLUMN()))=TRUNC(INDIRECT(ADDRESS(ROW(),COLUMN())))</formula>
    </cfRule>
  </conditionalFormatting>
  <conditionalFormatting sqref="AO132:AT132">
    <cfRule type="expression" dxfId="1329" priority="1330">
      <formula>INDIRECT(ADDRESS(ROW(),COLUMN()))=TRUNC(INDIRECT(ADDRESS(ROW(),COLUMN())))</formula>
    </cfRule>
  </conditionalFormatting>
  <conditionalFormatting sqref="AO131:AT131">
    <cfRule type="expression" dxfId="1328" priority="1329">
      <formula>INDIRECT(ADDRESS(ROW(),COLUMN()))=TRUNC(INDIRECT(ADDRESS(ROW(),COLUMN())))</formula>
    </cfRule>
  </conditionalFormatting>
  <conditionalFormatting sqref="AU132">
    <cfRule type="expression" dxfId="1327" priority="1328">
      <formula>INDIRECT(ADDRESS(ROW(),COLUMN()))=TRUNC(INDIRECT(ADDRESS(ROW(),COLUMN())))</formula>
    </cfRule>
  </conditionalFormatting>
  <conditionalFormatting sqref="AU131">
    <cfRule type="expression" dxfId="1326" priority="1327">
      <formula>INDIRECT(ADDRESS(ROW(),COLUMN()))=TRUNC(INDIRECT(ADDRESS(ROW(),COLUMN())))</formula>
    </cfRule>
  </conditionalFormatting>
  <conditionalFormatting sqref="AV132:AW132">
    <cfRule type="expression" dxfId="1325" priority="1326">
      <formula>INDIRECT(ADDRESS(ROW(),COLUMN()))=TRUNC(INDIRECT(ADDRESS(ROW(),COLUMN())))</formula>
    </cfRule>
  </conditionalFormatting>
  <conditionalFormatting sqref="AV131:AW131">
    <cfRule type="expression" dxfId="1324" priority="1325">
      <formula>INDIRECT(ADDRESS(ROW(),COLUMN()))=TRUNC(INDIRECT(ADDRESS(ROW(),COLUMN())))</formula>
    </cfRule>
  </conditionalFormatting>
  <conditionalFormatting sqref="AX134:BA135">
    <cfRule type="expression" dxfId="1323" priority="1324">
      <formula>INDIRECT(ADDRESS(ROW(),COLUMN()))=TRUNC(INDIRECT(ADDRESS(ROW(),COLUMN())))</formula>
    </cfRule>
  </conditionalFormatting>
  <conditionalFormatting sqref="S135">
    <cfRule type="expression" dxfId="1322" priority="1323">
      <formula>INDIRECT(ADDRESS(ROW(),COLUMN()))=TRUNC(INDIRECT(ADDRESS(ROW(),COLUMN())))</formula>
    </cfRule>
  </conditionalFormatting>
  <conditionalFormatting sqref="S134">
    <cfRule type="expression" dxfId="1321" priority="1322">
      <formula>INDIRECT(ADDRESS(ROW(),COLUMN()))=TRUNC(INDIRECT(ADDRESS(ROW(),COLUMN())))</formula>
    </cfRule>
  </conditionalFormatting>
  <conditionalFormatting sqref="T135:Y135">
    <cfRule type="expression" dxfId="1320" priority="1321">
      <formula>INDIRECT(ADDRESS(ROW(),COLUMN()))=TRUNC(INDIRECT(ADDRESS(ROW(),COLUMN())))</formula>
    </cfRule>
  </conditionalFormatting>
  <conditionalFormatting sqref="T134:Y134">
    <cfRule type="expression" dxfId="1319" priority="1320">
      <formula>INDIRECT(ADDRESS(ROW(),COLUMN()))=TRUNC(INDIRECT(ADDRESS(ROW(),COLUMN())))</formula>
    </cfRule>
  </conditionalFormatting>
  <conditionalFormatting sqref="Z135">
    <cfRule type="expression" dxfId="1318" priority="1319">
      <formula>INDIRECT(ADDRESS(ROW(),COLUMN()))=TRUNC(INDIRECT(ADDRESS(ROW(),COLUMN())))</formula>
    </cfRule>
  </conditionalFormatting>
  <conditionalFormatting sqref="Z134">
    <cfRule type="expression" dxfId="1317" priority="1318">
      <formula>INDIRECT(ADDRESS(ROW(),COLUMN()))=TRUNC(INDIRECT(ADDRESS(ROW(),COLUMN())))</formula>
    </cfRule>
  </conditionalFormatting>
  <conditionalFormatting sqref="AA135:AF135">
    <cfRule type="expression" dxfId="1316" priority="1317">
      <formula>INDIRECT(ADDRESS(ROW(),COLUMN()))=TRUNC(INDIRECT(ADDRESS(ROW(),COLUMN())))</formula>
    </cfRule>
  </conditionalFormatting>
  <conditionalFormatting sqref="AA134:AF134">
    <cfRule type="expression" dxfId="1315" priority="1316">
      <formula>INDIRECT(ADDRESS(ROW(),COLUMN()))=TRUNC(INDIRECT(ADDRESS(ROW(),COLUMN())))</formula>
    </cfRule>
  </conditionalFormatting>
  <conditionalFormatting sqref="AG135">
    <cfRule type="expression" dxfId="1314" priority="1315">
      <formula>INDIRECT(ADDRESS(ROW(),COLUMN()))=TRUNC(INDIRECT(ADDRESS(ROW(),COLUMN())))</formula>
    </cfRule>
  </conditionalFormatting>
  <conditionalFormatting sqref="AG134">
    <cfRule type="expression" dxfId="1313" priority="1314">
      <formula>INDIRECT(ADDRESS(ROW(),COLUMN()))=TRUNC(INDIRECT(ADDRESS(ROW(),COLUMN())))</formula>
    </cfRule>
  </conditionalFormatting>
  <conditionalFormatting sqref="AH135:AM135">
    <cfRule type="expression" dxfId="1312" priority="1313">
      <formula>INDIRECT(ADDRESS(ROW(),COLUMN()))=TRUNC(INDIRECT(ADDRESS(ROW(),COLUMN())))</formula>
    </cfRule>
  </conditionalFormatting>
  <conditionalFormatting sqref="AH134:AM134">
    <cfRule type="expression" dxfId="1311" priority="1312">
      <formula>INDIRECT(ADDRESS(ROW(),COLUMN()))=TRUNC(INDIRECT(ADDRESS(ROW(),COLUMN())))</formula>
    </cfRule>
  </conditionalFormatting>
  <conditionalFormatting sqref="AN135">
    <cfRule type="expression" dxfId="1310" priority="1311">
      <formula>INDIRECT(ADDRESS(ROW(),COLUMN()))=TRUNC(INDIRECT(ADDRESS(ROW(),COLUMN())))</formula>
    </cfRule>
  </conditionalFormatting>
  <conditionalFormatting sqref="AN134">
    <cfRule type="expression" dxfId="1309" priority="1310">
      <formula>INDIRECT(ADDRESS(ROW(),COLUMN()))=TRUNC(INDIRECT(ADDRESS(ROW(),COLUMN())))</formula>
    </cfRule>
  </conditionalFormatting>
  <conditionalFormatting sqref="AO135:AT135">
    <cfRule type="expression" dxfId="1308" priority="1309">
      <formula>INDIRECT(ADDRESS(ROW(),COLUMN()))=TRUNC(INDIRECT(ADDRESS(ROW(),COLUMN())))</formula>
    </cfRule>
  </conditionalFormatting>
  <conditionalFormatting sqref="AO134:AT134">
    <cfRule type="expression" dxfId="1307" priority="1308">
      <formula>INDIRECT(ADDRESS(ROW(),COLUMN()))=TRUNC(INDIRECT(ADDRESS(ROW(),COLUMN())))</formula>
    </cfRule>
  </conditionalFormatting>
  <conditionalFormatting sqref="AU135">
    <cfRule type="expression" dxfId="1306" priority="1307">
      <formula>INDIRECT(ADDRESS(ROW(),COLUMN()))=TRUNC(INDIRECT(ADDRESS(ROW(),COLUMN())))</formula>
    </cfRule>
  </conditionalFormatting>
  <conditionalFormatting sqref="AU134">
    <cfRule type="expression" dxfId="1305" priority="1306">
      <formula>INDIRECT(ADDRESS(ROW(),COLUMN()))=TRUNC(INDIRECT(ADDRESS(ROW(),COLUMN())))</formula>
    </cfRule>
  </conditionalFormatting>
  <conditionalFormatting sqref="AV135:AW135">
    <cfRule type="expression" dxfId="1304" priority="1305">
      <formula>INDIRECT(ADDRESS(ROW(),COLUMN()))=TRUNC(INDIRECT(ADDRESS(ROW(),COLUMN())))</formula>
    </cfRule>
  </conditionalFormatting>
  <conditionalFormatting sqref="AV134:AW134">
    <cfRule type="expression" dxfId="1303" priority="1304">
      <formula>INDIRECT(ADDRESS(ROW(),COLUMN()))=TRUNC(INDIRECT(ADDRESS(ROW(),COLUMN())))</formula>
    </cfRule>
  </conditionalFormatting>
  <conditionalFormatting sqref="AX137:BA138">
    <cfRule type="expression" dxfId="1302" priority="1303">
      <formula>INDIRECT(ADDRESS(ROW(),COLUMN()))=TRUNC(INDIRECT(ADDRESS(ROW(),COLUMN())))</formula>
    </cfRule>
  </conditionalFormatting>
  <conditionalFormatting sqref="S138">
    <cfRule type="expression" dxfId="1301" priority="1302">
      <formula>INDIRECT(ADDRESS(ROW(),COLUMN()))=TRUNC(INDIRECT(ADDRESS(ROW(),COLUMN())))</formula>
    </cfRule>
  </conditionalFormatting>
  <conditionalFormatting sqref="S137">
    <cfRule type="expression" dxfId="1300" priority="1301">
      <formula>INDIRECT(ADDRESS(ROW(),COLUMN()))=TRUNC(INDIRECT(ADDRESS(ROW(),COLUMN())))</formula>
    </cfRule>
  </conditionalFormatting>
  <conditionalFormatting sqref="T138:Y138">
    <cfRule type="expression" dxfId="1299" priority="1300">
      <formula>INDIRECT(ADDRESS(ROW(),COLUMN()))=TRUNC(INDIRECT(ADDRESS(ROW(),COLUMN())))</formula>
    </cfRule>
  </conditionalFormatting>
  <conditionalFormatting sqref="T137:Y137">
    <cfRule type="expression" dxfId="1298" priority="1299">
      <formula>INDIRECT(ADDRESS(ROW(),COLUMN()))=TRUNC(INDIRECT(ADDRESS(ROW(),COLUMN())))</formula>
    </cfRule>
  </conditionalFormatting>
  <conditionalFormatting sqref="Z138">
    <cfRule type="expression" dxfId="1297" priority="1298">
      <formula>INDIRECT(ADDRESS(ROW(),COLUMN()))=TRUNC(INDIRECT(ADDRESS(ROW(),COLUMN())))</formula>
    </cfRule>
  </conditionalFormatting>
  <conditionalFormatting sqref="Z137">
    <cfRule type="expression" dxfId="1296" priority="1297">
      <formula>INDIRECT(ADDRESS(ROW(),COLUMN()))=TRUNC(INDIRECT(ADDRESS(ROW(),COLUMN())))</formula>
    </cfRule>
  </conditionalFormatting>
  <conditionalFormatting sqref="AA138:AF138">
    <cfRule type="expression" dxfId="1295" priority="1296">
      <formula>INDIRECT(ADDRESS(ROW(),COLUMN()))=TRUNC(INDIRECT(ADDRESS(ROW(),COLUMN())))</formula>
    </cfRule>
  </conditionalFormatting>
  <conditionalFormatting sqref="AA137:AF137">
    <cfRule type="expression" dxfId="1294" priority="1295">
      <formula>INDIRECT(ADDRESS(ROW(),COLUMN()))=TRUNC(INDIRECT(ADDRESS(ROW(),COLUMN())))</formula>
    </cfRule>
  </conditionalFormatting>
  <conditionalFormatting sqref="AG138">
    <cfRule type="expression" dxfId="1293" priority="1294">
      <formula>INDIRECT(ADDRESS(ROW(),COLUMN()))=TRUNC(INDIRECT(ADDRESS(ROW(),COLUMN())))</formula>
    </cfRule>
  </conditionalFormatting>
  <conditionalFormatting sqref="AG137">
    <cfRule type="expression" dxfId="1292" priority="1293">
      <formula>INDIRECT(ADDRESS(ROW(),COLUMN()))=TRUNC(INDIRECT(ADDRESS(ROW(),COLUMN())))</formula>
    </cfRule>
  </conditionalFormatting>
  <conditionalFormatting sqref="AH138:AM138">
    <cfRule type="expression" dxfId="1291" priority="1292">
      <formula>INDIRECT(ADDRESS(ROW(),COLUMN()))=TRUNC(INDIRECT(ADDRESS(ROW(),COLUMN())))</formula>
    </cfRule>
  </conditionalFormatting>
  <conditionalFormatting sqref="AH137:AM137">
    <cfRule type="expression" dxfId="1290" priority="1291">
      <formula>INDIRECT(ADDRESS(ROW(),COLUMN()))=TRUNC(INDIRECT(ADDRESS(ROW(),COLUMN())))</formula>
    </cfRule>
  </conditionalFormatting>
  <conditionalFormatting sqref="AN138">
    <cfRule type="expression" dxfId="1289" priority="1290">
      <formula>INDIRECT(ADDRESS(ROW(),COLUMN()))=TRUNC(INDIRECT(ADDRESS(ROW(),COLUMN())))</formula>
    </cfRule>
  </conditionalFormatting>
  <conditionalFormatting sqref="AN137">
    <cfRule type="expression" dxfId="1288" priority="1289">
      <formula>INDIRECT(ADDRESS(ROW(),COLUMN()))=TRUNC(INDIRECT(ADDRESS(ROW(),COLUMN())))</formula>
    </cfRule>
  </conditionalFormatting>
  <conditionalFormatting sqref="AO138:AT138">
    <cfRule type="expression" dxfId="1287" priority="1288">
      <formula>INDIRECT(ADDRESS(ROW(),COLUMN()))=TRUNC(INDIRECT(ADDRESS(ROW(),COLUMN())))</formula>
    </cfRule>
  </conditionalFormatting>
  <conditionalFormatting sqref="AO137:AT137">
    <cfRule type="expression" dxfId="1286" priority="1287">
      <formula>INDIRECT(ADDRESS(ROW(),COLUMN()))=TRUNC(INDIRECT(ADDRESS(ROW(),COLUMN())))</formula>
    </cfRule>
  </conditionalFormatting>
  <conditionalFormatting sqref="AU138">
    <cfRule type="expression" dxfId="1285" priority="1286">
      <formula>INDIRECT(ADDRESS(ROW(),COLUMN()))=TRUNC(INDIRECT(ADDRESS(ROW(),COLUMN())))</formula>
    </cfRule>
  </conditionalFormatting>
  <conditionalFormatting sqref="AU137">
    <cfRule type="expression" dxfId="1284" priority="1285">
      <formula>INDIRECT(ADDRESS(ROW(),COLUMN()))=TRUNC(INDIRECT(ADDRESS(ROW(),COLUMN())))</formula>
    </cfRule>
  </conditionalFormatting>
  <conditionalFormatting sqref="AV138:AW138">
    <cfRule type="expression" dxfId="1283" priority="1284">
      <formula>INDIRECT(ADDRESS(ROW(),COLUMN()))=TRUNC(INDIRECT(ADDRESS(ROW(),COLUMN())))</formula>
    </cfRule>
  </conditionalFormatting>
  <conditionalFormatting sqref="AV137:AW137">
    <cfRule type="expression" dxfId="1282" priority="1283">
      <formula>INDIRECT(ADDRESS(ROW(),COLUMN()))=TRUNC(INDIRECT(ADDRESS(ROW(),COLUMN())))</formula>
    </cfRule>
  </conditionalFormatting>
  <conditionalFormatting sqref="AX140:BA141">
    <cfRule type="expression" dxfId="1281" priority="1282">
      <formula>INDIRECT(ADDRESS(ROW(),COLUMN()))=TRUNC(INDIRECT(ADDRESS(ROW(),COLUMN())))</formula>
    </cfRule>
  </conditionalFormatting>
  <conditionalFormatting sqref="S141">
    <cfRule type="expression" dxfId="1280" priority="1281">
      <formula>INDIRECT(ADDRESS(ROW(),COLUMN()))=TRUNC(INDIRECT(ADDRESS(ROW(),COLUMN())))</formula>
    </cfRule>
  </conditionalFormatting>
  <conditionalFormatting sqref="S140">
    <cfRule type="expression" dxfId="1279" priority="1280">
      <formula>INDIRECT(ADDRESS(ROW(),COLUMN()))=TRUNC(INDIRECT(ADDRESS(ROW(),COLUMN())))</formula>
    </cfRule>
  </conditionalFormatting>
  <conditionalFormatting sqref="T141:Y141">
    <cfRule type="expression" dxfId="1278" priority="1279">
      <formula>INDIRECT(ADDRESS(ROW(),COLUMN()))=TRUNC(INDIRECT(ADDRESS(ROW(),COLUMN())))</formula>
    </cfRule>
  </conditionalFormatting>
  <conditionalFormatting sqref="T140:Y140">
    <cfRule type="expression" dxfId="1277" priority="1278">
      <formula>INDIRECT(ADDRESS(ROW(),COLUMN()))=TRUNC(INDIRECT(ADDRESS(ROW(),COLUMN())))</formula>
    </cfRule>
  </conditionalFormatting>
  <conditionalFormatting sqref="Z141">
    <cfRule type="expression" dxfId="1276" priority="1277">
      <formula>INDIRECT(ADDRESS(ROW(),COLUMN()))=TRUNC(INDIRECT(ADDRESS(ROW(),COLUMN())))</formula>
    </cfRule>
  </conditionalFormatting>
  <conditionalFormatting sqref="Z140">
    <cfRule type="expression" dxfId="1275" priority="1276">
      <formula>INDIRECT(ADDRESS(ROW(),COLUMN()))=TRUNC(INDIRECT(ADDRESS(ROW(),COLUMN())))</formula>
    </cfRule>
  </conditionalFormatting>
  <conditionalFormatting sqref="AA141:AF141">
    <cfRule type="expression" dxfId="1274" priority="1275">
      <formula>INDIRECT(ADDRESS(ROW(),COLUMN()))=TRUNC(INDIRECT(ADDRESS(ROW(),COLUMN())))</formula>
    </cfRule>
  </conditionalFormatting>
  <conditionalFormatting sqref="AA140:AF140">
    <cfRule type="expression" dxfId="1273" priority="1274">
      <formula>INDIRECT(ADDRESS(ROW(),COLUMN()))=TRUNC(INDIRECT(ADDRESS(ROW(),COLUMN())))</formula>
    </cfRule>
  </conditionalFormatting>
  <conditionalFormatting sqref="AG141">
    <cfRule type="expression" dxfId="1272" priority="1273">
      <formula>INDIRECT(ADDRESS(ROW(),COLUMN()))=TRUNC(INDIRECT(ADDRESS(ROW(),COLUMN())))</formula>
    </cfRule>
  </conditionalFormatting>
  <conditionalFormatting sqref="AG140">
    <cfRule type="expression" dxfId="1271" priority="1272">
      <formula>INDIRECT(ADDRESS(ROW(),COLUMN()))=TRUNC(INDIRECT(ADDRESS(ROW(),COLUMN())))</formula>
    </cfRule>
  </conditionalFormatting>
  <conditionalFormatting sqref="AH141:AM141">
    <cfRule type="expression" dxfId="1270" priority="1271">
      <formula>INDIRECT(ADDRESS(ROW(),COLUMN()))=TRUNC(INDIRECT(ADDRESS(ROW(),COLUMN())))</formula>
    </cfRule>
  </conditionalFormatting>
  <conditionalFormatting sqref="AH140:AM140">
    <cfRule type="expression" dxfId="1269" priority="1270">
      <formula>INDIRECT(ADDRESS(ROW(),COLUMN()))=TRUNC(INDIRECT(ADDRESS(ROW(),COLUMN())))</formula>
    </cfRule>
  </conditionalFormatting>
  <conditionalFormatting sqref="AN141">
    <cfRule type="expression" dxfId="1268" priority="1269">
      <formula>INDIRECT(ADDRESS(ROW(),COLUMN()))=TRUNC(INDIRECT(ADDRESS(ROW(),COLUMN())))</formula>
    </cfRule>
  </conditionalFormatting>
  <conditionalFormatting sqref="AN140">
    <cfRule type="expression" dxfId="1267" priority="1268">
      <formula>INDIRECT(ADDRESS(ROW(),COLUMN()))=TRUNC(INDIRECT(ADDRESS(ROW(),COLUMN())))</formula>
    </cfRule>
  </conditionalFormatting>
  <conditionalFormatting sqref="AO141:AT141">
    <cfRule type="expression" dxfId="1266" priority="1267">
      <formula>INDIRECT(ADDRESS(ROW(),COLUMN()))=TRUNC(INDIRECT(ADDRESS(ROW(),COLUMN())))</formula>
    </cfRule>
  </conditionalFormatting>
  <conditionalFormatting sqref="AO140:AT140">
    <cfRule type="expression" dxfId="1265" priority="1266">
      <formula>INDIRECT(ADDRESS(ROW(),COLUMN()))=TRUNC(INDIRECT(ADDRESS(ROW(),COLUMN())))</formula>
    </cfRule>
  </conditionalFormatting>
  <conditionalFormatting sqref="AU141">
    <cfRule type="expression" dxfId="1264" priority="1265">
      <formula>INDIRECT(ADDRESS(ROW(),COLUMN()))=TRUNC(INDIRECT(ADDRESS(ROW(),COLUMN())))</formula>
    </cfRule>
  </conditionalFormatting>
  <conditionalFormatting sqref="AU140">
    <cfRule type="expression" dxfId="1263" priority="1264">
      <formula>INDIRECT(ADDRESS(ROW(),COLUMN()))=TRUNC(INDIRECT(ADDRESS(ROW(),COLUMN())))</formula>
    </cfRule>
  </conditionalFormatting>
  <conditionalFormatting sqref="AV141:AW141">
    <cfRule type="expression" dxfId="1262" priority="1263">
      <formula>INDIRECT(ADDRESS(ROW(),COLUMN()))=TRUNC(INDIRECT(ADDRESS(ROW(),COLUMN())))</formula>
    </cfRule>
  </conditionalFormatting>
  <conditionalFormatting sqref="AV140:AW140">
    <cfRule type="expression" dxfId="1261" priority="1262">
      <formula>INDIRECT(ADDRESS(ROW(),COLUMN()))=TRUNC(INDIRECT(ADDRESS(ROW(),COLUMN())))</formula>
    </cfRule>
  </conditionalFormatting>
  <conditionalFormatting sqref="AX143:BA144">
    <cfRule type="expression" dxfId="1260" priority="1261">
      <formula>INDIRECT(ADDRESS(ROW(),COLUMN()))=TRUNC(INDIRECT(ADDRESS(ROW(),COLUMN())))</formula>
    </cfRule>
  </conditionalFormatting>
  <conditionalFormatting sqref="S144">
    <cfRule type="expression" dxfId="1259" priority="1260">
      <formula>INDIRECT(ADDRESS(ROW(),COLUMN()))=TRUNC(INDIRECT(ADDRESS(ROW(),COLUMN())))</formula>
    </cfRule>
  </conditionalFormatting>
  <conditionalFormatting sqref="S143">
    <cfRule type="expression" dxfId="1258" priority="1259">
      <formula>INDIRECT(ADDRESS(ROW(),COLUMN()))=TRUNC(INDIRECT(ADDRESS(ROW(),COLUMN())))</formula>
    </cfRule>
  </conditionalFormatting>
  <conditionalFormatting sqref="T144:Y144">
    <cfRule type="expression" dxfId="1257" priority="1258">
      <formula>INDIRECT(ADDRESS(ROW(),COLUMN()))=TRUNC(INDIRECT(ADDRESS(ROW(),COLUMN())))</formula>
    </cfRule>
  </conditionalFormatting>
  <conditionalFormatting sqref="T143:Y143">
    <cfRule type="expression" dxfId="1256" priority="1257">
      <formula>INDIRECT(ADDRESS(ROW(),COLUMN()))=TRUNC(INDIRECT(ADDRESS(ROW(),COLUMN())))</formula>
    </cfRule>
  </conditionalFormatting>
  <conditionalFormatting sqref="Z144">
    <cfRule type="expression" dxfId="1255" priority="1256">
      <formula>INDIRECT(ADDRESS(ROW(),COLUMN()))=TRUNC(INDIRECT(ADDRESS(ROW(),COLUMN())))</formula>
    </cfRule>
  </conditionalFormatting>
  <conditionalFormatting sqref="Z143">
    <cfRule type="expression" dxfId="1254" priority="1255">
      <formula>INDIRECT(ADDRESS(ROW(),COLUMN()))=TRUNC(INDIRECT(ADDRESS(ROW(),COLUMN())))</formula>
    </cfRule>
  </conditionalFormatting>
  <conditionalFormatting sqref="AA144:AF144">
    <cfRule type="expression" dxfId="1253" priority="1254">
      <formula>INDIRECT(ADDRESS(ROW(),COLUMN()))=TRUNC(INDIRECT(ADDRESS(ROW(),COLUMN())))</formula>
    </cfRule>
  </conditionalFormatting>
  <conditionalFormatting sqref="AA143:AF143">
    <cfRule type="expression" dxfId="1252" priority="1253">
      <formula>INDIRECT(ADDRESS(ROW(),COLUMN()))=TRUNC(INDIRECT(ADDRESS(ROW(),COLUMN())))</formula>
    </cfRule>
  </conditionalFormatting>
  <conditionalFormatting sqref="AG144">
    <cfRule type="expression" dxfId="1251" priority="1252">
      <formula>INDIRECT(ADDRESS(ROW(),COLUMN()))=TRUNC(INDIRECT(ADDRESS(ROW(),COLUMN())))</formula>
    </cfRule>
  </conditionalFormatting>
  <conditionalFormatting sqref="AG143">
    <cfRule type="expression" dxfId="1250" priority="1251">
      <formula>INDIRECT(ADDRESS(ROW(),COLUMN()))=TRUNC(INDIRECT(ADDRESS(ROW(),COLUMN())))</formula>
    </cfRule>
  </conditionalFormatting>
  <conditionalFormatting sqref="AH144:AM144">
    <cfRule type="expression" dxfId="1249" priority="1250">
      <formula>INDIRECT(ADDRESS(ROW(),COLUMN()))=TRUNC(INDIRECT(ADDRESS(ROW(),COLUMN())))</formula>
    </cfRule>
  </conditionalFormatting>
  <conditionalFormatting sqref="AH143:AM143">
    <cfRule type="expression" dxfId="1248" priority="1249">
      <formula>INDIRECT(ADDRESS(ROW(),COLUMN()))=TRUNC(INDIRECT(ADDRESS(ROW(),COLUMN())))</formula>
    </cfRule>
  </conditionalFormatting>
  <conditionalFormatting sqref="AN144">
    <cfRule type="expression" dxfId="1247" priority="1248">
      <formula>INDIRECT(ADDRESS(ROW(),COLUMN()))=TRUNC(INDIRECT(ADDRESS(ROW(),COLUMN())))</formula>
    </cfRule>
  </conditionalFormatting>
  <conditionalFormatting sqref="AN143">
    <cfRule type="expression" dxfId="1246" priority="1247">
      <formula>INDIRECT(ADDRESS(ROW(),COLUMN()))=TRUNC(INDIRECT(ADDRESS(ROW(),COLUMN())))</formula>
    </cfRule>
  </conditionalFormatting>
  <conditionalFormatting sqref="AO144:AT144">
    <cfRule type="expression" dxfId="1245" priority="1246">
      <formula>INDIRECT(ADDRESS(ROW(),COLUMN()))=TRUNC(INDIRECT(ADDRESS(ROW(),COLUMN())))</formula>
    </cfRule>
  </conditionalFormatting>
  <conditionalFormatting sqref="AO143:AT143">
    <cfRule type="expression" dxfId="1244" priority="1245">
      <formula>INDIRECT(ADDRESS(ROW(),COLUMN()))=TRUNC(INDIRECT(ADDRESS(ROW(),COLUMN())))</formula>
    </cfRule>
  </conditionalFormatting>
  <conditionalFormatting sqref="AU144">
    <cfRule type="expression" dxfId="1243" priority="1244">
      <formula>INDIRECT(ADDRESS(ROW(),COLUMN()))=TRUNC(INDIRECT(ADDRESS(ROW(),COLUMN())))</formula>
    </cfRule>
  </conditionalFormatting>
  <conditionalFormatting sqref="AU143">
    <cfRule type="expression" dxfId="1242" priority="1243">
      <formula>INDIRECT(ADDRESS(ROW(),COLUMN()))=TRUNC(INDIRECT(ADDRESS(ROW(),COLUMN())))</formula>
    </cfRule>
  </conditionalFormatting>
  <conditionalFormatting sqref="AV144:AW144">
    <cfRule type="expression" dxfId="1241" priority="1242">
      <formula>INDIRECT(ADDRESS(ROW(),COLUMN()))=TRUNC(INDIRECT(ADDRESS(ROW(),COLUMN())))</formula>
    </cfRule>
  </conditionalFormatting>
  <conditionalFormatting sqref="AV143:AW143">
    <cfRule type="expression" dxfId="1240" priority="1241">
      <formula>INDIRECT(ADDRESS(ROW(),COLUMN()))=TRUNC(INDIRECT(ADDRESS(ROW(),COLUMN())))</formula>
    </cfRule>
  </conditionalFormatting>
  <conditionalFormatting sqref="AX146:BA147">
    <cfRule type="expression" dxfId="1239" priority="1240">
      <formula>INDIRECT(ADDRESS(ROW(),COLUMN()))=TRUNC(INDIRECT(ADDRESS(ROW(),COLUMN())))</formula>
    </cfRule>
  </conditionalFormatting>
  <conditionalFormatting sqref="S147">
    <cfRule type="expression" dxfId="1238" priority="1239">
      <formula>INDIRECT(ADDRESS(ROW(),COLUMN()))=TRUNC(INDIRECT(ADDRESS(ROW(),COLUMN())))</formula>
    </cfRule>
  </conditionalFormatting>
  <conditionalFormatting sqref="S146">
    <cfRule type="expression" dxfId="1237" priority="1238">
      <formula>INDIRECT(ADDRESS(ROW(),COLUMN()))=TRUNC(INDIRECT(ADDRESS(ROW(),COLUMN())))</formula>
    </cfRule>
  </conditionalFormatting>
  <conditionalFormatting sqref="T147:Y147">
    <cfRule type="expression" dxfId="1236" priority="1237">
      <formula>INDIRECT(ADDRESS(ROW(),COLUMN()))=TRUNC(INDIRECT(ADDRESS(ROW(),COLUMN())))</formula>
    </cfRule>
  </conditionalFormatting>
  <conditionalFormatting sqref="T146:Y146">
    <cfRule type="expression" dxfId="1235" priority="1236">
      <formula>INDIRECT(ADDRESS(ROW(),COLUMN()))=TRUNC(INDIRECT(ADDRESS(ROW(),COLUMN())))</formula>
    </cfRule>
  </conditionalFormatting>
  <conditionalFormatting sqref="Z147">
    <cfRule type="expression" dxfId="1234" priority="1235">
      <formula>INDIRECT(ADDRESS(ROW(),COLUMN()))=TRUNC(INDIRECT(ADDRESS(ROW(),COLUMN())))</formula>
    </cfRule>
  </conditionalFormatting>
  <conditionalFormatting sqref="Z146">
    <cfRule type="expression" dxfId="1233" priority="1234">
      <formula>INDIRECT(ADDRESS(ROW(),COLUMN()))=TRUNC(INDIRECT(ADDRESS(ROW(),COLUMN())))</formula>
    </cfRule>
  </conditionalFormatting>
  <conditionalFormatting sqref="AA147:AF147">
    <cfRule type="expression" dxfId="1232" priority="1233">
      <formula>INDIRECT(ADDRESS(ROW(),COLUMN()))=TRUNC(INDIRECT(ADDRESS(ROW(),COLUMN())))</formula>
    </cfRule>
  </conditionalFormatting>
  <conditionalFormatting sqref="AA146:AF146">
    <cfRule type="expression" dxfId="1231" priority="1232">
      <formula>INDIRECT(ADDRESS(ROW(),COLUMN()))=TRUNC(INDIRECT(ADDRESS(ROW(),COLUMN())))</formula>
    </cfRule>
  </conditionalFormatting>
  <conditionalFormatting sqref="AG147">
    <cfRule type="expression" dxfId="1230" priority="1231">
      <formula>INDIRECT(ADDRESS(ROW(),COLUMN()))=TRUNC(INDIRECT(ADDRESS(ROW(),COLUMN())))</formula>
    </cfRule>
  </conditionalFormatting>
  <conditionalFormatting sqref="AG146">
    <cfRule type="expression" dxfId="1229" priority="1230">
      <formula>INDIRECT(ADDRESS(ROW(),COLUMN()))=TRUNC(INDIRECT(ADDRESS(ROW(),COLUMN())))</formula>
    </cfRule>
  </conditionalFormatting>
  <conditionalFormatting sqref="AH147:AM147">
    <cfRule type="expression" dxfId="1228" priority="1229">
      <formula>INDIRECT(ADDRESS(ROW(),COLUMN()))=TRUNC(INDIRECT(ADDRESS(ROW(),COLUMN())))</formula>
    </cfRule>
  </conditionalFormatting>
  <conditionalFormatting sqref="AH146:AM146">
    <cfRule type="expression" dxfId="1227" priority="1228">
      <formula>INDIRECT(ADDRESS(ROW(),COLUMN()))=TRUNC(INDIRECT(ADDRESS(ROW(),COLUMN())))</formula>
    </cfRule>
  </conditionalFormatting>
  <conditionalFormatting sqref="AN147">
    <cfRule type="expression" dxfId="1226" priority="1227">
      <formula>INDIRECT(ADDRESS(ROW(),COLUMN()))=TRUNC(INDIRECT(ADDRESS(ROW(),COLUMN())))</formula>
    </cfRule>
  </conditionalFormatting>
  <conditionalFormatting sqref="AN146">
    <cfRule type="expression" dxfId="1225" priority="1226">
      <formula>INDIRECT(ADDRESS(ROW(),COLUMN()))=TRUNC(INDIRECT(ADDRESS(ROW(),COLUMN())))</formula>
    </cfRule>
  </conditionalFormatting>
  <conditionalFormatting sqref="AO147:AT147">
    <cfRule type="expression" dxfId="1224" priority="1225">
      <formula>INDIRECT(ADDRESS(ROW(),COLUMN()))=TRUNC(INDIRECT(ADDRESS(ROW(),COLUMN())))</formula>
    </cfRule>
  </conditionalFormatting>
  <conditionalFormatting sqref="AO146:AT146">
    <cfRule type="expression" dxfId="1223" priority="1224">
      <formula>INDIRECT(ADDRESS(ROW(),COLUMN()))=TRUNC(INDIRECT(ADDRESS(ROW(),COLUMN())))</formula>
    </cfRule>
  </conditionalFormatting>
  <conditionalFormatting sqref="AU147">
    <cfRule type="expression" dxfId="1222" priority="1223">
      <formula>INDIRECT(ADDRESS(ROW(),COLUMN()))=TRUNC(INDIRECT(ADDRESS(ROW(),COLUMN())))</formula>
    </cfRule>
  </conditionalFormatting>
  <conditionalFormatting sqref="AU146">
    <cfRule type="expression" dxfId="1221" priority="1222">
      <formula>INDIRECT(ADDRESS(ROW(),COLUMN()))=TRUNC(INDIRECT(ADDRESS(ROW(),COLUMN())))</formula>
    </cfRule>
  </conditionalFormatting>
  <conditionalFormatting sqref="AV147:AW147">
    <cfRule type="expression" dxfId="1220" priority="1221">
      <formula>INDIRECT(ADDRESS(ROW(),COLUMN()))=TRUNC(INDIRECT(ADDRESS(ROW(),COLUMN())))</formula>
    </cfRule>
  </conditionalFormatting>
  <conditionalFormatting sqref="AV146:AW146">
    <cfRule type="expression" dxfId="1219" priority="1220">
      <formula>INDIRECT(ADDRESS(ROW(),COLUMN()))=TRUNC(INDIRECT(ADDRESS(ROW(),COLUMN())))</formula>
    </cfRule>
  </conditionalFormatting>
  <conditionalFormatting sqref="AX149:BA150">
    <cfRule type="expression" dxfId="1218" priority="1219">
      <formula>INDIRECT(ADDRESS(ROW(),COLUMN()))=TRUNC(INDIRECT(ADDRESS(ROW(),COLUMN())))</formula>
    </cfRule>
  </conditionalFormatting>
  <conditionalFormatting sqref="S150">
    <cfRule type="expression" dxfId="1217" priority="1218">
      <formula>INDIRECT(ADDRESS(ROW(),COLUMN()))=TRUNC(INDIRECT(ADDRESS(ROW(),COLUMN())))</formula>
    </cfRule>
  </conditionalFormatting>
  <conditionalFormatting sqref="S149">
    <cfRule type="expression" dxfId="1216" priority="1217">
      <formula>INDIRECT(ADDRESS(ROW(),COLUMN()))=TRUNC(INDIRECT(ADDRESS(ROW(),COLUMN())))</formula>
    </cfRule>
  </conditionalFormatting>
  <conditionalFormatting sqref="T150:Y150">
    <cfRule type="expression" dxfId="1215" priority="1216">
      <formula>INDIRECT(ADDRESS(ROW(),COLUMN()))=TRUNC(INDIRECT(ADDRESS(ROW(),COLUMN())))</formula>
    </cfRule>
  </conditionalFormatting>
  <conditionalFormatting sqref="T149:Y149">
    <cfRule type="expression" dxfId="1214" priority="1215">
      <formula>INDIRECT(ADDRESS(ROW(),COLUMN()))=TRUNC(INDIRECT(ADDRESS(ROW(),COLUMN())))</formula>
    </cfRule>
  </conditionalFormatting>
  <conditionalFormatting sqref="Z150">
    <cfRule type="expression" dxfId="1213" priority="1214">
      <formula>INDIRECT(ADDRESS(ROW(),COLUMN()))=TRUNC(INDIRECT(ADDRESS(ROW(),COLUMN())))</formula>
    </cfRule>
  </conditionalFormatting>
  <conditionalFormatting sqref="Z149">
    <cfRule type="expression" dxfId="1212" priority="1213">
      <formula>INDIRECT(ADDRESS(ROW(),COLUMN()))=TRUNC(INDIRECT(ADDRESS(ROW(),COLUMN())))</formula>
    </cfRule>
  </conditionalFormatting>
  <conditionalFormatting sqref="AA150:AF150">
    <cfRule type="expression" dxfId="1211" priority="1212">
      <formula>INDIRECT(ADDRESS(ROW(),COLUMN()))=TRUNC(INDIRECT(ADDRESS(ROW(),COLUMN())))</formula>
    </cfRule>
  </conditionalFormatting>
  <conditionalFormatting sqref="AA149:AF149">
    <cfRule type="expression" dxfId="1210" priority="1211">
      <formula>INDIRECT(ADDRESS(ROW(),COLUMN()))=TRUNC(INDIRECT(ADDRESS(ROW(),COLUMN())))</formula>
    </cfRule>
  </conditionalFormatting>
  <conditionalFormatting sqref="AG150">
    <cfRule type="expression" dxfId="1209" priority="1210">
      <formula>INDIRECT(ADDRESS(ROW(),COLUMN()))=TRUNC(INDIRECT(ADDRESS(ROW(),COLUMN())))</formula>
    </cfRule>
  </conditionalFormatting>
  <conditionalFormatting sqref="AG149">
    <cfRule type="expression" dxfId="1208" priority="1209">
      <formula>INDIRECT(ADDRESS(ROW(),COLUMN()))=TRUNC(INDIRECT(ADDRESS(ROW(),COLUMN())))</formula>
    </cfRule>
  </conditionalFormatting>
  <conditionalFormatting sqref="AH150:AM150">
    <cfRule type="expression" dxfId="1207" priority="1208">
      <formula>INDIRECT(ADDRESS(ROW(),COLUMN()))=TRUNC(INDIRECT(ADDRESS(ROW(),COLUMN())))</formula>
    </cfRule>
  </conditionalFormatting>
  <conditionalFormatting sqref="AH149:AM149">
    <cfRule type="expression" dxfId="1206" priority="1207">
      <formula>INDIRECT(ADDRESS(ROW(),COLUMN()))=TRUNC(INDIRECT(ADDRESS(ROW(),COLUMN())))</formula>
    </cfRule>
  </conditionalFormatting>
  <conditionalFormatting sqref="AN150">
    <cfRule type="expression" dxfId="1205" priority="1206">
      <formula>INDIRECT(ADDRESS(ROW(),COLUMN()))=TRUNC(INDIRECT(ADDRESS(ROW(),COLUMN())))</formula>
    </cfRule>
  </conditionalFormatting>
  <conditionalFormatting sqref="AN149">
    <cfRule type="expression" dxfId="1204" priority="1205">
      <formula>INDIRECT(ADDRESS(ROW(),COLUMN()))=TRUNC(INDIRECT(ADDRESS(ROW(),COLUMN())))</formula>
    </cfRule>
  </conditionalFormatting>
  <conditionalFormatting sqref="AO150:AT150">
    <cfRule type="expression" dxfId="1203" priority="1204">
      <formula>INDIRECT(ADDRESS(ROW(),COLUMN()))=TRUNC(INDIRECT(ADDRESS(ROW(),COLUMN())))</formula>
    </cfRule>
  </conditionalFormatting>
  <conditionalFormatting sqref="AO149:AT149">
    <cfRule type="expression" dxfId="1202" priority="1203">
      <formula>INDIRECT(ADDRESS(ROW(),COLUMN()))=TRUNC(INDIRECT(ADDRESS(ROW(),COLUMN())))</formula>
    </cfRule>
  </conditionalFormatting>
  <conditionalFormatting sqref="AU150">
    <cfRule type="expression" dxfId="1201" priority="1202">
      <formula>INDIRECT(ADDRESS(ROW(),COLUMN()))=TRUNC(INDIRECT(ADDRESS(ROW(),COLUMN())))</formula>
    </cfRule>
  </conditionalFormatting>
  <conditionalFormatting sqref="AU149">
    <cfRule type="expression" dxfId="1200" priority="1201">
      <formula>INDIRECT(ADDRESS(ROW(),COLUMN()))=TRUNC(INDIRECT(ADDRESS(ROW(),COLUMN())))</formula>
    </cfRule>
  </conditionalFormatting>
  <conditionalFormatting sqref="AV150:AW150">
    <cfRule type="expression" dxfId="1199" priority="1200">
      <formula>INDIRECT(ADDRESS(ROW(),COLUMN()))=TRUNC(INDIRECT(ADDRESS(ROW(),COLUMN())))</formula>
    </cfRule>
  </conditionalFormatting>
  <conditionalFormatting sqref="AV149:AW149">
    <cfRule type="expression" dxfId="1198" priority="1199">
      <formula>INDIRECT(ADDRESS(ROW(),COLUMN()))=TRUNC(INDIRECT(ADDRESS(ROW(),COLUMN())))</formula>
    </cfRule>
  </conditionalFormatting>
  <conditionalFormatting sqref="AX152:BA153">
    <cfRule type="expression" dxfId="1197" priority="1198">
      <formula>INDIRECT(ADDRESS(ROW(),COLUMN()))=TRUNC(INDIRECT(ADDRESS(ROW(),COLUMN())))</formula>
    </cfRule>
  </conditionalFormatting>
  <conditionalFormatting sqref="S153">
    <cfRule type="expression" dxfId="1196" priority="1197">
      <formula>INDIRECT(ADDRESS(ROW(),COLUMN()))=TRUNC(INDIRECT(ADDRESS(ROW(),COLUMN())))</formula>
    </cfRule>
  </conditionalFormatting>
  <conditionalFormatting sqref="S152">
    <cfRule type="expression" dxfId="1195" priority="1196">
      <formula>INDIRECT(ADDRESS(ROW(),COLUMN()))=TRUNC(INDIRECT(ADDRESS(ROW(),COLUMN())))</formula>
    </cfRule>
  </conditionalFormatting>
  <conditionalFormatting sqref="T153:Y153">
    <cfRule type="expression" dxfId="1194" priority="1195">
      <formula>INDIRECT(ADDRESS(ROW(),COLUMN()))=TRUNC(INDIRECT(ADDRESS(ROW(),COLUMN())))</formula>
    </cfRule>
  </conditionalFormatting>
  <conditionalFormatting sqref="T152:Y152">
    <cfRule type="expression" dxfId="1193" priority="1194">
      <formula>INDIRECT(ADDRESS(ROW(),COLUMN()))=TRUNC(INDIRECT(ADDRESS(ROW(),COLUMN())))</formula>
    </cfRule>
  </conditionalFormatting>
  <conditionalFormatting sqref="Z153">
    <cfRule type="expression" dxfId="1192" priority="1193">
      <formula>INDIRECT(ADDRESS(ROW(),COLUMN()))=TRUNC(INDIRECT(ADDRESS(ROW(),COLUMN())))</formula>
    </cfRule>
  </conditionalFormatting>
  <conditionalFormatting sqref="Z152">
    <cfRule type="expression" dxfId="1191" priority="1192">
      <formula>INDIRECT(ADDRESS(ROW(),COLUMN()))=TRUNC(INDIRECT(ADDRESS(ROW(),COLUMN())))</formula>
    </cfRule>
  </conditionalFormatting>
  <conditionalFormatting sqref="AA153:AF153">
    <cfRule type="expression" dxfId="1190" priority="1191">
      <formula>INDIRECT(ADDRESS(ROW(),COLUMN()))=TRUNC(INDIRECT(ADDRESS(ROW(),COLUMN())))</formula>
    </cfRule>
  </conditionalFormatting>
  <conditionalFormatting sqref="AA152:AF152">
    <cfRule type="expression" dxfId="1189" priority="1190">
      <formula>INDIRECT(ADDRESS(ROW(),COLUMN()))=TRUNC(INDIRECT(ADDRESS(ROW(),COLUMN())))</formula>
    </cfRule>
  </conditionalFormatting>
  <conditionalFormatting sqref="AG153">
    <cfRule type="expression" dxfId="1188" priority="1189">
      <formula>INDIRECT(ADDRESS(ROW(),COLUMN()))=TRUNC(INDIRECT(ADDRESS(ROW(),COLUMN())))</formula>
    </cfRule>
  </conditionalFormatting>
  <conditionalFormatting sqref="AG152">
    <cfRule type="expression" dxfId="1187" priority="1188">
      <formula>INDIRECT(ADDRESS(ROW(),COLUMN()))=TRUNC(INDIRECT(ADDRESS(ROW(),COLUMN())))</formula>
    </cfRule>
  </conditionalFormatting>
  <conditionalFormatting sqref="AH153:AM153">
    <cfRule type="expression" dxfId="1186" priority="1187">
      <formula>INDIRECT(ADDRESS(ROW(),COLUMN()))=TRUNC(INDIRECT(ADDRESS(ROW(),COLUMN())))</formula>
    </cfRule>
  </conditionalFormatting>
  <conditionalFormatting sqref="AH152:AM152">
    <cfRule type="expression" dxfId="1185" priority="1186">
      <formula>INDIRECT(ADDRESS(ROW(),COLUMN()))=TRUNC(INDIRECT(ADDRESS(ROW(),COLUMN())))</formula>
    </cfRule>
  </conditionalFormatting>
  <conditionalFormatting sqref="AN153">
    <cfRule type="expression" dxfId="1184" priority="1185">
      <formula>INDIRECT(ADDRESS(ROW(),COLUMN()))=TRUNC(INDIRECT(ADDRESS(ROW(),COLUMN())))</formula>
    </cfRule>
  </conditionalFormatting>
  <conditionalFormatting sqref="AN152">
    <cfRule type="expression" dxfId="1183" priority="1184">
      <formula>INDIRECT(ADDRESS(ROW(),COLUMN()))=TRUNC(INDIRECT(ADDRESS(ROW(),COLUMN())))</formula>
    </cfRule>
  </conditionalFormatting>
  <conditionalFormatting sqref="AO153:AT153">
    <cfRule type="expression" dxfId="1182" priority="1183">
      <formula>INDIRECT(ADDRESS(ROW(),COLUMN()))=TRUNC(INDIRECT(ADDRESS(ROW(),COLUMN())))</formula>
    </cfRule>
  </conditionalFormatting>
  <conditionalFormatting sqref="AO152:AT152">
    <cfRule type="expression" dxfId="1181" priority="1182">
      <formula>INDIRECT(ADDRESS(ROW(),COLUMN()))=TRUNC(INDIRECT(ADDRESS(ROW(),COLUMN())))</formula>
    </cfRule>
  </conditionalFormatting>
  <conditionalFormatting sqref="AU153">
    <cfRule type="expression" dxfId="1180" priority="1181">
      <formula>INDIRECT(ADDRESS(ROW(),COLUMN()))=TRUNC(INDIRECT(ADDRESS(ROW(),COLUMN())))</formula>
    </cfRule>
  </conditionalFormatting>
  <conditionalFormatting sqref="AU152">
    <cfRule type="expression" dxfId="1179" priority="1180">
      <formula>INDIRECT(ADDRESS(ROW(),COLUMN()))=TRUNC(INDIRECT(ADDRESS(ROW(),COLUMN())))</formula>
    </cfRule>
  </conditionalFormatting>
  <conditionalFormatting sqref="AV153:AW153">
    <cfRule type="expression" dxfId="1178" priority="1179">
      <formula>INDIRECT(ADDRESS(ROW(),COLUMN()))=TRUNC(INDIRECT(ADDRESS(ROW(),COLUMN())))</formula>
    </cfRule>
  </conditionalFormatting>
  <conditionalFormatting sqref="AV152:AW152">
    <cfRule type="expression" dxfId="1177" priority="1178">
      <formula>INDIRECT(ADDRESS(ROW(),COLUMN()))=TRUNC(INDIRECT(ADDRESS(ROW(),COLUMN())))</formula>
    </cfRule>
  </conditionalFormatting>
  <conditionalFormatting sqref="AX155:BA156">
    <cfRule type="expression" dxfId="1176" priority="1177">
      <formula>INDIRECT(ADDRESS(ROW(),COLUMN()))=TRUNC(INDIRECT(ADDRESS(ROW(),COLUMN())))</formula>
    </cfRule>
  </conditionalFormatting>
  <conditionalFormatting sqref="S156">
    <cfRule type="expression" dxfId="1175" priority="1176">
      <formula>INDIRECT(ADDRESS(ROW(),COLUMN()))=TRUNC(INDIRECT(ADDRESS(ROW(),COLUMN())))</formula>
    </cfRule>
  </conditionalFormatting>
  <conditionalFormatting sqref="S155">
    <cfRule type="expression" dxfId="1174" priority="1175">
      <formula>INDIRECT(ADDRESS(ROW(),COLUMN()))=TRUNC(INDIRECT(ADDRESS(ROW(),COLUMN())))</formula>
    </cfRule>
  </conditionalFormatting>
  <conditionalFormatting sqref="T156:Y156">
    <cfRule type="expression" dxfId="1173" priority="1174">
      <formula>INDIRECT(ADDRESS(ROW(),COLUMN()))=TRUNC(INDIRECT(ADDRESS(ROW(),COLUMN())))</formula>
    </cfRule>
  </conditionalFormatting>
  <conditionalFormatting sqref="T155:Y155">
    <cfRule type="expression" dxfId="1172" priority="1173">
      <formula>INDIRECT(ADDRESS(ROW(),COLUMN()))=TRUNC(INDIRECT(ADDRESS(ROW(),COLUMN())))</formula>
    </cfRule>
  </conditionalFormatting>
  <conditionalFormatting sqref="Z156">
    <cfRule type="expression" dxfId="1171" priority="1172">
      <formula>INDIRECT(ADDRESS(ROW(),COLUMN()))=TRUNC(INDIRECT(ADDRESS(ROW(),COLUMN())))</formula>
    </cfRule>
  </conditionalFormatting>
  <conditionalFormatting sqref="Z155">
    <cfRule type="expression" dxfId="1170" priority="1171">
      <formula>INDIRECT(ADDRESS(ROW(),COLUMN()))=TRUNC(INDIRECT(ADDRESS(ROW(),COLUMN())))</formula>
    </cfRule>
  </conditionalFormatting>
  <conditionalFormatting sqref="AA156:AF156">
    <cfRule type="expression" dxfId="1169" priority="1170">
      <formula>INDIRECT(ADDRESS(ROW(),COLUMN()))=TRUNC(INDIRECT(ADDRESS(ROW(),COLUMN())))</formula>
    </cfRule>
  </conditionalFormatting>
  <conditionalFormatting sqref="AA155:AF155">
    <cfRule type="expression" dxfId="1168" priority="1169">
      <formula>INDIRECT(ADDRESS(ROW(),COLUMN()))=TRUNC(INDIRECT(ADDRESS(ROW(),COLUMN())))</formula>
    </cfRule>
  </conditionalFormatting>
  <conditionalFormatting sqref="AG156">
    <cfRule type="expression" dxfId="1167" priority="1168">
      <formula>INDIRECT(ADDRESS(ROW(),COLUMN()))=TRUNC(INDIRECT(ADDRESS(ROW(),COLUMN())))</formula>
    </cfRule>
  </conditionalFormatting>
  <conditionalFormatting sqref="AG155">
    <cfRule type="expression" dxfId="1166" priority="1167">
      <formula>INDIRECT(ADDRESS(ROW(),COLUMN()))=TRUNC(INDIRECT(ADDRESS(ROW(),COLUMN())))</formula>
    </cfRule>
  </conditionalFormatting>
  <conditionalFormatting sqref="AH156:AM156">
    <cfRule type="expression" dxfId="1165" priority="1166">
      <formula>INDIRECT(ADDRESS(ROW(),COLUMN()))=TRUNC(INDIRECT(ADDRESS(ROW(),COLUMN())))</formula>
    </cfRule>
  </conditionalFormatting>
  <conditionalFormatting sqref="AH155:AM155">
    <cfRule type="expression" dxfId="1164" priority="1165">
      <formula>INDIRECT(ADDRESS(ROW(),COLUMN()))=TRUNC(INDIRECT(ADDRESS(ROW(),COLUMN())))</formula>
    </cfRule>
  </conditionalFormatting>
  <conditionalFormatting sqref="AN156">
    <cfRule type="expression" dxfId="1163" priority="1164">
      <formula>INDIRECT(ADDRESS(ROW(),COLUMN()))=TRUNC(INDIRECT(ADDRESS(ROW(),COLUMN())))</formula>
    </cfRule>
  </conditionalFormatting>
  <conditionalFormatting sqref="AN155">
    <cfRule type="expression" dxfId="1162" priority="1163">
      <formula>INDIRECT(ADDRESS(ROW(),COLUMN()))=TRUNC(INDIRECT(ADDRESS(ROW(),COLUMN())))</formula>
    </cfRule>
  </conditionalFormatting>
  <conditionalFormatting sqref="AO156:AT156">
    <cfRule type="expression" dxfId="1161" priority="1162">
      <formula>INDIRECT(ADDRESS(ROW(),COLUMN()))=TRUNC(INDIRECT(ADDRESS(ROW(),COLUMN())))</formula>
    </cfRule>
  </conditionalFormatting>
  <conditionalFormatting sqref="AO155:AT155">
    <cfRule type="expression" dxfId="1160" priority="1161">
      <formula>INDIRECT(ADDRESS(ROW(),COLUMN()))=TRUNC(INDIRECT(ADDRESS(ROW(),COLUMN())))</formula>
    </cfRule>
  </conditionalFormatting>
  <conditionalFormatting sqref="AU156">
    <cfRule type="expression" dxfId="1159" priority="1160">
      <formula>INDIRECT(ADDRESS(ROW(),COLUMN()))=TRUNC(INDIRECT(ADDRESS(ROW(),COLUMN())))</formula>
    </cfRule>
  </conditionalFormatting>
  <conditionalFormatting sqref="AU155">
    <cfRule type="expression" dxfId="1158" priority="1159">
      <formula>INDIRECT(ADDRESS(ROW(),COLUMN()))=TRUNC(INDIRECT(ADDRESS(ROW(),COLUMN())))</formula>
    </cfRule>
  </conditionalFormatting>
  <conditionalFormatting sqref="AV156:AW156">
    <cfRule type="expression" dxfId="1157" priority="1158">
      <formula>INDIRECT(ADDRESS(ROW(),COLUMN()))=TRUNC(INDIRECT(ADDRESS(ROW(),COLUMN())))</formula>
    </cfRule>
  </conditionalFormatting>
  <conditionalFormatting sqref="AV155:AW155">
    <cfRule type="expression" dxfId="1156" priority="1157">
      <formula>INDIRECT(ADDRESS(ROW(),COLUMN()))=TRUNC(INDIRECT(ADDRESS(ROW(),COLUMN())))</formula>
    </cfRule>
  </conditionalFormatting>
  <conditionalFormatting sqref="AX158:BA159">
    <cfRule type="expression" dxfId="1155" priority="1156">
      <formula>INDIRECT(ADDRESS(ROW(),COLUMN()))=TRUNC(INDIRECT(ADDRESS(ROW(),COLUMN())))</formula>
    </cfRule>
  </conditionalFormatting>
  <conditionalFormatting sqref="S159">
    <cfRule type="expression" dxfId="1154" priority="1155">
      <formula>INDIRECT(ADDRESS(ROW(),COLUMN()))=TRUNC(INDIRECT(ADDRESS(ROW(),COLUMN())))</formula>
    </cfRule>
  </conditionalFormatting>
  <conditionalFormatting sqref="S158">
    <cfRule type="expression" dxfId="1153" priority="1154">
      <formula>INDIRECT(ADDRESS(ROW(),COLUMN()))=TRUNC(INDIRECT(ADDRESS(ROW(),COLUMN())))</formula>
    </cfRule>
  </conditionalFormatting>
  <conditionalFormatting sqref="T159:Y159">
    <cfRule type="expression" dxfId="1152" priority="1153">
      <formula>INDIRECT(ADDRESS(ROW(),COLUMN()))=TRUNC(INDIRECT(ADDRESS(ROW(),COLUMN())))</formula>
    </cfRule>
  </conditionalFormatting>
  <conditionalFormatting sqref="T158:Y158">
    <cfRule type="expression" dxfId="1151" priority="1152">
      <formula>INDIRECT(ADDRESS(ROW(),COLUMN()))=TRUNC(INDIRECT(ADDRESS(ROW(),COLUMN())))</formula>
    </cfRule>
  </conditionalFormatting>
  <conditionalFormatting sqref="Z159">
    <cfRule type="expression" dxfId="1150" priority="1151">
      <formula>INDIRECT(ADDRESS(ROW(),COLUMN()))=TRUNC(INDIRECT(ADDRESS(ROW(),COLUMN())))</formula>
    </cfRule>
  </conditionalFormatting>
  <conditionalFormatting sqref="Z158">
    <cfRule type="expression" dxfId="1149" priority="1150">
      <formula>INDIRECT(ADDRESS(ROW(),COLUMN()))=TRUNC(INDIRECT(ADDRESS(ROW(),COLUMN())))</formula>
    </cfRule>
  </conditionalFormatting>
  <conditionalFormatting sqref="AA159:AF159">
    <cfRule type="expression" dxfId="1148" priority="1149">
      <formula>INDIRECT(ADDRESS(ROW(),COLUMN()))=TRUNC(INDIRECT(ADDRESS(ROW(),COLUMN())))</formula>
    </cfRule>
  </conditionalFormatting>
  <conditionalFormatting sqref="AA158:AF158">
    <cfRule type="expression" dxfId="1147" priority="1148">
      <formula>INDIRECT(ADDRESS(ROW(),COLUMN()))=TRUNC(INDIRECT(ADDRESS(ROW(),COLUMN())))</formula>
    </cfRule>
  </conditionalFormatting>
  <conditionalFormatting sqref="AG159">
    <cfRule type="expression" dxfId="1146" priority="1147">
      <formula>INDIRECT(ADDRESS(ROW(),COLUMN()))=TRUNC(INDIRECT(ADDRESS(ROW(),COLUMN())))</formula>
    </cfRule>
  </conditionalFormatting>
  <conditionalFormatting sqref="AG158">
    <cfRule type="expression" dxfId="1145" priority="1146">
      <formula>INDIRECT(ADDRESS(ROW(),COLUMN()))=TRUNC(INDIRECT(ADDRESS(ROW(),COLUMN())))</formula>
    </cfRule>
  </conditionalFormatting>
  <conditionalFormatting sqref="AH159:AM159">
    <cfRule type="expression" dxfId="1144" priority="1145">
      <formula>INDIRECT(ADDRESS(ROW(),COLUMN()))=TRUNC(INDIRECT(ADDRESS(ROW(),COLUMN())))</formula>
    </cfRule>
  </conditionalFormatting>
  <conditionalFormatting sqref="AH158:AM158">
    <cfRule type="expression" dxfId="1143" priority="1144">
      <formula>INDIRECT(ADDRESS(ROW(),COLUMN()))=TRUNC(INDIRECT(ADDRESS(ROW(),COLUMN())))</formula>
    </cfRule>
  </conditionalFormatting>
  <conditionalFormatting sqref="AN159">
    <cfRule type="expression" dxfId="1142" priority="1143">
      <formula>INDIRECT(ADDRESS(ROW(),COLUMN()))=TRUNC(INDIRECT(ADDRESS(ROW(),COLUMN())))</formula>
    </cfRule>
  </conditionalFormatting>
  <conditionalFormatting sqref="AN158">
    <cfRule type="expression" dxfId="1141" priority="1142">
      <formula>INDIRECT(ADDRESS(ROW(),COLUMN()))=TRUNC(INDIRECT(ADDRESS(ROW(),COLUMN())))</formula>
    </cfRule>
  </conditionalFormatting>
  <conditionalFormatting sqref="AO159:AT159">
    <cfRule type="expression" dxfId="1140" priority="1141">
      <formula>INDIRECT(ADDRESS(ROW(),COLUMN()))=TRUNC(INDIRECT(ADDRESS(ROW(),COLUMN())))</formula>
    </cfRule>
  </conditionalFormatting>
  <conditionalFormatting sqref="AO158:AT158">
    <cfRule type="expression" dxfId="1139" priority="1140">
      <formula>INDIRECT(ADDRESS(ROW(),COLUMN()))=TRUNC(INDIRECT(ADDRESS(ROW(),COLUMN())))</formula>
    </cfRule>
  </conditionalFormatting>
  <conditionalFormatting sqref="AU159">
    <cfRule type="expression" dxfId="1138" priority="1139">
      <formula>INDIRECT(ADDRESS(ROW(),COLUMN()))=TRUNC(INDIRECT(ADDRESS(ROW(),COLUMN())))</formula>
    </cfRule>
  </conditionalFormatting>
  <conditionalFormatting sqref="AU158">
    <cfRule type="expression" dxfId="1137" priority="1138">
      <formula>INDIRECT(ADDRESS(ROW(),COLUMN()))=TRUNC(INDIRECT(ADDRESS(ROW(),COLUMN())))</formula>
    </cfRule>
  </conditionalFormatting>
  <conditionalFormatting sqref="AV159:AW159">
    <cfRule type="expression" dxfId="1136" priority="1137">
      <formula>INDIRECT(ADDRESS(ROW(),COLUMN()))=TRUNC(INDIRECT(ADDRESS(ROW(),COLUMN())))</formula>
    </cfRule>
  </conditionalFormatting>
  <conditionalFormatting sqref="AV158:AW158">
    <cfRule type="expression" dxfId="1135" priority="1136">
      <formula>INDIRECT(ADDRESS(ROW(),COLUMN()))=TRUNC(INDIRECT(ADDRESS(ROW(),COLUMN())))</formula>
    </cfRule>
  </conditionalFormatting>
  <conditionalFormatting sqref="AX161:BA162">
    <cfRule type="expression" dxfId="1134" priority="1135">
      <formula>INDIRECT(ADDRESS(ROW(),COLUMN()))=TRUNC(INDIRECT(ADDRESS(ROW(),COLUMN())))</formula>
    </cfRule>
  </conditionalFormatting>
  <conditionalFormatting sqref="S162">
    <cfRule type="expression" dxfId="1133" priority="1134">
      <formula>INDIRECT(ADDRESS(ROW(),COLUMN()))=TRUNC(INDIRECT(ADDRESS(ROW(),COLUMN())))</formula>
    </cfRule>
  </conditionalFormatting>
  <conditionalFormatting sqref="S161">
    <cfRule type="expression" dxfId="1132" priority="1133">
      <formula>INDIRECT(ADDRESS(ROW(),COLUMN()))=TRUNC(INDIRECT(ADDRESS(ROW(),COLUMN())))</formula>
    </cfRule>
  </conditionalFormatting>
  <conditionalFormatting sqref="T162:Y162">
    <cfRule type="expression" dxfId="1131" priority="1132">
      <formula>INDIRECT(ADDRESS(ROW(),COLUMN()))=TRUNC(INDIRECT(ADDRESS(ROW(),COLUMN())))</formula>
    </cfRule>
  </conditionalFormatting>
  <conditionalFormatting sqref="T161:Y161">
    <cfRule type="expression" dxfId="1130" priority="1131">
      <formula>INDIRECT(ADDRESS(ROW(),COLUMN()))=TRUNC(INDIRECT(ADDRESS(ROW(),COLUMN())))</formula>
    </cfRule>
  </conditionalFormatting>
  <conditionalFormatting sqref="Z162">
    <cfRule type="expression" dxfId="1129" priority="1130">
      <formula>INDIRECT(ADDRESS(ROW(),COLUMN()))=TRUNC(INDIRECT(ADDRESS(ROW(),COLUMN())))</formula>
    </cfRule>
  </conditionalFormatting>
  <conditionalFormatting sqref="Z161">
    <cfRule type="expression" dxfId="1128" priority="1129">
      <formula>INDIRECT(ADDRESS(ROW(),COLUMN()))=TRUNC(INDIRECT(ADDRESS(ROW(),COLUMN())))</formula>
    </cfRule>
  </conditionalFormatting>
  <conditionalFormatting sqref="AA162:AF162">
    <cfRule type="expression" dxfId="1127" priority="1128">
      <formula>INDIRECT(ADDRESS(ROW(),COLUMN()))=TRUNC(INDIRECT(ADDRESS(ROW(),COLUMN())))</formula>
    </cfRule>
  </conditionalFormatting>
  <conditionalFormatting sqref="AA161:AF161">
    <cfRule type="expression" dxfId="1126" priority="1127">
      <formula>INDIRECT(ADDRESS(ROW(),COLUMN()))=TRUNC(INDIRECT(ADDRESS(ROW(),COLUMN())))</formula>
    </cfRule>
  </conditionalFormatting>
  <conditionalFormatting sqref="AG162">
    <cfRule type="expression" dxfId="1125" priority="1126">
      <formula>INDIRECT(ADDRESS(ROW(),COLUMN()))=TRUNC(INDIRECT(ADDRESS(ROW(),COLUMN())))</formula>
    </cfRule>
  </conditionalFormatting>
  <conditionalFormatting sqref="AG161">
    <cfRule type="expression" dxfId="1124" priority="1125">
      <formula>INDIRECT(ADDRESS(ROW(),COLUMN()))=TRUNC(INDIRECT(ADDRESS(ROW(),COLUMN())))</formula>
    </cfRule>
  </conditionalFormatting>
  <conditionalFormatting sqref="AH162:AM162">
    <cfRule type="expression" dxfId="1123" priority="1124">
      <formula>INDIRECT(ADDRESS(ROW(),COLUMN()))=TRUNC(INDIRECT(ADDRESS(ROW(),COLUMN())))</formula>
    </cfRule>
  </conditionalFormatting>
  <conditionalFormatting sqref="AH161:AM161">
    <cfRule type="expression" dxfId="1122" priority="1123">
      <formula>INDIRECT(ADDRESS(ROW(),COLUMN()))=TRUNC(INDIRECT(ADDRESS(ROW(),COLUMN())))</formula>
    </cfRule>
  </conditionalFormatting>
  <conditionalFormatting sqref="AN162">
    <cfRule type="expression" dxfId="1121" priority="1122">
      <formula>INDIRECT(ADDRESS(ROW(),COLUMN()))=TRUNC(INDIRECT(ADDRESS(ROW(),COLUMN())))</formula>
    </cfRule>
  </conditionalFormatting>
  <conditionalFormatting sqref="AN161">
    <cfRule type="expression" dxfId="1120" priority="1121">
      <formula>INDIRECT(ADDRESS(ROW(),COLUMN()))=TRUNC(INDIRECT(ADDRESS(ROW(),COLUMN())))</formula>
    </cfRule>
  </conditionalFormatting>
  <conditionalFormatting sqref="AO162:AT162">
    <cfRule type="expression" dxfId="1119" priority="1120">
      <formula>INDIRECT(ADDRESS(ROW(),COLUMN()))=TRUNC(INDIRECT(ADDRESS(ROW(),COLUMN())))</formula>
    </cfRule>
  </conditionalFormatting>
  <conditionalFormatting sqref="AO161:AT161">
    <cfRule type="expression" dxfId="1118" priority="1119">
      <formula>INDIRECT(ADDRESS(ROW(),COLUMN()))=TRUNC(INDIRECT(ADDRESS(ROW(),COLUMN())))</formula>
    </cfRule>
  </conditionalFormatting>
  <conditionalFormatting sqref="AU162">
    <cfRule type="expression" dxfId="1117" priority="1118">
      <formula>INDIRECT(ADDRESS(ROW(),COLUMN()))=TRUNC(INDIRECT(ADDRESS(ROW(),COLUMN())))</formula>
    </cfRule>
  </conditionalFormatting>
  <conditionalFormatting sqref="AU161">
    <cfRule type="expression" dxfId="1116" priority="1117">
      <formula>INDIRECT(ADDRESS(ROW(),COLUMN()))=TRUNC(INDIRECT(ADDRESS(ROW(),COLUMN())))</formula>
    </cfRule>
  </conditionalFormatting>
  <conditionalFormatting sqref="AV162:AW162">
    <cfRule type="expression" dxfId="1115" priority="1116">
      <formula>INDIRECT(ADDRESS(ROW(),COLUMN()))=TRUNC(INDIRECT(ADDRESS(ROW(),COLUMN())))</formula>
    </cfRule>
  </conditionalFormatting>
  <conditionalFormatting sqref="AV161:AW161">
    <cfRule type="expression" dxfId="1114" priority="1115">
      <formula>INDIRECT(ADDRESS(ROW(),COLUMN()))=TRUNC(INDIRECT(ADDRESS(ROW(),COLUMN())))</formula>
    </cfRule>
  </conditionalFormatting>
  <conditionalFormatting sqref="AX164:BA165">
    <cfRule type="expression" dxfId="1113" priority="1114">
      <formula>INDIRECT(ADDRESS(ROW(),COLUMN()))=TRUNC(INDIRECT(ADDRESS(ROW(),COLUMN())))</formula>
    </cfRule>
  </conditionalFormatting>
  <conditionalFormatting sqref="S165">
    <cfRule type="expression" dxfId="1112" priority="1113">
      <formula>INDIRECT(ADDRESS(ROW(),COLUMN()))=TRUNC(INDIRECT(ADDRESS(ROW(),COLUMN())))</formula>
    </cfRule>
  </conditionalFormatting>
  <conditionalFormatting sqref="S164">
    <cfRule type="expression" dxfId="1111" priority="1112">
      <formula>INDIRECT(ADDRESS(ROW(),COLUMN()))=TRUNC(INDIRECT(ADDRESS(ROW(),COLUMN())))</formula>
    </cfRule>
  </conditionalFormatting>
  <conditionalFormatting sqref="T165:Y165">
    <cfRule type="expression" dxfId="1110" priority="1111">
      <formula>INDIRECT(ADDRESS(ROW(),COLUMN()))=TRUNC(INDIRECT(ADDRESS(ROW(),COLUMN())))</formula>
    </cfRule>
  </conditionalFormatting>
  <conditionalFormatting sqref="T164:Y164">
    <cfRule type="expression" dxfId="1109" priority="1110">
      <formula>INDIRECT(ADDRESS(ROW(),COLUMN()))=TRUNC(INDIRECT(ADDRESS(ROW(),COLUMN())))</formula>
    </cfRule>
  </conditionalFormatting>
  <conditionalFormatting sqref="Z165">
    <cfRule type="expression" dxfId="1108" priority="1109">
      <formula>INDIRECT(ADDRESS(ROW(),COLUMN()))=TRUNC(INDIRECT(ADDRESS(ROW(),COLUMN())))</formula>
    </cfRule>
  </conditionalFormatting>
  <conditionalFormatting sqref="Z164">
    <cfRule type="expression" dxfId="1107" priority="1108">
      <formula>INDIRECT(ADDRESS(ROW(),COLUMN()))=TRUNC(INDIRECT(ADDRESS(ROW(),COLUMN())))</formula>
    </cfRule>
  </conditionalFormatting>
  <conditionalFormatting sqref="AA165:AF165">
    <cfRule type="expression" dxfId="1106" priority="1107">
      <formula>INDIRECT(ADDRESS(ROW(),COLUMN()))=TRUNC(INDIRECT(ADDRESS(ROW(),COLUMN())))</formula>
    </cfRule>
  </conditionalFormatting>
  <conditionalFormatting sqref="AA164:AF164">
    <cfRule type="expression" dxfId="1105" priority="1106">
      <formula>INDIRECT(ADDRESS(ROW(),COLUMN()))=TRUNC(INDIRECT(ADDRESS(ROW(),COLUMN())))</formula>
    </cfRule>
  </conditionalFormatting>
  <conditionalFormatting sqref="AG165">
    <cfRule type="expression" dxfId="1104" priority="1105">
      <formula>INDIRECT(ADDRESS(ROW(),COLUMN()))=TRUNC(INDIRECT(ADDRESS(ROW(),COLUMN())))</formula>
    </cfRule>
  </conditionalFormatting>
  <conditionalFormatting sqref="AG164">
    <cfRule type="expression" dxfId="1103" priority="1104">
      <formula>INDIRECT(ADDRESS(ROW(),COLUMN()))=TRUNC(INDIRECT(ADDRESS(ROW(),COLUMN())))</formula>
    </cfRule>
  </conditionalFormatting>
  <conditionalFormatting sqref="AH165:AM165">
    <cfRule type="expression" dxfId="1102" priority="1103">
      <formula>INDIRECT(ADDRESS(ROW(),COLUMN()))=TRUNC(INDIRECT(ADDRESS(ROW(),COLUMN())))</formula>
    </cfRule>
  </conditionalFormatting>
  <conditionalFormatting sqref="AH164:AM164">
    <cfRule type="expression" dxfId="1101" priority="1102">
      <formula>INDIRECT(ADDRESS(ROW(),COLUMN()))=TRUNC(INDIRECT(ADDRESS(ROW(),COLUMN())))</formula>
    </cfRule>
  </conditionalFormatting>
  <conditionalFormatting sqref="AN165">
    <cfRule type="expression" dxfId="1100" priority="1101">
      <formula>INDIRECT(ADDRESS(ROW(),COLUMN()))=TRUNC(INDIRECT(ADDRESS(ROW(),COLUMN())))</formula>
    </cfRule>
  </conditionalFormatting>
  <conditionalFormatting sqref="AN164">
    <cfRule type="expression" dxfId="1099" priority="1100">
      <formula>INDIRECT(ADDRESS(ROW(),COLUMN()))=TRUNC(INDIRECT(ADDRESS(ROW(),COLUMN())))</formula>
    </cfRule>
  </conditionalFormatting>
  <conditionalFormatting sqref="AO165:AT165">
    <cfRule type="expression" dxfId="1098" priority="1099">
      <formula>INDIRECT(ADDRESS(ROW(),COLUMN()))=TRUNC(INDIRECT(ADDRESS(ROW(),COLUMN())))</formula>
    </cfRule>
  </conditionalFormatting>
  <conditionalFormatting sqref="AO164:AT164">
    <cfRule type="expression" dxfId="1097" priority="1098">
      <formula>INDIRECT(ADDRESS(ROW(),COLUMN()))=TRUNC(INDIRECT(ADDRESS(ROW(),COLUMN())))</formula>
    </cfRule>
  </conditionalFormatting>
  <conditionalFormatting sqref="AU165">
    <cfRule type="expression" dxfId="1096" priority="1097">
      <formula>INDIRECT(ADDRESS(ROW(),COLUMN()))=TRUNC(INDIRECT(ADDRESS(ROW(),COLUMN())))</formula>
    </cfRule>
  </conditionalFormatting>
  <conditionalFormatting sqref="AU164">
    <cfRule type="expression" dxfId="1095" priority="1096">
      <formula>INDIRECT(ADDRESS(ROW(),COLUMN()))=TRUNC(INDIRECT(ADDRESS(ROW(),COLUMN())))</formula>
    </cfRule>
  </conditionalFormatting>
  <conditionalFormatting sqref="AV165:AW165">
    <cfRule type="expression" dxfId="1094" priority="1095">
      <formula>INDIRECT(ADDRESS(ROW(),COLUMN()))=TRUNC(INDIRECT(ADDRESS(ROW(),COLUMN())))</formula>
    </cfRule>
  </conditionalFormatting>
  <conditionalFormatting sqref="AV164:AW164">
    <cfRule type="expression" dxfId="1093" priority="1094">
      <formula>INDIRECT(ADDRESS(ROW(),COLUMN()))=TRUNC(INDIRECT(ADDRESS(ROW(),COLUMN())))</formula>
    </cfRule>
  </conditionalFormatting>
  <conditionalFormatting sqref="AX167:BA168">
    <cfRule type="expression" dxfId="1092" priority="1093">
      <formula>INDIRECT(ADDRESS(ROW(),COLUMN()))=TRUNC(INDIRECT(ADDRESS(ROW(),COLUMN())))</formula>
    </cfRule>
  </conditionalFormatting>
  <conditionalFormatting sqref="S168">
    <cfRule type="expression" dxfId="1091" priority="1092">
      <formula>INDIRECT(ADDRESS(ROW(),COLUMN()))=TRUNC(INDIRECT(ADDRESS(ROW(),COLUMN())))</formula>
    </cfRule>
  </conditionalFormatting>
  <conditionalFormatting sqref="S167">
    <cfRule type="expression" dxfId="1090" priority="1091">
      <formula>INDIRECT(ADDRESS(ROW(),COLUMN()))=TRUNC(INDIRECT(ADDRESS(ROW(),COLUMN())))</formula>
    </cfRule>
  </conditionalFormatting>
  <conditionalFormatting sqref="T168:Y168">
    <cfRule type="expression" dxfId="1089" priority="1090">
      <formula>INDIRECT(ADDRESS(ROW(),COLUMN()))=TRUNC(INDIRECT(ADDRESS(ROW(),COLUMN())))</formula>
    </cfRule>
  </conditionalFormatting>
  <conditionalFormatting sqref="T167:Y167">
    <cfRule type="expression" dxfId="1088" priority="1089">
      <formula>INDIRECT(ADDRESS(ROW(),COLUMN()))=TRUNC(INDIRECT(ADDRESS(ROW(),COLUMN())))</formula>
    </cfRule>
  </conditionalFormatting>
  <conditionalFormatting sqref="Z168">
    <cfRule type="expression" dxfId="1087" priority="1088">
      <formula>INDIRECT(ADDRESS(ROW(),COLUMN()))=TRUNC(INDIRECT(ADDRESS(ROW(),COLUMN())))</formula>
    </cfRule>
  </conditionalFormatting>
  <conditionalFormatting sqref="Z167">
    <cfRule type="expression" dxfId="1086" priority="1087">
      <formula>INDIRECT(ADDRESS(ROW(),COLUMN()))=TRUNC(INDIRECT(ADDRESS(ROW(),COLUMN())))</formula>
    </cfRule>
  </conditionalFormatting>
  <conditionalFormatting sqref="AA168:AF168">
    <cfRule type="expression" dxfId="1085" priority="1086">
      <formula>INDIRECT(ADDRESS(ROW(),COLUMN()))=TRUNC(INDIRECT(ADDRESS(ROW(),COLUMN())))</formula>
    </cfRule>
  </conditionalFormatting>
  <conditionalFormatting sqref="AA167:AF167">
    <cfRule type="expression" dxfId="1084" priority="1085">
      <formula>INDIRECT(ADDRESS(ROW(),COLUMN()))=TRUNC(INDIRECT(ADDRESS(ROW(),COLUMN())))</formula>
    </cfRule>
  </conditionalFormatting>
  <conditionalFormatting sqref="AG168">
    <cfRule type="expression" dxfId="1083" priority="1084">
      <formula>INDIRECT(ADDRESS(ROW(),COLUMN()))=TRUNC(INDIRECT(ADDRESS(ROW(),COLUMN())))</formula>
    </cfRule>
  </conditionalFormatting>
  <conditionalFormatting sqref="AG167">
    <cfRule type="expression" dxfId="1082" priority="1083">
      <formula>INDIRECT(ADDRESS(ROW(),COLUMN()))=TRUNC(INDIRECT(ADDRESS(ROW(),COLUMN())))</formula>
    </cfRule>
  </conditionalFormatting>
  <conditionalFormatting sqref="AH168:AM168">
    <cfRule type="expression" dxfId="1081" priority="1082">
      <formula>INDIRECT(ADDRESS(ROW(),COLUMN()))=TRUNC(INDIRECT(ADDRESS(ROW(),COLUMN())))</formula>
    </cfRule>
  </conditionalFormatting>
  <conditionalFormatting sqref="AH167:AM167">
    <cfRule type="expression" dxfId="1080" priority="1081">
      <formula>INDIRECT(ADDRESS(ROW(),COLUMN()))=TRUNC(INDIRECT(ADDRESS(ROW(),COLUMN())))</formula>
    </cfRule>
  </conditionalFormatting>
  <conditionalFormatting sqref="AN168">
    <cfRule type="expression" dxfId="1079" priority="1080">
      <formula>INDIRECT(ADDRESS(ROW(),COLUMN()))=TRUNC(INDIRECT(ADDRESS(ROW(),COLUMN())))</formula>
    </cfRule>
  </conditionalFormatting>
  <conditionalFormatting sqref="AN167">
    <cfRule type="expression" dxfId="1078" priority="1079">
      <formula>INDIRECT(ADDRESS(ROW(),COLUMN()))=TRUNC(INDIRECT(ADDRESS(ROW(),COLUMN())))</formula>
    </cfRule>
  </conditionalFormatting>
  <conditionalFormatting sqref="AO168:AT168">
    <cfRule type="expression" dxfId="1077" priority="1078">
      <formula>INDIRECT(ADDRESS(ROW(),COLUMN()))=TRUNC(INDIRECT(ADDRESS(ROW(),COLUMN())))</formula>
    </cfRule>
  </conditionalFormatting>
  <conditionalFormatting sqref="AO167:AT167">
    <cfRule type="expression" dxfId="1076" priority="1077">
      <formula>INDIRECT(ADDRESS(ROW(),COLUMN()))=TRUNC(INDIRECT(ADDRESS(ROW(),COLUMN())))</formula>
    </cfRule>
  </conditionalFormatting>
  <conditionalFormatting sqref="AU168">
    <cfRule type="expression" dxfId="1075" priority="1076">
      <formula>INDIRECT(ADDRESS(ROW(),COLUMN()))=TRUNC(INDIRECT(ADDRESS(ROW(),COLUMN())))</formula>
    </cfRule>
  </conditionalFormatting>
  <conditionalFormatting sqref="AU167">
    <cfRule type="expression" dxfId="1074" priority="1075">
      <formula>INDIRECT(ADDRESS(ROW(),COLUMN()))=TRUNC(INDIRECT(ADDRESS(ROW(),COLUMN())))</formula>
    </cfRule>
  </conditionalFormatting>
  <conditionalFormatting sqref="AV168:AW168">
    <cfRule type="expression" dxfId="1073" priority="1074">
      <formula>INDIRECT(ADDRESS(ROW(),COLUMN()))=TRUNC(INDIRECT(ADDRESS(ROW(),COLUMN())))</formula>
    </cfRule>
  </conditionalFormatting>
  <conditionalFormatting sqref="AV167:AW167">
    <cfRule type="expression" dxfId="1072" priority="1073">
      <formula>INDIRECT(ADDRESS(ROW(),COLUMN()))=TRUNC(INDIRECT(ADDRESS(ROW(),COLUMN())))</formula>
    </cfRule>
  </conditionalFormatting>
  <conditionalFormatting sqref="AX170:BA171">
    <cfRule type="expression" dxfId="1071" priority="1072">
      <formula>INDIRECT(ADDRESS(ROW(),COLUMN()))=TRUNC(INDIRECT(ADDRESS(ROW(),COLUMN())))</formula>
    </cfRule>
  </conditionalFormatting>
  <conditionalFormatting sqref="S171">
    <cfRule type="expression" dxfId="1070" priority="1071">
      <formula>INDIRECT(ADDRESS(ROW(),COLUMN()))=TRUNC(INDIRECT(ADDRESS(ROW(),COLUMN())))</formula>
    </cfRule>
  </conditionalFormatting>
  <conditionalFormatting sqref="S170">
    <cfRule type="expression" dxfId="1069" priority="1070">
      <formula>INDIRECT(ADDRESS(ROW(),COLUMN()))=TRUNC(INDIRECT(ADDRESS(ROW(),COLUMN())))</formula>
    </cfRule>
  </conditionalFormatting>
  <conditionalFormatting sqref="T171:Y171">
    <cfRule type="expression" dxfId="1068" priority="1069">
      <formula>INDIRECT(ADDRESS(ROW(),COLUMN()))=TRUNC(INDIRECT(ADDRESS(ROW(),COLUMN())))</formula>
    </cfRule>
  </conditionalFormatting>
  <conditionalFormatting sqref="T170:Y170">
    <cfRule type="expression" dxfId="1067" priority="1068">
      <formula>INDIRECT(ADDRESS(ROW(),COLUMN()))=TRUNC(INDIRECT(ADDRESS(ROW(),COLUMN())))</formula>
    </cfRule>
  </conditionalFormatting>
  <conditionalFormatting sqref="Z171">
    <cfRule type="expression" dxfId="1066" priority="1067">
      <formula>INDIRECT(ADDRESS(ROW(),COLUMN()))=TRUNC(INDIRECT(ADDRESS(ROW(),COLUMN())))</formula>
    </cfRule>
  </conditionalFormatting>
  <conditionalFormatting sqref="Z170">
    <cfRule type="expression" dxfId="1065" priority="1066">
      <formula>INDIRECT(ADDRESS(ROW(),COLUMN()))=TRUNC(INDIRECT(ADDRESS(ROW(),COLUMN())))</formula>
    </cfRule>
  </conditionalFormatting>
  <conditionalFormatting sqref="AA171:AF171">
    <cfRule type="expression" dxfId="1064" priority="1065">
      <formula>INDIRECT(ADDRESS(ROW(),COLUMN()))=TRUNC(INDIRECT(ADDRESS(ROW(),COLUMN())))</formula>
    </cfRule>
  </conditionalFormatting>
  <conditionalFormatting sqref="AA170:AF170">
    <cfRule type="expression" dxfId="1063" priority="1064">
      <formula>INDIRECT(ADDRESS(ROW(),COLUMN()))=TRUNC(INDIRECT(ADDRESS(ROW(),COLUMN())))</formula>
    </cfRule>
  </conditionalFormatting>
  <conditionalFormatting sqref="AG171">
    <cfRule type="expression" dxfId="1062" priority="1063">
      <formula>INDIRECT(ADDRESS(ROW(),COLUMN()))=TRUNC(INDIRECT(ADDRESS(ROW(),COLUMN())))</formula>
    </cfRule>
  </conditionalFormatting>
  <conditionalFormatting sqref="AG170">
    <cfRule type="expression" dxfId="1061" priority="1062">
      <formula>INDIRECT(ADDRESS(ROW(),COLUMN()))=TRUNC(INDIRECT(ADDRESS(ROW(),COLUMN())))</formula>
    </cfRule>
  </conditionalFormatting>
  <conditionalFormatting sqref="AH171:AM171">
    <cfRule type="expression" dxfId="1060" priority="1061">
      <formula>INDIRECT(ADDRESS(ROW(),COLUMN()))=TRUNC(INDIRECT(ADDRESS(ROW(),COLUMN())))</formula>
    </cfRule>
  </conditionalFormatting>
  <conditionalFormatting sqref="AH170:AM170">
    <cfRule type="expression" dxfId="1059" priority="1060">
      <formula>INDIRECT(ADDRESS(ROW(),COLUMN()))=TRUNC(INDIRECT(ADDRESS(ROW(),COLUMN())))</formula>
    </cfRule>
  </conditionalFormatting>
  <conditionalFormatting sqref="AN171">
    <cfRule type="expression" dxfId="1058" priority="1059">
      <formula>INDIRECT(ADDRESS(ROW(),COLUMN()))=TRUNC(INDIRECT(ADDRESS(ROW(),COLUMN())))</formula>
    </cfRule>
  </conditionalFormatting>
  <conditionalFormatting sqref="AN170">
    <cfRule type="expression" dxfId="1057" priority="1058">
      <formula>INDIRECT(ADDRESS(ROW(),COLUMN()))=TRUNC(INDIRECT(ADDRESS(ROW(),COLUMN())))</formula>
    </cfRule>
  </conditionalFormatting>
  <conditionalFormatting sqref="AO171:AT171">
    <cfRule type="expression" dxfId="1056" priority="1057">
      <formula>INDIRECT(ADDRESS(ROW(),COLUMN()))=TRUNC(INDIRECT(ADDRESS(ROW(),COLUMN())))</formula>
    </cfRule>
  </conditionalFormatting>
  <conditionalFormatting sqref="AO170:AT170">
    <cfRule type="expression" dxfId="1055" priority="1056">
      <formula>INDIRECT(ADDRESS(ROW(),COLUMN()))=TRUNC(INDIRECT(ADDRESS(ROW(),COLUMN())))</formula>
    </cfRule>
  </conditionalFormatting>
  <conditionalFormatting sqref="AU171">
    <cfRule type="expression" dxfId="1054" priority="1055">
      <formula>INDIRECT(ADDRESS(ROW(),COLUMN()))=TRUNC(INDIRECT(ADDRESS(ROW(),COLUMN())))</formula>
    </cfRule>
  </conditionalFormatting>
  <conditionalFormatting sqref="AU170">
    <cfRule type="expression" dxfId="1053" priority="1054">
      <formula>INDIRECT(ADDRESS(ROW(),COLUMN()))=TRUNC(INDIRECT(ADDRESS(ROW(),COLUMN())))</formula>
    </cfRule>
  </conditionalFormatting>
  <conditionalFormatting sqref="AV171:AW171">
    <cfRule type="expression" dxfId="1052" priority="1053">
      <formula>INDIRECT(ADDRESS(ROW(),COLUMN()))=TRUNC(INDIRECT(ADDRESS(ROW(),COLUMN())))</formula>
    </cfRule>
  </conditionalFormatting>
  <conditionalFormatting sqref="AV170:AW170">
    <cfRule type="expression" dxfId="1051" priority="1052">
      <formula>INDIRECT(ADDRESS(ROW(),COLUMN()))=TRUNC(INDIRECT(ADDRESS(ROW(),COLUMN())))</formula>
    </cfRule>
  </conditionalFormatting>
  <conditionalFormatting sqref="AX173:BA174">
    <cfRule type="expression" dxfId="1050" priority="1051">
      <formula>INDIRECT(ADDRESS(ROW(),COLUMN()))=TRUNC(INDIRECT(ADDRESS(ROW(),COLUMN())))</formula>
    </cfRule>
  </conditionalFormatting>
  <conditionalFormatting sqref="S174">
    <cfRule type="expression" dxfId="1049" priority="1050">
      <formula>INDIRECT(ADDRESS(ROW(),COLUMN()))=TRUNC(INDIRECT(ADDRESS(ROW(),COLUMN())))</formula>
    </cfRule>
  </conditionalFormatting>
  <conditionalFormatting sqref="S173">
    <cfRule type="expression" dxfId="1048" priority="1049">
      <formula>INDIRECT(ADDRESS(ROW(),COLUMN()))=TRUNC(INDIRECT(ADDRESS(ROW(),COLUMN())))</formula>
    </cfRule>
  </conditionalFormatting>
  <conditionalFormatting sqref="T174:Y174">
    <cfRule type="expression" dxfId="1047" priority="1048">
      <formula>INDIRECT(ADDRESS(ROW(),COLUMN()))=TRUNC(INDIRECT(ADDRESS(ROW(),COLUMN())))</formula>
    </cfRule>
  </conditionalFormatting>
  <conditionalFormatting sqref="T173:Y173">
    <cfRule type="expression" dxfId="1046" priority="1047">
      <formula>INDIRECT(ADDRESS(ROW(),COLUMN()))=TRUNC(INDIRECT(ADDRESS(ROW(),COLUMN())))</formula>
    </cfRule>
  </conditionalFormatting>
  <conditionalFormatting sqref="Z174">
    <cfRule type="expression" dxfId="1045" priority="1046">
      <formula>INDIRECT(ADDRESS(ROW(),COLUMN()))=TRUNC(INDIRECT(ADDRESS(ROW(),COLUMN())))</formula>
    </cfRule>
  </conditionalFormatting>
  <conditionalFormatting sqref="Z173">
    <cfRule type="expression" dxfId="1044" priority="1045">
      <formula>INDIRECT(ADDRESS(ROW(),COLUMN()))=TRUNC(INDIRECT(ADDRESS(ROW(),COLUMN())))</formula>
    </cfRule>
  </conditionalFormatting>
  <conditionalFormatting sqref="AA174:AF174">
    <cfRule type="expression" dxfId="1043" priority="1044">
      <formula>INDIRECT(ADDRESS(ROW(),COLUMN()))=TRUNC(INDIRECT(ADDRESS(ROW(),COLUMN())))</formula>
    </cfRule>
  </conditionalFormatting>
  <conditionalFormatting sqref="AA173:AF173">
    <cfRule type="expression" dxfId="1042" priority="1043">
      <formula>INDIRECT(ADDRESS(ROW(),COLUMN()))=TRUNC(INDIRECT(ADDRESS(ROW(),COLUMN())))</formula>
    </cfRule>
  </conditionalFormatting>
  <conditionalFormatting sqref="AG174">
    <cfRule type="expression" dxfId="1041" priority="1042">
      <formula>INDIRECT(ADDRESS(ROW(),COLUMN()))=TRUNC(INDIRECT(ADDRESS(ROW(),COLUMN())))</formula>
    </cfRule>
  </conditionalFormatting>
  <conditionalFormatting sqref="AG173">
    <cfRule type="expression" dxfId="1040" priority="1041">
      <formula>INDIRECT(ADDRESS(ROW(),COLUMN()))=TRUNC(INDIRECT(ADDRESS(ROW(),COLUMN())))</formula>
    </cfRule>
  </conditionalFormatting>
  <conditionalFormatting sqref="AH174:AM174">
    <cfRule type="expression" dxfId="1039" priority="1040">
      <formula>INDIRECT(ADDRESS(ROW(),COLUMN()))=TRUNC(INDIRECT(ADDRESS(ROW(),COLUMN())))</formula>
    </cfRule>
  </conditionalFormatting>
  <conditionalFormatting sqref="AH173:AM173">
    <cfRule type="expression" dxfId="1038" priority="1039">
      <formula>INDIRECT(ADDRESS(ROW(),COLUMN()))=TRUNC(INDIRECT(ADDRESS(ROW(),COLUMN())))</formula>
    </cfRule>
  </conditionalFormatting>
  <conditionalFormatting sqref="AN174">
    <cfRule type="expression" dxfId="1037" priority="1038">
      <formula>INDIRECT(ADDRESS(ROW(),COLUMN()))=TRUNC(INDIRECT(ADDRESS(ROW(),COLUMN())))</formula>
    </cfRule>
  </conditionalFormatting>
  <conditionalFormatting sqref="AN173">
    <cfRule type="expression" dxfId="1036" priority="1037">
      <formula>INDIRECT(ADDRESS(ROW(),COLUMN()))=TRUNC(INDIRECT(ADDRESS(ROW(),COLUMN())))</formula>
    </cfRule>
  </conditionalFormatting>
  <conditionalFormatting sqref="AO174:AT174">
    <cfRule type="expression" dxfId="1035" priority="1036">
      <formula>INDIRECT(ADDRESS(ROW(),COLUMN()))=TRUNC(INDIRECT(ADDRESS(ROW(),COLUMN())))</formula>
    </cfRule>
  </conditionalFormatting>
  <conditionalFormatting sqref="AO173:AT173">
    <cfRule type="expression" dxfId="1034" priority="1035">
      <formula>INDIRECT(ADDRESS(ROW(),COLUMN()))=TRUNC(INDIRECT(ADDRESS(ROW(),COLUMN())))</formula>
    </cfRule>
  </conditionalFormatting>
  <conditionalFormatting sqref="AU174">
    <cfRule type="expression" dxfId="1033" priority="1034">
      <formula>INDIRECT(ADDRESS(ROW(),COLUMN()))=TRUNC(INDIRECT(ADDRESS(ROW(),COLUMN())))</formula>
    </cfRule>
  </conditionalFormatting>
  <conditionalFormatting sqref="AU173">
    <cfRule type="expression" dxfId="1032" priority="1033">
      <formula>INDIRECT(ADDRESS(ROW(),COLUMN()))=TRUNC(INDIRECT(ADDRESS(ROW(),COLUMN())))</formula>
    </cfRule>
  </conditionalFormatting>
  <conditionalFormatting sqref="AV174:AW174">
    <cfRule type="expression" dxfId="1031" priority="1032">
      <formula>INDIRECT(ADDRESS(ROW(),COLUMN()))=TRUNC(INDIRECT(ADDRESS(ROW(),COLUMN())))</formula>
    </cfRule>
  </conditionalFormatting>
  <conditionalFormatting sqref="AV173:AW173">
    <cfRule type="expression" dxfId="1030" priority="1031">
      <formula>INDIRECT(ADDRESS(ROW(),COLUMN()))=TRUNC(INDIRECT(ADDRESS(ROW(),COLUMN())))</formula>
    </cfRule>
  </conditionalFormatting>
  <conditionalFormatting sqref="AX176:BA177">
    <cfRule type="expression" dxfId="1029" priority="1030">
      <formula>INDIRECT(ADDRESS(ROW(),COLUMN()))=TRUNC(INDIRECT(ADDRESS(ROW(),COLUMN())))</formula>
    </cfRule>
  </conditionalFormatting>
  <conditionalFormatting sqref="S177">
    <cfRule type="expression" dxfId="1028" priority="1029">
      <formula>INDIRECT(ADDRESS(ROW(),COLUMN()))=TRUNC(INDIRECT(ADDRESS(ROW(),COLUMN())))</formula>
    </cfRule>
  </conditionalFormatting>
  <conditionalFormatting sqref="S176">
    <cfRule type="expression" dxfId="1027" priority="1028">
      <formula>INDIRECT(ADDRESS(ROW(),COLUMN()))=TRUNC(INDIRECT(ADDRESS(ROW(),COLUMN())))</formula>
    </cfRule>
  </conditionalFormatting>
  <conditionalFormatting sqref="T177:Y177">
    <cfRule type="expression" dxfId="1026" priority="1027">
      <formula>INDIRECT(ADDRESS(ROW(),COLUMN()))=TRUNC(INDIRECT(ADDRESS(ROW(),COLUMN())))</formula>
    </cfRule>
  </conditionalFormatting>
  <conditionalFormatting sqref="T176:Y176">
    <cfRule type="expression" dxfId="1025" priority="1026">
      <formula>INDIRECT(ADDRESS(ROW(),COLUMN()))=TRUNC(INDIRECT(ADDRESS(ROW(),COLUMN())))</formula>
    </cfRule>
  </conditionalFormatting>
  <conditionalFormatting sqref="Z177">
    <cfRule type="expression" dxfId="1024" priority="1025">
      <formula>INDIRECT(ADDRESS(ROW(),COLUMN()))=TRUNC(INDIRECT(ADDRESS(ROW(),COLUMN())))</formula>
    </cfRule>
  </conditionalFormatting>
  <conditionalFormatting sqref="Z176">
    <cfRule type="expression" dxfId="1023" priority="1024">
      <formula>INDIRECT(ADDRESS(ROW(),COLUMN()))=TRUNC(INDIRECT(ADDRESS(ROW(),COLUMN())))</formula>
    </cfRule>
  </conditionalFormatting>
  <conditionalFormatting sqref="AA177:AF177">
    <cfRule type="expression" dxfId="1022" priority="1023">
      <formula>INDIRECT(ADDRESS(ROW(),COLUMN()))=TRUNC(INDIRECT(ADDRESS(ROW(),COLUMN())))</formula>
    </cfRule>
  </conditionalFormatting>
  <conditionalFormatting sqref="AA176:AF176">
    <cfRule type="expression" dxfId="1021" priority="1022">
      <formula>INDIRECT(ADDRESS(ROW(),COLUMN()))=TRUNC(INDIRECT(ADDRESS(ROW(),COLUMN())))</formula>
    </cfRule>
  </conditionalFormatting>
  <conditionalFormatting sqref="AG177">
    <cfRule type="expression" dxfId="1020" priority="1021">
      <formula>INDIRECT(ADDRESS(ROW(),COLUMN()))=TRUNC(INDIRECT(ADDRESS(ROW(),COLUMN())))</formula>
    </cfRule>
  </conditionalFormatting>
  <conditionalFormatting sqref="AG176">
    <cfRule type="expression" dxfId="1019" priority="1020">
      <formula>INDIRECT(ADDRESS(ROW(),COLUMN()))=TRUNC(INDIRECT(ADDRESS(ROW(),COLUMN())))</formula>
    </cfRule>
  </conditionalFormatting>
  <conditionalFormatting sqref="AH177:AM177">
    <cfRule type="expression" dxfId="1018" priority="1019">
      <formula>INDIRECT(ADDRESS(ROW(),COLUMN()))=TRUNC(INDIRECT(ADDRESS(ROW(),COLUMN())))</formula>
    </cfRule>
  </conditionalFormatting>
  <conditionalFormatting sqref="AH176:AM176">
    <cfRule type="expression" dxfId="1017" priority="1018">
      <formula>INDIRECT(ADDRESS(ROW(),COLUMN()))=TRUNC(INDIRECT(ADDRESS(ROW(),COLUMN())))</formula>
    </cfRule>
  </conditionalFormatting>
  <conditionalFormatting sqref="AN177">
    <cfRule type="expression" dxfId="1016" priority="1017">
      <formula>INDIRECT(ADDRESS(ROW(),COLUMN()))=TRUNC(INDIRECT(ADDRESS(ROW(),COLUMN())))</formula>
    </cfRule>
  </conditionalFormatting>
  <conditionalFormatting sqref="AN176">
    <cfRule type="expression" dxfId="1015" priority="1016">
      <formula>INDIRECT(ADDRESS(ROW(),COLUMN()))=TRUNC(INDIRECT(ADDRESS(ROW(),COLUMN())))</formula>
    </cfRule>
  </conditionalFormatting>
  <conditionalFormatting sqref="AO177:AT177">
    <cfRule type="expression" dxfId="1014" priority="1015">
      <formula>INDIRECT(ADDRESS(ROW(),COLUMN()))=TRUNC(INDIRECT(ADDRESS(ROW(),COLUMN())))</formula>
    </cfRule>
  </conditionalFormatting>
  <conditionalFormatting sqref="AO176:AT176">
    <cfRule type="expression" dxfId="1013" priority="1014">
      <formula>INDIRECT(ADDRESS(ROW(),COLUMN()))=TRUNC(INDIRECT(ADDRESS(ROW(),COLUMN())))</formula>
    </cfRule>
  </conditionalFormatting>
  <conditionalFormatting sqref="AU177">
    <cfRule type="expression" dxfId="1012" priority="1013">
      <formula>INDIRECT(ADDRESS(ROW(),COLUMN()))=TRUNC(INDIRECT(ADDRESS(ROW(),COLUMN())))</formula>
    </cfRule>
  </conditionalFormatting>
  <conditionalFormatting sqref="AU176">
    <cfRule type="expression" dxfId="1011" priority="1012">
      <formula>INDIRECT(ADDRESS(ROW(),COLUMN()))=TRUNC(INDIRECT(ADDRESS(ROW(),COLUMN())))</formula>
    </cfRule>
  </conditionalFormatting>
  <conditionalFormatting sqref="AV177:AW177">
    <cfRule type="expression" dxfId="1010" priority="1011">
      <formula>INDIRECT(ADDRESS(ROW(),COLUMN()))=TRUNC(INDIRECT(ADDRESS(ROW(),COLUMN())))</formula>
    </cfRule>
  </conditionalFormatting>
  <conditionalFormatting sqref="AV176:AW176">
    <cfRule type="expression" dxfId="1009" priority="1010">
      <formula>INDIRECT(ADDRESS(ROW(),COLUMN()))=TRUNC(INDIRECT(ADDRESS(ROW(),COLUMN())))</formula>
    </cfRule>
  </conditionalFormatting>
  <conditionalFormatting sqref="AX179:BA180">
    <cfRule type="expression" dxfId="1008" priority="1009">
      <formula>INDIRECT(ADDRESS(ROW(),COLUMN()))=TRUNC(INDIRECT(ADDRESS(ROW(),COLUMN())))</formula>
    </cfRule>
  </conditionalFormatting>
  <conditionalFormatting sqref="S180">
    <cfRule type="expression" dxfId="1007" priority="1008">
      <formula>INDIRECT(ADDRESS(ROW(),COLUMN()))=TRUNC(INDIRECT(ADDRESS(ROW(),COLUMN())))</formula>
    </cfRule>
  </conditionalFormatting>
  <conditionalFormatting sqref="S179">
    <cfRule type="expression" dxfId="1006" priority="1007">
      <formula>INDIRECT(ADDRESS(ROW(),COLUMN()))=TRUNC(INDIRECT(ADDRESS(ROW(),COLUMN())))</formula>
    </cfRule>
  </conditionalFormatting>
  <conditionalFormatting sqref="T180:Y180">
    <cfRule type="expression" dxfId="1005" priority="1006">
      <formula>INDIRECT(ADDRESS(ROW(),COLUMN()))=TRUNC(INDIRECT(ADDRESS(ROW(),COLUMN())))</formula>
    </cfRule>
  </conditionalFormatting>
  <conditionalFormatting sqref="T179:Y179">
    <cfRule type="expression" dxfId="1004" priority="1005">
      <formula>INDIRECT(ADDRESS(ROW(),COLUMN()))=TRUNC(INDIRECT(ADDRESS(ROW(),COLUMN())))</formula>
    </cfRule>
  </conditionalFormatting>
  <conditionalFormatting sqref="Z180">
    <cfRule type="expression" dxfId="1003" priority="1004">
      <formula>INDIRECT(ADDRESS(ROW(),COLUMN()))=TRUNC(INDIRECT(ADDRESS(ROW(),COLUMN())))</formula>
    </cfRule>
  </conditionalFormatting>
  <conditionalFormatting sqref="Z179">
    <cfRule type="expression" dxfId="1002" priority="1003">
      <formula>INDIRECT(ADDRESS(ROW(),COLUMN()))=TRUNC(INDIRECT(ADDRESS(ROW(),COLUMN())))</formula>
    </cfRule>
  </conditionalFormatting>
  <conditionalFormatting sqref="AA180:AF180">
    <cfRule type="expression" dxfId="1001" priority="1002">
      <formula>INDIRECT(ADDRESS(ROW(),COLUMN()))=TRUNC(INDIRECT(ADDRESS(ROW(),COLUMN())))</formula>
    </cfRule>
  </conditionalFormatting>
  <conditionalFormatting sqref="AA179:AF179">
    <cfRule type="expression" dxfId="1000" priority="1001">
      <formula>INDIRECT(ADDRESS(ROW(),COLUMN()))=TRUNC(INDIRECT(ADDRESS(ROW(),COLUMN())))</formula>
    </cfRule>
  </conditionalFormatting>
  <conditionalFormatting sqref="AG180">
    <cfRule type="expression" dxfId="999" priority="1000">
      <formula>INDIRECT(ADDRESS(ROW(),COLUMN()))=TRUNC(INDIRECT(ADDRESS(ROW(),COLUMN())))</formula>
    </cfRule>
  </conditionalFormatting>
  <conditionalFormatting sqref="AG179">
    <cfRule type="expression" dxfId="998" priority="999">
      <formula>INDIRECT(ADDRESS(ROW(),COLUMN()))=TRUNC(INDIRECT(ADDRESS(ROW(),COLUMN())))</formula>
    </cfRule>
  </conditionalFormatting>
  <conditionalFormatting sqref="AH180:AM180">
    <cfRule type="expression" dxfId="997" priority="998">
      <formula>INDIRECT(ADDRESS(ROW(),COLUMN()))=TRUNC(INDIRECT(ADDRESS(ROW(),COLUMN())))</formula>
    </cfRule>
  </conditionalFormatting>
  <conditionalFormatting sqref="AH179:AM179">
    <cfRule type="expression" dxfId="996" priority="997">
      <formula>INDIRECT(ADDRESS(ROW(),COLUMN()))=TRUNC(INDIRECT(ADDRESS(ROW(),COLUMN())))</formula>
    </cfRule>
  </conditionalFormatting>
  <conditionalFormatting sqref="AN180">
    <cfRule type="expression" dxfId="995" priority="996">
      <formula>INDIRECT(ADDRESS(ROW(),COLUMN()))=TRUNC(INDIRECT(ADDRESS(ROW(),COLUMN())))</formula>
    </cfRule>
  </conditionalFormatting>
  <conditionalFormatting sqref="AN179">
    <cfRule type="expression" dxfId="994" priority="995">
      <formula>INDIRECT(ADDRESS(ROW(),COLUMN()))=TRUNC(INDIRECT(ADDRESS(ROW(),COLUMN())))</formula>
    </cfRule>
  </conditionalFormatting>
  <conditionalFormatting sqref="AO180:AT180">
    <cfRule type="expression" dxfId="993" priority="994">
      <formula>INDIRECT(ADDRESS(ROW(),COLUMN()))=TRUNC(INDIRECT(ADDRESS(ROW(),COLUMN())))</formula>
    </cfRule>
  </conditionalFormatting>
  <conditionalFormatting sqref="AO179:AT179">
    <cfRule type="expression" dxfId="992" priority="993">
      <formula>INDIRECT(ADDRESS(ROW(),COLUMN()))=TRUNC(INDIRECT(ADDRESS(ROW(),COLUMN())))</formula>
    </cfRule>
  </conditionalFormatting>
  <conditionalFormatting sqref="AU180">
    <cfRule type="expression" dxfId="991" priority="992">
      <formula>INDIRECT(ADDRESS(ROW(),COLUMN()))=TRUNC(INDIRECT(ADDRESS(ROW(),COLUMN())))</formula>
    </cfRule>
  </conditionalFormatting>
  <conditionalFormatting sqref="AU179">
    <cfRule type="expression" dxfId="990" priority="991">
      <formula>INDIRECT(ADDRESS(ROW(),COLUMN()))=TRUNC(INDIRECT(ADDRESS(ROW(),COLUMN())))</formula>
    </cfRule>
  </conditionalFormatting>
  <conditionalFormatting sqref="AV180:AW180">
    <cfRule type="expression" dxfId="989" priority="990">
      <formula>INDIRECT(ADDRESS(ROW(),COLUMN()))=TRUNC(INDIRECT(ADDRESS(ROW(),COLUMN())))</formula>
    </cfRule>
  </conditionalFormatting>
  <conditionalFormatting sqref="AV179:AW179">
    <cfRule type="expression" dxfId="988" priority="989">
      <formula>INDIRECT(ADDRESS(ROW(),COLUMN()))=TRUNC(INDIRECT(ADDRESS(ROW(),COLUMN())))</formula>
    </cfRule>
  </conditionalFormatting>
  <conditionalFormatting sqref="AX182:BA183">
    <cfRule type="expression" dxfId="987" priority="988">
      <formula>INDIRECT(ADDRESS(ROW(),COLUMN()))=TRUNC(INDIRECT(ADDRESS(ROW(),COLUMN())))</formula>
    </cfRule>
  </conditionalFormatting>
  <conditionalFormatting sqref="S183">
    <cfRule type="expression" dxfId="986" priority="987">
      <formula>INDIRECT(ADDRESS(ROW(),COLUMN()))=TRUNC(INDIRECT(ADDRESS(ROW(),COLUMN())))</formula>
    </cfRule>
  </conditionalFormatting>
  <conditionalFormatting sqref="S182">
    <cfRule type="expression" dxfId="985" priority="986">
      <formula>INDIRECT(ADDRESS(ROW(),COLUMN()))=TRUNC(INDIRECT(ADDRESS(ROW(),COLUMN())))</formula>
    </cfRule>
  </conditionalFormatting>
  <conditionalFormatting sqref="T183:Y183">
    <cfRule type="expression" dxfId="984" priority="985">
      <formula>INDIRECT(ADDRESS(ROW(),COLUMN()))=TRUNC(INDIRECT(ADDRESS(ROW(),COLUMN())))</formula>
    </cfRule>
  </conditionalFormatting>
  <conditionalFormatting sqref="T182:Y182">
    <cfRule type="expression" dxfId="983" priority="984">
      <formula>INDIRECT(ADDRESS(ROW(),COLUMN()))=TRUNC(INDIRECT(ADDRESS(ROW(),COLUMN())))</formula>
    </cfRule>
  </conditionalFormatting>
  <conditionalFormatting sqref="Z183">
    <cfRule type="expression" dxfId="982" priority="983">
      <formula>INDIRECT(ADDRESS(ROW(),COLUMN()))=TRUNC(INDIRECT(ADDRESS(ROW(),COLUMN())))</formula>
    </cfRule>
  </conditionalFormatting>
  <conditionalFormatting sqref="Z182">
    <cfRule type="expression" dxfId="981" priority="982">
      <formula>INDIRECT(ADDRESS(ROW(),COLUMN()))=TRUNC(INDIRECT(ADDRESS(ROW(),COLUMN())))</formula>
    </cfRule>
  </conditionalFormatting>
  <conditionalFormatting sqref="AA183:AF183">
    <cfRule type="expression" dxfId="980" priority="981">
      <formula>INDIRECT(ADDRESS(ROW(),COLUMN()))=TRUNC(INDIRECT(ADDRESS(ROW(),COLUMN())))</formula>
    </cfRule>
  </conditionalFormatting>
  <conditionalFormatting sqref="AA182:AF182">
    <cfRule type="expression" dxfId="979" priority="980">
      <formula>INDIRECT(ADDRESS(ROW(),COLUMN()))=TRUNC(INDIRECT(ADDRESS(ROW(),COLUMN())))</formula>
    </cfRule>
  </conditionalFormatting>
  <conditionalFormatting sqref="AG183">
    <cfRule type="expression" dxfId="978" priority="979">
      <formula>INDIRECT(ADDRESS(ROW(),COLUMN()))=TRUNC(INDIRECT(ADDRESS(ROW(),COLUMN())))</formula>
    </cfRule>
  </conditionalFormatting>
  <conditionalFormatting sqref="AG182">
    <cfRule type="expression" dxfId="977" priority="978">
      <formula>INDIRECT(ADDRESS(ROW(),COLUMN()))=TRUNC(INDIRECT(ADDRESS(ROW(),COLUMN())))</formula>
    </cfRule>
  </conditionalFormatting>
  <conditionalFormatting sqref="AH183:AM183">
    <cfRule type="expression" dxfId="976" priority="977">
      <formula>INDIRECT(ADDRESS(ROW(),COLUMN()))=TRUNC(INDIRECT(ADDRESS(ROW(),COLUMN())))</formula>
    </cfRule>
  </conditionalFormatting>
  <conditionalFormatting sqref="AH182:AM182">
    <cfRule type="expression" dxfId="975" priority="976">
      <formula>INDIRECT(ADDRESS(ROW(),COLUMN()))=TRUNC(INDIRECT(ADDRESS(ROW(),COLUMN())))</formula>
    </cfRule>
  </conditionalFormatting>
  <conditionalFormatting sqref="AN183">
    <cfRule type="expression" dxfId="974" priority="975">
      <formula>INDIRECT(ADDRESS(ROW(),COLUMN()))=TRUNC(INDIRECT(ADDRESS(ROW(),COLUMN())))</formula>
    </cfRule>
  </conditionalFormatting>
  <conditionalFormatting sqref="AN182">
    <cfRule type="expression" dxfId="973" priority="974">
      <formula>INDIRECT(ADDRESS(ROW(),COLUMN()))=TRUNC(INDIRECT(ADDRESS(ROW(),COLUMN())))</formula>
    </cfRule>
  </conditionalFormatting>
  <conditionalFormatting sqref="AO183:AT183">
    <cfRule type="expression" dxfId="972" priority="973">
      <formula>INDIRECT(ADDRESS(ROW(),COLUMN()))=TRUNC(INDIRECT(ADDRESS(ROW(),COLUMN())))</formula>
    </cfRule>
  </conditionalFormatting>
  <conditionalFormatting sqref="AO182:AT182">
    <cfRule type="expression" dxfId="971" priority="972">
      <formula>INDIRECT(ADDRESS(ROW(),COLUMN()))=TRUNC(INDIRECT(ADDRESS(ROW(),COLUMN())))</formula>
    </cfRule>
  </conditionalFormatting>
  <conditionalFormatting sqref="AU183">
    <cfRule type="expression" dxfId="970" priority="971">
      <formula>INDIRECT(ADDRESS(ROW(),COLUMN()))=TRUNC(INDIRECT(ADDRESS(ROW(),COLUMN())))</formula>
    </cfRule>
  </conditionalFormatting>
  <conditionalFormatting sqref="AU182">
    <cfRule type="expression" dxfId="969" priority="970">
      <formula>INDIRECT(ADDRESS(ROW(),COLUMN()))=TRUNC(INDIRECT(ADDRESS(ROW(),COLUMN())))</formula>
    </cfRule>
  </conditionalFormatting>
  <conditionalFormatting sqref="AV183:AW183">
    <cfRule type="expression" dxfId="968" priority="969">
      <formula>INDIRECT(ADDRESS(ROW(),COLUMN()))=TRUNC(INDIRECT(ADDRESS(ROW(),COLUMN())))</formula>
    </cfRule>
  </conditionalFormatting>
  <conditionalFormatting sqref="AV182:AW182">
    <cfRule type="expression" dxfId="967" priority="968">
      <formula>INDIRECT(ADDRESS(ROW(),COLUMN()))=TRUNC(INDIRECT(ADDRESS(ROW(),COLUMN())))</formula>
    </cfRule>
  </conditionalFormatting>
  <conditionalFormatting sqref="AX185:BA186">
    <cfRule type="expression" dxfId="966" priority="967">
      <formula>INDIRECT(ADDRESS(ROW(),COLUMN()))=TRUNC(INDIRECT(ADDRESS(ROW(),COLUMN())))</formula>
    </cfRule>
  </conditionalFormatting>
  <conditionalFormatting sqref="S186">
    <cfRule type="expression" dxfId="965" priority="966">
      <formula>INDIRECT(ADDRESS(ROW(),COLUMN()))=TRUNC(INDIRECT(ADDRESS(ROW(),COLUMN())))</formula>
    </cfRule>
  </conditionalFormatting>
  <conditionalFormatting sqref="S185">
    <cfRule type="expression" dxfId="964" priority="965">
      <formula>INDIRECT(ADDRESS(ROW(),COLUMN()))=TRUNC(INDIRECT(ADDRESS(ROW(),COLUMN())))</formula>
    </cfRule>
  </conditionalFormatting>
  <conditionalFormatting sqref="T186:Y186">
    <cfRule type="expression" dxfId="963" priority="964">
      <formula>INDIRECT(ADDRESS(ROW(),COLUMN()))=TRUNC(INDIRECT(ADDRESS(ROW(),COLUMN())))</formula>
    </cfRule>
  </conditionalFormatting>
  <conditionalFormatting sqref="T185:Y185">
    <cfRule type="expression" dxfId="962" priority="963">
      <formula>INDIRECT(ADDRESS(ROW(),COLUMN()))=TRUNC(INDIRECT(ADDRESS(ROW(),COLUMN())))</formula>
    </cfRule>
  </conditionalFormatting>
  <conditionalFormatting sqref="Z186">
    <cfRule type="expression" dxfId="961" priority="962">
      <formula>INDIRECT(ADDRESS(ROW(),COLUMN()))=TRUNC(INDIRECT(ADDRESS(ROW(),COLUMN())))</formula>
    </cfRule>
  </conditionalFormatting>
  <conditionalFormatting sqref="Z185">
    <cfRule type="expression" dxfId="960" priority="961">
      <formula>INDIRECT(ADDRESS(ROW(),COLUMN()))=TRUNC(INDIRECT(ADDRESS(ROW(),COLUMN())))</formula>
    </cfRule>
  </conditionalFormatting>
  <conditionalFormatting sqref="AA186:AF186">
    <cfRule type="expression" dxfId="959" priority="960">
      <formula>INDIRECT(ADDRESS(ROW(),COLUMN()))=TRUNC(INDIRECT(ADDRESS(ROW(),COLUMN())))</formula>
    </cfRule>
  </conditionalFormatting>
  <conditionalFormatting sqref="AA185:AF185">
    <cfRule type="expression" dxfId="958" priority="959">
      <formula>INDIRECT(ADDRESS(ROW(),COLUMN()))=TRUNC(INDIRECT(ADDRESS(ROW(),COLUMN())))</formula>
    </cfRule>
  </conditionalFormatting>
  <conditionalFormatting sqref="AG186">
    <cfRule type="expression" dxfId="957" priority="958">
      <formula>INDIRECT(ADDRESS(ROW(),COLUMN()))=TRUNC(INDIRECT(ADDRESS(ROW(),COLUMN())))</formula>
    </cfRule>
  </conditionalFormatting>
  <conditionalFormatting sqref="AG185">
    <cfRule type="expression" dxfId="956" priority="957">
      <formula>INDIRECT(ADDRESS(ROW(),COLUMN()))=TRUNC(INDIRECT(ADDRESS(ROW(),COLUMN())))</formula>
    </cfRule>
  </conditionalFormatting>
  <conditionalFormatting sqref="AH186:AM186">
    <cfRule type="expression" dxfId="955" priority="956">
      <formula>INDIRECT(ADDRESS(ROW(),COLUMN()))=TRUNC(INDIRECT(ADDRESS(ROW(),COLUMN())))</formula>
    </cfRule>
  </conditionalFormatting>
  <conditionalFormatting sqref="AH185:AM185">
    <cfRule type="expression" dxfId="954" priority="955">
      <formula>INDIRECT(ADDRESS(ROW(),COLUMN()))=TRUNC(INDIRECT(ADDRESS(ROW(),COLUMN())))</formula>
    </cfRule>
  </conditionalFormatting>
  <conditionalFormatting sqref="AN186">
    <cfRule type="expression" dxfId="953" priority="954">
      <formula>INDIRECT(ADDRESS(ROW(),COLUMN()))=TRUNC(INDIRECT(ADDRESS(ROW(),COLUMN())))</formula>
    </cfRule>
  </conditionalFormatting>
  <conditionalFormatting sqref="AN185">
    <cfRule type="expression" dxfId="952" priority="953">
      <formula>INDIRECT(ADDRESS(ROW(),COLUMN()))=TRUNC(INDIRECT(ADDRESS(ROW(),COLUMN())))</formula>
    </cfRule>
  </conditionalFormatting>
  <conditionalFormatting sqref="AO186:AT186">
    <cfRule type="expression" dxfId="951" priority="952">
      <formula>INDIRECT(ADDRESS(ROW(),COLUMN()))=TRUNC(INDIRECT(ADDRESS(ROW(),COLUMN())))</formula>
    </cfRule>
  </conditionalFormatting>
  <conditionalFormatting sqref="AO185:AT185">
    <cfRule type="expression" dxfId="950" priority="951">
      <formula>INDIRECT(ADDRESS(ROW(),COLUMN()))=TRUNC(INDIRECT(ADDRESS(ROW(),COLUMN())))</formula>
    </cfRule>
  </conditionalFormatting>
  <conditionalFormatting sqref="AU186">
    <cfRule type="expression" dxfId="949" priority="950">
      <formula>INDIRECT(ADDRESS(ROW(),COLUMN()))=TRUNC(INDIRECT(ADDRESS(ROW(),COLUMN())))</formula>
    </cfRule>
  </conditionalFormatting>
  <conditionalFormatting sqref="AU185">
    <cfRule type="expression" dxfId="948" priority="949">
      <formula>INDIRECT(ADDRESS(ROW(),COLUMN()))=TRUNC(INDIRECT(ADDRESS(ROW(),COLUMN())))</formula>
    </cfRule>
  </conditionalFormatting>
  <conditionalFormatting sqref="AV186:AW186">
    <cfRule type="expression" dxfId="947" priority="948">
      <formula>INDIRECT(ADDRESS(ROW(),COLUMN()))=TRUNC(INDIRECT(ADDRESS(ROW(),COLUMN())))</formula>
    </cfRule>
  </conditionalFormatting>
  <conditionalFormatting sqref="AV185:AW185">
    <cfRule type="expression" dxfId="946" priority="947">
      <formula>INDIRECT(ADDRESS(ROW(),COLUMN()))=TRUNC(INDIRECT(ADDRESS(ROW(),COLUMN())))</formula>
    </cfRule>
  </conditionalFormatting>
  <conditionalFormatting sqref="AX188:BA189">
    <cfRule type="expression" dxfId="945" priority="946">
      <formula>INDIRECT(ADDRESS(ROW(),COLUMN()))=TRUNC(INDIRECT(ADDRESS(ROW(),COLUMN())))</formula>
    </cfRule>
  </conditionalFormatting>
  <conditionalFormatting sqref="S189">
    <cfRule type="expression" dxfId="944" priority="945">
      <formula>INDIRECT(ADDRESS(ROW(),COLUMN()))=TRUNC(INDIRECT(ADDRESS(ROW(),COLUMN())))</formula>
    </cfRule>
  </conditionalFormatting>
  <conditionalFormatting sqref="S188">
    <cfRule type="expression" dxfId="943" priority="944">
      <formula>INDIRECT(ADDRESS(ROW(),COLUMN()))=TRUNC(INDIRECT(ADDRESS(ROW(),COLUMN())))</formula>
    </cfRule>
  </conditionalFormatting>
  <conditionalFormatting sqref="T189:Y189">
    <cfRule type="expression" dxfId="942" priority="943">
      <formula>INDIRECT(ADDRESS(ROW(),COLUMN()))=TRUNC(INDIRECT(ADDRESS(ROW(),COLUMN())))</formula>
    </cfRule>
  </conditionalFormatting>
  <conditionalFormatting sqref="T188:Y188">
    <cfRule type="expression" dxfId="941" priority="942">
      <formula>INDIRECT(ADDRESS(ROW(),COLUMN()))=TRUNC(INDIRECT(ADDRESS(ROW(),COLUMN())))</formula>
    </cfRule>
  </conditionalFormatting>
  <conditionalFormatting sqref="Z189">
    <cfRule type="expression" dxfId="940" priority="941">
      <formula>INDIRECT(ADDRESS(ROW(),COLUMN()))=TRUNC(INDIRECT(ADDRESS(ROW(),COLUMN())))</formula>
    </cfRule>
  </conditionalFormatting>
  <conditionalFormatting sqref="Z188">
    <cfRule type="expression" dxfId="939" priority="940">
      <formula>INDIRECT(ADDRESS(ROW(),COLUMN()))=TRUNC(INDIRECT(ADDRESS(ROW(),COLUMN())))</formula>
    </cfRule>
  </conditionalFormatting>
  <conditionalFormatting sqref="AA189:AF189">
    <cfRule type="expression" dxfId="938" priority="939">
      <formula>INDIRECT(ADDRESS(ROW(),COLUMN()))=TRUNC(INDIRECT(ADDRESS(ROW(),COLUMN())))</formula>
    </cfRule>
  </conditionalFormatting>
  <conditionalFormatting sqref="AA188:AF188">
    <cfRule type="expression" dxfId="937" priority="938">
      <formula>INDIRECT(ADDRESS(ROW(),COLUMN()))=TRUNC(INDIRECT(ADDRESS(ROW(),COLUMN())))</formula>
    </cfRule>
  </conditionalFormatting>
  <conditionalFormatting sqref="AG189">
    <cfRule type="expression" dxfId="936" priority="937">
      <formula>INDIRECT(ADDRESS(ROW(),COLUMN()))=TRUNC(INDIRECT(ADDRESS(ROW(),COLUMN())))</formula>
    </cfRule>
  </conditionalFormatting>
  <conditionalFormatting sqref="AG188">
    <cfRule type="expression" dxfId="935" priority="936">
      <formula>INDIRECT(ADDRESS(ROW(),COLUMN()))=TRUNC(INDIRECT(ADDRESS(ROW(),COLUMN())))</formula>
    </cfRule>
  </conditionalFormatting>
  <conditionalFormatting sqref="AH189:AM189">
    <cfRule type="expression" dxfId="934" priority="935">
      <formula>INDIRECT(ADDRESS(ROW(),COLUMN()))=TRUNC(INDIRECT(ADDRESS(ROW(),COLUMN())))</formula>
    </cfRule>
  </conditionalFormatting>
  <conditionalFormatting sqref="AH188:AM188">
    <cfRule type="expression" dxfId="933" priority="934">
      <formula>INDIRECT(ADDRESS(ROW(),COLUMN()))=TRUNC(INDIRECT(ADDRESS(ROW(),COLUMN())))</formula>
    </cfRule>
  </conditionalFormatting>
  <conditionalFormatting sqref="AN189">
    <cfRule type="expression" dxfId="932" priority="933">
      <formula>INDIRECT(ADDRESS(ROW(),COLUMN()))=TRUNC(INDIRECT(ADDRESS(ROW(),COLUMN())))</formula>
    </cfRule>
  </conditionalFormatting>
  <conditionalFormatting sqref="AN188">
    <cfRule type="expression" dxfId="931" priority="932">
      <formula>INDIRECT(ADDRESS(ROW(),COLUMN()))=TRUNC(INDIRECT(ADDRESS(ROW(),COLUMN())))</formula>
    </cfRule>
  </conditionalFormatting>
  <conditionalFormatting sqref="AO189:AT189">
    <cfRule type="expression" dxfId="930" priority="931">
      <formula>INDIRECT(ADDRESS(ROW(),COLUMN()))=TRUNC(INDIRECT(ADDRESS(ROW(),COLUMN())))</formula>
    </cfRule>
  </conditionalFormatting>
  <conditionalFormatting sqref="AO188:AT188">
    <cfRule type="expression" dxfId="929" priority="930">
      <formula>INDIRECT(ADDRESS(ROW(),COLUMN()))=TRUNC(INDIRECT(ADDRESS(ROW(),COLUMN())))</formula>
    </cfRule>
  </conditionalFormatting>
  <conditionalFormatting sqref="AU189">
    <cfRule type="expression" dxfId="928" priority="929">
      <formula>INDIRECT(ADDRESS(ROW(),COLUMN()))=TRUNC(INDIRECT(ADDRESS(ROW(),COLUMN())))</formula>
    </cfRule>
  </conditionalFormatting>
  <conditionalFormatting sqref="AU188">
    <cfRule type="expression" dxfId="927" priority="928">
      <formula>INDIRECT(ADDRESS(ROW(),COLUMN()))=TRUNC(INDIRECT(ADDRESS(ROW(),COLUMN())))</formula>
    </cfRule>
  </conditionalFormatting>
  <conditionalFormatting sqref="AV189:AW189">
    <cfRule type="expression" dxfId="926" priority="927">
      <formula>INDIRECT(ADDRESS(ROW(),COLUMN()))=TRUNC(INDIRECT(ADDRESS(ROW(),COLUMN())))</formula>
    </cfRule>
  </conditionalFormatting>
  <conditionalFormatting sqref="AV188:AW188">
    <cfRule type="expression" dxfId="925" priority="926">
      <formula>INDIRECT(ADDRESS(ROW(),COLUMN()))=TRUNC(INDIRECT(ADDRESS(ROW(),COLUMN())))</formula>
    </cfRule>
  </conditionalFormatting>
  <conditionalFormatting sqref="AX191:BA192">
    <cfRule type="expression" dxfId="924" priority="925">
      <formula>INDIRECT(ADDRESS(ROW(),COLUMN()))=TRUNC(INDIRECT(ADDRESS(ROW(),COLUMN())))</formula>
    </cfRule>
  </conditionalFormatting>
  <conditionalFormatting sqref="S192">
    <cfRule type="expression" dxfId="923" priority="924">
      <formula>INDIRECT(ADDRESS(ROW(),COLUMN()))=TRUNC(INDIRECT(ADDRESS(ROW(),COLUMN())))</formula>
    </cfRule>
  </conditionalFormatting>
  <conditionalFormatting sqref="S191">
    <cfRule type="expression" dxfId="922" priority="923">
      <formula>INDIRECT(ADDRESS(ROW(),COLUMN()))=TRUNC(INDIRECT(ADDRESS(ROW(),COLUMN())))</formula>
    </cfRule>
  </conditionalFormatting>
  <conditionalFormatting sqref="T192:Y192">
    <cfRule type="expression" dxfId="921" priority="922">
      <formula>INDIRECT(ADDRESS(ROW(),COLUMN()))=TRUNC(INDIRECT(ADDRESS(ROW(),COLUMN())))</formula>
    </cfRule>
  </conditionalFormatting>
  <conditionalFormatting sqref="T191:Y191">
    <cfRule type="expression" dxfId="920" priority="921">
      <formula>INDIRECT(ADDRESS(ROW(),COLUMN()))=TRUNC(INDIRECT(ADDRESS(ROW(),COLUMN())))</formula>
    </cfRule>
  </conditionalFormatting>
  <conditionalFormatting sqref="Z192">
    <cfRule type="expression" dxfId="919" priority="920">
      <formula>INDIRECT(ADDRESS(ROW(),COLUMN()))=TRUNC(INDIRECT(ADDRESS(ROW(),COLUMN())))</formula>
    </cfRule>
  </conditionalFormatting>
  <conditionalFormatting sqref="Z191">
    <cfRule type="expression" dxfId="918" priority="919">
      <formula>INDIRECT(ADDRESS(ROW(),COLUMN()))=TRUNC(INDIRECT(ADDRESS(ROW(),COLUMN())))</formula>
    </cfRule>
  </conditionalFormatting>
  <conditionalFormatting sqref="AA192:AF192">
    <cfRule type="expression" dxfId="917" priority="918">
      <formula>INDIRECT(ADDRESS(ROW(),COLUMN()))=TRUNC(INDIRECT(ADDRESS(ROW(),COLUMN())))</formula>
    </cfRule>
  </conditionalFormatting>
  <conditionalFormatting sqref="AA191:AF191">
    <cfRule type="expression" dxfId="916" priority="917">
      <formula>INDIRECT(ADDRESS(ROW(),COLUMN()))=TRUNC(INDIRECT(ADDRESS(ROW(),COLUMN())))</formula>
    </cfRule>
  </conditionalFormatting>
  <conditionalFormatting sqref="AG192">
    <cfRule type="expression" dxfId="915" priority="916">
      <formula>INDIRECT(ADDRESS(ROW(),COLUMN()))=TRUNC(INDIRECT(ADDRESS(ROW(),COLUMN())))</formula>
    </cfRule>
  </conditionalFormatting>
  <conditionalFormatting sqref="AG191">
    <cfRule type="expression" dxfId="914" priority="915">
      <formula>INDIRECT(ADDRESS(ROW(),COLUMN()))=TRUNC(INDIRECT(ADDRESS(ROW(),COLUMN())))</formula>
    </cfRule>
  </conditionalFormatting>
  <conditionalFormatting sqref="AH192:AM192">
    <cfRule type="expression" dxfId="913" priority="914">
      <formula>INDIRECT(ADDRESS(ROW(),COLUMN()))=TRUNC(INDIRECT(ADDRESS(ROW(),COLUMN())))</formula>
    </cfRule>
  </conditionalFormatting>
  <conditionalFormatting sqref="AH191:AM191">
    <cfRule type="expression" dxfId="912" priority="913">
      <formula>INDIRECT(ADDRESS(ROW(),COLUMN()))=TRUNC(INDIRECT(ADDRESS(ROW(),COLUMN())))</formula>
    </cfRule>
  </conditionalFormatting>
  <conditionalFormatting sqref="AN192">
    <cfRule type="expression" dxfId="911" priority="912">
      <formula>INDIRECT(ADDRESS(ROW(),COLUMN()))=TRUNC(INDIRECT(ADDRESS(ROW(),COLUMN())))</formula>
    </cfRule>
  </conditionalFormatting>
  <conditionalFormatting sqref="AN191">
    <cfRule type="expression" dxfId="910" priority="911">
      <formula>INDIRECT(ADDRESS(ROW(),COLUMN()))=TRUNC(INDIRECT(ADDRESS(ROW(),COLUMN())))</formula>
    </cfRule>
  </conditionalFormatting>
  <conditionalFormatting sqref="AO192:AT192">
    <cfRule type="expression" dxfId="909" priority="910">
      <formula>INDIRECT(ADDRESS(ROW(),COLUMN()))=TRUNC(INDIRECT(ADDRESS(ROW(),COLUMN())))</formula>
    </cfRule>
  </conditionalFormatting>
  <conditionalFormatting sqref="AO191:AT191">
    <cfRule type="expression" dxfId="908" priority="909">
      <formula>INDIRECT(ADDRESS(ROW(),COLUMN()))=TRUNC(INDIRECT(ADDRESS(ROW(),COLUMN())))</formula>
    </cfRule>
  </conditionalFormatting>
  <conditionalFormatting sqref="AU192">
    <cfRule type="expression" dxfId="907" priority="908">
      <formula>INDIRECT(ADDRESS(ROW(),COLUMN()))=TRUNC(INDIRECT(ADDRESS(ROW(),COLUMN())))</formula>
    </cfRule>
  </conditionalFormatting>
  <conditionalFormatting sqref="AU191">
    <cfRule type="expression" dxfId="906" priority="907">
      <formula>INDIRECT(ADDRESS(ROW(),COLUMN()))=TRUNC(INDIRECT(ADDRESS(ROW(),COLUMN())))</formula>
    </cfRule>
  </conditionalFormatting>
  <conditionalFormatting sqref="AV192:AW192">
    <cfRule type="expression" dxfId="905" priority="906">
      <formula>INDIRECT(ADDRESS(ROW(),COLUMN()))=TRUNC(INDIRECT(ADDRESS(ROW(),COLUMN())))</formula>
    </cfRule>
  </conditionalFormatting>
  <conditionalFormatting sqref="AV191:AW191">
    <cfRule type="expression" dxfId="904" priority="905">
      <formula>INDIRECT(ADDRESS(ROW(),COLUMN()))=TRUNC(INDIRECT(ADDRESS(ROW(),COLUMN())))</formula>
    </cfRule>
  </conditionalFormatting>
  <conditionalFormatting sqref="AX194:BA195">
    <cfRule type="expression" dxfId="903" priority="904">
      <formula>INDIRECT(ADDRESS(ROW(),COLUMN()))=TRUNC(INDIRECT(ADDRESS(ROW(),COLUMN())))</formula>
    </cfRule>
  </conditionalFormatting>
  <conditionalFormatting sqref="S195">
    <cfRule type="expression" dxfId="902" priority="903">
      <formula>INDIRECT(ADDRESS(ROW(),COLUMN()))=TRUNC(INDIRECT(ADDRESS(ROW(),COLUMN())))</formula>
    </cfRule>
  </conditionalFormatting>
  <conditionalFormatting sqref="S194">
    <cfRule type="expression" dxfId="901" priority="902">
      <formula>INDIRECT(ADDRESS(ROW(),COLUMN()))=TRUNC(INDIRECT(ADDRESS(ROW(),COLUMN())))</formula>
    </cfRule>
  </conditionalFormatting>
  <conditionalFormatting sqref="T195:Y195">
    <cfRule type="expression" dxfId="900" priority="901">
      <formula>INDIRECT(ADDRESS(ROW(),COLUMN()))=TRUNC(INDIRECT(ADDRESS(ROW(),COLUMN())))</formula>
    </cfRule>
  </conditionalFormatting>
  <conditionalFormatting sqref="T194:Y194">
    <cfRule type="expression" dxfId="899" priority="900">
      <formula>INDIRECT(ADDRESS(ROW(),COLUMN()))=TRUNC(INDIRECT(ADDRESS(ROW(),COLUMN())))</formula>
    </cfRule>
  </conditionalFormatting>
  <conditionalFormatting sqref="Z195">
    <cfRule type="expression" dxfId="898" priority="899">
      <formula>INDIRECT(ADDRESS(ROW(),COLUMN()))=TRUNC(INDIRECT(ADDRESS(ROW(),COLUMN())))</formula>
    </cfRule>
  </conditionalFormatting>
  <conditionalFormatting sqref="Z194">
    <cfRule type="expression" dxfId="897" priority="898">
      <formula>INDIRECT(ADDRESS(ROW(),COLUMN()))=TRUNC(INDIRECT(ADDRESS(ROW(),COLUMN())))</formula>
    </cfRule>
  </conditionalFormatting>
  <conditionalFormatting sqref="AA195:AF195">
    <cfRule type="expression" dxfId="896" priority="897">
      <formula>INDIRECT(ADDRESS(ROW(),COLUMN()))=TRUNC(INDIRECT(ADDRESS(ROW(),COLUMN())))</formula>
    </cfRule>
  </conditionalFormatting>
  <conditionalFormatting sqref="AA194:AF194">
    <cfRule type="expression" dxfId="895" priority="896">
      <formula>INDIRECT(ADDRESS(ROW(),COLUMN()))=TRUNC(INDIRECT(ADDRESS(ROW(),COLUMN())))</formula>
    </cfRule>
  </conditionalFormatting>
  <conditionalFormatting sqref="AG195">
    <cfRule type="expression" dxfId="894" priority="895">
      <formula>INDIRECT(ADDRESS(ROW(),COLUMN()))=TRUNC(INDIRECT(ADDRESS(ROW(),COLUMN())))</formula>
    </cfRule>
  </conditionalFormatting>
  <conditionalFormatting sqref="AG194">
    <cfRule type="expression" dxfId="893" priority="894">
      <formula>INDIRECT(ADDRESS(ROW(),COLUMN()))=TRUNC(INDIRECT(ADDRESS(ROW(),COLUMN())))</formula>
    </cfRule>
  </conditionalFormatting>
  <conditionalFormatting sqref="AH195:AM195">
    <cfRule type="expression" dxfId="892" priority="893">
      <formula>INDIRECT(ADDRESS(ROW(),COLUMN()))=TRUNC(INDIRECT(ADDRESS(ROW(),COLUMN())))</formula>
    </cfRule>
  </conditionalFormatting>
  <conditionalFormatting sqref="AH194:AM194">
    <cfRule type="expression" dxfId="891" priority="892">
      <formula>INDIRECT(ADDRESS(ROW(),COLUMN()))=TRUNC(INDIRECT(ADDRESS(ROW(),COLUMN())))</formula>
    </cfRule>
  </conditionalFormatting>
  <conditionalFormatting sqref="AN195">
    <cfRule type="expression" dxfId="890" priority="891">
      <formula>INDIRECT(ADDRESS(ROW(),COLUMN()))=TRUNC(INDIRECT(ADDRESS(ROW(),COLUMN())))</formula>
    </cfRule>
  </conditionalFormatting>
  <conditionalFormatting sqref="AN194">
    <cfRule type="expression" dxfId="889" priority="890">
      <formula>INDIRECT(ADDRESS(ROW(),COLUMN()))=TRUNC(INDIRECT(ADDRESS(ROW(),COLUMN())))</formula>
    </cfRule>
  </conditionalFormatting>
  <conditionalFormatting sqref="AO195:AT195">
    <cfRule type="expression" dxfId="888" priority="889">
      <formula>INDIRECT(ADDRESS(ROW(),COLUMN()))=TRUNC(INDIRECT(ADDRESS(ROW(),COLUMN())))</formula>
    </cfRule>
  </conditionalFormatting>
  <conditionalFormatting sqref="AO194:AT194">
    <cfRule type="expression" dxfId="887" priority="888">
      <formula>INDIRECT(ADDRESS(ROW(),COLUMN()))=TRUNC(INDIRECT(ADDRESS(ROW(),COLUMN())))</formula>
    </cfRule>
  </conditionalFormatting>
  <conditionalFormatting sqref="AU195">
    <cfRule type="expression" dxfId="886" priority="887">
      <formula>INDIRECT(ADDRESS(ROW(),COLUMN()))=TRUNC(INDIRECT(ADDRESS(ROW(),COLUMN())))</formula>
    </cfRule>
  </conditionalFormatting>
  <conditionalFormatting sqref="AU194">
    <cfRule type="expression" dxfId="885" priority="886">
      <formula>INDIRECT(ADDRESS(ROW(),COLUMN()))=TRUNC(INDIRECT(ADDRESS(ROW(),COLUMN())))</formula>
    </cfRule>
  </conditionalFormatting>
  <conditionalFormatting sqref="AV195:AW195">
    <cfRule type="expression" dxfId="884" priority="885">
      <formula>INDIRECT(ADDRESS(ROW(),COLUMN()))=TRUNC(INDIRECT(ADDRESS(ROW(),COLUMN())))</formula>
    </cfRule>
  </conditionalFormatting>
  <conditionalFormatting sqref="AV194:AW194">
    <cfRule type="expression" dxfId="883" priority="884">
      <formula>INDIRECT(ADDRESS(ROW(),COLUMN()))=TRUNC(INDIRECT(ADDRESS(ROW(),COLUMN())))</formula>
    </cfRule>
  </conditionalFormatting>
  <conditionalFormatting sqref="AX197:BA198">
    <cfRule type="expression" dxfId="882" priority="883">
      <formula>INDIRECT(ADDRESS(ROW(),COLUMN()))=TRUNC(INDIRECT(ADDRESS(ROW(),COLUMN())))</formula>
    </cfRule>
  </conditionalFormatting>
  <conditionalFormatting sqref="S198">
    <cfRule type="expression" dxfId="881" priority="882">
      <formula>INDIRECT(ADDRESS(ROW(),COLUMN()))=TRUNC(INDIRECT(ADDRESS(ROW(),COLUMN())))</formula>
    </cfRule>
  </conditionalFormatting>
  <conditionalFormatting sqref="S197">
    <cfRule type="expression" dxfId="880" priority="881">
      <formula>INDIRECT(ADDRESS(ROW(),COLUMN()))=TRUNC(INDIRECT(ADDRESS(ROW(),COLUMN())))</formula>
    </cfRule>
  </conditionalFormatting>
  <conditionalFormatting sqref="T198:Y198">
    <cfRule type="expression" dxfId="879" priority="880">
      <formula>INDIRECT(ADDRESS(ROW(),COLUMN()))=TRUNC(INDIRECT(ADDRESS(ROW(),COLUMN())))</formula>
    </cfRule>
  </conditionalFormatting>
  <conditionalFormatting sqref="T197:Y197">
    <cfRule type="expression" dxfId="878" priority="879">
      <formula>INDIRECT(ADDRESS(ROW(),COLUMN()))=TRUNC(INDIRECT(ADDRESS(ROW(),COLUMN())))</formula>
    </cfRule>
  </conditionalFormatting>
  <conditionalFormatting sqref="Z198">
    <cfRule type="expression" dxfId="877" priority="878">
      <formula>INDIRECT(ADDRESS(ROW(),COLUMN()))=TRUNC(INDIRECT(ADDRESS(ROW(),COLUMN())))</formula>
    </cfRule>
  </conditionalFormatting>
  <conditionalFormatting sqref="Z197">
    <cfRule type="expression" dxfId="876" priority="877">
      <formula>INDIRECT(ADDRESS(ROW(),COLUMN()))=TRUNC(INDIRECT(ADDRESS(ROW(),COLUMN())))</formula>
    </cfRule>
  </conditionalFormatting>
  <conditionalFormatting sqref="AA198:AF198">
    <cfRule type="expression" dxfId="875" priority="876">
      <formula>INDIRECT(ADDRESS(ROW(),COLUMN()))=TRUNC(INDIRECT(ADDRESS(ROW(),COLUMN())))</formula>
    </cfRule>
  </conditionalFormatting>
  <conditionalFormatting sqref="AA197:AF197">
    <cfRule type="expression" dxfId="874" priority="875">
      <formula>INDIRECT(ADDRESS(ROW(),COLUMN()))=TRUNC(INDIRECT(ADDRESS(ROW(),COLUMN())))</formula>
    </cfRule>
  </conditionalFormatting>
  <conditionalFormatting sqref="AG198">
    <cfRule type="expression" dxfId="873" priority="874">
      <formula>INDIRECT(ADDRESS(ROW(),COLUMN()))=TRUNC(INDIRECT(ADDRESS(ROW(),COLUMN())))</formula>
    </cfRule>
  </conditionalFormatting>
  <conditionalFormatting sqref="AG197">
    <cfRule type="expression" dxfId="872" priority="873">
      <formula>INDIRECT(ADDRESS(ROW(),COLUMN()))=TRUNC(INDIRECT(ADDRESS(ROW(),COLUMN())))</formula>
    </cfRule>
  </conditionalFormatting>
  <conditionalFormatting sqref="AH198:AM198">
    <cfRule type="expression" dxfId="871" priority="872">
      <formula>INDIRECT(ADDRESS(ROW(),COLUMN()))=TRUNC(INDIRECT(ADDRESS(ROW(),COLUMN())))</formula>
    </cfRule>
  </conditionalFormatting>
  <conditionalFormatting sqref="AH197:AM197">
    <cfRule type="expression" dxfId="870" priority="871">
      <formula>INDIRECT(ADDRESS(ROW(),COLUMN()))=TRUNC(INDIRECT(ADDRESS(ROW(),COLUMN())))</formula>
    </cfRule>
  </conditionalFormatting>
  <conditionalFormatting sqref="AN198">
    <cfRule type="expression" dxfId="869" priority="870">
      <formula>INDIRECT(ADDRESS(ROW(),COLUMN()))=TRUNC(INDIRECT(ADDRESS(ROW(),COLUMN())))</formula>
    </cfRule>
  </conditionalFormatting>
  <conditionalFormatting sqref="AN197">
    <cfRule type="expression" dxfId="868" priority="869">
      <formula>INDIRECT(ADDRESS(ROW(),COLUMN()))=TRUNC(INDIRECT(ADDRESS(ROW(),COLUMN())))</formula>
    </cfRule>
  </conditionalFormatting>
  <conditionalFormatting sqref="AO198:AT198">
    <cfRule type="expression" dxfId="867" priority="868">
      <formula>INDIRECT(ADDRESS(ROW(),COLUMN()))=TRUNC(INDIRECT(ADDRESS(ROW(),COLUMN())))</formula>
    </cfRule>
  </conditionalFormatting>
  <conditionalFormatting sqref="AO197:AT197">
    <cfRule type="expression" dxfId="866" priority="867">
      <formula>INDIRECT(ADDRESS(ROW(),COLUMN()))=TRUNC(INDIRECT(ADDRESS(ROW(),COLUMN())))</formula>
    </cfRule>
  </conditionalFormatting>
  <conditionalFormatting sqref="AU198">
    <cfRule type="expression" dxfId="865" priority="866">
      <formula>INDIRECT(ADDRESS(ROW(),COLUMN()))=TRUNC(INDIRECT(ADDRESS(ROW(),COLUMN())))</formula>
    </cfRule>
  </conditionalFormatting>
  <conditionalFormatting sqref="AU197">
    <cfRule type="expression" dxfId="864" priority="865">
      <formula>INDIRECT(ADDRESS(ROW(),COLUMN()))=TRUNC(INDIRECT(ADDRESS(ROW(),COLUMN())))</formula>
    </cfRule>
  </conditionalFormatting>
  <conditionalFormatting sqref="AV198:AW198">
    <cfRule type="expression" dxfId="863" priority="864">
      <formula>INDIRECT(ADDRESS(ROW(),COLUMN()))=TRUNC(INDIRECT(ADDRESS(ROW(),COLUMN())))</formula>
    </cfRule>
  </conditionalFormatting>
  <conditionalFormatting sqref="AV197:AW197">
    <cfRule type="expression" dxfId="862" priority="863">
      <formula>INDIRECT(ADDRESS(ROW(),COLUMN()))=TRUNC(INDIRECT(ADDRESS(ROW(),COLUMN())))</formula>
    </cfRule>
  </conditionalFormatting>
  <conditionalFormatting sqref="AX200:BA201">
    <cfRule type="expression" dxfId="861" priority="862">
      <formula>INDIRECT(ADDRESS(ROW(),COLUMN()))=TRUNC(INDIRECT(ADDRESS(ROW(),COLUMN())))</formula>
    </cfRule>
  </conditionalFormatting>
  <conditionalFormatting sqref="S201">
    <cfRule type="expression" dxfId="860" priority="861">
      <formula>INDIRECT(ADDRESS(ROW(),COLUMN()))=TRUNC(INDIRECT(ADDRESS(ROW(),COLUMN())))</formula>
    </cfRule>
  </conditionalFormatting>
  <conditionalFormatting sqref="S200">
    <cfRule type="expression" dxfId="859" priority="860">
      <formula>INDIRECT(ADDRESS(ROW(),COLUMN()))=TRUNC(INDIRECT(ADDRESS(ROW(),COLUMN())))</formula>
    </cfRule>
  </conditionalFormatting>
  <conditionalFormatting sqref="T201:Y201">
    <cfRule type="expression" dxfId="858" priority="859">
      <formula>INDIRECT(ADDRESS(ROW(),COLUMN()))=TRUNC(INDIRECT(ADDRESS(ROW(),COLUMN())))</formula>
    </cfRule>
  </conditionalFormatting>
  <conditionalFormatting sqref="T200:Y200">
    <cfRule type="expression" dxfId="857" priority="858">
      <formula>INDIRECT(ADDRESS(ROW(),COLUMN()))=TRUNC(INDIRECT(ADDRESS(ROW(),COLUMN())))</formula>
    </cfRule>
  </conditionalFormatting>
  <conditionalFormatting sqref="Z201">
    <cfRule type="expression" dxfId="856" priority="857">
      <formula>INDIRECT(ADDRESS(ROW(),COLUMN()))=TRUNC(INDIRECT(ADDRESS(ROW(),COLUMN())))</formula>
    </cfRule>
  </conditionalFormatting>
  <conditionalFormatting sqref="Z200">
    <cfRule type="expression" dxfId="855" priority="856">
      <formula>INDIRECT(ADDRESS(ROW(),COLUMN()))=TRUNC(INDIRECT(ADDRESS(ROW(),COLUMN())))</formula>
    </cfRule>
  </conditionalFormatting>
  <conditionalFormatting sqref="AA201:AF201">
    <cfRule type="expression" dxfId="854" priority="855">
      <formula>INDIRECT(ADDRESS(ROW(),COLUMN()))=TRUNC(INDIRECT(ADDRESS(ROW(),COLUMN())))</formula>
    </cfRule>
  </conditionalFormatting>
  <conditionalFormatting sqref="AA200:AF200">
    <cfRule type="expression" dxfId="853" priority="854">
      <formula>INDIRECT(ADDRESS(ROW(),COLUMN()))=TRUNC(INDIRECT(ADDRESS(ROW(),COLUMN())))</formula>
    </cfRule>
  </conditionalFormatting>
  <conditionalFormatting sqref="AG201">
    <cfRule type="expression" dxfId="852" priority="853">
      <formula>INDIRECT(ADDRESS(ROW(),COLUMN()))=TRUNC(INDIRECT(ADDRESS(ROW(),COLUMN())))</formula>
    </cfRule>
  </conditionalFormatting>
  <conditionalFormatting sqref="AG200">
    <cfRule type="expression" dxfId="851" priority="852">
      <formula>INDIRECT(ADDRESS(ROW(),COLUMN()))=TRUNC(INDIRECT(ADDRESS(ROW(),COLUMN())))</formula>
    </cfRule>
  </conditionalFormatting>
  <conditionalFormatting sqref="AH201:AM201">
    <cfRule type="expression" dxfId="850" priority="851">
      <formula>INDIRECT(ADDRESS(ROW(),COLUMN()))=TRUNC(INDIRECT(ADDRESS(ROW(),COLUMN())))</formula>
    </cfRule>
  </conditionalFormatting>
  <conditionalFormatting sqref="AH200:AM200">
    <cfRule type="expression" dxfId="849" priority="850">
      <formula>INDIRECT(ADDRESS(ROW(),COLUMN()))=TRUNC(INDIRECT(ADDRESS(ROW(),COLUMN())))</formula>
    </cfRule>
  </conditionalFormatting>
  <conditionalFormatting sqref="AN201">
    <cfRule type="expression" dxfId="848" priority="849">
      <formula>INDIRECT(ADDRESS(ROW(),COLUMN()))=TRUNC(INDIRECT(ADDRESS(ROW(),COLUMN())))</formula>
    </cfRule>
  </conditionalFormatting>
  <conditionalFormatting sqref="AN200">
    <cfRule type="expression" dxfId="847" priority="848">
      <formula>INDIRECT(ADDRESS(ROW(),COLUMN()))=TRUNC(INDIRECT(ADDRESS(ROW(),COLUMN())))</formula>
    </cfRule>
  </conditionalFormatting>
  <conditionalFormatting sqref="AO201:AT201">
    <cfRule type="expression" dxfId="846" priority="847">
      <formula>INDIRECT(ADDRESS(ROW(),COLUMN()))=TRUNC(INDIRECT(ADDRESS(ROW(),COLUMN())))</formula>
    </cfRule>
  </conditionalFormatting>
  <conditionalFormatting sqref="AO200:AT200">
    <cfRule type="expression" dxfId="845" priority="846">
      <formula>INDIRECT(ADDRESS(ROW(),COLUMN()))=TRUNC(INDIRECT(ADDRESS(ROW(),COLUMN())))</formula>
    </cfRule>
  </conditionalFormatting>
  <conditionalFormatting sqref="AU201">
    <cfRule type="expression" dxfId="844" priority="845">
      <formula>INDIRECT(ADDRESS(ROW(),COLUMN()))=TRUNC(INDIRECT(ADDRESS(ROW(),COLUMN())))</formula>
    </cfRule>
  </conditionalFormatting>
  <conditionalFormatting sqref="AU200">
    <cfRule type="expression" dxfId="843" priority="844">
      <formula>INDIRECT(ADDRESS(ROW(),COLUMN()))=TRUNC(INDIRECT(ADDRESS(ROW(),COLUMN())))</formula>
    </cfRule>
  </conditionalFormatting>
  <conditionalFormatting sqref="AV201:AW201">
    <cfRule type="expression" dxfId="842" priority="843">
      <formula>INDIRECT(ADDRESS(ROW(),COLUMN()))=TRUNC(INDIRECT(ADDRESS(ROW(),COLUMN())))</formula>
    </cfRule>
  </conditionalFormatting>
  <conditionalFormatting sqref="AV200:AW200">
    <cfRule type="expression" dxfId="841" priority="842">
      <formula>INDIRECT(ADDRESS(ROW(),COLUMN()))=TRUNC(INDIRECT(ADDRESS(ROW(),COLUMN())))</formula>
    </cfRule>
  </conditionalFormatting>
  <conditionalFormatting sqref="AX203:BA204">
    <cfRule type="expression" dxfId="840" priority="841">
      <formula>INDIRECT(ADDRESS(ROW(),COLUMN()))=TRUNC(INDIRECT(ADDRESS(ROW(),COLUMN())))</formula>
    </cfRule>
  </conditionalFormatting>
  <conditionalFormatting sqref="S204">
    <cfRule type="expression" dxfId="839" priority="840">
      <formula>INDIRECT(ADDRESS(ROW(),COLUMN()))=TRUNC(INDIRECT(ADDRESS(ROW(),COLUMN())))</formula>
    </cfRule>
  </conditionalFormatting>
  <conditionalFormatting sqref="S203">
    <cfRule type="expression" dxfId="838" priority="839">
      <formula>INDIRECT(ADDRESS(ROW(),COLUMN()))=TRUNC(INDIRECT(ADDRESS(ROW(),COLUMN())))</formula>
    </cfRule>
  </conditionalFormatting>
  <conditionalFormatting sqref="T204:Y204">
    <cfRule type="expression" dxfId="837" priority="838">
      <formula>INDIRECT(ADDRESS(ROW(),COLUMN()))=TRUNC(INDIRECT(ADDRESS(ROW(),COLUMN())))</formula>
    </cfRule>
  </conditionalFormatting>
  <conditionalFormatting sqref="T203:Y203">
    <cfRule type="expression" dxfId="836" priority="837">
      <formula>INDIRECT(ADDRESS(ROW(),COLUMN()))=TRUNC(INDIRECT(ADDRESS(ROW(),COLUMN())))</formula>
    </cfRule>
  </conditionalFormatting>
  <conditionalFormatting sqref="Z204">
    <cfRule type="expression" dxfId="835" priority="836">
      <formula>INDIRECT(ADDRESS(ROW(),COLUMN()))=TRUNC(INDIRECT(ADDRESS(ROW(),COLUMN())))</formula>
    </cfRule>
  </conditionalFormatting>
  <conditionalFormatting sqref="Z203">
    <cfRule type="expression" dxfId="834" priority="835">
      <formula>INDIRECT(ADDRESS(ROW(),COLUMN()))=TRUNC(INDIRECT(ADDRESS(ROW(),COLUMN())))</formula>
    </cfRule>
  </conditionalFormatting>
  <conditionalFormatting sqref="AA204:AF204">
    <cfRule type="expression" dxfId="833" priority="834">
      <formula>INDIRECT(ADDRESS(ROW(),COLUMN()))=TRUNC(INDIRECT(ADDRESS(ROW(),COLUMN())))</formula>
    </cfRule>
  </conditionalFormatting>
  <conditionalFormatting sqref="AA203:AF203">
    <cfRule type="expression" dxfId="832" priority="833">
      <formula>INDIRECT(ADDRESS(ROW(),COLUMN()))=TRUNC(INDIRECT(ADDRESS(ROW(),COLUMN())))</formula>
    </cfRule>
  </conditionalFormatting>
  <conditionalFormatting sqref="AG204">
    <cfRule type="expression" dxfId="831" priority="832">
      <formula>INDIRECT(ADDRESS(ROW(),COLUMN()))=TRUNC(INDIRECT(ADDRESS(ROW(),COLUMN())))</formula>
    </cfRule>
  </conditionalFormatting>
  <conditionalFormatting sqref="AG203">
    <cfRule type="expression" dxfId="830" priority="831">
      <formula>INDIRECT(ADDRESS(ROW(),COLUMN()))=TRUNC(INDIRECT(ADDRESS(ROW(),COLUMN())))</formula>
    </cfRule>
  </conditionalFormatting>
  <conditionalFormatting sqref="AH204:AM204">
    <cfRule type="expression" dxfId="829" priority="830">
      <formula>INDIRECT(ADDRESS(ROW(),COLUMN()))=TRUNC(INDIRECT(ADDRESS(ROW(),COLUMN())))</formula>
    </cfRule>
  </conditionalFormatting>
  <conditionalFormatting sqref="AH203:AM203">
    <cfRule type="expression" dxfId="828" priority="829">
      <formula>INDIRECT(ADDRESS(ROW(),COLUMN()))=TRUNC(INDIRECT(ADDRESS(ROW(),COLUMN())))</formula>
    </cfRule>
  </conditionalFormatting>
  <conditionalFormatting sqref="AN204">
    <cfRule type="expression" dxfId="827" priority="828">
      <formula>INDIRECT(ADDRESS(ROW(),COLUMN()))=TRUNC(INDIRECT(ADDRESS(ROW(),COLUMN())))</formula>
    </cfRule>
  </conditionalFormatting>
  <conditionalFormatting sqref="AN203">
    <cfRule type="expression" dxfId="826" priority="827">
      <formula>INDIRECT(ADDRESS(ROW(),COLUMN()))=TRUNC(INDIRECT(ADDRESS(ROW(),COLUMN())))</formula>
    </cfRule>
  </conditionalFormatting>
  <conditionalFormatting sqref="AO204:AT204">
    <cfRule type="expression" dxfId="825" priority="826">
      <formula>INDIRECT(ADDRESS(ROW(),COLUMN()))=TRUNC(INDIRECT(ADDRESS(ROW(),COLUMN())))</formula>
    </cfRule>
  </conditionalFormatting>
  <conditionalFormatting sqref="AO203:AT203">
    <cfRule type="expression" dxfId="824" priority="825">
      <formula>INDIRECT(ADDRESS(ROW(),COLUMN()))=TRUNC(INDIRECT(ADDRESS(ROW(),COLUMN())))</formula>
    </cfRule>
  </conditionalFormatting>
  <conditionalFormatting sqref="AU204">
    <cfRule type="expression" dxfId="823" priority="824">
      <formula>INDIRECT(ADDRESS(ROW(),COLUMN()))=TRUNC(INDIRECT(ADDRESS(ROW(),COLUMN())))</formula>
    </cfRule>
  </conditionalFormatting>
  <conditionalFormatting sqref="AU203">
    <cfRule type="expression" dxfId="822" priority="823">
      <formula>INDIRECT(ADDRESS(ROW(),COLUMN()))=TRUNC(INDIRECT(ADDRESS(ROW(),COLUMN())))</formula>
    </cfRule>
  </conditionalFormatting>
  <conditionalFormatting sqref="AV204:AW204">
    <cfRule type="expression" dxfId="821" priority="822">
      <formula>INDIRECT(ADDRESS(ROW(),COLUMN()))=TRUNC(INDIRECT(ADDRESS(ROW(),COLUMN())))</formula>
    </cfRule>
  </conditionalFormatting>
  <conditionalFormatting sqref="AV203:AW203">
    <cfRule type="expression" dxfId="820" priority="821">
      <formula>INDIRECT(ADDRESS(ROW(),COLUMN()))=TRUNC(INDIRECT(ADDRESS(ROW(),COLUMN())))</formula>
    </cfRule>
  </conditionalFormatting>
  <conditionalFormatting sqref="AX206:BA207">
    <cfRule type="expression" dxfId="819" priority="820">
      <formula>INDIRECT(ADDRESS(ROW(),COLUMN()))=TRUNC(INDIRECT(ADDRESS(ROW(),COLUMN())))</formula>
    </cfRule>
  </conditionalFormatting>
  <conditionalFormatting sqref="S207">
    <cfRule type="expression" dxfId="818" priority="819">
      <formula>INDIRECT(ADDRESS(ROW(),COLUMN()))=TRUNC(INDIRECT(ADDRESS(ROW(),COLUMN())))</formula>
    </cfRule>
  </conditionalFormatting>
  <conditionalFormatting sqref="S206">
    <cfRule type="expression" dxfId="817" priority="818">
      <formula>INDIRECT(ADDRESS(ROW(),COLUMN()))=TRUNC(INDIRECT(ADDRESS(ROW(),COLUMN())))</formula>
    </cfRule>
  </conditionalFormatting>
  <conditionalFormatting sqref="T207:Y207">
    <cfRule type="expression" dxfId="816" priority="817">
      <formula>INDIRECT(ADDRESS(ROW(),COLUMN()))=TRUNC(INDIRECT(ADDRESS(ROW(),COLUMN())))</formula>
    </cfRule>
  </conditionalFormatting>
  <conditionalFormatting sqref="T206:Y206">
    <cfRule type="expression" dxfId="815" priority="816">
      <formula>INDIRECT(ADDRESS(ROW(),COLUMN()))=TRUNC(INDIRECT(ADDRESS(ROW(),COLUMN())))</formula>
    </cfRule>
  </conditionalFormatting>
  <conditionalFormatting sqref="Z207">
    <cfRule type="expression" dxfId="814" priority="815">
      <formula>INDIRECT(ADDRESS(ROW(),COLUMN()))=TRUNC(INDIRECT(ADDRESS(ROW(),COLUMN())))</formula>
    </cfRule>
  </conditionalFormatting>
  <conditionalFormatting sqref="Z206">
    <cfRule type="expression" dxfId="813" priority="814">
      <formula>INDIRECT(ADDRESS(ROW(),COLUMN()))=TRUNC(INDIRECT(ADDRESS(ROW(),COLUMN())))</formula>
    </cfRule>
  </conditionalFormatting>
  <conditionalFormatting sqref="AA207:AF207">
    <cfRule type="expression" dxfId="812" priority="813">
      <formula>INDIRECT(ADDRESS(ROW(),COLUMN()))=TRUNC(INDIRECT(ADDRESS(ROW(),COLUMN())))</formula>
    </cfRule>
  </conditionalFormatting>
  <conditionalFormatting sqref="AA206:AF206">
    <cfRule type="expression" dxfId="811" priority="812">
      <formula>INDIRECT(ADDRESS(ROW(),COLUMN()))=TRUNC(INDIRECT(ADDRESS(ROW(),COLUMN())))</formula>
    </cfRule>
  </conditionalFormatting>
  <conditionalFormatting sqref="AG207">
    <cfRule type="expression" dxfId="810" priority="811">
      <formula>INDIRECT(ADDRESS(ROW(),COLUMN()))=TRUNC(INDIRECT(ADDRESS(ROW(),COLUMN())))</formula>
    </cfRule>
  </conditionalFormatting>
  <conditionalFormatting sqref="AG206">
    <cfRule type="expression" dxfId="809" priority="810">
      <formula>INDIRECT(ADDRESS(ROW(),COLUMN()))=TRUNC(INDIRECT(ADDRESS(ROW(),COLUMN())))</formula>
    </cfRule>
  </conditionalFormatting>
  <conditionalFormatting sqref="AH207:AM207">
    <cfRule type="expression" dxfId="808" priority="809">
      <formula>INDIRECT(ADDRESS(ROW(),COLUMN()))=TRUNC(INDIRECT(ADDRESS(ROW(),COLUMN())))</formula>
    </cfRule>
  </conditionalFormatting>
  <conditionalFormatting sqref="AH206:AM206">
    <cfRule type="expression" dxfId="807" priority="808">
      <formula>INDIRECT(ADDRESS(ROW(),COLUMN()))=TRUNC(INDIRECT(ADDRESS(ROW(),COLUMN())))</formula>
    </cfRule>
  </conditionalFormatting>
  <conditionalFormatting sqref="AN207">
    <cfRule type="expression" dxfId="806" priority="807">
      <formula>INDIRECT(ADDRESS(ROW(),COLUMN()))=TRUNC(INDIRECT(ADDRESS(ROW(),COLUMN())))</formula>
    </cfRule>
  </conditionalFormatting>
  <conditionalFormatting sqref="AN206">
    <cfRule type="expression" dxfId="805" priority="806">
      <formula>INDIRECT(ADDRESS(ROW(),COLUMN()))=TRUNC(INDIRECT(ADDRESS(ROW(),COLUMN())))</formula>
    </cfRule>
  </conditionalFormatting>
  <conditionalFormatting sqref="AO207:AT207">
    <cfRule type="expression" dxfId="804" priority="805">
      <formula>INDIRECT(ADDRESS(ROW(),COLUMN()))=TRUNC(INDIRECT(ADDRESS(ROW(),COLUMN())))</formula>
    </cfRule>
  </conditionalFormatting>
  <conditionalFormatting sqref="AO206:AT206">
    <cfRule type="expression" dxfId="803" priority="804">
      <formula>INDIRECT(ADDRESS(ROW(),COLUMN()))=TRUNC(INDIRECT(ADDRESS(ROW(),COLUMN())))</formula>
    </cfRule>
  </conditionalFormatting>
  <conditionalFormatting sqref="AU207">
    <cfRule type="expression" dxfId="802" priority="803">
      <formula>INDIRECT(ADDRESS(ROW(),COLUMN()))=TRUNC(INDIRECT(ADDRESS(ROW(),COLUMN())))</formula>
    </cfRule>
  </conditionalFormatting>
  <conditionalFormatting sqref="AU206">
    <cfRule type="expression" dxfId="801" priority="802">
      <formula>INDIRECT(ADDRESS(ROW(),COLUMN()))=TRUNC(INDIRECT(ADDRESS(ROW(),COLUMN())))</formula>
    </cfRule>
  </conditionalFormatting>
  <conditionalFormatting sqref="AV207:AW207">
    <cfRule type="expression" dxfId="800" priority="801">
      <formula>INDIRECT(ADDRESS(ROW(),COLUMN()))=TRUNC(INDIRECT(ADDRESS(ROW(),COLUMN())))</formula>
    </cfRule>
  </conditionalFormatting>
  <conditionalFormatting sqref="AV206:AW206">
    <cfRule type="expression" dxfId="799" priority="800">
      <formula>INDIRECT(ADDRESS(ROW(),COLUMN()))=TRUNC(INDIRECT(ADDRESS(ROW(),COLUMN())))</formula>
    </cfRule>
  </conditionalFormatting>
  <conditionalFormatting sqref="AX209:BA210">
    <cfRule type="expression" dxfId="798" priority="799">
      <formula>INDIRECT(ADDRESS(ROW(),COLUMN()))=TRUNC(INDIRECT(ADDRESS(ROW(),COLUMN())))</formula>
    </cfRule>
  </conditionalFormatting>
  <conditionalFormatting sqref="S210">
    <cfRule type="expression" dxfId="797" priority="798">
      <formula>INDIRECT(ADDRESS(ROW(),COLUMN()))=TRUNC(INDIRECT(ADDRESS(ROW(),COLUMN())))</formula>
    </cfRule>
  </conditionalFormatting>
  <conditionalFormatting sqref="S209">
    <cfRule type="expression" dxfId="796" priority="797">
      <formula>INDIRECT(ADDRESS(ROW(),COLUMN()))=TRUNC(INDIRECT(ADDRESS(ROW(),COLUMN())))</formula>
    </cfRule>
  </conditionalFormatting>
  <conditionalFormatting sqref="T210:Y210">
    <cfRule type="expression" dxfId="795" priority="796">
      <formula>INDIRECT(ADDRESS(ROW(),COLUMN()))=TRUNC(INDIRECT(ADDRESS(ROW(),COLUMN())))</formula>
    </cfRule>
  </conditionalFormatting>
  <conditionalFormatting sqref="T209:Y209">
    <cfRule type="expression" dxfId="794" priority="795">
      <formula>INDIRECT(ADDRESS(ROW(),COLUMN()))=TRUNC(INDIRECT(ADDRESS(ROW(),COLUMN())))</formula>
    </cfRule>
  </conditionalFormatting>
  <conditionalFormatting sqref="Z210">
    <cfRule type="expression" dxfId="793" priority="794">
      <formula>INDIRECT(ADDRESS(ROW(),COLUMN()))=TRUNC(INDIRECT(ADDRESS(ROW(),COLUMN())))</formula>
    </cfRule>
  </conditionalFormatting>
  <conditionalFormatting sqref="Z209">
    <cfRule type="expression" dxfId="792" priority="793">
      <formula>INDIRECT(ADDRESS(ROW(),COLUMN()))=TRUNC(INDIRECT(ADDRESS(ROW(),COLUMN())))</formula>
    </cfRule>
  </conditionalFormatting>
  <conditionalFormatting sqref="AA210:AF210">
    <cfRule type="expression" dxfId="791" priority="792">
      <formula>INDIRECT(ADDRESS(ROW(),COLUMN()))=TRUNC(INDIRECT(ADDRESS(ROW(),COLUMN())))</formula>
    </cfRule>
  </conditionalFormatting>
  <conditionalFormatting sqref="AA209:AF209">
    <cfRule type="expression" dxfId="790" priority="791">
      <formula>INDIRECT(ADDRESS(ROW(),COLUMN()))=TRUNC(INDIRECT(ADDRESS(ROW(),COLUMN())))</formula>
    </cfRule>
  </conditionalFormatting>
  <conditionalFormatting sqref="AG210">
    <cfRule type="expression" dxfId="789" priority="790">
      <formula>INDIRECT(ADDRESS(ROW(),COLUMN()))=TRUNC(INDIRECT(ADDRESS(ROW(),COLUMN())))</formula>
    </cfRule>
  </conditionalFormatting>
  <conditionalFormatting sqref="AG209">
    <cfRule type="expression" dxfId="788" priority="789">
      <formula>INDIRECT(ADDRESS(ROW(),COLUMN()))=TRUNC(INDIRECT(ADDRESS(ROW(),COLUMN())))</formula>
    </cfRule>
  </conditionalFormatting>
  <conditionalFormatting sqref="AH210:AM210">
    <cfRule type="expression" dxfId="787" priority="788">
      <formula>INDIRECT(ADDRESS(ROW(),COLUMN()))=TRUNC(INDIRECT(ADDRESS(ROW(),COLUMN())))</formula>
    </cfRule>
  </conditionalFormatting>
  <conditionalFormatting sqref="AH209:AM209">
    <cfRule type="expression" dxfId="786" priority="787">
      <formula>INDIRECT(ADDRESS(ROW(),COLUMN()))=TRUNC(INDIRECT(ADDRESS(ROW(),COLUMN())))</formula>
    </cfRule>
  </conditionalFormatting>
  <conditionalFormatting sqref="AN210">
    <cfRule type="expression" dxfId="785" priority="786">
      <formula>INDIRECT(ADDRESS(ROW(),COLUMN()))=TRUNC(INDIRECT(ADDRESS(ROW(),COLUMN())))</formula>
    </cfRule>
  </conditionalFormatting>
  <conditionalFormatting sqref="AN209">
    <cfRule type="expression" dxfId="784" priority="785">
      <formula>INDIRECT(ADDRESS(ROW(),COLUMN()))=TRUNC(INDIRECT(ADDRESS(ROW(),COLUMN())))</formula>
    </cfRule>
  </conditionalFormatting>
  <conditionalFormatting sqref="AO210:AT210">
    <cfRule type="expression" dxfId="783" priority="784">
      <formula>INDIRECT(ADDRESS(ROW(),COLUMN()))=TRUNC(INDIRECT(ADDRESS(ROW(),COLUMN())))</formula>
    </cfRule>
  </conditionalFormatting>
  <conditionalFormatting sqref="AO209:AT209">
    <cfRule type="expression" dxfId="782" priority="783">
      <formula>INDIRECT(ADDRESS(ROW(),COLUMN()))=TRUNC(INDIRECT(ADDRESS(ROW(),COLUMN())))</formula>
    </cfRule>
  </conditionalFormatting>
  <conditionalFormatting sqref="AU210">
    <cfRule type="expression" dxfId="781" priority="782">
      <formula>INDIRECT(ADDRESS(ROW(),COLUMN()))=TRUNC(INDIRECT(ADDRESS(ROW(),COLUMN())))</formula>
    </cfRule>
  </conditionalFormatting>
  <conditionalFormatting sqref="AU209">
    <cfRule type="expression" dxfId="780" priority="781">
      <formula>INDIRECT(ADDRESS(ROW(),COLUMN()))=TRUNC(INDIRECT(ADDRESS(ROW(),COLUMN())))</formula>
    </cfRule>
  </conditionalFormatting>
  <conditionalFormatting sqref="AV210:AW210">
    <cfRule type="expression" dxfId="779" priority="780">
      <formula>INDIRECT(ADDRESS(ROW(),COLUMN()))=TRUNC(INDIRECT(ADDRESS(ROW(),COLUMN())))</formula>
    </cfRule>
  </conditionalFormatting>
  <conditionalFormatting sqref="AV209:AW209">
    <cfRule type="expression" dxfId="778" priority="779">
      <formula>INDIRECT(ADDRESS(ROW(),COLUMN()))=TRUNC(INDIRECT(ADDRESS(ROW(),COLUMN())))</formula>
    </cfRule>
  </conditionalFormatting>
  <conditionalFormatting sqref="AX212:BA213">
    <cfRule type="expression" dxfId="777" priority="778">
      <formula>INDIRECT(ADDRESS(ROW(),COLUMN()))=TRUNC(INDIRECT(ADDRESS(ROW(),COLUMN())))</formula>
    </cfRule>
  </conditionalFormatting>
  <conditionalFormatting sqref="S213">
    <cfRule type="expression" dxfId="776" priority="777">
      <formula>INDIRECT(ADDRESS(ROW(),COLUMN()))=TRUNC(INDIRECT(ADDRESS(ROW(),COLUMN())))</formula>
    </cfRule>
  </conditionalFormatting>
  <conditionalFormatting sqref="S212">
    <cfRule type="expression" dxfId="775" priority="776">
      <formula>INDIRECT(ADDRESS(ROW(),COLUMN()))=TRUNC(INDIRECT(ADDRESS(ROW(),COLUMN())))</formula>
    </cfRule>
  </conditionalFormatting>
  <conditionalFormatting sqref="T213:Y213">
    <cfRule type="expression" dxfId="774" priority="775">
      <formula>INDIRECT(ADDRESS(ROW(),COLUMN()))=TRUNC(INDIRECT(ADDRESS(ROW(),COLUMN())))</formula>
    </cfRule>
  </conditionalFormatting>
  <conditionalFormatting sqref="T212:Y212">
    <cfRule type="expression" dxfId="773" priority="774">
      <formula>INDIRECT(ADDRESS(ROW(),COLUMN()))=TRUNC(INDIRECT(ADDRESS(ROW(),COLUMN())))</formula>
    </cfRule>
  </conditionalFormatting>
  <conditionalFormatting sqref="Z213">
    <cfRule type="expression" dxfId="772" priority="773">
      <formula>INDIRECT(ADDRESS(ROW(),COLUMN()))=TRUNC(INDIRECT(ADDRESS(ROW(),COLUMN())))</formula>
    </cfRule>
  </conditionalFormatting>
  <conditionalFormatting sqref="Z212">
    <cfRule type="expression" dxfId="771" priority="772">
      <formula>INDIRECT(ADDRESS(ROW(),COLUMN()))=TRUNC(INDIRECT(ADDRESS(ROW(),COLUMN())))</formula>
    </cfRule>
  </conditionalFormatting>
  <conditionalFormatting sqref="AA213:AF213">
    <cfRule type="expression" dxfId="770" priority="771">
      <formula>INDIRECT(ADDRESS(ROW(),COLUMN()))=TRUNC(INDIRECT(ADDRESS(ROW(),COLUMN())))</formula>
    </cfRule>
  </conditionalFormatting>
  <conditionalFormatting sqref="AA212:AF212">
    <cfRule type="expression" dxfId="769" priority="770">
      <formula>INDIRECT(ADDRESS(ROW(),COLUMN()))=TRUNC(INDIRECT(ADDRESS(ROW(),COLUMN())))</formula>
    </cfRule>
  </conditionalFormatting>
  <conditionalFormatting sqref="AG213">
    <cfRule type="expression" dxfId="768" priority="769">
      <formula>INDIRECT(ADDRESS(ROW(),COLUMN()))=TRUNC(INDIRECT(ADDRESS(ROW(),COLUMN())))</formula>
    </cfRule>
  </conditionalFormatting>
  <conditionalFormatting sqref="AG212">
    <cfRule type="expression" dxfId="767" priority="768">
      <formula>INDIRECT(ADDRESS(ROW(),COLUMN()))=TRUNC(INDIRECT(ADDRESS(ROW(),COLUMN())))</formula>
    </cfRule>
  </conditionalFormatting>
  <conditionalFormatting sqref="AH213:AM213">
    <cfRule type="expression" dxfId="766" priority="767">
      <formula>INDIRECT(ADDRESS(ROW(),COLUMN()))=TRUNC(INDIRECT(ADDRESS(ROW(),COLUMN())))</formula>
    </cfRule>
  </conditionalFormatting>
  <conditionalFormatting sqref="AH212:AM212">
    <cfRule type="expression" dxfId="765" priority="766">
      <formula>INDIRECT(ADDRESS(ROW(),COLUMN()))=TRUNC(INDIRECT(ADDRESS(ROW(),COLUMN())))</formula>
    </cfRule>
  </conditionalFormatting>
  <conditionalFormatting sqref="AN213">
    <cfRule type="expression" dxfId="764" priority="765">
      <formula>INDIRECT(ADDRESS(ROW(),COLUMN()))=TRUNC(INDIRECT(ADDRESS(ROW(),COLUMN())))</formula>
    </cfRule>
  </conditionalFormatting>
  <conditionalFormatting sqref="AN212">
    <cfRule type="expression" dxfId="763" priority="764">
      <formula>INDIRECT(ADDRESS(ROW(),COLUMN()))=TRUNC(INDIRECT(ADDRESS(ROW(),COLUMN())))</formula>
    </cfRule>
  </conditionalFormatting>
  <conditionalFormatting sqref="AO213:AT213">
    <cfRule type="expression" dxfId="762" priority="763">
      <formula>INDIRECT(ADDRESS(ROW(),COLUMN()))=TRUNC(INDIRECT(ADDRESS(ROW(),COLUMN())))</formula>
    </cfRule>
  </conditionalFormatting>
  <conditionalFormatting sqref="AO212:AT212">
    <cfRule type="expression" dxfId="761" priority="762">
      <formula>INDIRECT(ADDRESS(ROW(),COLUMN()))=TRUNC(INDIRECT(ADDRESS(ROW(),COLUMN())))</formula>
    </cfRule>
  </conditionalFormatting>
  <conditionalFormatting sqref="AU213">
    <cfRule type="expression" dxfId="760" priority="761">
      <formula>INDIRECT(ADDRESS(ROW(),COLUMN()))=TRUNC(INDIRECT(ADDRESS(ROW(),COLUMN())))</formula>
    </cfRule>
  </conditionalFormatting>
  <conditionalFormatting sqref="AU212">
    <cfRule type="expression" dxfId="759" priority="760">
      <formula>INDIRECT(ADDRESS(ROW(),COLUMN()))=TRUNC(INDIRECT(ADDRESS(ROW(),COLUMN())))</formula>
    </cfRule>
  </conditionalFormatting>
  <conditionalFormatting sqref="AV213:AW213">
    <cfRule type="expression" dxfId="758" priority="759">
      <formula>INDIRECT(ADDRESS(ROW(),COLUMN()))=TRUNC(INDIRECT(ADDRESS(ROW(),COLUMN())))</formula>
    </cfRule>
  </conditionalFormatting>
  <conditionalFormatting sqref="AV212:AW212">
    <cfRule type="expression" dxfId="757" priority="758">
      <formula>INDIRECT(ADDRESS(ROW(),COLUMN()))=TRUNC(INDIRECT(ADDRESS(ROW(),COLUMN())))</formula>
    </cfRule>
  </conditionalFormatting>
  <conditionalFormatting sqref="AX215:BA216">
    <cfRule type="expression" dxfId="756" priority="757">
      <formula>INDIRECT(ADDRESS(ROW(),COLUMN()))=TRUNC(INDIRECT(ADDRESS(ROW(),COLUMN())))</formula>
    </cfRule>
  </conditionalFormatting>
  <conditionalFormatting sqref="S216">
    <cfRule type="expression" dxfId="755" priority="756">
      <formula>INDIRECT(ADDRESS(ROW(),COLUMN()))=TRUNC(INDIRECT(ADDRESS(ROW(),COLUMN())))</formula>
    </cfRule>
  </conditionalFormatting>
  <conditionalFormatting sqref="S215">
    <cfRule type="expression" dxfId="754" priority="755">
      <formula>INDIRECT(ADDRESS(ROW(),COLUMN()))=TRUNC(INDIRECT(ADDRESS(ROW(),COLUMN())))</formula>
    </cfRule>
  </conditionalFormatting>
  <conditionalFormatting sqref="T216:Y216">
    <cfRule type="expression" dxfId="753" priority="754">
      <formula>INDIRECT(ADDRESS(ROW(),COLUMN()))=TRUNC(INDIRECT(ADDRESS(ROW(),COLUMN())))</formula>
    </cfRule>
  </conditionalFormatting>
  <conditionalFormatting sqref="T215:Y215">
    <cfRule type="expression" dxfId="752" priority="753">
      <formula>INDIRECT(ADDRESS(ROW(),COLUMN()))=TRUNC(INDIRECT(ADDRESS(ROW(),COLUMN())))</formula>
    </cfRule>
  </conditionalFormatting>
  <conditionalFormatting sqref="Z216">
    <cfRule type="expression" dxfId="751" priority="752">
      <formula>INDIRECT(ADDRESS(ROW(),COLUMN()))=TRUNC(INDIRECT(ADDRESS(ROW(),COLUMN())))</formula>
    </cfRule>
  </conditionalFormatting>
  <conditionalFormatting sqref="Z215">
    <cfRule type="expression" dxfId="750" priority="751">
      <formula>INDIRECT(ADDRESS(ROW(),COLUMN()))=TRUNC(INDIRECT(ADDRESS(ROW(),COLUMN())))</formula>
    </cfRule>
  </conditionalFormatting>
  <conditionalFormatting sqref="AA216:AF216">
    <cfRule type="expression" dxfId="749" priority="750">
      <formula>INDIRECT(ADDRESS(ROW(),COLUMN()))=TRUNC(INDIRECT(ADDRESS(ROW(),COLUMN())))</formula>
    </cfRule>
  </conditionalFormatting>
  <conditionalFormatting sqref="AA215:AF215">
    <cfRule type="expression" dxfId="748" priority="749">
      <formula>INDIRECT(ADDRESS(ROW(),COLUMN()))=TRUNC(INDIRECT(ADDRESS(ROW(),COLUMN())))</formula>
    </cfRule>
  </conditionalFormatting>
  <conditionalFormatting sqref="AG216">
    <cfRule type="expression" dxfId="747" priority="748">
      <formula>INDIRECT(ADDRESS(ROW(),COLUMN()))=TRUNC(INDIRECT(ADDRESS(ROW(),COLUMN())))</formula>
    </cfRule>
  </conditionalFormatting>
  <conditionalFormatting sqref="AG215">
    <cfRule type="expression" dxfId="746" priority="747">
      <formula>INDIRECT(ADDRESS(ROW(),COLUMN()))=TRUNC(INDIRECT(ADDRESS(ROW(),COLUMN())))</formula>
    </cfRule>
  </conditionalFormatting>
  <conditionalFormatting sqref="AH216:AM216">
    <cfRule type="expression" dxfId="745" priority="746">
      <formula>INDIRECT(ADDRESS(ROW(),COLUMN()))=TRUNC(INDIRECT(ADDRESS(ROW(),COLUMN())))</formula>
    </cfRule>
  </conditionalFormatting>
  <conditionalFormatting sqref="AH215:AM215">
    <cfRule type="expression" dxfId="744" priority="745">
      <formula>INDIRECT(ADDRESS(ROW(),COLUMN()))=TRUNC(INDIRECT(ADDRESS(ROW(),COLUMN())))</formula>
    </cfRule>
  </conditionalFormatting>
  <conditionalFormatting sqref="AN216">
    <cfRule type="expression" dxfId="743" priority="744">
      <formula>INDIRECT(ADDRESS(ROW(),COLUMN()))=TRUNC(INDIRECT(ADDRESS(ROW(),COLUMN())))</formula>
    </cfRule>
  </conditionalFormatting>
  <conditionalFormatting sqref="AN215">
    <cfRule type="expression" dxfId="742" priority="743">
      <formula>INDIRECT(ADDRESS(ROW(),COLUMN()))=TRUNC(INDIRECT(ADDRESS(ROW(),COLUMN())))</formula>
    </cfRule>
  </conditionalFormatting>
  <conditionalFormatting sqref="AO216:AT216">
    <cfRule type="expression" dxfId="741" priority="742">
      <formula>INDIRECT(ADDRESS(ROW(),COLUMN()))=TRUNC(INDIRECT(ADDRESS(ROW(),COLUMN())))</formula>
    </cfRule>
  </conditionalFormatting>
  <conditionalFormatting sqref="AO215:AT215">
    <cfRule type="expression" dxfId="740" priority="741">
      <formula>INDIRECT(ADDRESS(ROW(),COLUMN()))=TRUNC(INDIRECT(ADDRESS(ROW(),COLUMN())))</formula>
    </cfRule>
  </conditionalFormatting>
  <conditionalFormatting sqref="AU216">
    <cfRule type="expression" dxfId="739" priority="740">
      <formula>INDIRECT(ADDRESS(ROW(),COLUMN()))=TRUNC(INDIRECT(ADDRESS(ROW(),COLUMN())))</formula>
    </cfRule>
  </conditionalFormatting>
  <conditionalFormatting sqref="AU215">
    <cfRule type="expression" dxfId="738" priority="739">
      <formula>INDIRECT(ADDRESS(ROW(),COLUMN()))=TRUNC(INDIRECT(ADDRESS(ROW(),COLUMN())))</formula>
    </cfRule>
  </conditionalFormatting>
  <conditionalFormatting sqref="AV216:AW216">
    <cfRule type="expression" dxfId="737" priority="738">
      <formula>INDIRECT(ADDRESS(ROW(),COLUMN()))=TRUNC(INDIRECT(ADDRESS(ROW(),COLUMN())))</formula>
    </cfRule>
  </conditionalFormatting>
  <conditionalFormatting sqref="AV215:AW215">
    <cfRule type="expression" dxfId="736" priority="737">
      <formula>INDIRECT(ADDRESS(ROW(),COLUMN()))=TRUNC(INDIRECT(ADDRESS(ROW(),COLUMN())))</formula>
    </cfRule>
  </conditionalFormatting>
  <conditionalFormatting sqref="AX218:BA219">
    <cfRule type="expression" dxfId="735" priority="736">
      <formula>INDIRECT(ADDRESS(ROW(),COLUMN()))=TRUNC(INDIRECT(ADDRESS(ROW(),COLUMN())))</formula>
    </cfRule>
  </conditionalFormatting>
  <conditionalFormatting sqref="S219">
    <cfRule type="expression" dxfId="734" priority="735">
      <formula>INDIRECT(ADDRESS(ROW(),COLUMN()))=TRUNC(INDIRECT(ADDRESS(ROW(),COLUMN())))</formula>
    </cfRule>
  </conditionalFormatting>
  <conditionalFormatting sqref="S218">
    <cfRule type="expression" dxfId="733" priority="734">
      <formula>INDIRECT(ADDRESS(ROW(),COLUMN()))=TRUNC(INDIRECT(ADDRESS(ROW(),COLUMN())))</formula>
    </cfRule>
  </conditionalFormatting>
  <conditionalFormatting sqref="T219:Y219">
    <cfRule type="expression" dxfId="732" priority="733">
      <formula>INDIRECT(ADDRESS(ROW(),COLUMN()))=TRUNC(INDIRECT(ADDRESS(ROW(),COLUMN())))</formula>
    </cfRule>
  </conditionalFormatting>
  <conditionalFormatting sqref="T218:Y218">
    <cfRule type="expression" dxfId="731" priority="732">
      <formula>INDIRECT(ADDRESS(ROW(),COLUMN()))=TRUNC(INDIRECT(ADDRESS(ROW(),COLUMN())))</formula>
    </cfRule>
  </conditionalFormatting>
  <conditionalFormatting sqref="Z219">
    <cfRule type="expression" dxfId="730" priority="731">
      <formula>INDIRECT(ADDRESS(ROW(),COLUMN()))=TRUNC(INDIRECT(ADDRESS(ROW(),COLUMN())))</formula>
    </cfRule>
  </conditionalFormatting>
  <conditionalFormatting sqref="Z218">
    <cfRule type="expression" dxfId="729" priority="730">
      <formula>INDIRECT(ADDRESS(ROW(),COLUMN()))=TRUNC(INDIRECT(ADDRESS(ROW(),COLUMN())))</formula>
    </cfRule>
  </conditionalFormatting>
  <conditionalFormatting sqref="AA219:AF219">
    <cfRule type="expression" dxfId="728" priority="729">
      <formula>INDIRECT(ADDRESS(ROW(),COLUMN()))=TRUNC(INDIRECT(ADDRESS(ROW(),COLUMN())))</formula>
    </cfRule>
  </conditionalFormatting>
  <conditionalFormatting sqref="AA218:AF218">
    <cfRule type="expression" dxfId="727" priority="728">
      <formula>INDIRECT(ADDRESS(ROW(),COLUMN()))=TRUNC(INDIRECT(ADDRESS(ROW(),COLUMN())))</formula>
    </cfRule>
  </conditionalFormatting>
  <conditionalFormatting sqref="AG219">
    <cfRule type="expression" dxfId="726" priority="727">
      <formula>INDIRECT(ADDRESS(ROW(),COLUMN()))=TRUNC(INDIRECT(ADDRESS(ROW(),COLUMN())))</formula>
    </cfRule>
  </conditionalFormatting>
  <conditionalFormatting sqref="AG218">
    <cfRule type="expression" dxfId="725" priority="726">
      <formula>INDIRECT(ADDRESS(ROW(),COLUMN()))=TRUNC(INDIRECT(ADDRESS(ROW(),COLUMN())))</formula>
    </cfRule>
  </conditionalFormatting>
  <conditionalFormatting sqref="AH219:AM219">
    <cfRule type="expression" dxfId="724" priority="725">
      <formula>INDIRECT(ADDRESS(ROW(),COLUMN()))=TRUNC(INDIRECT(ADDRESS(ROW(),COLUMN())))</formula>
    </cfRule>
  </conditionalFormatting>
  <conditionalFormatting sqref="AH218:AM218">
    <cfRule type="expression" dxfId="723" priority="724">
      <formula>INDIRECT(ADDRESS(ROW(),COLUMN()))=TRUNC(INDIRECT(ADDRESS(ROW(),COLUMN())))</formula>
    </cfRule>
  </conditionalFormatting>
  <conditionalFormatting sqref="AN219">
    <cfRule type="expression" dxfId="722" priority="723">
      <formula>INDIRECT(ADDRESS(ROW(),COLUMN()))=TRUNC(INDIRECT(ADDRESS(ROW(),COLUMN())))</formula>
    </cfRule>
  </conditionalFormatting>
  <conditionalFormatting sqref="AN218">
    <cfRule type="expression" dxfId="721" priority="722">
      <formula>INDIRECT(ADDRESS(ROW(),COLUMN()))=TRUNC(INDIRECT(ADDRESS(ROW(),COLUMN())))</formula>
    </cfRule>
  </conditionalFormatting>
  <conditionalFormatting sqref="AO219:AT219">
    <cfRule type="expression" dxfId="720" priority="721">
      <formula>INDIRECT(ADDRESS(ROW(),COLUMN()))=TRUNC(INDIRECT(ADDRESS(ROW(),COLUMN())))</formula>
    </cfRule>
  </conditionalFormatting>
  <conditionalFormatting sqref="AO218:AT218">
    <cfRule type="expression" dxfId="719" priority="720">
      <formula>INDIRECT(ADDRESS(ROW(),COLUMN()))=TRUNC(INDIRECT(ADDRESS(ROW(),COLUMN())))</formula>
    </cfRule>
  </conditionalFormatting>
  <conditionalFormatting sqref="AU219">
    <cfRule type="expression" dxfId="718" priority="719">
      <formula>INDIRECT(ADDRESS(ROW(),COLUMN()))=TRUNC(INDIRECT(ADDRESS(ROW(),COLUMN())))</formula>
    </cfRule>
  </conditionalFormatting>
  <conditionalFormatting sqref="AU218">
    <cfRule type="expression" dxfId="717" priority="718">
      <formula>INDIRECT(ADDRESS(ROW(),COLUMN()))=TRUNC(INDIRECT(ADDRESS(ROW(),COLUMN())))</formula>
    </cfRule>
  </conditionalFormatting>
  <conditionalFormatting sqref="AV219:AW219">
    <cfRule type="expression" dxfId="716" priority="717">
      <formula>INDIRECT(ADDRESS(ROW(),COLUMN()))=TRUNC(INDIRECT(ADDRESS(ROW(),COLUMN())))</formula>
    </cfRule>
  </conditionalFormatting>
  <conditionalFormatting sqref="AV218:AW218">
    <cfRule type="expression" dxfId="715" priority="716">
      <formula>INDIRECT(ADDRESS(ROW(),COLUMN()))=TRUNC(INDIRECT(ADDRESS(ROW(),COLUMN())))</formula>
    </cfRule>
  </conditionalFormatting>
  <conditionalFormatting sqref="AX221:BA222">
    <cfRule type="expression" dxfId="714" priority="715">
      <formula>INDIRECT(ADDRESS(ROW(),COLUMN()))=TRUNC(INDIRECT(ADDRESS(ROW(),COLUMN())))</formula>
    </cfRule>
  </conditionalFormatting>
  <conditionalFormatting sqref="S222">
    <cfRule type="expression" dxfId="713" priority="714">
      <formula>INDIRECT(ADDRESS(ROW(),COLUMN()))=TRUNC(INDIRECT(ADDRESS(ROW(),COLUMN())))</formula>
    </cfRule>
  </conditionalFormatting>
  <conditionalFormatting sqref="S221">
    <cfRule type="expression" dxfId="712" priority="713">
      <formula>INDIRECT(ADDRESS(ROW(),COLUMN()))=TRUNC(INDIRECT(ADDRESS(ROW(),COLUMN())))</formula>
    </cfRule>
  </conditionalFormatting>
  <conditionalFormatting sqref="T222:Y222">
    <cfRule type="expression" dxfId="711" priority="712">
      <formula>INDIRECT(ADDRESS(ROW(),COLUMN()))=TRUNC(INDIRECT(ADDRESS(ROW(),COLUMN())))</formula>
    </cfRule>
  </conditionalFormatting>
  <conditionalFormatting sqref="T221:Y221">
    <cfRule type="expression" dxfId="710" priority="711">
      <formula>INDIRECT(ADDRESS(ROW(),COLUMN()))=TRUNC(INDIRECT(ADDRESS(ROW(),COLUMN())))</formula>
    </cfRule>
  </conditionalFormatting>
  <conditionalFormatting sqref="Z222">
    <cfRule type="expression" dxfId="709" priority="710">
      <formula>INDIRECT(ADDRESS(ROW(),COLUMN()))=TRUNC(INDIRECT(ADDRESS(ROW(),COLUMN())))</formula>
    </cfRule>
  </conditionalFormatting>
  <conditionalFormatting sqref="Z221">
    <cfRule type="expression" dxfId="708" priority="709">
      <formula>INDIRECT(ADDRESS(ROW(),COLUMN()))=TRUNC(INDIRECT(ADDRESS(ROW(),COLUMN())))</formula>
    </cfRule>
  </conditionalFormatting>
  <conditionalFormatting sqref="AA222:AF222">
    <cfRule type="expression" dxfId="707" priority="708">
      <formula>INDIRECT(ADDRESS(ROW(),COLUMN()))=TRUNC(INDIRECT(ADDRESS(ROW(),COLUMN())))</formula>
    </cfRule>
  </conditionalFormatting>
  <conditionalFormatting sqref="AA221:AF221">
    <cfRule type="expression" dxfId="706" priority="707">
      <formula>INDIRECT(ADDRESS(ROW(),COLUMN()))=TRUNC(INDIRECT(ADDRESS(ROW(),COLUMN())))</formula>
    </cfRule>
  </conditionalFormatting>
  <conditionalFormatting sqref="AG222">
    <cfRule type="expression" dxfId="705" priority="706">
      <formula>INDIRECT(ADDRESS(ROW(),COLUMN()))=TRUNC(INDIRECT(ADDRESS(ROW(),COLUMN())))</formula>
    </cfRule>
  </conditionalFormatting>
  <conditionalFormatting sqref="AG221">
    <cfRule type="expression" dxfId="704" priority="705">
      <formula>INDIRECT(ADDRESS(ROW(),COLUMN()))=TRUNC(INDIRECT(ADDRESS(ROW(),COLUMN())))</formula>
    </cfRule>
  </conditionalFormatting>
  <conditionalFormatting sqref="AH222:AM222">
    <cfRule type="expression" dxfId="703" priority="704">
      <formula>INDIRECT(ADDRESS(ROW(),COLUMN()))=TRUNC(INDIRECT(ADDRESS(ROW(),COLUMN())))</formula>
    </cfRule>
  </conditionalFormatting>
  <conditionalFormatting sqref="AH221:AM221">
    <cfRule type="expression" dxfId="702" priority="703">
      <formula>INDIRECT(ADDRESS(ROW(),COLUMN()))=TRUNC(INDIRECT(ADDRESS(ROW(),COLUMN())))</formula>
    </cfRule>
  </conditionalFormatting>
  <conditionalFormatting sqref="AN222">
    <cfRule type="expression" dxfId="701" priority="702">
      <formula>INDIRECT(ADDRESS(ROW(),COLUMN()))=TRUNC(INDIRECT(ADDRESS(ROW(),COLUMN())))</formula>
    </cfRule>
  </conditionalFormatting>
  <conditionalFormatting sqref="AN221">
    <cfRule type="expression" dxfId="700" priority="701">
      <formula>INDIRECT(ADDRESS(ROW(),COLUMN()))=TRUNC(INDIRECT(ADDRESS(ROW(),COLUMN())))</formula>
    </cfRule>
  </conditionalFormatting>
  <conditionalFormatting sqref="AO222:AT222">
    <cfRule type="expression" dxfId="699" priority="700">
      <formula>INDIRECT(ADDRESS(ROW(),COLUMN()))=TRUNC(INDIRECT(ADDRESS(ROW(),COLUMN())))</formula>
    </cfRule>
  </conditionalFormatting>
  <conditionalFormatting sqref="AO221:AT221">
    <cfRule type="expression" dxfId="698" priority="699">
      <formula>INDIRECT(ADDRESS(ROW(),COLUMN()))=TRUNC(INDIRECT(ADDRESS(ROW(),COLUMN())))</formula>
    </cfRule>
  </conditionalFormatting>
  <conditionalFormatting sqref="AU222">
    <cfRule type="expression" dxfId="697" priority="698">
      <formula>INDIRECT(ADDRESS(ROW(),COLUMN()))=TRUNC(INDIRECT(ADDRESS(ROW(),COLUMN())))</formula>
    </cfRule>
  </conditionalFormatting>
  <conditionalFormatting sqref="AU221">
    <cfRule type="expression" dxfId="696" priority="697">
      <formula>INDIRECT(ADDRESS(ROW(),COLUMN()))=TRUNC(INDIRECT(ADDRESS(ROW(),COLUMN())))</formula>
    </cfRule>
  </conditionalFormatting>
  <conditionalFormatting sqref="AV222:AW222">
    <cfRule type="expression" dxfId="695" priority="696">
      <formula>INDIRECT(ADDRESS(ROW(),COLUMN()))=TRUNC(INDIRECT(ADDRESS(ROW(),COLUMN())))</formula>
    </cfRule>
  </conditionalFormatting>
  <conditionalFormatting sqref="AV221:AW221">
    <cfRule type="expression" dxfId="694" priority="695">
      <formula>INDIRECT(ADDRESS(ROW(),COLUMN()))=TRUNC(INDIRECT(ADDRESS(ROW(),COLUMN())))</formula>
    </cfRule>
  </conditionalFormatting>
  <conditionalFormatting sqref="AX224:BA225">
    <cfRule type="expression" dxfId="693" priority="694">
      <formula>INDIRECT(ADDRESS(ROW(),COLUMN()))=TRUNC(INDIRECT(ADDRESS(ROW(),COLUMN())))</formula>
    </cfRule>
  </conditionalFormatting>
  <conditionalFormatting sqref="S225">
    <cfRule type="expression" dxfId="692" priority="693">
      <formula>INDIRECT(ADDRESS(ROW(),COLUMN()))=TRUNC(INDIRECT(ADDRESS(ROW(),COLUMN())))</formula>
    </cfRule>
  </conditionalFormatting>
  <conditionalFormatting sqref="S224">
    <cfRule type="expression" dxfId="691" priority="692">
      <formula>INDIRECT(ADDRESS(ROW(),COLUMN()))=TRUNC(INDIRECT(ADDRESS(ROW(),COLUMN())))</formula>
    </cfRule>
  </conditionalFormatting>
  <conditionalFormatting sqref="T225:Y225">
    <cfRule type="expression" dxfId="690" priority="691">
      <formula>INDIRECT(ADDRESS(ROW(),COLUMN()))=TRUNC(INDIRECT(ADDRESS(ROW(),COLUMN())))</formula>
    </cfRule>
  </conditionalFormatting>
  <conditionalFormatting sqref="T224:Y224">
    <cfRule type="expression" dxfId="689" priority="690">
      <formula>INDIRECT(ADDRESS(ROW(),COLUMN()))=TRUNC(INDIRECT(ADDRESS(ROW(),COLUMN())))</formula>
    </cfRule>
  </conditionalFormatting>
  <conditionalFormatting sqref="Z225">
    <cfRule type="expression" dxfId="688" priority="689">
      <formula>INDIRECT(ADDRESS(ROW(),COLUMN()))=TRUNC(INDIRECT(ADDRESS(ROW(),COLUMN())))</formula>
    </cfRule>
  </conditionalFormatting>
  <conditionalFormatting sqref="Z224">
    <cfRule type="expression" dxfId="687" priority="688">
      <formula>INDIRECT(ADDRESS(ROW(),COLUMN()))=TRUNC(INDIRECT(ADDRESS(ROW(),COLUMN())))</formula>
    </cfRule>
  </conditionalFormatting>
  <conditionalFormatting sqref="AA225:AF225">
    <cfRule type="expression" dxfId="686" priority="687">
      <formula>INDIRECT(ADDRESS(ROW(),COLUMN()))=TRUNC(INDIRECT(ADDRESS(ROW(),COLUMN())))</formula>
    </cfRule>
  </conditionalFormatting>
  <conditionalFormatting sqref="AA224:AF224">
    <cfRule type="expression" dxfId="685" priority="686">
      <formula>INDIRECT(ADDRESS(ROW(),COLUMN()))=TRUNC(INDIRECT(ADDRESS(ROW(),COLUMN())))</formula>
    </cfRule>
  </conditionalFormatting>
  <conditionalFormatting sqref="AG225">
    <cfRule type="expression" dxfId="684" priority="685">
      <formula>INDIRECT(ADDRESS(ROW(),COLUMN()))=TRUNC(INDIRECT(ADDRESS(ROW(),COLUMN())))</formula>
    </cfRule>
  </conditionalFormatting>
  <conditionalFormatting sqref="AG224">
    <cfRule type="expression" dxfId="683" priority="684">
      <formula>INDIRECT(ADDRESS(ROW(),COLUMN()))=TRUNC(INDIRECT(ADDRESS(ROW(),COLUMN())))</formula>
    </cfRule>
  </conditionalFormatting>
  <conditionalFormatting sqref="AH225:AM225">
    <cfRule type="expression" dxfId="682" priority="683">
      <formula>INDIRECT(ADDRESS(ROW(),COLUMN()))=TRUNC(INDIRECT(ADDRESS(ROW(),COLUMN())))</formula>
    </cfRule>
  </conditionalFormatting>
  <conditionalFormatting sqref="AH224:AM224">
    <cfRule type="expression" dxfId="681" priority="682">
      <formula>INDIRECT(ADDRESS(ROW(),COLUMN()))=TRUNC(INDIRECT(ADDRESS(ROW(),COLUMN())))</formula>
    </cfRule>
  </conditionalFormatting>
  <conditionalFormatting sqref="AN225">
    <cfRule type="expression" dxfId="680" priority="681">
      <formula>INDIRECT(ADDRESS(ROW(),COLUMN()))=TRUNC(INDIRECT(ADDRESS(ROW(),COLUMN())))</formula>
    </cfRule>
  </conditionalFormatting>
  <conditionalFormatting sqref="AN224">
    <cfRule type="expression" dxfId="679" priority="680">
      <formula>INDIRECT(ADDRESS(ROW(),COLUMN()))=TRUNC(INDIRECT(ADDRESS(ROW(),COLUMN())))</formula>
    </cfRule>
  </conditionalFormatting>
  <conditionalFormatting sqref="AO225:AT225">
    <cfRule type="expression" dxfId="678" priority="679">
      <formula>INDIRECT(ADDRESS(ROW(),COLUMN()))=TRUNC(INDIRECT(ADDRESS(ROW(),COLUMN())))</formula>
    </cfRule>
  </conditionalFormatting>
  <conditionalFormatting sqref="AO224:AT224">
    <cfRule type="expression" dxfId="677" priority="678">
      <formula>INDIRECT(ADDRESS(ROW(),COLUMN()))=TRUNC(INDIRECT(ADDRESS(ROW(),COLUMN())))</formula>
    </cfRule>
  </conditionalFormatting>
  <conditionalFormatting sqref="AU225">
    <cfRule type="expression" dxfId="676" priority="677">
      <formula>INDIRECT(ADDRESS(ROW(),COLUMN()))=TRUNC(INDIRECT(ADDRESS(ROW(),COLUMN())))</formula>
    </cfRule>
  </conditionalFormatting>
  <conditionalFormatting sqref="AU224">
    <cfRule type="expression" dxfId="675" priority="676">
      <formula>INDIRECT(ADDRESS(ROW(),COLUMN()))=TRUNC(INDIRECT(ADDRESS(ROW(),COLUMN())))</formula>
    </cfRule>
  </conditionalFormatting>
  <conditionalFormatting sqref="AV225:AW225">
    <cfRule type="expression" dxfId="674" priority="675">
      <formula>INDIRECT(ADDRESS(ROW(),COLUMN()))=TRUNC(INDIRECT(ADDRESS(ROW(),COLUMN())))</formula>
    </cfRule>
  </conditionalFormatting>
  <conditionalFormatting sqref="AV224:AW224">
    <cfRule type="expression" dxfId="673" priority="674">
      <formula>INDIRECT(ADDRESS(ROW(),COLUMN()))=TRUNC(INDIRECT(ADDRESS(ROW(),COLUMN())))</formula>
    </cfRule>
  </conditionalFormatting>
  <conditionalFormatting sqref="AX227:BA228">
    <cfRule type="expression" dxfId="672" priority="673">
      <formula>INDIRECT(ADDRESS(ROW(),COLUMN()))=TRUNC(INDIRECT(ADDRESS(ROW(),COLUMN())))</formula>
    </cfRule>
  </conditionalFormatting>
  <conditionalFormatting sqref="S228">
    <cfRule type="expression" dxfId="671" priority="672">
      <formula>INDIRECT(ADDRESS(ROW(),COLUMN()))=TRUNC(INDIRECT(ADDRESS(ROW(),COLUMN())))</formula>
    </cfRule>
  </conditionalFormatting>
  <conditionalFormatting sqref="S227">
    <cfRule type="expression" dxfId="670" priority="671">
      <formula>INDIRECT(ADDRESS(ROW(),COLUMN()))=TRUNC(INDIRECT(ADDRESS(ROW(),COLUMN())))</formula>
    </cfRule>
  </conditionalFormatting>
  <conditionalFormatting sqref="T228:Y228">
    <cfRule type="expression" dxfId="669" priority="670">
      <formula>INDIRECT(ADDRESS(ROW(),COLUMN()))=TRUNC(INDIRECT(ADDRESS(ROW(),COLUMN())))</formula>
    </cfRule>
  </conditionalFormatting>
  <conditionalFormatting sqref="T227:Y227">
    <cfRule type="expression" dxfId="668" priority="669">
      <formula>INDIRECT(ADDRESS(ROW(),COLUMN()))=TRUNC(INDIRECT(ADDRESS(ROW(),COLUMN())))</formula>
    </cfRule>
  </conditionalFormatting>
  <conditionalFormatting sqref="Z228">
    <cfRule type="expression" dxfId="667" priority="668">
      <formula>INDIRECT(ADDRESS(ROW(),COLUMN()))=TRUNC(INDIRECT(ADDRESS(ROW(),COLUMN())))</formula>
    </cfRule>
  </conditionalFormatting>
  <conditionalFormatting sqref="Z227">
    <cfRule type="expression" dxfId="666" priority="667">
      <formula>INDIRECT(ADDRESS(ROW(),COLUMN()))=TRUNC(INDIRECT(ADDRESS(ROW(),COLUMN())))</formula>
    </cfRule>
  </conditionalFormatting>
  <conditionalFormatting sqref="AA228:AF228">
    <cfRule type="expression" dxfId="665" priority="666">
      <formula>INDIRECT(ADDRESS(ROW(),COLUMN()))=TRUNC(INDIRECT(ADDRESS(ROW(),COLUMN())))</formula>
    </cfRule>
  </conditionalFormatting>
  <conditionalFormatting sqref="AA227:AF227">
    <cfRule type="expression" dxfId="664" priority="665">
      <formula>INDIRECT(ADDRESS(ROW(),COLUMN()))=TRUNC(INDIRECT(ADDRESS(ROW(),COLUMN())))</formula>
    </cfRule>
  </conditionalFormatting>
  <conditionalFormatting sqref="AG228">
    <cfRule type="expression" dxfId="663" priority="664">
      <formula>INDIRECT(ADDRESS(ROW(),COLUMN()))=TRUNC(INDIRECT(ADDRESS(ROW(),COLUMN())))</formula>
    </cfRule>
  </conditionalFormatting>
  <conditionalFormatting sqref="AG227">
    <cfRule type="expression" dxfId="662" priority="663">
      <formula>INDIRECT(ADDRESS(ROW(),COLUMN()))=TRUNC(INDIRECT(ADDRESS(ROW(),COLUMN())))</formula>
    </cfRule>
  </conditionalFormatting>
  <conditionalFormatting sqref="AH228:AM228">
    <cfRule type="expression" dxfId="661" priority="662">
      <formula>INDIRECT(ADDRESS(ROW(),COLUMN()))=TRUNC(INDIRECT(ADDRESS(ROW(),COLUMN())))</formula>
    </cfRule>
  </conditionalFormatting>
  <conditionalFormatting sqref="AH227:AM227">
    <cfRule type="expression" dxfId="660" priority="661">
      <formula>INDIRECT(ADDRESS(ROW(),COLUMN()))=TRUNC(INDIRECT(ADDRESS(ROW(),COLUMN())))</formula>
    </cfRule>
  </conditionalFormatting>
  <conditionalFormatting sqref="AN228">
    <cfRule type="expression" dxfId="659" priority="660">
      <formula>INDIRECT(ADDRESS(ROW(),COLUMN()))=TRUNC(INDIRECT(ADDRESS(ROW(),COLUMN())))</formula>
    </cfRule>
  </conditionalFormatting>
  <conditionalFormatting sqref="AN227">
    <cfRule type="expression" dxfId="658" priority="659">
      <formula>INDIRECT(ADDRESS(ROW(),COLUMN()))=TRUNC(INDIRECT(ADDRESS(ROW(),COLUMN())))</formula>
    </cfRule>
  </conditionalFormatting>
  <conditionalFormatting sqref="AO228:AT228">
    <cfRule type="expression" dxfId="657" priority="658">
      <formula>INDIRECT(ADDRESS(ROW(),COLUMN()))=TRUNC(INDIRECT(ADDRESS(ROW(),COLUMN())))</formula>
    </cfRule>
  </conditionalFormatting>
  <conditionalFormatting sqref="AO227:AT227">
    <cfRule type="expression" dxfId="656" priority="657">
      <formula>INDIRECT(ADDRESS(ROW(),COLUMN()))=TRUNC(INDIRECT(ADDRESS(ROW(),COLUMN())))</formula>
    </cfRule>
  </conditionalFormatting>
  <conditionalFormatting sqref="AU228">
    <cfRule type="expression" dxfId="655" priority="656">
      <formula>INDIRECT(ADDRESS(ROW(),COLUMN()))=TRUNC(INDIRECT(ADDRESS(ROW(),COLUMN())))</formula>
    </cfRule>
  </conditionalFormatting>
  <conditionalFormatting sqref="AU227">
    <cfRule type="expression" dxfId="654" priority="655">
      <formula>INDIRECT(ADDRESS(ROW(),COLUMN()))=TRUNC(INDIRECT(ADDRESS(ROW(),COLUMN())))</formula>
    </cfRule>
  </conditionalFormatting>
  <conditionalFormatting sqref="AV228:AW228">
    <cfRule type="expression" dxfId="653" priority="654">
      <formula>INDIRECT(ADDRESS(ROW(),COLUMN()))=TRUNC(INDIRECT(ADDRESS(ROW(),COLUMN())))</formula>
    </cfRule>
  </conditionalFormatting>
  <conditionalFormatting sqref="AV227:AW227">
    <cfRule type="expression" dxfId="652" priority="653">
      <formula>INDIRECT(ADDRESS(ROW(),COLUMN()))=TRUNC(INDIRECT(ADDRESS(ROW(),COLUMN())))</formula>
    </cfRule>
  </conditionalFormatting>
  <conditionalFormatting sqref="AX230:BA231">
    <cfRule type="expression" dxfId="651" priority="652">
      <formula>INDIRECT(ADDRESS(ROW(),COLUMN()))=TRUNC(INDIRECT(ADDRESS(ROW(),COLUMN())))</formula>
    </cfRule>
  </conditionalFormatting>
  <conditionalFormatting sqref="S231">
    <cfRule type="expression" dxfId="650" priority="651">
      <formula>INDIRECT(ADDRESS(ROW(),COLUMN()))=TRUNC(INDIRECT(ADDRESS(ROW(),COLUMN())))</formula>
    </cfRule>
  </conditionalFormatting>
  <conditionalFormatting sqref="S230">
    <cfRule type="expression" dxfId="649" priority="650">
      <formula>INDIRECT(ADDRESS(ROW(),COLUMN()))=TRUNC(INDIRECT(ADDRESS(ROW(),COLUMN())))</formula>
    </cfRule>
  </conditionalFormatting>
  <conditionalFormatting sqref="T231:Y231">
    <cfRule type="expression" dxfId="648" priority="649">
      <formula>INDIRECT(ADDRESS(ROW(),COLUMN()))=TRUNC(INDIRECT(ADDRESS(ROW(),COLUMN())))</formula>
    </cfRule>
  </conditionalFormatting>
  <conditionalFormatting sqref="T230:Y230">
    <cfRule type="expression" dxfId="647" priority="648">
      <formula>INDIRECT(ADDRESS(ROW(),COLUMN()))=TRUNC(INDIRECT(ADDRESS(ROW(),COLUMN())))</formula>
    </cfRule>
  </conditionalFormatting>
  <conditionalFormatting sqref="Z231">
    <cfRule type="expression" dxfId="646" priority="647">
      <formula>INDIRECT(ADDRESS(ROW(),COLUMN()))=TRUNC(INDIRECT(ADDRESS(ROW(),COLUMN())))</formula>
    </cfRule>
  </conditionalFormatting>
  <conditionalFormatting sqref="Z230">
    <cfRule type="expression" dxfId="645" priority="646">
      <formula>INDIRECT(ADDRESS(ROW(),COLUMN()))=TRUNC(INDIRECT(ADDRESS(ROW(),COLUMN())))</formula>
    </cfRule>
  </conditionalFormatting>
  <conditionalFormatting sqref="AA231:AF231">
    <cfRule type="expression" dxfId="644" priority="645">
      <formula>INDIRECT(ADDRESS(ROW(),COLUMN()))=TRUNC(INDIRECT(ADDRESS(ROW(),COLUMN())))</formula>
    </cfRule>
  </conditionalFormatting>
  <conditionalFormatting sqref="AA230:AF230">
    <cfRule type="expression" dxfId="643" priority="644">
      <formula>INDIRECT(ADDRESS(ROW(),COLUMN()))=TRUNC(INDIRECT(ADDRESS(ROW(),COLUMN())))</formula>
    </cfRule>
  </conditionalFormatting>
  <conditionalFormatting sqref="AG231">
    <cfRule type="expression" dxfId="642" priority="643">
      <formula>INDIRECT(ADDRESS(ROW(),COLUMN()))=TRUNC(INDIRECT(ADDRESS(ROW(),COLUMN())))</formula>
    </cfRule>
  </conditionalFormatting>
  <conditionalFormatting sqref="AG230">
    <cfRule type="expression" dxfId="641" priority="642">
      <formula>INDIRECT(ADDRESS(ROW(),COLUMN()))=TRUNC(INDIRECT(ADDRESS(ROW(),COLUMN())))</formula>
    </cfRule>
  </conditionalFormatting>
  <conditionalFormatting sqref="AH231:AM231">
    <cfRule type="expression" dxfId="640" priority="641">
      <formula>INDIRECT(ADDRESS(ROW(),COLUMN()))=TRUNC(INDIRECT(ADDRESS(ROW(),COLUMN())))</formula>
    </cfRule>
  </conditionalFormatting>
  <conditionalFormatting sqref="AH230:AM230">
    <cfRule type="expression" dxfId="639" priority="640">
      <formula>INDIRECT(ADDRESS(ROW(),COLUMN()))=TRUNC(INDIRECT(ADDRESS(ROW(),COLUMN())))</formula>
    </cfRule>
  </conditionalFormatting>
  <conditionalFormatting sqref="AN231">
    <cfRule type="expression" dxfId="638" priority="639">
      <formula>INDIRECT(ADDRESS(ROW(),COLUMN()))=TRUNC(INDIRECT(ADDRESS(ROW(),COLUMN())))</formula>
    </cfRule>
  </conditionalFormatting>
  <conditionalFormatting sqref="AN230">
    <cfRule type="expression" dxfId="637" priority="638">
      <formula>INDIRECT(ADDRESS(ROW(),COLUMN()))=TRUNC(INDIRECT(ADDRESS(ROW(),COLUMN())))</formula>
    </cfRule>
  </conditionalFormatting>
  <conditionalFormatting sqref="AO231:AT231">
    <cfRule type="expression" dxfId="636" priority="637">
      <formula>INDIRECT(ADDRESS(ROW(),COLUMN()))=TRUNC(INDIRECT(ADDRESS(ROW(),COLUMN())))</formula>
    </cfRule>
  </conditionalFormatting>
  <conditionalFormatting sqref="AO230:AT230">
    <cfRule type="expression" dxfId="635" priority="636">
      <formula>INDIRECT(ADDRESS(ROW(),COLUMN()))=TRUNC(INDIRECT(ADDRESS(ROW(),COLUMN())))</formula>
    </cfRule>
  </conditionalFormatting>
  <conditionalFormatting sqref="AU231">
    <cfRule type="expression" dxfId="634" priority="635">
      <formula>INDIRECT(ADDRESS(ROW(),COLUMN()))=TRUNC(INDIRECT(ADDRESS(ROW(),COLUMN())))</formula>
    </cfRule>
  </conditionalFormatting>
  <conditionalFormatting sqref="AU230">
    <cfRule type="expression" dxfId="633" priority="634">
      <formula>INDIRECT(ADDRESS(ROW(),COLUMN()))=TRUNC(INDIRECT(ADDRESS(ROW(),COLUMN())))</formula>
    </cfRule>
  </conditionalFormatting>
  <conditionalFormatting sqref="AV231:AW231">
    <cfRule type="expression" dxfId="632" priority="633">
      <formula>INDIRECT(ADDRESS(ROW(),COLUMN()))=TRUNC(INDIRECT(ADDRESS(ROW(),COLUMN())))</formula>
    </cfRule>
  </conditionalFormatting>
  <conditionalFormatting sqref="AV230:AW230">
    <cfRule type="expression" dxfId="631" priority="632">
      <formula>INDIRECT(ADDRESS(ROW(),COLUMN()))=TRUNC(INDIRECT(ADDRESS(ROW(),COLUMN())))</formula>
    </cfRule>
  </conditionalFormatting>
  <conditionalFormatting sqref="AX233:BA234">
    <cfRule type="expression" dxfId="630" priority="631">
      <formula>INDIRECT(ADDRESS(ROW(),COLUMN()))=TRUNC(INDIRECT(ADDRESS(ROW(),COLUMN())))</formula>
    </cfRule>
  </conditionalFormatting>
  <conditionalFormatting sqref="S234">
    <cfRule type="expression" dxfId="629" priority="630">
      <formula>INDIRECT(ADDRESS(ROW(),COLUMN()))=TRUNC(INDIRECT(ADDRESS(ROW(),COLUMN())))</formula>
    </cfRule>
  </conditionalFormatting>
  <conditionalFormatting sqref="S233">
    <cfRule type="expression" dxfId="628" priority="629">
      <formula>INDIRECT(ADDRESS(ROW(),COLUMN()))=TRUNC(INDIRECT(ADDRESS(ROW(),COLUMN())))</formula>
    </cfRule>
  </conditionalFormatting>
  <conditionalFormatting sqref="T234:Y234">
    <cfRule type="expression" dxfId="627" priority="628">
      <formula>INDIRECT(ADDRESS(ROW(),COLUMN()))=TRUNC(INDIRECT(ADDRESS(ROW(),COLUMN())))</formula>
    </cfRule>
  </conditionalFormatting>
  <conditionalFormatting sqref="T233:Y233">
    <cfRule type="expression" dxfId="626" priority="627">
      <formula>INDIRECT(ADDRESS(ROW(),COLUMN()))=TRUNC(INDIRECT(ADDRESS(ROW(),COLUMN())))</formula>
    </cfRule>
  </conditionalFormatting>
  <conditionalFormatting sqref="Z234">
    <cfRule type="expression" dxfId="625" priority="626">
      <formula>INDIRECT(ADDRESS(ROW(),COLUMN()))=TRUNC(INDIRECT(ADDRESS(ROW(),COLUMN())))</formula>
    </cfRule>
  </conditionalFormatting>
  <conditionalFormatting sqref="Z233">
    <cfRule type="expression" dxfId="624" priority="625">
      <formula>INDIRECT(ADDRESS(ROW(),COLUMN()))=TRUNC(INDIRECT(ADDRESS(ROW(),COLUMN())))</formula>
    </cfRule>
  </conditionalFormatting>
  <conditionalFormatting sqref="AA234:AF234">
    <cfRule type="expression" dxfId="623" priority="624">
      <formula>INDIRECT(ADDRESS(ROW(),COLUMN()))=TRUNC(INDIRECT(ADDRESS(ROW(),COLUMN())))</formula>
    </cfRule>
  </conditionalFormatting>
  <conditionalFormatting sqref="AA233:AF233">
    <cfRule type="expression" dxfId="622" priority="623">
      <formula>INDIRECT(ADDRESS(ROW(),COLUMN()))=TRUNC(INDIRECT(ADDRESS(ROW(),COLUMN())))</formula>
    </cfRule>
  </conditionalFormatting>
  <conditionalFormatting sqref="AG234">
    <cfRule type="expression" dxfId="621" priority="622">
      <formula>INDIRECT(ADDRESS(ROW(),COLUMN()))=TRUNC(INDIRECT(ADDRESS(ROW(),COLUMN())))</formula>
    </cfRule>
  </conditionalFormatting>
  <conditionalFormatting sqref="AG233">
    <cfRule type="expression" dxfId="620" priority="621">
      <formula>INDIRECT(ADDRESS(ROW(),COLUMN()))=TRUNC(INDIRECT(ADDRESS(ROW(),COLUMN())))</formula>
    </cfRule>
  </conditionalFormatting>
  <conditionalFormatting sqref="AH234:AM234">
    <cfRule type="expression" dxfId="619" priority="620">
      <formula>INDIRECT(ADDRESS(ROW(),COLUMN()))=TRUNC(INDIRECT(ADDRESS(ROW(),COLUMN())))</formula>
    </cfRule>
  </conditionalFormatting>
  <conditionalFormatting sqref="AH233:AM233">
    <cfRule type="expression" dxfId="618" priority="619">
      <formula>INDIRECT(ADDRESS(ROW(),COLUMN()))=TRUNC(INDIRECT(ADDRESS(ROW(),COLUMN())))</formula>
    </cfRule>
  </conditionalFormatting>
  <conditionalFormatting sqref="AN234">
    <cfRule type="expression" dxfId="617" priority="618">
      <formula>INDIRECT(ADDRESS(ROW(),COLUMN()))=TRUNC(INDIRECT(ADDRESS(ROW(),COLUMN())))</formula>
    </cfRule>
  </conditionalFormatting>
  <conditionalFormatting sqref="AN233">
    <cfRule type="expression" dxfId="616" priority="617">
      <formula>INDIRECT(ADDRESS(ROW(),COLUMN()))=TRUNC(INDIRECT(ADDRESS(ROW(),COLUMN())))</formula>
    </cfRule>
  </conditionalFormatting>
  <conditionalFormatting sqref="AO234:AT234">
    <cfRule type="expression" dxfId="615" priority="616">
      <formula>INDIRECT(ADDRESS(ROW(),COLUMN()))=TRUNC(INDIRECT(ADDRESS(ROW(),COLUMN())))</formula>
    </cfRule>
  </conditionalFormatting>
  <conditionalFormatting sqref="AO233:AT233">
    <cfRule type="expression" dxfId="614" priority="615">
      <formula>INDIRECT(ADDRESS(ROW(),COLUMN()))=TRUNC(INDIRECT(ADDRESS(ROW(),COLUMN())))</formula>
    </cfRule>
  </conditionalFormatting>
  <conditionalFormatting sqref="AU234">
    <cfRule type="expression" dxfId="613" priority="614">
      <formula>INDIRECT(ADDRESS(ROW(),COLUMN()))=TRUNC(INDIRECT(ADDRESS(ROW(),COLUMN())))</formula>
    </cfRule>
  </conditionalFormatting>
  <conditionalFormatting sqref="AU233">
    <cfRule type="expression" dxfId="612" priority="613">
      <formula>INDIRECT(ADDRESS(ROW(),COLUMN()))=TRUNC(INDIRECT(ADDRESS(ROW(),COLUMN())))</formula>
    </cfRule>
  </conditionalFormatting>
  <conditionalFormatting sqref="AV234:AW234">
    <cfRule type="expression" dxfId="611" priority="612">
      <formula>INDIRECT(ADDRESS(ROW(),COLUMN()))=TRUNC(INDIRECT(ADDRESS(ROW(),COLUMN())))</formula>
    </cfRule>
  </conditionalFormatting>
  <conditionalFormatting sqref="AV233:AW233">
    <cfRule type="expression" dxfId="610" priority="611">
      <formula>INDIRECT(ADDRESS(ROW(),COLUMN()))=TRUNC(INDIRECT(ADDRESS(ROW(),COLUMN())))</formula>
    </cfRule>
  </conditionalFormatting>
  <conditionalFormatting sqref="AX236:BA237">
    <cfRule type="expression" dxfId="609" priority="610">
      <formula>INDIRECT(ADDRESS(ROW(),COLUMN()))=TRUNC(INDIRECT(ADDRESS(ROW(),COLUMN())))</formula>
    </cfRule>
  </conditionalFormatting>
  <conditionalFormatting sqref="S237">
    <cfRule type="expression" dxfId="608" priority="609">
      <formula>INDIRECT(ADDRESS(ROW(),COLUMN()))=TRUNC(INDIRECT(ADDRESS(ROW(),COLUMN())))</formula>
    </cfRule>
  </conditionalFormatting>
  <conditionalFormatting sqref="S236">
    <cfRule type="expression" dxfId="607" priority="608">
      <formula>INDIRECT(ADDRESS(ROW(),COLUMN()))=TRUNC(INDIRECT(ADDRESS(ROW(),COLUMN())))</formula>
    </cfRule>
  </conditionalFormatting>
  <conditionalFormatting sqref="T237:Y237">
    <cfRule type="expression" dxfId="606" priority="607">
      <formula>INDIRECT(ADDRESS(ROW(),COLUMN()))=TRUNC(INDIRECT(ADDRESS(ROW(),COLUMN())))</formula>
    </cfRule>
  </conditionalFormatting>
  <conditionalFormatting sqref="T236:Y236">
    <cfRule type="expression" dxfId="605" priority="606">
      <formula>INDIRECT(ADDRESS(ROW(),COLUMN()))=TRUNC(INDIRECT(ADDRESS(ROW(),COLUMN())))</formula>
    </cfRule>
  </conditionalFormatting>
  <conditionalFormatting sqref="Z237">
    <cfRule type="expression" dxfId="604" priority="605">
      <formula>INDIRECT(ADDRESS(ROW(),COLUMN()))=TRUNC(INDIRECT(ADDRESS(ROW(),COLUMN())))</formula>
    </cfRule>
  </conditionalFormatting>
  <conditionalFormatting sqref="Z236">
    <cfRule type="expression" dxfId="603" priority="604">
      <formula>INDIRECT(ADDRESS(ROW(),COLUMN()))=TRUNC(INDIRECT(ADDRESS(ROW(),COLUMN())))</formula>
    </cfRule>
  </conditionalFormatting>
  <conditionalFormatting sqref="AA237:AF237">
    <cfRule type="expression" dxfId="602" priority="603">
      <formula>INDIRECT(ADDRESS(ROW(),COLUMN()))=TRUNC(INDIRECT(ADDRESS(ROW(),COLUMN())))</formula>
    </cfRule>
  </conditionalFormatting>
  <conditionalFormatting sqref="AA236:AF236">
    <cfRule type="expression" dxfId="601" priority="602">
      <formula>INDIRECT(ADDRESS(ROW(),COLUMN()))=TRUNC(INDIRECT(ADDRESS(ROW(),COLUMN())))</formula>
    </cfRule>
  </conditionalFormatting>
  <conditionalFormatting sqref="AG237">
    <cfRule type="expression" dxfId="600" priority="601">
      <formula>INDIRECT(ADDRESS(ROW(),COLUMN()))=TRUNC(INDIRECT(ADDRESS(ROW(),COLUMN())))</formula>
    </cfRule>
  </conditionalFormatting>
  <conditionalFormatting sqref="AG236">
    <cfRule type="expression" dxfId="599" priority="600">
      <formula>INDIRECT(ADDRESS(ROW(),COLUMN()))=TRUNC(INDIRECT(ADDRESS(ROW(),COLUMN())))</formula>
    </cfRule>
  </conditionalFormatting>
  <conditionalFormatting sqref="AH237:AM237">
    <cfRule type="expression" dxfId="598" priority="599">
      <formula>INDIRECT(ADDRESS(ROW(),COLUMN()))=TRUNC(INDIRECT(ADDRESS(ROW(),COLUMN())))</formula>
    </cfRule>
  </conditionalFormatting>
  <conditionalFormatting sqref="AH236:AM236">
    <cfRule type="expression" dxfId="597" priority="598">
      <formula>INDIRECT(ADDRESS(ROW(),COLUMN()))=TRUNC(INDIRECT(ADDRESS(ROW(),COLUMN())))</formula>
    </cfRule>
  </conditionalFormatting>
  <conditionalFormatting sqref="AN237">
    <cfRule type="expression" dxfId="596" priority="597">
      <formula>INDIRECT(ADDRESS(ROW(),COLUMN()))=TRUNC(INDIRECT(ADDRESS(ROW(),COLUMN())))</formula>
    </cfRule>
  </conditionalFormatting>
  <conditionalFormatting sqref="AN236">
    <cfRule type="expression" dxfId="595" priority="596">
      <formula>INDIRECT(ADDRESS(ROW(),COLUMN()))=TRUNC(INDIRECT(ADDRESS(ROW(),COLUMN())))</formula>
    </cfRule>
  </conditionalFormatting>
  <conditionalFormatting sqref="AO237:AT237">
    <cfRule type="expression" dxfId="594" priority="595">
      <formula>INDIRECT(ADDRESS(ROW(),COLUMN()))=TRUNC(INDIRECT(ADDRESS(ROW(),COLUMN())))</formula>
    </cfRule>
  </conditionalFormatting>
  <conditionalFormatting sqref="AO236:AT236">
    <cfRule type="expression" dxfId="593" priority="594">
      <formula>INDIRECT(ADDRESS(ROW(),COLUMN()))=TRUNC(INDIRECT(ADDRESS(ROW(),COLUMN())))</formula>
    </cfRule>
  </conditionalFormatting>
  <conditionalFormatting sqref="AU237">
    <cfRule type="expression" dxfId="592" priority="593">
      <formula>INDIRECT(ADDRESS(ROW(),COLUMN()))=TRUNC(INDIRECT(ADDRESS(ROW(),COLUMN())))</formula>
    </cfRule>
  </conditionalFormatting>
  <conditionalFormatting sqref="AU236">
    <cfRule type="expression" dxfId="591" priority="592">
      <formula>INDIRECT(ADDRESS(ROW(),COLUMN()))=TRUNC(INDIRECT(ADDRESS(ROW(),COLUMN())))</formula>
    </cfRule>
  </conditionalFormatting>
  <conditionalFormatting sqref="AV237:AW237">
    <cfRule type="expression" dxfId="590" priority="591">
      <formula>INDIRECT(ADDRESS(ROW(),COLUMN()))=TRUNC(INDIRECT(ADDRESS(ROW(),COLUMN())))</formula>
    </cfRule>
  </conditionalFormatting>
  <conditionalFormatting sqref="AV236:AW236">
    <cfRule type="expression" dxfId="589" priority="590">
      <formula>INDIRECT(ADDRESS(ROW(),COLUMN()))=TRUNC(INDIRECT(ADDRESS(ROW(),COLUMN())))</formula>
    </cfRule>
  </conditionalFormatting>
  <conditionalFormatting sqref="AX239:BA240">
    <cfRule type="expression" dxfId="588" priority="589">
      <formula>INDIRECT(ADDRESS(ROW(),COLUMN()))=TRUNC(INDIRECT(ADDRESS(ROW(),COLUMN())))</formula>
    </cfRule>
  </conditionalFormatting>
  <conditionalFormatting sqref="S240">
    <cfRule type="expression" dxfId="587" priority="588">
      <formula>INDIRECT(ADDRESS(ROW(),COLUMN()))=TRUNC(INDIRECT(ADDRESS(ROW(),COLUMN())))</formula>
    </cfRule>
  </conditionalFormatting>
  <conditionalFormatting sqref="S239">
    <cfRule type="expression" dxfId="586" priority="587">
      <formula>INDIRECT(ADDRESS(ROW(),COLUMN()))=TRUNC(INDIRECT(ADDRESS(ROW(),COLUMN())))</formula>
    </cfRule>
  </conditionalFormatting>
  <conditionalFormatting sqref="T240:Y240">
    <cfRule type="expression" dxfId="585" priority="586">
      <formula>INDIRECT(ADDRESS(ROW(),COLUMN()))=TRUNC(INDIRECT(ADDRESS(ROW(),COLUMN())))</formula>
    </cfRule>
  </conditionalFormatting>
  <conditionalFormatting sqref="T239:Y239">
    <cfRule type="expression" dxfId="584" priority="585">
      <formula>INDIRECT(ADDRESS(ROW(),COLUMN()))=TRUNC(INDIRECT(ADDRESS(ROW(),COLUMN())))</formula>
    </cfRule>
  </conditionalFormatting>
  <conditionalFormatting sqref="Z240">
    <cfRule type="expression" dxfId="583" priority="584">
      <formula>INDIRECT(ADDRESS(ROW(),COLUMN()))=TRUNC(INDIRECT(ADDRESS(ROW(),COLUMN())))</formula>
    </cfRule>
  </conditionalFormatting>
  <conditionalFormatting sqref="Z239">
    <cfRule type="expression" dxfId="582" priority="583">
      <formula>INDIRECT(ADDRESS(ROW(),COLUMN()))=TRUNC(INDIRECT(ADDRESS(ROW(),COLUMN())))</formula>
    </cfRule>
  </conditionalFormatting>
  <conditionalFormatting sqref="AA240:AF240">
    <cfRule type="expression" dxfId="581" priority="582">
      <formula>INDIRECT(ADDRESS(ROW(),COLUMN()))=TRUNC(INDIRECT(ADDRESS(ROW(),COLUMN())))</formula>
    </cfRule>
  </conditionalFormatting>
  <conditionalFormatting sqref="AA239:AF239">
    <cfRule type="expression" dxfId="580" priority="581">
      <formula>INDIRECT(ADDRESS(ROW(),COLUMN()))=TRUNC(INDIRECT(ADDRESS(ROW(),COLUMN())))</formula>
    </cfRule>
  </conditionalFormatting>
  <conditionalFormatting sqref="AG240">
    <cfRule type="expression" dxfId="579" priority="580">
      <formula>INDIRECT(ADDRESS(ROW(),COLUMN()))=TRUNC(INDIRECT(ADDRESS(ROW(),COLUMN())))</formula>
    </cfRule>
  </conditionalFormatting>
  <conditionalFormatting sqref="AG239">
    <cfRule type="expression" dxfId="578" priority="579">
      <formula>INDIRECT(ADDRESS(ROW(),COLUMN()))=TRUNC(INDIRECT(ADDRESS(ROW(),COLUMN())))</formula>
    </cfRule>
  </conditionalFormatting>
  <conditionalFormatting sqref="AH240:AM240">
    <cfRule type="expression" dxfId="577" priority="578">
      <formula>INDIRECT(ADDRESS(ROW(),COLUMN()))=TRUNC(INDIRECT(ADDRESS(ROW(),COLUMN())))</formula>
    </cfRule>
  </conditionalFormatting>
  <conditionalFormatting sqref="AH239:AM239">
    <cfRule type="expression" dxfId="576" priority="577">
      <formula>INDIRECT(ADDRESS(ROW(),COLUMN()))=TRUNC(INDIRECT(ADDRESS(ROW(),COLUMN())))</formula>
    </cfRule>
  </conditionalFormatting>
  <conditionalFormatting sqref="AN240">
    <cfRule type="expression" dxfId="575" priority="576">
      <formula>INDIRECT(ADDRESS(ROW(),COLUMN()))=TRUNC(INDIRECT(ADDRESS(ROW(),COLUMN())))</formula>
    </cfRule>
  </conditionalFormatting>
  <conditionalFormatting sqref="AN239">
    <cfRule type="expression" dxfId="574" priority="575">
      <formula>INDIRECT(ADDRESS(ROW(),COLUMN()))=TRUNC(INDIRECT(ADDRESS(ROW(),COLUMN())))</formula>
    </cfRule>
  </conditionalFormatting>
  <conditionalFormatting sqref="AO240:AT240">
    <cfRule type="expression" dxfId="573" priority="574">
      <formula>INDIRECT(ADDRESS(ROW(),COLUMN()))=TRUNC(INDIRECT(ADDRESS(ROW(),COLUMN())))</formula>
    </cfRule>
  </conditionalFormatting>
  <conditionalFormatting sqref="AO239:AT239">
    <cfRule type="expression" dxfId="572" priority="573">
      <formula>INDIRECT(ADDRESS(ROW(),COLUMN()))=TRUNC(INDIRECT(ADDRESS(ROW(),COLUMN())))</formula>
    </cfRule>
  </conditionalFormatting>
  <conditionalFormatting sqref="AU240">
    <cfRule type="expression" dxfId="571" priority="572">
      <formula>INDIRECT(ADDRESS(ROW(),COLUMN()))=TRUNC(INDIRECT(ADDRESS(ROW(),COLUMN())))</formula>
    </cfRule>
  </conditionalFormatting>
  <conditionalFormatting sqref="AU239">
    <cfRule type="expression" dxfId="570" priority="571">
      <formula>INDIRECT(ADDRESS(ROW(),COLUMN()))=TRUNC(INDIRECT(ADDRESS(ROW(),COLUMN())))</formula>
    </cfRule>
  </conditionalFormatting>
  <conditionalFormatting sqref="AV240:AW240">
    <cfRule type="expression" dxfId="569" priority="570">
      <formula>INDIRECT(ADDRESS(ROW(),COLUMN()))=TRUNC(INDIRECT(ADDRESS(ROW(),COLUMN())))</formula>
    </cfRule>
  </conditionalFormatting>
  <conditionalFormatting sqref="AV239:AW239">
    <cfRule type="expression" dxfId="568" priority="569">
      <formula>INDIRECT(ADDRESS(ROW(),COLUMN()))=TRUNC(INDIRECT(ADDRESS(ROW(),COLUMN())))</formula>
    </cfRule>
  </conditionalFormatting>
  <conditionalFormatting sqref="AX242:BA243">
    <cfRule type="expression" dxfId="567" priority="568">
      <formula>INDIRECT(ADDRESS(ROW(),COLUMN()))=TRUNC(INDIRECT(ADDRESS(ROW(),COLUMN())))</formula>
    </cfRule>
  </conditionalFormatting>
  <conditionalFormatting sqref="S243">
    <cfRule type="expression" dxfId="566" priority="567">
      <formula>INDIRECT(ADDRESS(ROW(),COLUMN()))=TRUNC(INDIRECT(ADDRESS(ROW(),COLUMN())))</formula>
    </cfRule>
  </conditionalFormatting>
  <conditionalFormatting sqref="S242">
    <cfRule type="expression" dxfId="565" priority="566">
      <formula>INDIRECT(ADDRESS(ROW(),COLUMN()))=TRUNC(INDIRECT(ADDRESS(ROW(),COLUMN())))</formula>
    </cfRule>
  </conditionalFormatting>
  <conditionalFormatting sqref="T243:Y243">
    <cfRule type="expression" dxfId="564" priority="565">
      <formula>INDIRECT(ADDRESS(ROW(),COLUMN()))=TRUNC(INDIRECT(ADDRESS(ROW(),COLUMN())))</formula>
    </cfRule>
  </conditionalFormatting>
  <conditionalFormatting sqref="T242:Y242">
    <cfRule type="expression" dxfId="563" priority="564">
      <formula>INDIRECT(ADDRESS(ROW(),COLUMN()))=TRUNC(INDIRECT(ADDRESS(ROW(),COLUMN())))</formula>
    </cfRule>
  </conditionalFormatting>
  <conditionalFormatting sqref="Z243">
    <cfRule type="expression" dxfId="562" priority="563">
      <formula>INDIRECT(ADDRESS(ROW(),COLUMN()))=TRUNC(INDIRECT(ADDRESS(ROW(),COLUMN())))</formula>
    </cfRule>
  </conditionalFormatting>
  <conditionalFormatting sqref="Z242">
    <cfRule type="expression" dxfId="561" priority="562">
      <formula>INDIRECT(ADDRESS(ROW(),COLUMN()))=TRUNC(INDIRECT(ADDRESS(ROW(),COLUMN())))</formula>
    </cfRule>
  </conditionalFormatting>
  <conditionalFormatting sqref="AA243:AF243">
    <cfRule type="expression" dxfId="560" priority="561">
      <formula>INDIRECT(ADDRESS(ROW(),COLUMN()))=TRUNC(INDIRECT(ADDRESS(ROW(),COLUMN())))</formula>
    </cfRule>
  </conditionalFormatting>
  <conditionalFormatting sqref="AA242:AF242">
    <cfRule type="expression" dxfId="559" priority="560">
      <formula>INDIRECT(ADDRESS(ROW(),COLUMN()))=TRUNC(INDIRECT(ADDRESS(ROW(),COLUMN())))</formula>
    </cfRule>
  </conditionalFormatting>
  <conditionalFormatting sqref="AG243">
    <cfRule type="expression" dxfId="558" priority="559">
      <formula>INDIRECT(ADDRESS(ROW(),COLUMN()))=TRUNC(INDIRECT(ADDRESS(ROW(),COLUMN())))</formula>
    </cfRule>
  </conditionalFormatting>
  <conditionalFormatting sqref="AG242">
    <cfRule type="expression" dxfId="557" priority="558">
      <formula>INDIRECT(ADDRESS(ROW(),COLUMN()))=TRUNC(INDIRECT(ADDRESS(ROW(),COLUMN())))</formula>
    </cfRule>
  </conditionalFormatting>
  <conditionalFormatting sqref="AH243:AM243">
    <cfRule type="expression" dxfId="556" priority="557">
      <formula>INDIRECT(ADDRESS(ROW(),COLUMN()))=TRUNC(INDIRECT(ADDRESS(ROW(),COLUMN())))</formula>
    </cfRule>
  </conditionalFormatting>
  <conditionalFormatting sqref="AH242:AM242">
    <cfRule type="expression" dxfId="555" priority="556">
      <formula>INDIRECT(ADDRESS(ROW(),COLUMN()))=TRUNC(INDIRECT(ADDRESS(ROW(),COLUMN())))</formula>
    </cfRule>
  </conditionalFormatting>
  <conditionalFormatting sqref="AN243">
    <cfRule type="expression" dxfId="554" priority="555">
      <formula>INDIRECT(ADDRESS(ROW(),COLUMN()))=TRUNC(INDIRECT(ADDRESS(ROW(),COLUMN())))</formula>
    </cfRule>
  </conditionalFormatting>
  <conditionalFormatting sqref="AN242">
    <cfRule type="expression" dxfId="553" priority="554">
      <formula>INDIRECT(ADDRESS(ROW(),COLUMN()))=TRUNC(INDIRECT(ADDRESS(ROW(),COLUMN())))</formula>
    </cfRule>
  </conditionalFormatting>
  <conditionalFormatting sqref="AO243:AT243">
    <cfRule type="expression" dxfId="552" priority="553">
      <formula>INDIRECT(ADDRESS(ROW(),COLUMN()))=TRUNC(INDIRECT(ADDRESS(ROW(),COLUMN())))</formula>
    </cfRule>
  </conditionalFormatting>
  <conditionalFormatting sqref="AO242:AT242">
    <cfRule type="expression" dxfId="551" priority="552">
      <formula>INDIRECT(ADDRESS(ROW(),COLUMN()))=TRUNC(INDIRECT(ADDRESS(ROW(),COLUMN())))</formula>
    </cfRule>
  </conditionalFormatting>
  <conditionalFormatting sqref="AU243">
    <cfRule type="expression" dxfId="550" priority="551">
      <formula>INDIRECT(ADDRESS(ROW(),COLUMN()))=TRUNC(INDIRECT(ADDRESS(ROW(),COLUMN())))</formula>
    </cfRule>
  </conditionalFormatting>
  <conditionalFormatting sqref="AU242">
    <cfRule type="expression" dxfId="549" priority="550">
      <formula>INDIRECT(ADDRESS(ROW(),COLUMN()))=TRUNC(INDIRECT(ADDRESS(ROW(),COLUMN())))</formula>
    </cfRule>
  </conditionalFormatting>
  <conditionalFormatting sqref="AV243:AW243">
    <cfRule type="expression" dxfId="548" priority="549">
      <formula>INDIRECT(ADDRESS(ROW(),COLUMN()))=TRUNC(INDIRECT(ADDRESS(ROW(),COLUMN())))</formula>
    </cfRule>
  </conditionalFormatting>
  <conditionalFormatting sqref="AV242:AW242">
    <cfRule type="expression" dxfId="547" priority="548">
      <formula>INDIRECT(ADDRESS(ROW(),COLUMN()))=TRUNC(INDIRECT(ADDRESS(ROW(),COLUMN())))</formula>
    </cfRule>
  </conditionalFormatting>
  <conditionalFormatting sqref="AX245:BA246">
    <cfRule type="expression" dxfId="546" priority="547">
      <formula>INDIRECT(ADDRESS(ROW(),COLUMN()))=TRUNC(INDIRECT(ADDRESS(ROW(),COLUMN())))</formula>
    </cfRule>
  </conditionalFormatting>
  <conditionalFormatting sqref="S246">
    <cfRule type="expression" dxfId="545" priority="546">
      <formula>INDIRECT(ADDRESS(ROW(),COLUMN()))=TRUNC(INDIRECT(ADDRESS(ROW(),COLUMN())))</formula>
    </cfRule>
  </conditionalFormatting>
  <conditionalFormatting sqref="S245">
    <cfRule type="expression" dxfId="544" priority="545">
      <formula>INDIRECT(ADDRESS(ROW(),COLUMN()))=TRUNC(INDIRECT(ADDRESS(ROW(),COLUMN())))</formula>
    </cfRule>
  </conditionalFormatting>
  <conditionalFormatting sqref="T246:Y246">
    <cfRule type="expression" dxfId="543" priority="544">
      <formula>INDIRECT(ADDRESS(ROW(),COLUMN()))=TRUNC(INDIRECT(ADDRESS(ROW(),COLUMN())))</formula>
    </cfRule>
  </conditionalFormatting>
  <conditionalFormatting sqref="T245:Y245">
    <cfRule type="expression" dxfId="542" priority="543">
      <formula>INDIRECT(ADDRESS(ROW(),COLUMN()))=TRUNC(INDIRECT(ADDRESS(ROW(),COLUMN())))</formula>
    </cfRule>
  </conditionalFormatting>
  <conditionalFormatting sqref="Z246">
    <cfRule type="expression" dxfId="541" priority="542">
      <formula>INDIRECT(ADDRESS(ROW(),COLUMN()))=TRUNC(INDIRECT(ADDRESS(ROW(),COLUMN())))</formula>
    </cfRule>
  </conditionalFormatting>
  <conditionalFormatting sqref="Z245">
    <cfRule type="expression" dxfId="540" priority="541">
      <formula>INDIRECT(ADDRESS(ROW(),COLUMN()))=TRUNC(INDIRECT(ADDRESS(ROW(),COLUMN())))</formula>
    </cfRule>
  </conditionalFormatting>
  <conditionalFormatting sqref="AA246:AF246">
    <cfRule type="expression" dxfId="539" priority="540">
      <formula>INDIRECT(ADDRESS(ROW(),COLUMN()))=TRUNC(INDIRECT(ADDRESS(ROW(),COLUMN())))</formula>
    </cfRule>
  </conditionalFormatting>
  <conditionalFormatting sqref="AA245:AF245">
    <cfRule type="expression" dxfId="538" priority="539">
      <formula>INDIRECT(ADDRESS(ROW(),COLUMN()))=TRUNC(INDIRECT(ADDRESS(ROW(),COLUMN())))</formula>
    </cfRule>
  </conditionalFormatting>
  <conditionalFormatting sqref="AG246">
    <cfRule type="expression" dxfId="537" priority="538">
      <formula>INDIRECT(ADDRESS(ROW(),COLUMN()))=TRUNC(INDIRECT(ADDRESS(ROW(),COLUMN())))</formula>
    </cfRule>
  </conditionalFormatting>
  <conditionalFormatting sqref="AG245">
    <cfRule type="expression" dxfId="536" priority="537">
      <formula>INDIRECT(ADDRESS(ROW(),COLUMN()))=TRUNC(INDIRECT(ADDRESS(ROW(),COLUMN())))</formula>
    </cfRule>
  </conditionalFormatting>
  <conditionalFormatting sqref="AH246:AM246">
    <cfRule type="expression" dxfId="535" priority="536">
      <formula>INDIRECT(ADDRESS(ROW(),COLUMN()))=TRUNC(INDIRECT(ADDRESS(ROW(),COLUMN())))</formula>
    </cfRule>
  </conditionalFormatting>
  <conditionalFormatting sqref="AH245:AM245">
    <cfRule type="expression" dxfId="534" priority="535">
      <formula>INDIRECT(ADDRESS(ROW(),COLUMN()))=TRUNC(INDIRECT(ADDRESS(ROW(),COLUMN())))</formula>
    </cfRule>
  </conditionalFormatting>
  <conditionalFormatting sqref="AN246">
    <cfRule type="expression" dxfId="533" priority="534">
      <formula>INDIRECT(ADDRESS(ROW(),COLUMN()))=TRUNC(INDIRECT(ADDRESS(ROW(),COLUMN())))</formula>
    </cfRule>
  </conditionalFormatting>
  <conditionalFormatting sqref="AN245">
    <cfRule type="expression" dxfId="532" priority="533">
      <formula>INDIRECT(ADDRESS(ROW(),COLUMN()))=TRUNC(INDIRECT(ADDRESS(ROW(),COLUMN())))</formula>
    </cfRule>
  </conditionalFormatting>
  <conditionalFormatting sqref="AO246:AT246">
    <cfRule type="expression" dxfId="531" priority="532">
      <formula>INDIRECT(ADDRESS(ROW(),COLUMN()))=TRUNC(INDIRECT(ADDRESS(ROW(),COLUMN())))</formula>
    </cfRule>
  </conditionalFormatting>
  <conditionalFormatting sqref="AO245:AT245">
    <cfRule type="expression" dxfId="530" priority="531">
      <formula>INDIRECT(ADDRESS(ROW(),COLUMN()))=TRUNC(INDIRECT(ADDRESS(ROW(),COLUMN())))</formula>
    </cfRule>
  </conditionalFormatting>
  <conditionalFormatting sqref="AU246">
    <cfRule type="expression" dxfId="529" priority="530">
      <formula>INDIRECT(ADDRESS(ROW(),COLUMN()))=TRUNC(INDIRECT(ADDRESS(ROW(),COLUMN())))</formula>
    </cfRule>
  </conditionalFormatting>
  <conditionalFormatting sqref="AU245">
    <cfRule type="expression" dxfId="528" priority="529">
      <formula>INDIRECT(ADDRESS(ROW(),COLUMN()))=TRUNC(INDIRECT(ADDRESS(ROW(),COLUMN())))</formula>
    </cfRule>
  </conditionalFormatting>
  <conditionalFormatting sqref="AV246:AW246">
    <cfRule type="expression" dxfId="527" priority="528">
      <formula>INDIRECT(ADDRESS(ROW(),COLUMN()))=TRUNC(INDIRECT(ADDRESS(ROW(),COLUMN())))</formula>
    </cfRule>
  </conditionalFormatting>
  <conditionalFormatting sqref="AV245:AW245">
    <cfRule type="expression" dxfId="526" priority="527">
      <formula>INDIRECT(ADDRESS(ROW(),COLUMN()))=TRUNC(INDIRECT(ADDRESS(ROW(),COLUMN())))</formula>
    </cfRule>
  </conditionalFormatting>
  <conditionalFormatting sqref="AX248:BA249">
    <cfRule type="expression" dxfId="525" priority="526">
      <formula>INDIRECT(ADDRESS(ROW(),COLUMN()))=TRUNC(INDIRECT(ADDRESS(ROW(),COLUMN())))</formula>
    </cfRule>
  </conditionalFormatting>
  <conditionalFormatting sqref="S249">
    <cfRule type="expression" dxfId="524" priority="525">
      <formula>INDIRECT(ADDRESS(ROW(),COLUMN()))=TRUNC(INDIRECT(ADDRESS(ROW(),COLUMN())))</formula>
    </cfRule>
  </conditionalFormatting>
  <conditionalFormatting sqref="S248">
    <cfRule type="expression" dxfId="523" priority="524">
      <formula>INDIRECT(ADDRESS(ROW(),COLUMN()))=TRUNC(INDIRECT(ADDRESS(ROW(),COLUMN())))</formula>
    </cfRule>
  </conditionalFormatting>
  <conditionalFormatting sqref="T249:Y249">
    <cfRule type="expression" dxfId="522" priority="523">
      <formula>INDIRECT(ADDRESS(ROW(),COLUMN()))=TRUNC(INDIRECT(ADDRESS(ROW(),COLUMN())))</formula>
    </cfRule>
  </conditionalFormatting>
  <conditionalFormatting sqref="T248:Y248">
    <cfRule type="expression" dxfId="521" priority="522">
      <formula>INDIRECT(ADDRESS(ROW(),COLUMN()))=TRUNC(INDIRECT(ADDRESS(ROW(),COLUMN())))</formula>
    </cfRule>
  </conditionalFormatting>
  <conditionalFormatting sqref="Z249">
    <cfRule type="expression" dxfId="520" priority="521">
      <formula>INDIRECT(ADDRESS(ROW(),COLUMN()))=TRUNC(INDIRECT(ADDRESS(ROW(),COLUMN())))</formula>
    </cfRule>
  </conditionalFormatting>
  <conditionalFormatting sqref="Z248">
    <cfRule type="expression" dxfId="519" priority="520">
      <formula>INDIRECT(ADDRESS(ROW(),COLUMN()))=TRUNC(INDIRECT(ADDRESS(ROW(),COLUMN())))</formula>
    </cfRule>
  </conditionalFormatting>
  <conditionalFormatting sqref="AA249:AF249">
    <cfRule type="expression" dxfId="518" priority="519">
      <formula>INDIRECT(ADDRESS(ROW(),COLUMN()))=TRUNC(INDIRECT(ADDRESS(ROW(),COLUMN())))</formula>
    </cfRule>
  </conditionalFormatting>
  <conditionalFormatting sqref="AA248:AF248">
    <cfRule type="expression" dxfId="517" priority="518">
      <formula>INDIRECT(ADDRESS(ROW(),COLUMN()))=TRUNC(INDIRECT(ADDRESS(ROW(),COLUMN())))</formula>
    </cfRule>
  </conditionalFormatting>
  <conditionalFormatting sqref="AG249">
    <cfRule type="expression" dxfId="516" priority="517">
      <formula>INDIRECT(ADDRESS(ROW(),COLUMN()))=TRUNC(INDIRECT(ADDRESS(ROW(),COLUMN())))</formula>
    </cfRule>
  </conditionalFormatting>
  <conditionalFormatting sqref="AG248">
    <cfRule type="expression" dxfId="515" priority="516">
      <formula>INDIRECT(ADDRESS(ROW(),COLUMN()))=TRUNC(INDIRECT(ADDRESS(ROW(),COLUMN())))</formula>
    </cfRule>
  </conditionalFormatting>
  <conditionalFormatting sqref="AH249:AM249">
    <cfRule type="expression" dxfId="514" priority="515">
      <formula>INDIRECT(ADDRESS(ROW(),COLUMN()))=TRUNC(INDIRECT(ADDRESS(ROW(),COLUMN())))</formula>
    </cfRule>
  </conditionalFormatting>
  <conditionalFormatting sqref="AH248:AM248">
    <cfRule type="expression" dxfId="513" priority="514">
      <formula>INDIRECT(ADDRESS(ROW(),COLUMN()))=TRUNC(INDIRECT(ADDRESS(ROW(),COLUMN())))</formula>
    </cfRule>
  </conditionalFormatting>
  <conditionalFormatting sqref="AN249">
    <cfRule type="expression" dxfId="512" priority="513">
      <formula>INDIRECT(ADDRESS(ROW(),COLUMN()))=TRUNC(INDIRECT(ADDRESS(ROW(),COLUMN())))</formula>
    </cfRule>
  </conditionalFormatting>
  <conditionalFormatting sqref="AN248">
    <cfRule type="expression" dxfId="511" priority="512">
      <formula>INDIRECT(ADDRESS(ROW(),COLUMN()))=TRUNC(INDIRECT(ADDRESS(ROW(),COLUMN())))</formula>
    </cfRule>
  </conditionalFormatting>
  <conditionalFormatting sqref="AO249:AT249">
    <cfRule type="expression" dxfId="510" priority="511">
      <formula>INDIRECT(ADDRESS(ROW(),COLUMN()))=TRUNC(INDIRECT(ADDRESS(ROW(),COLUMN())))</formula>
    </cfRule>
  </conditionalFormatting>
  <conditionalFormatting sqref="AO248:AT248">
    <cfRule type="expression" dxfId="509" priority="510">
      <formula>INDIRECT(ADDRESS(ROW(),COLUMN()))=TRUNC(INDIRECT(ADDRESS(ROW(),COLUMN())))</formula>
    </cfRule>
  </conditionalFormatting>
  <conditionalFormatting sqref="AU249">
    <cfRule type="expression" dxfId="508" priority="509">
      <formula>INDIRECT(ADDRESS(ROW(),COLUMN()))=TRUNC(INDIRECT(ADDRESS(ROW(),COLUMN())))</formula>
    </cfRule>
  </conditionalFormatting>
  <conditionalFormatting sqref="AU248">
    <cfRule type="expression" dxfId="507" priority="508">
      <formula>INDIRECT(ADDRESS(ROW(),COLUMN()))=TRUNC(INDIRECT(ADDRESS(ROW(),COLUMN())))</formula>
    </cfRule>
  </conditionalFormatting>
  <conditionalFormatting sqref="AV249:AW249">
    <cfRule type="expression" dxfId="506" priority="507">
      <formula>INDIRECT(ADDRESS(ROW(),COLUMN()))=TRUNC(INDIRECT(ADDRESS(ROW(),COLUMN())))</formula>
    </cfRule>
  </conditionalFormatting>
  <conditionalFormatting sqref="AV248:AW248">
    <cfRule type="expression" dxfId="505" priority="506">
      <formula>INDIRECT(ADDRESS(ROW(),COLUMN()))=TRUNC(INDIRECT(ADDRESS(ROW(),COLUMN())))</formula>
    </cfRule>
  </conditionalFormatting>
  <conditionalFormatting sqref="AX251:BA252">
    <cfRule type="expression" dxfId="504" priority="505">
      <formula>INDIRECT(ADDRESS(ROW(),COLUMN()))=TRUNC(INDIRECT(ADDRESS(ROW(),COLUMN())))</formula>
    </cfRule>
  </conditionalFormatting>
  <conditionalFormatting sqref="S252">
    <cfRule type="expression" dxfId="503" priority="504">
      <formula>INDIRECT(ADDRESS(ROW(),COLUMN()))=TRUNC(INDIRECT(ADDRESS(ROW(),COLUMN())))</formula>
    </cfRule>
  </conditionalFormatting>
  <conditionalFormatting sqref="S251">
    <cfRule type="expression" dxfId="502" priority="503">
      <formula>INDIRECT(ADDRESS(ROW(),COLUMN()))=TRUNC(INDIRECT(ADDRESS(ROW(),COLUMN())))</formula>
    </cfRule>
  </conditionalFormatting>
  <conditionalFormatting sqref="T252:Y252">
    <cfRule type="expression" dxfId="501" priority="502">
      <formula>INDIRECT(ADDRESS(ROW(),COLUMN()))=TRUNC(INDIRECT(ADDRESS(ROW(),COLUMN())))</formula>
    </cfRule>
  </conditionalFormatting>
  <conditionalFormatting sqref="T251:Y251">
    <cfRule type="expression" dxfId="500" priority="501">
      <formula>INDIRECT(ADDRESS(ROW(),COLUMN()))=TRUNC(INDIRECT(ADDRESS(ROW(),COLUMN())))</formula>
    </cfRule>
  </conditionalFormatting>
  <conditionalFormatting sqref="Z252">
    <cfRule type="expression" dxfId="499" priority="500">
      <formula>INDIRECT(ADDRESS(ROW(),COLUMN()))=TRUNC(INDIRECT(ADDRESS(ROW(),COLUMN())))</formula>
    </cfRule>
  </conditionalFormatting>
  <conditionalFormatting sqref="Z251">
    <cfRule type="expression" dxfId="498" priority="499">
      <formula>INDIRECT(ADDRESS(ROW(),COLUMN()))=TRUNC(INDIRECT(ADDRESS(ROW(),COLUMN())))</formula>
    </cfRule>
  </conditionalFormatting>
  <conditionalFormatting sqref="AA252:AF252">
    <cfRule type="expression" dxfId="497" priority="498">
      <formula>INDIRECT(ADDRESS(ROW(),COLUMN()))=TRUNC(INDIRECT(ADDRESS(ROW(),COLUMN())))</formula>
    </cfRule>
  </conditionalFormatting>
  <conditionalFormatting sqref="AA251:AF251">
    <cfRule type="expression" dxfId="496" priority="497">
      <formula>INDIRECT(ADDRESS(ROW(),COLUMN()))=TRUNC(INDIRECT(ADDRESS(ROW(),COLUMN())))</formula>
    </cfRule>
  </conditionalFormatting>
  <conditionalFormatting sqref="AG252">
    <cfRule type="expression" dxfId="495" priority="496">
      <formula>INDIRECT(ADDRESS(ROW(),COLUMN()))=TRUNC(INDIRECT(ADDRESS(ROW(),COLUMN())))</formula>
    </cfRule>
  </conditionalFormatting>
  <conditionalFormatting sqref="AG251">
    <cfRule type="expression" dxfId="494" priority="495">
      <formula>INDIRECT(ADDRESS(ROW(),COLUMN()))=TRUNC(INDIRECT(ADDRESS(ROW(),COLUMN())))</formula>
    </cfRule>
  </conditionalFormatting>
  <conditionalFormatting sqref="AH252:AM252">
    <cfRule type="expression" dxfId="493" priority="494">
      <formula>INDIRECT(ADDRESS(ROW(),COLUMN()))=TRUNC(INDIRECT(ADDRESS(ROW(),COLUMN())))</formula>
    </cfRule>
  </conditionalFormatting>
  <conditionalFormatting sqref="AH251:AM251">
    <cfRule type="expression" dxfId="492" priority="493">
      <formula>INDIRECT(ADDRESS(ROW(),COLUMN()))=TRUNC(INDIRECT(ADDRESS(ROW(),COLUMN())))</formula>
    </cfRule>
  </conditionalFormatting>
  <conditionalFormatting sqref="AN252">
    <cfRule type="expression" dxfId="491" priority="492">
      <formula>INDIRECT(ADDRESS(ROW(),COLUMN()))=TRUNC(INDIRECT(ADDRESS(ROW(),COLUMN())))</formula>
    </cfRule>
  </conditionalFormatting>
  <conditionalFormatting sqref="AN251">
    <cfRule type="expression" dxfId="490" priority="491">
      <formula>INDIRECT(ADDRESS(ROW(),COLUMN()))=TRUNC(INDIRECT(ADDRESS(ROW(),COLUMN())))</formula>
    </cfRule>
  </conditionalFormatting>
  <conditionalFormatting sqref="AO252:AT252">
    <cfRule type="expression" dxfId="489" priority="490">
      <formula>INDIRECT(ADDRESS(ROW(),COLUMN()))=TRUNC(INDIRECT(ADDRESS(ROW(),COLUMN())))</formula>
    </cfRule>
  </conditionalFormatting>
  <conditionalFormatting sqref="AO251:AT251">
    <cfRule type="expression" dxfId="488" priority="489">
      <formula>INDIRECT(ADDRESS(ROW(),COLUMN()))=TRUNC(INDIRECT(ADDRESS(ROW(),COLUMN())))</formula>
    </cfRule>
  </conditionalFormatting>
  <conditionalFormatting sqref="AU252">
    <cfRule type="expression" dxfId="487" priority="488">
      <formula>INDIRECT(ADDRESS(ROW(),COLUMN()))=TRUNC(INDIRECT(ADDRESS(ROW(),COLUMN())))</formula>
    </cfRule>
  </conditionalFormatting>
  <conditionalFormatting sqref="AU251">
    <cfRule type="expression" dxfId="486" priority="487">
      <formula>INDIRECT(ADDRESS(ROW(),COLUMN()))=TRUNC(INDIRECT(ADDRESS(ROW(),COLUMN())))</formula>
    </cfRule>
  </conditionalFormatting>
  <conditionalFormatting sqref="AV252:AW252">
    <cfRule type="expression" dxfId="485" priority="486">
      <formula>INDIRECT(ADDRESS(ROW(),COLUMN()))=TRUNC(INDIRECT(ADDRESS(ROW(),COLUMN())))</formula>
    </cfRule>
  </conditionalFormatting>
  <conditionalFormatting sqref="AV251:AW251">
    <cfRule type="expression" dxfId="484" priority="485">
      <formula>INDIRECT(ADDRESS(ROW(),COLUMN()))=TRUNC(INDIRECT(ADDRESS(ROW(),COLUMN())))</formula>
    </cfRule>
  </conditionalFormatting>
  <conditionalFormatting sqref="AX254:BA255">
    <cfRule type="expression" dxfId="483" priority="484">
      <formula>INDIRECT(ADDRESS(ROW(),COLUMN()))=TRUNC(INDIRECT(ADDRESS(ROW(),COLUMN())))</formula>
    </cfRule>
  </conditionalFormatting>
  <conditionalFormatting sqref="S255">
    <cfRule type="expression" dxfId="482" priority="483">
      <formula>INDIRECT(ADDRESS(ROW(),COLUMN()))=TRUNC(INDIRECT(ADDRESS(ROW(),COLUMN())))</formula>
    </cfRule>
  </conditionalFormatting>
  <conditionalFormatting sqref="S254">
    <cfRule type="expression" dxfId="481" priority="482">
      <formula>INDIRECT(ADDRESS(ROW(),COLUMN()))=TRUNC(INDIRECT(ADDRESS(ROW(),COLUMN())))</formula>
    </cfRule>
  </conditionalFormatting>
  <conditionalFormatting sqref="T255:Y255">
    <cfRule type="expression" dxfId="480" priority="481">
      <formula>INDIRECT(ADDRESS(ROW(),COLUMN()))=TRUNC(INDIRECT(ADDRESS(ROW(),COLUMN())))</formula>
    </cfRule>
  </conditionalFormatting>
  <conditionalFormatting sqref="T254:Y254">
    <cfRule type="expression" dxfId="479" priority="480">
      <formula>INDIRECT(ADDRESS(ROW(),COLUMN()))=TRUNC(INDIRECT(ADDRESS(ROW(),COLUMN())))</formula>
    </cfRule>
  </conditionalFormatting>
  <conditionalFormatting sqref="Z255">
    <cfRule type="expression" dxfId="478" priority="479">
      <formula>INDIRECT(ADDRESS(ROW(),COLUMN()))=TRUNC(INDIRECT(ADDRESS(ROW(),COLUMN())))</formula>
    </cfRule>
  </conditionalFormatting>
  <conditionalFormatting sqref="Z254">
    <cfRule type="expression" dxfId="477" priority="478">
      <formula>INDIRECT(ADDRESS(ROW(),COLUMN()))=TRUNC(INDIRECT(ADDRESS(ROW(),COLUMN())))</formula>
    </cfRule>
  </conditionalFormatting>
  <conditionalFormatting sqref="AA255:AF255">
    <cfRule type="expression" dxfId="476" priority="477">
      <formula>INDIRECT(ADDRESS(ROW(),COLUMN()))=TRUNC(INDIRECT(ADDRESS(ROW(),COLUMN())))</formula>
    </cfRule>
  </conditionalFormatting>
  <conditionalFormatting sqref="AA254:AF254">
    <cfRule type="expression" dxfId="475" priority="476">
      <formula>INDIRECT(ADDRESS(ROW(),COLUMN()))=TRUNC(INDIRECT(ADDRESS(ROW(),COLUMN())))</formula>
    </cfRule>
  </conditionalFormatting>
  <conditionalFormatting sqref="AG255">
    <cfRule type="expression" dxfId="474" priority="475">
      <formula>INDIRECT(ADDRESS(ROW(),COLUMN()))=TRUNC(INDIRECT(ADDRESS(ROW(),COLUMN())))</formula>
    </cfRule>
  </conditionalFormatting>
  <conditionalFormatting sqref="AG254">
    <cfRule type="expression" dxfId="473" priority="474">
      <formula>INDIRECT(ADDRESS(ROW(),COLUMN()))=TRUNC(INDIRECT(ADDRESS(ROW(),COLUMN())))</formula>
    </cfRule>
  </conditionalFormatting>
  <conditionalFormatting sqref="AH255:AM255">
    <cfRule type="expression" dxfId="472" priority="473">
      <formula>INDIRECT(ADDRESS(ROW(),COLUMN()))=TRUNC(INDIRECT(ADDRESS(ROW(),COLUMN())))</formula>
    </cfRule>
  </conditionalFormatting>
  <conditionalFormatting sqref="AH254:AM254">
    <cfRule type="expression" dxfId="471" priority="472">
      <formula>INDIRECT(ADDRESS(ROW(),COLUMN()))=TRUNC(INDIRECT(ADDRESS(ROW(),COLUMN())))</formula>
    </cfRule>
  </conditionalFormatting>
  <conditionalFormatting sqref="AN255">
    <cfRule type="expression" dxfId="470" priority="471">
      <formula>INDIRECT(ADDRESS(ROW(),COLUMN()))=TRUNC(INDIRECT(ADDRESS(ROW(),COLUMN())))</formula>
    </cfRule>
  </conditionalFormatting>
  <conditionalFormatting sqref="AN254">
    <cfRule type="expression" dxfId="469" priority="470">
      <formula>INDIRECT(ADDRESS(ROW(),COLUMN()))=TRUNC(INDIRECT(ADDRESS(ROW(),COLUMN())))</formula>
    </cfRule>
  </conditionalFormatting>
  <conditionalFormatting sqref="AO255:AT255">
    <cfRule type="expression" dxfId="468" priority="469">
      <formula>INDIRECT(ADDRESS(ROW(),COLUMN()))=TRUNC(INDIRECT(ADDRESS(ROW(),COLUMN())))</formula>
    </cfRule>
  </conditionalFormatting>
  <conditionalFormatting sqref="AO254:AT254">
    <cfRule type="expression" dxfId="467" priority="468">
      <formula>INDIRECT(ADDRESS(ROW(),COLUMN()))=TRUNC(INDIRECT(ADDRESS(ROW(),COLUMN())))</formula>
    </cfRule>
  </conditionalFormatting>
  <conditionalFormatting sqref="AU255">
    <cfRule type="expression" dxfId="466" priority="467">
      <formula>INDIRECT(ADDRESS(ROW(),COLUMN()))=TRUNC(INDIRECT(ADDRESS(ROW(),COLUMN())))</formula>
    </cfRule>
  </conditionalFormatting>
  <conditionalFormatting sqref="AU254">
    <cfRule type="expression" dxfId="465" priority="466">
      <formula>INDIRECT(ADDRESS(ROW(),COLUMN()))=TRUNC(INDIRECT(ADDRESS(ROW(),COLUMN())))</formula>
    </cfRule>
  </conditionalFormatting>
  <conditionalFormatting sqref="AV255:AW255">
    <cfRule type="expression" dxfId="464" priority="465">
      <formula>INDIRECT(ADDRESS(ROW(),COLUMN()))=TRUNC(INDIRECT(ADDRESS(ROW(),COLUMN())))</formula>
    </cfRule>
  </conditionalFormatting>
  <conditionalFormatting sqref="AV254:AW254">
    <cfRule type="expression" dxfId="463" priority="464">
      <formula>INDIRECT(ADDRESS(ROW(),COLUMN()))=TRUNC(INDIRECT(ADDRESS(ROW(),COLUMN())))</formula>
    </cfRule>
  </conditionalFormatting>
  <conditionalFormatting sqref="AX257:BA258">
    <cfRule type="expression" dxfId="462" priority="463">
      <formula>INDIRECT(ADDRESS(ROW(),COLUMN()))=TRUNC(INDIRECT(ADDRESS(ROW(),COLUMN())))</formula>
    </cfRule>
  </conditionalFormatting>
  <conditionalFormatting sqref="S258">
    <cfRule type="expression" dxfId="461" priority="462">
      <formula>INDIRECT(ADDRESS(ROW(),COLUMN()))=TRUNC(INDIRECT(ADDRESS(ROW(),COLUMN())))</formula>
    </cfRule>
  </conditionalFormatting>
  <conditionalFormatting sqref="S257">
    <cfRule type="expression" dxfId="460" priority="461">
      <formula>INDIRECT(ADDRESS(ROW(),COLUMN()))=TRUNC(INDIRECT(ADDRESS(ROW(),COLUMN())))</formula>
    </cfRule>
  </conditionalFormatting>
  <conditionalFormatting sqref="T258:Y258">
    <cfRule type="expression" dxfId="459" priority="460">
      <formula>INDIRECT(ADDRESS(ROW(),COLUMN()))=TRUNC(INDIRECT(ADDRESS(ROW(),COLUMN())))</formula>
    </cfRule>
  </conditionalFormatting>
  <conditionalFormatting sqref="T257:Y257">
    <cfRule type="expression" dxfId="458" priority="459">
      <formula>INDIRECT(ADDRESS(ROW(),COLUMN()))=TRUNC(INDIRECT(ADDRESS(ROW(),COLUMN())))</formula>
    </cfRule>
  </conditionalFormatting>
  <conditionalFormatting sqref="Z258">
    <cfRule type="expression" dxfId="457" priority="458">
      <formula>INDIRECT(ADDRESS(ROW(),COLUMN()))=TRUNC(INDIRECT(ADDRESS(ROW(),COLUMN())))</formula>
    </cfRule>
  </conditionalFormatting>
  <conditionalFormatting sqref="Z257">
    <cfRule type="expression" dxfId="456" priority="457">
      <formula>INDIRECT(ADDRESS(ROW(),COLUMN()))=TRUNC(INDIRECT(ADDRESS(ROW(),COLUMN())))</formula>
    </cfRule>
  </conditionalFormatting>
  <conditionalFormatting sqref="AA258:AF258">
    <cfRule type="expression" dxfId="455" priority="456">
      <formula>INDIRECT(ADDRESS(ROW(),COLUMN()))=TRUNC(INDIRECT(ADDRESS(ROW(),COLUMN())))</formula>
    </cfRule>
  </conditionalFormatting>
  <conditionalFormatting sqref="AA257:AF257">
    <cfRule type="expression" dxfId="454" priority="455">
      <formula>INDIRECT(ADDRESS(ROW(),COLUMN()))=TRUNC(INDIRECT(ADDRESS(ROW(),COLUMN())))</formula>
    </cfRule>
  </conditionalFormatting>
  <conditionalFormatting sqref="AG258">
    <cfRule type="expression" dxfId="453" priority="454">
      <formula>INDIRECT(ADDRESS(ROW(),COLUMN()))=TRUNC(INDIRECT(ADDRESS(ROW(),COLUMN())))</formula>
    </cfRule>
  </conditionalFormatting>
  <conditionalFormatting sqref="AG257">
    <cfRule type="expression" dxfId="452" priority="453">
      <formula>INDIRECT(ADDRESS(ROW(),COLUMN()))=TRUNC(INDIRECT(ADDRESS(ROW(),COLUMN())))</formula>
    </cfRule>
  </conditionalFormatting>
  <conditionalFormatting sqref="AH258:AM258">
    <cfRule type="expression" dxfId="451" priority="452">
      <formula>INDIRECT(ADDRESS(ROW(),COLUMN()))=TRUNC(INDIRECT(ADDRESS(ROW(),COLUMN())))</formula>
    </cfRule>
  </conditionalFormatting>
  <conditionalFormatting sqref="AH257:AM257">
    <cfRule type="expression" dxfId="450" priority="451">
      <formula>INDIRECT(ADDRESS(ROW(),COLUMN()))=TRUNC(INDIRECT(ADDRESS(ROW(),COLUMN())))</formula>
    </cfRule>
  </conditionalFormatting>
  <conditionalFormatting sqref="AN258">
    <cfRule type="expression" dxfId="449" priority="450">
      <formula>INDIRECT(ADDRESS(ROW(),COLUMN()))=TRUNC(INDIRECT(ADDRESS(ROW(),COLUMN())))</formula>
    </cfRule>
  </conditionalFormatting>
  <conditionalFormatting sqref="AN257">
    <cfRule type="expression" dxfId="448" priority="449">
      <formula>INDIRECT(ADDRESS(ROW(),COLUMN()))=TRUNC(INDIRECT(ADDRESS(ROW(),COLUMN())))</formula>
    </cfRule>
  </conditionalFormatting>
  <conditionalFormatting sqref="AO258:AT258">
    <cfRule type="expression" dxfId="447" priority="448">
      <formula>INDIRECT(ADDRESS(ROW(),COLUMN()))=TRUNC(INDIRECT(ADDRESS(ROW(),COLUMN())))</formula>
    </cfRule>
  </conditionalFormatting>
  <conditionalFormatting sqref="AO257:AT257">
    <cfRule type="expression" dxfId="446" priority="447">
      <formula>INDIRECT(ADDRESS(ROW(),COLUMN()))=TRUNC(INDIRECT(ADDRESS(ROW(),COLUMN())))</formula>
    </cfRule>
  </conditionalFormatting>
  <conditionalFormatting sqref="AU258">
    <cfRule type="expression" dxfId="445" priority="446">
      <formula>INDIRECT(ADDRESS(ROW(),COLUMN()))=TRUNC(INDIRECT(ADDRESS(ROW(),COLUMN())))</formula>
    </cfRule>
  </conditionalFormatting>
  <conditionalFormatting sqref="AU257">
    <cfRule type="expression" dxfId="444" priority="445">
      <formula>INDIRECT(ADDRESS(ROW(),COLUMN()))=TRUNC(INDIRECT(ADDRESS(ROW(),COLUMN())))</formula>
    </cfRule>
  </conditionalFormatting>
  <conditionalFormatting sqref="AV258:AW258">
    <cfRule type="expression" dxfId="443" priority="444">
      <formula>INDIRECT(ADDRESS(ROW(),COLUMN()))=TRUNC(INDIRECT(ADDRESS(ROW(),COLUMN())))</formula>
    </cfRule>
  </conditionalFormatting>
  <conditionalFormatting sqref="AV257:AW257">
    <cfRule type="expression" dxfId="442" priority="443">
      <formula>INDIRECT(ADDRESS(ROW(),COLUMN()))=TRUNC(INDIRECT(ADDRESS(ROW(),COLUMN())))</formula>
    </cfRule>
  </conditionalFormatting>
  <conditionalFormatting sqref="AX260:BA261">
    <cfRule type="expression" dxfId="441" priority="442">
      <formula>INDIRECT(ADDRESS(ROW(),COLUMN()))=TRUNC(INDIRECT(ADDRESS(ROW(),COLUMN())))</formula>
    </cfRule>
  </conditionalFormatting>
  <conditionalFormatting sqref="S261">
    <cfRule type="expression" dxfId="440" priority="441">
      <formula>INDIRECT(ADDRESS(ROW(),COLUMN()))=TRUNC(INDIRECT(ADDRESS(ROW(),COLUMN())))</formula>
    </cfRule>
  </conditionalFormatting>
  <conditionalFormatting sqref="S260">
    <cfRule type="expression" dxfId="439" priority="440">
      <formula>INDIRECT(ADDRESS(ROW(),COLUMN()))=TRUNC(INDIRECT(ADDRESS(ROW(),COLUMN())))</formula>
    </cfRule>
  </conditionalFormatting>
  <conditionalFormatting sqref="T261:Y261">
    <cfRule type="expression" dxfId="438" priority="439">
      <formula>INDIRECT(ADDRESS(ROW(),COLUMN()))=TRUNC(INDIRECT(ADDRESS(ROW(),COLUMN())))</formula>
    </cfRule>
  </conditionalFormatting>
  <conditionalFormatting sqref="T260:Y260">
    <cfRule type="expression" dxfId="437" priority="438">
      <formula>INDIRECT(ADDRESS(ROW(),COLUMN()))=TRUNC(INDIRECT(ADDRESS(ROW(),COLUMN())))</formula>
    </cfRule>
  </conditionalFormatting>
  <conditionalFormatting sqref="Z261">
    <cfRule type="expression" dxfId="436" priority="437">
      <formula>INDIRECT(ADDRESS(ROW(),COLUMN()))=TRUNC(INDIRECT(ADDRESS(ROW(),COLUMN())))</formula>
    </cfRule>
  </conditionalFormatting>
  <conditionalFormatting sqref="Z260">
    <cfRule type="expression" dxfId="435" priority="436">
      <formula>INDIRECT(ADDRESS(ROW(),COLUMN()))=TRUNC(INDIRECT(ADDRESS(ROW(),COLUMN())))</formula>
    </cfRule>
  </conditionalFormatting>
  <conditionalFormatting sqref="AA261:AF261">
    <cfRule type="expression" dxfId="434" priority="435">
      <formula>INDIRECT(ADDRESS(ROW(),COLUMN()))=TRUNC(INDIRECT(ADDRESS(ROW(),COLUMN())))</formula>
    </cfRule>
  </conditionalFormatting>
  <conditionalFormatting sqref="AA260:AF260">
    <cfRule type="expression" dxfId="433" priority="434">
      <formula>INDIRECT(ADDRESS(ROW(),COLUMN()))=TRUNC(INDIRECT(ADDRESS(ROW(),COLUMN())))</formula>
    </cfRule>
  </conditionalFormatting>
  <conditionalFormatting sqref="AG261">
    <cfRule type="expression" dxfId="432" priority="433">
      <formula>INDIRECT(ADDRESS(ROW(),COLUMN()))=TRUNC(INDIRECT(ADDRESS(ROW(),COLUMN())))</formula>
    </cfRule>
  </conditionalFormatting>
  <conditionalFormatting sqref="AG260">
    <cfRule type="expression" dxfId="431" priority="432">
      <formula>INDIRECT(ADDRESS(ROW(),COLUMN()))=TRUNC(INDIRECT(ADDRESS(ROW(),COLUMN())))</formula>
    </cfRule>
  </conditionalFormatting>
  <conditionalFormatting sqref="AH261:AM261">
    <cfRule type="expression" dxfId="430" priority="431">
      <formula>INDIRECT(ADDRESS(ROW(),COLUMN()))=TRUNC(INDIRECT(ADDRESS(ROW(),COLUMN())))</formula>
    </cfRule>
  </conditionalFormatting>
  <conditionalFormatting sqref="AH260:AM260">
    <cfRule type="expression" dxfId="429" priority="430">
      <formula>INDIRECT(ADDRESS(ROW(),COLUMN()))=TRUNC(INDIRECT(ADDRESS(ROW(),COLUMN())))</formula>
    </cfRule>
  </conditionalFormatting>
  <conditionalFormatting sqref="AN261">
    <cfRule type="expression" dxfId="428" priority="429">
      <formula>INDIRECT(ADDRESS(ROW(),COLUMN()))=TRUNC(INDIRECT(ADDRESS(ROW(),COLUMN())))</formula>
    </cfRule>
  </conditionalFormatting>
  <conditionalFormatting sqref="AN260">
    <cfRule type="expression" dxfId="427" priority="428">
      <formula>INDIRECT(ADDRESS(ROW(),COLUMN()))=TRUNC(INDIRECT(ADDRESS(ROW(),COLUMN())))</formula>
    </cfRule>
  </conditionalFormatting>
  <conditionalFormatting sqref="AO261:AT261">
    <cfRule type="expression" dxfId="426" priority="427">
      <formula>INDIRECT(ADDRESS(ROW(),COLUMN()))=TRUNC(INDIRECT(ADDRESS(ROW(),COLUMN())))</formula>
    </cfRule>
  </conditionalFormatting>
  <conditionalFormatting sqref="AO260:AT260">
    <cfRule type="expression" dxfId="425" priority="426">
      <formula>INDIRECT(ADDRESS(ROW(),COLUMN()))=TRUNC(INDIRECT(ADDRESS(ROW(),COLUMN())))</formula>
    </cfRule>
  </conditionalFormatting>
  <conditionalFormatting sqref="AU261">
    <cfRule type="expression" dxfId="424" priority="425">
      <formula>INDIRECT(ADDRESS(ROW(),COLUMN()))=TRUNC(INDIRECT(ADDRESS(ROW(),COLUMN())))</formula>
    </cfRule>
  </conditionalFormatting>
  <conditionalFormatting sqref="AU260">
    <cfRule type="expression" dxfId="423" priority="424">
      <formula>INDIRECT(ADDRESS(ROW(),COLUMN()))=TRUNC(INDIRECT(ADDRESS(ROW(),COLUMN())))</formula>
    </cfRule>
  </conditionalFormatting>
  <conditionalFormatting sqref="AV261:AW261">
    <cfRule type="expression" dxfId="422" priority="423">
      <formula>INDIRECT(ADDRESS(ROW(),COLUMN()))=TRUNC(INDIRECT(ADDRESS(ROW(),COLUMN())))</formula>
    </cfRule>
  </conditionalFormatting>
  <conditionalFormatting sqref="AV260:AW260">
    <cfRule type="expression" dxfId="421" priority="422">
      <formula>INDIRECT(ADDRESS(ROW(),COLUMN()))=TRUNC(INDIRECT(ADDRESS(ROW(),COLUMN())))</formula>
    </cfRule>
  </conditionalFormatting>
  <conditionalFormatting sqref="AX263:BA264">
    <cfRule type="expression" dxfId="420" priority="421">
      <formula>INDIRECT(ADDRESS(ROW(),COLUMN()))=TRUNC(INDIRECT(ADDRESS(ROW(),COLUMN())))</formula>
    </cfRule>
  </conditionalFormatting>
  <conditionalFormatting sqref="S264">
    <cfRule type="expression" dxfId="419" priority="420">
      <formula>INDIRECT(ADDRESS(ROW(),COLUMN()))=TRUNC(INDIRECT(ADDRESS(ROW(),COLUMN())))</formula>
    </cfRule>
  </conditionalFormatting>
  <conditionalFormatting sqref="S263">
    <cfRule type="expression" dxfId="418" priority="419">
      <formula>INDIRECT(ADDRESS(ROW(),COLUMN()))=TRUNC(INDIRECT(ADDRESS(ROW(),COLUMN())))</formula>
    </cfRule>
  </conditionalFormatting>
  <conditionalFormatting sqref="T264:Y264">
    <cfRule type="expression" dxfId="417" priority="418">
      <formula>INDIRECT(ADDRESS(ROW(),COLUMN()))=TRUNC(INDIRECT(ADDRESS(ROW(),COLUMN())))</formula>
    </cfRule>
  </conditionalFormatting>
  <conditionalFormatting sqref="T263:Y263">
    <cfRule type="expression" dxfId="416" priority="417">
      <formula>INDIRECT(ADDRESS(ROW(),COLUMN()))=TRUNC(INDIRECT(ADDRESS(ROW(),COLUMN())))</formula>
    </cfRule>
  </conditionalFormatting>
  <conditionalFormatting sqref="Z264">
    <cfRule type="expression" dxfId="415" priority="416">
      <formula>INDIRECT(ADDRESS(ROW(),COLUMN()))=TRUNC(INDIRECT(ADDRESS(ROW(),COLUMN())))</formula>
    </cfRule>
  </conditionalFormatting>
  <conditionalFormatting sqref="Z263">
    <cfRule type="expression" dxfId="414" priority="415">
      <formula>INDIRECT(ADDRESS(ROW(),COLUMN()))=TRUNC(INDIRECT(ADDRESS(ROW(),COLUMN())))</formula>
    </cfRule>
  </conditionalFormatting>
  <conditionalFormatting sqref="AA264:AF264">
    <cfRule type="expression" dxfId="413" priority="414">
      <formula>INDIRECT(ADDRESS(ROW(),COLUMN()))=TRUNC(INDIRECT(ADDRESS(ROW(),COLUMN())))</formula>
    </cfRule>
  </conditionalFormatting>
  <conditionalFormatting sqref="AA263:AF263">
    <cfRule type="expression" dxfId="412" priority="413">
      <formula>INDIRECT(ADDRESS(ROW(),COLUMN()))=TRUNC(INDIRECT(ADDRESS(ROW(),COLUMN())))</formula>
    </cfRule>
  </conditionalFormatting>
  <conditionalFormatting sqref="AG264">
    <cfRule type="expression" dxfId="411" priority="412">
      <formula>INDIRECT(ADDRESS(ROW(),COLUMN()))=TRUNC(INDIRECT(ADDRESS(ROW(),COLUMN())))</formula>
    </cfRule>
  </conditionalFormatting>
  <conditionalFormatting sqref="AG263">
    <cfRule type="expression" dxfId="410" priority="411">
      <formula>INDIRECT(ADDRESS(ROW(),COLUMN()))=TRUNC(INDIRECT(ADDRESS(ROW(),COLUMN())))</formula>
    </cfRule>
  </conditionalFormatting>
  <conditionalFormatting sqref="AH264:AM264">
    <cfRule type="expression" dxfId="409" priority="410">
      <formula>INDIRECT(ADDRESS(ROW(),COLUMN()))=TRUNC(INDIRECT(ADDRESS(ROW(),COLUMN())))</formula>
    </cfRule>
  </conditionalFormatting>
  <conditionalFormatting sqref="AH263:AM263">
    <cfRule type="expression" dxfId="408" priority="409">
      <formula>INDIRECT(ADDRESS(ROW(),COLUMN()))=TRUNC(INDIRECT(ADDRESS(ROW(),COLUMN())))</formula>
    </cfRule>
  </conditionalFormatting>
  <conditionalFormatting sqref="AN264">
    <cfRule type="expression" dxfId="407" priority="408">
      <formula>INDIRECT(ADDRESS(ROW(),COLUMN()))=TRUNC(INDIRECT(ADDRESS(ROW(),COLUMN())))</formula>
    </cfRule>
  </conditionalFormatting>
  <conditionalFormatting sqref="AN263">
    <cfRule type="expression" dxfId="406" priority="407">
      <formula>INDIRECT(ADDRESS(ROW(),COLUMN()))=TRUNC(INDIRECT(ADDRESS(ROW(),COLUMN())))</formula>
    </cfRule>
  </conditionalFormatting>
  <conditionalFormatting sqref="AO264:AT264">
    <cfRule type="expression" dxfId="405" priority="406">
      <formula>INDIRECT(ADDRESS(ROW(),COLUMN()))=TRUNC(INDIRECT(ADDRESS(ROW(),COLUMN())))</formula>
    </cfRule>
  </conditionalFormatting>
  <conditionalFormatting sqref="AO263:AT263">
    <cfRule type="expression" dxfId="404" priority="405">
      <formula>INDIRECT(ADDRESS(ROW(),COLUMN()))=TRUNC(INDIRECT(ADDRESS(ROW(),COLUMN())))</formula>
    </cfRule>
  </conditionalFormatting>
  <conditionalFormatting sqref="AU264">
    <cfRule type="expression" dxfId="403" priority="404">
      <formula>INDIRECT(ADDRESS(ROW(),COLUMN()))=TRUNC(INDIRECT(ADDRESS(ROW(),COLUMN())))</formula>
    </cfRule>
  </conditionalFormatting>
  <conditionalFormatting sqref="AU263">
    <cfRule type="expression" dxfId="402" priority="403">
      <formula>INDIRECT(ADDRESS(ROW(),COLUMN()))=TRUNC(INDIRECT(ADDRESS(ROW(),COLUMN())))</formula>
    </cfRule>
  </conditionalFormatting>
  <conditionalFormatting sqref="AV264:AW264">
    <cfRule type="expression" dxfId="401" priority="402">
      <formula>INDIRECT(ADDRESS(ROW(),COLUMN()))=TRUNC(INDIRECT(ADDRESS(ROW(),COLUMN())))</formula>
    </cfRule>
  </conditionalFormatting>
  <conditionalFormatting sqref="AV263:AW263">
    <cfRule type="expression" dxfId="400" priority="401">
      <formula>INDIRECT(ADDRESS(ROW(),COLUMN()))=TRUNC(INDIRECT(ADDRESS(ROW(),COLUMN())))</formula>
    </cfRule>
  </conditionalFormatting>
  <conditionalFormatting sqref="AX266:BA267">
    <cfRule type="expression" dxfId="399" priority="400">
      <formula>INDIRECT(ADDRESS(ROW(),COLUMN()))=TRUNC(INDIRECT(ADDRESS(ROW(),COLUMN())))</formula>
    </cfRule>
  </conditionalFormatting>
  <conditionalFormatting sqref="S267">
    <cfRule type="expression" dxfId="398" priority="399">
      <formula>INDIRECT(ADDRESS(ROW(),COLUMN()))=TRUNC(INDIRECT(ADDRESS(ROW(),COLUMN())))</formula>
    </cfRule>
  </conditionalFormatting>
  <conditionalFormatting sqref="S266">
    <cfRule type="expression" dxfId="397" priority="398">
      <formula>INDIRECT(ADDRESS(ROW(),COLUMN()))=TRUNC(INDIRECT(ADDRESS(ROW(),COLUMN())))</formula>
    </cfRule>
  </conditionalFormatting>
  <conditionalFormatting sqref="T267:Y267">
    <cfRule type="expression" dxfId="396" priority="397">
      <formula>INDIRECT(ADDRESS(ROW(),COLUMN()))=TRUNC(INDIRECT(ADDRESS(ROW(),COLUMN())))</formula>
    </cfRule>
  </conditionalFormatting>
  <conditionalFormatting sqref="T266:Y266">
    <cfRule type="expression" dxfId="395" priority="396">
      <formula>INDIRECT(ADDRESS(ROW(),COLUMN()))=TRUNC(INDIRECT(ADDRESS(ROW(),COLUMN())))</formula>
    </cfRule>
  </conditionalFormatting>
  <conditionalFormatting sqref="Z267">
    <cfRule type="expression" dxfId="394" priority="395">
      <formula>INDIRECT(ADDRESS(ROW(),COLUMN()))=TRUNC(INDIRECT(ADDRESS(ROW(),COLUMN())))</formula>
    </cfRule>
  </conditionalFormatting>
  <conditionalFormatting sqref="Z266">
    <cfRule type="expression" dxfId="393" priority="394">
      <formula>INDIRECT(ADDRESS(ROW(),COLUMN()))=TRUNC(INDIRECT(ADDRESS(ROW(),COLUMN())))</formula>
    </cfRule>
  </conditionalFormatting>
  <conditionalFormatting sqref="AA267:AF267">
    <cfRule type="expression" dxfId="392" priority="393">
      <formula>INDIRECT(ADDRESS(ROW(),COLUMN()))=TRUNC(INDIRECT(ADDRESS(ROW(),COLUMN())))</formula>
    </cfRule>
  </conditionalFormatting>
  <conditionalFormatting sqref="AA266:AF266">
    <cfRule type="expression" dxfId="391" priority="392">
      <formula>INDIRECT(ADDRESS(ROW(),COLUMN()))=TRUNC(INDIRECT(ADDRESS(ROW(),COLUMN())))</formula>
    </cfRule>
  </conditionalFormatting>
  <conditionalFormatting sqref="AG267">
    <cfRule type="expression" dxfId="390" priority="391">
      <formula>INDIRECT(ADDRESS(ROW(),COLUMN()))=TRUNC(INDIRECT(ADDRESS(ROW(),COLUMN())))</formula>
    </cfRule>
  </conditionalFormatting>
  <conditionalFormatting sqref="AG266">
    <cfRule type="expression" dxfId="389" priority="390">
      <formula>INDIRECT(ADDRESS(ROW(),COLUMN()))=TRUNC(INDIRECT(ADDRESS(ROW(),COLUMN())))</formula>
    </cfRule>
  </conditionalFormatting>
  <conditionalFormatting sqref="AH267:AM267">
    <cfRule type="expression" dxfId="388" priority="389">
      <formula>INDIRECT(ADDRESS(ROW(),COLUMN()))=TRUNC(INDIRECT(ADDRESS(ROW(),COLUMN())))</formula>
    </cfRule>
  </conditionalFormatting>
  <conditionalFormatting sqref="AH266:AM266">
    <cfRule type="expression" dxfId="387" priority="388">
      <formula>INDIRECT(ADDRESS(ROW(),COLUMN()))=TRUNC(INDIRECT(ADDRESS(ROW(),COLUMN())))</formula>
    </cfRule>
  </conditionalFormatting>
  <conditionalFormatting sqref="AN267">
    <cfRule type="expression" dxfId="386" priority="387">
      <formula>INDIRECT(ADDRESS(ROW(),COLUMN()))=TRUNC(INDIRECT(ADDRESS(ROW(),COLUMN())))</formula>
    </cfRule>
  </conditionalFormatting>
  <conditionalFormatting sqref="AN266">
    <cfRule type="expression" dxfId="385" priority="386">
      <formula>INDIRECT(ADDRESS(ROW(),COLUMN()))=TRUNC(INDIRECT(ADDRESS(ROW(),COLUMN())))</formula>
    </cfRule>
  </conditionalFormatting>
  <conditionalFormatting sqref="AO267:AT267">
    <cfRule type="expression" dxfId="384" priority="385">
      <formula>INDIRECT(ADDRESS(ROW(),COLUMN()))=TRUNC(INDIRECT(ADDRESS(ROW(),COLUMN())))</formula>
    </cfRule>
  </conditionalFormatting>
  <conditionalFormatting sqref="AO266:AT266">
    <cfRule type="expression" dxfId="383" priority="384">
      <formula>INDIRECT(ADDRESS(ROW(),COLUMN()))=TRUNC(INDIRECT(ADDRESS(ROW(),COLUMN())))</formula>
    </cfRule>
  </conditionalFormatting>
  <conditionalFormatting sqref="AU267">
    <cfRule type="expression" dxfId="382" priority="383">
      <formula>INDIRECT(ADDRESS(ROW(),COLUMN()))=TRUNC(INDIRECT(ADDRESS(ROW(),COLUMN())))</formula>
    </cfRule>
  </conditionalFormatting>
  <conditionalFormatting sqref="AU266">
    <cfRule type="expression" dxfId="381" priority="382">
      <formula>INDIRECT(ADDRESS(ROW(),COLUMN()))=TRUNC(INDIRECT(ADDRESS(ROW(),COLUMN())))</formula>
    </cfRule>
  </conditionalFormatting>
  <conditionalFormatting sqref="AV267:AW267">
    <cfRule type="expression" dxfId="380" priority="381">
      <formula>INDIRECT(ADDRESS(ROW(),COLUMN()))=TRUNC(INDIRECT(ADDRESS(ROW(),COLUMN())))</formula>
    </cfRule>
  </conditionalFormatting>
  <conditionalFormatting sqref="AV266:AW266">
    <cfRule type="expression" dxfId="379" priority="380">
      <formula>INDIRECT(ADDRESS(ROW(),COLUMN()))=TRUNC(INDIRECT(ADDRESS(ROW(),COLUMN())))</formula>
    </cfRule>
  </conditionalFormatting>
  <conditionalFormatting sqref="AX269:BA270">
    <cfRule type="expression" dxfId="378" priority="379">
      <formula>INDIRECT(ADDRESS(ROW(),COLUMN()))=TRUNC(INDIRECT(ADDRESS(ROW(),COLUMN())))</formula>
    </cfRule>
  </conditionalFormatting>
  <conditionalFormatting sqref="S270">
    <cfRule type="expression" dxfId="377" priority="378">
      <formula>INDIRECT(ADDRESS(ROW(),COLUMN()))=TRUNC(INDIRECT(ADDRESS(ROW(),COLUMN())))</formula>
    </cfRule>
  </conditionalFormatting>
  <conditionalFormatting sqref="S269">
    <cfRule type="expression" dxfId="376" priority="377">
      <formula>INDIRECT(ADDRESS(ROW(),COLUMN()))=TRUNC(INDIRECT(ADDRESS(ROW(),COLUMN())))</formula>
    </cfRule>
  </conditionalFormatting>
  <conditionalFormatting sqref="T270:Y270">
    <cfRule type="expression" dxfId="375" priority="376">
      <formula>INDIRECT(ADDRESS(ROW(),COLUMN()))=TRUNC(INDIRECT(ADDRESS(ROW(),COLUMN())))</formula>
    </cfRule>
  </conditionalFormatting>
  <conditionalFormatting sqref="T269:Y269">
    <cfRule type="expression" dxfId="374" priority="375">
      <formula>INDIRECT(ADDRESS(ROW(),COLUMN()))=TRUNC(INDIRECT(ADDRESS(ROW(),COLUMN())))</formula>
    </cfRule>
  </conditionalFormatting>
  <conditionalFormatting sqref="Z270">
    <cfRule type="expression" dxfId="373" priority="374">
      <formula>INDIRECT(ADDRESS(ROW(),COLUMN()))=TRUNC(INDIRECT(ADDRESS(ROW(),COLUMN())))</formula>
    </cfRule>
  </conditionalFormatting>
  <conditionalFormatting sqref="Z269">
    <cfRule type="expression" dxfId="372" priority="373">
      <formula>INDIRECT(ADDRESS(ROW(),COLUMN()))=TRUNC(INDIRECT(ADDRESS(ROW(),COLUMN())))</formula>
    </cfRule>
  </conditionalFormatting>
  <conditionalFormatting sqref="AA270:AF270">
    <cfRule type="expression" dxfId="371" priority="372">
      <formula>INDIRECT(ADDRESS(ROW(),COLUMN()))=TRUNC(INDIRECT(ADDRESS(ROW(),COLUMN())))</formula>
    </cfRule>
  </conditionalFormatting>
  <conditionalFormatting sqref="AA269:AF269">
    <cfRule type="expression" dxfId="370" priority="371">
      <formula>INDIRECT(ADDRESS(ROW(),COLUMN()))=TRUNC(INDIRECT(ADDRESS(ROW(),COLUMN())))</formula>
    </cfRule>
  </conditionalFormatting>
  <conditionalFormatting sqref="AG270">
    <cfRule type="expression" dxfId="369" priority="370">
      <formula>INDIRECT(ADDRESS(ROW(),COLUMN()))=TRUNC(INDIRECT(ADDRESS(ROW(),COLUMN())))</formula>
    </cfRule>
  </conditionalFormatting>
  <conditionalFormatting sqref="AG269">
    <cfRule type="expression" dxfId="368" priority="369">
      <formula>INDIRECT(ADDRESS(ROW(),COLUMN()))=TRUNC(INDIRECT(ADDRESS(ROW(),COLUMN())))</formula>
    </cfRule>
  </conditionalFormatting>
  <conditionalFormatting sqref="AH270:AM270">
    <cfRule type="expression" dxfId="367" priority="368">
      <formula>INDIRECT(ADDRESS(ROW(),COLUMN()))=TRUNC(INDIRECT(ADDRESS(ROW(),COLUMN())))</formula>
    </cfRule>
  </conditionalFormatting>
  <conditionalFormatting sqref="AH269:AM269">
    <cfRule type="expression" dxfId="366" priority="367">
      <formula>INDIRECT(ADDRESS(ROW(),COLUMN()))=TRUNC(INDIRECT(ADDRESS(ROW(),COLUMN())))</formula>
    </cfRule>
  </conditionalFormatting>
  <conditionalFormatting sqref="AN270">
    <cfRule type="expression" dxfId="365" priority="366">
      <formula>INDIRECT(ADDRESS(ROW(),COLUMN()))=TRUNC(INDIRECT(ADDRESS(ROW(),COLUMN())))</formula>
    </cfRule>
  </conditionalFormatting>
  <conditionalFormatting sqref="AN269">
    <cfRule type="expression" dxfId="364" priority="365">
      <formula>INDIRECT(ADDRESS(ROW(),COLUMN()))=TRUNC(INDIRECT(ADDRESS(ROW(),COLUMN())))</formula>
    </cfRule>
  </conditionalFormatting>
  <conditionalFormatting sqref="AO270:AT270">
    <cfRule type="expression" dxfId="363" priority="364">
      <formula>INDIRECT(ADDRESS(ROW(),COLUMN()))=TRUNC(INDIRECT(ADDRESS(ROW(),COLUMN())))</formula>
    </cfRule>
  </conditionalFormatting>
  <conditionalFormatting sqref="AO269:AT269">
    <cfRule type="expression" dxfId="362" priority="363">
      <formula>INDIRECT(ADDRESS(ROW(),COLUMN()))=TRUNC(INDIRECT(ADDRESS(ROW(),COLUMN())))</formula>
    </cfRule>
  </conditionalFormatting>
  <conditionalFormatting sqref="AU270">
    <cfRule type="expression" dxfId="361" priority="362">
      <formula>INDIRECT(ADDRESS(ROW(),COLUMN()))=TRUNC(INDIRECT(ADDRESS(ROW(),COLUMN())))</formula>
    </cfRule>
  </conditionalFormatting>
  <conditionalFormatting sqref="AU269">
    <cfRule type="expression" dxfId="360" priority="361">
      <formula>INDIRECT(ADDRESS(ROW(),COLUMN()))=TRUNC(INDIRECT(ADDRESS(ROW(),COLUMN())))</formula>
    </cfRule>
  </conditionalFormatting>
  <conditionalFormatting sqref="AV270:AW270">
    <cfRule type="expression" dxfId="359" priority="360">
      <formula>INDIRECT(ADDRESS(ROW(),COLUMN()))=TRUNC(INDIRECT(ADDRESS(ROW(),COLUMN())))</formula>
    </cfRule>
  </conditionalFormatting>
  <conditionalFormatting sqref="AV269:AW269">
    <cfRule type="expression" dxfId="358" priority="359">
      <formula>INDIRECT(ADDRESS(ROW(),COLUMN()))=TRUNC(INDIRECT(ADDRESS(ROW(),COLUMN())))</formula>
    </cfRule>
  </conditionalFormatting>
  <conditionalFormatting sqref="AX272:BA273">
    <cfRule type="expression" dxfId="357" priority="358">
      <formula>INDIRECT(ADDRESS(ROW(),COLUMN()))=TRUNC(INDIRECT(ADDRESS(ROW(),COLUMN())))</formula>
    </cfRule>
  </conditionalFormatting>
  <conditionalFormatting sqref="S273">
    <cfRule type="expression" dxfId="356" priority="357">
      <formula>INDIRECT(ADDRESS(ROW(),COLUMN()))=TRUNC(INDIRECT(ADDRESS(ROW(),COLUMN())))</formula>
    </cfRule>
  </conditionalFormatting>
  <conditionalFormatting sqref="S272">
    <cfRule type="expression" dxfId="355" priority="356">
      <formula>INDIRECT(ADDRESS(ROW(),COLUMN()))=TRUNC(INDIRECT(ADDRESS(ROW(),COLUMN())))</formula>
    </cfRule>
  </conditionalFormatting>
  <conditionalFormatting sqref="T273:Y273">
    <cfRule type="expression" dxfId="354" priority="355">
      <formula>INDIRECT(ADDRESS(ROW(),COLUMN()))=TRUNC(INDIRECT(ADDRESS(ROW(),COLUMN())))</formula>
    </cfRule>
  </conditionalFormatting>
  <conditionalFormatting sqref="T272:Y272">
    <cfRule type="expression" dxfId="353" priority="354">
      <formula>INDIRECT(ADDRESS(ROW(),COLUMN()))=TRUNC(INDIRECT(ADDRESS(ROW(),COLUMN())))</formula>
    </cfRule>
  </conditionalFormatting>
  <conditionalFormatting sqref="Z273">
    <cfRule type="expression" dxfId="352" priority="353">
      <formula>INDIRECT(ADDRESS(ROW(),COLUMN()))=TRUNC(INDIRECT(ADDRESS(ROW(),COLUMN())))</formula>
    </cfRule>
  </conditionalFormatting>
  <conditionalFormatting sqref="Z272">
    <cfRule type="expression" dxfId="351" priority="352">
      <formula>INDIRECT(ADDRESS(ROW(),COLUMN()))=TRUNC(INDIRECT(ADDRESS(ROW(),COLUMN())))</formula>
    </cfRule>
  </conditionalFormatting>
  <conditionalFormatting sqref="AA273:AF273">
    <cfRule type="expression" dxfId="350" priority="351">
      <formula>INDIRECT(ADDRESS(ROW(),COLUMN()))=TRUNC(INDIRECT(ADDRESS(ROW(),COLUMN())))</formula>
    </cfRule>
  </conditionalFormatting>
  <conditionalFormatting sqref="AA272:AF272">
    <cfRule type="expression" dxfId="349" priority="350">
      <formula>INDIRECT(ADDRESS(ROW(),COLUMN()))=TRUNC(INDIRECT(ADDRESS(ROW(),COLUMN())))</formula>
    </cfRule>
  </conditionalFormatting>
  <conditionalFormatting sqref="AG273">
    <cfRule type="expression" dxfId="348" priority="349">
      <formula>INDIRECT(ADDRESS(ROW(),COLUMN()))=TRUNC(INDIRECT(ADDRESS(ROW(),COLUMN())))</formula>
    </cfRule>
  </conditionalFormatting>
  <conditionalFormatting sqref="AG272">
    <cfRule type="expression" dxfId="347" priority="348">
      <formula>INDIRECT(ADDRESS(ROW(),COLUMN()))=TRUNC(INDIRECT(ADDRESS(ROW(),COLUMN())))</formula>
    </cfRule>
  </conditionalFormatting>
  <conditionalFormatting sqref="AH273:AM273">
    <cfRule type="expression" dxfId="346" priority="347">
      <formula>INDIRECT(ADDRESS(ROW(),COLUMN()))=TRUNC(INDIRECT(ADDRESS(ROW(),COLUMN())))</formula>
    </cfRule>
  </conditionalFormatting>
  <conditionalFormatting sqref="AH272:AM272">
    <cfRule type="expression" dxfId="345" priority="346">
      <formula>INDIRECT(ADDRESS(ROW(),COLUMN()))=TRUNC(INDIRECT(ADDRESS(ROW(),COLUMN())))</formula>
    </cfRule>
  </conditionalFormatting>
  <conditionalFormatting sqref="AN273">
    <cfRule type="expression" dxfId="344" priority="345">
      <formula>INDIRECT(ADDRESS(ROW(),COLUMN()))=TRUNC(INDIRECT(ADDRESS(ROW(),COLUMN())))</formula>
    </cfRule>
  </conditionalFormatting>
  <conditionalFormatting sqref="AN272">
    <cfRule type="expression" dxfId="343" priority="344">
      <formula>INDIRECT(ADDRESS(ROW(),COLUMN()))=TRUNC(INDIRECT(ADDRESS(ROW(),COLUMN())))</formula>
    </cfRule>
  </conditionalFormatting>
  <conditionalFormatting sqref="AO273:AT273">
    <cfRule type="expression" dxfId="342" priority="343">
      <formula>INDIRECT(ADDRESS(ROW(),COLUMN()))=TRUNC(INDIRECT(ADDRESS(ROW(),COLUMN())))</formula>
    </cfRule>
  </conditionalFormatting>
  <conditionalFormatting sqref="AO272:AT272">
    <cfRule type="expression" dxfId="341" priority="342">
      <formula>INDIRECT(ADDRESS(ROW(),COLUMN()))=TRUNC(INDIRECT(ADDRESS(ROW(),COLUMN())))</formula>
    </cfRule>
  </conditionalFormatting>
  <conditionalFormatting sqref="AU273">
    <cfRule type="expression" dxfId="340" priority="341">
      <formula>INDIRECT(ADDRESS(ROW(),COLUMN()))=TRUNC(INDIRECT(ADDRESS(ROW(),COLUMN())))</formula>
    </cfRule>
  </conditionalFormatting>
  <conditionalFormatting sqref="AU272">
    <cfRule type="expression" dxfId="339" priority="340">
      <formula>INDIRECT(ADDRESS(ROW(),COLUMN()))=TRUNC(INDIRECT(ADDRESS(ROW(),COLUMN())))</formula>
    </cfRule>
  </conditionalFormatting>
  <conditionalFormatting sqref="AV273:AW273">
    <cfRule type="expression" dxfId="338" priority="339">
      <formula>INDIRECT(ADDRESS(ROW(),COLUMN()))=TRUNC(INDIRECT(ADDRESS(ROW(),COLUMN())))</formula>
    </cfRule>
  </conditionalFormatting>
  <conditionalFormatting sqref="AV272:AW272">
    <cfRule type="expression" dxfId="337" priority="338">
      <formula>INDIRECT(ADDRESS(ROW(),COLUMN()))=TRUNC(INDIRECT(ADDRESS(ROW(),COLUMN())))</formula>
    </cfRule>
  </conditionalFormatting>
  <conditionalFormatting sqref="AX275:BA276">
    <cfRule type="expression" dxfId="336" priority="337">
      <formula>INDIRECT(ADDRESS(ROW(),COLUMN()))=TRUNC(INDIRECT(ADDRESS(ROW(),COLUMN())))</formula>
    </cfRule>
  </conditionalFormatting>
  <conditionalFormatting sqref="S276">
    <cfRule type="expression" dxfId="335" priority="336">
      <formula>INDIRECT(ADDRESS(ROW(),COLUMN()))=TRUNC(INDIRECT(ADDRESS(ROW(),COLUMN())))</formula>
    </cfRule>
  </conditionalFormatting>
  <conditionalFormatting sqref="S275">
    <cfRule type="expression" dxfId="334" priority="335">
      <formula>INDIRECT(ADDRESS(ROW(),COLUMN()))=TRUNC(INDIRECT(ADDRESS(ROW(),COLUMN())))</formula>
    </cfRule>
  </conditionalFormatting>
  <conditionalFormatting sqref="T276:Y276">
    <cfRule type="expression" dxfId="333" priority="334">
      <formula>INDIRECT(ADDRESS(ROW(),COLUMN()))=TRUNC(INDIRECT(ADDRESS(ROW(),COLUMN())))</formula>
    </cfRule>
  </conditionalFormatting>
  <conditionalFormatting sqref="T275:Y275">
    <cfRule type="expression" dxfId="332" priority="333">
      <formula>INDIRECT(ADDRESS(ROW(),COLUMN()))=TRUNC(INDIRECT(ADDRESS(ROW(),COLUMN())))</formula>
    </cfRule>
  </conditionalFormatting>
  <conditionalFormatting sqref="Z276">
    <cfRule type="expression" dxfId="331" priority="332">
      <formula>INDIRECT(ADDRESS(ROW(),COLUMN()))=TRUNC(INDIRECT(ADDRESS(ROW(),COLUMN())))</formula>
    </cfRule>
  </conditionalFormatting>
  <conditionalFormatting sqref="Z275">
    <cfRule type="expression" dxfId="330" priority="331">
      <formula>INDIRECT(ADDRESS(ROW(),COLUMN()))=TRUNC(INDIRECT(ADDRESS(ROW(),COLUMN())))</formula>
    </cfRule>
  </conditionalFormatting>
  <conditionalFormatting sqref="AA276:AF276">
    <cfRule type="expression" dxfId="329" priority="330">
      <formula>INDIRECT(ADDRESS(ROW(),COLUMN()))=TRUNC(INDIRECT(ADDRESS(ROW(),COLUMN())))</formula>
    </cfRule>
  </conditionalFormatting>
  <conditionalFormatting sqref="AA275:AF275">
    <cfRule type="expression" dxfId="328" priority="329">
      <formula>INDIRECT(ADDRESS(ROW(),COLUMN()))=TRUNC(INDIRECT(ADDRESS(ROW(),COLUMN())))</formula>
    </cfRule>
  </conditionalFormatting>
  <conditionalFormatting sqref="AG276">
    <cfRule type="expression" dxfId="327" priority="328">
      <formula>INDIRECT(ADDRESS(ROW(),COLUMN()))=TRUNC(INDIRECT(ADDRESS(ROW(),COLUMN())))</formula>
    </cfRule>
  </conditionalFormatting>
  <conditionalFormatting sqref="AG275">
    <cfRule type="expression" dxfId="326" priority="327">
      <formula>INDIRECT(ADDRESS(ROW(),COLUMN()))=TRUNC(INDIRECT(ADDRESS(ROW(),COLUMN())))</formula>
    </cfRule>
  </conditionalFormatting>
  <conditionalFormatting sqref="AH276:AM276">
    <cfRule type="expression" dxfId="325" priority="326">
      <formula>INDIRECT(ADDRESS(ROW(),COLUMN()))=TRUNC(INDIRECT(ADDRESS(ROW(),COLUMN())))</formula>
    </cfRule>
  </conditionalFormatting>
  <conditionalFormatting sqref="AH275:AM275">
    <cfRule type="expression" dxfId="324" priority="325">
      <formula>INDIRECT(ADDRESS(ROW(),COLUMN()))=TRUNC(INDIRECT(ADDRESS(ROW(),COLUMN())))</formula>
    </cfRule>
  </conditionalFormatting>
  <conditionalFormatting sqref="AN276">
    <cfRule type="expression" dxfId="323" priority="324">
      <formula>INDIRECT(ADDRESS(ROW(),COLUMN()))=TRUNC(INDIRECT(ADDRESS(ROW(),COLUMN())))</formula>
    </cfRule>
  </conditionalFormatting>
  <conditionalFormatting sqref="AN275">
    <cfRule type="expression" dxfId="322" priority="323">
      <formula>INDIRECT(ADDRESS(ROW(),COLUMN()))=TRUNC(INDIRECT(ADDRESS(ROW(),COLUMN())))</formula>
    </cfRule>
  </conditionalFormatting>
  <conditionalFormatting sqref="AO276:AT276">
    <cfRule type="expression" dxfId="321" priority="322">
      <formula>INDIRECT(ADDRESS(ROW(),COLUMN()))=TRUNC(INDIRECT(ADDRESS(ROW(),COLUMN())))</formula>
    </cfRule>
  </conditionalFormatting>
  <conditionalFormatting sqref="AO275:AT275">
    <cfRule type="expression" dxfId="320" priority="321">
      <formula>INDIRECT(ADDRESS(ROW(),COLUMN()))=TRUNC(INDIRECT(ADDRESS(ROW(),COLUMN())))</formula>
    </cfRule>
  </conditionalFormatting>
  <conditionalFormatting sqref="AU276">
    <cfRule type="expression" dxfId="319" priority="320">
      <formula>INDIRECT(ADDRESS(ROW(),COLUMN()))=TRUNC(INDIRECT(ADDRESS(ROW(),COLUMN())))</formula>
    </cfRule>
  </conditionalFormatting>
  <conditionalFormatting sqref="AU275">
    <cfRule type="expression" dxfId="318" priority="319">
      <formula>INDIRECT(ADDRESS(ROW(),COLUMN()))=TRUNC(INDIRECT(ADDRESS(ROW(),COLUMN())))</formula>
    </cfRule>
  </conditionalFormatting>
  <conditionalFormatting sqref="AV276:AW276">
    <cfRule type="expression" dxfId="317" priority="318">
      <formula>INDIRECT(ADDRESS(ROW(),COLUMN()))=TRUNC(INDIRECT(ADDRESS(ROW(),COLUMN())))</formula>
    </cfRule>
  </conditionalFormatting>
  <conditionalFormatting sqref="AV275:AW275">
    <cfRule type="expression" dxfId="316" priority="317">
      <formula>INDIRECT(ADDRESS(ROW(),COLUMN()))=TRUNC(INDIRECT(ADDRESS(ROW(),COLUMN())))</formula>
    </cfRule>
  </conditionalFormatting>
  <conditionalFormatting sqref="AX278:BA279">
    <cfRule type="expression" dxfId="315" priority="316">
      <formula>INDIRECT(ADDRESS(ROW(),COLUMN()))=TRUNC(INDIRECT(ADDRESS(ROW(),COLUMN())))</formula>
    </cfRule>
  </conditionalFormatting>
  <conditionalFormatting sqref="S279">
    <cfRule type="expression" dxfId="314" priority="315">
      <formula>INDIRECT(ADDRESS(ROW(),COLUMN()))=TRUNC(INDIRECT(ADDRESS(ROW(),COLUMN())))</formula>
    </cfRule>
  </conditionalFormatting>
  <conditionalFormatting sqref="S278">
    <cfRule type="expression" dxfId="313" priority="314">
      <formula>INDIRECT(ADDRESS(ROW(),COLUMN()))=TRUNC(INDIRECT(ADDRESS(ROW(),COLUMN())))</formula>
    </cfRule>
  </conditionalFormatting>
  <conditionalFormatting sqref="T279:Y279">
    <cfRule type="expression" dxfId="312" priority="313">
      <formula>INDIRECT(ADDRESS(ROW(),COLUMN()))=TRUNC(INDIRECT(ADDRESS(ROW(),COLUMN())))</formula>
    </cfRule>
  </conditionalFormatting>
  <conditionalFormatting sqref="T278:Y278">
    <cfRule type="expression" dxfId="311" priority="312">
      <formula>INDIRECT(ADDRESS(ROW(),COLUMN()))=TRUNC(INDIRECT(ADDRESS(ROW(),COLUMN())))</formula>
    </cfRule>
  </conditionalFormatting>
  <conditionalFormatting sqref="Z279">
    <cfRule type="expression" dxfId="310" priority="311">
      <formula>INDIRECT(ADDRESS(ROW(),COLUMN()))=TRUNC(INDIRECT(ADDRESS(ROW(),COLUMN())))</formula>
    </cfRule>
  </conditionalFormatting>
  <conditionalFormatting sqref="Z278">
    <cfRule type="expression" dxfId="309" priority="310">
      <formula>INDIRECT(ADDRESS(ROW(),COLUMN()))=TRUNC(INDIRECT(ADDRESS(ROW(),COLUMN())))</formula>
    </cfRule>
  </conditionalFormatting>
  <conditionalFormatting sqref="AA279:AF279">
    <cfRule type="expression" dxfId="308" priority="309">
      <formula>INDIRECT(ADDRESS(ROW(),COLUMN()))=TRUNC(INDIRECT(ADDRESS(ROW(),COLUMN())))</formula>
    </cfRule>
  </conditionalFormatting>
  <conditionalFormatting sqref="AA278:AF278">
    <cfRule type="expression" dxfId="307" priority="308">
      <formula>INDIRECT(ADDRESS(ROW(),COLUMN()))=TRUNC(INDIRECT(ADDRESS(ROW(),COLUMN())))</formula>
    </cfRule>
  </conditionalFormatting>
  <conditionalFormatting sqref="AG279">
    <cfRule type="expression" dxfId="306" priority="307">
      <formula>INDIRECT(ADDRESS(ROW(),COLUMN()))=TRUNC(INDIRECT(ADDRESS(ROW(),COLUMN())))</formula>
    </cfRule>
  </conditionalFormatting>
  <conditionalFormatting sqref="AG278">
    <cfRule type="expression" dxfId="305" priority="306">
      <formula>INDIRECT(ADDRESS(ROW(),COLUMN()))=TRUNC(INDIRECT(ADDRESS(ROW(),COLUMN())))</formula>
    </cfRule>
  </conditionalFormatting>
  <conditionalFormatting sqref="AH279:AM279">
    <cfRule type="expression" dxfId="304" priority="305">
      <formula>INDIRECT(ADDRESS(ROW(),COLUMN()))=TRUNC(INDIRECT(ADDRESS(ROW(),COLUMN())))</formula>
    </cfRule>
  </conditionalFormatting>
  <conditionalFormatting sqref="AH278:AM278">
    <cfRule type="expression" dxfId="303" priority="304">
      <formula>INDIRECT(ADDRESS(ROW(),COLUMN()))=TRUNC(INDIRECT(ADDRESS(ROW(),COLUMN())))</formula>
    </cfRule>
  </conditionalFormatting>
  <conditionalFormatting sqref="AN279">
    <cfRule type="expression" dxfId="302" priority="303">
      <formula>INDIRECT(ADDRESS(ROW(),COLUMN()))=TRUNC(INDIRECT(ADDRESS(ROW(),COLUMN())))</formula>
    </cfRule>
  </conditionalFormatting>
  <conditionalFormatting sqref="AN278">
    <cfRule type="expression" dxfId="301" priority="302">
      <formula>INDIRECT(ADDRESS(ROW(),COLUMN()))=TRUNC(INDIRECT(ADDRESS(ROW(),COLUMN())))</formula>
    </cfRule>
  </conditionalFormatting>
  <conditionalFormatting sqref="AO279:AT279">
    <cfRule type="expression" dxfId="300" priority="301">
      <formula>INDIRECT(ADDRESS(ROW(),COLUMN()))=TRUNC(INDIRECT(ADDRESS(ROW(),COLUMN())))</formula>
    </cfRule>
  </conditionalFormatting>
  <conditionalFormatting sqref="AO278:AT278">
    <cfRule type="expression" dxfId="299" priority="300">
      <formula>INDIRECT(ADDRESS(ROW(),COLUMN()))=TRUNC(INDIRECT(ADDRESS(ROW(),COLUMN())))</formula>
    </cfRule>
  </conditionalFormatting>
  <conditionalFormatting sqref="AU279">
    <cfRule type="expression" dxfId="298" priority="299">
      <formula>INDIRECT(ADDRESS(ROW(),COLUMN()))=TRUNC(INDIRECT(ADDRESS(ROW(),COLUMN())))</formula>
    </cfRule>
  </conditionalFormatting>
  <conditionalFormatting sqref="AU278">
    <cfRule type="expression" dxfId="297" priority="298">
      <formula>INDIRECT(ADDRESS(ROW(),COLUMN()))=TRUNC(INDIRECT(ADDRESS(ROW(),COLUMN())))</formula>
    </cfRule>
  </conditionalFormatting>
  <conditionalFormatting sqref="AV279:AW279">
    <cfRule type="expression" dxfId="296" priority="297">
      <formula>INDIRECT(ADDRESS(ROW(),COLUMN()))=TRUNC(INDIRECT(ADDRESS(ROW(),COLUMN())))</formula>
    </cfRule>
  </conditionalFormatting>
  <conditionalFormatting sqref="AV278:AW278">
    <cfRule type="expression" dxfId="295" priority="296">
      <formula>INDIRECT(ADDRESS(ROW(),COLUMN()))=TRUNC(INDIRECT(ADDRESS(ROW(),COLUMN())))</formula>
    </cfRule>
  </conditionalFormatting>
  <conditionalFormatting sqref="AX281:BA282">
    <cfRule type="expression" dxfId="294" priority="295">
      <formula>INDIRECT(ADDRESS(ROW(),COLUMN()))=TRUNC(INDIRECT(ADDRESS(ROW(),COLUMN())))</formula>
    </cfRule>
  </conditionalFormatting>
  <conditionalFormatting sqref="S282">
    <cfRule type="expression" dxfId="293" priority="294">
      <formula>INDIRECT(ADDRESS(ROW(),COLUMN()))=TRUNC(INDIRECT(ADDRESS(ROW(),COLUMN())))</formula>
    </cfRule>
  </conditionalFormatting>
  <conditionalFormatting sqref="S281">
    <cfRule type="expression" dxfId="292" priority="293">
      <formula>INDIRECT(ADDRESS(ROW(),COLUMN()))=TRUNC(INDIRECT(ADDRESS(ROW(),COLUMN())))</formula>
    </cfRule>
  </conditionalFormatting>
  <conditionalFormatting sqref="T282:Y282">
    <cfRule type="expression" dxfId="291" priority="292">
      <formula>INDIRECT(ADDRESS(ROW(),COLUMN()))=TRUNC(INDIRECT(ADDRESS(ROW(),COLUMN())))</formula>
    </cfRule>
  </conditionalFormatting>
  <conditionalFormatting sqref="T281:Y281">
    <cfRule type="expression" dxfId="290" priority="291">
      <formula>INDIRECT(ADDRESS(ROW(),COLUMN()))=TRUNC(INDIRECT(ADDRESS(ROW(),COLUMN())))</formula>
    </cfRule>
  </conditionalFormatting>
  <conditionalFormatting sqref="Z282">
    <cfRule type="expression" dxfId="289" priority="290">
      <formula>INDIRECT(ADDRESS(ROW(),COLUMN()))=TRUNC(INDIRECT(ADDRESS(ROW(),COLUMN())))</formula>
    </cfRule>
  </conditionalFormatting>
  <conditionalFormatting sqref="Z281">
    <cfRule type="expression" dxfId="288" priority="289">
      <formula>INDIRECT(ADDRESS(ROW(),COLUMN()))=TRUNC(INDIRECT(ADDRESS(ROW(),COLUMN())))</formula>
    </cfRule>
  </conditionalFormatting>
  <conditionalFormatting sqref="AA282:AF282">
    <cfRule type="expression" dxfId="287" priority="288">
      <formula>INDIRECT(ADDRESS(ROW(),COLUMN()))=TRUNC(INDIRECT(ADDRESS(ROW(),COLUMN())))</formula>
    </cfRule>
  </conditionalFormatting>
  <conditionalFormatting sqref="AA281:AF281">
    <cfRule type="expression" dxfId="286" priority="287">
      <formula>INDIRECT(ADDRESS(ROW(),COLUMN()))=TRUNC(INDIRECT(ADDRESS(ROW(),COLUMN())))</formula>
    </cfRule>
  </conditionalFormatting>
  <conditionalFormatting sqref="AG282">
    <cfRule type="expression" dxfId="285" priority="286">
      <formula>INDIRECT(ADDRESS(ROW(),COLUMN()))=TRUNC(INDIRECT(ADDRESS(ROW(),COLUMN())))</formula>
    </cfRule>
  </conditionalFormatting>
  <conditionalFormatting sqref="AG281">
    <cfRule type="expression" dxfId="284" priority="285">
      <formula>INDIRECT(ADDRESS(ROW(),COLUMN()))=TRUNC(INDIRECT(ADDRESS(ROW(),COLUMN())))</formula>
    </cfRule>
  </conditionalFormatting>
  <conditionalFormatting sqref="AH282:AM282">
    <cfRule type="expression" dxfId="283" priority="284">
      <formula>INDIRECT(ADDRESS(ROW(),COLUMN()))=TRUNC(INDIRECT(ADDRESS(ROW(),COLUMN())))</formula>
    </cfRule>
  </conditionalFormatting>
  <conditionalFormatting sqref="AH281:AM281">
    <cfRule type="expression" dxfId="282" priority="283">
      <formula>INDIRECT(ADDRESS(ROW(),COLUMN()))=TRUNC(INDIRECT(ADDRESS(ROW(),COLUMN())))</formula>
    </cfRule>
  </conditionalFormatting>
  <conditionalFormatting sqref="AN282">
    <cfRule type="expression" dxfId="281" priority="282">
      <formula>INDIRECT(ADDRESS(ROW(),COLUMN()))=TRUNC(INDIRECT(ADDRESS(ROW(),COLUMN())))</formula>
    </cfRule>
  </conditionalFormatting>
  <conditionalFormatting sqref="AN281">
    <cfRule type="expression" dxfId="280" priority="281">
      <formula>INDIRECT(ADDRESS(ROW(),COLUMN()))=TRUNC(INDIRECT(ADDRESS(ROW(),COLUMN())))</formula>
    </cfRule>
  </conditionalFormatting>
  <conditionalFormatting sqref="AO282:AT282">
    <cfRule type="expression" dxfId="279" priority="280">
      <formula>INDIRECT(ADDRESS(ROW(),COLUMN()))=TRUNC(INDIRECT(ADDRESS(ROW(),COLUMN())))</formula>
    </cfRule>
  </conditionalFormatting>
  <conditionalFormatting sqref="AO281:AT281">
    <cfRule type="expression" dxfId="278" priority="279">
      <formula>INDIRECT(ADDRESS(ROW(),COLUMN()))=TRUNC(INDIRECT(ADDRESS(ROW(),COLUMN())))</formula>
    </cfRule>
  </conditionalFormatting>
  <conditionalFormatting sqref="AU282">
    <cfRule type="expression" dxfId="277" priority="278">
      <formula>INDIRECT(ADDRESS(ROW(),COLUMN()))=TRUNC(INDIRECT(ADDRESS(ROW(),COLUMN())))</formula>
    </cfRule>
  </conditionalFormatting>
  <conditionalFormatting sqref="AU281">
    <cfRule type="expression" dxfId="276" priority="277">
      <formula>INDIRECT(ADDRESS(ROW(),COLUMN()))=TRUNC(INDIRECT(ADDRESS(ROW(),COLUMN())))</formula>
    </cfRule>
  </conditionalFormatting>
  <conditionalFormatting sqref="AV282:AW282">
    <cfRule type="expression" dxfId="275" priority="276">
      <formula>INDIRECT(ADDRESS(ROW(),COLUMN()))=TRUNC(INDIRECT(ADDRESS(ROW(),COLUMN())))</formula>
    </cfRule>
  </conditionalFormatting>
  <conditionalFormatting sqref="AV281:AW281">
    <cfRule type="expression" dxfId="274" priority="275">
      <formula>INDIRECT(ADDRESS(ROW(),COLUMN()))=TRUNC(INDIRECT(ADDRESS(ROW(),COLUMN())))</formula>
    </cfRule>
  </conditionalFormatting>
  <conditionalFormatting sqref="AX284:BA285">
    <cfRule type="expression" dxfId="273" priority="274">
      <formula>INDIRECT(ADDRESS(ROW(),COLUMN()))=TRUNC(INDIRECT(ADDRESS(ROW(),COLUMN())))</formula>
    </cfRule>
  </conditionalFormatting>
  <conditionalFormatting sqref="S285">
    <cfRule type="expression" dxfId="272" priority="273">
      <formula>INDIRECT(ADDRESS(ROW(),COLUMN()))=TRUNC(INDIRECT(ADDRESS(ROW(),COLUMN())))</formula>
    </cfRule>
  </conditionalFormatting>
  <conditionalFormatting sqref="S284">
    <cfRule type="expression" dxfId="271" priority="272">
      <formula>INDIRECT(ADDRESS(ROW(),COLUMN()))=TRUNC(INDIRECT(ADDRESS(ROW(),COLUMN())))</formula>
    </cfRule>
  </conditionalFormatting>
  <conditionalFormatting sqref="T285:Y285">
    <cfRule type="expression" dxfId="270" priority="271">
      <formula>INDIRECT(ADDRESS(ROW(),COLUMN()))=TRUNC(INDIRECT(ADDRESS(ROW(),COLUMN())))</formula>
    </cfRule>
  </conditionalFormatting>
  <conditionalFormatting sqref="T284:Y284">
    <cfRule type="expression" dxfId="269" priority="270">
      <formula>INDIRECT(ADDRESS(ROW(),COLUMN()))=TRUNC(INDIRECT(ADDRESS(ROW(),COLUMN())))</formula>
    </cfRule>
  </conditionalFormatting>
  <conditionalFormatting sqref="Z285">
    <cfRule type="expression" dxfId="268" priority="269">
      <formula>INDIRECT(ADDRESS(ROW(),COLUMN()))=TRUNC(INDIRECT(ADDRESS(ROW(),COLUMN())))</formula>
    </cfRule>
  </conditionalFormatting>
  <conditionalFormatting sqref="Z284">
    <cfRule type="expression" dxfId="267" priority="268">
      <formula>INDIRECT(ADDRESS(ROW(),COLUMN()))=TRUNC(INDIRECT(ADDRESS(ROW(),COLUMN())))</formula>
    </cfRule>
  </conditionalFormatting>
  <conditionalFormatting sqref="AA285:AF285">
    <cfRule type="expression" dxfId="266" priority="267">
      <formula>INDIRECT(ADDRESS(ROW(),COLUMN()))=TRUNC(INDIRECT(ADDRESS(ROW(),COLUMN())))</formula>
    </cfRule>
  </conditionalFormatting>
  <conditionalFormatting sqref="AA284:AF284">
    <cfRule type="expression" dxfId="265" priority="266">
      <formula>INDIRECT(ADDRESS(ROW(),COLUMN()))=TRUNC(INDIRECT(ADDRESS(ROW(),COLUMN())))</formula>
    </cfRule>
  </conditionalFormatting>
  <conditionalFormatting sqref="AG285">
    <cfRule type="expression" dxfId="264" priority="265">
      <formula>INDIRECT(ADDRESS(ROW(),COLUMN()))=TRUNC(INDIRECT(ADDRESS(ROW(),COLUMN())))</formula>
    </cfRule>
  </conditionalFormatting>
  <conditionalFormatting sqref="AG284">
    <cfRule type="expression" dxfId="263" priority="264">
      <formula>INDIRECT(ADDRESS(ROW(),COLUMN()))=TRUNC(INDIRECT(ADDRESS(ROW(),COLUMN())))</formula>
    </cfRule>
  </conditionalFormatting>
  <conditionalFormatting sqref="AH285:AM285">
    <cfRule type="expression" dxfId="262" priority="263">
      <formula>INDIRECT(ADDRESS(ROW(),COLUMN()))=TRUNC(INDIRECT(ADDRESS(ROW(),COLUMN())))</formula>
    </cfRule>
  </conditionalFormatting>
  <conditionalFormatting sqref="AH284:AM284">
    <cfRule type="expression" dxfId="261" priority="262">
      <formula>INDIRECT(ADDRESS(ROW(),COLUMN()))=TRUNC(INDIRECT(ADDRESS(ROW(),COLUMN())))</formula>
    </cfRule>
  </conditionalFormatting>
  <conditionalFormatting sqref="AN285">
    <cfRule type="expression" dxfId="260" priority="261">
      <formula>INDIRECT(ADDRESS(ROW(),COLUMN()))=TRUNC(INDIRECT(ADDRESS(ROW(),COLUMN())))</formula>
    </cfRule>
  </conditionalFormatting>
  <conditionalFormatting sqref="AN284">
    <cfRule type="expression" dxfId="259" priority="260">
      <formula>INDIRECT(ADDRESS(ROW(),COLUMN()))=TRUNC(INDIRECT(ADDRESS(ROW(),COLUMN())))</formula>
    </cfRule>
  </conditionalFormatting>
  <conditionalFormatting sqref="AO285:AT285">
    <cfRule type="expression" dxfId="258" priority="259">
      <formula>INDIRECT(ADDRESS(ROW(),COLUMN()))=TRUNC(INDIRECT(ADDRESS(ROW(),COLUMN())))</formula>
    </cfRule>
  </conditionalFormatting>
  <conditionalFormatting sqref="AO284:AT284">
    <cfRule type="expression" dxfId="257" priority="258">
      <formula>INDIRECT(ADDRESS(ROW(),COLUMN()))=TRUNC(INDIRECT(ADDRESS(ROW(),COLUMN())))</formula>
    </cfRule>
  </conditionalFormatting>
  <conditionalFormatting sqref="AU285">
    <cfRule type="expression" dxfId="256" priority="257">
      <formula>INDIRECT(ADDRESS(ROW(),COLUMN()))=TRUNC(INDIRECT(ADDRESS(ROW(),COLUMN())))</formula>
    </cfRule>
  </conditionalFormatting>
  <conditionalFormatting sqref="AU284">
    <cfRule type="expression" dxfId="255" priority="256">
      <formula>INDIRECT(ADDRESS(ROW(),COLUMN()))=TRUNC(INDIRECT(ADDRESS(ROW(),COLUMN())))</formula>
    </cfRule>
  </conditionalFormatting>
  <conditionalFormatting sqref="AV285:AW285">
    <cfRule type="expression" dxfId="254" priority="255">
      <formula>INDIRECT(ADDRESS(ROW(),COLUMN()))=TRUNC(INDIRECT(ADDRESS(ROW(),COLUMN())))</formula>
    </cfRule>
  </conditionalFormatting>
  <conditionalFormatting sqref="AV284:AW284">
    <cfRule type="expression" dxfId="253" priority="254">
      <formula>INDIRECT(ADDRESS(ROW(),COLUMN()))=TRUNC(INDIRECT(ADDRESS(ROW(),COLUMN())))</formula>
    </cfRule>
  </conditionalFormatting>
  <conditionalFormatting sqref="AX287:BA288">
    <cfRule type="expression" dxfId="252" priority="253">
      <formula>INDIRECT(ADDRESS(ROW(),COLUMN()))=TRUNC(INDIRECT(ADDRESS(ROW(),COLUMN())))</formula>
    </cfRule>
  </conditionalFormatting>
  <conditionalFormatting sqref="S288">
    <cfRule type="expression" dxfId="251" priority="252">
      <formula>INDIRECT(ADDRESS(ROW(),COLUMN()))=TRUNC(INDIRECT(ADDRESS(ROW(),COLUMN())))</formula>
    </cfRule>
  </conditionalFormatting>
  <conditionalFormatting sqref="S287">
    <cfRule type="expression" dxfId="250" priority="251">
      <formula>INDIRECT(ADDRESS(ROW(),COLUMN()))=TRUNC(INDIRECT(ADDRESS(ROW(),COLUMN())))</formula>
    </cfRule>
  </conditionalFormatting>
  <conditionalFormatting sqref="T288:Y288">
    <cfRule type="expression" dxfId="249" priority="250">
      <formula>INDIRECT(ADDRESS(ROW(),COLUMN()))=TRUNC(INDIRECT(ADDRESS(ROW(),COLUMN())))</formula>
    </cfRule>
  </conditionalFormatting>
  <conditionalFormatting sqref="T287:Y287">
    <cfRule type="expression" dxfId="248" priority="249">
      <formula>INDIRECT(ADDRESS(ROW(),COLUMN()))=TRUNC(INDIRECT(ADDRESS(ROW(),COLUMN())))</formula>
    </cfRule>
  </conditionalFormatting>
  <conditionalFormatting sqref="Z288">
    <cfRule type="expression" dxfId="247" priority="248">
      <formula>INDIRECT(ADDRESS(ROW(),COLUMN()))=TRUNC(INDIRECT(ADDRESS(ROW(),COLUMN())))</formula>
    </cfRule>
  </conditionalFormatting>
  <conditionalFormatting sqref="Z287">
    <cfRule type="expression" dxfId="246" priority="247">
      <formula>INDIRECT(ADDRESS(ROW(),COLUMN()))=TRUNC(INDIRECT(ADDRESS(ROW(),COLUMN())))</formula>
    </cfRule>
  </conditionalFormatting>
  <conditionalFormatting sqref="AA288:AF288">
    <cfRule type="expression" dxfId="245" priority="246">
      <formula>INDIRECT(ADDRESS(ROW(),COLUMN()))=TRUNC(INDIRECT(ADDRESS(ROW(),COLUMN())))</formula>
    </cfRule>
  </conditionalFormatting>
  <conditionalFormatting sqref="AA287:AF287">
    <cfRule type="expression" dxfId="244" priority="245">
      <formula>INDIRECT(ADDRESS(ROW(),COLUMN()))=TRUNC(INDIRECT(ADDRESS(ROW(),COLUMN())))</formula>
    </cfRule>
  </conditionalFormatting>
  <conditionalFormatting sqref="AG288">
    <cfRule type="expression" dxfId="243" priority="244">
      <formula>INDIRECT(ADDRESS(ROW(),COLUMN()))=TRUNC(INDIRECT(ADDRESS(ROW(),COLUMN())))</formula>
    </cfRule>
  </conditionalFormatting>
  <conditionalFormatting sqref="AG287">
    <cfRule type="expression" dxfId="242" priority="243">
      <formula>INDIRECT(ADDRESS(ROW(),COLUMN()))=TRUNC(INDIRECT(ADDRESS(ROW(),COLUMN())))</formula>
    </cfRule>
  </conditionalFormatting>
  <conditionalFormatting sqref="AH288:AM288">
    <cfRule type="expression" dxfId="241" priority="242">
      <formula>INDIRECT(ADDRESS(ROW(),COLUMN()))=TRUNC(INDIRECT(ADDRESS(ROW(),COLUMN())))</formula>
    </cfRule>
  </conditionalFormatting>
  <conditionalFormatting sqref="AH287:AM287">
    <cfRule type="expression" dxfId="240" priority="241">
      <formula>INDIRECT(ADDRESS(ROW(),COLUMN()))=TRUNC(INDIRECT(ADDRESS(ROW(),COLUMN())))</formula>
    </cfRule>
  </conditionalFormatting>
  <conditionalFormatting sqref="AN288">
    <cfRule type="expression" dxfId="239" priority="240">
      <formula>INDIRECT(ADDRESS(ROW(),COLUMN()))=TRUNC(INDIRECT(ADDRESS(ROW(),COLUMN())))</formula>
    </cfRule>
  </conditionalFormatting>
  <conditionalFormatting sqref="AN287">
    <cfRule type="expression" dxfId="238" priority="239">
      <formula>INDIRECT(ADDRESS(ROW(),COLUMN()))=TRUNC(INDIRECT(ADDRESS(ROW(),COLUMN())))</formula>
    </cfRule>
  </conditionalFormatting>
  <conditionalFormatting sqref="AO288:AT288">
    <cfRule type="expression" dxfId="237" priority="238">
      <formula>INDIRECT(ADDRESS(ROW(),COLUMN()))=TRUNC(INDIRECT(ADDRESS(ROW(),COLUMN())))</formula>
    </cfRule>
  </conditionalFormatting>
  <conditionalFormatting sqref="AO287:AT287">
    <cfRule type="expression" dxfId="236" priority="237">
      <formula>INDIRECT(ADDRESS(ROW(),COLUMN()))=TRUNC(INDIRECT(ADDRESS(ROW(),COLUMN())))</formula>
    </cfRule>
  </conditionalFormatting>
  <conditionalFormatting sqref="AU288">
    <cfRule type="expression" dxfId="235" priority="236">
      <formula>INDIRECT(ADDRESS(ROW(),COLUMN()))=TRUNC(INDIRECT(ADDRESS(ROW(),COLUMN())))</formula>
    </cfRule>
  </conditionalFormatting>
  <conditionalFormatting sqref="AU287">
    <cfRule type="expression" dxfId="234" priority="235">
      <formula>INDIRECT(ADDRESS(ROW(),COLUMN()))=TRUNC(INDIRECT(ADDRESS(ROW(),COLUMN())))</formula>
    </cfRule>
  </conditionalFormatting>
  <conditionalFormatting sqref="AV288:AW288">
    <cfRule type="expression" dxfId="233" priority="234">
      <formula>INDIRECT(ADDRESS(ROW(),COLUMN()))=TRUNC(INDIRECT(ADDRESS(ROW(),COLUMN())))</formula>
    </cfRule>
  </conditionalFormatting>
  <conditionalFormatting sqref="AV287:AW287">
    <cfRule type="expression" dxfId="232" priority="233">
      <formula>INDIRECT(ADDRESS(ROW(),COLUMN()))=TRUNC(INDIRECT(ADDRESS(ROW(),COLUMN())))</formula>
    </cfRule>
  </conditionalFormatting>
  <conditionalFormatting sqref="AX290:BA291">
    <cfRule type="expression" dxfId="231" priority="232">
      <formula>INDIRECT(ADDRESS(ROW(),COLUMN()))=TRUNC(INDIRECT(ADDRESS(ROW(),COLUMN())))</formula>
    </cfRule>
  </conditionalFormatting>
  <conditionalFormatting sqref="S291">
    <cfRule type="expression" dxfId="230" priority="231">
      <formula>INDIRECT(ADDRESS(ROW(),COLUMN()))=TRUNC(INDIRECT(ADDRESS(ROW(),COLUMN())))</formula>
    </cfRule>
  </conditionalFormatting>
  <conditionalFormatting sqref="S290">
    <cfRule type="expression" dxfId="229" priority="230">
      <formula>INDIRECT(ADDRESS(ROW(),COLUMN()))=TRUNC(INDIRECT(ADDRESS(ROW(),COLUMN())))</formula>
    </cfRule>
  </conditionalFormatting>
  <conditionalFormatting sqref="T291:Y291">
    <cfRule type="expression" dxfId="228" priority="229">
      <formula>INDIRECT(ADDRESS(ROW(),COLUMN()))=TRUNC(INDIRECT(ADDRESS(ROW(),COLUMN())))</formula>
    </cfRule>
  </conditionalFormatting>
  <conditionalFormatting sqref="T290:Y290">
    <cfRule type="expression" dxfId="227" priority="228">
      <formula>INDIRECT(ADDRESS(ROW(),COLUMN()))=TRUNC(INDIRECT(ADDRESS(ROW(),COLUMN())))</formula>
    </cfRule>
  </conditionalFormatting>
  <conditionalFormatting sqref="Z291">
    <cfRule type="expression" dxfId="226" priority="227">
      <formula>INDIRECT(ADDRESS(ROW(),COLUMN()))=TRUNC(INDIRECT(ADDRESS(ROW(),COLUMN())))</formula>
    </cfRule>
  </conditionalFormatting>
  <conditionalFormatting sqref="Z290">
    <cfRule type="expression" dxfId="225" priority="226">
      <formula>INDIRECT(ADDRESS(ROW(),COLUMN()))=TRUNC(INDIRECT(ADDRESS(ROW(),COLUMN())))</formula>
    </cfRule>
  </conditionalFormatting>
  <conditionalFormatting sqref="AA291:AF291">
    <cfRule type="expression" dxfId="224" priority="225">
      <formula>INDIRECT(ADDRESS(ROW(),COLUMN()))=TRUNC(INDIRECT(ADDRESS(ROW(),COLUMN())))</formula>
    </cfRule>
  </conditionalFormatting>
  <conditionalFormatting sqref="AA290:AF290">
    <cfRule type="expression" dxfId="223" priority="224">
      <formula>INDIRECT(ADDRESS(ROW(),COLUMN()))=TRUNC(INDIRECT(ADDRESS(ROW(),COLUMN())))</formula>
    </cfRule>
  </conditionalFormatting>
  <conditionalFormatting sqref="AG291">
    <cfRule type="expression" dxfId="222" priority="223">
      <formula>INDIRECT(ADDRESS(ROW(),COLUMN()))=TRUNC(INDIRECT(ADDRESS(ROW(),COLUMN())))</formula>
    </cfRule>
  </conditionalFormatting>
  <conditionalFormatting sqref="AG290">
    <cfRule type="expression" dxfId="221" priority="222">
      <formula>INDIRECT(ADDRESS(ROW(),COLUMN()))=TRUNC(INDIRECT(ADDRESS(ROW(),COLUMN())))</formula>
    </cfRule>
  </conditionalFormatting>
  <conditionalFormatting sqref="AH291:AM291">
    <cfRule type="expression" dxfId="220" priority="221">
      <formula>INDIRECT(ADDRESS(ROW(),COLUMN()))=TRUNC(INDIRECT(ADDRESS(ROW(),COLUMN())))</formula>
    </cfRule>
  </conditionalFormatting>
  <conditionalFormatting sqref="AH290:AM290">
    <cfRule type="expression" dxfId="219" priority="220">
      <formula>INDIRECT(ADDRESS(ROW(),COLUMN()))=TRUNC(INDIRECT(ADDRESS(ROW(),COLUMN())))</formula>
    </cfRule>
  </conditionalFormatting>
  <conditionalFormatting sqref="AN291">
    <cfRule type="expression" dxfId="218" priority="219">
      <formula>INDIRECT(ADDRESS(ROW(),COLUMN()))=TRUNC(INDIRECT(ADDRESS(ROW(),COLUMN())))</formula>
    </cfRule>
  </conditionalFormatting>
  <conditionalFormatting sqref="AN290">
    <cfRule type="expression" dxfId="217" priority="218">
      <formula>INDIRECT(ADDRESS(ROW(),COLUMN()))=TRUNC(INDIRECT(ADDRESS(ROW(),COLUMN())))</formula>
    </cfRule>
  </conditionalFormatting>
  <conditionalFormatting sqref="AO291:AT291">
    <cfRule type="expression" dxfId="216" priority="217">
      <formula>INDIRECT(ADDRESS(ROW(),COLUMN()))=TRUNC(INDIRECT(ADDRESS(ROW(),COLUMN())))</formula>
    </cfRule>
  </conditionalFormatting>
  <conditionalFormatting sqref="AO290:AT290">
    <cfRule type="expression" dxfId="215" priority="216">
      <formula>INDIRECT(ADDRESS(ROW(),COLUMN()))=TRUNC(INDIRECT(ADDRESS(ROW(),COLUMN())))</formula>
    </cfRule>
  </conditionalFormatting>
  <conditionalFormatting sqref="AU291">
    <cfRule type="expression" dxfId="214" priority="215">
      <formula>INDIRECT(ADDRESS(ROW(),COLUMN()))=TRUNC(INDIRECT(ADDRESS(ROW(),COLUMN())))</formula>
    </cfRule>
  </conditionalFormatting>
  <conditionalFormatting sqref="AU290">
    <cfRule type="expression" dxfId="213" priority="214">
      <formula>INDIRECT(ADDRESS(ROW(),COLUMN()))=TRUNC(INDIRECT(ADDRESS(ROW(),COLUMN())))</formula>
    </cfRule>
  </conditionalFormatting>
  <conditionalFormatting sqref="AV291:AW291">
    <cfRule type="expression" dxfId="212" priority="213">
      <formula>INDIRECT(ADDRESS(ROW(),COLUMN()))=TRUNC(INDIRECT(ADDRESS(ROW(),COLUMN())))</formula>
    </cfRule>
  </conditionalFormatting>
  <conditionalFormatting sqref="AV290:AW290">
    <cfRule type="expression" dxfId="211" priority="212">
      <formula>INDIRECT(ADDRESS(ROW(),COLUMN()))=TRUNC(INDIRECT(ADDRESS(ROW(),COLUMN())))</formula>
    </cfRule>
  </conditionalFormatting>
  <conditionalFormatting sqref="AX293:BA294">
    <cfRule type="expression" dxfId="210" priority="211">
      <formula>INDIRECT(ADDRESS(ROW(),COLUMN()))=TRUNC(INDIRECT(ADDRESS(ROW(),COLUMN())))</formula>
    </cfRule>
  </conditionalFormatting>
  <conditionalFormatting sqref="S294">
    <cfRule type="expression" dxfId="209" priority="210">
      <formula>INDIRECT(ADDRESS(ROW(),COLUMN()))=TRUNC(INDIRECT(ADDRESS(ROW(),COLUMN())))</formula>
    </cfRule>
  </conditionalFormatting>
  <conditionalFormatting sqref="S293">
    <cfRule type="expression" dxfId="208" priority="209">
      <formula>INDIRECT(ADDRESS(ROW(),COLUMN()))=TRUNC(INDIRECT(ADDRESS(ROW(),COLUMN())))</formula>
    </cfRule>
  </conditionalFormatting>
  <conditionalFormatting sqref="T294:Y294">
    <cfRule type="expression" dxfId="207" priority="208">
      <formula>INDIRECT(ADDRESS(ROW(),COLUMN()))=TRUNC(INDIRECT(ADDRESS(ROW(),COLUMN())))</formula>
    </cfRule>
  </conditionalFormatting>
  <conditionalFormatting sqref="T293:Y293">
    <cfRule type="expression" dxfId="206" priority="207">
      <formula>INDIRECT(ADDRESS(ROW(),COLUMN()))=TRUNC(INDIRECT(ADDRESS(ROW(),COLUMN())))</formula>
    </cfRule>
  </conditionalFormatting>
  <conditionalFormatting sqref="Z294">
    <cfRule type="expression" dxfId="205" priority="206">
      <formula>INDIRECT(ADDRESS(ROW(),COLUMN()))=TRUNC(INDIRECT(ADDRESS(ROW(),COLUMN())))</formula>
    </cfRule>
  </conditionalFormatting>
  <conditionalFormatting sqref="Z293">
    <cfRule type="expression" dxfId="204" priority="205">
      <formula>INDIRECT(ADDRESS(ROW(),COLUMN()))=TRUNC(INDIRECT(ADDRESS(ROW(),COLUMN())))</formula>
    </cfRule>
  </conditionalFormatting>
  <conditionalFormatting sqref="AA294:AF294">
    <cfRule type="expression" dxfId="203" priority="204">
      <formula>INDIRECT(ADDRESS(ROW(),COLUMN()))=TRUNC(INDIRECT(ADDRESS(ROW(),COLUMN())))</formula>
    </cfRule>
  </conditionalFormatting>
  <conditionalFormatting sqref="AA293:AF293">
    <cfRule type="expression" dxfId="202" priority="203">
      <formula>INDIRECT(ADDRESS(ROW(),COLUMN()))=TRUNC(INDIRECT(ADDRESS(ROW(),COLUMN())))</formula>
    </cfRule>
  </conditionalFormatting>
  <conditionalFormatting sqref="AG294">
    <cfRule type="expression" dxfId="201" priority="202">
      <formula>INDIRECT(ADDRESS(ROW(),COLUMN()))=TRUNC(INDIRECT(ADDRESS(ROW(),COLUMN())))</formula>
    </cfRule>
  </conditionalFormatting>
  <conditionalFormatting sqref="AG293">
    <cfRule type="expression" dxfId="200" priority="201">
      <formula>INDIRECT(ADDRESS(ROW(),COLUMN()))=TRUNC(INDIRECT(ADDRESS(ROW(),COLUMN())))</formula>
    </cfRule>
  </conditionalFormatting>
  <conditionalFormatting sqref="AH294:AM294">
    <cfRule type="expression" dxfId="199" priority="200">
      <formula>INDIRECT(ADDRESS(ROW(),COLUMN()))=TRUNC(INDIRECT(ADDRESS(ROW(),COLUMN())))</formula>
    </cfRule>
  </conditionalFormatting>
  <conditionalFormatting sqref="AH293:AM293">
    <cfRule type="expression" dxfId="198" priority="199">
      <formula>INDIRECT(ADDRESS(ROW(),COLUMN()))=TRUNC(INDIRECT(ADDRESS(ROW(),COLUMN())))</formula>
    </cfRule>
  </conditionalFormatting>
  <conditionalFormatting sqref="AN294">
    <cfRule type="expression" dxfId="197" priority="198">
      <formula>INDIRECT(ADDRESS(ROW(),COLUMN()))=TRUNC(INDIRECT(ADDRESS(ROW(),COLUMN())))</formula>
    </cfRule>
  </conditionalFormatting>
  <conditionalFormatting sqref="AN293">
    <cfRule type="expression" dxfId="196" priority="197">
      <formula>INDIRECT(ADDRESS(ROW(),COLUMN()))=TRUNC(INDIRECT(ADDRESS(ROW(),COLUMN())))</formula>
    </cfRule>
  </conditionalFormatting>
  <conditionalFormatting sqref="AO294:AT294">
    <cfRule type="expression" dxfId="195" priority="196">
      <formula>INDIRECT(ADDRESS(ROW(),COLUMN()))=TRUNC(INDIRECT(ADDRESS(ROW(),COLUMN())))</formula>
    </cfRule>
  </conditionalFormatting>
  <conditionalFormatting sqref="AO293:AT293">
    <cfRule type="expression" dxfId="194" priority="195">
      <formula>INDIRECT(ADDRESS(ROW(),COLUMN()))=TRUNC(INDIRECT(ADDRESS(ROW(),COLUMN())))</formula>
    </cfRule>
  </conditionalFormatting>
  <conditionalFormatting sqref="AU294">
    <cfRule type="expression" dxfId="193" priority="194">
      <formula>INDIRECT(ADDRESS(ROW(),COLUMN()))=TRUNC(INDIRECT(ADDRESS(ROW(),COLUMN())))</formula>
    </cfRule>
  </conditionalFormatting>
  <conditionalFormatting sqref="AU293">
    <cfRule type="expression" dxfId="192" priority="193">
      <formula>INDIRECT(ADDRESS(ROW(),COLUMN()))=TRUNC(INDIRECT(ADDRESS(ROW(),COLUMN())))</formula>
    </cfRule>
  </conditionalFormatting>
  <conditionalFormatting sqref="AV294:AW294">
    <cfRule type="expression" dxfId="191" priority="192">
      <formula>INDIRECT(ADDRESS(ROW(),COLUMN()))=TRUNC(INDIRECT(ADDRESS(ROW(),COLUMN())))</formula>
    </cfRule>
  </conditionalFormatting>
  <conditionalFormatting sqref="AV293:AW293">
    <cfRule type="expression" dxfId="190" priority="191">
      <formula>INDIRECT(ADDRESS(ROW(),COLUMN()))=TRUNC(INDIRECT(ADDRESS(ROW(),COLUMN())))</formula>
    </cfRule>
  </conditionalFormatting>
  <conditionalFormatting sqref="AX296:BA297">
    <cfRule type="expression" dxfId="189" priority="190">
      <formula>INDIRECT(ADDRESS(ROW(),COLUMN()))=TRUNC(INDIRECT(ADDRESS(ROW(),COLUMN())))</formula>
    </cfRule>
  </conditionalFormatting>
  <conditionalFormatting sqref="S297">
    <cfRule type="expression" dxfId="188" priority="189">
      <formula>INDIRECT(ADDRESS(ROW(),COLUMN()))=TRUNC(INDIRECT(ADDRESS(ROW(),COLUMN())))</formula>
    </cfRule>
  </conditionalFormatting>
  <conditionalFormatting sqref="S296">
    <cfRule type="expression" dxfId="187" priority="188">
      <formula>INDIRECT(ADDRESS(ROW(),COLUMN()))=TRUNC(INDIRECT(ADDRESS(ROW(),COLUMN())))</formula>
    </cfRule>
  </conditionalFormatting>
  <conditionalFormatting sqref="T297:Y297">
    <cfRule type="expression" dxfId="186" priority="187">
      <formula>INDIRECT(ADDRESS(ROW(),COLUMN()))=TRUNC(INDIRECT(ADDRESS(ROW(),COLUMN())))</formula>
    </cfRule>
  </conditionalFormatting>
  <conditionalFormatting sqref="T296:Y296">
    <cfRule type="expression" dxfId="185" priority="186">
      <formula>INDIRECT(ADDRESS(ROW(),COLUMN()))=TRUNC(INDIRECT(ADDRESS(ROW(),COLUMN())))</formula>
    </cfRule>
  </conditionalFormatting>
  <conditionalFormatting sqref="Z297">
    <cfRule type="expression" dxfId="184" priority="185">
      <formula>INDIRECT(ADDRESS(ROW(),COLUMN()))=TRUNC(INDIRECT(ADDRESS(ROW(),COLUMN())))</formula>
    </cfRule>
  </conditionalFormatting>
  <conditionalFormatting sqref="Z296">
    <cfRule type="expression" dxfId="183" priority="184">
      <formula>INDIRECT(ADDRESS(ROW(),COLUMN()))=TRUNC(INDIRECT(ADDRESS(ROW(),COLUMN())))</formula>
    </cfRule>
  </conditionalFormatting>
  <conditionalFormatting sqref="AA297:AF297">
    <cfRule type="expression" dxfId="182" priority="183">
      <formula>INDIRECT(ADDRESS(ROW(),COLUMN()))=TRUNC(INDIRECT(ADDRESS(ROW(),COLUMN())))</formula>
    </cfRule>
  </conditionalFormatting>
  <conditionalFormatting sqref="AA296:AF296">
    <cfRule type="expression" dxfId="181" priority="182">
      <formula>INDIRECT(ADDRESS(ROW(),COLUMN()))=TRUNC(INDIRECT(ADDRESS(ROW(),COLUMN())))</formula>
    </cfRule>
  </conditionalFormatting>
  <conditionalFormatting sqref="AG297">
    <cfRule type="expression" dxfId="180" priority="181">
      <formula>INDIRECT(ADDRESS(ROW(),COLUMN()))=TRUNC(INDIRECT(ADDRESS(ROW(),COLUMN())))</formula>
    </cfRule>
  </conditionalFormatting>
  <conditionalFormatting sqref="AG296">
    <cfRule type="expression" dxfId="179" priority="180">
      <formula>INDIRECT(ADDRESS(ROW(),COLUMN()))=TRUNC(INDIRECT(ADDRESS(ROW(),COLUMN())))</formula>
    </cfRule>
  </conditionalFormatting>
  <conditionalFormatting sqref="AH297:AM297">
    <cfRule type="expression" dxfId="178" priority="179">
      <formula>INDIRECT(ADDRESS(ROW(),COLUMN()))=TRUNC(INDIRECT(ADDRESS(ROW(),COLUMN())))</formula>
    </cfRule>
  </conditionalFormatting>
  <conditionalFormatting sqref="AH296:AM296">
    <cfRule type="expression" dxfId="177" priority="178">
      <formula>INDIRECT(ADDRESS(ROW(),COLUMN()))=TRUNC(INDIRECT(ADDRESS(ROW(),COLUMN())))</formula>
    </cfRule>
  </conditionalFormatting>
  <conditionalFormatting sqref="AN297">
    <cfRule type="expression" dxfId="176" priority="177">
      <formula>INDIRECT(ADDRESS(ROW(),COLUMN()))=TRUNC(INDIRECT(ADDRESS(ROW(),COLUMN())))</formula>
    </cfRule>
  </conditionalFormatting>
  <conditionalFormatting sqref="AN296">
    <cfRule type="expression" dxfId="175" priority="176">
      <formula>INDIRECT(ADDRESS(ROW(),COLUMN()))=TRUNC(INDIRECT(ADDRESS(ROW(),COLUMN())))</formula>
    </cfRule>
  </conditionalFormatting>
  <conditionalFormatting sqref="AO297:AT297">
    <cfRule type="expression" dxfId="174" priority="175">
      <formula>INDIRECT(ADDRESS(ROW(),COLUMN()))=TRUNC(INDIRECT(ADDRESS(ROW(),COLUMN())))</formula>
    </cfRule>
  </conditionalFormatting>
  <conditionalFormatting sqref="AO296:AT296">
    <cfRule type="expression" dxfId="173" priority="174">
      <formula>INDIRECT(ADDRESS(ROW(),COLUMN()))=TRUNC(INDIRECT(ADDRESS(ROW(),COLUMN())))</formula>
    </cfRule>
  </conditionalFormatting>
  <conditionalFormatting sqref="AU297">
    <cfRule type="expression" dxfId="172" priority="173">
      <formula>INDIRECT(ADDRESS(ROW(),COLUMN()))=TRUNC(INDIRECT(ADDRESS(ROW(),COLUMN())))</formula>
    </cfRule>
  </conditionalFormatting>
  <conditionalFormatting sqref="AU296">
    <cfRule type="expression" dxfId="171" priority="172">
      <formula>INDIRECT(ADDRESS(ROW(),COLUMN()))=TRUNC(INDIRECT(ADDRESS(ROW(),COLUMN())))</formula>
    </cfRule>
  </conditionalFormatting>
  <conditionalFormatting sqref="AV297:AW297">
    <cfRule type="expression" dxfId="170" priority="171">
      <formula>INDIRECT(ADDRESS(ROW(),COLUMN()))=TRUNC(INDIRECT(ADDRESS(ROW(),COLUMN())))</formula>
    </cfRule>
  </conditionalFormatting>
  <conditionalFormatting sqref="AV296:AW296">
    <cfRule type="expression" dxfId="169" priority="170">
      <formula>INDIRECT(ADDRESS(ROW(),COLUMN()))=TRUNC(INDIRECT(ADDRESS(ROW(),COLUMN())))</formula>
    </cfRule>
  </conditionalFormatting>
  <conditionalFormatting sqref="AX299:BA300">
    <cfRule type="expression" dxfId="168" priority="169">
      <formula>INDIRECT(ADDRESS(ROW(),COLUMN()))=TRUNC(INDIRECT(ADDRESS(ROW(),COLUMN())))</formula>
    </cfRule>
  </conditionalFormatting>
  <conditionalFormatting sqref="S300">
    <cfRule type="expression" dxfId="167" priority="168">
      <formula>INDIRECT(ADDRESS(ROW(),COLUMN()))=TRUNC(INDIRECT(ADDRESS(ROW(),COLUMN())))</formula>
    </cfRule>
  </conditionalFormatting>
  <conditionalFormatting sqref="S299">
    <cfRule type="expression" dxfId="166" priority="167">
      <formula>INDIRECT(ADDRESS(ROW(),COLUMN()))=TRUNC(INDIRECT(ADDRESS(ROW(),COLUMN())))</formula>
    </cfRule>
  </conditionalFormatting>
  <conditionalFormatting sqref="T300:Y300">
    <cfRule type="expression" dxfId="165" priority="166">
      <formula>INDIRECT(ADDRESS(ROW(),COLUMN()))=TRUNC(INDIRECT(ADDRESS(ROW(),COLUMN())))</formula>
    </cfRule>
  </conditionalFormatting>
  <conditionalFormatting sqref="T299:Y299">
    <cfRule type="expression" dxfId="164" priority="165">
      <formula>INDIRECT(ADDRESS(ROW(),COLUMN()))=TRUNC(INDIRECT(ADDRESS(ROW(),COLUMN())))</formula>
    </cfRule>
  </conditionalFormatting>
  <conditionalFormatting sqref="Z300">
    <cfRule type="expression" dxfId="163" priority="164">
      <formula>INDIRECT(ADDRESS(ROW(),COLUMN()))=TRUNC(INDIRECT(ADDRESS(ROW(),COLUMN())))</formula>
    </cfRule>
  </conditionalFormatting>
  <conditionalFormatting sqref="Z299">
    <cfRule type="expression" dxfId="162" priority="163">
      <formula>INDIRECT(ADDRESS(ROW(),COLUMN()))=TRUNC(INDIRECT(ADDRESS(ROW(),COLUMN())))</formula>
    </cfRule>
  </conditionalFormatting>
  <conditionalFormatting sqref="AA300:AF300">
    <cfRule type="expression" dxfId="161" priority="162">
      <formula>INDIRECT(ADDRESS(ROW(),COLUMN()))=TRUNC(INDIRECT(ADDRESS(ROW(),COLUMN())))</formula>
    </cfRule>
  </conditionalFormatting>
  <conditionalFormatting sqref="AA299:AF299">
    <cfRule type="expression" dxfId="160" priority="161">
      <formula>INDIRECT(ADDRESS(ROW(),COLUMN()))=TRUNC(INDIRECT(ADDRESS(ROW(),COLUMN())))</formula>
    </cfRule>
  </conditionalFormatting>
  <conditionalFormatting sqref="AG300">
    <cfRule type="expression" dxfId="159" priority="160">
      <formula>INDIRECT(ADDRESS(ROW(),COLUMN()))=TRUNC(INDIRECT(ADDRESS(ROW(),COLUMN())))</formula>
    </cfRule>
  </conditionalFormatting>
  <conditionalFormatting sqref="AG299">
    <cfRule type="expression" dxfId="158" priority="159">
      <formula>INDIRECT(ADDRESS(ROW(),COLUMN()))=TRUNC(INDIRECT(ADDRESS(ROW(),COLUMN())))</formula>
    </cfRule>
  </conditionalFormatting>
  <conditionalFormatting sqref="AH300:AM300">
    <cfRule type="expression" dxfId="157" priority="158">
      <formula>INDIRECT(ADDRESS(ROW(),COLUMN()))=TRUNC(INDIRECT(ADDRESS(ROW(),COLUMN())))</formula>
    </cfRule>
  </conditionalFormatting>
  <conditionalFormatting sqref="AH299:AM299">
    <cfRule type="expression" dxfId="156" priority="157">
      <formula>INDIRECT(ADDRESS(ROW(),COLUMN()))=TRUNC(INDIRECT(ADDRESS(ROW(),COLUMN())))</formula>
    </cfRule>
  </conditionalFormatting>
  <conditionalFormatting sqref="AN300">
    <cfRule type="expression" dxfId="155" priority="156">
      <formula>INDIRECT(ADDRESS(ROW(),COLUMN()))=TRUNC(INDIRECT(ADDRESS(ROW(),COLUMN())))</formula>
    </cfRule>
  </conditionalFormatting>
  <conditionalFormatting sqref="AN299">
    <cfRule type="expression" dxfId="154" priority="155">
      <formula>INDIRECT(ADDRESS(ROW(),COLUMN()))=TRUNC(INDIRECT(ADDRESS(ROW(),COLUMN())))</formula>
    </cfRule>
  </conditionalFormatting>
  <conditionalFormatting sqref="AO300:AT300">
    <cfRule type="expression" dxfId="153" priority="154">
      <formula>INDIRECT(ADDRESS(ROW(),COLUMN()))=TRUNC(INDIRECT(ADDRESS(ROW(),COLUMN())))</formula>
    </cfRule>
  </conditionalFormatting>
  <conditionalFormatting sqref="AO299:AT299">
    <cfRule type="expression" dxfId="152" priority="153">
      <formula>INDIRECT(ADDRESS(ROW(),COLUMN()))=TRUNC(INDIRECT(ADDRESS(ROW(),COLUMN())))</formula>
    </cfRule>
  </conditionalFormatting>
  <conditionalFormatting sqref="AU300">
    <cfRule type="expression" dxfId="151" priority="152">
      <formula>INDIRECT(ADDRESS(ROW(),COLUMN()))=TRUNC(INDIRECT(ADDRESS(ROW(),COLUMN())))</formula>
    </cfRule>
  </conditionalFormatting>
  <conditionalFormatting sqref="AU299">
    <cfRule type="expression" dxfId="150" priority="151">
      <formula>INDIRECT(ADDRESS(ROW(),COLUMN()))=TRUNC(INDIRECT(ADDRESS(ROW(),COLUMN())))</formula>
    </cfRule>
  </conditionalFormatting>
  <conditionalFormatting sqref="AV300:AW300">
    <cfRule type="expression" dxfId="149" priority="150">
      <formula>INDIRECT(ADDRESS(ROW(),COLUMN()))=TRUNC(INDIRECT(ADDRESS(ROW(),COLUMN())))</formula>
    </cfRule>
  </conditionalFormatting>
  <conditionalFormatting sqref="AV299:AW299">
    <cfRule type="expression" dxfId="148" priority="149">
      <formula>INDIRECT(ADDRESS(ROW(),COLUMN()))=TRUNC(INDIRECT(ADDRESS(ROW(),COLUMN())))</formula>
    </cfRule>
  </conditionalFormatting>
  <conditionalFormatting sqref="AX302:BA303">
    <cfRule type="expression" dxfId="147" priority="148">
      <formula>INDIRECT(ADDRESS(ROW(),COLUMN()))=TRUNC(INDIRECT(ADDRESS(ROW(),COLUMN())))</formula>
    </cfRule>
  </conditionalFormatting>
  <conditionalFormatting sqref="S303">
    <cfRule type="expression" dxfId="146" priority="147">
      <formula>INDIRECT(ADDRESS(ROW(),COLUMN()))=TRUNC(INDIRECT(ADDRESS(ROW(),COLUMN())))</formula>
    </cfRule>
  </conditionalFormatting>
  <conditionalFormatting sqref="S302">
    <cfRule type="expression" dxfId="145" priority="146">
      <formula>INDIRECT(ADDRESS(ROW(),COLUMN()))=TRUNC(INDIRECT(ADDRESS(ROW(),COLUMN())))</formula>
    </cfRule>
  </conditionalFormatting>
  <conditionalFormatting sqref="T303:Y303">
    <cfRule type="expression" dxfId="144" priority="145">
      <formula>INDIRECT(ADDRESS(ROW(),COLUMN()))=TRUNC(INDIRECT(ADDRESS(ROW(),COLUMN())))</formula>
    </cfRule>
  </conditionalFormatting>
  <conditionalFormatting sqref="T302:Y302">
    <cfRule type="expression" dxfId="143" priority="144">
      <formula>INDIRECT(ADDRESS(ROW(),COLUMN()))=TRUNC(INDIRECT(ADDRESS(ROW(),COLUMN())))</formula>
    </cfRule>
  </conditionalFormatting>
  <conditionalFormatting sqref="Z303">
    <cfRule type="expression" dxfId="142" priority="143">
      <formula>INDIRECT(ADDRESS(ROW(),COLUMN()))=TRUNC(INDIRECT(ADDRESS(ROW(),COLUMN())))</formula>
    </cfRule>
  </conditionalFormatting>
  <conditionalFormatting sqref="Z302">
    <cfRule type="expression" dxfId="141" priority="142">
      <formula>INDIRECT(ADDRESS(ROW(),COLUMN()))=TRUNC(INDIRECT(ADDRESS(ROW(),COLUMN())))</formula>
    </cfRule>
  </conditionalFormatting>
  <conditionalFormatting sqref="AA303:AF303">
    <cfRule type="expression" dxfId="140" priority="141">
      <formula>INDIRECT(ADDRESS(ROW(),COLUMN()))=TRUNC(INDIRECT(ADDRESS(ROW(),COLUMN())))</formula>
    </cfRule>
  </conditionalFormatting>
  <conditionalFormatting sqref="AA302:AF302">
    <cfRule type="expression" dxfId="139" priority="140">
      <formula>INDIRECT(ADDRESS(ROW(),COLUMN()))=TRUNC(INDIRECT(ADDRESS(ROW(),COLUMN())))</formula>
    </cfRule>
  </conditionalFormatting>
  <conditionalFormatting sqref="AG303">
    <cfRule type="expression" dxfId="138" priority="139">
      <formula>INDIRECT(ADDRESS(ROW(),COLUMN()))=TRUNC(INDIRECT(ADDRESS(ROW(),COLUMN())))</formula>
    </cfRule>
  </conditionalFormatting>
  <conditionalFormatting sqref="AG302">
    <cfRule type="expression" dxfId="137" priority="138">
      <formula>INDIRECT(ADDRESS(ROW(),COLUMN()))=TRUNC(INDIRECT(ADDRESS(ROW(),COLUMN())))</formula>
    </cfRule>
  </conditionalFormatting>
  <conditionalFormatting sqref="AH303:AM303">
    <cfRule type="expression" dxfId="136" priority="137">
      <formula>INDIRECT(ADDRESS(ROW(),COLUMN()))=TRUNC(INDIRECT(ADDRESS(ROW(),COLUMN())))</formula>
    </cfRule>
  </conditionalFormatting>
  <conditionalFormatting sqref="AH302:AM302">
    <cfRule type="expression" dxfId="135" priority="136">
      <formula>INDIRECT(ADDRESS(ROW(),COLUMN()))=TRUNC(INDIRECT(ADDRESS(ROW(),COLUMN())))</formula>
    </cfRule>
  </conditionalFormatting>
  <conditionalFormatting sqref="AN303">
    <cfRule type="expression" dxfId="134" priority="135">
      <formula>INDIRECT(ADDRESS(ROW(),COLUMN()))=TRUNC(INDIRECT(ADDRESS(ROW(),COLUMN())))</formula>
    </cfRule>
  </conditionalFormatting>
  <conditionalFormatting sqref="AN302">
    <cfRule type="expression" dxfId="133" priority="134">
      <formula>INDIRECT(ADDRESS(ROW(),COLUMN()))=TRUNC(INDIRECT(ADDRESS(ROW(),COLUMN())))</formula>
    </cfRule>
  </conditionalFormatting>
  <conditionalFormatting sqref="AO303:AT303">
    <cfRule type="expression" dxfId="132" priority="133">
      <formula>INDIRECT(ADDRESS(ROW(),COLUMN()))=TRUNC(INDIRECT(ADDRESS(ROW(),COLUMN())))</formula>
    </cfRule>
  </conditionalFormatting>
  <conditionalFormatting sqref="AO302:AT302">
    <cfRule type="expression" dxfId="131" priority="132">
      <formula>INDIRECT(ADDRESS(ROW(),COLUMN()))=TRUNC(INDIRECT(ADDRESS(ROW(),COLUMN())))</formula>
    </cfRule>
  </conditionalFormatting>
  <conditionalFormatting sqref="AU303">
    <cfRule type="expression" dxfId="130" priority="131">
      <formula>INDIRECT(ADDRESS(ROW(),COLUMN()))=TRUNC(INDIRECT(ADDRESS(ROW(),COLUMN())))</formula>
    </cfRule>
  </conditionalFormatting>
  <conditionalFormatting sqref="AU302">
    <cfRule type="expression" dxfId="129" priority="130">
      <formula>INDIRECT(ADDRESS(ROW(),COLUMN()))=TRUNC(INDIRECT(ADDRESS(ROW(),COLUMN())))</formula>
    </cfRule>
  </conditionalFormatting>
  <conditionalFormatting sqref="AV303:AW303">
    <cfRule type="expression" dxfId="128" priority="129">
      <formula>INDIRECT(ADDRESS(ROW(),COLUMN()))=TRUNC(INDIRECT(ADDRESS(ROW(),COLUMN())))</formula>
    </cfRule>
  </conditionalFormatting>
  <conditionalFormatting sqref="AV302:AW302">
    <cfRule type="expression" dxfId="127" priority="128">
      <formula>INDIRECT(ADDRESS(ROW(),COLUMN()))=TRUNC(INDIRECT(ADDRESS(ROW(),COLUMN())))</formula>
    </cfRule>
  </conditionalFormatting>
  <conditionalFormatting sqref="AX305:BA306">
    <cfRule type="expression" dxfId="126" priority="127">
      <formula>INDIRECT(ADDRESS(ROW(),COLUMN()))=TRUNC(INDIRECT(ADDRESS(ROW(),COLUMN())))</formula>
    </cfRule>
  </conditionalFormatting>
  <conditionalFormatting sqref="S306">
    <cfRule type="expression" dxfId="125" priority="126">
      <formula>INDIRECT(ADDRESS(ROW(),COLUMN()))=TRUNC(INDIRECT(ADDRESS(ROW(),COLUMN())))</formula>
    </cfRule>
  </conditionalFormatting>
  <conditionalFormatting sqref="S305">
    <cfRule type="expression" dxfId="124" priority="125">
      <formula>INDIRECT(ADDRESS(ROW(),COLUMN()))=TRUNC(INDIRECT(ADDRESS(ROW(),COLUMN())))</formula>
    </cfRule>
  </conditionalFormatting>
  <conditionalFormatting sqref="T306:Y306">
    <cfRule type="expression" dxfId="123" priority="124">
      <formula>INDIRECT(ADDRESS(ROW(),COLUMN()))=TRUNC(INDIRECT(ADDRESS(ROW(),COLUMN())))</formula>
    </cfRule>
  </conditionalFormatting>
  <conditionalFormatting sqref="T305:Y305">
    <cfRule type="expression" dxfId="122" priority="123">
      <formula>INDIRECT(ADDRESS(ROW(),COLUMN()))=TRUNC(INDIRECT(ADDRESS(ROW(),COLUMN())))</formula>
    </cfRule>
  </conditionalFormatting>
  <conditionalFormatting sqref="Z306">
    <cfRule type="expression" dxfId="121" priority="122">
      <formula>INDIRECT(ADDRESS(ROW(),COLUMN()))=TRUNC(INDIRECT(ADDRESS(ROW(),COLUMN())))</formula>
    </cfRule>
  </conditionalFormatting>
  <conditionalFormatting sqref="Z305">
    <cfRule type="expression" dxfId="120" priority="121">
      <formula>INDIRECT(ADDRESS(ROW(),COLUMN()))=TRUNC(INDIRECT(ADDRESS(ROW(),COLUMN())))</formula>
    </cfRule>
  </conditionalFormatting>
  <conditionalFormatting sqref="AA306:AF306">
    <cfRule type="expression" dxfId="119" priority="120">
      <formula>INDIRECT(ADDRESS(ROW(),COLUMN()))=TRUNC(INDIRECT(ADDRESS(ROW(),COLUMN())))</formula>
    </cfRule>
  </conditionalFormatting>
  <conditionalFormatting sqref="AA305:AF305">
    <cfRule type="expression" dxfId="118" priority="119">
      <formula>INDIRECT(ADDRESS(ROW(),COLUMN()))=TRUNC(INDIRECT(ADDRESS(ROW(),COLUMN())))</formula>
    </cfRule>
  </conditionalFormatting>
  <conditionalFormatting sqref="AG306">
    <cfRule type="expression" dxfId="117" priority="118">
      <formula>INDIRECT(ADDRESS(ROW(),COLUMN()))=TRUNC(INDIRECT(ADDRESS(ROW(),COLUMN())))</formula>
    </cfRule>
  </conditionalFormatting>
  <conditionalFormatting sqref="AG305">
    <cfRule type="expression" dxfId="116" priority="117">
      <formula>INDIRECT(ADDRESS(ROW(),COLUMN()))=TRUNC(INDIRECT(ADDRESS(ROW(),COLUMN())))</formula>
    </cfRule>
  </conditionalFormatting>
  <conditionalFormatting sqref="AH306:AM306">
    <cfRule type="expression" dxfId="115" priority="116">
      <formula>INDIRECT(ADDRESS(ROW(),COLUMN()))=TRUNC(INDIRECT(ADDRESS(ROW(),COLUMN())))</formula>
    </cfRule>
  </conditionalFormatting>
  <conditionalFormatting sqref="AH305:AM305">
    <cfRule type="expression" dxfId="114" priority="115">
      <formula>INDIRECT(ADDRESS(ROW(),COLUMN()))=TRUNC(INDIRECT(ADDRESS(ROW(),COLUMN())))</formula>
    </cfRule>
  </conditionalFormatting>
  <conditionalFormatting sqref="AN306">
    <cfRule type="expression" dxfId="113" priority="114">
      <formula>INDIRECT(ADDRESS(ROW(),COLUMN()))=TRUNC(INDIRECT(ADDRESS(ROW(),COLUMN())))</formula>
    </cfRule>
  </conditionalFormatting>
  <conditionalFormatting sqref="AN305">
    <cfRule type="expression" dxfId="112" priority="113">
      <formula>INDIRECT(ADDRESS(ROW(),COLUMN()))=TRUNC(INDIRECT(ADDRESS(ROW(),COLUMN())))</formula>
    </cfRule>
  </conditionalFormatting>
  <conditionalFormatting sqref="AO306:AT306">
    <cfRule type="expression" dxfId="111" priority="112">
      <formula>INDIRECT(ADDRESS(ROW(),COLUMN()))=TRUNC(INDIRECT(ADDRESS(ROW(),COLUMN())))</formula>
    </cfRule>
  </conditionalFormatting>
  <conditionalFormatting sqref="AO305:AT305">
    <cfRule type="expression" dxfId="110" priority="111">
      <formula>INDIRECT(ADDRESS(ROW(),COLUMN()))=TRUNC(INDIRECT(ADDRESS(ROW(),COLUMN())))</formula>
    </cfRule>
  </conditionalFormatting>
  <conditionalFormatting sqref="AU306">
    <cfRule type="expression" dxfId="109" priority="110">
      <formula>INDIRECT(ADDRESS(ROW(),COLUMN()))=TRUNC(INDIRECT(ADDRESS(ROW(),COLUMN())))</formula>
    </cfRule>
  </conditionalFormatting>
  <conditionalFormatting sqref="AU305">
    <cfRule type="expression" dxfId="108" priority="109">
      <formula>INDIRECT(ADDRESS(ROW(),COLUMN()))=TRUNC(INDIRECT(ADDRESS(ROW(),COLUMN())))</formula>
    </cfRule>
  </conditionalFormatting>
  <conditionalFormatting sqref="AV306:AW306">
    <cfRule type="expression" dxfId="107" priority="108">
      <formula>INDIRECT(ADDRESS(ROW(),COLUMN()))=TRUNC(INDIRECT(ADDRESS(ROW(),COLUMN())))</formula>
    </cfRule>
  </conditionalFormatting>
  <conditionalFormatting sqref="AV305:AW305">
    <cfRule type="expression" dxfId="106" priority="107">
      <formula>INDIRECT(ADDRESS(ROW(),COLUMN()))=TRUNC(INDIRECT(ADDRESS(ROW(),COLUMN())))</formula>
    </cfRule>
  </conditionalFormatting>
  <conditionalFormatting sqref="AX308:BA309">
    <cfRule type="expression" dxfId="105" priority="106">
      <formula>INDIRECT(ADDRESS(ROW(),COLUMN()))=TRUNC(INDIRECT(ADDRESS(ROW(),COLUMN())))</formula>
    </cfRule>
  </conditionalFormatting>
  <conditionalFormatting sqref="S309">
    <cfRule type="expression" dxfId="104" priority="105">
      <formula>INDIRECT(ADDRESS(ROW(),COLUMN()))=TRUNC(INDIRECT(ADDRESS(ROW(),COLUMN())))</formula>
    </cfRule>
  </conditionalFormatting>
  <conditionalFormatting sqref="S308">
    <cfRule type="expression" dxfId="103" priority="104">
      <formula>INDIRECT(ADDRESS(ROW(),COLUMN()))=TRUNC(INDIRECT(ADDRESS(ROW(),COLUMN())))</formula>
    </cfRule>
  </conditionalFormatting>
  <conditionalFormatting sqref="T309:Y309">
    <cfRule type="expression" dxfId="102" priority="103">
      <formula>INDIRECT(ADDRESS(ROW(),COLUMN()))=TRUNC(INDIRECT(ADDRESS(ROW(),COLUMN())))</formula>
    </cfRule>
  </conditionalFormatting>
  <conditionalFormatting sqref="T308:Y308">
    <cfRule type="expression" dxfId="101" priority="102">
      <formula>INDIRECT(ADDRESS(ROW(),COLUMN()))=TRUNC(INDIRECT(ADDRESS(ROW(),COLUMN())))</formula>
    </cfRule>
  </conditionalFormatting>
  <conditionalFormatting sqref="Z309">
    <cfRule type="expression" dxfId="100" priority="101">
      <formula>INDIRECT(ADDRESS(ROW(),COLUMN()))=TRUNC(INDIRECT(ADDRESS(ROW(),COLUMN())))</formula>
    </cfRule>
  </conditionalFormatting>
  <conditionalFormatting sqref="Z308">
    <cfRule type="expression" dxfId="99" priority="100">
      <formula>INDIRECT(ADDRESS(ROW(),COLUMN()))=TRUNC(INDIRECT(ADDRESS(ROW(),COLUMN())))</formula>
    </cfRule>
  </conditionalFormatting>
  <conditionalFormatting sqref="AA309:AF309">
    <cfRule type="expression" dxfId="98" priority="99">
      <formula>INDIRECT(ADDRESS(ROW(),COLUMN()))=TRUNC(INDIRECT(ADDRESS(ROW(),COLUMN())))</formula>
    </cfRule>
  </conditionalFormatting>
  <conditionalFormatting sqref="AA308:AF308">
    <cfRule type="expression" dxfId="97" priority="98">
      <formula>INDIRECT(ADDRESS(ROW(),COLUMN()))=TRUNC(INDIRECT(ADDRESS(ROW(),COLUMN())))</formula>
    </cfRule>
  </conditionalFormatting>
  <conditionalFormatting sqref="AG309">
    <cfRule type="expression" dxfId="96" priority="97">
      <formula>INDIRECT(ADDRESS(ROW(),COLUMN()))=TRUNC(INDIRECT(ADDRESS(ROW(),COLUMN())))</formula>
    </cfRule>
  </conditionalFormatting>
  <conditionalFormatting sqref="AG308">
    <cfRule type="expression" dxfId="95" priority="96">
      <formula>INDIRECT(ADDRESS(ROW(),COLUMN()))=TRUNC(INDIRECT(ADDRESS(ROW(),COLUMN())))</formula>
    </cfRule>
  </conditionalFormatting>
  <conditionalFormatting sqref="AH309:AM309">
    <cfRule type="expression" dxfId="94" priority="95">
      <formula>INDIRECT(ADDRESS(ROW(),COLUMN()))=TRUNC(INDIRECT(ADDRESS(ROW(),COLUMN())))</formula>
    </cfRule>
  </conditionalFormatting>
  <conditionalFormatting sqref="AH308:AM308">
    <cfRule type="expression" dxfId="93" priority="94">
      <formula>INDIRECT(ADDRESS(ROW(),COLUMN()))=TRUNC(INDIRECT(ADDRESS(ROW(),COLUMN())))</formula>
    </cfRule>
  </conditionalFormatting>
  <conditionalFormatting sqref="AN309">
    <cfRule type="expression" dxfId="92" priority="93">
      <formula>INDIRECT(ADDRESS(ROW(),COLUMN()))=TRUNC(INDIRECT(ADDRESS(ROW(),COLUMN())))</formula>
    </cfRule>
  </conditionalFormatting>
  <conditionalFormatting sqref="AN308">
    <cfRule type="expression" dxfId="91" priority="92">
      <formula>INDIRECT(ADDRESS(ROW(),COLUMN()))=TRUNC(INDIRECT(ADDRESS(ROW(),COLUMN())))</formula>
    </cfRule>
  </conditionalFormatting>
  <conditionalFormatting sqref="AO309:AT309">
    <cfRule type="expression" dxfId="90" priority="91">
      <formula>INDIRECT(ADDRESS(ROW(),COLUMN()))=TRUNC(INDIRECT(ADDRESS(ROW(),COLUMN())))</formula>
    </cfRule>
  </conditionalFormatting>
  <conditionalFormatting sqref="AO308:AT308">
    <cfRule type="expression" dxfId="89" priority="90">
      <formula>INDIRECT(ADDRESS(ROW(),COLUMN()))=TRUNC(INDIRECT(ADDRESS(ROW(),COLUMN())))</formula>
    </cfRule>
  </conditionalFormatting>
  <conditionalFormatting sqref="AU309">
    <cfRule type="expression" dxfId="88" priority="89">
      <formula>INDIRECT(ADDRESS(ROW(),COLUMN()))=TRUNC(INDIRECT(ADDRESS(ROW(),COLUMN())))</formula>
    </cfRule>
  </conditionalFormatting>
  <conditionalFormatting sqref="AU308">
    <cfRule type="expression" dxfId="87" priority="88">
      <formula>INDIRECT(ADDRESS(ROW(),COLUMN()))=TRUNC(INDIRECT(ADDRESS(ROW(),COLUMN())))</formula>
    </cfRule>
  </conditionalFormatting>
  <conditionalFormatting sqref="AV309:AW309">
    <cfRule type="expression" dxfId="86" priority="87">
      <formula>INDIRECT(ADDRESS(ROW(),COLUMN()))=TRUNC(INDIRECT(ADDRESS(ROW(),COLUMN())))</formula>
    </cfRule>
  </conditionalFormatting>
  <conditionalFormatting sqref="AV308:AW308">
    <cfRule type="expression" dxfId="85" priority="86">
      <formula>INDIRECT(ADDRESS(ROW(),COLUMN()))=TRUNC(INDIRECT(ADDRESS(ROW(),COLUMN())))</formula>
    </cfRule>
  </conditionalFormatting>
  <conditionalFormatting sqref="AX311:BA312">
    <cfRule type="expression" dxfId="84" priority="85">
      <formula>INDIRECT(ADDRESS(ROW(),COLUMN()))=TRUNC(INDIRECT(ADDRESS(ROW(),COLUMN())))</formula>
    </cfRule>
  </conditionalFormatting>
  <conditionalFormatting sqref="S312">
    <cfRule type="expression" dxfId="83" priority="84">
      <formula>INDIRECT(ADDRESS(ROW(),COLUMN()))=TRUNC(INDIRECT(ADDRESS(ROW(),COLUMN())))</formula>
    </cfRule>
  </conditionalFormatting>
  <conditionalFormatting sqref="S311">
    <cfRule type="expression" dxfId="82" priority="83">
      <formula>INDIRECT(ADDRESS(ROW(),COLUMN()))=TRUNC(INDIRECT(ADDRESS(ROW(),COLUMN())))</formula>
    </cfRule>
  </conditionalFormatting>
  <conditionalFormatting sqref="T312:Y312">
    <cfRule type="expression" dxfId="81" priority="82">
      <formula>INDIRECT(ADDRESS(ROW(),COLUMN()))=TRUNC(INDIRECT(ADDRESS(ROW(),COLUMN())))</formula>
    </cfRule>
  </conditionalFormatting>
  <conditionalFormatting sqref="T311:Y311">
    <cfRule type="expression" dxfId="80" priority="81">
      <formula>INDIRECT(ADDRESS(ROW(),COLUMN()))=TRUNC(INDIRECT(ADDRESS(ROW(),COLUMN())))</formula>
    </cfRule>
  </conditionalFormatting>
  <conditionalFormatting sqref="Z312">
    <cfRule type="expression" dxfId="79" priority="80">
      <formula>INDIRECT(ADDRESS(ROW(),COLUMN()))=TRUNC(INDIRECT(ADDRESS(ROW(),COLUMN())))</formula>
    </cfRule>
  </conditionalFormatting>
  <conditionalFormatting sqref="Z311">
    <cfRule type="expression" dxfId="78" priority="79">
      <formula>INDIRECT(ADDRESS(ROW(),COLUMN()))=TRUNC(INDIRECT(ADDRESS(ROW(),COLUMN())))</formula>
    </cfRule>
  </conditionalFormatting>
  <conditionalFormatting sqref="AA312:AF312">
    <cfRule type="expression" dxfId="77" priority="78">
      <formula>INDIRECT(ADDRESS(ROW(),COLUMN()))=TRUNC(INDIRECT(ADDRESS(ROW(),COLUMN())))</formula>
    </cfRule>
  </conditionalFormatting>
  <conditionalFormatting sqref="AA311:AF311">
    <cfRule type="expression" dxfId="76" priority="77">
      <formula>INDIRECT(ADDRESS(ROW(),COLUMN()))=TRUNC(INDIRECT(ADDRESS(ROW(),COLUMN())))</formula>
    </cfRule>
  </conditionalFormatting>
  <conditionalFormatting sqref="AG312">
    <cfRule type="expression" dxfId="75" priority="76">
      <formula>INDIRECT(ADDRESS(ROW(),COLUMN()))=TRUNC(INDIRECT(ADDRESS(ROW(),COLUMN())))</formula>
    </cfRule>
  </conditionalFormatting>
  <conditionalFormatting sqref="AG311">
    <cfRule type="expression" dxfId="74" priority="75">
      <formula>INDIRECT(ADDRESS(ROW(),COLUMN()))=TRUNC(INDIRECT(ADDRESS(ROW(),COLUMN())))</formula>
    </cfRule>
  </conditionalFormatting>
  <conditionalFormatting sqref="AH312:AM312">
    <cfRule type="expression" dxfId="73" priority="74">
      <formula>INDIRECT(ADDRESS(ROW(),COLUMN()))=TRUNC(INDIRECT(ADDRESS(ROW(),COLUMN())))</formula>
    </cfRule>
  </conditionalFormatting>
  <conditionalFormatting sqref="AH311:AM311">
    <cfRule type="expression" dxfId="72" priority="73">
      <formula>INDIRECT(ADDRESS(ROW(),COLUMN()))=TRUNC(INDIRECT(ADDRESS(ROW(),COLUMN())))</formula>
    </cfRule>
  </conditionalFormatting>
  <conditionalFormatting sqref="AN312">
    <cfRule type="expression" dxfId="71" priority="72">
      <formula>INDIRECT(ADDRESS(ROW(),COLUMN()))=TRUNC(INDIRECT(ADDRESS(ROW(),COLUMN())))</formula>
    </cfRule>
  </conditionalFormatting>
  <conditionalFormatting sqref="AN311">
    <cfRule type="expression" dxfId="70" priority="71">
      <formula>INDIRECT(ADDRESS(ROW(),COLUMN()))=TRUNC(INDIRECT(ADDRESS(ROW(),COLUMN())))</formula>
    </cfRule>
  </conditionalFormatting>
  <conditionalFormatting sqref="AO312:AT312">
    <cfRule type="expression" dxfId="69" priority="70">
      <formula>INDIRECT(ADDRESS(ROW(),COLUMN()))=TRUNC(INDIRECT(ADDRESS(ROW(),COLUMN())))</formula>
    </cfRule>
  </conditionalFormatting>
  <conditionalFormatting sqref="AO311:AT311">
    <cfRule type="expression" dxfId="68" priority="69">
      <formula>INDIRECT(ADDRESS(ROW(),COLUMN()))=TRUNC(INDIRECT(ADDRESS(ROW(),COLUMN())))</formula>
    </cfRule>
  </conditionalFormatting>
  <conditionalFormatting sqref="AU312">
    <cfRule type="expression" dxfId="67" priority="68">
      <formula>INDIRECT(ADDRESS(ROW(),COLUMN()))=TRUNC(INDIRECT(ADDRESS(ROW(),COLUMN())))</formula>
    </cfRule>
  </conditionalFormatting>
  <conditionalFormatting sqref="AU311">
    <cfRule type="expression" dxfId="66" priority="67">
      <formula>INDIRECT(ADDRESS(ROW(),COLUMN()))=TRUNC(INDIRECT(ADDRESS(ROW(),COLUMN())))</formula>
    </cfRule>
  </conditionalFormatting>
  <conditionalFormatting sqref="AV312:AW312">
    <cfRule type="expression" dxfId="65" priority="66">
      <formula>INDIRECT(ADDRESS(ROW(),COLUMN()))=TRUNC(INDIRECT(ADDRESS(ROW(),COLUMN())))</formula>
    </cfRule>
  </conditionalFormatting>
  <conditionalFormatting sqref="AV311:AW311">
    <cfRule type="expression" dxfId="64" priority="65">
      <formula>INDIRECT(ADDRESS(ROW(),COLUMN()))=TRUNC(INDIRECT(ADDRESS(ROW(),COLUMN())))</formula>
    </cfRule>
  </conditionalFormatting>
  <conditionalFormatting sqref="AX314:BA315">
    <cfRule type="expression" dxfId="63" priority="64">
      <formula>INDIRECT(ADDRESS(ROW(),COLUMN()))=TRUNC(INDIRECT(ADDRESS(ROW(),COLUMN())))</formula>
    </cfRule>
  </conditionalFormatting>
  <conditionalFormatting sqref="S315">
    <cfRule type="expression" dxfId="62" priority="63">
      <formula>INDIRECT(ADDRESS(ROW(),COLUMN()))=TRUNC(INDIRECT(ADDRESS(ROW(),COLUMN())))</formula>
    </cfRule>
  </conditionalFormatting>
  <conditionalFormatting sqref="S314">
    <cfRule type="expression" dxfId="61" priority="62">
      <formula>INDIRECT(ADDRESS(ROW(),COLUMN()))=TRUNC(INDIRECT(ADDRESS(ROW(),COLUMN())))</formula>
    </cfRule>
  </conditionalFormatting>
  <conditionalFormatting sqref="T315:Y315">
    <cfRule type="expression" dxfId="60" priority="61">
      <formula>INDIRECT(ADDRESS(ROW(),COLUMN()))=TRUNC(INDIRECT(ADDRESS(ROW(),COLUMN())))</formula>
    </cfRule>
  </conditionalFormatting>
  <conditionalFormatting sqref="T314:Y314">
    <cfRule type="expression" dxfId="59" priority="60">
      <formula>INDIRECT(ADDRESS(ROW(),COLUMN()))=TRUNC(INDIRECT(ADDRESS(ROW(),COLUMN())))</formula>
    </cfRule>
  </conditionalFormatting>
  <conditionalFormatting sqref="Z315">
    <cfRule type="expression" dxfId="58" priority="59">
      <formula>INDIRECT(ADDRESS(ROW(),COLUMN()))=TRUNC(INDIRECT(ADDRESS(ROW(),COLUMN())))</formula>
    </cfRule>
  </conditionalFormatting>
  <conditionalFormatting sqref="Z314">
    <cfRule type="expression" dxfId="57" priority="58">
      <formula>INDIRECT(ADDRESS(ROW(),COLUMN()))=TRUNC(INDIRECT(ADDRESS(ROW(),COLUMN())))</formula>
    </cfRule>
  </conditionalFormatting>
  <conditionalFormatting sqref="AA315:AF315">
    <cfRule type="expression" dxfId="56" priority="57">
      <formula>INDIRECT(ADDRESS(ROW(),COLUMN()))=TRUNC(INDIRECT(ADDRESS(ROW(),COLUMN())))</formula>
    </cfRule>
  </conditionalFormatting>
  <conditionalFormatting sqref="AA314:AF314">
    <cfRule type="expression" dxfId="55" priority="56">
      <formula>INDIRECT(ADDRESS(ROW(),COLUMN()))=TRUNC(INDIRECT(ADDRESS(ROW(),COLUMN())))</formula>
    </cfRule>
  </conditionalFormatting>
  <conditionalFormatting sqref="AG315">
    <cfRule type="expression" dxfId="54" priority="55">
      <formula>INDIRECT(ADDRESS(ROW(),COLUMN()))=TRUNC(INDIRECT(ADDRESS(ROW(),COLUMN())))</formula>
    </cfRule>
  </conditionalFormatting>
  <conditionalFormatting sqref="AG314">
    <cfRule type="expression" dxfId="53" priority="54">
      <formula>INDIRECT(ADDRESS(ROW(),COLUMN()))=TRUNC(INDIRECT(ADDRESS(ROW(),COLUMN())))</formula>
    </cfRule>
  </conditionalFormatting>
  <conditionalFormatting sqref="AH315:AM315">
    <cfRule type="expression" dxfId="52" priority="53">
      <formula>INDIRECT(ADDRESS(ROW(),COLUMN()))=TRUNC(INDIRECT(ADDRESS(ROW(),COLUMN())))</formula>
    </cfRule>
  </conditionalFormatting>
  <conditionalFormatting sqref="AH314:AM314">
    <cfRule type="expression" dxfId="51" priority="52">
      <formula>INDIRECT(ADDRESS(ROW(),COLUMN()))=TRUNC(INDIRECT(ADDRESS(ROW(),COLUMN())))</formula>
    </cfRule>
  </conditionalFormatting>
  <conditionalFormatting sqref="AN315">
    <cfRule type="expression" dxfId="50" priority="51">
      <formula>INDIRECT(ADDRESS(ROW(),COLUMN()))=TRUNC(INDIRECT(ADDRESS(ROW(),COLUMN())))</formula>
    </cfRule>
  </conditionalFormatting>
  <conditionalFormatting sqref="AN314">
    <cfRule type="expression" dxfId="49" priority="50">
      <formula>INDIRECT(ADDRESS(ROW(),COLUMN()))=TRUNC(INDIRECT(ADDRESS(ROW(),COLUMN())))</formula>
    </cfRule>
  </conditionalFormatting>
  <conditionalFormatting sqref="AO315:AT315">
    <cfRule type="expression" dxfId="48" priority="49">
      <formula>INDIRECT(ADDRESS(ROW(),COLUMN()))=TRUNC(INDIRECT(ADDRESS(ROW(),COLUMN())))</formula>
    </cfRule>
  </conditionalFormatting>
  <conditionalFormatting sqref="AO314:AT314">
    <cfRule type="expression" dxfId="47" priority="48">
      <formula>INDIRECT(ADDRESS(ROW(),COLUMN()))=TRUNC(INDIRECT(ADDRESS(ROW(),COLUMN())))</formula>
    </cfRule>
  </conditionalFormatting>
  <conditionalFormatting sqref="AU315">
    <cfRule type="expression" dxfId="46" priority="47">
      <formula>INDIRECT(ADDRESS(ROW(),COLUMN()))=TRUNC(INDIRECT(ADDRESS(ROW(),COLUMN())))</formula>
    </cfRule>
  </conditionalFormatting>
  <conditionalFormatting sqref="AU314">
    <cfRule type="expression" dxfId="45" priority="46">
      <formula>INDIRECT(ADDRESS(ROW(),COLUMN()))=TRUNC(INDIRECT(ADDRESS(ROW(),COLUMN())))</formula>
    </cfRule>
  </conditionalFormatting>
  <conditionalFormatting sqref="AV315:AW315">
    <cfRule type="expression" dxfId="44" priority="45">
      <formula>INDIRECT(ADDRESS(ROW(),COLUMN()))=TRUNC(INDIRECT(ADDRESS(ROW(),COLUMN())))</formula>
    </cfRule>
  </conditionalFormatting>
  <conditionalFormatting sqref="AV314:AW314">
    <cfRule type="expression" dxfId="43" priority="44">
      <formula>INDIRECT(ADDRESS(ROW(),COLUMN()))=TRUNC(INDIRECT(ADDRESS(ROW(),COLUMN())))</formula>
    </cfRule>
  </conditionalFormatting>
  <conditionalFormatting sqref="AX317:BA318">
    <cfRule type="expression" dxfId="42" priority="43">
      <formula>INDIRECT(ADDRESS(ROW(),COLUMN()))=TRUNC(INDIRECT(ADDRESS(ROW(),COLUMN())))</formula>
    </cfRule>
  </conditionalFormatting>
  <conditionalFormatting sqref="S318">
    <cfRule type="expression" dxfId="41" priority="42">
      <formula>INDIRECT(ADDRESS(ROW(),COLUMN()))=TRUNC(INDIRECT(ADDRESS(ROW(),COLUMN())))</formula>
    </cfRule>
  </conditionalFormatting>
  <conditionalFormatting sqref="S317">
    <cfRule type="expression" dxfId="40" priority="41">
      <formula>INDIRECT(ADDRESS(ROW(),COLUMN()))=TRUNC(INDIRECT(ADDRESS(ROW(),COLUMN())))</formula>
    </cfRule>
  </conditionalFormatting>
  <conditionalFormatting sqref="T318:Y318">
    <cfRule type="expression" dxfId="39" priority="40">
      <formula>INDIRECT(ADDRESS(ROW(),COLUMN()))=TRUNC(INDIRECT(ADDRESS(ROW(),COLUMN())))</formula>
    </cfRule>
  </conditionalFormatting>
  <conditionalFormatting sqref="T317:Y317">
    <cfRule type="expression" dxfId="38" priority="39">
      <formula>INDIRECT(ADDRESS(ROW(),COLUMN()))=TRUNC(INDIRECT(ADDRESS(ROW(),COLUMN())))</formula>
    </cfRule>
  </conditionalFormatting>
  <conditionalFormatting sqref="Z318">
    <cfRule type="expression" dxfId="37" priority="38">
      <formula>INDIRECT(ADDRESS(ROW(),COLUMN()))=TRUNC(INDIRECT(ADDRESS(ROW(),COLUMN())))</formula>
    </cfRule>
  </conditionalFormatting>
  <conditionalFormatting sqref="Z317">
    <cfRule type="expression" dxfId="36" priority="37">
      <formula>INDIRECT(ADDRESS(ROW(),COLUMN()))=TRUNC(INDIRECT(ADDRESS(ROW(),COLUMN())))</formula>
    </cfRule>
  </conditionalFormatting>
  <conditionalFormatting sqref="AA318:AF318">
    <cfRule type="expression" dxfId="35" priority="36">
      <formula>INDIRECT(ADDRESS(ROW(),COLUMN()))=TRUNC(INDIRECT(ADDRESS(ROW(),COLUMN())))</formula>
    </cfRule>
  </conditionalFormatting>
  <conditionalFormatting sqref="AA317:AF317">
    <cfRule type="expression" dxfId="34" priority="35">
      <formula>INDIRECT(ADDRESS(ROW(),COLUMN()))=TRUNC(INDIRECT(ADDRESS(ROW(),COLUMN())))</formula>
    </cfRule>
  </conditionalFormatting>
  <conditionalFormatting sqref="AG318">
    <cfRule type="expression" dxfId="33" priority="34">
      <formula>INDIRECT(ADDRESS(ROW(),COLUMN()))=TRUNC(INDIRECT(ADDRESS(ROW(),COLUMN())))</formula>
    </cfRule>
  </conditionalFormatting>
  <conditionalFormatting sqref="AG317">
    <cfRule type="expression" dxfId="32" priority="33">
      <formula>INDIRECT(ADDRESS(ROW(),COLUMN()))=TRUNC(INDIRECT(ADDRESS(ROW(),COLUMN())))</formula>
    </cfRule>
  </conditionalFormatting>
  <conditionalFormatting sqref="AH318:AM318">
    <cfRule type="expression" dxfId="31" priority="32">
      <formula>INDIRECT(ADDRESS(ROW(),COLUMN()))=TRUNC(INDIRECT(ADDRESS(ROW(),COLUMN())))</formula>
    </cfRule>
  </conditionalFormatting>
  <conditionalFormatting sqref="AH317:AM317">
    <cfRule type="expression" dxfId="30" priority="31">
      <formula>INDIRECT(ADDRESS(ROW(),COLUMN()))=TRUNC(INDIRECT(ADDRESS(ROW(),COLUMN())))</formula>
    </cfRule>
  </conditionalFormatting>
  <conditionalFormatting sqref="AN318">
    <cfRule type="expression" dxfId="29" priority="30">
      <formula>INDIRECT(ADDRESS(ROW(),COLUMN()))=TRUNC(INDIRECT(ADDRESS(ROW(),COLUMN())))</formula>
    </cfRule>
  </conditionalFormatting>
  <conditionalFormatting sqref="AN317">
    <cfRule type="expression" dxfId="28" priority="29">
      <formula>INDIRECT(ADDRESS(ROW(),COLUMN()))=TRUNC(INDIRECT(ADDRESS(ROW(),COLUMN())))</formula>
    </cfRule>
  </conditionalFormatting>
  <conditionalFormatting sqref="AO318:AT318">
    <cfRule type="expression" dxfId="27" priority="28">
      <formula>INDIRECT(ADDRESS(ROW(),COLUMN()))=TRUNC(INDIRECT(ADDRESS(ROW(),COLUMN())))</formula>
    </cfRule>
  </conditionalFormatting>
  <conditionalFormatting sqref="AO317:AT317">
    <cfRule type="expression" dxfId="26" priority="27">
      <formula>INDIRECT(ADDRESS(ROW(),COLUMN()))=TRUNC(INDIRECT(ADDRESS(ROW(),COLUMN())))</formula>
    </cfRule>
  </conditionalFormatting>
  <conditionalFormatting sqref="AU318">
    <cfRule type="expression" dxfId="25" priority="26">
      <formula>INDIRECT(ADDRESS(ROW(),COLUMN()))=TRUNC(INDIRECT(ADDRESS(ROW(),COLUMN())))</formula>
    </cfRule>
  </conditionalFormatting>
  <conditionalFormatting sqref="AU317">
    <cfRule type="expression" dxfId="24" priority="25">
      <formula>INDIRECT(ADDRESS(ROW(),COLUMN()))=TRUNC(INDIRECT(ADDRESS(ROW(),COLUMN())))</formula>
    </cfRule>
  </conditionalFormatting>
  <conditionalFormatting sqref="AV318:AW318">
    <cfRule type="expression" dxfId="23" priority="24">
      <formula>INDIRECT(ADDRESS(ROW(),COLUMN()))=TRUNC(INDIRECT(ADDRESS(ROW(),COLUMN())))</formula>
    </cfRule>
  </conditionalFormatting>
  <conditionalFormatting sqref="AV317:AW317">
    <cfRule type="expression" dxfId="22" priority="23">
      <formula>INDIRECT(ADDRESS(ROW(),COLUMN()))=TRUNC(INDIRECT(ADDRESS(ROW(),COLUMN())))</formula>
    </cfRule>
  </conditionalFormatting>
  <conditionalFormatting sqref="AX320:BA321">
    <cfRule type="expression" dxfId="21" priority="22">
      <formula>INDIRECT(ADDRESS(ROW(),COLUMN()))=TRUNC(INDIRECT(ADDRESS(ROW(),COLUMN())))</formula>
    </cfRule>
  </conditionalFormatting>
  <conditionalFormatting sqref="S321">
    <cfRule type="expression" dxfId="20" priority="21">
      <formula>INDIRECT(ADDRESS(ROW(),COLUMN()))=TRUNC(INDIRECT(ADDRESS(ROW(),COLUMN())))</formula>
    </cfRule>
  </conditionalFormatting>
  <conditionalFormatting sqref="S320">
    <cfRule type="expression" dxfId="19" priority="20">
      <formula>INDIRECT(ADDRESS(ROW(),COLUMN()))=TRUNC(INDIRECT(ADDRESS(ROW(),COLUMN())))</formula>
    </cfRule>
  </conditionalFormatting>
  <conditionalFormatting sqref="T321:Y321">
    <cfRule type="expression" dxfId="18" priority="19">
      <formula>INDIRECT(ADDRESS(ROW(),COLUMN()))=TRUNC(INDIRECT(ADDRESS(ROW(),COLUMN())))</formula>
    </cfRule>
  </conditionalFormatting>
  <conditionalFormatting sqref="T320:Y320">
    <cfRule type="expression" dxfId="17" priority="18">
      <formula>INDIRECT(ADDRESS(ROW(),COLUMN()))=TRUNC(INDIRECT(ADDRESS(ROW(),COLUMN())))</formula>
    </cfRule>
  </conditionalFormatting>
  <conditionalFormatting sqref="Z321">
    <cfRule type="expression" dxfId="16" priority="17">
      <formula>INDIRECT(ADDRESS(ROW(),COLUMN()))=TRUNC(INDIRECT(ADDRESS(ROW(),COLUMN())))</formula>
    </cfRule>
  </conditionalFormatting>
  <conditionalFormatting sqref="Z320">
    <cfRule type="expression" dxfId="15" priority="16">
      <formula>INDIRECT(ADDRESS(ROW(),COLUMN()))=TRUNC(INDIRECT(ADDRESS(ROW(),COLUMN())))</formula>
    </cfRule>
  </conditionalFormatting>
  <conditionalFormatting sqref="AA321:AF321">
    <cfRule type="expression" dxfId="14" priority="15">
      <formula>INDIRECT(ADDRESS(ROW(),COLUMN()))=TRUNC(INDIRECT(ADDRESS(ROW(),COLUMN())))</formula>
    </cfRule>
  </conditionalFormatting>
  <conditionalFormatting sqref="AA320:AF320">
    <cfRule type="expression" dxfId="13" priority="14">
      <formula>INDIRECT(ADDRESS(ROW(),COLUMN()))=TRUNC(INDIRECT(ADDRESS(ROW(),COLUMN())))</formula>
    </cfRule>
  </conditionalFormatting>
  <conditionalFormatting sqref="AG321">
    <cfRule type="expression" dxfId="12" priority="13">
      <formula>INDIRECT(ADDRESS(ROW(),COLUMN()))=TRUNC(INDIRECT(ADDRESS(ROW(),COLUMN())))</formula>
    </cfRule>
  </conditionalFormatting>
  <conditionalFormatting sqref="AG320">
    <cfRule type="expression" dxfId="11" priority="12">
      <formula>INDIRECT(ADDRESS(ROW(),COLUMN()))=TRUNC(INDIRECT(ADDRESS(ROW(),COLUMN())))</formula>
    </cfRule>
  </conditionalFormatting>
  <conditionalFormatting sqref="AH321:AM321">
    <cfRule type="expression" dxfId="10" priority="11">
      <formula>INDIRECT(ADDRESS(ROW(),COLUMN()))=TRUNC(INDIRECT(ADDRESS(ROW(),COLUMN())))</formula>
    </cfRule>
  </conditionalFormatting>
  <conditionalFormatting sqref="AH320:AM320">
    <cfRule type="expression" dxfId="9" priority="10">
      <formula>INDIRECT(ADDRESS(ROW(),COLUMN()))=TRUNC(INDIRECT(ADDRESS(ROW(),COLUMN())))</formula>
    </cfRule>
  </conditionalFormatting>
  <conditionalFormatting sqref="AN321">
    <cfRule type="expression" dxfId="8" priority="9">
      <formula>INDIRECT(ADDRESS(ROW(),COLUMN()))=TRUNC(INDIRECT(ADDRESS(ROW(),COLUMN())))</formula>
    </cfRule>
  </conditionalFormatting>
  <conditionalFormatting sqref="AN320">
    <cfRule type="expression" dxfId="7" priority="8">
      <formula>INDIRECT(ADDRESS(ROW(),COLUMN()))=TRUNC(INDIRECT(ADDRESS(ROW(),COLUMN())))</formula>
    </cfRule>
  </conditionalFormatting>
  <conditionalFormatting sqref="AO321:AT321">
    <cfRule type="expression" dxfId="6" priority="7">
      <formula>INDIRECT(ADDRESS(ROW(),COLUMN()))=TRUNC(INDIRECT(ADDRESS(ROW(),COLUMN())))</formula>
    </cfRule>
  </conditionalFormatting>
  <conditionalFormatting sqref="AO320:AT320">
    <cfRule type="expression" dxfId="5" priority="6">
      <formula>INDIRECT(ADDRESS(ROW(),COLUMN()))=TRUNC(INDIRECT(ADDRESS(ROW(),COLUMN())))</formula>
    </cfRule>
  </conditionalFormatting>
  <conditionalFormatting sqref="AU321">
    <cfRule type="expression" dxfId="4" priority="5">
      <formula>INDIRECT(ADDRESS(ROW(),COLUMN()))=TRUNC(INDIRECT(ADDRESS(ROW(),COLUMN())))</formula>
    </cfRule>
  </conditionalFormatting>
  <conditionalFormatting sqref="AU320">
    <cfRule type="expression" dxfId="3" priority="4">
      <formula>INDIRECT(ADDRESS(ROW(),COLUMN()))=TRUNC(INDIRECT(ADDRESS(ROW(),COLUMN())))</formula>
    </cfRule>
  </conditionalFormatting>
  <conditionalFormatting sqref="AV321:AW321">
    <cfRule type="expression" dxfId="2" priority="3">
      <formula>INDIRECT(ADDRESS(ROW(),COLUMN()))=TRUNC(INDIRECT(ADDRESS(ROW(),COLUMN())))</formula>
    </cfRule>
  </conditionalFormatting>
  <conditionalFormatting sqref="AV320:AW320">
    <cfRule type="expression" dxfId="1" priority="2">
      <formula>INDIRECT(ADDRESS(ROW(),COLUMN()))=TRUNC(INDIRECT(ADDRESS(ROW(),COLUMN())))</formula>
    </cfRule>
  </conditionalFormatting>
  <conditionalFormatting sqref="S323:BA325">
    <cfRule type="expression" dxfId="0" priority="1">
      <formula>INDIRECT(ADDRESS(ROW(),COLUMN()))=TRUNC(INDIRECT(ADDRESS(ROW(),COLUMN())))</formula>
    </cfRule>
  </conditionalFormatting>
  <dataValidations count="8">
    <dataValidation type="decimal" allowBlank="1" showInputMessage="1" showErrorMessage="1" error="入力可能範囲　32～40" sqref="AX6" xr:uid="{00000000-0002-0000-0300-000007000000}">
      <formula1>32</formula1>
      <formula2>40</formula2>
    </dataValidation>
    <dataValidation type="list" allowBlank="1" showInputMessage="1" sqref="G22:G321" xr:uid="{00000000-0002-0000-0300-000006000000}">
      <formula1>"A, B, C, D"</formula1>
    </dataValidation>
    <dataValidation type="list" allowBlank="1" showInputMessage="1"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xr:uid="{00000000-0002-0000-0300-000005000000}">
      <formula1>シフト記号表</formula1>
    </dataValidation>
    <dataValidation type="list" allowBlank="1" showInputMessage="1" sqref="C22:E321" xr:uid="{00000000-0002-0000-0300-000004000000}">
      <formula1>職種</formula1>
    </dataValidation>
    <dataValidation type="list" allowBlank="1" showInputMessage="1" showErrorMessage="1" sqref="BB4:BE4" xr:uid="{00000000-0002-0000-0300-000003000000}">
      <formula1>"予定,実績,予定・実績"</formula1>
    </dataValidation>
    <dataValidation type="list" errorStyle="warning" allowBlank="1" showInputMessage="1" error="リストにない場合のみ、入力してください。" sqref="H22:K321" xr:uid="{00000000-0002-0000-0300-000002000000}">
      <formula1>INDIRECT(C22)</formula1>
    </dataValidation>
    <dataValidation type="list" allowBlank="1" showInputMessage="1" showErrorMessage="1" sqref="BB3:BE3" xr:uid="{00000000-0002-0000-0300-000001000000}">
      <formula1>"４週,暦月"</formula1>
    </dataValidation>
    <dataValidation type="list" allowBlank="1" showInputMessage="1" showErrorMessage="1" sqref="AC3" xr:uid="{00000000-0002-0000-0300-000000000000}">
      <formula1>#REF!</formula1>
    </dataValidation>
  </dataValidations>
  <printOptions horizontalCentered="1"/>
  <pageMargins left="0.15748031496062992" right="0.15748031496062992" top="0.31496062992125984" bottom="0.15748031496062992" header="0.31496062992125984" footer="0.31496062992125984"/>
  <pageSetup paperSize="9" scale="46" fitToHeight="0" orientation="landscape" r:id="rId1"/>
  <headerFooter>
    <oddFooter>&amp;R&amp;14&amp;P/&amp;N</oddFooter>
  </headerFooter>
  <rowBreaks count="2" manualBreakCount="2">
    <brk id="276" max="57" man="1"/>
    <brk id="306" max="57" man="1"/>
  </rowBreaks>
  <extLst>
    <ext xmlns:x14="http://schemas.microsoft.com/office/spreadsheetml/2009/9/main" uri="{CCE6A557-97BC-4b89-ADB6-D9C93CAAB3DF}">
      <x14:dataValidations xmlns:xm="http://schemas.microsoft.com/office/excel/2006/main" count="1">
        <x14:dataValidation type="list" allowBlank="1" showInputMessage="1" xr:uid="{00000000-0002-0000-0300-000008000000}">
          <x14:formula1>
            <xm:f>プルダウン・リスト!#REF!</xm:f>
          </x14:formula1>
          <xm:sqref>AP1:BE1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C904-D78E-41B0-A0B2-2175AFA9E383}">
  <sheetPr>
    <pageSetUpPr fitToPage="1"/>
  </sheetPr>
  <dimension ref="A1:BU81"/>
  <sheetViews>
    <sheetView showGridLines="0" view="pageBreakPreview" zoomScale="60" zoomScaleNormal="70" workbookViewId="0"/>
  </sheetViews>
  <sheetFormatPr defaultColWidth="4.375" defaultRowHeight="20.25" customHeight="1"/>
  <cols>
    <col min="1" max="1" width="1.625" style="936" customWidth="1"/>
    <col min="2" max="5" width="5.75" style="936" customWidth="1"/>
    <col min="6" max="6" width="16.5" style="936" hidden="1" customWidth="1"/>
    <col min="7" max="58" width="5.625" style="936" customWidth="1"/>
    <col min="59" max="16384" width="4.375" style="936"/>
  </cols>
  <sheetData>
    <row r="1" spans="2:64" s="1250" customFormat="1" ht="20.25" customHeight="1">
      <c r="C1" s="1288" t="s">
        <v>1003</v>
      </c>
      <c r="D1" s="1288"/>
      <c r="E1" s="1288"/>
      <c r="F1" s="1288"/>
      <c r="G1" s="1288"/>
      <c r="H1" s="1279" t="s">
        <v>1002</v>
      </c>
      <c r="J1" s="1279"/>
      <c r="L1" s="1288"/>
      <c r="M1" s="1288"/>
      <c r="N1" s="1288"/>
      <c r="O1" s="1288"/>
      <c r="P1" s="1288"/>
      <c r="Q1" s="1288"/>
      <c r="R1" s="1288"/>
      <c r="AM1" s="1284"/>
      <c r="AN1" s="1227"/>
      <c r="AO1" s="1227" t="s">
        <v>1001</v>
      </c>
      <c r="AP1" s="1290" t="s">
        <v>1000</v>
      </c>
      <c r="AQ1" s="1289"/>
      <c r="AR1" s="1289"/>
      <c r="AS1" s="1289"/>
      <c r="AT1" s="1289"/>
      <c r="AU1" s="1289"/>
      <c r="AV1" s="1289"/>
      <c r="AW1" s="1289"/>
      <c r="AX1" s="1289"/>
      <c r="AY1" s="1289"/>
      <c r="AZ1" s="1289"/>
      <c r="BA1" s="1289"/>
      <c r="BB1" s="1289"/>
      <c r="BC1" s="1289"/>
      <c r="BD1" s="1289"/>
      <c r="BE1" s="1289"/>
      <c r="BF1" s="1227" t="s">
        <v>992</v>
      </c>
    </row>
    <row r="2" spans="2:64" s="1250" customFormat="1" ht="20.25" customHeight="1">
      <c r="C2" s="1288"/>
      <c r="D2" s="1288"/>
      <c r="E2" s="1288"/>
      <c r="F2" s="1288"/>
      <c r="G2" s="1288"/>
      <c r="J2" s="1279"/>
      <c r="L2" s="1288"/>
      <c r="M2" s="1288"/>
      <c r="N2" s="1288"/>
      <c r="O2" s="1288"/>
      <c r="P2" s="1288"/>
      <c r="Q2" s="1288"/>
      <c r="R2" s="1288"/>
      <c r="Y2" s="1287" t="s">
        <v>999</v>
      </c>
      <c r="Z2" s="1283">
        <v>6</v>
      </c>
      <c r="AA2" s="1283"/>
      <c r="AB2" s="1287" t="s">
        <v>998</v>
      </c>
      <c r="AC2" s="1286">
        <f>IF(Z2=0,"",YEAR(DATE(2018+Z2,1,1)))</f>
        <v>2024</v>
      </c>
      <c r="AD2" s="1286"/>
      <c r="AE2" s="1285" t="s">
        <v>997</v>
      </c>
      <c r="AF2" s="1285" t="s">
        <v>996</v>
      </c>
      <c r="AG2" s="1283">
        <v>4</v>
      </c>
      <c r="AH2" s="1283"/>
      <c r="AI2" s="1285" t="s">
        <v>995</v>
      </c>
      <c r="AM2" s="1284"/>
      <c r="AN2" s="1227"/>
      <c r="AO2" s="1227" t="s">
        <v>994</v>
      </c>
      <c r="AP2" s="1283" t="s">
        <v>993</v>
      </c>
      <c r="AQ2" s="1283"/>
      <c r="AR2" s="1283"/>
      <c r="AS2" s="1283"/>
      <c r="AT2" s="1283"/>
      <c r="AU2" s="1283"/>
      <c r="AV2" s="1283"/>
      <c r="AW2" s="1283"/>
      <c r="AX2" s="1283"/>
      <c r="AY2" s="1283"/>
      <c r="AZ2" s="1283"/>
      <c r="BA2" s="1283"/>
      <c r="BB2" s="1283"/>
      <c r="BC2" s="1283"/>
      <c r="BD2" s="1283"/>
      <c r="BE2" s="1283"/>
      <c r="BF2" s="1227" t="s">
        <v>992</v>
      </c>
    </row>
    <row r="3" spans="2:64" s="1226" customFormat="1" ht="20.25" customHeight="1">
      <c r="G3" s="1279"/>
      <c r="J3" s="1279"/>
      <c r="L3" s="1227"/>
      <c r="M3" s="1227"/>
      <c r="N3" s="1227"/>
      <c r="O3" s="1227"/>
      <c r="P3" s="1227"/>
      <c r="Q3" s="1227"/>
      <c r="R3" s="1227"/>
      <c r="Z3" s="1282"/>
      <c r="AA3" s="1282"/>
      <c r="AB3" s="1280"/>
      <c r="AC3" s="1281"/>
      <c r="AD3" s="1280"/>
      <c r="BA3" s="1278" t="s">
        <v>991</v>
      </c>
      <c r="BB3" s="1277" t="s">
        <v>990</v>
      </c>
      <c r="BC3" s="1276"/>
      <c r="BD3" s="1276"/>
      <c r="BE3" s="1275"/>
      <c r="BF3" s="1227"/>
    </row>
    <row r="4" spans="2:64" s="1226" customFormat="1" ht="18.75">
      <c r="G4" s="1279"/>
      <c r="J4" s="1279"/>
      <c r="L4" s="1227"/>
      <c r="M4" s="1227"/>
      <c r="N4" s="1227"/>
      <c r="O4" s="1227"/>
      <c r="P4" s="1227"/>
      <c r="Q4" s="1227"/>
      <c r="R4" s="1227"/>
      <c r="Z4" s="1232"/>
      <c r="AA4" s="1232"/>
      <c r="AG4" s="1250"/>
      <c r="AH4" s="1250"/>
      <c r="AI4" s="1250"/>
      <c r="AJ4" s="1250"/>
      <c r="AK4" s="1250"/>
      <c r="AL4" s="1250"/>
      <c r="AM4" s="1250"/>
      <c r="AN4" s="1250"/>
      <c r="AO4" s="1250"/>
      <c r="AP4" s="1250"/>
      <c r="AQ4" s="1250"/>
      <c r="AR4" s="1250"/>
      <c r="AS4" s="1250"/>
      <c r="AT4" s="1250"/>
      <c r="AU4" s="1250"/>
      <c r="AV4" s="1250"/>
      <c r="AW4" s="1250"/>
      <c r="AX4" s="1250"/>
      <c r="AY4" s="1250"/>
      <c r="AZ4" s="1250"/>
      <c r="BA4" s="1278" t="s">
        <v>989</v>
      </c>
      <c r="BB4" s="1277" t="s">
        <v>988</v>
      </c>
      <c r="BC4" s="1276"/>
      <c r="BD4" s="1276"/>
      <c r="BE4" s="1275"/>
      <c r="BF4" s="1248"/>
    </row>
    <row r="5" spans="2:64" s="1226" customFormat="1" ht="6.75" customHeight="1">
      <c r="C5" s="1241"/>
      <c r="D5" s="1241"/>
      <c r="E5" s="1241"/>
      <c r="F5" s="1241"/>
      <c r="G5" s="1239"/>
      <c r="H5" s="1241"/>
      <c r="I5" s="1241"/>
      <c r="J5" s="1239"/>
      <c r="K5" s="1241"/>
      <c r="L5" s="1238"/>
      <c r="M5" s="1238"/>
      <c r="N5" s="1238"/>
      <c r="O5" s="1238"/>
      <c r="P5" s="1238"/>
      <c r="Q5" s="1238"/>
      <c r="R5" s="1238"/>
      <c r="S5" s="1241"/>
      <c r="T5" s="1241"/>
      <c r="U5" s="1241"/>
      <c r="V5" s="1241"/>
      <c r="W5" s="1241"/>
      <c r="X5" s="1241"/>
      <c r="Y5" s="1241"/>
      <c r="Z5" s="1237"/>
      <c r="AA5" s="1237"/>
      <c r="AB5" s="1241"/>
      <c r="AC5" s="1241"/>
      <c r="AD5" s="1241"/>
      <c r="AE5" s="1241"/>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48"/>
      <c r="BF5" s="1248"/>
    </row>
    <row r="6" spans="2:64" s="1226" customFormat="1" ht="20.25" customHeight="1">
      <c r="C6" s="1241"/>
      <c r="D6" s="1241"/>
      <c r="E6" s="1241"/>
      <c r="F6" s="1241"/>
      <c r="G6" s="1239"/>
      <c r="H6" s="1241"/>
      <c r="I6" s="1241"/>
      <c r="J6" s="1239"/>
      <c r="K6" s="1241"/>
      <c r="L6" s="1238"/>
      <c r="M6" s="1238"/>
      <c r="N6" s="1238"/>
      <c r="O6" s="1238"/>
      <c r="P6" s="1238"/>
      <c r="Q6" s="1238"/>
      <c r="R6" s="1238"/>
      <c r="S6" s="1241"/>
      <c r="T6" s="1241"/>
      <c r="U6" s="1241"/>
      <c r="V6" s="1241"/>
      <c r="W6" s="1241"/>
      <c r="X6" s="1241"/>
      <c r="Y6" s="1241"/>
      <c r="Z6" s="1237"/>
      <c r="AA6" s="1237"/>
      <c r="AB6" s="1241"/>
      <c r="AC6" s="1241"/>
      <c r="AD6" s="1241"/>
      <c r="AE6" s="1241"/>
      <c r="AG6" s="1250"/>
      <c r="AH6" s="1250"/>
      <c r="AI6" s="1250"/>
      <c r="AJ6" s="1250"/>
      <c r="AK6" s="1250"/>
      <c r="AL6" s="1250" t="s">
        <v>987</v>
      </c>
      <c r="AM6" s="1250"/>
      <c r="AN6" s="1250"/>
      <c r="AO6" s="1250"/>
      <c r="AP6" s="1250"/>
      <c r="AQ6" s="1250"/>
      <c r="AR6" s="1250"/>
      <c r="AS6" s="1250"/>
      <c r="AT6" s="1251"/>
      <c r="AU6" s="1251"/>
      <c r="AV6" s="1264"/>
      <c r="AW6" s="1250"/>
      <c r="AX6" s="1263">
        <v>40</v>
      </c>
      <c r="AY6" s="1261"/>
      <c r="AZ6" s="1264" t="s">
        <v>986</v>
      </c>
      <c r="BA6" s="1250"/>
      <c r="BB6" s="1263">
        <v>160</v>
      </c>
      <c r="BC6" s="1261"/>
      <c r="BD6" s="1264" t="s">
        <v>985</v>
      </c>
      <c r="BE6" s="1250"/>
      <c r="BF6" s="1248"/>
    </row>
    <row r="7" spans="2:64" s="1226" customFormat="1" ht="6.75" customHeight="1">
      <c r="C7" s="1241"/>
      <c r="D7" s="1241"/>
      <c r="E7" s="1241"/>
      <c r="F7" s="1241"/>
      <c r="G7" s="1239"/>
      <c r="H7" s="1241"/>
      <c r="I7" s="1241"/>
      <c r="J7" s="1239"/>
      <c r="K7" s="1241"/>
      <c r="L7" s="1238"/>
      <c r="M7" s="1238"/>
      <c r="N7" s="1238"/>
      <c r="O7" s="1238"/>
      <c r="P7" s="1238"/>
      <c r="Q7" s="1238"/>
      <c r="R7" s="1238"/>
      <c r="S7" s="1241"/>
      <c r="T7" s="1241"/>
      <c r="U7" s="1241"/>
      <c r="V7" s="1241"/>
      <c r="W7" s="1241"/>
      <c r="X7" s="1241"/>
      <c r="Y7" s="1241"/>
      <c r="Z7" s="1237"/>
      <c r="AA7" s="1237"/>
      <c r="AB7" s="1241"/>
      <c r="AC7" s="1241"/>
      <c r="AD7" s="1241"/>
      <c r="AE7" s="1241"/>
      <c r="AG7" s="1250"/>
      <c r="AH7" s="1250"/>
      <c r="AI7" s="1250"/>
      <c r="AJ7" s="1250"/>
      <c r="AK7" s="1250"/>
      <c r="AL7" s="1250"/>
      <c r="AM7" s="1250"/>
      <c r="AN7" s="1250"/>
      <c r="AO7" s="1250"/>
      <c r="AP7" s="1250"/>
      <c r="AQ7" s="1250"/>
      <c r="AR7" s="1250"/>
      <c r="AS7" s="1250"/>
      <c r="AT7" s="1250"/>
      <c r="AU7" s="1250"/>
      <c r="AV7" s="1250"/>
      <c r="AW7" s="1250"/>
      <c r="AX7" s="1250"/>
      <c r="AY7" s="1250"/>
      <c r="AZ7" s="1250"/>
      <c r="BA7" s="1250"/>
      <c r="BB7" s="1250"/>
      <c r="BC7" s="1250"/>
      <c r="BD7" s="1250"/>
      <c r="BE7" s="1248"/>
      <c r="BF7" s="1248"/>
    </row>
    <row r="8" spans="2:64" s="1226" customFormat="1" ht="20.25" customHeight="1">
      <c r="B8" s="1252"/>
      <c r="C8" s="1252"/>
      <c r="D8" s="1252"/>
      <c r="E8" s="1252"/>
      <c r="F8" s="1252"/>
      <c r="G8" s="1258"/>
      <c r="H8" s="1258"/>
      <c r="I8" s="1258"/>
      <c r="J8" s="1252"/>
      <c r="K8" s="1252"/>
      <c r="L8" s="1258"/>
      <c r="M8" s="1258"/>
      <c r="N8" s="1258"/>
      <c r="O8" s="1252"/>
      <c r="P8" s="1258"/>
      <c r="Q8" s="1258"/>
      <c r="R8" s="1258"/>
      <c r="S8" s="1272"/>
      <c r="T8" s="1271"/>
      <c r="U8" s="1271"/>
      <c r="V8" s="1270"/>
      <c r="Z8" s="1237"/>
      <c r="AA8" s="1269"/>
      <c r="AB8" s="1239"/>
      <c r="AC8" s="1237"/>
      <c r="AD8" s="1237"/>
      <c r="AE8" s="1237"/>
      <c r="AF8" s="1229"/>
      <c r="AG8" s="1236"/>
      <c r="AH8" s="1236"/>
      <c r="AI8" s="1236"/>
      <c r="AJ8" s="1235"/>
      <c r="AK8" s="1238"/>
      <c r="AL8" s="1269"/>
      <c r="AM8" s="1269"/>
      <c r="AN8" s="1239"/>
      <c r="AO8" s="1251"/>
      <c r="AP8" s="1251"/>
      <c r="AQ8" s="1251"/>
      <c r="AR8" s="1242"/>
      <c r="AS8" s="1242"/>
      <c r="AT8" s="1250"/>
      <c r="AU8" s="1251"/>
      <c r="AV8" s="1251"/>
      <c r="AW8" s="1252"/>
      <c r="AX8" s="1250"/>
      <c r="AY8" s="1250" t="s">
        <v>984</v>
      </c>
      <c r="AZ8" s="1250"/>
      <c r="BA8" s="1250"/>
      <c r="BB8" s="1274">
        <f>DAY(EOMONTH(DATE(AC2,AG2,1),0))</f>
        <v>30</v>
      </c>
      <c r="BC8" s="1273"/>
      <c r="BD8" s="1250" t="s">
        <v>983</v>
      </c>
      <c r="BE8" s="1250"/>
      <c r="BF8" s="1250"/>
      <c r="BJ8" s="1227"/>
      <c r="BK8" s="1227"/>
      <c r="BL8" s="1227"/>
    </row>
    <row r="9" spans="2:64" s="1226" customFormat="1" ht="6" customHeight="1">
      <c r="B9" s="1257"/>
      <c r="C9" s="1257"/>
      <c r="D9" s="1257"/>
      <c r="E9" s="1257"/>
      <c r="F9" s="1257"/>
      <c r="G9" s="1252"/>
      <c r="H9" s="1258"/>
      <c r="I9" s="1251"/>
      <c r="J9" s="1251"/>
      <c r="K9" s="1257"/>
      <c r="L9" s="1252"/>
      <c r="M9" s="1258"/>
      <c r="N9" s="1251"/>
      <c r="O9" s="1251"/>
      <c r="P9" s="1252"/>
      <c r="Q9" s="1251"/>
      <c r="R9" s="1257"/>
      <c r="S9" s="1251"/>
      <c r="T9" s="1251"/>
      <c r="U9" s="1251"/>
      <c r="V9" s="1251"/>
      <c r="Z9" s="1241"/>
      <c r="AA9" s="1235"/>
      <c r="AB9" s="1235"/>
      <c r="AC9" s="1241"/>
      <c r="AD9" s="1241"/>
      <c r="AE9" s="1241"/>
      <c r="AF9" s="1230"/>
      <c r="AG9" s="1237"/>
      <c r="AH9" s="1235"/>
      <c r="AI9" s="1241"/>
      <c r="AJ9" s="1236"/>
      <c r="AK9" s="1235"/>
      <c r="AL9" s="1235"/>
      <c r="AM9" s="1235"/>
      <c r="AN9" s="1235"/>
      <c r="AO9" s="1241"/>
      <c r="AP9" s="1250"/>
      <c r="AQ9" s="1249"/>
      <c r="AR9" s="1249"/>
      <c r="AS9" s="1249"/>
      <c r="AT9" s="1250"/>
      <c r="AU9" s="1250"/>
      <c r="AV9" s="1250"/>
      <c r="AW9" s="1250"/>
      <c r="AX9" s="1250"/>
      <c r="AY9" s="1250"/>
      <c r="AZ9" s="1250"/>
      <c r="BA9" s="1250"/>
      <c r="BB9" s="1250"/>
      <c r="BC9" s="1250"/>
      <c r="BD9" s="1250"/>
      <c r="BE9" s="1250"/>
      <c r="BF9" s="1250"/>
      <c r="BJ9" s="1227"/>
      <c r="BK9" s="1227"/>
      <c r="BL9" s="1227"/>
    </row>
    <row r="10" spans="2:64" s="1226" customFormat="1" ht="18.75">
      <c r="B10" s="1252"/>
      <c r="C10" s="1252"/>
      <c r="D10" s="1252"/>
      <c r="E10" s="1252"/>
      <c r="F10" s="1252"/>
      <c r="G10" s="1258"/>
      <c r="H10" s="1258"/>
      <c r="I10" s="1258"/>
      <c r="J10" s="1252"/>
      <c r="K10" s="1252"/>
      <c r="L10" s="1258"/>
      <c r="M10" s="1258"/>
      <c r="N10" s="1258"/>
      <c r="O10" s="1252"/>
      <c r="P10" s="1258"/>
      <c r="Q10" s="1258"/>
      <c r="R10" s="1258"/>
      <c r="S10" s="1272"/>
      <c r="T10" s="1271"/>
      <c r="U10" s="1271"/>
      <c r="V10" s="1270"/>
      <c r="Z10" s="1237"/>
      <c r="AA10" s="1269"/>
      <c r="AB10" s="1239"/>
      <c r="AC10" s="1237"/>
      <c r="AD10" s="1237"/>
      <c r="AE10" s="1237"/>
      <c r="AF10" s="1230"/>
      <c r="AG10" s="1236"/>
      <c r="AH10" s="1236"/>
      <c r="AI10" s="1236"/>
      <c r="AJ10" s="1235"/>
      <c r="AK10" s="1238"/>
      <c r="AL10" s="1269"/>
      <c r="AM10" s="1250"/>
      <c r="AN10" s="1250"/>
      <c r="AO10" s="1268"/>
      <c r="AP10" s="1268"/>
      <c r="AQ10" s="1268"/>
      <c r="AR10" s="1264"/>
      <c r="AS10" s="1249"/>
      <c r="AT10" s="1249"/>
      <c r="AU10" s="1249"/>
      <c r="AV10" s="1235"/>
      <c r="AW10" s="1235"/>
      <c r="AX10" s="1256"/>
      <c r="AY10" s="1256"/>
      <c r="AZ10" s="1248" t="s">
        <v>982</v>
      </c>
      <c r="BA10" s="1235"/>
      <c r="BB10" s="1263">
        <v>1</v>
      </c>
      <c r="BC10" s="1262"/>
      <c r="BD10" s="1261"/>
      <c r="BE10" s="1255" t="s">
        <v>981</v>
      </c>
      <c r="BF10" s="1250"/>
      <c r="BJ10" s="1227"/>
      <c r="BK10" s="1227"/>
      <c r="BL10" s="1227"/>
    </row>
    <row r="11" spans="2:64" s="1226" customFormat="1" ht="6" customHeight="1">
      <c r="B11" s="1257"/>
      <c r="C11" s="1257"/>
      <c r="D11" s="1257"/>
      <c r="E11" s="1257"/>
      <c r="F11" s="1267"/>
      <c r="G11" s="1257"/>
      <c r="H11" s="1257"/>
      <c r="I11" s="1257"/>
      <c r="J11" s="1257"/>
      <c r="K11" s="1252"/>
      <c r="L11" s="1258"/>
      <c r="M11" s="1251"/>
      <c r="N11" s="1251"/>
      <c r="O11" s="1252"/>
      <c r="P11" s="1251"/>
      <c r="Q11" s="1257"/>
      <c r="R11" s="1251"/>
      <c r="S11" s="1251"/>
      <c r="T11" s="1251"/>
      <c r="U11" s="1251"/>
      <c r="V11" s="1267"/>
      <c r="Z11" s="1241"/>
      <c r="AA11" s="1235"/>
      <c r="AB11" s="1235"/>
      <c r="AC11" s="1241"/>
      <c r="AD11" s="1241"/>
      <c r="AE11" s="1241"/>
      <c r="AF11" s="1230"/>
      <c r="AG11" s="1237"/>
      <c r="AH11" s="1236"/>
      <c r="AI11" s="1235"/>
      <c r="AJ11" s="1236"/>
      <c r="AK11" s="1235"/>
      <c r="AL11" s="1235"/>
      <c r="AM11" s="1235"/>
      <c r="AN11" s="1235"/>
      <c r="AO11" s="1257"/>
      <c r="AP11" s="1257"/>
      <c r="AQ11" s="1252"/>
      <c r="AR11" s="1266"/>
      <c r="AS11" s="1249"/>
      <c r="AT11" s="1249"/>
      <c r="AU11" s="1249"/>
      <c r="AV11" s="1235"/>
      <c r="AW11" s="1235"/>
      <c r="AX11" s="1256"/>
      <c r="AY11" s="1256"/>
      <c r="AZ11" s="1235"/>
      <c r="BA11" s="1235"/>
      <c r="BB11" s="1237"/>
      <c r="BC11" s="1237"/>
      <c r="BD11" s="1237"/>
      <c r="BE11" s="1255"/>
      <c r="BF11" s="1250"/>
      <c r="BJ11" s="1227"/>
      <c r="BK11" s="1227"/>
      <c r="BL11" s="1227"/>
    </row>
    <row r="12" spans="2:64" s="1226" customFormat="1" ht="20.25" customHeight="1">
      <c r="B12" s="1254"/>
      <c r="C12" s="1254"/>
      <c r="D12" s="1254"/>
      <c r="E12" s="1254"/>
      <c r="F12" s="1254"/>
      <c r="G12" s="1254"/>
      <c r="H12" s="1254"/>
      <c r="I12" s="1254"/>
      <c r="J12" s="1254"/>
      <c r="K12" s="1254"/>
      <c r="L12" s="1254"/>
      <c r="M12" s="1254"/>
      <c r="N12" s="1254"/>
      <c r="O12" s="1254"/>
      <c r="P12" s="1254"/>
      <c r="Q12" s="1254"/>
      <c r="R12" s="1254"/>
      <c r="S12" s="1254"/>
      <c r="T12" s="1254"/>
      <c r="U12" s="1254"/>
      <c r="V12" s="1254"/>
      <c r="Z12" s="1252"/>
      <c r="AA12" s="1253"/>
      <c r="AB12" s="1253"/>
      <c r="AC12" s="1252"/>
      <c r="AD12" s="1237"/>
      <c r="AE12" s="1237"/>
      <c r="AF12" s="1229"/>
      <c r="AG12" s="1239"/>
      <c r="AH12" s="1236"/>
      <c r="AI12" s="1235"/>
      <c r="AJ12" s="1236"/>
      <c r="AK12" s="1235"/>
      <c r="AL12" s="1235"/>
      <c r="AM12" s="1235"/>
      <c r="AN12" s="1235"/>
      <c r="AO12" s="1265"/>
      <c r="AP12" s="1265"/>
      <c r="AQ12" s="1265"/>
      <c r="AR12" s="1264"/>
      <c r="AS12" s="1249"/>
      <c r="AT12" s="1249"/>
      <c r="AU12" s="1249"/>
      <c r="AV12" s="1235"/>
      <c r="AW12" s="1235"/>
      <c r="AX12" s="1256"/>
      <c r="AY12" s="1256"/>
      <c r="AZ12" s="1235"/>
      <c r="BA12" s="1235"/>
      <c r="BB12" s="1263">
        <v>1</v>
      </c>
      <c r="BC12" s="1262"/>
      <c r="BD12" s="1261"/>
      <c r="BE12" s="1260" t="s">
        <v>980</v>
      </c>
      <c r="BF12" s="1250"/>
      <c r="BJ12" s="1227"/>
      <c r="BK12" s="1227"/>
      <c r="BL12" s="1227"/>
    </row>
    <row r="13" spans="2:64" s="1226" customFormat="1" ht="6.75" customHeight="1">
      <c r="B13" s="1254"/>
      <c r="C13" s="1254"/>
      <c r="D13" s="1254"/>
      <c r="E13" s="1254"/>
      <c r="F13" s="1254"/>
      <c r="G13" s="1254"/>
      <c r="H13" s="1254"/>
      <c r="I13" s="1254"/>
      <c r="J13" s="1254"/>
      <c r="K13" s="1254"/>
      <c r="L13" s="1254"/>
      <c r="M13" s="1254"/>
      <c r="N13" s="1254"/>
      <c r="O13" s="1254"/>
      <c r="P13" s="1254"/>
      <c r="Q13" s="1254"/>
      <c r="R13" s="1254"/>
      <c r="S13" s="1254"/>
      <c r="T13" s="1254"/>
      <c r="U13" s="1254"/>
      <c r="V13" s="1254"/>
      <c r="Z13" s="1258"/>
      <c r="AA13" s="1259"/>
      <c r="AB13" s="1259"/>
      <c r="AC13" s="1258"/>
      <c r="AD13" s="1236"/>
      <c r="AE13" s="1236"/>
      <c r="AF13" s="1230"/>
      <c r="AG13" s="1250"/>
      <c r="AH13" s="1250"/>
      <c r="AI13" s="1250"/>
      <c r="AJ13" s="1250"/>
      <c r="AK13" s="1250"/>
      <c r="AL13" s="1250"/>
      <c r="AM13" s="1250"/>
      <c r="AN13" s="1250"/>
      <c r="AO13" s="1257"/>
      <c r="AP13" s="1257"/>
      <c r="AQ13" s="1257"/>
      <c r="AR13" s="1250"/>
      <c r="AS13" s="1249"/>
      <c r="AT13" s="1249"/>
      <c r="AU13" s="1249"/>
      <c r="AV13" s="1235"/>
      <c r="AW13" s="1235"/>
      <c r="AX13" s="1256"/>
      <c r="AY13" s="1256"/>
      <c r="AZ13" s="1235"/>
      <c r="BA13" s="1235"/>
      <c r="BB13" s="1237"/>
      <c r="BC13" s="1237"/>
      <c r="BD13" s="1237"/>
      <c r="BE13" s="1255"/>
      <c r="BF13" s="1250"/>
      <c r="BJ13" s="1227"/>
      <c r="BK13" s="1227"/>
      <c r="BL13" s="1227"/>
    </row>
    <row r="14" spans="2:64" s="1226" customFormat="1" ht="18.75">
      <c r="B14" s="1254"/>
      <c r="C14" s="1254"/>
      <c r="D14" s="1254"/>
      <c r="E14" s="1254"/>
      <c r="F14" s="1254"/>
      <c r="G14" s="1254"/>
      <c r="H14" s="1254"/>
      <c r="I14" s="1254"/>
      <c r="J14" s="1254"/>
      <c r="K14" s="1254"/>
      <c r="L14" s="1254"/>
      <c r="M14" s="1254"/>
      <c r="N14" s="1254"/>
      <c r="O14" s="1254"/>
      <c r="P14" s="1254"/>
      <c r="Q14" s="1254"/>
      <c r="R14" s="1254"/>
      <c r="S14" s="1254"/>
      <c r="T14" s="1254"/>
      <c r="U14" s="1254"/>
      <c r="V14" s="1254"/>
      <c r="Z14" s="1252"/>
      <c r="AA14" s="1253"/>
      <c r="AB14" s="1253"/>
      <c r="AC14" s="1252"/>
      <c r="AD14" s="1237"/>
      <c r="AE14" s="1237"/>
      <c r="AF14" s="1230"/>
      <c r="AG14" s="1250"/>
      <c r="AH14" s="1250"/>
      <c r="AI14" s="1250"/>
      <c r="AJ14" s="1250"/>
      <c r="AK14" s="1250"/>
      <c r="AL14" s="1250"/>
      <c r="AM14" s="1250"/>
      <c r="AN14" s="1250"/>
      <c r="AO14" s="1251"/>
      <c r="AP14" s="1251"/>
      <c r="AQ14" s="1251"/>
      <c r="AR14" s="1250"/>
      <c r="AS14" s="1249"/>
      <c r="AT14" s="1248" t="s">
        <v>979</v>
      </c>
      <c r="AU14" s="1247">
        <v>0.39583333333333331</v>
      </c>
      <c r="AV14" s="1246"/>
      <c r="AW14" s="1245"/>
      <c r="AX14" s="1237" t="s">
        <v>978</v>
      </c>
      <c r="AY14" s="1247">
        <v>0.6875</v>
      </c>
      <c r="AZ14" s="1246"/>
      <c r="BA14" s="1245"/>
      <c r="BB14" s="1238" t="s">
        <v>977</v>
      </c>
      <c r="BC14" s="1244">
        <f>(AY14-AU14)*24</f>
        <v>7</v>
      </c>
      <c r="BD14" s="1243"/>
      <c r="BE14" s="1239" t="s">
        <v>976</v>
      </c>
      <c r="BF14" s="1237"/>
      <c r="BJ14" s="1227"/>
      <c r="BK14" s="1227"/>
      <c r="BL14" s="1227"/>
    </row>
    <row r="15" spans="2:64" s="1226" customFormat="1" ht="6.75" customHeight="1">
      <c r="C15" s="1242"/>
      <c r="D15" s="1242"/>
      <c r="E15" s="1242"/>
      <c r="F15" s="1242"/>
      <c r="G15" s="1241"/>
      <c r="H15" s="1241"/>
      <c r="I15" s="1238"/>
      <c r="J15" s="1237"/>
      <c r="K15" s="1236"/>
      <c r="L15" s="1235"/>
      <c r="M15" s="1235"/>
      <c r="N15" s="1237"/>
      <c r="O15" s="1235"/>
      <c r="P15" s="1241"/>
      <c r="Q15" s="1236"/>
      <c r="R15" s="1235"/>
      <c r="S15" s="1235"/>
      <c r="T15" s="1235"/>
      <c r="U15" s="1235"/>
      <c r="V15" s="1241"/>
      <c r="W15" s="1238"/>
      <c r="X15" s="1240"/>
      <c r="Y15" s="1240"/>
      <c r="Z15" s="1239"/>
      <c r="AA15" s="1237"/>
      <c r="AB15" s="1238"/>
      <c r="AC15" s="1237"/>
      <c r="AD15" s="1236"/>
      <c r="AE15" s="1235"/>
      <c r="AF15" s="1230"/>
      <c r="AG15" s="1229"/>
      <c r="AH15" s="1234"/>
      <c r="AI15" s="1230"/>
      <c r="AJ15" s="1234"/>
      <c r="AK15" s="1230"/>
      <c r="AL15" s="1230"/>
      <c r="AM15" s="1230"/>
      <c r="AN15" s="1230"/>
      <c r="AO15" s="1233"/>
      <c r="AQ15" s="1232"/>
      <c r="AR15" s="1232"/>
      <c r="AS15" s="1232"/>
      <c r="AT15" s="1232"/>
      <c r="AU15" s="1232"/>
      <c r="AV15" s="1230"/>
      <c r="AW15" s="1230"/>
      <c r="AX15" s="1231"/>
      <c r="AY15" s="1231"/>
      <c r="AZ15" s="1230"/>
      <c r="BA15" s="1230"/>
      <c r="BB15" s="1229"/>
      <c r="BC15" s="1229"/>
      <c r="BD15" s="1229"/>
      <c r="BE15" s="1228"/>
      <c r="BJ15" s="1227"/>
      <c r="BK15" s="1227"/>
      <c r="BL15" s="1227"/>
    </row>
    <row r="16" spans="2:64" ht="8.4499999999999993" customHeight="1" thickBot="1">
      <c r="C16" s="937"/>
      <c r="D16" s="937"/>
      <c r="E16" s="937"/>
      <c r="F16" s="937"/>
      <c r="G16" s="937"/>
      <c r="X16" s="937"/>
      <c r="AN16" s="937"/>
      <c r="BE16" s="1225"/>
      <c r="BF16" s="1225"/>
      <c r="BG16" s="1225"/>
    </row>
    <row r="17" spans="2:58" ht="20.25" customHeight="1">
      <c r="B17" s="1224" t="s">
        <v>975</v>
      </c>
      <c r="C17" s="1223" t="s">
        <v>974</v>
      </c>
      <c r="D17" s="1218"/>
      <c r="E17" s="1220"/>
      <c r="F17" s="1222"/>
      <c r="G17" s="1221" t="s">
        <v>973</v>
      </c>
      <c r="H17" s="1219" t="s">
        <v>972</v>
      </c>
      <c r="I17" s="1218"/>
      <c r="J17" s="1218"/>
      <c r="K17" s="1220"/>
      <c r="L17" s="1219" t="s">
        <v>971</v>
      </c>
      <c r="M17" s="1218"/>
      <c r="N17" s="1218"/>
      <c r="O17" s="1217"/>
      <c r="P17" s="1216"/>
      <c r="Q17" s="1215"/>
      <c r="R17" s="1214"/>
      <c r="S17" s="1213" t="s">
        <v>970</v>
      </c>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P17" s="1212"/>
      <c r="AQ17" s="1212"/>
      <c r="AR17" s="1212"/>
      <c r="AS17" s="1212"/>
      <c r="AT17" s="1212"/>
      <c r="AU17" s="1212"/>
      <c r="AV17" s="1212"/>
      <c r="AW17" s="1211"/>
      <c r="AX17" s="1210" t="str">
        <f>IF(BB3="４週","(11) 1～4週目の勤務時間数合計","(11) 1か月の勤務時間数   合計")</f>
        <v>(11) 1～4週目の勤務時間数合計</v>
      </c>
      <c r="AY17" s="1209"/>
      <c r="AZ17" s="1208" t="s">
        <v>969</v>
      </c>
      <c r="BA17" s="1207"/>
      <c r="BB17" s="1206" t="s">
        <v>968</v>
      </c>
      <c r="BC17" s="1205"/>
      <c r="BD17" s="1205"/>
      <c r="BE17" s="1205"/>
      <c r="BF17" s="1204"/>
    </row>
    <row r="18" spans="2:58" ht="20.25" customHeight="1">
      <c r="B18" s="1193"/>
      <c r="C18" s="1192"/>
      <c r="D18" s="1187"/>
      <c r="E18" s="1189"/>
      <c r="F18" s="1191"/>
      <c r="G18" s="1190"/>
      <c r="H18" s="1188"/>
      <c r="I18" s="1187"/>
      <c r="J18" s="1187"/>
      <c r="K18" s="1189"/>
      <c r="L18" s="1188"/>
      <c r="M18" s="1187"/>
      <c r="N18" s="1187"/>
      <c r="O18" s="1186"/>
      <c r="P18" s="1185"/>
      <c r="Q18" s="1184"/>
      <c r="R18" s="1183"/>
      <c r="S18" s="1203" t="s">
        <v>967</v>
      </c>
      <c r="T18" s="1202"/>
      <c r="U18" s="1202"/>
      <c r="V18" s="1202"/>
      <c r="W18" s="1202"/>
      <c r="X18" s="1202"/>
      <c r="Y18" s="1201"/>
      <c r="Z18" s="1203" t="s">
        <v>966</v>
      </c>
      <c r="AA18" s="1202"/>
      <c r="AB18" s="1202"/>
      <c r="AC18" s="1202"/>
      <c r="AD18" s="1202"/>
      <c r="AE18" s="1202"/>
      <c r="AF18" s="1201"/>
      <c r="AG18" s="1203" t="s">
        <v>965</v>
      </c>
      <c r="AH18" s="1202"/>
      <c r="AI18" s="1202"/>
      <c r="AJ18" s="1202"/>
      <c r="AK18" s="1202"/>
      <c r="AL18" s="1202"/>
      <c r="AM18" s="1201"/>
      <c r="AN18" s="1203" t="s">
        <v>964</v>
      </c>
      <c r="AO18" s="1202"/>
      <c r="AP18" s="1202"/>
      <c r="AQ18" s="1202"/>
      <c r="AR18" s="1202"/>
      <c r="AS18" s="1202"/>
      <c r="AT18" s="1201"/>
      <c r="AU18" s="1200" t="s">
        <v>963</v>
      </c>
      <c r="AV18" s="1199"/>
      <c r="AW18" s="1198"/>
      <c r="AX18" s="1179"/>
      <c r="AY18" s="1178"/>
      <c r="AZ18" s="1177"/>
      <c r="BA18" s="1176"/>
      <c r="BB18" s="981"/>
      <c r="BC18" s="980"/>
      <c r="BD18" s="980"/>
      <c r="BE18" s="980"/>
      <c r="BF18" s="979"/>
    </row>
    <row r="19" spans="2:58" ht="20.25" customHeight="1">
      <c r="B19" s="1193"/>
      <c r="C19" s="1192"/>
      <c r="D19" s="1187"/>
      <c r="E19" s="1189"/>
      <c r="F19" s="1191"/>
      <c r="G19" s="1190"/>
      <c r="H19" s="1188"/>
      <c r="I19" s="1187"/>
      <c r="J19" s="1187"/>
      <c r="K19" s="1189"/>
      <c r="L19" s="1188"/>
      <c r="M19" s="1187"/>
      <c r="N19" s="1187"/>
      <c r="O19" s="1186"/>
      <c r="P19" s="1185"/>
      <c r="Q19" s="1184"/>
      <c r="R19" s="1183"/>
      <c r="S19" s="1182">
        <v>1</v>
      </c>
      <c r="T19" s="1181">
        <v>2</v>
      </c>
      <c r="U19" s="1181">
        <v>3</v>
      </c>
      <c r="V19" s="1181">
        <v>4</v>
      </c>
      <c r="W19" s="1181">
        <v>5</v>
      </c>
      <c r="X19" s="1181">
        <v>6</v>
      </c>
      <c r="Y19" s="1180">
        <v>7</v>
      </c>
      <c r="Z19" s="1182">
        <v>8</v>
      </c>
      <c r="AA19" s="1181">
        <v>9</v>
      </c>
      <c r="AB19" s="1181">
        <v>10</v>
      </c>
      <c r="AC19" s="1181">
        <v>11</v>
      </c>
      <c r="AD19" s="1181">
        <v>12</v>
      </c>
      <c r="AE19" s="1181">
        <v>13</v>
      </c>
      <c r="AF19" s="1180">
        <v>14</v>
      </c>
      <c r="AG19" s="1197">
        <v>15</v>
      </c>
      <c r="AH19" s="1181">
        <v>16</v>
      </c>
      <c r="AI19" s="1181">
        <v>17</v>
      </c>
      <c r="AJ19" s="1181">
        <v>18</v>
      </c>
      <c r="AK19" s="1181">
        <v>19</v>
      </c>
      <c r="AL19" s="1181">
        <v>20</v>
      </c>
      <c r="AM19" s="1180">
        <v>21</v>
      </c>
      <c r="AN19" s="1182">
        <v>22</v>
      </c>
      <c r="AO19" s="1181">
        <v>23</v>
      </c>
      <c r="AP19" s="1181">
        <v>24</v>
      </c>
      <c r="AQ19" s="1181">
        <v>25</v>
      </c>
      <c r="AR19" s="1181">
        <v>26</v>
      </c>
      <c r="AS19" s="1181">
        <v>27</v>
      </c>
      <c r="AT19" s="1180">
        <v>28</v>
      </c>
      <c r="AU19" s="1196" t="str">
        <f>IF($BB$3="暦月",IF(DAY(DATE($AC$2,$AG$2,29))=29,29,""),"")</f>
        <v/>
      </c>
      <c r="AV19" s="1195" t="str">
        <f>IF($BB$3="暦月",IF(DAY(DATE($AC$2,$AG$2,30))=30,30,""),"")</f>
        <v/>
      </c>
      <c r="AW19" s="1194" t="str">
        <f>IF($BB$3="暦月",IF(DAY(DATE($AC$2,$AG$2,31))=31,31,""),"")</f>
        <v/>
      </c>
      <c r="AX19" s="1179"/>
      <c r="AY19" s="1178"/>
      <c r="AZ19" s="1177"/>
      <c r="BA19" s="1176"/>
      <c r="BB19" s="981"/>
      <c r="BC19" s="980"/>
      <c r="BD19" s="980"/>
      <c r="BE19" s="980"/>
      <c r="BF19" s="979"/>
    </row>
    <row r="20" spans="2:58" ht="20.25" hidden="1" customHeight="1">
      <c r="B20" s="1193"/>
      <c r="C20" s="1192"/>
      <c r="D20" s="1187"/>
      <c r="E20" s="1189"/>
      <c r="F20" s="1191"/>
      <c r="G20" s="1190"/>
      <c r="H20" s="1188"/>
      <c r="I20" s="1187"/>
      <c r="J20" s="1187"/>
      <c r="K20" s="1189"/>
      <c r="L20" s="1188"/>
      <c r="M20" s="1187"/>
      <c r="N20" s="1187"/>
      <c r="O20" s="1186"/>
      <c r="P20" s="1185"/>
      <c r="Q20" s="1184"/>
      <c r="R20" s="1183"/>
      <c r="S20" s="1182">
        <f>WEEKDAY(DATE($AC$2,$AG$2,1))</f>
        <v>2</v>
      </c>
      <c r="T20" s="1181">
        <f>WEEKDAY(DATE($AC$2,$AG$2,2))</f>
        <v>3</v>
      </c>
      <c r="U20" s="1181">
        <f>WEEKDAY(DATE($AC$2,$AG$2,3))</f>
        <v>4</v>
      </c>
      <c r="V20" s="1181">
        <f>WEEKDAY(DATE($AC$2,$AG$2,4))</f>
        <v>5</v>
      </c>
      <c r="W20" s="1181">
        <f>WEEKDAY(DATE($AC$2,$AG$2,5))</f>
        <v>6</v>
      </c>
      <c r="X20" s="1181">
        <f>WEEKDAY(DATE($AC$2,$AG$2,6))</f>
        <v>7</v>
      </c>
      <c r="Y20" s="1180">
        <f>WEEKDAY(DATE($AC$2,$AG$2,7))</f>
        <v>1</v>
      </c>
      <c r="Z20" s="1182">
        <f>WEEKDAY(DATE($AC$2,$AG$2,8))</f>
        <v>2</v>
      </c>
      <c r="AA20" s="1181">
        <f>WEEKDAY(DATE($AC$2,$AG$2,9))</f>
        <v>3</v>
      </c>
      <c r="AB20" s="1181">
        <f>WEEKDAY(DATE($AC$2,$AG$2,10))</f>
        <v>4</v>
      </c>
      <c r="AC20" s="1181">
        <f>WEEKDAY(DATE($AC$2,$AG$2,11))</f>
        <v>5</v>
      </c>
      <c r="AD20" s="1181">
        <f>WEEKDAY(DATE($AC$2,$AG$2,12))</f>
        <v>6</v>
      </c>
      <c r="AE20" s="1181">
        <f>WEEKDAY(DATE($AC$2,$AG$2,13))</f>
        <v>7</v>
      </c>
      <c r="AF20" s="1180">
        <f>WEEKDAY(DATE($AC$2,$AG$2,14))</f>
        <v>1</v>
      </c>
      <c r="AG20" s="1182">
        <f>WEEKDAY(DATE($AC$2,$AG$2,15))</f>
        <v>2</v>
      </c>
      <c r="AH20" s="1181">
        <f>WEEKDAY(DATE($AC$2,$AG$2,16))</f>
        <v>3</v>
      </c>
      <c r="AI20" s="1181">
        <f>WEEKDAY(DATE($AC$2,$AG$2,17))</f>
        <v>4</v>
      </c>
      <c r="AJ20" s="1181">
        <f>WEEKDAY(DATE($AC$2,$AG$2,18))</f>
        <v>5</v>
      </c>
      <c r="AK20" s="1181">
        <f>WEEKDAY(DATE($AC$2,$AG$2,19))</f>
        <v>6</v>
      </c>
      <c r="AL20" s="1181">
        <f>WEEKDAY(DATE($AC$2,$AG$2,20))</f>
        <v>7</v>
      </c>
      <c r="AM20" s="1180">
        <f>WEEKDAY(DATE($AC$2,$AG$2,21))</f>
        <v>1</v>
      </c>
      <c r="AN20" s="1182">
        <f>WEEKDAY(DATE($AC$2,$AG$2,22))</f>
        <v>2</v>
      </c>
      <c r="AO20" s="1181">
        <f>WEEKDAY(DATE($AC$2,$AG$2,23))</f>
        <v>3</v>
      </c>
      <c r="AP20" s="1181">
        <f>WEEKDAY(DATE($AC$2,$AG$2,24))</f>
        <v>4</v>
      </c>
      <c r="AQ20" s="1181">
        <f>WEEKDAY(DATE($AC$2,$AG$2,25))</f>
        <v>5</v>
      </c>
      <c r="AR20" s="1181">
        <f>WEEKDAY(DATE($AC$2,$AG$2,26))</f>
        <v>6</v>
      </c>
      <c r="AS20" s="1181">
        <f>WEEKDAY(DATE($AC$2,$AG$2,27))</f>
        <v>7</v>
      </c>
      <c r="AT20" s="1180">
        <f>WEEKDAY(DATE($AC$2,$AG$2,28))</f>
        <v>1</v>
      </c>
      <c r="AU20" s="1182">
        <f>IF(AU19=29,WEEKDAY(DATE($AC$2,$AG$2,29)),0)</f>
        <v>0</v>
      </c>
      <c r="AV20" s="1181">
        <f>IF(AV19=30,WEEKDAY(DATE($AC$2,$AG$2,30)),0)</f>
        <v>0</v>
      </c>
      <c r="AW20" s="1180">
        <f>IF(AW19=31,WEEKDAY(DATE($AC$2,$AG$2,31)),0)</f>
        <v>0</v>
      </c>
      <c r="AX20" s="1179"/>
      <c r="AY20" s="1178"/>
      <c r="AZ20" s="1177"/>
      <c r="BA20" s="1176"/>
      <c r="BB20" s="981"/>
      <c r="BC20" s="980"/>
      <c r="BD20" s="980"/>
      <c r="BE20" s="980"/>
      <c r="BF20" s="979"/>
    </row>
    <row r="21" spans="2:58" ht="22.5" customHeight="1" thickBot="1">
      <c r="B21" s="1175"/>
      <c r="C21" s="1174"/>
      <c r="D21" s="1169"/>
      <c r="E21" s="1171"/>
      <c r="F21" s="1173"/>
      <c r="G21" s="1172"/>
      <c r="H21" s="1170"/>
      <c r="I21" s="1169"/>
      <c r="J21" s="1169"/>
      <c r="K21" s="1171"/>
      <c r="L21" s="1170"/>
      <c r="M21" s="1169"/>
      <c r="N21" s="1169"/>
      <c r="O21" s="1168"/>
      <c r="P21" s="1167"/>
      <c r="Q21" s="1166"/>
      <c r="R21" s="1165"/>
      <c r="S21" s="1164" t="str">
        <f>IF(S20=1,"日",IF(S20=2,"月",IF(S20=3,"火",IF(S20=4,"水",IF(S20=5,"木",IF(S20=6,"金","土"))))))</f>
        <v>月</v>
      </c>
      <c r="T21" s="1162" t="str">
        <f>IF(T20=1,"日",IF(T20=2,"月",IF(T20=3,"火",IF(T20=4,"水",IF(T20=5,"木",IF(T20=6,"金","土"))))))</f>
        <v>火</v>
      </c>
      <c r="U21" s="1162" t="str">
        <f>IF(U20=1,"日",IF(U20=2,"月",IF(U20=3,"火",IF(U20=4,"水",IF(U20=5,"木",IF(U20=6,"金","土"))))))</f>
        <v>水</v>
      </c>
      <c r="V21" s="1162" t="str">
        <f>IF(V20=1,"日",IF(V20=2,"月",IF(V20=3,"火",IF(V20=4,"水",IF(V20=5,"木",IF(V20=6,"金","土"))))))</f>
        <v>木</v>
      </c>
      <c r="W21" s="1162" t="str">
        <f>IF(W20=1,"日",IF(W20=2,"月",IF(W20=3,"火",IF(W20=4,"水",IF(W20=5,"木",IF(W20=6,"金","土"))))))</f>
        <v>金</v>
      </c>
      <c r="X21" s="1162" t="str">
        <f>IF(X20=1,"日",IF(X20=2,"月",IF(X20=3,"火",IF(X20=4,"水",IF(X20=5,"木",IF(X20=6,"金","土"))))))</f>
        <v>土</v>
      </c>
      <c r="Y21" s="1163" t="str">
        <f>IF(Y20=1,"日",IF(Y20=2,"月",IF(Y20=3,"火",IF(Y20=4,"水",IF(Y20=5,"木",IF(Y20=6,"金","土"))))))</f>
        <v>日</v>
      </c>
      <c r="Z21" s="1164" t="str">
        <f>IF(Z20=1,"日",IF(Z20=2,"月",IF(Z20=3,"火",IF(Z20=4,"水",IF(Z20=5,"木",IF(Z20=6,"金","土"))))))</f>
        <v>月</v>
      </c>
      <c r="AA21" s="1162" t="str">
        <f>IF(AA20=1,"日",IF(AA20=2,"月",IF(AA20=3,"火",IF(AA20=4,"水",IF(AA20=5,"木",IF(AA20=6,"金","土"))))))</f>
        <v>火</v>
      </c>
      <c r="AB21" s="1162" t="str">
        <f>IF(AB20=1,"日",IF(AB20=2,"月",IF(AB20=3,"火",IF(AB20=4,"水",IF(AB20=5,"木",IF(AB20=6,"金","土"))))))</f>
        <v>水</v>
      </c>
      <c r="AC21" s="1162" t="str">
        <f>IF(AC20=1,"日",IF(AC20=2,"月",IF(AC20=3,"火",IF(AC20=4,"水",IF(AC20=5,"木",IF(AC20=6,"金","土"))))))</f>
        <v>木</v>
      </c>
      <c r="AD21" s="1162" t="str">
        <f>IF(AD20=1,"日",IF(AD20=2,"月",IF(AD20=3,"火",IF(AD20=4,"水",IF(AD20=5,"木",IF(AD20=6,"金","土"))))))</f>
        <v>金</v>
      </c>
      <c r="AE21" s="1162" t="str">
        <f>IF(AE20=1,"日",IF(AE20=2,"月",IF(AE20=3,"火",IF(AE20=4,"水",IF(AE20=5,"木",IF(AE20=6,"金","土"))))))</f>
        <v>土</v>
      </c>
      <c r="AF21" s="1163" t="str">
        <f>IF(AF20=1,"日",IF(AF20=2,"月",IF(AF20=3,"火",IF(AF20=4,"水",IF(AF20=5,"木",IF(AF20=6,"金","土"))))))</f>
        <v>日</v>
      </c>
      <c r="AG21" s="1164" t="str">
        <f>IF(AG20=1,"日",IF(AG20=2,"月",IF(AG20=3,"火",IF(AG20=4,"水",IF(AG20=5,"木",IF(AG20=6,"金","土"))))))</f>
        <v>月</v>
      </c>
      <c r="AH21" s="1162" t="str">
        <f>IF(AH20=1,"日",IF(AH20=2,"月",IF(AH20=3,"火",IF(AH20=4,"水",IF(AH20=5,"木",IF(AH20=6,"金","土"))))))</f>
        <v>火</v>
      </c>
      <c r="AI21" s="1162" t="str">
        <f>IF(AI20=1,"日",IF(AI20=2,"月",IF(AI20=3,"火",IF(AI20=4,"水",IF(AI20=5,"木",IF(AI20=6,"金","土"))))))</f>
        <v>水</v>
      </c>
      <c r="AJ21" s="1162" t="str">
        <f>IF(AJ20=1,"日",IF(AJ20=2,"月",IF(AJ20=3,"火",IF(AJ20=4,"水",IF(AJ20=5,"木",IF(AJ20=6,"金","土"))))))</f>
        <v>木</v>
      </c>
      <c r="AK21" s="1162" t="str">
        <f>IF(AK20=1,"日",IF(AK20=2,"月",IF(AK20=3,"火",IF(AK20=4,"水",IF(AK20=5,"木",IF(AK20=6,"金","土"))))))</f>
        <v>金</v>
      </c>
      <c r="AL21" s="1162" t="str">
        <f>IF(AL20=1,"日",IF(AL20=2,"月",IF(AL20=3,"火",IF(AL20=4,"水",IF(AL20=5,"木",IF(AL20=6,"金","土"))))))</f>
        <v>土</v>
      </c>
      <c r="AM21" s="1163" t="str">
        <f>IF(AM20=1,"日",IF(AM20=2,"月",IF(AM20=3,"火",IF(AM20=4,"水",IF(AM20=5,"木",IF(AM20=6,"金","土"))))))</f>
        <v>日</v>
      </c>
      <c r="AN21" s="1164" t="str">
        <f>IF(AN20=1,"日",IF(AN20=2,"月",IF(AN20=3,"火",IF(AN20=4,"水",IF(AN20=5,"木",IF(AN20=6,"金","土"))))))</f>
        <v>月</v>
      </c>
      <c r="AO21" s="1162" t="str">
        <f>IF(AO20=1,"日",IF(AO20=2,"月",IF(AO20=3,"火",IF(AO20=4,"水",IF(AO20=5,"木",IF(AO20=6,"金","土"))))))</f>
        <v>火</v>
      </c>
      <c r="AP21" s="1162" t="str">
        <f>IF(AP20=1,"日",IF(AP20=2,"月",IF(AP20=3,"火",IF(AP20=4,"水",IF(AP20=5,"木",IF(AP20=6,"金","土"))))))</f>
        <v>水</v>
      </c>
      <c r="AQ21" s="1162" t="str">
        <f>IF(AQ20=1,"日",IF(AQ20=2,"月",IF(AQ20=3,"火",IF(AQ20=4,"水",IF(AQ20=5,"木",IF(AQ20=6,"金","土"))))))</f>
        <v>木</v>
      </c>
      <c r="AR21" s="1162" t="str">
        <f>IF(AR20=1,"日",IF(AR20=2,"月",IF(AR20=3,"火",IF(AR20=4,"水",IF(AR20=5,"木",IF(AR20=6,"金","土"))))))</f>
        <v>金</v>
      </c>
      <c r="AS21" s="1162" t="str">
        <f>IF(AS20=1,"日",IF(AS20=2,"月",IF(AS20=3,"火",IF(AS20=4,"水",IF(AS20=5,"木",IF(AS20=6,"金","土"))))))</f>
        <v>土</v>
      </c>
      <c r="AT21" s="1163" t="str">
        <f>IF(AT20=1,"日",IF(AT20=2,"月",IF(AT20=3,"火",IF(AT20=4,"水",IF(AT20=5,"木",IF(AT20=6,"金","土"))))))</f>
        <v>日</v>
      </c>
      <c r="AU21" s="1162" t="str">
        <f>IF(AU20=1,"日",IF(AU20=2,"月",IF(AU20=3,"火",IF(AU20=4,"水",IF(AU20=5,"木",IF(AU20=6,"金",IF(AU20=0,"","土")))))))</f>
        <v/>
      </c>
      <c r="AV21" s="1162" t="str">
        <f>IF(AV20=1,"日",IF(AV20=2,"月",IF(AV20=3,"火",IF(AV20=4,"水",IF(AV20=5,"木",IF(AV20=6,"金",IF(AV20=0,"","土")))))))</f>
        <v/>
      </c>
      <c r="AW21" s="1162" t="str">
        <f>IF(AW20=1,"日",IF(AW20=2,"月",IF(AW20=3,"火",IF(AW20=4,"水",IF(AW20=5,"木",IF(AW20=6,"金",IF(AW20=0,"","土")))))))</f>
        <v/>
      </c>
      <c r="AX21" s="1161"/>
      <c r="AY21" s="1160"/>
      <c r="AZ21" s="1159"/>
      <c r="BA21" s="1158"/>
      <c r="BB21" s="966"/>
      <c r="BC21" s="965"/>
      <c r="BD21" s="965"/>
      <c r="BE21" s="965"/>
      <c r="BF21" s="964"/>
    </row>
    <row r="22" spans="2:58" ht="20.25" customHeight="1">
      <c r="B22" s="1157">
        <v>1</v>
      </c>
      <c r="C22" s="1156" t="s">
        <v>962</v>
      </c>
      <c r="D22" s="1155"/>
      <c r="E22" s="1154"/>
      <c r="F22" s="1153"/>
      <c r="G22" s="1152" t="s">
        <v>948</v>
      </c>
      <c r="H22" s="1151" t="s">
        <v>947</v>
      </c>
      <c r="I22" s="1150"/>
      <c r="J22" s="1150"/>
      <c r="K22" s="1149"/>
      <c r="L22" s="1148" t="s">
        <v>961</v>
      </c>
      <c r="M22" s="1147"/>
      <c r="N22" s="1147"/>
      <c r="O22" s="1146"/>
      <c r="P22" s="1145" t="s">
        <v>937</v>
      </c>
      <c r="Q22" s="1144"/>
      <c r="R22" s="1143"/>
      <c r="S22" s="1097" t="s">
        <v>945</v>
      </c>
      <c r="T22" s="1096" t="s">
        <v>960</v>
      </c>
      <c r="U22" s="1096"/>
      <c r="V22" s="1096" t="s">
        <v>945</v>
      </c>
      <c r="W22" s="1096" t="s">
        <v>945</v>
      </c>
      <c r="X22" s="1096"/>
      <c r="Y22" s="1098" t="s">
        <v>945</v>
      </c>
      <c r="Z22" s="1097" t="s">
        <v>945</v>
      </c>
      <c r="AA22" s="1096" t="s">
        <v>945</v>
      </c>
      <c r="AB22" s="1096"/>
      <c r="AC22" s="1096" t="s">
        <v>945</v>
      </c>
      <c r="AD22" s="1096" t="s">
        <v>945</v>
      </c>
      <c r="AE22" s="1096"/>
      <c r="AF22" s="1098" t="s">
        <v>945</v>
      </c>
      <c r="AG22" s="1097" t="s">
        <v>945</v>
      </c>
      <c r="AH22" s="1096" t="s">
        <v>945</v>
      </c>
      <c r="AI22" s="1096"/>
      <c r="AJ22" s="1096" t="s">
        <v>945</v>
      </c>
      <c r="AK22" s="1096" t="s">
        <v>945</v>
      </c>
      <c r="AL22" s="1096"/>
      <c r="AM22" s="1098" t="s">
        <v>945</v>
      </c>
      <c r="AN22" s="1097" t="s">
        <v>945</v>
      </c>
      <c r="AO22" s="1096" t="s">
        <v>945</v>
      </c>
      <c r="AP22" s="1096"/>
      <c r="AQ22" s="1096" t="s">
        <v>945</v>
      </c>
      <c r="AR22" s="1096" t="s">
        <v>945</v>
      </c>
      <c r="AS22" s="1096"/>
      <c r="AT22" s="1098" t="s">
        <v>945</v>
      </c>
      <c r="AU22" s="1097"/>
      <c r="AV22" s="1096"/>
      <c r="AW22" s="1096"/>
      <c r="AX22" s="1142"/>
      <c r="AY22" s="1141"/>
      <c r="AZ22" s="1140"/>
      <c r="BA22" s="1139"/>
      <c r="BB22" s="1138"/>
      <c r="BC22" s="1137"/>
      <c r="BD22" s="1137"/>
      <c r="BE22" s="1137"/>
      <c r="BF22" s="1136"/>
    </row>
    <row r="23" spans="2:58" ht="20.25" customHeight="1">
      <c r="B23" s="1088"/>
      <c r="C23" s="1131"/>
      <c r="D23" s="1130"/>
      <c r="E23" s="1129"/>
      <c r="F23" s="1084"/>
      <c r="G23" s="1083"/>
      <c r="H23" s="1082"/>
      <c r="I23" s="1081"/>
      <c r="J23" s="1081"/>
      <c r="K23" s="1080"/>
      <c r="L23" s="1079"/>
      <c r="M23" s="1067"/>
      <c r="N23" s="1067"/>
      <c r="O23" s="1066"/>
      <c r="P23" s="1078" t="s">
        <v>936</v>
      </c>
      <c r="Q23" s="1077"/>
      <c r="R23" s="1076"/>
      <c r="S23" s="1074">
        <f>IF(S22="","",VLOOKUP(S22,'【記載例】シフト記号表（勤務時間帯）'!$C$6:$K$35,9,FALSE))</f>
        <v>8</v>
      </c>
      <c r="T23" s="1073">
        <f>IF(T22="","",VLOOKUP(T22,'【記載例】シフト記号表（勤務時間帯）'!$C$6:$K$35,9,FALSE))</f>
        <v>8</v>
      </c>
      <c r="U23" s="1073" t="str">
        <f>IF(U22="","",VLOOKUP(U22,'【記載例】シフト記号表（勤務時間帯）'!$C$6:$K$35,9,FALSE))</f>
        <v/>
      </c>
      <c r="V23" s="1073">
        <f>IF(V22="","",VLOOKUP(V22,'【記載例】シフト記号表（勤務時間帯）'!$C$6:$K$35,9,FALSE))</f>
        <v>8</v>
      </c>
      <c r="W23" s="1073">
        <f>IF(W22="","",VLOOKUP(W22,'【記載例】シフト記号表（勤務時間帯）'!$C$6:$K$35,9,FALSE))</f>
        <v>8</v>
      </c>
      <c r="X23" s="1073" t="str">
        <f>IF(X22="","",VLOOKUP(X22,'【記載例】シフト記号表（勤務時間帯）'!$C$6:$K$35,9,FALSE))</f>
        <v/>
      </c>
      <c r="Y23" s="1075">
        <f>IF(Y22="","",VLOOKUP(Y22,'【記載例】シフト記号表（勤務時間帯）'!$C$6:$K$35,9,FALSE))</f>
        <v>8</v>
      </c>
      <c r="Z23" s="1074">
        <f>IF(Z22="","",VLOOKUP(Z22,'【記載例】シフト記号表（勤務時間帯）'!$C$6:$K$35,9,FALSE))</f>
        <v>8</v>
      </c>
      <c r="AA23" s="1073">
        <f>IF(AA22="","",VLOOKUP(AA22,'【記載例】シフト記号表（勤務時間帯）'!$C$6:$K$35,9,FALSE))</f>
        <v>8</v>
      </c>
      <c r="AB23" s="1073" t="str">
        <f>IF(AB22="","",VLOOKUP(AB22,'【記載例】シフト記号表（勤務時間帯）'!$C$6:$K$35,9,FALSE))</f>
        <v/>
      </c>
      <c r="AC23" s="1073">
        <f>IF(AC22="","",VLOOKUP(AC22,'【記載例】シフト記号表（勤務時間帯）'!$C$6:$K$35,9,FALSE))</f>
        <v>8</v>
      </c>
      <c r="AD23" s="1073">
        <f>IF(AD22="","",VLOOKUP(AD22,'【記載例】シフト記号表（勤務時間帯）'!$C$6:$K$35,9,FALSE))</f>
        <v>8</v>
      </c>
      <c r="AE23" s="1073" t="str">
        <f>IF(AE22="","",VLOOKUP(AE22,'【記載例】シフト記号表（勤務時間帯）'!$C$6:$K$35,9,FALSE))</f>
        <v/>
      </c>
      <c r="AF23" s="1075">
        <f>IF(AF22="","",VLOOKUP(AF22,'【記載例】シフト記号表（勤務時間帯）'!$C$6:$K$35,9,FALSE))</f>
        <v>8</v>
      </c>
      <c r="AG23" s="1074">
        <f>IF(AG22="","",VLOOKUP(AG22,'【記載例】シフト記号表（勤務時間帯）'!$C$6:$K$35,9,FALSE))</f>
        <v>8</v>
      </c>
      <c r="AH23" s="1073">
        <f>IF(AH22="","",VLOOKUP(AH22,'【記載例】シフト記号表（勤務時間帯）'!$C$6:$K$35,9,FALSE))</f>
        <v>8</v>
      </c>
      <c r="AI23" s="1073" t="str">
        <f>IF(AI22="","",VLOOKUP(AI22,'【記載例】シフト記号表（勤務時間帯）'!$C$6:$K$35,9,FALSE))</f>
        <v/>
      </c>
      <c r="AJ23" s="1073">
        <f>IF(AJ22="","",VLOOKUP(AJ22,'【記載例】シフト記号表（勤務時間帯）'!$C$6:$K$35,9,FALSE))</f>
        <v>8</v>
      </c>
      <c r="AK23" s="1073">
        <f>IF(AK22="","",VLOOKUP(AK22,'【記載例】シフト記号表（勤務時間帯）'!$C$6:$K$35,9,FALSE))</f>
        <v>8</v>
      </c>
      <c r="AL23" s="1073" t="str">
        <f>IF(AL22="","",VLOOKUP(AL22,'【記載例】シフト記号表（勤務時間帯）'!$C$6:$K$35,9,FALSE))</f>
        <v/>
      </c>
      <c r="AM23" s="1075">
        <f>IF(AM22="","",VLOOKUP(AM22,'【記載例】シフト記号表（勤務時間帯）'!$C$6:$K$35,9,FALSE))</f>
        <v>8</v>
      </c>
      <c r="AN23" s="1074">
        <f>IF(AN22="","",VLOOKUP(AN22,'【記載例】シフト記号表（勤務時間帯）'!$C$6:$K$35,9,FALSE))</f>
        <v>8</v>
      </c>
      <c r="AO23" s="1073">
        <f>IF(AO22="","",VLOOKUP(AO22,'【記載例】シフト記号表（勤務時間帯）'!$C$6:$K$35,9,FALSE))</f>
        <v>8</v>
      </c>
      <c r="AP23" s="1073" t="str">
        <f>IF(AP22="","",VLOOKUP(AP22,'【記載例】シフト記号表（勤務時間帯）'!$C$6:$K$35,9,FALSE))</f>
        <v/>
      </c>
      <c r="AQ23" s="1073">
        <f>IF(AQ22="","",VLOOKUP(AQ22,'【記載例】シフト記号表（勤務時間帯）'!$C$6:$K$35,9,FALSE))</f>
        <v>8</v>
      </c>
      <c r="AR23" s="1073">
        <f>IF(AR22="","",VLOOKUP(AR22,'【記載例】シフト記号表（勤務時間帯）'!$C$6:$K$35,9,FALSE))</f>
        <v>8</v>
      </c>
      <c r="AS23" s="1073" t="str">
        <f>IF(AS22="","",VLOOKUP(AS22,'【記載例】シフト記号表（勤務時間帯）'!$C$6:$K$35,9,FALSE))</f>
        <v/>
      </c>
      <c r="AT23" s="1075">
        <f>IF(AT22="","",VLOOKUP(AT22,'【記載例】シフト記号表（勤務時間帯）'!$C$6:$K$35,9,FALSE))</f>
        <v>8</v>
      </c>
      <c r="AU23" s="1074" t="str">
        <f>IF(AU22="","",VLOOKUP(AU22,'【記載例】シフト記号表（勤務時間帯）'!$C$6:$K$35,9,FALSE))</f>
        <v/>
      </c>
      <c r="AV23" s="1073" t="str">
        <f>IF(AV22="","",VLOOKUP(AV22,'【記載例】シフト記号表（勤務時間帯）'!$C$6:$K$35,9,FALSE))</f>
        <v/>
      </c>
      <c r="AW23" s="1073" t="str">
        <f>IF(AW22="","",VLOOKUP(AW22,'【記載例】シフト記号表（勤務時間帯）'!$C$6:$K$35,9,FALSE))</f>
        <v/>
      </c>
      <c r="AX23" s="1072">
        <f>IF($BB$3="４週",SUM(S23:AT23),IF($BB$3="暦月",SUM(S23:AW23),""))</f>
        <v>160</v>
      </c>
      <c r="AY23" s="1071"/>
      <c r="AZ23" s="1070">
        <f>IF($BB$3="４週",AX23/4,IF($BB$3="暦月",【記載例】地密通所!AX23/(【記載例】地密通所!$BB$8/7),""))</f>
        <v>40</v>
      </c>
      <c r="BA23" s="1069"/>
      <c r="BB23" s="1122"/>
      <c r="BC23" s="1121"/>
      <c r="BD23" s="1121"/>
      <c r="BE23" s="1121"/>
      <c r="BF23" s="1120"/>
    </row>
    <row r="24" spans="2:58" ht="20.25" customHeight="1">
      <c r="B24" s="1088"/>
      <c r="C24" s="1128"/>
      <c r="D24" s="1127"/>
      <c r="E24" s="1126"/>
      <c r="F24" s="1135" t="str">
        <f>C22</f>
        <v>管理者</v>
      </c>
      <c r="G24" s="1083"/>
      <c r="H24" s="1082"/>
      <c r="I24" s="1081"/>
      <c r="J24" s="1081"/>
      <c r="K24" s="1080"/>
      <c r="L24" s="1079"/>
      <c r="M24" s="1067"/>
      <c r="N24" s="1067"/>
      <c r="O24" s="1066"/>
      <c r="P24" s="1114" t="s">
        <v>935</v>
      </c>
      <c r="Q24" s="1113"/>
      <c r="R24" s="1112"/>
      <c r="S24" s="1051">
        <f>IF(S22="","",VLOOKUP(S22,'【記載例】シフト記号表（勤務時間帯）'!$C$6:$U$35,19,FALSE))</f>
        <v>7</v>
      </c>
      <c r="T24" s="1050">
        <f>IF(T22="","",VLOOKUP(T22,'【記載例】シフト記号表（勤務時間帯）'!$C$6:$U$35,19,FALSE))</f>
        <v>7</v>
      </c>
      <c r="U24" s="1050" t="str">
        <f>IF(U22="","",VLOOKUP(U22,'【記載例】シフト記号表（勤務時間帯）'!$C$6:$U$35,19,FALSE))</f>
        <v/>
      </c>
      <c r="V24" s="1050">
        <f>IF(V22="","",VLOOKUP(V22,'【記載例】シフト記号表（勤務時間帯）'!$C$6:$U$35,19,FALSE))</f>
        <v>7</v>
      </c>
      <c r="W24" s="1050">
        <f>IF(W22="","",VLOOKUP(W22,'【記載例】シフト記号表（勤務時間帯）'!$C$6:$U$35,19,FALSE))</f>
        <v>7</v>
      </c>
      <c r="X24" s="1050" t="str">
        <f>IF(X22="","",VLOOKUP(X22,'【記載例】シフト記号表（勤務時間帯）'!$C$6:$U$35,19,FALSE))</f>
        <v/>
      </c>
      <c r="Y24" s="1052">
        <f>IF(Y22="","",VLOOKUP(Y22,'【記載例】シフト記号表（勤務時間帯）'!$C$6:$U$35,19,FALSE))</f>
        <v>7</v>
      </c>
      <c r="Z24" s="1051">
        <f>IF(Z22="","",VLOOKUP(Z22,'【記載例】シフト記号表（勤務時間帯）'!$C$6:$U$35,19,FALSE))</f>
        <v>7</v>
      </c>
      <c r="AA24" s="1050">
        <f>IF(AA22="","",VLOOKUP(AA22,'【記載例】シフト記号表（勤務時間帯）'!$C$6:$U$35,19,FALSE))</f>
        <v>7</v>
      </c>
      <c r="AB24" s="1050" t="str">
        <f>IF(AB22="","",VLOOKUP(AB22,'【記載例】シフト記号表（勤務時間帯）'!$C$6:$U$35,19,FALSE))</f>
        <v/>
      </c>
      <c r="AC24" s="1050">
        <f>IF(AC22="","",VLOOKUP(AC22,'【記載例】シフト記号表（勤務時間帯）'!$C$6:$U$35,19,FALSE))</f>
        <v>7</v>
      </c>
      <c r="AD24" s="1050">
        <f>IF(AD22="","",VLOOKUP(AD22,'【記載例】シフト記号表（勤務時間帯）'!$C$6:$U$35,19,FALSE))</f>
        <v>7</v>
      </c>
      <c r="AE24" s="1050" t="str">
        <f>IF(AE22="","",VLOOKUP(AE22,'【記載例】シフト記号表（勤務時間帯）'!$C$6:$U$35,19,FALSE))</f>
        <v/>
      </c>
      <c r="AF24" s="1052">
        <f>IF(AF22="","",VLOOKUP(AF22,'【記載例】シフト記号表（勤務時間帯）'!$C$6:$U$35,19,FALSE))</f>
        <v>7</v>
      </c>
      <c r="AG24" s="1051">
        <f>IF(AG22="","",VLOOKUP(AG22,'【記載例】シフト記号表（勤務時間帯）'!$C$6:$U$35,19,FALSE))</f>
        <v>7</v>
      </c>
      <c r="AH24" s="1050">
        <f>IF(AH22="","",VLOOKUP(AH22,'【記載例】シフト記号表（勤務時間帯）'!$C$6:$U$35,19,FALSE))</f>
        <v>7</v>
      </c>
      <c r="AI24" s="1050" t="str">
        <f>IF(AI22="","",VLOOKUP(AI22,'【記載例】シフト記号表（勤務時間帯）'!$C$6:$U$35,19,FALSE))</f>
        <v/>
      </c>
      <c r="AJ24" s="1050">
        <f>IF(AJ22="","",VLOOKUP(AJ22,'【記載例】シフト記号表（勤務時間帯）'!$C$6:$U$35,19,FALSE))</f>
        <v>7</v>
      </c>
      <c r="AK24" s="1050">
        <f>IF(AK22="","",VLOOKUP(AK22,'【記載例】シフト記号表（勤務時間帯）'!$C$6:$U$35,19,FALSE))</f>
        <v>7</v>
      </c>
      <c r="AL24" s="1050" t="str">
        <f>IF(AL22="","",VLOOKUP(AL22,'【記載例】シフト記号表（勤務時間帯）'!$C$6:$U$35,19,FALSE))</f>
        <v/>
      </c>
      <c r="AM24" s="1052">
        <f>IF(AM22="","",VLOOKUP(AM22,'【記載例】シフト記号表（勤務時間帯）'!$C$6:$U$35,19,FALSE))</f>
        <v>7</v>
      </c>
      <c r="AN24" s="1051">
        <f>IF(AN22="","",VLOOKUP(AN22,'【記載例】シフト記号表（勤務時間帯）'!$C$6:$U$35,19,FALSE))</f>
        <v>7</v>
      </c>
      <c r="AO24" s="1050">
        <f>IF(AO22="","",VLOOKUP(AO22,'【記載例】シフト記号表（勤務時間帯）'!$C$6:$U$35,19,FALSE))</f>
        <v>7</v>
      </c>
      <c r="AP24" s="1050" t="str">
        <f>IF(AP22="","",VLOOKUP(AP22,'【記載例】シフト記号表（勤務時間帯）'!$C$6:$U$35,19,FALSE))</f>
        <v/>
      </c>
      <c r="AQ24" s="1050">
        <f>IF(AQ22="","",VLOOKUP(AQ22,'【記載例】シフト記号表（勤務時間帯）'!$C$6:$U$35,19,FALSE))</f>
        <v>7</v>
      </c>
      <c r="AR24" s="1050">
        <f>IF(AR22="","",VLOOKUP(AR22,'【記載例】シフト記号表（勤務時間帯）'!$C$6:$U$35,19,FALSE))</f>
        <v>7</v>
      </c>
      <c r="AS24" s="1050" t="str">
        <f>IF(AS22="","",VLOOKUP(AS22,'【記載例】シフト記号表（勤務時間帯）'!$C$6:$U$35,19,FALSE))</f>
        <v/>
      </c>
      <c r="AT24" s="1052">
        <f>IF(AT22="","",VLOOKUP(AT22,'【記載例】シフト記号表（勤務時間帯）'!$C$6:$U$35,19,FALSE))</f>
        <v>7</v>
      </c>
      <c r="AU24" s="1051" t="str">
        <f>IF(AU22="","",VLOOKUP(AU22,'【記載例】シフト記号表（勤務時間帯）'!$C$6:$U$35,19,FALSE))</f>
        <v/>
      </c>
      <c r="AV24" s="1050" t="str">
        <f>IF(AV22="","",VLOOKUP(AV22,'【記載例】シフト記号表（勤務時間帯）'!$C$6:$U$35,19,FALSE))</f>
        <v/>
      </c>
      <c r="AW24" s="1050" t="str">
        <f>IF(AW22="","",VLOOKUP(AW22,'【記載例】シフト記号表（勤務時間帯）'!$C$6:$U$35,19,FALSE))</f>
        <v/>
      </c>
      <c r="AX24" s="1049">
        <f>IF($BB$3="４週",SUM(S24:AT24),IF($BB$3="暦月",SUM(S24:AW24),""))</f>
        <v>140</v>
      </c>
      <c r="AY24" s="1048"/>
      <c r="AZ24" s="1047">
        <f>IF($BB$3="４週",AX24/4,IF($BB$3="暦月",【記載例】地密通所!AX24/(【記載例】地密通所!$BB$8/7),""))</f>
        <v>35</v>
      </c>
      <c r="BA24" s="1046"/>
      <c r="BB24" s="1119"/>
      <c r="BC24" s="1118"/>
      <c r="BD24" s="1118"/>
      <c r="BE24" s="1118"/>
      <c r="BF24" s="1117"/>
    </row>
    <row r="25" spans="2:58" ht="20.25" customHeight="1">
      <c r="B25" s="1088">
        <f>B22+1</f>
        <v>2</v>
      </c>
      <c r="C25" s="1134" t="s">
        <v>929</v>
      </c>
      <c r="D25" s="1133"/>
      <c r="E25" s="1132"/>
      <c r="F25" s="1105"/>
      <c r="G25" s="1104" t="s">
        <v>948</v>
      </c>
      <c r="H25" s="1103" t="s">
        <v>959</v>
      </c>
      <c r="I25" s="1081"/>
      <c r="J25" s="1081"/>
      <c r="K25" s="1080"/>
      <c r="L25" s="1102" t="s">
        <v>958</v>
      </c>
      <c r="M25" s="1090"/>
      <c r="N25" s="1090"/>
      <c r="O25" s="1089"/>
      <c r="P25" s="1101" t="s">
        <v>937</v>
      </c>
      <c r="Q25" s="1100"/>
      <c r="R25" s="1099"/>
      <c r="S25" s="1097"/>
      <c r="T25" s="1096" t="s">
        <v>945</v>
      </c>
      <c r="U25" s="1096" t="s">
        <v>945</v>
      </c>
      <c r="V25" s="1096" t="s">
        <v>945</v>
      </c>
      <c r="W25" s="1096" t="s">
        <v>945</v>
      </c>
      <c r="X25" s="1096" t="s">
        <v>945</v>
      </c>
      <c r="Y25" s="1098"/>
      <c r="Z25" s="1097"/>
      <c r="AA25" s="1096" t="s">
        <v>945</v>
      </c>
      <c r="AB25" s="1096" t="s">
        <v>945</v>
      </c>
      <c r="AC25" s="1096" t="s">
        <v>945</v>
      </c>
      <c r="AD25" s="1096" t="s">
        <v>945</v>
      </c>
      <c r="AE25" s="1096" t="s">
        <v>945</v>
      </c>
      <c r="AF25" s="1098"/>
      <c r="AG25" s="1097"/>
      <c r="AH25" s="1096" t="s">
        <v>945</v>
      </c>
      <c r="AI25" s="1096" t="s">
        <v>945</v>
      </c>
      <c r="AJ25" s="1096" t="s">
        <v>945</v>
      </c>
      <c r="AK25" s="1096" t="s">
        <v>945</v>
      </c>
      <c r="AL25" s="1096" t="s">
        <v>945</v>
      </c>
      <c r="AM25" s="1098"/>
      <c r="AN25" s="1097"/>
      <c r="AO25" s="1096" t="s">
        <v>945</v>
      </c>
      <c r="AP25" s="1096" t="s">
        <v>945</v>
      </c>
      <c r="AQ25" s="1096" t="s">
        <v>945</v>
      </c>
      <c r="AR25" s="1096" t="s">
        <v>945</v>
      </c>
      <c r="AS25" s="1096" t="s">
        <v>945</v>
      </c>
      <c r="AT25" s="1098"/>
      <c r="AU25" s="1097"/>
      <c r="AV25" s="1096"/>
      <c r="AW25" s="1096"/>
      <c r="AX25" s="1095"/>
      <c r="AY25" s="1094"/>
      <c r="AZ25" s="1093"/>
      <c r="BA25" s="1092"/>
      <c r="BB25" s="1125"/>
      <c r="BC25" s="1124"/>
      <c r="BD25" s="1124"/>
      <c r="BE25" s="1124"/>
      <c r="BF25" s="1123"/>
    </row>
    <row r="26" spans="2:58" ht="20.25" customHeight="1">
      <c r="B26" s="1088"/>
      <c r="C26" s="1131"/>
      <c r="D26" s="1130"/>
      <c r="E26" s="1129"/>
      <c r="F26" s="1084"/>
      <c r="G26" s="1083"/>
      <c r="H26" s="1082"/>
      <c r="I26" s="1081"/>
      <c r="J26" s="1081"/>
      <c r="K26" s="1080"/>
      <c r="L26" s="1079"/>
      <c r="M26" s="1067"/>
      <c r="N26" s="1067"/>
      <c r="O26" s="1066"/>
      <c r="P26" s="1078" t="s">
        <v>936</v>
      </c>
      <c r="Q26" s="1077"/>
      <c r="R26" s="1076"/>
      <c r="S26" s="1074" t="str">
        <f>IF(S25="","",VLOOKUP(S25,'【記載例】シフト記号表（勤務時間帯）'!$C$6:$K$35,9,FALSE))</f>
        <v/>
      </c>
      <c r="T26" s="1073">
        <f>IF(T25="","",VLOOKUP(T25,'【記載例】シフト記号表（勤務時間帯）'!$C$6:$K$35,9,FALSE))</f>
        <v>8</v>
      </c>
      <c r="U26" s="1073">
        <f>IF(U25="","",VLOOKUP(U25,'【記載例】シフト記号表（勤務時間帯）'!$C$6:$K$35,9,FALSE))</f>
        <v>8</v>
      </c>
      <c r="V26" s="1073">
        <f>IF(V25="","",VLOOKUP(V25,'【記載例】シフト記号表（勤務時間帯）'!$C$6:$K$35,9,FALSE))</f>
        <v>8</v>
      </c>
      <c r="W26" s="1073">
        <f>IF(W25="","",VLOOKUP(W25,'【記載例】シフト記号表（勤務時間帯）'!$C$6:$K$35,9,FALSE))</f>
        <v>8</v>
      </c>
      <c r="X26" s="1073">
        <f>IF(X25="","",VLOOKUP(X25,'【記載例】シフト記号表（勤務時間帯）'!$C$6:$K$35,9,FALSE))</f>
        <v>8</v>
      </c>
      <c r="Y26" s="1075" t="str">
        <f>IF(Y25="","",VLOOKUP(Y25,'【記載例】シフト記号表（勤務時間帯）'!$C$6:$K$35,9,FALSE))</f>
        <v/>
      </c>
      <c r="Z26" s="1074" t="str">
        <f>IF(Z25="","",VLOOKUP(Z25,'【記載例】シフト記号表（勤務時間帯）'!$C$6:$K$35,9,FALSE))</f>
        <v/>
      </c>
      <c r="AA26" s="1073">
        <f>IF(AA25="","",VLOOKUP(AA25,'【記載例】シフト記号表（勤務時間帯）'!$C$6:$K$35,9,FALSE))</f>
        <v>8</v>
      </c>
      <c r="AB26" s="1073">
        <f>IF(AB25="","",VLOOKUP(AB25,'【記載例】シフト記号表（勤務時間帯）'!$C$6:$K$35,9,FALSE))</f>
        <v>8</v>
      </c>
      <c r="AC26" s="1073">
        <f>IF(AC25="","",VLOOKUP(AC25,'【記載例】シフト記号表（勤務時間帯）'!$C$6:$K$35,9,FALSE))</f>
        <v>8</v>
      </c>
      <c r="AD26" s="1073">
        <f>IF(AD25="","",VLOOKUP(AD25,'【記載例】シフト記号表（勤務時間帯）'!$C$6:$K$35,9,FALSE))</f>
        <v>8</v>
      </c>
      <c r="AE26" s="1073">
        <f>IF(AE25="","",VLOOKUP(AE25,'【記載例】シフト記号表（勤務時間帯）'!$C$6:$K$35,9,FALSE))</f>
        <v>8</v>
      </c>
      <c r="AF26" s="1075" t="str">
        <f>IF(AF25="","",VLOOKUP(AF25,'【記載例】シフト記号表（勤務時間帯）'!$C$6:$K$35,9,FALSE))</f>
        <v/>
      </c>
      <c r="AG26" s="1074" t="str">
        <f>IF(AG25="","",VLOOKUP(AG25,'【記載例】シフト記号表（勤務時間帯）'!$C$6:$K$35,9,FALSE))</f>
        <v/>
      </c>
      <c r="AH26" s="1073">
        <f>IF(AH25="","",VLOOKUP(AH25,'【記載例】シフト記号表（勤務時間帯）'!$C$6:$K$35,9,FALSE))</f>
        <v>8</v>
      </c>
      <c r="AI26" s="1073">
        <f>IF(AI25="","",VLOOKUP(AI25,'【記載例】シフト記号表（勤務時間帯）'!$C$6:$K$35,9,FALSE))</f>
        <v>8</v>
      </c>
      <c r="AJ26" s="1073">
        <f>IF(AJ25="","",VLOOKUP(AJ25,'【記載例】シフト記号表（勤務時間帯）'!$C$6:$K$35,9,FALSE))</f>
        <v>8</v>
      </c>
      <c r="AK26" s="1073">
        <f>IF(AK25="","",VLOOKUP(AK25,'【記載例】シフト記号表（勤務時間帯）'!$C$6:$K$35,9,FALSE))</f>
        <v>8</v>
      </c>
      <c r="AL26" s="1073">
        <f>IF(AL25="","",VLOOKUP(AL25,'【記載例】シフト記号表（勤務時間帯）'!$C$6:$K$35,9,FALSE))</f>
        <v>8</v>
      </c>
      <c r="AM26" s="1075" t="str">
        <f>IF(AM25="","",VLOOKUP(AM25,'【記載例】シフト記号表（勤務時間帯）'!$C$6:$K$35,9,FALSE))</f>
        <v/>
      </c>
      <c r="AN26" s="1074" t="str">
        <f>IF(AN25="","",VLOOKUP(AN25,'【記載例】シフト記号表（勤務時間帯）'!$C$6:$K$35,9,FALSE))</f>
        <v/>
      </c>
      <c r="AO26" s="1073">
        <f>IF(AO25="","",VLOOKUP(AO25,'【記載例】シフト記号表（勤務時間帯）'!$C$6:$K$35,9,FALSE))</f>
        <v>8</v>
      </c>
      <c r="AP26" s="1073">
        <f>IF(AP25="","",VLOOKUP(AP25,'【記載例】シフト記号表（勤務時間帯）'!$C$6:$K$35,9,FALSE))</f>
        <v>8</v>
      </c>
      <c r="AQ26" s="1073">
        <f>IF(AQ25="","",VLOOKUP(AQ25,'【記載例】シフト記号表（勤務時間帯）'!$C$6:$K$35,9,FALSE))</f>
        <v>8</v>
      </c>
      <c r="AR26" s="1073">
        <f>IF(AR25="","",VLOOKUP(AR25,'【記載例】シフト記号表（勤務時間帯）'!$C$6:$K$35,9,FALSE))</f>
        <v>8</v>
      </c>
      <c r="AS26" s="1073">
        <f>IF(AS25="","",VLOOKUP(AS25,'【記載例】シフト記号表（勤務時間帯）'!$C$6:$K$35,9,FALSE))</f>
        <v>8</v>
      </c>
      <c r="AT26" s="1075" t="str">
        <f>IF(AT25="","",VLOOKUP(AT25,'【記載例】シフト記号表（勤務時間帯）'!$C$6:$K$35,9,FALSE))</f>
        <v/>
      </c>
      <c r="AU26" s="1074" t="str">
        <f>IF(AU25="","",VLOOKUP(AU25,'【記載例】シフト記号表（勤務時間帯）'!$C$6:$K$35,9,FALSE))</f>
        <v/>
      </c>
      <c r="AV26" s="1073" t="str">
        <f>IF(AV25="","",VLOOKUP(AV25,'【記載例】シフト記号表（勤務時間帯）'!$C$6:$K$35,9,FALSE))</f>
        <v/>
      </c>
      <c r="AW26" s="1073" t="str">
        <f>IF(AW25="","",VLOOKUP(AW25,'【記載例】シフト記号表（勤務時間帯）'!$C$6:$K$35,9,FALSE))</f>
        <v/>
      </c>
      <c r="AX26" s="1072">
        <f>IF($BB$3="４週",SUM(S26:AT26),IF($BB$3="暦月",SUM(S26:AW26),""))</f>
        <v>160</v>
      </c>
      <c r="AY26" s="1071"/>
      <c r="AZ26" s="1070">
        <f>IF($BB$3="４週",AX26/4,IF($BB$3="暦月",【記載例】地密通所!AX26/(【記載例】地密通所!$BB$8/7),""))</f>
        <v>40</v>
      </c>
      <c r="BA26" s="1069"/>
      <c r="BB26" s="1122"/>
      <c r="BC26" s="1121"/>
      <c r="BD26" s="1121"/>
      <c r="BE26" s="1121"/>
      <c r="BF26" s="1120"/>
    </row>
    <row r="27" spans="2:58" ht="20.25" customHeight="1">
      <c r="B27" s="1088"/>
      <c r="C27" s="1128"/>
      <c r="D27" s="1127"/>
      <c r="E27" s="1126"/>
      <c r="F27" s="1084" t="str">
        <f>C25</f>
        <v>生活相談員</v>
      </c>
      <c r="G27" s="1116"/>
      <c r="H27" s="1082"/>
      <c r="I27" s="1081"/>
      <c r="J27" s="1081"/>
      <c r="K27" s="1080"/>
      <c r="L27" s="1115"/>
      <c r="M27" s="1110"/>
      <c r="N27" s="1110"/>
      <c r="O27" s="1109"/>
      <c r="P27" s="1114" t="s">
        <v>935</v>
      </c>
      <c r="Q27" s="1113"/>
      <c r="R27" s="1112"/>
      <c r="S27" s="1051" t="str">
        <f>IF(S25="","",VLOOKUP(S25,'【記載例】シフト記号表（勤務時間帯）'!$C$6:$U$35,19,FALSE))</f>
        <v/>
      </c>
      <c r="T27" s="1050">
        <f>IF(T25="","",VLOOKUP(T25,'【記載例】シフト記号表（勤務時間帯）'!$C$6:$U$35,19,FALSE))</f>
        <v>7</v>
      </c>
      <c r="U27" s="1050">
        <f>IF(U25="","",VLOOKUP(U25,'【記載例】シフト記号表（勤務時間帯）'!$C$6:$U$35,19,FALSE))</f>
        <v>7</v>
      </c>
      <c r="V27" s="1050">
        <f>IF(V25="","",VLOOKUP(V25,'【記載例】シフト記号表（勤務時間帯）'!$C$6:$U$35,19,FALSE))</f>
        <v>7</v>
      </c>
      <c r="W27" s="1050">
        <f>IF(W25="","",VLOOKUP(W25,'【記載例】シフト記号表（勤務時間帯）'!$C$6:$U$35,19,FALSE))</f>
        <v>7</v>
      </c>
      <c r="X27" s="1050">
        <f>IF(X25="","",VLOOKUP(X25,'【記載例】シフト記号表（勤務時間帯）'!$C$6:$U$35,19,FALSE))</f>
        <v>7</v>
      </c>
      <c r="Y27" s="1052" t="str">
        <f>IF(Y25="","",VLOOKUP(Y25,'【記載例】シフト記号表（勤務時間帯）'!$C$6:$U$35,19,FALSE))</f>
        <v/>
      </c>
      <c r="Z27" s="1051" t="str">
        <f>IF(Z25="","",VLOOKUP(Z25,'【記載例】シフト記号表（勤務時間帯）'!$C$6:$U$35,19,FALSE))</f>
        <v/>
      </c>
      <c r="AA27" s="1050">
        <f>IF(AA25="","",VLOOKUP(AA25,'【記載例】シフト記号表（勤務時間帯）'!$C$6:$U$35,19,FALSE))</f>
        <v>7</v>
      </c>
      <c r="AB27" s="1050">
        <f>IF(AB25="","",VLOOKUP(AB25,'【記載例】シフト記号表（勤務時間帯）'!$C$6:$U$35,19,FALSE))</f>
        <v>7</v>
      </c>
      <c r="AC27" s="1050">
        <f>IF(AC25="","",VLOOKUP(AC25,'【記載例】シフト記号表（勤務時間帯）'!$C$6:$U$35,19,FALSE))</f>
        <v>7</v>
      </c>
      <c r="AD27" s="1050">
        <f>IF(AD25="","",VLOOKUP(AD25,'【記載例】シフト記号表（勤務時間帯）'!$C$6:$U$35,19,FALSE))</f>
        <v>7</v>
      </c>
      <c r="AE27" s="1050">
        <f>IF(AE25="","",VLOOKUP(AE25,'【記載例】シフト記号表（勤務時間帯）'!$C$6:$U$35,19,FALSE))</f>
        <v>7</v>
      </c>
      <c r="AF27" s="1052" t="str">
        <f>IF(AF25="","",VLOOKUP(AF25,'【記載例】シフト記号表（勤務時間帯）'!$C$6:$U$35,19,FALSE))</f>
        <v/>
      </c>
      <c r="AG27" s="1051" t="str">
        <f>IF(AG25="","",VLOOKUP(AG25,'【記載例】シフト記号表（勤務時間帯）'!$C$6:$U$35,19,FALSE))</f>
        <v/>
      </c>
      <c r="AH27" s="1050">
        <f>IF(AH25="","",VLOOKUP(AH25,'【記載例】シフト記号表（勤務時間帯）'!$C$6:$U$35,19,FALSE))</f>
        <v>7</v>
      </c>
      <c r="AI27" s="1050">
        <f>IF(AI25="","",VLOOKUP(AI25,'【記載例】シフト記号表（勤務時間帯）'!$C$6:$U$35,19,FALSE))</f>
        <v>7</v>
      </c>
      <c r="AJ27" s="1050">
        <f>IF(AJ25="","",VLOOKUP(AJ25,'【記載例】シフト記号表（勤務時間帯）'!$C$6:$U$35,19,FALSE))</f>
        <v>7</v>
      </c>
      <c r="AK27" s="1050">
        <f>IF(AK25="","",VLOOKUP(AK25,'【記載例】シフト記号表（勤務時間帯）'!$C$6:$U$35,19,FALSE))</f>
        <v>7</v>
      </c>
      <c r="AL27" s="1050">
        <f>IF(AL25="","",VLOOKUP(AL25,'【記載例】シフト記号表（勤務時間帯）'!$C$6:$U$35,19,FALSE))</f>
        <v>7</v>
      </c>
      <c r="AM27" s="1052" t="str">
        <f>IF(AM25="","",VLOOKUP(AM25,'【記載例】シフト記号表（勤務時間帯）'!$C$6:$U$35,19,FALSE))</f>
        <v/>
      </c>
      <c r="AN27" s="1051" t="str">
        <f>IF(AN25="","",VLOOKUP(AN25,'【記載例】シフト記号表（勤務時間帯）'!$C$6:$U$35,19,FALSE))</f>
        <v/>
      </c>
      <c r="AO27" s="1050">
        <f>IF(AO25="","",VLOOKUP(AO25,'【記載例】シフト記号表（勤務時間帯）'!$C$6:$U$35,19,FALSE))</f>
        <v>7</v>
      </c>
      <c r="AP27" s="1050">
        <f>IF(AP25="","",VLOOKUP(AP25,'【記載例】シフト記号表（勤務時間帯）'!$C$6:$U$35,19,FALSE))</f>
        <v>7</v>
      </c>
      <c r="AQ27" s="1050">
        <f>IF(AQ25="","",VLOOKUP(AQ25,'【記載例】シフト記号表（勤務時間帯）'!$C$6:$U$35,19,FALSE))</f>
        <v>7</v>
      </c>
      <c r="AR27" s="1050">
        <f>IF(AR25="","",VLOOKUP(AR25,'【記載例】シフト記号表（勤務時間帯）'!$C$6:$U$35,19,FALSE))</f>
        <v>7</v>
      </c>
      <c r="AS27" s="1050">
        <f>IF(AS25="","",VLOOKUP(AS25,'【記載例】シフト記号表（勤務時間帯）'!$C$6:$U$35,19,FALSE))</f>
        <v>7</v>
      </c>
      <c r="AT27" s="1052" t="str">
        <f>IF(AT25="","",VLOOKUP(AT25,'【記載例】シフト記号表（勤務時間帯）'!$C$6:$U$35,19,FALSE))</f>
        <v/>
      </c>
      <c r="AU27" s="1051" t="str">
        <f>IF(AU25="","",VLOOKUP(AU25,'【記載例】シフト記号表（勤務時間帯）'!$C$6:$U$35,19,FALSE))</f>
        <v/>
      </c>
      <c r="AV27" s="1050" t="str">
        <f>IF(AV25="","",VLOOKUP(AV25,'【記載例】シフト記号表（勤務時間帯）'!$C$6:$U$35,19,FALSE))</f>
        <v/>
      </c>
      <c r="AW27" s="1050" t="str">
        <f>IF(AW25="","",VLOOKUP(AW25,'【記載例】シフト記号表（勤務時間帯）'!$C$6:$U$35,19,FALSE))</f>
        <v/>
      </c>
      <c r="AX27" s="1049">
        <f>IF($BB$3="４週",SUM(S27:AT27),IF($BB$3="暦月",SUM(S27:AW27),""))</f>
        <v>140</v>
      </c>
      <c r="AY27" s="1048"/>
      <c r="AZ27" s="1047">
        <f>IF($BB$3="４週",AX27/4,IF($BB$3="暦月",【記載例】地密通所!AX27/(【記載例】地密通所!$BB$8/7),""))</f>
        <v>35</v>
      </c>
      <c r="BA27" s="1046"/>
      <c r="BB27" s="1119"/>
      <c r="BC27" s="1118"/>
      <c r="BD27" s="1118"/>
      <c r="BE27" s="1118"/>
      <c r="BF27" s="1117"/>
    </row>
    <row r="28" spans="2:58" ht="20.25" customHeight="1">
      <c r="B28" s="1088">
        <f>B25+1</f>
        <v>3</v>
      </c>
      <c r="C28" s="1108" t="s">
        <v>929</v>
      </c>
      <c r="D28" s="1107"/>
      <c r="E28" s="1106"/>
      <c r="F28" s="1105"/>
      <c r="G28" s="1104" t="s">
        <v>944</v>
      </c>
      <c r="H28" s="1103" t="s">
        <v>957</v>
      </c>
      <c r="I28" s="1081"/>
      <c r="J28" s="1081"/>
      <c r="K28" s="1080"/>
      <c r="L28" s="1102" t="s">
        <v>953</v>
      </c>
      <c r="M28" s="1090"/>
      <c r="N28" s="1090"/>
      <c r="O28" s="1089"/>
      <c r="P28" s="1101" t="s">
        <v>937</v>
      </c>
      <c r="Q28" s="1100"/>
      <c r="R28" s="1099"/>
      <c r="S28" s="1097" t="s">
        <v>945</v>
      </c>
      <c r="T28" s="1096"/>
      <c r="U28" s="1096"/>
      <c r="V28" s="1096"/>
      <c r="W28" s="1096"/>
      <c r="X28" s="1096"/>
      <c r="Y28" s="1098" t="s">
        <v>945</v>
      </c>
      <c r="Z28" s="1097" t="s">
        <v>945</v>
      </c>
      <c r="AA28" s="1096"/>
      <c r="AB28" s="1096"/>
      <c r="AC28" s="1096"/>
      <c r="AD28" s="1096"/>
      <c r="AE28" s="1096"/>
      <c r="AF28" s="1098" t="s">
        <v>945</v>
      </c>
      <c r="AG28" s="1097" t="s">
        <v>945</v>
      </c>
      <c r="AH28" s="1096"/>
      <c r="AI28" s="1096"/>
      <c r="AJ28" s="1096"/>
      <c r="AK28" s="1096"/>
      <c r="AL28" s="1096"/>
      <c r="AM28" s="1098" t="s">
        <v>945</v>
      </c>
      <c r="AN28" s="1097" t="s">
        <v>945</v>
      </c>
      <c r="AO28" s="1096"/>
      <c r="AP28" s="1096"/>
      <c r="AQ28" s="1096"/>
      <c r="AR28" s="1096"/>
      <c r="AS28" s="1096"/>
      <c r="AT28" s="1098" t="s">
        <v>945</v>
      </c>
      <c r="AU28" s="1097"/>
      <c r="AV28" s="1096"/>
      <c r="AW28" s="1096"/>
      <c r="AX28" s="1095"/>
      <c r="AY28" s="1094"/>
      <c r="AZ28" s="1093"/>
      <c r="BA28" s="1092"/>
      <c r="BB28" s="1125" t="s">
        <v>927</v>
      </c>
      <c r="BC28" s="1124"/>
      <c r="BD28" s="1124"/>
      <c r="BE28" s="1124"/>
      <c r="BF28" s="1123"/>
    </row>
    <row r="29" spans="2:58" ht="20.25" customHeight="1">
      <c r="B29" s="1088"/>
      <c r="C29" s="1087"/>
      <c r="D29" s="1086"/>
      <c r="E29" s="1085"/>
      <c r="F29" s="1084"/>
      <c r="G29" s="1083"/>
      <c r="H29" s="1082"/>
      <c r="I29" s="1081"/>
      <c r="J29" s="1081"/>
      <c r="K29" s="1080"/>
      <c r="L29" s="1079"/>
      <c r="M29" s="1067"/>
      <c r="N29" s="1067"/>
      <c r="O29" s="1066"/>
      <c r="P29" s="1078" t="s">
        <v>936</v>
      </c>
      <c r="Q29" s="1077"/>
      <c r="R29" s="1076"/>
      <c r="S29" s="1074">
        <f>IF(S28="","",VLOOKUP(S28,'【記載例】シフト記号表（勤務時間帯）'!$C$6:$K$35,9,FALSE))</f>
        <v>8</v>
      </c>
      <c r="T29" s="1073" t="str">
        <f>IF(T28="","",VLOOKUP(T28,'【記載例】シフト記号表（勤務時間帯）'!$C$6:$K$35,9,FALSE))</f>
        <v/>
      </c>
      <c r="U29" s="1073" t="str">
        <f>IF(U28="","",VLOOKUP(U28,'【記載例】シフト記号表（勤務時間帯）'!$C$6:$K$35,9,FALSE))</f>
        <v/>
      </c>
      <c r="V29" s="1073" t="str">
        <f>IF(V28="","",VLOOKUP(V28,'【記載例】シフト記号表（勤務時間帯）'!$C$6:$K$35,9,FALSE))</f>
        <v/>
      </c>
      <c r="W29" s="1073" t="str">
        <f>IF(W28="","",VLOOKUP(W28,'【記載例】シフト記号表（勤務時間帯）'!$C$6:$K$35,9,FALSE))</f>
        <v/>
      </c>
      <c r="X29" s="1073" t="str">
        <f>IF(X28="","",VLOOKUP(X28,'【記載例】シフト記号表（勤務時間帯）'!$C$6:$K$35,9,FALSE))</f>
        <v/>
      </c>
      <c r="Y29" s="1075">
        <f>IF(Y28="","",VLOOKUP(Y28,'【記載例】シフト記号表（勤務時間帯）'!$C$6:$K$35,9,FALSE))</f>
        <v>8</v>
      </c>
      <c r="Z29" s="1074">
        <f>IF(Z28="","",VLOOKUP(Z28,'【記載例】シフト記号表（勤務時間帯）'!$C$6:$K$35,9,FALSE))</f>
        <v>8</v>
      </c>
      <c r="AA29" s="1073" t="str">
        <f>IF(AA28="","",VLOOKUP(AA28,'【記載例】シフト記号表（勤務時間帯）'!$C$6:$K$35,9,FALSE))</f>
        <v/>
      </c>
      <c r="AB29" s="1073" t="str">
        <f>IF(AB28="","",VLOOKUP(AB28,'【記載例】シフト記号表（勤務時間帯）'!$C$6:$K$35,9,FALSE))</f>
        <v/>
      </c>
      <c r="AC29" s="1073" t="str">
        <f>IF(AC28="","",VLOOKUP(AC28,'【記載例】シフト記号表（勤務時間帯）'!$C$6:$K$35,9,FALSE))</f>
        <v/>
      </c>
      <c r="AD29" s="1073" t="str">
        <f>IF(AD28="","",VLOOKUP(AD28,'【記載例】シフト記号表（勤務時間帯）'!$C$6:$K$35,9,FALSE))</f>
        <v/>
      </c>
      <c r="AE29" s="1073" t="str">
        <f>IF(AE28="","",VLOOKUP(AE28,'【記載例】シフト記号表（勤務時間帯）'!$C$6:$K$35,9,FALSE))</f>
        <v/>
      </c>
      <c r="AF29" s="1075">
        <f>IF(AF28="","",VLOOKUP(AF28,'【記載例】シフト記号表（勤務時間帯）'!$C$6:$K$35,9,FALSE))</f>
        <v>8</v>
      </c>
      <c r="AG29" s="1074">
        <f>IF(AG28="","",VLOOKUP(AG28,'【記載例】シフト記号表（勤務時間帯）'!$C$6:$K$35,9,FALSE))</f>
        <v>8</v>
      </c>
      <c r="AH29" s="1073" t="str">
        <f>IF(AH28="","",VLOOKUP(AH28,'【記載例】シフト記号表（勤務時間帯）'!$C$6:$K$35,9,FALSE))</f>
        <v/>
      </c>
      <c r="AI29" s="1073" t="str">
        <f>IF(AI28="","",VLOOKUP(AI28,'【記載例】シフト記号表（勤務時間帯）'!$C$6:$K$35,9,FALSE))</f>
        <v/>
      </c>
      <c r="AJ29" s="1073" t="str">
        <f>IF(AJ28="","",VLOOKUP(AJ28,'【記載例】シフト記号表（勤務時間帯）'!$C$6:$K$35,9,FALSE))</f>
        <v/>
      </c>
      <c r="AK29" s="1073" t="str">
        <f>IF(AK28="","",VLOOKUP(AK28,'【記載例】シフト記号表（勤務時間帯）'!$C$6:$K$35,9,FALSE))</f>
        <v/>
      </c>
      <c r="AL29" s="1073" t="str">
        <f>IF(AL28="","",VLOOKUP(AL28,'【記載例】シフト記号表（勤務時間帯）'!$C$6:$K$35,9,FALSE))</f>
        <v/>
      </c>
      <c r="AM29" s="1075">
        <f>IF(AM28="","",VLOOKUP(AM28,'【記載例】シフト記号表（勤務時間帯）'!$C$6:$K$35,9,FALSE))</f>
        <v>8</v>
      </c>
      <c r="AN29" s="1074">
        <f>IF(AN28="","",VLOOKUP(AN28,'【記載例】シフト記号表（勤務時間帯）'!$C$6:$K$35,9,FALSE))</f>
        <v>8</v>
      </c>
      <c r="AO29" s="1073" t="str">
        <f>IF(AO28="","",VLOOKUP(AO28,'【記載例】シフト記号表（勤務時間帯）'!$C$6:$K$35,9,FALSE))</f>
        <v/>
      </c>
      <c r="AP29" s="1073" t="str">
        <f>IF(AP28="","",VLOOKUP(AP28,'【記載例】シフト記号表（勤務時間帯）'!$C$6:$K$35,9,FALSE))</f>
        <v/>
      </c>
      <c r="AQ29" s="1073" t="str">
        <f>IF(AQ28="","",VLOOKUP(AQ28,'【記載例】シフト記号表（勤務時間帯）'!$C$6:$K$35,9,FALSE))</f>
        <v/>
      </c>
      <c r="AR29" s="1073" t="str">
        <f>IF(AR28="","",VLOOKUP(AR28,'【記載例】シフト記号表（勤務時間帯）'!$C$6:$K$35,9,FALSE))</f>
        <v/>
      </c>
      <c r="AS29" s="1073" t="str">
        <f>IF(AS28="","",VLOOKUP(AS28,'【記載例】シフト記号表（勤務時間帯）'!$C$6:$K$35,9,FALSE))</f>
        <v/>
      </c>
      <c r="AT29" s="1075">
        <f>IF(AT28="","",VLOOKUP(AT28,'【記載例】シフト記号表（勤務時間帯）'!$C$6:$K$35,9,FALSE))</f>
        <v>8</v>
      </c>
      <c r="AU29" s="1074" t="str">
        <f>IF(AU28="","",VLOOKUP(AU28,'【記載例】シフト記号表（勤務時間帯）'!$C$6:$K$35,9,FALSE))</f>
        <v/>
      </c>
      <c r="AV29" s="1073" t="str">
        <f>IF(AV28="","",VLOOKUP(AV28,'【記載例】シフト記号表（勤務時間帯）'!$C$6:$K$35,9,FALSE))</f>
        <v/>
      </c>
      <c r="AW29" s="1073" t="str">
        <f>IF(AW28="","",VLOOKUP(AW28,'【記載例】シフト記号表（勤務時間帯）'!$C$6:$K$35,9,FALSE))</f>
        <v/>
      </c>
      <c r="AX29" s="1072">
        <f>IF($BB$3="４週",SUM(S29:AT29),IF($BB$3="暦月",SUM(S29:AW29),""))</f>
        <v>64</v>
      </c>
      <c r="AY29" s="1071"/>
      <c r="AZ29" s="1070">
        <f>IF($BB$3="４週",AX29/4,IF($BB$3="暦月",【記載例】地密通所!AX29/(【記載例】地密通所!$BB$8/7),""))</f>
        <v>16</v>
      </c>
      <c r="BA29" s="1069"/>
      <c r="BB29" s="1122"/>
      <c r="BC29" s="1121"/>
      <c r="BD29" s="1121"/>
      <c r="BE29" s="1121"/>
      <c r="BF29" s="1120"/>
    </row>
    <row r="30" spans="2:58" ht="20.25" customHeight="1">
      <c r="B30" s="1088"/>
      <c r="C30" s="1064"/>
      <c r="D30" s="1063"/>
      <c r="E30" s="1062"/>
      <c r="F30" s="1084" t="str">
        <f>C28</f>
        <v>生活相談員</v>
      </c>
      <c r="G30" s="1116"/>
      <c r="H30" s="1082"/>
      <c r="I30" s="1081"/>
      <c r="J30" s="1081"/>
      <c r="K30" s="1080"/>
      <c r="L30" s="1115"/>
      <c r="M30" s="1110"/>
      <c r="N30" s="1110"/>
      <c r="O30" s="1109"/>
      <c r="P30" s="1114" t="s">
        <v>935</v>
      </c>
      <c r="Q30" s="1113"/>
      <c r="R30" s="1112"/>
      <c r="S30" s="1051">
        <f>IF(S28="","",VLOOKUP(S28,'【記載例】シフト記号表（勤務時間帯）'!$C$6:$U$35,19,FALSE))</f>
        <v>7</v>
      </c>
      <c r="T30" s="1050" t="str">
        <f>IF(T28="","",VLOOKUP(T28,'【記載例】シフト記号表（勤務時間帯）'!$C$6:$U$35,19,FALSE))</f>
        <v/>
      </c>
      <c r="U30" s="1050" t="str">
        <f>IF(U28="","",VLOOKUP(U28,'【記載例】シフト記号表（勤務時間帯）'!$C$6:$U$35,19,FALSE))</f>
        <v/>
      </c>
      <c r="V30" s="1050" t="str">
        <f>IF(V28="","",VLOOKUP(V28,'【記載例】シフト記号表（勤務時間帯）'!$C$6:$U$35,19,FALSE))</f>
        <v/>
      </c>
      <c r="W30" s="1050" t="str">
        <f>IF(W28="","",VLOOKUP(W28,'【記載例】シフト記号表（勤務時間帯）'!$C$6:$U$35,19,FALSE))</f>
        <v/>
      </c>
      <c r="X30" s="1050" t="str">
        <f>IF(X28="","",VLOOKUP(X28,'【記載例】シフト記号表（勤務時間帯）'!$C$6:$U$35,19,FALSE))</f>
        <v/>
      </c>
      <c r="Y30" s="1052">
        <f>IF(Y28="","",VLOOKUP(Y28,'【記載例】シフト記号表（勤務時間帯）'!$C$6:$U$35,19,FALSE))</f>
        <v>7</v>
      </c>
      <c r="Z30" s="1051">
        <f>IF(Z28="","",VLOOKUP(Z28,'【記載例】シフト記号表（勤務時間帯）'!$C$6:$U$35,19,FALSE))</f>
        <v>7</v>
      </c>
      <c r="AA30" s="1050" t="str">
        <f>IF(AA28="","",VLOOKUP(AA28,'【記載例】シフト記号表（勤務時間帯）'!$C$6:$U$35,19,FALSE))</f>
        <v/>
      </c>
      <c r="AB30" s="1050" t="str">
        <f>IF(AB28="","",VLOOKUP(AB28,'【記載例】シフト記号表（勤務時間帯）'!$C$6:$U$35,19,FALSE))</f>
        <v/>
      </c>
      <c r="AC30" s="1050" t="str">
        <f>IF(AC28="","",VLOOKUP(AC28,'【記載例】シフト記号表（勤務時間帯）'!$C$6:$U$35,19,FALSE))</f>
        <v/>
      </c>
      <c r="AD30" s="1050" t="str">
        <f>IF(AD28="","",VLOOKUP(AD28,'【記載例】シフト記号表（勤務時間帯）'!$C$6:$U$35,19,FALSE))</f>
        <v/>
      </c>
      <c r="AE30" s="1050" t="str">
        <f>IF(AE28="","",VLOOKUP(AE28,'【記載例】シフト記号表（勤務時間帯）'!$C$6:$U$35,19,FALSE))</f>
        <v/>
      </c>
      <c r="AF30" s="1052">
        <f>IF(AF28="","",VLOOKUP(AF28,'【記載例】シフト記号表（勤務時間帯）'!$C$6:$U$35,19,FALSE))</f>
        <v>7</v>
      </c>
      <c r="AG30" s="1051">
        <f>IF(AG28="","",VLOOKUP(AG28,'【記載例】シフト記号表（勤務時間帯）'!$C$6:$U$35,19,FALSE))</f>
        <v>7</v>
      </c>
      <c r="AH30" s="1050" t="str">
        <f>IF(AH28="","",VLOOKUP(AH28,'【記載例】シフト記号表（勤務時間帯）'!$C$6:$U$35,19,FALSE))</f>
        <v/>
      </c>
      <c r="AI30" s="1050" t="str">
        <f>IF(AI28="","",VLOOKUP(AI28,'【記載例】シフト記号表（勤務時間帯）'!$C$6:$U$35,19,FALSE))</f>
        <v/>
      </c>
      <c r="AJ30" s="1050" t="str">
        <f>IF(AJ28="","",VLOOKUP(AJ28,'【記載例】シフト記号表（勤務時間帯）'!$C$6:$U$35,19,FALSE))</f>
        <v/>
      </c>
      <c r="AK30" s="1050" t="str">
        <f>IF(AK28="","",VLOOKUP(AK28,'【記載例】シフト記号表（勤務時間帯）'!$C$6:$U$35,19,FALSE))</f>
        <v/>
      </c>
      <c r="AL30" s="1050" t="str">
        <f>IF(AL28="","",VLOOKUP(AL28,'【記載例】シフト記号表（勤務時間帯）'!$C$6:$U$35,19,FALSE))</f>
        <v/>
      </c>
      <c r="AM30" s="1052">
        <f>IF(AM28="","",VLOOKUP(AM28,'【記載例】シフト記号表（勤務時間帯）'!$C$6:$U$35,19,FALSE))</f>
        <v>7</v>
      </c>
      <c r="AN30" s="1051">
        <f>IF(AN28="","",VLOOKUP(AN28,'【記載例】シフト記号表（勤務時間帯）'!$C$6:$U$35,19,FALSE))</f>
        <v>7</v>
      </c>
      <c r="AO30" s="1050" t="str">
        <f>IF(AO28="","",VLOOKUP(AO28,'【記載例】シフト記号表（勤務時間帯）'!$C$6:$U$35,19,FALSE))</f>
        <v/>
      </c>
      <c r="AP30" s="1050" t="str">
        <f>IF(AP28="","",VLOOKUP(AP28,'【記載例】シフト記号表（勤務時間帯）'!$C$6:$U$35,19,FALSE))</f>
        <v/>
      </c>
      <c r="AQ30" s="1050" t="str">
        <f>IF(AQ28="","",VLOOKUP(AQ28,'【記載例】シフト記号表（勤務時間帯）'!$C$6:$U$35,19,FALSE))</f>
        <v/>
      </c>
      <c r="AR30" s="1050" t="str">
        <f>IF(AR28="","",VLOOKUP(AR28,'【記載例】シフト記号表（勤務時間帯）'!$C$6:$U$35,19,FALSE))</f>
        <v/>
      </c>
      <c r="AS30" s="1050" t="str">
        <f>IF(AS28="","",VLOOKUP(AS28,'【記載例】シフト記号表（勤務時間帯）'!$C$6:$U$35,19,FALSE))</f>
        <v/>
      </c>
      <c r="AT30" s="1052">
        <f>IF(AT28="","",VLOOKUP(AT28,'【記載例】シフト記号表（勤務時間帯）'!$C$6:$U$35,19,FALSE))</f>
        <v>7</v>
      </c>
      <c r="AU30" s="1051" t="str">
        <f>IF(AU28="","",VLOOKUP(AU28,'【記載例】シフト記号表（勤務時間帯）'!$C$6:$U$35,19,FALSE))</f>
        <v/>
      </c>
      <c r="AV30" s="1050" t="str">
        <f>IF(AV28="","",VLOOKUP(AV28,'【記載例】シフト記号表（勤務時間帯）'!$C$6:$U$35,19,FALSE))</f>
        <v/>
      </c>
      <c r="AW30" s="1050" t="str">
        <f>IF(AW28="","",VLOOKUP(AW28,'【記載例】シフト記号表（勤務時間帯）'!$C$6:$U$35,19,FALSE))</f>
        <v/>
      </c>
      <c r="AX30" s="1049">
        <f>IF($BB$3="４週",SUM(S30:AT30),IF($BB$3="暦月",SUM(S30:AW30),""))</f>
        <v>56</v>
      </c>
      <c r="AY30" s="1048"/>
      <c r="AZ30" s="1047">
        <f>IF($BB$3="４週",AX30/4,IF($BB$3="暦月",【記載例】地密通所!AX30/(【記載例】地密通所!$BB$8/7),""))</f>
        <v>14</v>
      </c>
      <c r="BA30" s="1046"/>
      <c r="BB30" s="1119"/>
      <c r="BC30" s="1118"/>
      <c r="BD30" s="1118"/>
      <c r="BE30" s="1118"/>
      <c r="BF30" s="1117"/>
    </row>
    <row r="31" spans="2:58" ht="20.25" customHeight="1">
      <c r="B31" s="1088">
        <f>B28+1</f>
        <v>4</v>
      </c>
      <c r="C31" s="1108" t="s">
        <v>928</v>
      </c>
      <c r="D31" s="1107"/>
      <c r="E31" s="1106"/>
      <c r="F31" s="1105"/>
      <c r="G31" s="1104" t="s">
        <v>944</v>
      </c>
      <c r="H31" s="1103" t="s">
        <v>940</v>
      </c>
      <c r="I31" s="1081"/>
      <c r="J31" s="1081"/>
      <c r="K31" s="1080"/>
      <c r="L31" s="1102" t="s">
        <v>943</v>
      </c>
      <c r="M31" s="1090"/>
      <c r="N31" s="1090"/>
      <c r="O31" s="1089"/>
      <c r="P31" s="1101" t="s">
        <v>937</v>
      </c>
      <c r="Q31" s="1100"/>
      <c r="R31" s="1099"/>
      <c r="S31" s="1097" t="s">
        <v>954</v>
      </c>
      <c r="T31" s="1096"/>
      <c r="U31" s="1096" t="s">
        <v>954</v>
      </c>
      <c r="V31" s="1096" t="s">
        <v>954</v>
      </c>
      <c r="W31" s="1096"/>
      <c r="X31" s="1096" t="s">
        <v>954</v>
      </c>
      <c r="Y31" s="1098"/>
      <c r="Z31" s="1097" t="s">
        <v>954</v>
      </c>
      <c r="AA31" s="1096"/>
      <c r="AB31" s="1096" t="s">
        <v>954</v>
      </c>
      <c r="AC31" s="1096" t="s">
        <v>954</v>
      </c>
      <c r="AD31" s="1096"/>
      <c r="AE31" s="1096" t="s">
        <v>954</v>
      </c>
      <c r="AF31" s="1098"/>
      <c r="AG31" s="1097" t="s">
        <v>954</v>
      </c>
      <c r="AH31" s="1096"/>
      <c r="AI31" s="1096" t="s">
        <v>954</v>
      </c>
      <c r="AJ31" s="1096" t="s">
        <v>954</v>
      </c>
      <c r="AK31" s="1096"/>
      <c r="AL31" s="1096" t="s">
        <v>954</v>
      </c>
      <c r="AM31" s="1098"/>
      <c r="AN31" s="1097" t="s">
        <v>954</v>
      </c>
      <c r="AO31" s="1096"/>
      <c r="AP31" s="1096" t="s">
        <v>954</v>
      </c>
      <c r="AQ31" s="1096" t="s">
        <v>954</v>
      </c>
      <c r="AR31" s="1096"/>
      <c r="AS31" s="1096" t="s">
        <v>954</v>
      </c>
      <c r="AT31" s="1098"/>
      <c r="AU31" s="1097"/>
      <c r="AV31" s="1096"/>
      <c r="AW31" s="1096"/>
      <c r="AX31" s="1095"/>
      <c r="AY31" s="1094"/>
      <c r="AZ31" s="1093"/>
      <c r="BA31" s="1092"/>
      <c r="BB31" s="1125" t="s">
        <v>956</v>
      </c>
      <c r="BC31" s="1124"/>
      <c r="BD31" s="1124"/>
      <c r="BE31" s="1124"/>
      <c r="BF31" s="1123"/>
    </row>
    <row r="32" spans="2:58" ht="20.25" customHeight="1">
      <c r="B32" s="1088"/>
      <c r="C32" s="1087"/>
      <c r="D32" s="1086"/>
      <c r="E32" s="1085"/>
      <c r="F32" s="1084"/>
      <c r="G32" s="1083"/>
      <c r="H32" s="1082"/>
      <c r="I32" s="1081"/>
      <c r="J32" s="1081"/>
      <c r="K32" s="1080"/>
      <c r="L32" s="1079"/>
      <c r="M32" s="1067"/>
      <c r="N32" s="1067"/>
      <c r="O32" s="1066"/>
      <c r="P32" s="1078" t="s">
        <v>936</v>
      </c>
      <c r="Q32" s="1077"/>
      <c r="R32" s="1076"/>
      <c r="S32" s="1074">
        <f>IF(S31="","",VLOOKUP(S31,'【記載例】シフト記号表（勤務時間帯）'!$C$6:$K$35,9,FALSE))</f>
        <v>4</v>
      </c>
      <c r="T32" s="1073" t="str">
        <f>IF(T31="","",VLOOKUP(T31,'【記載例】シフト記号表（勤務時間帯）'!$C$6:$K$35,9,FALSE))</f>
        <v/>
      </c>
      <c r="U32" s="1073">
        <f>IF(U31="","",VLOOKUP(U31,'【記載例】シフト記号表（勤務時間帯）'!$C$6:$K$35,9,FALSE))</f>
        <v>4</v>
      </c>
      <c r="V32" s="1073">
        <f>IF(V31="","",VLOOKUP(V31,'【記載例】シフト記号表（勤務時間帯）'!$C$6:$K$35,9,FALSE))</f>
        <v>4</v>
      </c>
      <c r="W32" s="1073" t="str">
        <f>IF(W31="","",VLOOKUP(W31,'【記載例】シフト記号表（勤務時間帯）'!$C$6:$K$35,9,FALSE))</f>
        <v/>
      </c>
      <c r="X32" s="1073">
        <f>IF(X31="","",VLOOKUP(X31,'【記載例】シフト記号表（勤務時間帯）'!$C$6:$K$35,9,FALSE))</f>
        <v>4</v>
      </c>
      <c r="Y32" s="1075" t="str">
        <f>IF(Y31="","",VLOOKUP(Y31,'【記載例】シフト記号表（勤務時間帯）'!$C$6:$K$35,9,FALSE))</f>
        <v/>
      </c>
      <c r="Z32" s="1074">
        <f>IF(Z31="","",VLOOKUP(Z31,'【記載例】シフト記号表（勤務時間帯）'!$C$6:$K$35,9,FALSE))</f>
        <v>4</v>
      </c>
      <c r="AA32" s="1073" t="str">
        <f>IF(AA31="","",VLOOKUP(AA31,'【記載例】シフト記号表（勤務時間帯）'!$C$6:$K$35,9,FALSE))</f>
        <v/>
      </c>
      <c r="AB32" s="1073">
        <f>IF(AB31="","",VLOOKUP(AB31,'【記載例】シフト記号表（勤務時間帯）'!$C$6:$K$35,9,FALSE))</f>
        <v>4</v>
      </c>
      <c r="AC32" s="1073">
        <f>IF(AC31="","",VLOOKUP(AC31,'【記載例】シフト記号表（勤務時間帯）'!$C$6:$K$35,9,FALSE))</f>
        <v>4</v>
      </c>
      <c r="AD32" s="1073" t="str">
        <f>IF(AD31="","",VLOOKUP(AD31,'【記載例】シフト記号表（勤務時間帯）'!$C$6:$K$35,9,FALSE))</f>
        <v/>
      </c>
      <c r="AE32" s="1073">
        <f>IF(AE31="","",VLOOKUP(AE31,'【記載例】シフト記号表（勤務時間帯）'!$C$6:$K$35,9,FALSE))</f>
        <v>4</v>
      </c>
      <c r="AF32" s="1075" t="str">
        <f>IF(AF31="","",VLOOKUP(AF31,'【記載例】シフト記号表（勤務時間帯）'!$C$6:$K$35,9,FALSE))</f>
        <v/>
      </c>
      <c r="AG32" s="1074">
        <f>IF(AG31="","",VLOOKUP(AG31,'【記載例】シフト記号表（勤務時間帯）'!$C$6:$K$35,9,FALSE))</f>
        <v>4</v>
      </c>
      <c r="AH32" s="1073" t="str">
        <f>IF(AH31="","",VLOOKUP(AH31,'【記載例】シフト記号表（勤務時間帯）'!$C$6:$K$35,9,FALSE))</f>
        <v/>
      </c>
      <c r="AI32" s="1073">
        <f>IF(AI31="","",VLOOKUP(AI31,'【記載例】シフト記号表（勤務時間帯）'!$C$6:$K$35,9,FALSE))</f>
        <v>4</v>
      </c>
      <c r="AJ32" s="1073">
        <f>IF(AJ31="","",VLOOKUP(AJ31,'【記載例】シフト記号表（勤務時間帯）'!$C$6:$K$35,9,FALSE))</f>
        <v>4</v>
      </c>
      <c r="AK32" s="1073" t="str">
        <f>IF(AK31="","",VLOOKUP(AK31,'【記載例】シフト記号表（勤務時間帯）'!$C$6:$K$35,9,FALSE))</f>
        <v/>
      </c>
      <c r="AL32" s="1073">
        <f>IF(AL31="","",VLOOKUP(AL31,'【記載例】シフト記号表（勤務時間帯）'!$C$6:$K$35,9,FALSE))</f>
        <v>4</v>
      </c>
      <c r="AM32" s="1075" t="str">
        <f>IF(AM31="","",VLOOKUP(AM31,'【記載例】シフト記号表（勤務時間帯）'!$C$6:$K$35,9,FALSE))</f>
        <v/>
      </c>
      <c r="AN32" s="1074">
        <f>IF(AN31="","",VLOOKUP(AN31,'【記載例】シフト記号表（勤務時間帯）'!$C$6:$K$35,9,FALSE))</f>
        <v>4</v>
      </c>
      <c r="AO32" s="1073" t="str">
        <f>IF(AO31="","",VLOOKUP(AO31,'【記載例】シフト記号表（勤務時間帯）'!$C$6:$K$35,9,FALSE))</f>
        <v/>
      </c>
      <c r="AP32" s="1073">
        <f>IF(AP31="","",VLOOKUP(AP31,'【記載例】シフト記号表（勤務時間帯）'!$C$6:$K$35,9,FALSE))</f>
        <v>4</v>
      </c>
      <c r="AQ32" s="1073">
        <f>IF(AQ31="","",VLOOKUP(AQ31,'【記載例】シフト記号表（勤務時間帯）'!$C$6:$K$35,9,FALSE))</f>
        <v>4</v>
      </c>
      <c r="AR32" s="1073" t="str">
        <f>IF(AR31="","",VLOOKUP(AR31,'【記載例】シフト記号表（勤務時間帯）'!$C$6:$K$35,9,FALSE))</f>
        <v/>
      </c>
      <c r="AS32" s="1073">
        <f>IF(AS31="","",VLOOKUP(AS31,'【記載例】シフト記号表（勤務時間帯）'!$C$6:$K$35,9,FALSE))</f>
        <v>4</v>
      </c>
      <c r="AT32" s="1075" t="str">
        <f>IF(AT31="","",VLOOKUP(AT31,'【記載例】シフト記号表（勤務時間帯）'!$C$6:$K$35,9,FALSE))</f>
        <v/>
      </c>
      <c r="AU32" s="1074" t="str">
        <f>IF(AU31="","",VLOOKUP(AU31,'【記載例】シフト記号表（勤務時間帯）'!$C$6:$K$35,9,FALSE))</f>
        <v/>
      </c>
      <c r="AV32" s="1073" t="str">
        <f>IF(AV31="","",VLOOKUP(AV31,'【記載例】シフト記号表（勤務時間帯）'!$C$6:$K$35,9,FALSE))</f>
        <v/>
      </c>
      <c r="AW32" s="1073" t="str">
        <f>IF(AW31="","",VLOOKUP(AW31,'【記載例】シフト記号表（勤務時間帯）'!$C$6:$K$35,9,FALSE))</f>
        <v/>
      </c>
      <c r="AX32" s="1072">
        <f>IF($BB$3="４週",SUM(S32:AT32),IF($BB$3="暦月",SUM(S32:AW32),""))</f>
        <v>64</v>
      </c>
      <c r="AY32" s="1071"/>
      <c r="AZ32" s="1070">
        <f>IF($BB$3="４週",AX32/4,IF($BB$3="暦月",【記載例】地密通所!AX32/(【記載例】地密通所!$BB$8/7),""))</f>
        <v>16</v>
      </c>
      <c r="BA32" s="1069"/>
      <c r="BB32" s="1122"/>
      <c r="BC32" s="1121"/>
      <c r="BD32" s="1121"/>
      <c r="BE32" s="1121"/>
      <c r="BF32" s="1120"/>
    </row>
    <row r="33" spans="2:58" ht="20.25" customHeight="1">
      <c r="B33" s="1088"/>
      <c r="C33" s="1064"/>
      <c r="D33" s="1063"/>
      <c r="E33" s="1062"/>
      <c r="F33" s="1084" t="str">
        <f>C31</f>
        <v>看護職員</v>
      </c>
      <c r="G33" s="1116"/>
      <c r="H33" s="1082"/>
      <c r="I33" s="1081"/>
      <c r="J33" s="1081"/>
      <c r="K33" s="1080"/>
      <c r="L33" s="1115"/>
      <c r="M33" s="1110"/>
      <c r="N33" s="1110"/>
      <c r="O33" s="1109"/>
      <c r="P33" s="1114" t="s">
        <v>935</v>
      </c>
      <c r="Q33" s="1113"/>
      <c r="R33" s="1112"/>
      <c r="S33" s="1051">
        <f>IF(S31="","",VLOOKUP(S31,'【記載例】シフト記号表（勤務時間帯）'!$C$6:$U$35,19,FALSE))</f>
        <v>4</v>
      </c>
      <c r="T33" s="1050" t="str">
        <f>IF(T31="","",VLOOKUP(T31,'【記載例】シフト記号表（勤務時間帯）'!$C$6:$U$35,19,FALSE))</f>
        <v/>
      </c>
      <c r="U33" s="1050">
        <f>IF(U31="","",VLOOKUP(U31,'【記載例】シフト記号表（勤務時間帯）'!$C$6:$U$35,19,FALSE))</f>
        <v>4</v>
      </c>
      <c r="V33" s="1050">
        <f>IF(V31="","",VLOOKUP(V31,'【記載例】シフト記号表（勤務時間帯）'!$C$6:$U$35,19,FALSE))</f>
        <v>4</v>
      </c>
      <c r="W33" s="1050" t="str">
        <f>IF(W31="","",VLOOKUP(W31,'【記載例】シフト記号表（勤務時間帯）'!$C$6:$U$35,19,FALSE))</f>
        <v/>
      </c>
      <c r="X33" s="1050">
        <f>IF(X31="","",VLOOKUP(X31,'【記載例】シフト記号表（勤務時間帯）'!$C$6:$U$35,19,FALSE))</f>
        <v>4</v>
      </c>
      <c r="Y33" s="1052" t="str">
        <f>IF(Y31="","",VLOOKUP(Y31,'【記載例】シフト記号表（勤務時間帯）'!$C$6:$U$35,19,FALSE))</f>
        <v/>
      </c>
      <c r="Z33" s="1051">
        <f>IF(Z31="","",VLOOKUP(Z31,'【記載例】シフト記号表（勤務時間帯）'!$C$6:$U$35,19,FALSE))</f>
        <v>4</v>
      </c>
      <c r="AA33" s="1050" t="str">
        <f>IF(AA31="","",VLOOKUP(AA31,'【記載例】シフト記号表（勤務時間帯）'!$C$6:$U$35,19,FALSE))</f>
        <v/>
      </c>
      <c r="AB33" s="1050">
        <f>IF(AB31="","",VLOOKUP(AB31,'【記載例】シフト記号表（勤務時間帯）'!$C$6:$U$35,19,FALSE))</f>
        <v>4</v>
      </c>
      <c r="AC33" s="1050">
        <f>IF(AC31="","",VLOOKUP(AC31,'【記載例】シフト記号表（勤務時間帯）'!$C$6:$U$35,19,FALSE))</f>
        <v>4</v>
      </c>
      <c r="AD33" s="1050" t="str">
        <f>IF(AD31="","",VLOOKUP(AD31,'【記載例】シフト記号表（勤務時間帯）'!$C$6:$U$35,19,FALSE))</f>
        <v/>
      </c>
      <c r="AE33" s="1050">
        <f>IF(AE31="","",VLOOKUP(AE31,'【記載例】シフト記号表（勤務時間帯）'!$C$6:$U$35,19,FALSE))</f>
        <v>4</v>
      </c>
      <c r="AF33" s="1052" t="str">
        <f>IF(AF31="","",VLOOKUP(AF31,'【記載例】シフト記号表（勤務時間帯）'!$C$6:$U$35,19,FALSE))</f>
        <v/>
      </c>
      <c r="AG33" s="1051">
        <f>IF(AG31="","",VLOOKUP(AG31,'【記載例】シフト記号表（勤務時間帯）'!$C$6:$U$35,19,FALSE))</f>
        <v>4</v>
      </c>
      <c r="AH33" s="1050" t="str">
        <f>IF(AH31="","",VLOOKUP(AH31,'【記載例】シフト記号表（勤務時間帯）'!$C$6:$U$35,19,FALSE))</f>
        <v/>
      </c>
      <c r="AI33" s="1050">
        <f>IF(AI31="","",VLOOKUP(AI31,'【記載例】シフト記号表（勤務時間帯）'!$C$6:$U$35,19,FALSE))</f>
        <v>4</v>
      </c>
      <c r="AJ33" s="1050">
        <f>IF(AJ31="","",VLOOKUP(AJ31,'【記載例】シフト記号表（勤務時間帯）'!$C$6:$U$35,19,FALSE))</f>
        <v>4</v>
      </c>
      <c r="AK33" s="1050" t="str">
        <f>IF(AK31="","",VLOOKUP(AK31,'【記載例】シフト記号表（勤務時間帯）'!$C$6:$U$35,19,FALSE))</f>
        <v/>
      </c>
      <c r="AL33" s="1050">
        <f>IF(AL31="","",VLOOKUP(AL31,'【記載例】シフト記号表（勤務時間帯）'!$C$6:$U$35,19,FALSE))</f>
        <v>4</v>
      </c>
      <c r="AM33" s="1052" t="str">
        <f>IF(AM31="","",VLOOKUP(AM31,'【記載例】シフト記号表（勤務時間帯）'!$C$6:$U$35,19,FALSE))</f>
        <v/>
      </c>
      <c r="AN33" s="1051">
        <f>IF(AN31="","",VLOOKUP(AN31,'【記載例】シフト記号表（勤務時間帯）'!$C$6:$U$35,19,FALSE))</f>
        <v>4</v>
      </c>
      <c r="AO33" s="1050" t="str">
        <f>IF(AO31="","",VLOOKUP(AO31,'【記載例】シフト記号表（勤務時間帯）'!$C$6:$U$35,19,FALSE))</f>
        <v/>
      </c>
      <c r="AP33" s="1050">
        <f>IF(AP31="","",VLOOKUP(AP31,'【記載例】シフト記号表（勤務時間帯）'!$C$6:$U$35,19,FALSE))</f>
        <v>4</v>
      </c>
      <c r="AQ33" s="1050">
        <f>IF(AQ31="","",VLOOKUP(AQ31,'【記載例】シフト記号表（勤務時間帯）'!$C$6:$U$35,19,FALSE))</f>
        <v>4</v>
      </c>
      <c r="AR33" s="1050" t="str">
        <f>IF(AR31="","",VLOOKUP(AR31,'【記載例】シフト記号表（勤務時間帯）'!$C$6:$U$35,19,FALSE))</f>
        <v/>
      </c>
      <c r="AS33" s="1050">
        <f>IF(AS31="","",VLOOKUP(AS31,'【記載例】シフト記号表（勤務時間帯）'!$C$6:$U$35,19,FALSE))</f>
        <v>4</v>
      </c>
      <c r="AT33" s="1052" t="str">
        <f>IF(AT31="","",VLOOKUP(AT31,'【記載例】シフト記号表（勤務時間帯）'!$C$6:$U$35,19,FALSE))</f>
        <v/>
      </c>
      <c r="AU33" s="1051" t="str">
        <f>IF(AU31="","",VLOOKUP(AU31,'【記載例】シフト記号表（勤務時間帯）'!$C$6:$U$35,19,FALSE))</f>
        <v/>
      </c>
      <c r="AV33" s="1050" t="str">
        <f>IF(AV31="","",VLOOKUP(AV31,'【記載例】シフト記号表（勤務時間帯）'!$C$6:$U$35,19,FALSE))</f>
        <v/>
      </c>
      <c r="AW33" s="1050" t="str">
        <f>IF(AW31="","",VLOOKUP(AW31,'【記載例】シフト記号表（勤務時間帯）'!$C$6:$U$35,19,FALSE))</f>
        <v/>
      </c>
      <c r="AX33" s="1049">
        <f>IF($BB$3="４週",SUM(S33:AT33),IF($BB$3="暦月",SUM(S33:AW33),""))</f>
        <v>64</v>
      </c>
      <c r="AY33" s="1048"/>
      <c r="AZ33" s="1047">
        <f>IF($BB$3="４週",AX33/4,IF($BB$3="暦月",【記載例】地密通所!AX33/(【記載例】地密通所!$BB$8/7),""))</f>
        <v>16</v>
      </c>
      <c r="BA33" s="1046"/>
      <c r="BB33" s="1119"/>
      <c r="BC33" s="1118"/>
      <c r="BD33" s="1118"/>
      <c r="BE33" s="1118"/>
      <c r="BF33" s="1117"/>
    </row>
    <row r="34" spans="2:58" ht="20.25" customHeight="1">
      <c r="B34" s="1088">
        <f>B31+1</f>
        <v>5</v>
      </c>
      <c r="C34" s="1108" t="s">
        <v>928</v>
      </c>
      <c r="D34" s="1107"/>
      <c r="E34" s="1106"/>
      <c r="F34" s="1105"/>
      <c r="G34" s="1104" t="s">
        <v>941</v>
      </c>
      <c r="H34" s="1103" t="s">
        <v>955</v>
      </c>
      <c r="I34" s="1081"/>
      <c r="J34" s="1081"/>
      <c r="K34" s="1080"/>
      <c r="L34" s="1102" t="s">
        <v>939</v>
      </c>
      <c r="M34" s="1090"/>
      <c r="N34" s="1090"/>
      <c r="O34" s="1089"/>
      <c r="P34" s="1101" t="s">
        <v>937</v>
      </c>
      <c r="Q34" s="1100"/>
      <c r="R34" s="1099"/>
      <c r="S34" s="1097"/>
      <c r="T34" s="1096" t="s">
        <v>954</v>
      </c>
      <c r="U34" s="1096"/>
      <c r="V34" s="1096"/>
      <c r="W34" s="1096" t="s">
        <v>954</v>
      </c>
      <c r="X34" s="1096"/>
      <c r="Y34" s="1098" t="s">
        <v>954</v>
      </c>
      <c r="Z34" s="1097"/>
      <c r="AA34" s="1096" t="s">
        <v>954</v>
      </c>
      <c r="AB34" s="1096"/>
      <c r="AC34" s="1096"/>
      <c r="AD34" s="1096" t="s">
        <v>954</v>
      </c>
      <c r="AE34" s="1096"/>
      <c r="AF34" s="1098" t="s">
        <v>954</v>
      </c>
      <c r="AG34" s="1097"/>
      <c r="AH34" s="1096" t="s">
        <v>954</v>
      </c>
      <c r="AI34" s="1096"/>
      <c r="AJ34" s="1096"/>
      <c r="AK34" s="1096" t="s">
        <v>954</v>
      </c>
      <c r="AL34" s="1096"/>
      <c r="AM34" s="1098" t="s">
        <v>954</v>
      </c>
      <c r="AN34" s="1097"/>
      <c r="AO34" s="1096" t="s">
        <v>954</v>
      </c>
      <c r="AP34" s="1096"/>
      <c r="AQ34" s="1096"/>
      <c r="AR34" s="1096" t="s">
        <v>954</v>
      </c>
      <c r="AS34" s="1096"/>
      <c r="AT34" s="1098" t="s">
        <v>954</v>
      </c>
      <c r="AU34" s="1097"/>
      <c r="AV34" s="1096"/>
      <c r="AW34" s="1096"/>
      <c r="AX34" s="1095"/>
      <c r="AY34" s="1094"/>
      <c r="AZ34" s="1093"/>
      <c r="BA34" s="1092"/>
      <c r="BB34" s="1125" t="s">
        <v>926</v>
      </c>
      <c r="BC34" s="1124"/>
      <c r="BD34" s="1124"/>
      <c r="BE34" s="1124"/>
      <c r="BF34" s="1123"/>
    </row>
    <row r="35" spans="2:58" ht="20.25" customHeight="1">
      <c r="B35" s="1088"/>
      <c r="C35" s="1087"/>
      <c r="D35" s="1086"/>
      <c r="E35" s="1085"/>
      <c r="F35" s="1084"/>
      <c r="G35" s="1083"/>
      <c r="H35" s="1082"/>
      <c r="I35" s="1081"/>
      <c r="J35" s="1081"/>
      <c r="K35" s="1080"/>
      <c r="L35" s="1079"/>
      <c r="M35" s="1067"/>
      <c r="N35" s="1067"/>
      <c r="O35" s="1066"/>
      <c r="P35" s="1078" t="s">
        <v>936</v>
      </c>
      <c r="Q35" s="1077"/>
      <c r="R35" s="1076"/>
      <c r="S35" s="1074" t="str">
        <f>IF(S34="","",VLOOKUP(S34,'【記載例】シフト記号表（勤務時間帯）'!$C$6:$K$35,9,FALSE))</f>
        <v/>
      </c>
      <c r="T35" s="1073">
        <f>IF(T34="","",VLOOKUP(T34,'【記載例】シフト記号表（勤務時間帯）'!$C$6:$K$35,9,FALSE))</f>
        <v>4</v>
      </c>
      <c r="U35" s="1073" t="str">
        <f>IF(U34="","",VLOOKUP(U34,'【記載例】シフト記号表（勤務時間帯）'!$C$6:$K$35,9,FALSE))</f>
        <v/>
      </c>
      <c r="V35" s="1073" t="str">
        <f>IF(V34="","",VLOOKUP(V34,'【記載例】シフト記号表（勤務時間帯）'!$C$6:$K$35,9,FALSE))</f>
        <v/>
      </c>
      <c r="W35" s="1073">
        <f>IF(W34="","",VLOOKUP(W34,'【記載例】シフト記号表（勤務時間帯）'!$C$6:$K$35,9,FALSE))</f>
        <v>4</v>
      </c>
      <c r="X35" s="1073" t="str">
        <f>IF(X34="","",VLOOKUP(X34,'【記載例】シフト記号表（勤務時間帯）'!$C$6:$K$35,9,FALSE))</f>
        <v/>
      </c>
      <c r="Y35" s="1075">
        <f>IF(Y34="","",VLOOKUP(Y34,'【記載例】シフト記号表（勤務時間帯）'!$C$6:$K$35,9,FALSE))</f>
        <v>4</v>
      </c>
      <c r="Z35" s="1074" t="str">
        <f>IF(Z34="","",VLOOKUP(Z34,'【記載例】シフト記号表（勤務時間帯）'!$C$6:$K$35,9,FALSE))</f>
        <v/>
      </c>
      <c r="AA35" s="1073">
        <f>IF(AA34="","",VLOOKUP(AA34,'【記載例】シフト記号表（勤務時間帯）'!$C$6:$K$35,9,FALSE))</f>
        <v>4</v>
      </c>
      <c r="AB35" s="1073" t="str">
        <f>IF(AB34="","",VLOOKUP(AB34,'【記載例】シフト記号表（勤務時間帯）'!$C$6:$K$35,9,FALSE))</f>
        <v/>
      </c>
      <c r="AC35" s="1073" t="str">
        <f>IF(AC34="","",VLOOKUP(AC34,'【記載例】シフト記号表（勤務時間帯）'!$C$6:$K$35,9,FALSE))</f>
        <v/>
      </c>
      <c r="AD35" s="1073">
        <f>IF(AD34="","",VLOOKUP(AD34,'【記載例】シフト記号表（勤務時間帯）'!$C$6:$K$35,9,FALSE))</f>
        <v>4</v>
      </c>
      <c r="AE35" s="1073" t="str">
        <f>IF(AE34="","",VLOOKUP(AE34,'【記載例】シフト記号表（勤務時間帯）'!$C$6:$K$35,9,FALSE))</f>
        <v/>
      </c>
      <c r="AF35" s="1075">
        <f>IF(AF34="","",VLOOKUP(AF34,'【記載例】シフト記号表（勤務時間帯）'!$C$6:$K$35,9,FALSE))</f>
        <v>4</v>
      </c>
      <c r="AG35" s="1074" t="str">
        <f>IF(AG34="","",VLOOKUP(AG34,'【記載例】シフト記号表（勤務時間帯）'!$C$6:$K$35,9,FALSE))</f>
        <v/>
      </c>
      <c r="AH35" s="1073">
        <f>IF(AH34="","",VLOOKUP(AH34,'【記載例】シフト記号表（勤務時間帯）'!$C$6:$K$35,9,FALSE))</f>
        <v>4</v>
      </c>
      <c r="AI35" s="1073" t="str">
        <f>IF(AI34="","",VLOOKUP(AI34,'【記載例】シフト記号表（勤務時間帯）'!$C$6:$K$35,9,FALSE))</f>
        <v/>
      </c>
      <c r="AJ35" s="1073" t="str">
        <f>IF(AJ34="","",VLOOKUP(AJ34,'【記載例】シフト記号表（勤務時間帯）'!$C$6:$K$35,9,FALSE))</f>
        <v/>
      </c>
      <c r="AK35" s="1073">
        <f>IF(AK34="","",VLOOKUP(AK34,'【記載例】シフト記号表（勤務時間帯）'!$C$6:$K$35,9,FALSE))</f>
        <v>4</v>
      </c>
      <c r="AL35" s="1073" t="str">
        <f>IF(AL34="","",VLOOKUP(AL34,'【記載例】シフト記号表（勤務時間帯）'!$C$6:$K$35,9,FALSE))</f>
        <v/>
      </c>
      <c r="AM35" s="1075">
        <f>IF(AM34="","",VLOOKUP(AM34,'【記載例】シフト記号表（勤務時間帯）'!$C$6:$K$35,9,FALSE))</f>
        <v>4</v>
      </c>
      <c r="AN35" s="1074" t="str">
        <f>IF(AN34="","",VLOOKUP(AN34,'【記載例】シフト記号表（勤務時間帯）'!$C$6:$K$35,9,FALSE))</f>
        <v/>
      </c>
      <c r="AO35" s="1073">
        <f>IF(AO34="","",VLOOKUP(AO34,'【記載例】シフト記号表（勤務時間帯）'!$C$6:$K$35,9,FALSE))</f>
        <v>4</v>
      </c>
      <c r="AP35" s="1073" t="str">
        <f>IF(AP34="","",VLOOKUP(AP34,'【記載例】シフト記号表（勤務時間帯）'!$C$6:$K$35,9,FALSE))</f>
        <v/>
      </c>
      <c r="AQ35" s="1073" t="str">
        <f>IF(AQ34="","",VLOOKUP(AQ34,'【記載例】シフト記号表（勤務時間帯）'!$C$6:$K$35,9,FALSE))</f>
        <v/>
      </c>
      <c r="AR35" s="1073">
        <f>IF(AR34="","",VLOOKUP(AR34,'【記載例】シフト記号表（勤務時間帯）'!$C$6:$K$35,9,FALSE))</f>
        <v>4</v>
      </c>
      <c r="AS35" s="1073" t="str">
        <f>IF(AS34="","",VLOOKUP(AS34,'【記載例】シフト記号表（勤務時間帯）'!$C$6:$K$35,9,FALSE))</f>
        <v/>
      </c>
      <c r="AT35" s="1075">
        <f>IF(AT34="","",VLOOKUP(AT34,'【記載例】シフト記号表（勤務時間帯）'!$C$6:$K$35,9,FALSE))</f>
        <v>4</v>
      </c>
      <c r="AU35" s="1074" t="str">
        <f>IF(AU34="","",VLOOKUP(AU34,'【記載例】シフト記号表（勤務時間帯）'!$C$6:$K$35,9,FALSE))</f>
        <v/>
      </c>
      <c r="AV35" s="1073" t="str">
        <f>IF(AV34="","",VLOOKUP(AV34,'【記載例】シフト記号表（勤務時間帯）'!$C$6:$K$35,9,FALSE))</f>
        <v/>
      </c>
      <c r="AW35" s="1073" t="str">
        <f>IF(AW34="","",VLOOKUP(AW34,'【記載例】シフト記号表（勤務時間帯）'!$C$6:$K$35,9,FALSE))</f>
        <v/>
      </c>
      <c r="AX35" s="1072">
        <f>IF($BB$3="４週",SUM(S35:AT35),IF($BB$3="暦月",SUM(S35:AW35),""))</f>
        <v>48</v>
      </c>
      <c r="AY35" s="1071"/>
      <c r="AZ35" s="1070">
        <f>IF($BB$3="４週",AX35/4,IF($BB$3="暦月",【記載例】地密通所!AX35/(【記載例】地密通所!$BB$8/7),""))</f>
        <v>12</v>
      </c>
      <c r="BA35" s="1069"/>
      <c r="BB35" s="1122"/>
      <c r="BC35" s="1121"/>
      <c r="BD35" s="1121"/>
      <c r="BE35" s="1121"/>
      <c r="BF35" s="1120"/>
    </row>
    <row r="36" spans="2:58" ht="20.25" customHeight="1">
      <c r="B36" s="1088"/>
      <c r="C36" s="1064"/>
      <c r="D36" s="1063"/>
      <c r="E36" s="1062"/>
      <c r="F36" s="1084" t="str">
        <f>C34</f>
        <v>看護職員</v>
      </c>
      <c r="G36" s="1116"/>
      <c r="H36" s="1082"/>
      <c r="I36" s="1081"/>
      <c r="J36" s="1081"/>
      <c r="K36" s="1080"/>
      <c r="L36" s="1115"/>
      <c r="M36" s="1110"/>
      <c r="N36" s="1110"/>
      <c r="O36" s="1109"/>
      <c r="P36" s="1114" t="s">
        <v>935</v>
      </c>
      <c r="Q36" s="1113"/>
      <c r="R36" s="1112"/>
      <c r="S36" s="1051" t="str">
        <f>IF(S34="","",VLOOKUP(S34,'【記載例】シフト記号表（勤務時間帯）'!$C$6:$U$35,19,FALSE))</f>
        <v/>
      </c>
      <c r="T36" s="1050">
        <f>IF(T34="","",VLOOKUP(T34,'【記載例】シフト記号表（勤務時間帯）'!$C$6:$U$35,19,FALSE))</f>
        <v>4</v>
      </c>
      <c r="U36" s="1050" t="str">
        <f>IF(U34="","",VLOOKUP(U34,'【記載例】シフト記号表（勤務時間帯）'!$C$6:$U$35,19,FALSE))</f>
        <v/>
      </c>
      <c r="V36" s="1050" t="str">
        <f>IF(V34="","",VLOOKUP(V34,'【記載例】シフト記号表（勤務時間帯）'!$C$6:$U$35,19,FALSE))</f>
        <v/>
      </c>
      <c r="W36" s="1050">
        <f>IF(W34="","",VLOOKUP(W34,'【記載例】シフト記号表（勤務時間帯）'!$C$6:$U$35,19,FALSE))</f>
        <v>4</v>
      </c>
      <c r="X36" s="1050" t="str">
        <f>IF(X34="","",VLOOKUP(X34,'【記載例】シフト記号表（勤務時間帯）'!$C$6:$U$35,19,FALSE))</f>
        <v/>
      </c>
      <c r="Y36" s="1052">
        <f>IF(Y34="","",VLOOKUP(Y34,'【記載例】シフト記号表（勤務時間帯）'!$C$6:$U$35,19,FALSE))</f>
        <v>4</v>
      </c>
      <c r="Z36" s="1051" t="str">
        <f>IF(Z34="","",VLOOKUP(Z34,'【記載例】シフト記号表（勤務時間帯）'!$C$6:$U$35,19,FALSE))</f>
        <v/>
      </c>
      <c r="AA36" s="1050">
        <f>IF(AA34="","",VLOOKUP(AA34,'【記載例】シフト記号表（勤務時間帯）'!$C$6:$U$35,19,FALSE))</f>
        <v>4</v>
      </c>
      <c r="AB36" s="1050" t="str">
        <f>IF(AB34="","",VLOOKUP(AB34,'【記載例】シフト記号表（勤務時間帯）'!$C$6:$U$35,19,FALSE))</f>
        <v/>
      </c>
      <c r="AC36" s="1050" t="str">
        <f>IF(AC34="","",VLOOKUP(AC34,'【記載例】シフト記号表（勤務時間帯）'!$C$6:$U$35,19,FALSE))</f>
        <v/>
      </c>
      <c r="AD36" s="1050">
        <f>IF(AD34="","",VLOOKUP(AD34,'【記載例】シフト記号表（勤務時間帯）'!$C$6:$U$35,19,FALSE))</f>
        <v>4</v>
      </c>
      <c r="AE36" s="1050" t="str">
        <f>IF(AE34="","",VLOOKUP(AE34,'【記載例】シフト記号表（勤務時間帯）'!$C$6:$U$35,19,FALSE))</f>
        <v/>
      </c>
      <c r="AF36" s="1052">
        <f>IF(AF34="","",VLOOKUP(AF34,'【記載例】シフト記号表（勤務時間帯）'!$C$6:$U$35,19,FALSE))</f>
        <v>4</v>
      </c>
      <c r="AG36" s="1051" t="str">
        <f>IF(AG34="","",VLOOKUP(AG34,'【記載例】シフト記号表（勤務時間帯）'!$C$6:$U$35,19,FALSE))</f>
        <v/>
      </c>
      <c r="AH36" s="1050">
        <f>IF(AH34="","",VLOOKUP(AH34,'【記載例】シフト記号表（勤務時間帯）'!$C$6:$U$35,19,FALSE))</f>
        <v>4</v>
      </c>
      <c r="AI36" s="1050" t="str">
        <f>IF(AI34="","",VLOOKUP(AI34,'【記載例】シフト記号表（勤務時間帯）'!$C$6:$U$35,19,FALSE))</f>
        <v/>
      </c>
      <c r="AJ36" s="1050" t="str">
        <f>IF(AJ34="","",VLOOKUP(AJ34,'【記載例】シフト記号表（勤務時間帯）'!$C$6:$U$35,19,FALSE))</f>
        <v/>
      </c>
      <c r="AK36" s="1050">
        <f>IF(AK34="","",VLOOKUP(AK34,'【記載例】シフト記号表（勤務時間帯）'!$C$6:$U$35,19,FALSE))</f>
        <v>4</v>
      </c>
      <c r="AL36" s="1050" t="str">
        <f>IF(AL34="","",VLOOKUP(AL34,'【記載例】シフト記号表（勤務時間帯）'!$C$6:$U$35,19,FALSE))</f>
        <v/>
      </c>
      <c r="AM36" s="1052">
        <f>IF(AM34="","",VLOOKUP(AM34,'【記載例】シフト記号表（勤務時間帯）'!$C$6:$U$35,19,FALSE))</f>
        <v>4</v>
      </c>
      <c r="AN36" s="1051" t="str">
        <f>IF(AN34="","",VLOOKUP(AN34,'【記載例】シフト記号表（勤務時間帯）'!$C$6:$U$35,19,FALSE))</f>
        <v/>
      </c>
      <c r="AO36" s="1050">
        <f>IF(AO34="","",VLOOKUP(AO34,'【記載例】シフト記号表（勤務時間帯）'!$C$6:$U$35,19,FALSE))</f>
        <v>4</v>
      </c>
      <c r="AP36" s="1050" t="str">
        <f>IF(AP34="","",VLOOKUP(AP34,'【記載例】シフト記号表（勤務時間帯）'!$C$6:$U$35,19,FALSE))</f>
        <v/>
      </c>
      <c r="AQ36" s="1050" t="str">
        <f>IF(AQ34="","",VLOOKUP(AQ34,'【記載例】シフト記号表（勤務時間帯）'!$C$6:$U$35,19,FALSE))</f>
        <v/>
      </c>
      <c r="AR36" s="1050">
        <f>IF(AR34="","",VLOOKUP(AR34,'【記載例】シフト記号表（勤務時間帯）'!$C$6:$U$35,19,FALSE))</f>
        <v>4</v>
      </c>
      <c r="AS36" s="1050" t="str">
        <f>IF(AS34="","",VLOOKUP(AS34,'【記載例】シフト記号表（勤務時間帯）'!$C$6:$U$35,19,FALSE))</f>
        <v/>
      </c>
      <c r="AT36" s="1052">
        <f>IF(AT34="","",VLOOKUP(AT34,'【記載例】シフト記号表（勤務時間帯）'!$C$6:$U$35,19,FALSE))</f>
        <v>4</v>
      </c>
      <c r="AU36" s="1051" t="str">
        <f>IF(AU34="","",VLOOKUP(AU34,'【記載例】シフト記号表（勤務時間帯）'!$C$6:$U$35,19,FALSE))</f>
        <v/>
      </c>
      <c r="AV36" s="1050" t="str">
        <f>IF(AV34="","",VLOOKUP(AV34,'【記載例】シフト記号表（勤務時間帯）'!$C$6:$U$35,19,FALSE))</f>
        <v/>
      </c>
      <c r="AW36" s="1050" t="str">
        <f>IF(AW34="","",VLOOKUP(AW34,'【記載例】シフト記号表（勤務時間帯）'!$C$6:$U$35,19,FALSE))</f>
        <v/>
      </c>
      <c r="AX36" s="1049">
        <f>IF($BB$3="４週",SUM(S36:AT36),IF($BB$3="暦月",SUM(S36:AW36),""))</f>
        <v>48</v>
      </c>
      <c r="AY36" s="1048"/>
      <c r="AZ36" s="1047">
        <f>IF($BB$3="４週",AX36/4,IF($BB$3="暦月",【記載例】地密通所!AX36/(【記載例】地密通所!$BB$8/7),""))</f>
        <v>12</v>
      </c>
      <c r="BA36" s="1046"/>
      <c r="BB36" s="1119"/>
      <c r="BC36" s="1118"/>
      <c r="BD36" s="1118"/>
      <c r="BE36" s="1118"/>
      <c r="BF36" s="1117"/>
    </row>
    <row r="37" spans="2:58" ht="20.25" customHeight="1">
      <c r="B37" s="1088">
        <f>B34+1</f>
        <v>6</v>
      </c>
      <c r="C37" s="1108" t="s">
        <v>927</v>
      </c>
      <c r="D37" s="1107"/>
      <c r="E37" s="1106"/>
      <c r="F37" s="1105"/>
      <c r="G37" s="1104" t="s">
        <v>944</v>
      </c>
      <c r="H37" s="1103" t="s">
        <v>947</v>
      </c>
      <c r="I37" s="1081"/>
      <c r="J37" s="1081"/>
      <c r="K37" s="1080"/>
      <c r="L37" s="1102" t="s">
        <v>953</v>
      </c>
      <c r="M37" s="1090"/>
      <c r="N37" s="1090"/>
      <c r="O37" s="1089"/>
      <c r="P37" s="1101" t="s">
        <v>937</v>
      </c>
      <c r="Q37" s="1100"/>
      <c r="R37" s="1099"/>
      <c r="S37" s="1097"/>
      <c r="T37" s="1096" t="s">
        <v>945</v>
      </c>
      <c r="U37" s="1096" t="s">
        <v>945</v>
      </c>
      <c r="V37" s="1096"/>
      <c r="W37" s="1096"/>
      <c r="X37" s="1096" t="s">
        <v>945</v>
      </c>
      <c r="Y37" s="1098"/>
      <c r="Z37" s="1097"/>
      <c r="AA37" s="1096" t="s">
        <v>945</v>
      </c>
      <c r="AB37" s="1096" t="s">
        <v>945</v>
      </c>
      <c r="AC37" s="1096"/>
      <c r="AD37" s="1096"/>
      <c r="AE37" s="1096" t="s">
        <v>945</v>
      </c>
      <c r="AF37" s="1098"/>
      <c r="AG37" s="1097"/>
      <c r="AH37" s="1096" t="s">
        <v>945</v>
      </c>
      <c r="AI37" s="1096" t="s">
        <v>945</v>
      </c>
      <c r="AJ37" s="1096"/>
      <c r="AK37" s="1096"/>
      <c r="AL37" s="1096" t="s">
        <v>945</v>
      </c>
      <c r="AM37" s="1098"/>
      <c r="AN37" s="1097"/>
      <c r="AO37" s="1096" t="s">
        <v>945</v>
      </c>
      <c r="AP37" s="1096" t="s">
        <v>945</v>
      </c>
      <c r="AQ37" s="1096"/>
      <c r="AR37" s="1096"/>
      <c r="AS37" s="1096" t="s">
        <v>945</v>
      </c>
      <c r="AT37" s="1098"/>
      <c r="AU37" s="1097"/>
      <c r="AV37" s="1096"/>
      <c r="AW37" s="1096"/>
      <c r="AX37" s="1095"/>
      <c r="AY37" s="1094"/>
      <c r="AZ37" s="1093"/>
      <c r="BA37" s="1092"/>
      <c r="BB37" s="1125" t="s">
        <v>929</v>
      </c>
      <c r="BC37" s="1124"/>
      <c r="BD37" s="1124"/>
      <c r="BE37" s="1124"/>
      <c r="BF37" s="1123"/>
    </row>
    <row r="38" spans="2:58" ht="20.25" customHeight="1">
      <c r="B38" s="1088"/>
      <c r="C38" s="1087"/>
      <c r="D38" s="1086"/>
      <c r="E38" s="1085"/>
      <c r="F38" s="1084"/>
      <c r="G38" s="1083"/>
      <c r="H38" s="1082"/>
      <c r="I38" s="1081"/>
      <c r="J38" s="1081"/>
      <c r="K38" s="1080"/>
      <c r="L38" s="1079"/>
      <c r="M38" s="1067"/>
      <c r="N38" s="1067"/>
      <c r="O38" s="1066"/>
      <c r="P38" s="1078" t="s">
        <v>936</v>
      </c>
      <c r="Q38" s="1077"/>
      <c r="R38" s="1076"/>
      <c r="S38" s="1074" t="str">
        <f>IF(S37="","",VLOOKUP(S37,'【記載例】シフト記号表（勤務時間帯）'!$C$6:$K$35,9,FALSE))</f>
        <v/>
      </c>
      <c r="T38" s="1073">
        <f>IF(T37="","",VLOOKUP(T37,'【記載例】シフト記号表（勤務時間帯）'!$C$6:$K$35,9,FALSE))</f>
        <v>8</v>
      </c>
      <c r="U38" s="1073">
        <f>IF(U37="","",VLOOKUP(U37,'【記載例】シフト記号表（勤務時間帯）'!$C$6:$K$35,9,FALSE))</f>
        <v>8</v>
      </c>
      <c r="V38" s="1073" t="str">
        <f>IF(V37="","",VLOOKUP(V37,'【記載例】シフト記号表（勤務時間帯）'!$C$6:$K$35,9,FALSE))</f>
        <v/>
      </c>
      <c r="W38" s="1073" t="str">
        <f>IF(W37="","",VLOOKUP(W37,'【記載例】シフト記号表（勤務時間帯）'!$C$6:$K$35,9,FALSE))</f>
        <v/>
      </c>
      <c r="X38" s="1073">
        <f>IF(X37="","",VLOOKUP(X37,'【記載例】シフト記号表（勤務時間帯）'!$C$6:$K$35,9,FALSE))</f>
        <v>8</v>
      </c>
      <c r="Y38" s="1075" t="str">
        <f>IF(Y37="","",VLOOKUP(Y37,'【記載例】シフト記号表（勤務時間帯）'!$C$6:$K$35,9,FALSE))</f>
        <v/>
      </c>
      <c r="Z38" s="1074" t="str">
        <f>IF(Z37="","",VLOOKUP(Z37,'【記載例】シフト記号表（勤務時間帯）'!$C$6:$K$35,9,FALSE))</f>
        <v/>
      </c>
      <c r="AA38" s="1073">
        <f>IF(AA37="","",VLOOKUP(AA37,'【記載例】シフト記号表（勤務時間帯）'!$C$6:$K$35,9,FALSE))</f>
        <v>8</v>
      </c>
      <c r="AB38" s="1073">
        <f>IF(AB37="","",VLOOKUP(AB37,'【記載例】シフト記号表（勤務時間帯）'!$C$6:$K$35,9,FALSE))</f>
        <v>8</v>
      </c>
      <c r="AC38" s="1073" t="str">
        <f>IF(AC37="","",VLOOKUP(AC37,'【記載例】シフト記号表（勤務時間帯）'!$C$6:$K$35,9,FALSE))</f>
        <v/>
      </c>
      <c r="AD38" s="1073" t="str">
        <f>IF(AD37="","",VLOOKUP(AD37,'【記載例】シフト記号表（勤務時間帯）'!$C$6:$K$35,9,FALSE))</f>
        <v/>
      </c>
      <c r="AE38" s="1073">
        <f>IF(AE37="","",VLOOKUP(AE37,'【記載例】シフト記号表（勤務時間帯）'!$C$6:$K$35,9,FALSE))</f>
        <v>8</v>
      </c>
      <c r="AF38" s="1075" t="str">
        <f>IF(AF37="","",VLOOKUP(AF37,'【記載例】シフト記号表（勤務時間帯）'!$C$6:$K$35,9,FALSE))</f>
        <v/>
      </c>
      <c r="AG38" s="1074" t="str">
        <f>IF(AG37="","",VLOOKUP(AG37,'【記載例】シフト記号表（勤務時間帯）'!$C$6:$K$35,9,FALSE))</f>
        <v/>
      </c>
      <c r="AH38" s="1073">
        <f>IF(AH37="","",VLOOKUP(AH37,'【記載例】シフト記号表（勤務時間帯）'!$C$6:$K$35,9,FALSE))</f>
        <v>8</v>
      </c>
      <c r="AI38" s="1073">
        <f>IF(AI37="","",VLOOKUP(AI37,'【記載例】シフト記号表（勤務時間帯）'!$C$6:$K$35,9,FALSE))</f>
        <v>8</v>
      </c>
      <c r="AJ38" s="1073" t="str">
        <f>IF(AJ37="","",VLOOKUP(AJ37,'【記載例】シフト記号表（勤務時間帯）'!$C$6:$K$35,9,FALSE))</f>
        <v/>
      </c>
      <c r="AK38" s="1073" t="str">
        <f>IF(AK37="","",VLOOKUP(AK37,'【記載例】シフト記号表（勤務時間帯）'!$C$6:$K$35,9,FALSE))</f>
        <v/>
      </c>
      <c r="AL38" s="1073">
        <f>IF(AL37="","",VLOOKUP(AL37,'【記載例】シフト記号表（勤務時間帯）'!$C$6:$K$35,9,FALSE))</f>
        <v>8</v>
      </c>
      <c r="AM38" s="1075" t="str">
        <f>IF(AM37="","",VLOOKUP(AM37,'【記載例】シフト記号表（勤務時間帯）'!$C$6:$K$35,9,FALSE))</f>
        <v/>
      </c>
      <c r="AN38" s="1074" t="str">
        <f>IF(AN37="","",VLOOKUP(AN37,'【記載例】シフト記号表（勤務時間帯）'!$C$6:$K$35,9,FALSE))</f>
        <v/>
      </c>
      <c r="AO38" s="1073">
        <f>IF(AO37="","",VLOOKUP(AO37,'【記載例】シフト記号表（勤務時間帯）'!$C$6:$K$35,9,FALSE))</f>
        <v>8</v>
      </c>
      <c r="AP38" s="1073">
        <f>IF(AP37="","",VLOOKUP(AP37,'【記載例】シフト記号表（勤務時間帯）'!$C$6:$K$35,9,FALSE))</f>
        <v>8</v>
      </c>
      <c r="AQ38" s="1073" t="str">
        <f>IF(AQ37="","",VLOOKUP(AQ37,'【記載例】シフト記号表（勤務時間帯）'!$C$6:$K$35,9,FALSE))</f>
        <v/>
      </c>
      <c r="AR38" s="1073" t="str">
        <f>IF(AR37="","",VLOOKUP(AR37,'【記載例】シフト記号表（勤務時間帯）'!$C$6:$K$35,9,FALSE))</f>
        <v/>
      </c>
      <c r="AS38" s="1073">
        <f>IF(AS37="","",VLOOKUP(AS37,'【記載例】シフト記号表（勤務時間帯）'!$C$6:$K$35,9,FALSE))</f>
        <v>8</v>
      </c>
      <c r="AT38" s="1075" t="str">
        <f>IF(AT37="","",VLOOKUP(AT37,'【記載例】シフト記号表（勤務時間帯）'!$C$6:$K$35,9,FALSE))</f>
        <v/>
      </c>
      <c r="AU38" s="1074" t="str">
        <f>IF(AU37="","",VLOOKUP(AU37,'【記載例】シフト記号表（勤務時間帯）'!$C$6:$K$35,9,FALSE))</f>
        <v/>
      </c>
      <c r="AV38" s="1073" t="str">
        <f>IF(AV37="","",VLOOKUP(AV37,'【記載例】シフト記号表（勤務時間帯）'!$C$6:$K$35,9,FALSE))</f>
        <v/>
      </c>
      <c r="AW38" s="1073" t="str">
        <f>IF(AW37="","",VLOOKUP(AW37,'【記載例】シフト記号表（勤務時間帯）'!$C$6:$K$35,9,FALSE))</f>
        <v/>
      </c>
      <c r="AX38" s="1072">
        <f>IF($BB$3="４週",SUM(S38:AT38),IF($BB$3="暦月",SUM(S38:AW38),""))</f>
        <v>96</v>
      </c>
      <c r="AY38" s="1071"/>
      <c r="AZ38" s="1070">
        <f>IF($BB$3="４週",AX38/4,IF($BB$3="暦月",【記載例】地密通所!AX38/(【記載例】地密通所!$BB$8/7),""))</f>
        <v>24</v>
      </c>
      <c r="BA38" s="1069"/>
      <c r="BB38" s="1122"/>
      <c r="BC38" s="1121"/>
      <c r="BD38" s="1121"/>
      <c r="BE38" s="1121"/>
      <c r="BF38" s="1120"/>
    </row>
    <row r="39" spans="2:58" ht="20.25" customHeight="1">
      <c r="B39" s="1088"/>
      <c r="C39" s="1064"/>
      <c r="D39" s="1063"/>
      <c r="E39" s="1062"/>
      <c r="F39" s="1084" t="str">
        <f>C37</f>
        <v>介護職員</v>
      </c>
      <c r="G39" s="1116"/>
      <c r="H39" s="1082"/>
      <c r="I39" s="1081"/>
      <c r="J39" s="1081"/>
      <c r="K39" s="1080"/>
      <c r="L39" s="1115"/>
      <c r="M39" s="1110"/>
      <c r="N39" s="1110"/>
      <c r="O39" s="1109"/>
      <c r="P39" s="1114" t="s">
        <v>935</v>
      </c>
      <c r="Q39" s="1113"/>
      <c r="R39" s="1112"/>
      <c r="S39" s="1051" t="str">
        <f>IF(S37="","",VLOOKUP(S37,'【記載例】シフト記号表（勤務時間帯）'!$C$6:$U$35,19,FALSE))</f>
        <v/>
      </c>
      <c r="T39" s="1050">
        <f>IF(T37="","",VLOOKUP(T37,'【記載例】シフト記号表（勤務時間帯）'!$C$6:$U$35,19,FALSE))</f>
        <v>7</v>
      </c>
      <c r="U39" s="1050">
        <f>IF(U37="","",VLOOKUP(U37,'【記載例】シフト記号表（勤務時間帯）'!$C$6:$U$35,19,FALSE))</f>
        <v>7</v>
      </c>
      <c r="V39" s="1050" t="str">
        <f>IF(V37="","",VLOOKUP(V37,'【記載例】シフト記号表（勤務時間帯）'!$C$6:$U$35,19,FALSE))</f>
        <v/>
      </c>
      <c r="W39" s="1050" t="str">
        <f>IF(W37="","",VLOOKUP(W37,'【記載例】シフト記号表（勤務時間帯）'!$C$6:$U$35,19,FALSE))</f>
        <v/>
      </c>
      <c r="X39" s="1050">
        <f>IF(X37="","",VLOOKUP(X37,'【記載例】シフト記号表（勤務時間帯）'!$C$6:$U$35,19,FALSE))</f>
        <v>7</v>
      </c>
      <c r="Y39" s="1052" t="str">
        <f>IF(Y37="","",VLOOKUP(Y37,'【記載例】シフト記号表（勤務時間帯）'!$C$6:$U$35,19,FALSE))</f>
        <v/>
      </c>
      <c r="Z39" s="1051" t="str">
        <f>IF(Z37="","",VLOOKUP(Z37,'【記載例】シフト記号表（勤務時間帯）'!$C$6:$U$35,19,FALSE))</f>
        <v/>
      </c>
      <c r="AA39" s="1050">
        <f>IF(AA37="","",VLOOKUP(AA37,'【記載例】シフト記号表（勤務時間帯）'!$C$6:$U$35,19,FALSE))</f>
        <v>7</v>
      </c>
      <c r="AB39" s="1050">
        <f>IF(AB37="","",VLOOKUP(AB37,'【記載例】シフト記号表（勤務時間帯）'!$C$6:$U$35,19,FALSE))</f>
        <v>7</v>
      </c>
      <c r="AC39" s="1050" t="str">
        <f>IF(AC37="","",VLOOKUP(AC37,'【記載例】シフト記号表（勤務時間帯）'!$C$6:$U$35,19,FALSE))</f>
        <v/>
      </c>
      <c r="AD39" s="1050" t="str">
        <f>IF(AD37="","",VLOOKUP(AD37,'【記載例】シフト記号表（勤務時間帯）'!$C$6:$U$35,19,FALSE))</f>
        <v/>
      </c>
      <c r="AE39" s="1050">
        <f>IF(AE37="","",VLOOKUP(AE37,'【記載例】シフト記号表（勤務時間帯）'!$C$6:$U$35,19,FALSE))</f>
        <v>7</v>
      </c>
      <c r="AF39" s="1052" t="str">
        <f>IF(AF37="","",VLOOKUP(AF37,'【記載例】シフト記号表（勤務時間帯）'!$C$6:$U$35,19,FALSE))</f>
        <v/>
      </c>
      <c r="AG39" s="1051" t="str">
        <f>IF(AG37="","",VLOOKUP(AG37,'【記載例】シフト記号表（勤務時間帯）'!$C$6:$U$35,19,FALSE))</f>
        <v/>
      </c>
      <c r="AH39" s="1050">
        <f>IF(AH37="","",VLOOKUP(AH37,'【記載例】シフト記号表（勤務時間帯）'!$C$6:$U$35,19,FALSE))</f>
        <v>7</v>
      </c>
      <c r="AI39" s="1050">
        <f>IF(AI37="","",VLOOKUP(AI37,'【記載例】シフト記号表（勤務時間帯）'!$C$6:$U$35,19,FALSE))</f>
        <v>7</v>
      </c>
      <c r="AJ39" s="1050" t="str">
        <f>IF(AJ37="","",VLOOKUP(AJ37,'【記載例】シフト記号表（勤務時間帯）'!$C$6:$U$35,19,FALSE))</f>
        <v/>
      </c>
      <c r="AK39" s="1050" t="str">
        <f>IF(AK37="","",VLOOKUP(AK37,'【記載例】シフト記号表（勤務時間帯）'!$C$6:$U$35,19,FALSE))</f>
        <v/>
      </c>
      <c r="AL39" s="1050">
        <f>IF(AL37="","",VLOOKUP(AL37,'【記載例】シフト記号表（勤務時間帯）'!$C$6:$U$35,19,FALSE))</f>
        <v>7</v>
      </c>
      <c r="AM39" s="1052" t="str">
        <f>IF(AM37="","",VLOOKUP(AM37,'【記載例】シフト記号表（勤務時間帯）'!$C$6:$U$35,19,FALSE))</f>
        <v/>
      </c>
      <c r="AN39" s="1051" t="str">
        <f>IF(AN37="","",VLOOKUP(AN37,'【記載例】シフト記号表（勤務時間帯）'!$C$6:$U$35,19,FALSE))</f>
        <v/>
      </c>
      <c r="AO39" s="1050">
        <f>IF(AO37="","",VLOOKUP(AO37,'【記載例】シフト記号表（勤務時間帯）'!$C$6:$U$35,19,FALSE))</f>
        <v>7</v>
      </c>
      <c r="AP39" s="1050">
        <f>IF(AP37="","",VLOOKUP(AP37,'【記載例】シフト記号表（勤務時間帯）'!$C$6:$U$35,19,FALSE))</f>
        <v>7</v>
      </c>
      <c r="AQ39" s="1050" t="str">
        <f>IF(AQ37="","",VLOOKUP(AQ37,'【記載例】シフト記号表（勤務時間帯）'!$C$6:$U$35,19,FALSE))</f>
        <v/>
      </c>
      <c r="AR39" s="1050" t="str">
        <f>IF(AR37="","",VLOOKUP(AR37,'【記載例】シフト記号表（勤務時間帯）'!$C$6:$U$35,19,FALSE))</f>
        <v/>
      </c>
      <c r="AS39" s="1050">
        <f>IF(AS37="","",VLOOKUP(AS37,'【記載例】シフト記号表（勤務時間帯）'!$C$6:$U$35,19,FALSE))</f>
        <v>7</v>
      </c>
      <c r="AT39" s="1052" t="str">
        <f>IF(AT37="","",VLOOKUP(AT37,'【記載例】シフト記号表（勤務時間帯）'!$C$6:$U$35,19,FALSE))</f>
        <v/>
      </c>
      <c r="AU39" s="1051" t="str">
        <f>IF(AU37="","",VLOOKUP(AU37,'【記載例】シフト記号表（勤務時間帯）'!$C$6:$U$35,19,FALSE))</f>
        <v/>
      </c>
      <c r="AV39" s="1050" t="str">
        <f>IF(AV37="","",VLOOKUP(AV37,'【記載例】シフト記号表（勤務時間帯）'!$C$6:$U$35,19,FALSE))</f>
        <v/>
      </c>
      <c r="AW39" s="1050" t="str">
        <f>IF(AW37="","",VLOOKUP(AW37,'【記載例】シフト記号表（勤務時間帯）'!$C$6:$U$35,19,FALSE))</f>
        <v/>
      </c>
      <c r="AX39" s="1049">
        <f>IF($BB$3="４週",SUM(S39:AT39),IF($BB$3="暦月",SUM(S39:AW39),""))</f>
        <v>84</v>
      </c>
      <c r="AY39" s="1048"/>
      <c r="AZ39" s="1047">
        <f>IF($BB$3="４週",AX39/4,IF($BB$3="暦月",【記載例】地密通所!AX39/(【記載例】地密通所!$BB$8/7),""))</f>
        <v>21</v>
      </c>
      <c r="BA39" s="1046"/>
      <c r="BB39" s="1119"/>
      <c r="BC39" s="1118"/>
      <c r="BD39" s="1118"/>
      <c r="BE39" s="1118"/>
      <c r="BF39" s="1117"/>
    </row>
    <row r="40" spans="2:58" ht="20.25" customHeight="1">
      <c r="B40" s="1088">
        <f>B37+1</f>
        <v>7</v>
      </c>
      <c r="C40" s="1108" t="s">
        <v>927</v>
      </c>
      <c r="D40" s="1107"/>
      <c r="E40" s="1106"/>
      <c r="F40" s="1105"/>
      <c r="G40" s="1104" t="s">
        <v>944</v>
      </c>
      <c r="H40" s="1103" t="s">
        <v>947</v>
      </c>
      <c r="I40" s="1081"/>
      <c r="J40" s="1081"/>
      <c r="K40" s="1080"/>
      <c r="L40" s="1102" t="s">
        <v>952</v>
      </c>
      <c r="M40" s="1090"/>
      <c r="N40" s="1090"/>
      <c r="O40" s="1089"/>
      <c r="P40" s="1101" t="s">
        <v>937</v>
      </c>
      <c r="Q40" s="1100"/>
      <c r="R40" s="1099"/>
      <c r="S40" s="1097"/>
      <c r="T40" s="1096"/>
      <c r="U40" s="1096"/>
      <c r="V40" s="1096"/>
      <c r="W40" s="1096"/>
      <c r="X40" s="1096"/>
      <c r="Y40" s="1098" t="s">
        <v>945</v>
      </c>
      <c r="Z40" s="1097"/>
      <c r="AA40" s="1096"/>
      <c r="AB40" s="1096"/>
      <c r="AC40" s="1096"/>
      <c r="AD40" s="1096"/>
      <c r="AE40" s="1096"/>
      <c r="AF40" s="1098" t="s">
        <v>945</v>
      </c>
      <c r="AG40" s="1097"/>
      <c r="AH40" s="1096"/>
      <c r="AI40" s="1096"/>
      <c r="AJ40" s="1096"/>
      <c r="AK40" s="1096"/>
      <c r="AL40" s="1096"/>
      <c r="AM40" s="1098" t="s">
        <v>945</v>
      </c>
      <c r="AN40" s="1097"/>
      <c r="AO40" s="1096"/>
      <c r="AP40" s="1096"/>
      <c r="AQ40" s="1096"/>
      <c r="AR40" s="1096"/>
      <c r="AS40" s="1096"/>
      <c r="AT40" s="1098" t="s">
        <v>945</v>
      </c>
      <c r="AU40" s="1097"/>
      <c r="AV40" s="1096"/>
      <c r="AW40" s="1096"/>
      <c r="AX40" s="1095"/>
      <c r="AY40" s="1094"/>
      <c r="AZ40" s="1093"/>
      <c r="BA40" s="1092"/>
      <c r="BB40" s="1125" t="s">
        <v>951</v>
      </c>
      <c r="BC40" s="1124"/>
      <c r="BD40" s="1124"/>
      <c r="BE40" s="1124"/>
      <c r="BF40" s="1123"/>
    </row>
    <row r="41" spans="2:58" ht="20.25" customHeight="1">
      <c r="B41" s="1088"/>
      <c r="C41" s="1087"/>
      <c r="D41" s="1086"/>
      <c r="E41" s="1085"/>
      <c r="F41" s="1084"/>
      <c r="G41" s="1083"/>
      <c r="H41" s="1082"/>
      <c r="I41" s="1081"/>
      <c r="J41" s="1081"/>
      <c r="K41" s="1080"/>
      <c r="L41" s="1079"/>
      <c r="M41" s="1067"/>
      <c r="N41" s="1067"/>
      <c r="O41" s="1066"/>
      <c r="P41" s="1078" t="s">
        <v>936</v>
      </c>
      <c r="Q41" s="1077"/>
      <c r="R41" s="1076"/>
      <c r="S41" s="1074" t="str">
        <f>IF(S40="","",VLOOKUP(S40,'【記載例】シフト記号表（勤務時間帯）'!$C$6:$K$35,9,FALSE))</f>
        <v/>
      </c>
      <c r="T41" s="1073" t="str">
        <f>IF(T40="","",VLOOKUP(T40,'【記載例】シフト記号表（勤務時間帯）'!$C$6:$K$35,9,FALSE))</f>
        <v/>
      </c>
      <c r="U41" s="1073" t="str">
        <f>IF(U40="","",VLOOKUP(U40,'【記載例】シフト記号表（勤務時間帯）'!$C$6:$K$35,9,FALSE))</f>
        <v/>
      </c>
      <c r="V41" s="1073" t="str">
        <f>IF(V40="","",VLOOKUP(V40,'【記載例】シフト記号表（勤務時間帯）'!$C$6:$K$35,9,FALSE))</f>
        <v/>
      </c>
      <c r="W41" s="1073" t="str">
        <f>IF(W40="","",VLOOKUP(W40,'【記載例】シフト記号表（勤務時間帯）'!$C$6:$K$35,9,FALSE))</f>
        <v/>
      </c>
      <c r="X41" s="1073" t="str">
        <f>IF(X40="","",VLOOKUP(X40,'【記載例】シフト記号表（勤務時間帯）'!$C$6:$K$35,9,FALSE))</f>
        <v/>
      </c>
      <c r="Y41" s="1075">
        <f>IF(Y40="","",VLOOKUP(Y40,'【記載例】シフト記号表（勤務時間帯）'!$C$6:$K$35,9,FALSE))</f>
        <v>8</v>
      </c>
      <c r="Z41" s="1074" t="str">
        <f>IF(Z40="","",VLOOKUP(Z40,'【記載例】シフト記号表（勤務時間帯）'!$C$6:$K$35,9,FALSE))</f>
        <v/>
      </c>
      <c r="AA41" s="1073" t="str">
        <f>IF(AA40="","",VLOOKUP(AA40,'【記載例】シフト記号表（勤務時間帯）'!$C$6:$K$35,9,FALSE))</f>
        <v/>
      </c>
      <c r="AB41" s="1073" t="str">
        <f>IF(AB40="","",VLOOKUP(AB40,'【記載例】シフト記号表（勤務時間帯）'!$C$6:$K$35,9,FALSE))</f>
        <v/>
      </c>
      <c r="AC41" s="1073" t="str">
        <f>IF(AC40="","",VLOOKUP(AC40,'【記載例】シフト記号表（勤務時間帯）'!$C$6:$K$35,9,FALSE))</f>
        <v/>
      </c>
      <c r="AD41" s="1073" t="str">
        <f>IF(AD40="","",VLOOKUP(AD40,'【記載例】シフト記号表（勤務時間帯）'!$C$6:$K$35,9,FALSE))</f>
        <v/>
      </c>
      <c r="AE41" s="1073" t="str">
        <f>IF(AE40="","",VLOOKUP(AE40,'【記載例】シフト記号表（勤務時間帯）'!$C$6:$K$35,9,FALSE))</f>
        <v/>
      </c>
      <c r="AF41" s="1075">
        <f>IF(AF40="","",VLOOKUP(AF40,'【記載例】シフト記号表（勤務時間帯）'!$C$6:$K$35,9,FALSE))</f>
        <v>8</v>
      </c>
      <c r="AG41" s="1074" t="str">
        <f>IF(AG40="","",VLOOKUP(AG40,'【記載例】シフト記号表（勤務時間帯）'!$C$6:$K$35,9,FALSE))</f>
        <v/>
      </c>
      <c r="AH41" s="1073" t="str">
        <f>IF(AH40="","",VLOOKUP(AH40,'【記載例】シフト記号表（勤務時間帯）'!$C$6:$K$35,9,FALSE))</f>
        <v/>
      </c>
      <c r="AI41" s="1073" t="str">
        <f>IF(AI40="","",VLOOKUP(AI40,'【記載例】シフト記号表（勤務時間帯）'!$C$6:$K$35,9,FALSE))</f>
        <v/>
      </c>
      <c r="AJ41" s="1073" t="str">
        <f>IF(AJ40="","",VLOOKUP(AJ40,'【記載例】シフト記号表（勤務時間帯）'!$C$6:$K$35,9,FALSE))</f>
        <v/>
      </c>
      <c r="AK41" s="1073" t="str">
        <f>IF(AK40="","",VLOOKUP(AK40,'【記載例】シフト記号表（勤務時間帯）'!$C$6:$K$35,9,FALSE))</f>
        <v/>
      </c>
      <c r="AL41" s="1073" t="str">
        <f>IF(AL40="","",VLOOKUP(AL40,'【記載例】シフト記号表（勤務時間帯）'!$C$6:$K$35,9,FALSE))</f>
        <v/>
      </c>
      <c r="AM41" s="1075">
        <f>IF(AM40="","",VLOOKUP(AM40,'【記載例】シフト記号表（勤務時間帯）'!$C$6:$K$35,9,FALSE))</f>
        <v>8</v>
      </c>
      <c r="AN41" s="1074" t="str">
        <f>IF(AN40="","",VLOOKUP(AN40,'【記載例】シフト記号表（勤務時間帯）'!$C$6:$K$35,9,FALSE))</f>
        <v/>
      </c>
      <c r="AO41" s="1073" t="str">
        <f>IF(AO40="","",VLOOKUP(AO40,'【記載例】シフト記号表（勤務時間帯）'!$C$6:$K$35,9,FALSE))</f>
        <v/>
      </c>
      <c r="AP41" s="1073" t="str">
        <f>IF(AP40="","",VLOOKUP(AP40,'【記載例】シフト記号表（勤務時間帯）'!$C$6:$K$35,9,FALSE))</f>
        <v/>
      </c>
      <c r="AQ41" s="1073" t="str">
        <f>IF(AQ40="","",VLOOKUP(AQ40,'【記載例】シフト記号表（勤務時間帯）'!$C$6:$K$35,9,FALSE))</f>
        <v/>
      </c>
      <c r="AR41" s="1073" t="str">
        <f>IF(AR40="","",VLOOKUP(AR40,'【記載例】シフト記号表（勤務時間帯）'!$C$6:$K$35,9,FALSE))</f>
        <v/>
      </c>
      <c r="AS41" s="1073" t="str">
        <f>IF(AS40="","",VLOOKUP(AS40,'【記載例】シフト記号表（勤務時間帯）'!$C$6:$K$35,9,FALSE))</f>
        <v/>
      </c>
      <c r="AT41" s="1075">
        <f>IF(AT40="","",VLOOKUP(AT40,'【記載例】シフト記号表（勤務時間帯）'!$C$6:$K$35,9,FALSE))</f>
        <v>8</v>
      </c>
      <c r="AU41" s="1074" t="str">
        <f>IF(AU40="","",VLOOKUP(AU40,'【記載例】シフト記号表（勤務時間帯）'!$C$6:$K$35,9,FALSE))</f>
        <v/>
      </c>
      <c r="AV41" s="1073" t="str">
        <f>IF(AV40="","",VLOOKUP(AV40,'【記載例】シフト記号表（勤務時間帯）'!$C$6:$K$35,9,FALSE))</f>
        <v/>
      </c>
      <c r="AW41" s="1073" t="str">
        <f>IF(AW40="","",VLOOKUP(AW40,'【記載例】シフト記号表（勤務時間帯）'!$C$6:$K$35,9,FALSE))</f>
        <v/>
      </c>
      <c r="AX41" s="1072">
        <f>IF($BB$3="４週",SUM(S41:AT41),IF($BB$3="暦月",SUM(S41:AW41),""))</f>
        <v>32</v>
      </c>
      <c r="AY41" s="1071"/>
      <c r="AZ41" s="1070">
        <f>IF($BB$3="４週",AX41/4,IF($BB$3="暦月",【記載例】地密通所!AX41/(【記載例】地密通所!$BB$8/7),""))</f>
        <v>8</v>
      </c>
      <c r="BA41" s="1069"/>
      <c r="BB41" s="1122"/>
      <c r="BC41" s="1121"/>
      <c r="BD41" s="1121"/>
      <c r="BE41" s="1121"/>
      <c r="BF41" s="1120"/>
    </row>
    <row r="42" spans="2:58" ht="20.25" customHeight="1">
      <c r="B42" s="1088"/>
      <c r="C42" s="1064"/>
      <c r="D42" s="1063"/>
      <c r="E42" s="1062"/>
      <c r="F42" s="1084" t="str">
        <f>C40</f>
        <v>介護職員</v>
      </c>
      <c r="G42" s="1116"/>
      <c r="H42" s="1082"/>
      <c r="I42" s="1081"/>
      <c r="J42" s="1081"/>
      <c r="K42" s="1080"/>
      <c r="L42" s="1115"/>
      <c r="M42" s="1110"/>
      <c r="N42" s="1110"/>
      <c r="O42" s="1109"/>
      <c r="P42" s="1114" t="s">
        <v>935</v>
      </c>
      <c r="Q42" s="1113"/>
      <c r="R42" s="1112"/>
      <c r="S42" s="1051" t="str">
        <f>IF(S40="","",VLOOKUP(S40,'【記載例】シフト記号表（勤務時間帯）'!$C$6:$U$35,19,FALSE))</f>
        <v/>
      </c>
      <c r="T42" s="1050" t="str">
        <f>IF(T40="","",VLOOKUP(T40,'【記載例】シフト記号表（勤務時間帯）'!$C$6:$U$35,19,FALSE))</f>
        <v/>
      </c>
      <c r="U42" s="1050" t="str">
        <f>IF(U40="","",VLOOKUP(U40,'【記載例】シフト記号表（勤務時間帯）'!$C$6:$U$35,19,FALSE))</f>
        <v/>
      </c>
      <c r="V42" s="1050" t="str">
        <f>IF(V40="","",VLOOKUP(V40,'【記載例】シフト記号表（勤務時間帯）'!$C$6:$U$35,19,FALSE))</f>
        <v/>
      </c>
      <c r="W42" s="1050" t="str">
        <f>IF(W40="","",VLOOKUP(W40,'【記載例】シフト記号表（勤務時間帯）'!$C$6:$U$35,19,FALSE))</f>
        <v/>
      </c>
      <c r="X42" s="1050" t="str">
        <f>IF(X40="","",VLOOKUP(X40,'【記載例】シフト記号表（勤務時間帯）'!$C$6:$U$35,19,FALSE))</f>
        <v/>
      </c>
      <c r="Y42" s="1052">
        <f>IF(Y40="","",VLOOKUP(Y40,'【記載例】シフト記号表（勤務時間帯）'!$C$6:$U$35,19,FALSE))</f>
        <v>7</v>
      </c>
      <c r="Z42" s="1051" t="str">
        <f>IF(Z40="","",VLOOKUP(Z40,'【記載例】シフト記号表（勤務時間帯）'!$C$6:$U$35,19,FALSE))</f>
        <v/>
      </c>
      <c r="AA42" s="1050" t="str">
        <f>IF(AA40="","",VLOOKUP(AA40,'【記載例】シフト記号表（勤務時間帯）'!$C$6:$U$35,19,FALSE))</f>
        <v/>
      </c>
      <c r="AB42" s="1050" t="str">
        <f>IF(AB40="","",VLOOKUP(AB40,'【記載例】シフト記号表（勤務時間帯）'!$C$6:$U$35,19,FALSE))</f>
        <v/>
      </c>
      <c r="AC42" s="1050" t="str">
        <f>IF(AC40="","",VLOOKUP(AC40,'【記載例】シフト記号表（勤務時間帯）'!$C$6:$U$35,19,FALSE))</f>
        <v/>
      </c>
      <c r="AD42" s="1050" t="str">
        <f>IF(AD40="","",VLOOKUP(AD40,'【記載例】シフト記号表（勤務時間帯）'!$C$6:$U$35,19,FALSE))</f>
        <v/>
      </c>
      <c r="AE42" s="1050" t="str">
        <f>IF(AE40="","",VLOOKUP(AE40,'【記載例】シフト記号表（勤務時間帯）'!$C$6:$U$35,19,FALSE))</f>
        <v/>
      </c>
      <c r="AF42" s="1052">
        <f>IF(AF40="","",VLOOKUP(AF40,'【記載例】シフト記号表（勤務時間帯）'!$C$6:$U$35,19,FALSE))</f>
        <v>7</v>
      </c>
      <c r="AG42" s="1051" t="str">
        <f>IF(AG40="","",VLOOKUP(AG40,'【記載例】シフト記号表（勤務時間帯）'!$C$6:$U$35,19,FALSE))</f>
        <v/>
      </c>
      <c r="AH42" s="1050" t="str">
        <f>IF(AH40="","",VLOOKUP(AH40,'【記載例】シフト記号表（勤務時間帯）'!$C$6:$U$35,19,FALSE))</f>
        <v/>
      </c>
      <c r="AI42" s="1050" t="str">
        <f>IF(AI40="","",VLOOKUP(AI40,'【記載例】シフト記号表（勤務時間帯）'!$C$6:$U$35,19,FALSE))</f>
        <v/>
      </c>
      <c r="AJ42" s="1050" t="str">
        <f>IF(AJ40="","",VLOOKUP(AJ40,'【記載例】シフト記号表（勤務時間帯）'!$C$6:$U$35,19,FALSE))</f>
        <v/>
      </c>
      <c r="AK42" s="1050" t="str">
        <f>IF(AK40="","",VLOOKUP(AK40,'【記載例】シフト記号表（勤務時間帯）'!$C$6:$U$35,19,FALSE))</f>
        <v/>
      </c>
      <c r="AL42" s="1050" t="str">
        <f>IF(AL40="","",VLOOKUP(AL40,'【記載例】シフト記号表（勤務時間帯）'!$C$6:$U$35,19,FALSE))</f>
        <v/>
      </c>
      <c r="AM42" s="1052">
        <f>IF(AM40="","",VLOOKUP(AM40,'【記載例】シフト記号表（勤務時間帯）'!$C$6:$U$35,19,FALSE))</f>
        <v>7</v>
      </c>
      <c r="AN42" s="1051" t="str">
        <f>IF(AN40="","",VLOOKUP(AN40,'【記載例】シフト記号表（勤務時間帯）'!$C$6:$U$35,19,FALSE))</f>
        <v/>
      </c>
      <c r="AO42" s="1050" t="str">
        <f>IF(AO40="","",VLOOKUP(AO40,'【記載例】シフト記号表（勤務時間帯）'!$C$6:$U$35,19,FALSE))</f>
        <v/>
      </c>
      <c r="AP42" s="1050" t="str">
        <f>IF(AP40="","",VLOOKUP(AP40,'【記載例】シフト記号表（勤務時間帯）'!$C$6:$U$35,19,FALSE))</f>
        <v/>
      </c>
      <c r="AQ42" s="1050" t="str">
        <f>IF(AQ40="","",VLOOKUP(AQ40,'【記載例】シフト記号表（勤務時間帯）'!$C$6:$U$35,19,FALSE))</f>
        <v/>
      </c>
      <c r="AR42" s="1050" t="str">
        <f>IF(AR40="","",VLOOKUP(AR40,'【記載例】シフト記号表（勤務時間帯）'!$C$6:$U$35,19,FALSE))</f>
        <v/>
      </c>
      <c r="AS42" s="1050" t="str">
        <f>IF(AS40="","",VLOOKUP(AS40,'【記載例】シフト記号表（勤務時間帯）'!$C$6:$U$35,19,FALSE))</f>
        <v/>
      </c>
      <c r="AT42" s="1052">
        <f>IF(AT40="","",VLOOKUP(AT40,'【記載例】シフト記号表（勤務時間帯）'!$C$6:$U$35,19,FALSE))</f>
        <v>7</v>
      </c>
      <c r="AU42" s="1051" t="str">
        <f>IF(AU40="","",VLOOKUP(AU40,'【記載例】シフト記号表（勤務時間帯）'!$C$6:$U$35,19,FALSE))</f>
        <v/>
      </c>
      <c r="AV42" s="1050" t="str">
        <f>IF(AV40="","",VLOOKUP(AV40,'【記載例】シフト記号表（勤務時間帯）'!$C$6:$U$35,19,FALSE))</f>
        <v/>
      </c>
      <c r="AW42" s="1050" t="str">
        <f>IF(AW40="","",VLOOKUP(AW40,'【記載例】シフト記号表（勤務時間帯）'!$C$6:$U$35,19,FALSE))</f>
        <v/>
      </c>
      <c r="AX42" s="1049">
        <f>IF($BB$3="４週",SUM(S42:AT42),IF($BB$3="暦月",SUM(S42:AW42),""))</f>
        <v>28</v>
      </c>
      <c r="AY42" s="1048"/>
      <c r="AZ42" s="1047">
        <f>IF($BB$3="４週",AX42/4,IF($BB$3="暦月",【記載例】地密通所!AX42/(【記載例】地密通所!$BB$8/7),""))</f>
        <v>7</v>
      </c>
      <c r="BA42" s="1046"/>
      <c r="BB42" s="1119"/>
      <c r="BC42" s="1118"/>
      <c r="BD42" s="1118"/>
      <c r="BE42" s="1118"/>
      <c r="BF42" s="1117"/>
    </row>
    <row r="43" spans="2:58" ht="20.25" customHeight="1">
      <c r="B43" s="1088">
        <f>B40+1</f>
        <v>8</v>
      </c>
      <c r="C43" s="1108" t="s">
        <v>927</v>
      </c>
      <c r="D43" s="1107"/>
      <c r="E43" s="1106"/>
      <c r="F43" s="1105"/>
      <c r="G43" s="1104" t="s">
        <v>948</v>
      </c>
      <c r="H43" s="1103" t="s">
        <v>950</v>
      </c>
      <c r="I43" s="1081"/>
      <c r="J43" s="1081"/>
      <c r="K43" s="1080"/>
      <c r="L43" s="1102" t="s">
        <v>949</v>
      </c>
      <c r="M43" s="1090"/>
      <c r="N43" s="1090"/>
      <c r="O43" s="1089"/>
      <c r="P43" s="1101" t="s">
        <v>937</v>
      </c>
      <c r="Q43" s="1100"/>
      <c r="R43" s="1099"/>
      <c r="S43" s="1097" t="s">
        <v>945</v>
      </c>
      <c r="T43" s="1096"/>
      <c r="U43" s="1096" t="s">
        <v>945</v>
      </c>
      <c r="V43" s="1096" t="s">
        <v>945</v>
      </c>
      <c r="W43" s="1096" t="s">
        <v>945</v>
      </c>
      <c r="X43" s="1096"/>
      <c r="Y43" s="1098" t="s">
        <v>945</v>
      </c>
      <c r="Z43" s="1097" t="s">
        <v>945</v>
      </c>
      <c r="AA43" s="1096"/>
      <c r="AB43" s="1096" t="s">
        <v>945</v>
      </c>
      <c r="AC43" s="1096" t="s">
        <v>945</v>
      </c>
      <c r="AD43" s="1096" t="s">
        <v>945</v>
      </c>
      <c r="AE43" s="1096"/>
      <c r="AF43" s="1098" t="s">
        <v>945</v>
      </c>
      <c r="AG43" s="1097" t="s">
        <v>945</v>
      </c>
      <c r="AH43" s="1096"/>
      <c r="AI43" s="1096" t="s">
        <v>945</v>
      </c>
      <c r="AJ43" s="1096" t="s">
        <v>945</v>
      </c>
      <c r="AK43" s="1096" t="s">
        <v>945</v>
      </c>
      <c r="AL43" s="1096"/>
      <c r="AM43" s="1098" t="s">
        <v>945</v>
      </c>
      <c r="AN43" s="1097" t="s">
        <v>945</v>
      </c>
      <c r="AO43" s="1096"/>
      <c r="AP43" s="1096" t="s">
        <v>945</v>
      </c>
      <c r="AQ43" s="1096" t="s">
        <v>945</v>
      </c>
      <c r="AR43" s="1096" t="s">
        <v>945</v>
      </c>
      <c r="AS43" s="1096"/>
      <c r="AT43" s="1098" t="s">
        <v>945</v>
      </c>
      <c r="AU43" s="1097"/>
      <c r="AV43" s="1096"/>
      <c r="AW43" s="1096"/>
      <c r="AX43" s="1095"/>
      <c r="AY43" s="1094"/>
      <c r="AZ43" s="1093"/>
      <c r="BA43" s="1092"/>
      <c r="BB43" s="1125"/>
      <c r="BC43" s="1124"/>
      <c r="BD43" s="1124"/>
      <c r="BE43" s="1124"/>
      <c r="BF43" s="1123"/>
    </row>
    <row r="44" spans="2:58" ht="20.25" customHeight="1">
      <c r="B44" s="1088"/>
      <c r="C44" s="1087"/>
      <c r="D44" s="1086"/>
      <c r="E44" s="1085"/>
      <c r="F44" s="1084"/>
      <c r="G44" s="1083"/>
      <c r="H44" s="1082"/>
      <c r="I44" s="1081"/>
      <c r="J44" s="1081"/>
      <c r="K44" s="1080"/>
      <c r="L44" s="1079"/>
      <c r="M44" s="1067"/>
      <c r="N44" s="1067"/>
      <c r="O44" s="1066"/>
      <c r="P44" s="1078" t="s">
        <v>936</v>
      </c>
      <c r="Q44" s="1077"/>
      <c r="R44" s="1076"/>
      <c r="S44" s="1074">
        <f>IF(S43="","",VLOOKUP(S43,'【記載例】シフト記号表（勤務時間帯）'!$C$6:$K$35,9,FALSE))</f>
        <v>8</v>
      </c>
      <c r="T44" s="1073" t="str">
        <f>IF(T43="","",VLOOKUP(T43,'【記載例】シフト記号表（勤務時間帯）'!$C$6:$K$35,9,FALSE))</f>
        <v/>
      </c>
      <c r="U44" s="1073">
        <f>IF(U43="","",VLOOKUP(U43,'【記載例】シフト記号表（勤務時間帯）'!$C$6:$K$35,9,FALSE))</f>
        <v>8</v>
      </c>
      <c r="V44" s="1073">
        <f>IF(V43="","",VLOOKUP(V43,'【記載例】シフト記号表（勤務時間帯）'!$C$6:$K$35,9,FALSE))</f>
        <v>8</v>
      </c>
      <c r="W44" s="1073">
        <f>IF(W43="","",VLOOKUP(W43,'【記載例】シフト記号表（勤務時間帯）'!$C$6:$K$35,9,FALSE))</f>
        <v>8</v>
      </c>
      <c r="X44" s="1073" t="str">
        <f>IF(X43="","",VLOOKUP(X43,'【記載例】シフト記号表（勤務時間帯）'!$C$6:$K$35,9,FALSE))</f>
        <v/>
      </c>
      <c r="Y44" s="1075">
        <f>IF(Y43="","",VLOOKUP(Y43,'【記載例】シフト記号表（勤務時間帯）'!$C$6:$K$35,9,FALSE))</f>
        <v>8</v>
      </c>
      <c r="Z44" s="1074">
        <f>IF(Z43="","",VLOOKUP(Z43,'【記載例】シフト記号表（勤務時間帯）'!$C$6:$K$35,9,FALSE))</f>
        <v>8</v>
      </c>
      <c r="AA44" s="1073" t="str">
        <f>IF(AA43="","",VLOOKUP(AA43,'【記載例】シフト記号表（勤務時間帯）'!$C$6:$K$35,9,FALSE))</f>
        <v/>
      </c>
      <c r="AB44" s="1073">
        <f>IF(AB43="","",VLOOKUP(AB43,'【記載例】シフト記号表（勤務時間帯）'!$C$6:$K$35,9,FALSE))</f>
        <v>8</v>
      </c>
      <c r="AC44" s="1073">
        <f>IF(AC43="","",VLOOKUP(AC43,'【記載例】シフト記号表（勤務時間帯）'!$C$6:$K$35,9,FALSE))</f>
        <v>8</v>
      </c>
      <c r="AD44" s="1073">
        <f>IF(AD43="","",VLOOKUP(AD43,'【記載例】シフト記号表（勤務時間帯）'!$C$6:$K$35,9,FALSE))</f>
        <v>8</v>
      </c>
      <c r="AE44" s="1073" t="str">
        <f>IF(AE43="","",VLOOKUP(AE43,'【記載例】シフト記号表（勤務時間帯）'!$C$6:$K$35,9,FALSE))</f>
        <v/>
      </c>
      <c r="AF44" s="1075">
        <f>IF(AF43="","",VLOOKUP(AF43,'【記載例】シフト記号表（勤務時間帯）'!$C$6:$K$35,9,FALSE))</f>
        <v>8</v>
      </c>
      <c r="AG44" s="1074">
        <f>IF(AG43="","",VLOOKUP(AG43,'【記載例】シフト記号表（勤務時間帯）'!$C$6:$K$35,9,FALSE))</f>
        <v>8</v>
      </c>
      <c r="AH44" s="1073" t="str">
        <f>IF(AH43="","",VLOOKUP(AH43,'【記載例】シフト記号表（勤務時間帯）'!$C$6:$K$35,9,FALSE))</f>
        <v/>
      </c>
      <c r="AI44" s="1073">
        <f>IF(AI43="","",VLOOKUP(AI43,'【記載例】シフト記号表（勤務時間帯）'!$C$6:$K$35,9,FALSE))</f>
        <v>8</v>
      </c>
      <c r="AJ44" s="1073">
        <f>IF(AJ43="","",VLOOKUP(AJ43,'【記載例】シフト記号表（勤務時間帯）'!$C$6:$K$35,9,FALSE))</f>
        <v>8</v>
      </c>
      <c r="AK44" s="1073">
        <f>IF(AK43="","",VLOOKUP(AK43,'【記載例】シフト記号表（勤務時間帯）'!$C$6:$K$35,9,FALSE))</f>
        <v>8</v>
      </c>
      <c r="AL44" s="1073" t="str">
        <f>IF(AL43="","",VLOOKUP(AL43,'【記載例】シフト記号表（勤務時間帯）'!$C$6:$K$35,9,FALSE))</f>
        <v/>
      </c>
      <c r="AM44" s="1075">
        <f>IF(AM43="","",VLOOKUP(AM43,'【記載例】シフト記号表（勤務時間帯）'!$C$6:$K$35,9,FALSE))</f>
        <v>8</v>
      </c>
      <c r="AN44" s="1074">
        <f>IF(AN43="","",VLOOKUP(AN43,'【記載例】シフト記号表（勤務時間帯）'!$C$6:$K$35,9,FALSE))</f>
        <v>8</v>
      </c>
      <c r="AO44" s="1073" t="str">
        <f>IF(AO43="","",VLOOKUP(AO43,'【記載例】シフト記号表（勤務時間帯）'!$C$6:$K$35,9,FALSE))</f>
        <v/>
      </c>
      <c r="AP44" s="1073">
        <f>IF(AP43="","",VLOOKUP(AP43,'【記載例】シフト記号表（勤務時間帯）'!$C$6:$K$35,9,FALSE))</f>
        <v>8</v>
      </c>
      <c r="AQ44" s="1073">
        <f>IF(AQ43="","",VLOOKUP(AQ43,'【記載例】シフト記号表（勤務時間帯）'!$C$6:$K$35,9,FALSE))</f>
        <v>8</v>
      </c>
      <c r="AR44" s="1073">
        <f>IF(AR43="","",VLOOKUP(AR43,'【記載例】シフト記号表（勤務時間帯）'!$C$6:$K$35,9,FALSE))</f>
        <v>8</v>
      </c>
      <c r="AS44" s="1073" t="str">
        <f>IF(AS43="","",VLOOKUP(AS43,'【記載例】シフト記号表（勤務時間帯）'!$C$6:$K$35,9,FALSE))</f>
        <v/>
      </c>
      <c r="AT44" s="1075">
        <f>IF(AT43="","",VLOOKUP(AT43,'【記載例】シフト記号表（勤務時間帯）'!$C$6:$K$35,9,FALSE))</f>
        <v>8</v>
      </c>
      <c r="AU44" s="1074" t="str">
        <f>IF(AU43="","",VLOOKUP(AU43,'【記載例】シフト記号表（勤務時間帯）'!$C$6:$K$35,9,FALSE))</f>
        <v/>
      </c>
      <c r="AV44" s="1073" t="str">
        <f>IF(AV43="","",VLOOKUP(AV43,'【記載例】シフト記号表（勤務時間帯）'!$C$6:$K$35,9,FALSE))</f>
        <v/>
      </c>
      <c r="AW44" s="1073" t="str">
        <f>IF(AW43="","",VLOOKUP(AW43,'【記載例】シフト記号表（勤務時間帯）'!$C$6:$K$35,9,FALSE))</f>
        <v/>
      </c>
      <c r="AX44" s="1072">
        <f>IF($BB$3="４週",SUM(S44:AT44),IF($BB$3="暦月",SUM(S44:AW44),""))</f>
        <v>160</v>
      </c>
      <c r="AY44" s="1071"/>
      <c r="AZ44" s="1070">
        <f>IF($BB$3="４週",AX44/4,IF($BB$3="暦月",【記載例】地密通所!AX44/(【記載例】地密通所!$BB$8/7),""))</f>
        <v>40</v>
      </c>
      <c r="BA44" s="1069"/>
      <c r="BB44" s="1122"/>
      <c r="BC44" s="1121"/>
      <c r="BD44" s="1121"/>
      <c r="BE44" s="1121"/>
      <c r="BF44" s="1120"/>
    </row>
    <row r="45" spans="2:58" ht="20.25" customHeight="1">
      <c r="B45" s="1088"/>
      <c r="C45" s="1064"/>
      <c r="D45" s="1063"/>
      <c r="E45" s="1062"/>
      <c r="F45" s="1084" t="str">
        <f>C43</f>
        <v>介護職員</v>
      </c>
      <c r="G45" s="1116"/>
      <c r="H45" s="1082"/>
      <c r="I45" s="1081"/>
      <c r="J45" s="1081"/>
      <c r="K45" s="1080"/>
      <c r="L45" s="1115"/>
      <c r="M45" s="1110"/>
      <c r="N45" s="1110"/>
      <c r="O45" s="1109"/>
      <c r="P45" s="1114" t="s">
        <v>935</v>
      </c>
      <c r="Q45" s="1113"/>
      <c r="R45" s="1112"/>
      <c r="S45" s="1051">
        <f>IF(S43="","",VLOOKUP(S43,'【記載例】シフト記号表（勤務時間帯）'!$C$6:$U$35,19,FALSE))</f>
        <v>7</v>
      </c>
      <c r="T45" s="1050" t="str">
        <f>IF(T43="","",VLOOKUP(T43,'【記載例】シフト記号表（勤務時間帯）'!$C$6:$U$35,19,FALSE))</f>
        <v/>
      </c>
      <c r="U45" s="1050">
        <f>IF(U43="","",VLOOKUP(U43,'【記載例】シフト記号表（勤務時間帯）'!$C$6:$U$35,19,FALSE))</f>
        <v>7</v>
      </c>
      <c r="V45" s="1050">
        <f>IF(V43="","",VLOOKUP(V43,'【記載例】シフト記号表（勤務時間帯）'!$C$6:$U$35,19,FALSE))</f>
        <v>7</v>
      </c>
      <c r="W45" s="1050">
        <f>IF(W43="","",VLOOKUP(W43,'【記載例】シフト記号表（勤務時間帯）'!$C$6:$U$35,19,FALSE))</f>
        <v>7</v>
      </c>
      <c r="X45" s="1050" t="str">
        <f>IF(X43="","",VLOOKUP(X43,'【記載例】シフト記号表（勤務時間帯）'!$C$6:$U$35,19,FALSE))</f>
        <v/>
      </c>
      <c r="Y45" s="1052">
        <f>IF(Y43="","",VLOOKUP(Y43,'【記載例】シフト記号表（勤務時間帯）'!$C$6:$U$35,19,FALSE))</f>
        <v>7</v>
      </c>
      <c r="Z45" s="1051">
        <f>IF(Z43="","",VLOOKUP(Z43,'【記載例】シフト記号表（勤務時間帯）'!$C$6:$U$35,19,FALSE))</f>
        <v>7</v>
      </c>
      <c r="AA45" s="1050" t="str">
        <f>IF(AA43="","",VLOOKUP(AA43,'【記載例】シフト記号表（勤務時間帯）'!$C$6:$U$35,19,FALSE))</f>
        <v/>
      </c>
      <c r="AB45" s="1050">
        <f>IF(AB43="","",VLOOKUP(AB43,'【記載例】シフト記号表（勤務時間帯）'!$C$6:$U$35,19,FALSE))</f>
        <v>7</v>
      </c>
      <c r="AC45" s="1050">
        <f>IF(AC43="","",VLOOKUP(AC43,'【記載例】シフト記号表（勤務時間帯）'!$C$6:$U$35,19,FALSE))</f>
        <v>7</v>
      </c>
      <c r="AD45" s="1050">
        <f>IF(AD43="","",VLOOKUP(AD43,'【記載例】シフト記号表（勤務時間帯）'!$C$6:$U$35,19,FALSE))</f>
        <v>7</v>
      </c>
      <c r="AE45" s="1050" t="str">
        <f>IF(AE43="","",VLOOKUP(AE43,'【記載例】シフト記号表（勤務時間帯）'!$C$6:$U$35,19,FALSE))</f>
        <v/>
      </c>
      <c r="AF45" s="1052">
        <f>IF(AF43="","",VLOOKUP(AF43,'【記載例】シフト記号表（勤務時間帯）'!$C$6:$U$35,19,FALSE))</f>
        <v>7</v>
      </c>
      <c r="AG45" s="1051">
        <f>IF(AG43="","",VLOOKUP(AG43,'【記載例】シフト記号表（勤務時間帯）'!$C$6:$U$35,19,FALSE))</f>
        <v>7</v>
      </c>
      <c r="AH45" s="1050" t="str">
        <f>IF(AH43="","",VLOOKUP(AH43,'【記載例】シフト記号表（勤務時間帯）'!$C$6:$U$35,19,FALSE))</f>
        <v/>
      </c>
      <c r="AI45" s="1050">
        <f>IF(AI43="","",VLOOKUP(AI43,'【記載例】シフト記号表（勤務時間帯）'!$C$6:$U$35,19,FALSE))</f>
        <v>7</v>
      </c>
      <c r="AJ45" s="1050">
        <f>IF(AJ43="","",VLOOKUP(AJ43,'【記載例】シフト記号表（勤務時間帯）'!$C$6:$U$35,19,FALSE))</f>
        <v>7</v>
      </c>
      <c r="AK45" s="1050">
        <f>IF(AK43="","",VLOOKUP(AK43,'【記載例】シフト記号表（勤務時間帯）'!$C$6:$U$35,19,FALSE))</f>
        <v>7</v>
      </c>
      <c r="AL45" s="1050" t="str">
        <f>IF(AL43="","",VLOOKUP(AL43,'【記載例】シフト記号表（勤務時間帯）'!$C$6:$U$35,19,FALSE))</f>
        <v/>
      </c>
      <c r="AM45" s="1052">
        <f>IF(AM43="","",VLOOKUP(AM43,'【記載例】シフト記号表（勤務時間帯）'!$C$6:$U$35,19,FALSE))</f>
        <v>7</v>
      </c>
      <c r="AN45" s="1051">
        <f>IF(AN43="","",VLOOKUP(AN43,'【記載例】シフト記号表（勤務時間帯）'!$C$6:$U$35,19,FALSE))</f>
        <v>7</v>
      </c>
      <c r="AO45" s="1050" t="str">
        <f>IF(AO43="","",VLOOKUP(AO43,'【記載例】シフト記号表（勤務時間帯）'!$C$6:$U$35,19,FALSE))</f>
        <v/>
      </c>
      <c r="AP45" s="1050">
        <f>IF(AP43="","",VLOOKUP(AP43,'【記載例】シフト記号表（勤務時間帯）'!$C$6:$U$35,19,FALSE))</f>
        <v>7</v>
      </c>
      <c r="AQ45" s="1050">
        <f>IF(AQ43="","",VLOOKUP(AQ43,'【記載例】シフト記号表（勤務時間帯）'!$C$6:$U$35,19,FALSE))</f>
        <v>7</v>
      </c>
      <c r="AR45" s="1050">
        <f>IF(AR43="","",VLOOKUP(AR43,'【記載例】シフト記号表（勤務時間帯）'!$C$6:$U$35,19,FALSE))</f>
        <v>7</v>
      </c>
      <c r="AS45" s="1050" t="str">
        <f>IF(AS43="","",VLOOKUP(AS43,'【記載例】シフト記号表（勤務時間帯）'!$C$6:$U$35,19,FALSE))</f>
        <v/>
      </c>
      <c r="AT45" s="1052">
        <f>IF(AT43="","",VLOOKUP(AT43,'【記載例】シフト記号表（勤務時間帯）'!$C$6:$U$35,19,FALSE))</f>
        <v>7</v>
      </c>
      <c r="AU45" s="1051" t="str">
        <f>IF(AU43="","",VLOOKUP(AU43,'【記載例】シフト記号表（勤務時間帯）'!$C$6:$U$35,19,FALSE))</f>
        <v/>
      </c>
      <c r="AV45" s="1050" t="str">
        <f>IF(AV43="","",VLOOKUP(AV43,'【記載例】シフト記号表（勤務時間帯）'!$C$6:$U$35,19,FALSE))</f>
        <v/>
      </c>
      <c r="AW45" s="1050" t="str">
        <f>IF(AW43="","",VLOOKUP(AW43,'【記載例】シフト記号表（勤務時間帯）'!$C$6:$U$35,19,FALSE))</f>
        <v/>
      </c>
      <c r="AX45" s="1049">
        <f>IF($BB$3="４週",SUM(S45:AT45),IF($BB$3="暦月",SUM(S45:AW45),""))</f>
        <v>140</v>
      </c>
      <c r="AY45" s="1048"/>
      <c r="AZ45" s="1047">
        <f>IF($BB$3="４週",AX45/4,IF($BB$3="暦月",【記載例】地密通所!AX45/(【記載例】地密通所!$BB$8/7),""))</f>
        <v>35</v>
      </c>
      <c r="BA45" s="1046"/>
      <c r="BB45" s="1119"/>
      <c r="BC45" s="1118"/>
      <c r="BD45" s="1118"/>
      <c r="BE45" s="1118"/>
      <c r="BF45" s="1117"/>
    </row>
    <row r="46" spans="2:58" ht="20.25" customHeight="1">
      <c r="B46" s="1088">
        <f>B43+1</f>
        <v>9</v>
      </c>
      <c r="C46" s="1108" t="s">
        <v>927</v>
      </c>
      <c r="D46" s="1107"/>
      <c r="E46" s="1106"/>
      <c r="F46" s="1105"/>
      <c r="G46" s="1104" t="s">
        <v>948</v>
      </c>
      <c r="H46" s="1103" t="s">
        <v>947</v>
      </c>
      <c r="I46" s="1081"/>
      <c r="J46" s="1081"/>
      <c r="K46" s="1080"/>
      <c r="L46" s="1102" t="s">
        <v>946</v>
      </c>
      <c r="M46" s="1090"/>
      <c r="N46" s="1090"/>
      <c r="O46" s="1089"/>
      <c r="P46" s="1101" t="s">
        <v>937</v>
      </c>
      <c r="Q46" s="1100"/>
      <c r="R46" s="1099"/>
      <c r="S46" s="1097" t="s">
        <v>945</v>
      </c>
      <c r="T46" s="1096" t="s">
        <v>945</v>
      </c>
      <c r="U46" s="1096"/>
      <c r="V46" s="1096" t="s">
        <v>945</v>
      </c>
      <c r="W46" s="1096" t="s">
        <v>945</v>
      </c>
      <c r="X46" s="1096" t="s">
        <v>945</v>
      </c>
      <c r="Y46" s="1098"/>
      <c r="Z46" s="1097" t="s">
        <v>945</v>
      </c>
      <c r="AA46" s="1096" t="s">
        <v>945</v>
      </c>
      <c r="AB46" s="1096"/>
      <c r="AC46" s="1096" t="s">
        <v>945</v>
      </c>
      <c r="AD46" s="1096" t="s">
        <v>945</v>
      </c>
      <c r="AE46" s="1096" t="s">
        <v>945</v>
      </c>
      <c r="AF46" s="1098"/>
      <c r="AG46" s="1097" t="s">
        <v>945</v>
      </c>
      <c r="AH46" s="1096" t="s">
        <v>945</v>
      </c>
      <c r="AI46" s="1096"/>
      <c r="AJ46" s="1096" t="s">
        <v>945</v>
      </c>
      <c r="AK46" s="1096" t="s">
        <v>945</v>
      </c>
      <c r="AL46" s="1096" t="s">
        <v>945</v>
      </c>
      <c r="AM46" s="1098"/>
      <c r="AN46" s="1097" t="s">
        <v>945</v>
      </c>
      <c r="AO46" s="1096" t="s">
        <v>945</v>
      </c>
      <c r="AP46" s="1096"/>
      <c r="AQ46" s="1096" t="s">
        <v>945</v>
      </c>
      <c r="AR46" s="1096" t="s">
        <v>945</v>
      </c>
      <c r="AS46" s="1096" t="s">
        <v>945</v>
      </c>
      <c r="AT46" s="1098"/>
      <c r="AU46" s="1097"/>
      <c r="AV46" s="1096"/>
      <c r="AW46" s="1096"/>
      <c r="AX46" s="1095"/>
      <c r="AY46" s="1094"/>
      <c r="AZ46" s="1093"/>
      <c r="BA46" s="1092"/>
      <c r="BB46" s="1125"/>
      <c r="BC46" s="1124"/>
      <c r="BD46" s="1124"/>
      <c r="BE46" s="1124"/>
      <c r="BF46" s="1123"/>
    </row>
    <row r="47" spans="2:58" ht="20.25" customHeight="1">
      <c r="B47" s="1088"/>
      <c r="C47" s="1087"/>
      <c r="D47" s="1086"/>
      <c r="E47" s="1085"/>
      <c r="F47" s="1084"/>
      <c r="G47" s="1083"/>
      <c r="H47" s="1082"/>
      <c r="I47" s="1081"/>
      <c r="J47" s="1081"/>
      <c r="K47" s="1080"/>
      <c r="L47" s="1079"/>
      <c r="M47" s="1067"/>
      <c r="N47" s="1067"/>
      <c r="O47" s="1066"/>
      <c r="P47" s="1078" t="s">
        <v>936</v>
      </c>
      <c r="Q47" s="1077"/>
      <c r="R47" s="1076"/>
      <c r="S47" s="1074">
        <f>IF(S46="","",VLOOKUP(S46,'【記載例】シフト記号表（勤務時間帯）'!$C$6:$K$35,9,FALSE))</f>
        <v>8</v>
      </c>
      <c r="T47" s="1073">
        <f>IF(T46="","",VLOOKUP(T46,'【記載例】シフト記号表（勤務時間帯）'!$C$6:$K$35,9,FALSE))</f>
        <v>8</v>
      </c>
      <c r="U47" s="1073" t="str">
        <f>IF(U46="","",VLOOKUP(U46,'【記載例】シフト記号表（勤務時間帯）'!$C$6:$K$35,9,FALSE))</f>
        <v/>
      </c>
      <c r="V47" s="1073">
        <f>IF(V46="","",VLOOKUP(V46,'【記載例】シフト記号表（勤務時間帯）'!$C$6:$K$35,9,FALSE))</f>
        <v>8</v>
      </c>
      <c r="W47" s="1073">
        <f>IF(W46="","",VLOOKUP(W46,'【記載例】シフト記号表（勤務時間帯）'!$C$6:$K$35,9,FALSE))</f>
        <v>8</v>
      </c>
      <c r="X47" s="1073">
        <f>IF(X46="","",VLOOKUP(X46,'【記載例】シフト記号表（勤務時間帯）'!$C$6:$K$35,9,FALSE))</f>
        <v>8</v>
      </c>
      <c r="Y47" s="1075" t="str">
        <f>IF(Y46="","",VLOOKUP(Y46,'【記載例】シフト記号表（勤務時間帯）'!$C$6:$K$35,9,FALSE))</f>
        <v/>
      </c>
      <c r="Z47" s="1074">
        <f>IF(Z46="","",VLOOKUP(Z46,'【記載例】シフト記号表（勤務時間帯）'!$C$6:$K$35,9,FALSE))</f>
        <v>8</v>
      </c>
      <c r="AA47" s="1073">
        <f>IF(AA46="","",VLOOKUP(AA46,'【記載例】シフト記号表（勤務時間帯）'!$C$6:$K$35,9,FALSE))</f>
        <v>8</v>
      </c>
      <c r="AB47" s="1073" t="str">
        <f>IF(AB46="","",VLOOKUP(AB46,'【記載例】シフト記号表（勤務時間帯）'!$C$6:$K$35,9,FALSE))</f>
        <v/>
      </c>
      <c r="AC47" s="1073">
        <f>IF(AC46="","",VLOOKUP(AC46,'【記載例】シフト記号表（勤務時間帯）'!$C$6:$K$35,9,FALSE))</f>
        <v>8</v>
      </c>
      <c r="AD47" s="1073">
        <f>IF(AD46="","",VLOOKUP(AD46,'【記載例】シフト記号表（勤務時間帯）'!$C$6:$K$35,9,FALSE))</f>
        <v>8</v>
      </c>
      <c r="AE47" s="1073">
        <f>IF(AE46="","",VLOOKUP(AE46,'【記載例】シフト記号表（勤務時間帯）'!$C$6:$K$35,9,FALSE))</f>
        <v>8</v>
      </c>
      <c r="AF47" s="1075" t="str">
        <f>IF(AF46="","",VLOOKUP(AF46,'【記載例】シフト記号表（勤務時間帯）'!$C$6:$K$35,9,FALSE))</f>
        <v/>
      </c>
      <c r="AG47" s="1074">
        <f>IF(AG46="","",VLOOKUP(AG46,'【記載例】シフト記号表（勤務時間帯）'!$C$6:$K$35,9,FALSE))</f>
        <v>8</v>
      </c>
      <c r="AH47" s="1073">
        <f>IF(AH46="","",VLOOKUP(AH46,'【記載例】シフト記号表（勤務時間帯）'!$C$6:$K$35,9,FALSE))</f>
        <v>8</v>
      </c>
      <c r="AI47" s="1073" t="str">
        <f>IF(AI46="","",VLOOKUP(AI46,'【記載例】シフト記号表（勤務時間帯）'!$C$6:$K$35,9,FALSE))</f>
        <v/>
      </c>
      <c r="AJ47" s="1073">
        <f>IF(AJ46="","",VLOOKUP(AJ46,'【記載例】シフト記号表（勤務時間帯）'!$C$6:$K$35,9,FALSE))</f>
        <v>8</v>
      </c>
      <c r="AK47" s="1073">
        <f>IF(AK46="","",VLOOKUP(AK46,'【記載例】シフト記号表（勤務時間帯）'!$C$6:$K$35,9,FALSE))</f>
        <v>8</v>
      </c>
      <c r="AL47" s="1073">
        <f>IF(AL46="","",VLOOKUP(AL46,'【記載例】シフト記号表（勤務時間帯）'!$C$6:$K$35,9,FALSE))</f>
        <v>8</v>
      </c>
      <c r="AM47" s="1075" t="str">
        <f>IF(AM46="","",VLOOKUP(AM46,'【記載例】シフト記号表（勤務時間帯）'!$C$6:$K$35,9,FALSE))</f>
        <v/>
      </c>
      <c r="AN47" s="1074">
        <f>IF(AN46="","",VLOOKUP(AN46,'【記載例】シフト記号表（勤務時間帯）'!$C$6:$K$35,9,FALSE))</f>
        <v>8</v>
      </c>
      <c r="AO47" s="1073">
        <f>IF(AO46="","",VLOOKUP(AO46,'【記載例】シフト記号表（勤務時間帯）'!$C$6:$K$35,9,FALSE))</f>
        <v>8</v>
      </c>
      <c r="AP47" s="1073" t="str">
        <f>IF(AP46="","",VLOOKUP(AP46,'【記載例】シフト記号表（勤務時間帯）'!$C$6:$K$35,9,FALSE))</f>
        <v/>
      </c>
      <c r="AQ47" s="1073">
        <f>IF(AQ46="","",VLOOKUP(AQ46,'【記載例】シフト記号表（勤務時間帯）'!$C$6:$K$35,9,FALSE))</f>
        <v>8</v>
      </c>
      <c r="AR47" s="1073">
        <f>IF(AR46="","",VLOOKUP(AR46,'【記載例】シフト記号表（勤務時間帯）'!$C$6:$K$35,9,FALSE))</f>
        <v>8</v>
      </c>
      <c r="AS47" s="1073">
        <f>IF(AS46="","",VLOOKUP(AS46,'【記載例】シフト記号表（勤務時間帯）'!$C$6:$K$35,9,FALSE))</f>
        <v>8</v>
      </c>
      <c r="AT47" s="1075" t="str">
        <f>IF(AT46="","",VLOOKUP(AT46,'【記載例】シフト記号表（勤務時間帯）'!$C$6:$K$35,9,FALSE))</f>
        <v/>
      </c>
      <c r="AU47" s="1074" t="str">
        <f>IF(AU46="","",VLOOKUP(AU46,'【記載例】シフト記号表（勤務時間帯）'!$C$6:$K$35,9,FALSE))</f>
        <v/>
      </c>
      <c r="AV47" s="1073" t="str">
        <f>IF(AV46="","",VLOOKUP(AV46,'【記載例】シフト記号表（勤務時間帯）'!$C$6:$K$35,9,FALSE))</f>
        <v/>
      </c>
      <c r="AW47" s="1073" t="str">
        <f>IF(AW46="","",VLOOKUP(AW46,'【記載例】シフト記号表（勤務時間帯）'!$C$6:$K$35,9,FALSE))</f>
        <v/>
      </c>
      <c r="AX47" s="1072">
        <f>IF($BB$3="４週",SUM(S47:AT47),IF($BB$3="暦月",SUM(S47:AW47),""))</f>
        <v>160</v>
      </c>
      <c r="AY47" s="1071"/>
      <c r="AZ47" s="1070">
        <f>IF($BB$3="４週",AX47/4,IF($BB$3="暦月",【記載例】地密通所!AX47/(【記載例】地密通所!$BB$8/7),""))</f>
        <v>40</v>
      </c>
      <c r="BA47" s="1069"/>
      <c r="BB47" s="1122"/>
      <c r="BC47" s="1121"/>
      <c r="BD47" s="1121"/>
      <c r="BE47" s="1121"/>
      <c r="BF47" s="1120"/>
    </row>
    <row r="48" spans="2:58" ht="20.25" customHeight="1">
      <c r="B48" s="1088"/>
      <c r="C48" s="1064"/>
      <c r="D48" s="1063"/>
      <c r="E48" s="1062"/>
      <c r="F48" s="1084" t="str">
        <f>C46</f>
        <v>介護職員</v>
      </c>
      <c r="G48" s="1116"/>
      <c r="H48" s="1082"/>
      <c r="I48" s="1081"/>
      <c r="J48" s="1081"/>
      <c r="K48" s="1080"/>
      <c r="L48" s="1115"/>
      <c r="M48" s="1110"/>
      <c r="N48" s="1110"/>
      <c r="O48" s="1109"/>
      <c r="P48" s="1114" t="s">
        <v>935</v>
      </c>
      <c r="Q48" s="1113"/>
      <c r="R48" s="1112"/>
      <c r="S48" s="1051">
        <f>IF(S46="","",VLOOKUP(S46,'【記載例】シフト記号表（勤務時間帯）'!$C$6:$U$35,19,FALSE))</f>
        <v>7</v>
      </c>
      <c r="T48" s="1050">
        <f>IF(T46="","",VLOOKUP(T46,'【記載例】シフト記号表（勤務時間帯）'!$C$6:$U$35,19,FALSE))</f>
        <v>7</v>
      </c>
      <c r="U48" s="1050" t="str">
        <f>IF(U46="","",VLOOKUP(U46,'【記載例】シフト記号表（勤務時間帯）'!$C$6:$U$35,19,FALSE))</f>
        <v/>
      </c>
      <c r="V48" s="1050">
        <f>IF(V46="","",VLOOKUP(V46,'【記載例】シフト記号表（勤務時間帯）'!$C$6:$U$35,19,FALSE))</f>
        <v>7</v>
      </c>
      <c r="W48" s="1050">
        <f>IF(W46="","",VLOOKUP(W46,'【記載例】シフト記号表（勤務時間帯）'!$C$6:$U$35,19,FALSE))</f>
        <v>7</v>
      </c>
      <c r="X48" s="1050">
        <f>IF(X46="","",VLOOKUP(X46,'【記載例】シフト記号表（勤務時間帯）'!$C$6:$U$35,19,FALSE))</f>
        <v>7</v>
      </c>
      <c r="Y48" s="1052" t="str">
        <f>IF(Y46="","",VLOOKUP(Y46,'【記載例】シフト記号表（勤務時間帯）'!$C$6:$U$35,19,FALSE))</f>
        <v/>
      </c>
      <c r="Z48" s="1051">
        <f>IF(Z46="","",VLOOKUP(Z46,'【記載例】シフト記号表（勤務時間帯）'!$C$6:$U$35,19,FALSE))</f>
        <v>7</v>
      </c>
      <c r="AA48" s="1050">
        <f>IF(AA46="","",VLOOKUP(AA46,'【記載例】シフト記号表（勤務時間帯）'!$C$6:$U$35,19,FALSE))</f>
        <v>7</v>
      </c>
      <c r="AB48" s="1050" t="str">
        <f>IF(AB46="","",VLOOKUP(AB46,'【記載例】シフト記号表（勤務時間帯）'!$C$6:$U$35,19,FALSE))</f>
        <v/>
      </c>
      <c r="AC48" s="1050">
        <f>IF(AC46="","",VLOOKUP(AC46,'【記載例】シフト記号表（勤務時間帯）'!$C$6:$U$35,19,FALSE))</f>
        <v>7</v>
      </c>
      <c r="AD48" s="1050">
        <f>IF(AD46="","",VLOOKUP(AD46,'【記載例】シフト記号表（勤務時間帯）'!$C$6:$U$35,19,FALSE))</f>
        <v>7</v>
      </c>
      <c r="AE48" s="1050">
        <f>IF(AE46="","",VLOOKUP(AE46,'【記載例】シフト記号表（勤務時間帯）'!$C$6:$U$35,19,FALSE))</f>
        <v>7</v>
      </c>
      <c r="AF48" s="1052" t="str">
        <f>IF(AF46="","",VLOOKUP(AF46,'【記載例】シフト記号表（勤務時間帯）'!$C$6:$U$35,19,FALSE))</f>
        <v/>
      </c>
      <c r="AG48" s="1051">
        <f>IF(AG46="","",VLOOKUP(AG46,'【記載例】シフト記号表（勤務時間帯）'!$C$6:$U$35,19,FALSE))</f>
        <v>7</v>
      </c>
      <c r="AH48" s="1050">
        <f>IF(AH46="","",VLOOKUP(AH46,'【記載例】シフト記号表（勤務時間帯）'!$C$6:$U$35,19,FALSE))</f>
        <v>7</v>
      </c>
      <c r="AI48" s="1050" t="str">
        <f>IF(AI46="","",VLOOKUP(AI46,'【記載例】シフト記号表（勤務時間帯）'!$C$6:$U$35,19,FALSE))</f>
        <v/>
      </c>
      <c r="AJ48" s="1050">
        <f>IF(AJ46="","",VLOOKUP(AJ46,'【記載例】シフト記号表（勤務時間帯）'!$C$6:$U$35,19,FALSE))</f>
        <v>7</v>
      </c>
      <c r="AK48" s="1050">
        <f>IF(AK46="","",VLOOKUP(AK46,'【記載例】シフト記号表（勤務時間帯）'!$C$6:$U$35,19,FALSE))</f>
        <v>7</v>
      </c>
      <c r="AL48" s="1050">
        <f>IF(AL46="","",VLOOKUP(AL46,'【記載例】シフト記号表（勤務時間帯）'!$C$6:$U$35,19,FALSE))</f>
        <v>7</v>
      </c>
      <c r="AM48" s="1052" t="str">
        <f>IF(AM46="","",VLOOKUP(AM46,'【記載例】シフト記号表（勤務時間帯）'!$C$6:$U$35,19,FALSE))</f>
        <v/>
      </c>
      <c r="AN48" s="1051">
        <f>IF(AN46="","",VLOOKUP(AN46,'【記載例】シフト記号表（勤務時間帯）'!$C$6:$U$35,19,FALSE))</f>
        <v>7</v>
      </c>
      <c r="AO48" s="1050">
        <f>IF(AO46="","",VLOOKUP(AO46,'【記載例】シフト記号表（勤務時間帯）'!$C$6:$U$35,19,FALSE))</f>
        <v>7</v>
      </c>
      <c r="AP48" s="1050" t="str">
        <f>IF(AP46="","",VLOOKUP(AP46,'【記載例】シフト記号表（勤務時間帯）'!$C$6:$U$35,19,FALSE))</f>
        <v/>
      </c>
      <c r="AQ48" s="1050">
        <f>IF(AQ46="","",VLOOKUP(AQ46,'【記載例】シフト記号表（勤務時間帯）'!$C$6:$U$35,19,FALSE))</f>
        <v>7</v>
      </c>
      <c r="AR48" s="1050">
        <f>IF(AR46="","",VLOOKUP(AR46,'【記載例】シフト記号表（勤務時間帯）'!$C$6:$U$35,19,FALSE))</f>
        <v>7</v>
      </c>
      <c r="AS48" s="1050">
        <f>IF(AS46="","",VLOOKUP(AS46,'【記載例】シフト記号表（勤務時間帯）'!$C$6:$U$35,19,FALSE))</f>
        <v>7</v>
      </c>
      <c r="AT48" s="1052" t="str">
        <f>IF(AT46="","",VLOOKUP(AT46,'【記載例】シフト記号表（勤務時間帯）'!$C$6:$U$35,19,FALSE))</f>
        <v/>
      </c>
      <c r="AU48" s="1051" t="str">
        <f>IF(AU46="","",VLOOKUP(AU46,'【記載例】シフト記号表（勤務時間帯）'!$C$6:$U$35,19,FALSE))</f>
        <v/>
      </c>
      <c r="AV48" s="1050" t="str">
        <f>IF(AV46="","",VLOOKUP(AV46,'【記載例】シフト記号表（勤務時間帯）'!$C$6:$U$35,19,FALSE))</f>
        <v/>
      </c>
      <c r="AW48" s="1050" t="str">
        <f>IF(AW46="","",VLOOKUP(AW46,'【記載例】シフト記号表（勤務時間帯）'!$C$6:$U$35,19,FALSE))</f>
        <v/>
      </c>
      <c r="AX48" s="1049">
        <f>IF($BB$3="４週",SUM(S48:AT48),IF($BB$3="暦月",SUM(S48:AW48),""))</f>
        <v>140</v>
      </c>
      <c r="AY48" s="1048"/>
      <c r="AZ48" s="1047">
        <f>IF($BB$3="４週",AX48/4,IF($BB$3="暦月",【記載例】地密通所!AX48/(【記載例】地密通所!$BB$8/7),""))</f>
        <v>35</v>
      </c>
      <c r="BA48" s="1046"/>
      <c r="BB48" s="1119"/>
      <c r="BC48" s="1118"/>
      <c r="BD48" s="1118"/>
      <c r="BE48" s="1118"/>
      <c r="BF48" s="1117"/>
    </row>
    <row r="49" spans="2:58" ht="20.25" customHeight="1">
      <c r="B49" s="1088">
        <f>B46+1</f>
        <v>10</v>
      </c>
      <c r="C49" s="1108" t="s">
        <v>926</v>
      </c>
      <c r="D49" s="1107"/>
      <c r="E49" s="1106"/>
      <c r="F49" s="1105"/>
      <c r="G49" s="1104" t="s">
        <v>944</v>
      </c>
      <c r="H49" s="1103" t="s">
        <v>940</v>
      </c>
      <c r="I49" s="1081"/>
      <c r="J49" s="1081"/>
      <c r="K49" s="1080"/>
      <c r="L49" s="1102" t="s">
        <v>943</v>
      </c>
      <c r="M49" s="1090"/>
      <c r="N49" s="1090"/>
      <c r="O49" s="1089"/>
      <c r="P49" s="1101" t="s">
        <v>937</v>
      </c>
      <c r="Q49" s="1100"/>
      <c r="R49" s="1099"/>
      <c r="S49" s="1097" t="s">
        <v>938</v>
      </c>
      <c r="T49" s="1096"/>
      <c r="U49" s="1096" t="s">
        <v>938</v>
      </c>
      <c r="V49" s="1096" t="s">
        <v>938</v>
      </c>
      <c r="W49" s="1096"/>
      <c r="X49" s="1096" t="s">
        <v>938</v>
      </c>
      <c r="Y49" s="1098"/>
      <c r="Z49" s="1097" t="s">
        <v>938</v>
      </c>
      <c r="AA49" s="1096"/>
      <c r="AB49" s="1096" t="s">
        <v>938</v>
      </c>
      <c r="AC49" s="1096" t="s">
        <v>938</v>
      </c>
      <c r="AD49" s="1096"/>
      <c r="AE49" s="1096" t="s">
        <v>938</v>
      </c>
      <c r="AF49" s="1098"/>
      <c r="AG49" s="1097" t="s">
        <v>938</v>
      </c>
      <c r="AH49" s="1096"/>
      <c r="AI49" s="1096" t="s">
        <v>938</v>
      </c>
      <c r="AJ49" s="1096" t="s">
        <v>938</v>
      </c>
      <c r="AK49" s="1096"/>
      <c r="AL49" s="1096" t="s">
        <v>938</v>
      </c>
      <c r="AM49" s="1098"/>
      <c r="AN49" s="1097" t="s">
        <v>938</v>
      </c>
      <c r="AO49" s="1096"/>
      <c r="AP49" s="1096" t="s">
        <v>938</v>
      </c>
      <c r="AQ49" s="1096" t="s">
        <v>938</v>
      </c>
      <c r="AR49" s="1096"/>
      <c r="AS49" s="1096" t="s">
        <v>938</v>
      </c>
      <c r="AT49" s="1098"/>
      <c r="AU49" s="1097"/>
      <c r="AV49" s="1096"/>
      <c r="AW49" s="1096"/>
      <c r="AX49" s="1095"/>
      <c r="AY49" s="1094"/>
      <c r="AZ49" s="1093"/>
      <c r="BA49" s="1092"/>
      <c r="BB49" s="1125" t="s">
        <v>942</v>
      </c>
      <c r="BC49" s="1124"/>
      <c r="BD49" s="1124"/>
      <c r="BE49" s="1124"/>
      <c r="BF49" s="1123"/>
    </row>
    <row r="50" spans="2:58" ht="20.25" customHeight="1">
      <c r="B50" s="1088"/>
      <c r="C50" s="1087"/>
      <c r="D50" s="1086"/>
      <c r="E50" s="1085"/>
      <c r="F50" s="1084"/>
      <c r="G50" s="1083"/>
      <c r="H50" s="1082"/>
      <c r="I50" s="1081"/>
      <c r="J50" s="1081"/>
      <c r="K50" s="1080"/>
      <c r="L50" s="1079"/>
      <c r="M50" s="1067"/>
      <c r="N50" s="1067"/>
      <c r="O50" s="1066"/>
      <c r="P50" s="1078" t="s">
        <v>936</v>
      </c>
      <c r="Q50" s="1077"/>
      <c r="R50" s="1076"/>
      <c r="S50" s="1074">
        <f>IF(S49="","",VLOOKUP(S49,'【記載例】シフト記号表（勤務時間帯）'!$C$6:$K$35,9,FALSE))</f>
        <v>4</v>
      </c>
      <c r="T50" s="1073" t="str">
        <f>IF(T49="","",VLOOKUP(T49,'【記載例】シフト記号表（勤務時間帯）'!$C$6:$K$35,9,FALSE))</f>
        <v/>
      </c>
      <c r="U50" s="1073">
        <f>IF(U49="","",VLOOKUP(U49,'【記載例】シフト記号表（勤務時間帯）'!$C$6:$K$35,9,FALSE))</f>
        <v>4</v>
      </c>
      <c r="V50" s="1073">
        <f>IF(V49="","",VLOOKUP(V49,'【記載例】シフト記号表（勤務時間帯）'!$C$6:$K$35,9,FALSE))</f>
        <v>4</v>
      </c>
      <c r="W50" s="1073" t="str">
        <f>IF(W49="","",VLOOKUP(W49,'【記載例】シフト記号表（勤務時間帯）'!$C$6:$K$35,9,FALSE))</f>
        <v/>
      </c>
      <c r="X50" s="1073">
        <f>IF(X49="","",VLOOKUP(X49,'【記載例】シフト記号表（勤務時間帯）'!$C$6:$K$35,9,FALSE))</f>
        <v>4</v>
      </c>
      <c r="Y50" s="1075" t="str">
        <f>IF(Y49="","",VLOOKUP(Y49,'【記載例】シフト記号表（勤務時間帯）'!$C$6:$K$35,9,FALSE))</f>
        <v/>
      </c>
      <c r="Z50" s="1074">
        <f>IF(Z49="","",VLOOKUP(Z49,'【記載例】シフト記号表（勤務時間帯）'!$C$6:$K$35,9,FALSE))</f>
        <v>4</v>
      </c>
      <c r="AA50" s="1073" t="str">
        <f>IF(AA49="","",VLOOKUP(AA49,'【記載例】シフト記号表（勤務時間帯）'!$C$6:$K$35,9,FALSE))</f>
        <v/>
      </c>
      <c r="AB50" s="1073">
        <f>IF(AB49="","",VLOOKUP(AB49,'【記載例】シフト記号表（勤務時間帯）'!$C$6:$K$35,9,FALSE))</f>
        <v>4</v>
      </c>
      <c r="AC50" s="1073">
        <f>IF(AC49="","",VLOOKUP(AC49,'【記載例】シフト記号表（勤務時間帯）'!$C$6:$K$35,9,FALSE))</f>
        <v>4</v>
      </c>
      <c r="AD50" s="1073" t="str">
        <f>IF(AD49="","",VLOOKUP(AD49,'【記載例】シフト記号表（勤務時間帯）'!$C$6:$K$35,9,FALSE))</f>
        <v/>
      </c>
      <c r="AE50" s="1073">
        <f>IF(AE49="","",VLOOKUP(AE49,'【記載例】シフト記号表（勤務時間帯）'!$C$6:$K$35,9,FALSE))</f>
        <v>4</v>
      </c>
      <c r="AF50" s="1075" t="str">
        <f>IF(AF49="","",VLOOKUP(AF49,'【記載例】シフト記号表（勤務時間帯）'!$C$6:$K$35,9,FALSE))</f>
        <v/>
      </c>
      <c r="AG50" s="1074">
        <f>IF(AG49="","",VLOOKUP(AG49,'【記載例】シフト記号表（勤務時間帯）'!$C$6:$K$35,9,FALSE))</f>
        <v>4</v>
      </c>
      <c r="AH50" s="1073" t="str">
        <f>IF(AH49="","",VLOOKUP(AH49,'【記載例】シフト記号表（勤務時間帯）'!$C$6:$K$35,9,FALSE))</f>
        <v/>
      </c>
      <c r="AI50" s="1073">
        <f>IF(AI49="","",VLOOKUP(AI49,'【記載例】シフト記号表（勤務時間帯）'!$C$6:$K$35,9,FALSE))</f>
        <v>4</v>
      </c>
      <c r="AJ50" s="1073">
        <f>IF(AJ49="","",VLOOKUP(AJ49,'【記載例】シフト記号表（勤務時間帯）'!$C$6:$K$35,9,FALSE))</f>
        <v>4</v>
      </c>
      <c r="AK50" s="1073" t="str">
        <f>IF(AK49="","",VLOOKUP(AK49,'【記載例】シフト記号表（勤務時間帯）'!$C$6:$K$35,9,FALSE))</f>
        <v/>
      </c>
      <c r="AL50" s="1073">
        <f>IF(AL49="","",VLOOKUP(AL49,'【記載例】シフト記号表（勤務時間帯）'!$C$6:$K$35,9,FALSE))</f>
        <v>4</v>
      </c>
      <c r="AM50" s="1075" t="str">
        <f>IF(AM49="","",VLOOKUP(AM49,'【記載例】シフト記号表（勤務時間帯）'!$C$6:$K$35,9,FALSE))</f>
        <v/>
      </c>
      <c r="AN50" s="1074">
        <f>IF(AN49="","",VLOOKUP(AN49,'【記載例】シフト記号表（勤務時間帯）'!$C$6:$K$35,9,FALSE))</f>
        <v>4</v>
      </c>
      <c r="AO50" s="1073" t="str">
        <f>IF(AO49="","",VLOOKUP(AO49,'【記載例】シフト記号表（勤務時間帯）'!$C$6:$K$35,9,FALSE))</f>
        <v/>
      </c>
      <c r="AP50" s="1073">
        <f>IF(AP49="","",VLOOKUP(AP49,'【記載例】シフト記号表（勤務時間帯）'!$C$6:$K$35,9,FALSE))</f>
        <v>4</v>
      </c>
      <c r="AQ50" s="1073">
        <f>IF(AQ49="","",VLOOKUP(AQ49,'【記載例】シフト記号表（勤務時間帯）'!$C$6:$K$35,9,FALSE))</f>
        <v>4</v>
      </c>
      <c r="AR50" s="1073" t="str">
        <f>IF(AR49="","",VLOOKUP(AR49,'【記載例】シフト記号表（勤務時間帯）'!$C$6:$K$35,9,FALSE))</f>
        <v/>
      </c>
      <c r="AS50" s="1073">
        <f>IF(AS49="","",VLOOKUP(AS49,'【記載例】シフト記号表（勤務時間帯）'!$C$6:$K$35,9,FALSE))</f>
        <v>4</v>
      </c>
      <c r="AT50" s="1075" t="str">
        <f>IF(AT49="","",VLOOKUP(AT49,'【記載例】シフト記号表（勤務時間帯）'!$C$6:$K$35,9,FALSE))</f>
        <v/>
      </c>
      <c r="AU50" s="1074" t="str">
        <f>IF(AU49="","",VLOOKUP(AU49,'【記載例】シフト記号表（勤務時間帯）'!$C$6:$K$35,9,FALSE))</f>
        <v/>
      </c>
      <c r="AV50" s="1073" t="str">
        <f>IF(AV49="","",VLOOKUP(AV49,'【記載例】シフト記号表（勤務時間帯）'!$C$6:$K$35,9,FALSE))</f>
        <v/>
      </c>
      <c r="AW50" s="1073" t="str">
        <f>IF(AW49="","",VLOOKUP(AW49,'【記載例】シフト記号表（勤務時間帯）'!$C$6:$K$35,9,FALSE))</f>
        <v/>
      </c>
      <c r="AX50" s="1072">
        <f>IF($BB$3="４週",SUM(S50:AT50),IF($BB$3="暦月",SUM(S50:AW50),""))</f>
        <v>64</v>
      </c>
      <c r="AY50" s="1071"/>
      <c r="AZ50" s="1070">
        <f>IF($BB$3="４週",AX50/4,IF($BB$3="暦月",【記載例】地密通所!AX50/(【記載例】地密通所!$BB$8/7),""))</f>
        <v>16</v>
      </c>
      <c r="BA50" s="1069"/>
      <c r="BB50" s="1122"/>
      <c r="BC50" s="1121"/>
      <c r="BD50" s="1121"/>
      <c r="BE50" s="1121"/>
      <c r="BF50" s="1120"/>
    </row>
    <row r="51" spans="2:58" ht="20.25" customHeight="1">
      <c r="B51" s="1088"/>
      <c r="C51" s="1064"/>
      <c r="D51" s="1063"/>
      <c r="E51" s="1062"/>
      <c r="F51" s="1084" t="str">
        <f>C49</f>
        <v>機能訓練指導員</v>
      </c>
      <c r="G51" s="1116"/>
      <c r="H51" s="1082"/>
      <c r="I51" s="1081"/>
      <c r="J51" s="1081"/>
      <c r="K51" s="1080"/>
      <c r="L51" s="1115"/>
      <c r="M51" s="1110"/>
      <c r="N51" s="1110"/>
      <c r="O51" s="1109"/>
      <c r="P51" s="1114" t="s">
        <v>935</v>
      </c>
      <c r="Q51" s="1113"/>
      <c r="R51" s="1112"/>
      <c r="S51" s="1051">
        <f>IF(S49="","",VLOOKUP(S49,'【記載例】シフト記号表（勤務時間帯）'!$C$6:$U$35,19,FALSE))</f>
        <v>3</v>
      </c>
      <c r="T51" s="1050" t="str">
        <f>IF(T49="","",VLOOKUP(T49,'【記載例】シフト記号表（勤務時間帯）'!$C$6:$U$35,19,FALSE))</f>
        <v/>
      </c>
      <c r="U51" s="1050">
        <f>IF(U49="","",VLOOKUP(U49,'【記載例】シフト記号表（勤務時間帯）'!$C$6:$U$35,19,FALSE))</f>
        <v>3</v>
      </c>
      <c r="V51" s="1050">
        <f>IF(V49="","",VLOOKUP(V49,'【記載例】シフト記号表（勤務時間帯）'!$C$6:$U$35,19,FALSE))</f>
        <v>3</v>
      </c>
      <c r="W51" s="1050" t="str">
        <f>IF(W49="","",VLOOKUP(W49,'【記載例】シフト記号表（勤務時間帯）'!$C$6:$U$35,19,FALSE))</f>
        <v/>
      </c>
      <c r="X51" s="1050">
        <f>IF(X49="","",VLOOKUP(X49,'【記載例】シフト記号表（勤務時間帯）'!$C$6:$U$35,19,FALSE))</f>
        <v>3</v>
      </c>
      <c r="Y51" s="1052" t="str">
        <f>IF(Y49="","",VLOOKUP(Y49,'【記載例】シフト記号表（勤務時間帯）'!$C$6:$U$35,19,FALSE))</f>
        <v/>
      </c>
      <c r="Z51" s="1051">
        <f>IF(Z49="","",VLOOKUP(Z49,'【記載例】シフト記号表（勤務時間帯）'!$C$6:$U$35,19,FALSE))</f>
        <v>3</v>
      </c>
      <c r="AA51" s="1050" t="str">
        <f>IF(AA49="","",VLOOKUP(AA49,'【記載例】シフト記号表（勤務時間帯）'!$C$6:$U$35,19,FALSE))</f>
        <v/>
      </c>
      <c r="AB51" s="1050">
        <f>IF(AB49="","",VLOOKUP(AB49,'【記載例】シフト記号表（勤務時間帯）'!$C$6:$U$35,19,FALSE))</f>
        <v>3</v>
      </c>
      <c r="AC51" s="1050">
        <f>IF(AC49="","",VLOOKUP(AC49,'【記載例】シフト記号表（勤務時間帯）'!$C$6:$U$35,19,FALSE))</f>
        <v>3</v>
      </c>
      <c r="AD51" s="1050" t="str">
        <f>IF(AD49="","",VLOOKUP(AD49,'【記載例】シフト記号表（勤務時間帯）'!$C$6:$U$35,19,FALSE))</f>
        <v/>
      </c>
      <c r="AE51" s="1050">
        <f>IF(AE49="","",VLOOKUP(AE49,'【記載例】シフト記号表（勤務時間帯）'!$C$6:$U$35,19,FALSE))</f>
        <v>3</v>
      </c>
      <c r="AF51" s="1052" t="str">
        <f>IF(AF49="","",VLOOKUP(AF49,'【記載例】シフト記号表（勤務時間帯）'!$C$6:$U$35,19,FALSE))</f>
        <v/>
      </c>
      <c r="AG51" s="1051">
        <f>IF(AG49="","",VLOOKUP(AG49,'【記載例】シフト記号表（勤務時間帯）'!$C$6:$U$35,19,FALSE))</f>
        <v>3</v>
      </c>
      <c r="AH51" s="1050" t="str">
        <f>IF(AH49="","",VLOOKUP(AH49,'【記載例】シフト記号表（勤務時間帯）'!$C$6:$U$35,19,FALSE))</f>
        <v/>
      </c>
      <c r="AI51" s="1050">
        <f>IF(AI49="","",VLOOKUP(AI49,'【記載例】シフト記号表（勤務時間帯）'!$C$6:$U$35,19,FALSE))</f>
        <v>3</v>
      </c>
      <c r="AJ51" s="1050">
        <f>IF(AJ49="","",VLOOKUP(AJ49,'【記載例】シフト記号表（勤務時間帯）'!$C$6:$U$35,19,FALSE))</f>
        <v>3</v>
      </c>
      <c r="AK51" s="1050" t="str">
        <f>IF(AK49="","",VLOOKUP(AK49,'【記載例】シフト記号表（勤務時間帯）'!$C$6:$U$35,19,FALSE))</f>
        <v/>
      </c>
      <c r="AL51" s="1050">
        <f>IF(AL49="","",VLOOKUP(AL49,'【記載例】シフト記号表（勤務時間帯）'!$C$6:$U$35,19,FALSE))</f>
        <v>3</v>
      </c>
      <c r="AM51" s="1052" t="str">
        <f>IF(AM49="","",VLOOKUP(AM49,'【記載例】シフト記号表（勤務時間帯）'!$C$6:$U$35,19,FALSE))</f>
        <v/>
      </c>
      <c r="AN51" s="1051">
        <f>IF(AN49="","",VLOOKUP(AN49,'【記載例】シフト記号表（勤務時間帯）'!$C$6:$U$35,19,FALSE))</f>
        <v>3</v>
      </c>
      <c r="AO51" s="1050" t="str">
        <f>IF(AO49="","",VLOOKUP(AO49,'【記載例】シフト記号表（勤務時間帯）'!$C$6:$U$35,19,FALSE))</f>
        <v/>
      </c>
      <c r="AP51" s="1050">
        <f>IF(AP49="","",VLOOKUP(AP49,'【記載例】シフト記号表（勤務時間帯）'!$C$6:$U$35,19,FALSE))</f>
        <v>3</v>
      </c>
      <c r="AQ51" s="1050">
        <f>IF(AQ49="","",VLOOKUP(AQ49,'【記載例】シフト記号表（勤務時間帯）'!$C$6:$U$35,19,FALSE))</f>
        <v>3</v>
      </c>
      <c r="AR51" s="1050" t="str">
        <f>IF(AR49="","",VLOOKUP(AR49,'【記載例】シフト記号表（勤務時間帯）'!$C$6:$U$35,19,FALSE))</f>
        <v/>
      </c>
      <c r="AS51" s="1050">
        <f>IF(AS49="","",VLOOKUP(AS49,'【記載例】シフト記号表（勤務時間帯）'!$C$6:$U$35,19,FALSE))</f>
        <v>3</v>
      </c>
      <c r="AT51" s="1052" t="str">
        <f>IF(AT49="","",VLOOKUP(AT49,'【記載例】シフト記号表（勤務時間帯）'!$C$6:$U$35,19,FALSE))</f>
        <v/>
      </c>
      <c r="AU51" s="1051" t="str">
        <f>IF(AU49="","",VLOOKUP(AU49,'【記載例】シフト記号表（勤務時間帯）'!$C$6:$U$35,19,FALSE))</f>
        <v/>
      </c>
      <c r="AV51" s="1050" t="str">
        <f>IF(AV49="","",VLOOKUP(AV49,'【記載例】シフト記号表（勤務時間帯）'!$C$6:$U$35,19,FALSE))</f>
        <v/>
      </c>
      <c r="AW51" s="1050" t="str">
        <f>IF(AW49="","",VLOOKUP(AW49,'【記載例】シフト記号表（勤務時間帯）'!$C$6:$U$35,19,FALSE))</f>
        <v/>
      </c>
      <c r="AX51" s="1049">
        <f>IF($BB$3="４週",SUM(S51:AT51),IF($BB$3="暦月",SUM(S51:AW51),""))</f>
        <v>48</v>
      </c>
      <c r="AY51" s="1048"/>
      <c r="AZ51" s="1047">
        <f>IF($BB$3="４週",AX51/4,IF($BB$3="暦月",【記載例】地密通所!AX51/(【記載例】地密通所!$BB$8/7),""))</f>
        <v>12</v>
      </c>
      <c r="BA51" s="1046"/>
      <c r="BB51" s="1119"/>
      <c r="BC51" s="1118"/>
      <c r="BD51" s="1118"/>
      <c r="BE51" s="1118"/>
      <c r="BF51" s="1117"/>
    </row>
    <row r="52" spans="2:58" ht="20.25" customHeight="1">
      <c r="B52" s="1088">
        <f>B49+1</f>
        <v>11</v>
      </c>
      <c r="C52" s="1108" t="s">
        <v>926</v>
      </c>
      <c r="D52" s="1107"/>
      <c r="E52" s="1106"/>
      <c r="F52" s="1105"/>
      <c r="G52" s="1104" t="s">
        <v>941</v>
      </c>
      <c r="H52" s="1103" t="s">
        <v>940</v>
      </c>
      <c r="I52" s="1081"/>
      <c r="J52" s="1081"/>
      <c r="K52" s="1080"/>
      <c r="L52" s="1102" t="s">
        <v>939</v>
      </c>
      <c r="M52" s="1090"/>
      <c r="N52" s="1090"/>
      <c r="O52" s="1089"/>
      <c r="P52" s="1101" t="s">
        <v>937</v>
      </c>
      <c r="Q52" s="1100"/>
      <c r="R52" s="1099"/>
      <c r="S52" s="1097"/>
      <c r="T52" s="1096" t="s">
        <v>938</v>
      </c>
      <c r="U52" s="1096"/>
      <c r="V52" s="1096"/>
      <c r="W52" s="1096" t="s">
        <v>938</v>
      </c>
      <c r="X52" s="1096"/>
      <c r="Y52" s="1098" t="s">
        <v>938</v>
      </c>
      <c r="Z52" s="1097"/>
      <c r="AA52" s="1096" t="s">
        <v>938</v>
      </c>
      <c r="AB52" s="1096"/>
      <c r="AC52" s="1096"/>
      <c r="AD52" s="1096" t="s">
        <v>938</v>
      </c>
      <c r="AE52" s="1096"/>
      <c r="AF52" s="1098" t="s">
        <v>938</v>
      </c>
      <c r="AG52" s="1097"/>
      <c r="AH52" s="1096" t="s">
        <v>938</v>
      </c>
      <c r="AI52" s="1096"/>
      <c r="AJ52" s="1096"/>
      <c r="AK52" s="1096" t="s">
        <v>938</v>
      </c>
      <c r="AL52" s="1096"/>
      <c r="AM52" s="1098" t="s">
        <v>938</v>
      </c>
      <c r="AN52" s="1097"/>
      <c r="AO52" s="1096" t="s">
        <v>938</v>
      </c>
      <c r="AP52" s="1096"/>
      <c r="AQ52" s="1096"/>
      <c r="AR52" s="1096" t="s">
        <v>938</v>
      </c>
      <c r="AS52" s="1096"/>
      <c r="AT52" s="1098" t="s">
        <v>938</v>
      </c>
      <c r="AU52" s="1097"/>
      <c r="AV52" s="1096"/>
      <c r="AW52" s="1096"/>
      <c r="AX52" s="1095"/>
      <c r="AY52" s="1094"/>
      <c r="AZ52" s="1093"/>
      <c r="BA52" s="1092"/>
      <c r="BB52" s="1125" t="s">
        <v>928</v>
      </c>
      <c r="BC52" s="1124"/>
      <c r="BD52" s="1124"/>
      <c r="BE52" s="1124"/>
      <c r="BF52" s="1123"/>
    </row>
    <row r="53" spans="2:58" ht="20.25" customHeight="1">
      <c r="B53" s="1088"/>
      <c r="C53" s="1087"/>
      <c r="D53" s="1086"/>
      <c r="E53" s="1085"/>
      <c r="F53" s="1084"/>
      <c r="G53" s="1083"/>
      <c r="H53" s="1082"/>
      <c r="I53" s="1081"/>
      <c r="J53" s="1081"/>
      <c r="K53" s="1080"/>
      <c r="L53" s="1079"/>
      <c r="M53" s="1067"/>
      <c r="N53" s="1067"/>
      <c r="O53" s="1066"/>
      <c r="P53" s="1078" t="s">
        <v>936</v>
      </c>
      <c r="Q53" s="1077"/>
      <c r="R53" s="1076"/>
      <c r="S53" s="1074" t="str">
        <f>IF(S52="","",VLOOKUP(S52,'【記載例】シフト記号表（勤務時間帯）'!$C$6:$K$35,9,FALSE))</f>
        <v/>
      </c>
      <c r="T53" s="1073">
        <f>IF(T52="","",VLOOKUP(T52,'【記載例】シフト記号表（勤務時間帯）'!$C$6:$K$35,9,FALSE))</f>
        <v>4</v>
      </c>
      <c r="U53" s="1073" t="str">
        <f>IF(U52="","",VLOOKUP(U52,'【記載例】シフト記号表（勤務時間帯）'!$C$6:$K$35,9,FALSE))</f>
        <v/>
      </c>
      <c r="V53" s="1073" t="str">
        <f>IF(V52="","",VLOOKUP(V52,'【記載例】シフト記号表（勤務時間帯）'!$C$6:$K$35,9,FALSE))</f>
        <v/>
      </c>
      <c r="W53" s="1073">
        <f>IF(W52="","",VLOOKUP(W52,'【記載例】シフト記号表（勤務時間帯）'!$C$6:$K$35,9,FALSE))</f>
        <v>4</v>
      </c>
      <c r="X53" s="1073" t="str">
        <f>IF(X52="","",VLOOKUP(X52,'【記載例】シフト記号表（勤務時間帯）'!$C$6:$K$35,9,FALSE))</f>
        <v/>
      </c>
      <c r="Y53" s="1075">
        <f>IF(Y52="","",VLOOKUP(Y52,'【記載例】シフト記号表（勤務時間帯）'!$C$6:$K$35,9,FALSE))</f>
        <v>4</v>
      </c>
      <c r="Z53" s="1074" t="str">
        <f>IF(Z52="","",VLOOKUP(Z52,'【記載例】シフト記号表（勤務時間帯）'!$C$6:$K$35,9,FALSE))</f>
        <v/>
      </c>
      <c r="AA53" s="1073">
        <f>IF(AA52="","",VLOOKUP(AA52,'【記載例】シフト記号表（勤務時間帯）'!$C$6:$K$35,9,FALSE))</f>
        <v>4</v>
      </c>
      <c r="AB53" s="1073" t="str">
        <f>IF(AB52="","",VLOOKUP(AB52,'【記載例】シフト記号表（勤務時間帯）'!$C$6:$K$35,9,FALSE))</f>
        <v/>
      </c>
      <c r="AC53" s="1073" t="str">
        <f>IF(AC52="","",VLOOKUP(AC52,'【記載例】シフト記号表（勤務時間帯）'!$C$6:$K$35,9,FALSE))</f>
        <v/>
      </c>
      <c r="AD53" s="1073">
        <f>IF(AD52="","",VLOOKUP(AD52,'【記載例】シフト記号表（勤務時間帯）'!$C$6:$K$35,9,FALSE))</f>
        <v>4</v>
      </c>
      <c r="AE53" s="1073" t="str">
        <f>IF(AE52="","",VLOOKUP(AE52,'【記載例】シフト記号表（勤務時間帯）'!$C$6:$K$35,9,FALSE))</f>
        <v/>
      </c>
      <c r="AF53" s="1075">
        <f>IF(AF52="","",VLOOKUP(AF52,'【記載例】シフト記号表（勤務時間帯）'!$C$6:$K$35,9,FALSE))</f>
        <v>4</v>
      </c>
      <c r="AG53" s="1074" t="str">
        <f>IF(AG52="","",VLOOKUP(AG52,'【記載例】シフト記号表（勤務時間帯）'!$C$6:$K$35,9,FALSE))</f>
        <v/>
      </c>
      <c r="AH53" s="1073">
        <f>IF(AH52="","",VLOOKUP(AH52,'【記載例】シフト記号表（勤務時間帯）'!$C$6:$K$35,9,FALSE))</f>
        <v>4</v>
      </c>
      <c r="AI53" s="1073" t="str">
        <f>IF(AI52="","",VLOOKUP(AI52,'【記載例】シフト記号表（勤務時間帯）'!$C$6:$K$35,9,FALSE))</f>
        <v/>
      </c>
      <c r="AJ53" s="1073" t="str">
        <f>IF(AJ52="","",VLOOKUP(AJ52,'【記載例】シフト記号表（勤務時間帯）'!$C$6:$K$35,9,FALSE))</f>
        <v/>
      </c>
      <c r="AK53" s="1073">
        <f>IF(AK52="","",VLOOKUP(AK52,'【記載例】シフト記号表（勤務時間帯）'!$C$6:$K$35,9,FALSE))</f>
        <v>4</v>
      </c>
      <c r="AL53" s="1073" t="str">
        <f>IF(AL52="","",VLOOKUP(AL52,'【記載例】シフト記号表（勤務時間帯）'!$C$6:$K$35,9,FALSE))</f>
        <v/>
      </c>
      <c r="AM53" s="1075">
        <f>IF(AM52="","",VLOOKUP(AM52,'【記載例】シフト記号表（勤務時間帯）'!$C$6:$K$35,9,FALSE))</f>
        <v>4</v>
      </c>
      <c r="AN53" s="1074" t="str">
        <f>IF(AN52="","",VLOOKUP(AN52,'【記載例】シフト記号表（勤務時間帯）'!$C$6:$K$35,9,FALSE))</f>
        <v/>
      </c>
      <c r="AO53" s="1073">
        <f>IF(AO52="","",VLOOKUP(AO52,'【記載例】シフト記号表（勤務時間帯）'!$C$6:$K$35,9,FALSE))</f>
        <v>4</v>
      </c>
      <c r="AP53" s="1073" t="str">
        <f>IF(AP52="","",VLOOKUP(AP52,'【記載例】シフト記号表（勤務時間帯）'!$C$6:$K$35,9,FALSE))</f>
        <v/>
      </c>
      <c r="AQ53" s="1073" t="str">
        <f>IF(AQ52="","",VLOOKUP(AQ52,'【記載例】シフト記号表（勤務時間帯）'!$C$6:$K$35,9,FALSE))</f>
        <v/>
      </c>
      <c r="AR53" s="1073">
        <f>IF(AR52="","",VLOOKUP(AR52,'【記載例】シフト記号表（勤務時間帯）'!$C$6:$K$35,9,FALSE))</f>
        <v>4</v>
      </c>
      <c r="AS53" s="1073" t="str">
        <f>IF(AS52="","",VLOOKUP(AS52,'【記載例】シフト記号表（勤務時間帯）'!$C$6:$K$35,9,FALSE))</f>
        <v/>
      </c>
      <c r="AT53" s="1075">
        <f>IF(AT52="","",VLOOKUP(AT52,'【記載例】シフト記号表（勤務時間帯）'!$C$6:$K$35,9,FALSE))</f>
        <v>4</v>
      </c>
      <c r="AU53" s="1074" t="str">
        <f>IF(AU52="","",VLOOKUP(AU52,'【記載例】シフト記号表（勤務時間帯）'!$C$6:$K$35,9,FALSE))</f>
        <v/>
      </c>
      <c r="AV53" s="1073" t="str">
        <f>IF(AV52="","",VLOOKUP(AV52,'【記載例】シフト記号表（勤務時間帯）'!$C$6:$K$35,9,FALSE))</f>
        <v/>
      </c>
      <c r="AW53" s="1073" t="str">
        <f>IF(AW52="","",VLOOKUP(AW52,'【記載例】シフト記号表（勤務時間帯）'!$C$6:$K$35,9,FALSE))</f>
        <v/>
      </c>
      <c r="AX53" s="1072">
        <f>IF($BB$3="４週",SUM(S53:AT53),IF($BB$3="暦月",SUM(S53:AW53),""))</f>
        <v>48</v>
      </c>
      <c r="AY53" s="1071"/>
      <c r="AZ53" s="1070">
        <f>IF($BB$3="４週",AX53/4,IF($BB$3="暦月",【記載例】地密通所!AX53/(【記載例】地密通所!$BB$8/7),""))</f>
        <v>12</v>
      </c>
      <c r="BA53" s="1069"/>
      <c r="BB53" s="1122"/>
      <c r="BC53" s="1121"/>
      <c r="BD53" s="1121"/>
      <c r="BE53" s="1121"/>
      <c r="BF53" s="1120"/>
    </row>
    <row r="54" spans="2:58" ht="20.25" customHeight="1">
      <c r="B54" s="1088"/>
      <c r="C54" s="1064"/>
      <c r="D54" s="1063"/>
      <c r="E54" s="1062"/>
      <c r="F54" s="1084" t="str">
        <f>C52</f>
        <v>機能訓練指導員</v>
      </c>
      <c r="G54" s="1116"/>
      <c r="H54" s="1082"/>
      <c r="I54" s="1081"/>
      <c r="J54" s="1081"/>
      <c r="K54" s="1080"/>
      <c r="L54" s="1115"/>
      <c r="M54" s="1110"/>
      <c r="N54" s="1110"/>
      <c r="O54" s="1109"/>
      <c r="P54" s="1114" t="s">
        <v>935</v>
      </c>
      <c r="Q54" s="1113"/>
      <c r="R54" s="1112"/>
      <c r="S54" s="1051" t="str">
        <f>IF(S52="","",VLOOKUP(S52,'【記載例】シフト記号表（勤務時間帯）'!$C$6:$U$35,19,FALSE))</f>
        <v/>
      </c>
      <c r="T54" s="1050">
        <f>IF(T52="","",VLOOKUP(T52,'【記載例】シフト記号表（勤務時間帯）'!$C$6:$U$35,19,FALSE))</f>
        <v>3</v>
      </c>
      <c r="U54" s="1050" t="str">
        <f>IF(U52="","",VLOOKUP(U52,'【記載例】シフト記号表（勤務時間帯）'!$C$6:$U$35,19,FALSE))</f>
        <v/>
      </c>
      <c r="V54" s="1050" t="str">
        <f>IF(V52="","",VLOOKUP(V52,'【記載例】シフト記号表（勤務時間帯）'!$C$6:$U$35,19,FALSE))</f>
        <v/>
      </c>
      <c r="W54" s="1050">
        <f>IF(W52="","",VLOOKUP(W52,'【記載例】シフト記号表（勤務時間帯）'!$C$6:$U$35,19,FALSE))</f>
        <v>3</v>
      </c>
      <c r="X54" s="1050" t="str">
        <f>IF(X52="","",VLOOKUP(X52,'【記載例】シフト記号表（勤務時間帯）'!$C$6:$U$35,19,FALSE))</f>
        <v/>
      </c>
      <c r="Y54" s="1052">
        <f>IF(Y52="","",VLOOKUP(Y52,'【記載例】シフト記号表（勤務時間帯）'!$C$6:$U$35,19,FALSE))</f>
        <v>3</v>
      </c>
      <c r="Z54" s="1051" t="str">
        <f>IF(Z52="","",VLOOKUP(Z52,'【記載例】シフト記号表（勤務時間帯）'!$C$6:$U$35,19,FALSE))</f>
        <v/>
      </c>
      <c r="AA54" s="1050">
        <f>IF(AA52="","",VLOOKUP(AA52,'【記載例】シフト記号表（勤務時間帯）'!$C$6:$U$35,19,FALSE))</f>
        <v>3</v>
      </c>
      <c r="AB54" s="1050" t="str">
        <f>IF(AB52="","",VLOOKUP(AB52,'【記載例】シフト記号表（勤務時間帯）'!$C$6:$U$35,19,FALSE))</f>
        <v/>
      </c>
      <c r="AC54" s="1050" t="str">
        <f>IF(AC52="","",VLOOKUP(AC52,'【記載例】シフト記号表（勤務時間帯）'!$C$6:$U$35,19,FALSE))</f>
        <v/>
      </c>
      <c r="AD54" s="1050">
        <f>IF(AD52="","",VLOOKUP(AD52,'【記載例】シフト記号表（勤務時間帯）'!$C$6:$U$35,19,FALSE))</f>
        <v>3</v>
      </c>
      <c r="AE54" s="1050" t="str">
        <f>IF(AE52="","",VLOOKUP(AE52,'【記載例】シフト記号表（勤務時間帯）'!$C$6:$U$35,19,FALSE))</f>
        <v/>
      </c>
      <c r="AF54" s="1052">
        <f>IF(AF52="","",VLOOKUP(AF52,'【記載例】シフト記号表（勤務時間帯）'!$C$6:$U$35,19,FALSE))</f>
        <v>3</v>
      </c>
      <c r="AG54" s="1051" t="str">
        <f>IF(AG52="","",VLOOKUP(AG52,'【記載例】シフト記号表（勤務時間帯）'!$C$6:$U$35,19,FALSE))</f>
        <v/>
      </c>
      <c r="AH54" s="1050">
        <f>IF(AH52="","",VLOOKUP(AH52,'【記載例】シフト記号表（勤務時間帯）'!$C$6:$U$35,19,FALSE))</f>
        <v>3</v>
      </c>
      <c r="AI54" s="1050" t="str">
        <f>IF(AI52="","",VLOOKUP(AI52,'【記載例】シフト記号表（勤務時間帯）'!$C$6:$U$35,19,FALSE))</f>
        <v/>
      </c>
      <c r="AJ54" s="1050" t="str">
        <f>IF(AJ52="","",VLOOKUP(AJ52,'【記載例】シフト記号表（勤務時間帯）'!$C$6:$U$35,19,FALSE))</f>
        <v/>
      </c>
      <c r="AK54" s="1050">
        <f>IF(AK52="","",VLOOKUP(AK52,'【記載例】シフト記号表（勤務時間帯）'!$C$6:$U$35,19,FALSE))</f>
        <v>3</v>
      </c>
      <c r="AL54" s="1050" t="str">
        <f>IF(AL52="","",VLOOKUP(AL52,'【記載例】シフト記号表（勤務時間帯）'!$C$6:$U$35,19,FALSE))</f>
        <v/>
      </c>
      <c r="AM54" s="1052">
        <f>IF(AM52="","",VLOOKUP(AM52,'【記載例】シフト記号表（勤務時間帯）'!$C$6:$U$35,19,FALSE))</f>
        <v>3</v>
      </c>
      <c r="AN54" s="1051" t="str">
        <f>IF(AN52="","",VLOOKUP(AN52,'【記載例】シフト記号表（勤務時間帯）'!$C$6:$U$35,19,FALSE))</f>
        <v/>
      </c>
      <c r="AO54" s="1050">
        <f>IF(AO52="","",VLOOKUP(AO52,'【記載例】シフト記号表（勤務時間帯）'!$C$6:$U$35,19,FALSE))</f>
        <v>3</v>
      </c>
      <c r="AP54" s="1050" t="str">
        <f>IF(AP52="","",VLOOKUP(AP52,'【記載例】シフト記号表（勤務時間帯）'!$C$6:$U$35,19,FALSE))</f>
        <v/>
      </c>
      <c r="AQ54" s="1050" t="str">
        <f>IF(AQ52="","",VLOOKUP(AQ52,'【記載例】シフト記号表（勤務時間帯）'!$C$6:$U$35,19,FALSE))</f>
        <v/>
      </c>
      <c r="AR54" s="1050">
        <f>IF(AR52="","",VLOOKUP(AR52,'【記載例】シフト記号表（勤務時間帯）'!$C$6:$U$35,19,FALSE))</f>
        <v>3</v>
      </c>
      <c r="AS54" s="1050" t="str">
        <f>IF(AS52="","",VLOOKUP(AS52,'【記載例】シフト記号表（勤務時間帯）'!$C$6:$U$35,19,FALSE))</f>
        <v/>
      </c>
      <c r="AT54" s="1052">
        <f>IF(AT52="","",VLOOKUP(AT52,'【記載例】シフト記号表（勤務時間帯）'!$C$6:$U$35,19,FALSE))</f>
        <v>3</v>
      </c>
      <c r="AU54" s="1051" t="str">
        <f>IF(AU52="","",VLOOKUP(AU52,'【記載例】シフト記号表（勤務時間帯）'!$C$6:$U$35,19,FALSE))</f>
        <v/>
      </c>
      <c r="AV54" s="1050" t="str">
        <f>IF(AV52="","",VLOOKUP(AV52,'【記載例】シフト記号表（勤務時間帯）'!$C$6:$U$35,19,FALSE))</f>
        <v/>
      </c>
      <c r="AW54" s="1050" t="str">
        <f>IF(AW52="","",VLOOKUP(AW52,'【記載例】シフト記号表（勤務時間帯）'!$C$6:$U$35,19,FALSE))</f>
        <v/>
      </c>
      <c r="AX54" s="1049">
        <f>IF($BB$3="４週",SUM(S54:AT54),IF($BB$3="暦月",SUM(S54:AW54),""))</f>
        <v>36</v>
      </c>
      <c r="AY54" s="1048"/>
      <c r="AZ54" s="1047">
        <f>IF($BB$3="４週",AX54/4,IF($BB$3="暦月",【記載例】地密通所!AX54/(【記載例】地密通所!$BB$8/7),""))</f>
        <v>9</v>
      </c>
      <c r="BA54" s="1046"/>
      <c r="BB54" s="1119"/>
      <c r="BC54" s="1118"/>
      <c r="BD54" s="1118"/>
      <c r="BE54" s="1118"/>
      <c r="BF54" s="1117"/>
    </row>
    <row r="55" spans="2:58" ht="20.25" customHeight="1">
      <c r="B55" s="1088">
        <f>B52+1</f>
        <v>12</v>
      </c>
      <c r="C55" s="1108"/>
      <c r="D55" s="1107"/>
      <c r="E55" s="1106"/>
      <c r="F55" s="1105"/>
      <c r="G55" s="1104"/>
      <c r="H55" s="1103"/>
      <c r="I55" s="1081"/>
      <c r="J55" s="1081"/>
      <c r="K55" s="1080"/>
      <c r="L55" s="1102"/>
      <c r="M55" s="1090"/>
      <c r="N55" s="1090"/>
      <c r="O55" s="1089"/>
      <c r="P55" s="1101" t="s">
        <v>937</v>
      </c>
      <c r="Q55" s="1100"/>
      <c r="R55" s="1099"/>
      <c r="S55" s="1097"/>
      <c r="T55" s="1096"/>
      <c r="U55" s="1096"/>
      <c r="V55" s="1096"/>
      <c r="W55" s="1096"/>
      <c r="X55" s="1096"/>
      <c r="Y55" s="1098"/>
      <c r="Z55" s="1097"/>
      <c r="AA55" s="1096"/>
      <c r="AB55" s="1096"/>
      <c r="AC55" s="1096"/>
      <c r="AD55" s="1096"/>
      <c r="AE55" s="1096"/>
      <c r="AF55" s="1098"/>
      <c r="AG55" s="1097"/>
      <c r="AH55" s="1096"/>
      <c r="AI55" s="1096"/>
      <c r="AJ55" s="1096"/>
      <c r="AK55" s="1096"/>
      <c r="AL55" s="1096"/>
      <c r="AM55" s="1098"/>
      <c r="AN55" s="1097"/>
      <c r="AO55" s="1096"/>
      <c r="AP55" s="1096"/>
      <c r="AQ55" s="1096"/>
      <c r="AR55" s="1096"/>
      <c r="AS55" s="1096"/>
      <c r="AT55" s="1098"/>
      <c r="AU55" s="1097"/>
      <c r="AV55" s="1096"/>
      <c r="AW55" s="1096"/>
      <c r="AX55" s="1095"/>
      <c r="AY55" s="1094"/>
      <c r="AZ55" s="1093"/>
      <c r="BA55" s="1092"/>
      <c r="BB55" s="1091"/>
      <c r="BC55" s="1090"/>
      <c r="BD55" s="1090"/>
      <c r="BE55" s="1090"/>
      <c r="BF55" s="1089"/>
    </row>
    <row r="56" spans="2:58" ht="20.25" customHeight="1">
      <c r="B56" s="1088"/>
      <c r="C56" s="1087"/>
      <c r="D56" s="1086"/>
      <c r="E56" s="1085"/>
      <c r="F56" s="1084"/>
      <c r="G56" s="1083"/>
      <c r="H56" s="1082"/>
      <c r="I56" s="1081"/>
      <c r="J56" s="1081"/>
      <c r="K56" s="1080"/>
      <c r="L56" s="1079"/>
      <c r="M56" s="1067"/>
      <c r="N56" s="1067"/>
      <c r="O56" s="1066"/>
      <c r="P56" s="1078" t="s">
        <v>936</v>
      </c>
      <c r="Q56" s="1077"/>
      <c r="R56" s="1076"/>
      <c r="S56" s="1074" t="str">
        <f>IF(S55="","",VLOOKUP(S55,'【記載例】シフト記号表（勤務時間帯）'!$C$6:$K$35,9,FALSE))</f>
        <v/>
      </c>
      <c r="T56" s="1073" t="str">
        <f>IF(T55="","",VLOOKUP(T55,'【記載例】シフト記号表（勤務時間帯）'!$C$6:$K$35,9,FALSE))</f>
        <v/>
      </c>
      <c r="U56" s="1073" t="str">
        <f>IF(U55="","",VLOOKUP(U55,'【記載例】シフト記号表（勤務時間帯）'!$C$6:$K$35,9,FALSE))</f>
        <v/>
      </c>
      <c r="V56" s="1073" t="str">
        <f>IF(V55="","",VLOOKUP(V55,'【記載例】シフト記号表（勤務時間帯）'!$C$6:$K$35,9,FALSE))</f>
        <v/>
      </c>
      <c r="W56" s="1073" t="str">
        <f>IF(W55="","",VLOOKUP(W55,'【記載例】シフト記号表（勤務時間帯）'!$C$6:$K$35,9,FALSE))</f>
        <v/>
      </c>
      <c r="X56" s="1073" t="str">
        <f>IF(X55="","",VLOOKUP(X55,'【記載例】シフト記号表（勤務時間帯）'!$C$6:$K$35,9,FALSE))</f>
        <v/>
      </c>
      <c r="Y56" s="1075" t="str">
        <f>IF(Y55="","",VLOOKUP(Y55,'【記載例】シフト記号表（勤務時間帯）'!$C$6:$K$35,9,FALSE))</f>
        <v/>
      </c>
      <c r="Z56" s="1074" t="str">
        <f>IF(Z55="","",VLOOKUP(Z55,'【記載例】シフト記号表（勤務時間帯）'!$C$6:$K$35,9,FALSE))</f>
        <v/>
      </c>
      <c r="AA56" s="1073" t="str">
        <f>IF(AA55="","",VLOOKUP(AA55,'【記載例】シフト記号表（勤務時間帯）'!$C$6:$K$35,9,FALSE))</f>
        <v/>
      </c>
      <c r="AB56" s="1073" t="str">
        <f>IF(AB55="","",VLOOKUP(AB55,'【記載例】シフト記号表（勤務時間帯）'!$C$6:$K$35,9,FALSE))</f>
        <v/>
      </c>
      <c r="AC56" s="1073" t="str">
        <f>IF(AC55="","",VLOOKUP(AC55,'【記載例】シフト記号表（勤務時間帯）'!$C$6:$K$35,9,FALSE))</f>
        <v/>
      </c>
      <c r="AD56" s="1073" t="str">
        <f>IF(AD55="","",VLOOKUP(AD55,'【記載例】シフト記号表（勤務時間帯）'!$C$6:$K$35,9,FALSE))</f>
        <v/>
      </c>
      <c r="AE56" s="1073" t="str">
        <f>IF(AE55="","",VLOOKUP(AE55,'【記載例】シフト記号表（勤務時間帯）'!$C$6:$K$35,9,FALSE))</f>
        <v/>
      </c>
      <c r="AF56" s="1075" t="str">
        <f>IF(AF55="","",VLOOKUP(AF55,'【記載例】シフト記号表（勤務時間帯）'!$C$6:$K$35,9,FALSE))</f>
        <v/>
      </c>
      <c r="AG56" s="1074" t="str">
        <f>IF(AG55="","",VLOOKUP(AG55,'【記載例】シフト記号表（勤務時間帯）'!$C$6:$K$35,9,FALSE))</f>
        <v/>
      </c>
      <c r="AH56" s="1073" t="str">
        <f>IF(AH55="","",VLOOKUP(AH55,'【記載例】シフト記号表（勤務時間帯）'!$C$6:$K$35,9,FALSE))</f>
        <v/>
      </c>
      <c r="AI56" s="1073" t="str">
        <f>IF(AI55="","",VLOOKUP(AI55,'【記載例】シフト記号表（勤務時間帯）'!$C$6:$K$35,9,FALSE))</f>
        <v/>
      </c>
      <c r="AJ56" s="1073" t="str">
        <f>IF(AJ55="","",VLOOKUP(AJ55,'【記載例】シフト記号表（勤務時間帯）'!$C$6:$K$35,9,FALSE))</f>
        <v/>
      </c>
      <c r="AK56" s="1073" t="str">
        <f>IF(AK55="","",VLOOKUP(AK55,'【記載例】シフト記号表（勤務時間帯）'!$C$6:$K$35,9,FALSE))</f>
        <v/>
      </c>
      <c r="AL56" s="1073" t="str">
        <f>IF(AL55="","",VLOOKUP(AL55,'【記載例】シフト記号表（勤務時間帯）'!$C$6:$K$35,9,FALSE))</f>
        <v/>
      </c>
      <c r="AM56" s="1075" t="str">
        <f>IF(AM55="","",VLOOKUP(AM55,'【記載例】シフト記号表（勤務時間帯）'!$C$6:$K$35,9,FALSE))</f>
        <v/>
      </c>
      <c r="AN56" s="1074" t="str">
        <f>IF(AN55="","",VLOOKUP(AN55,'【記載例】シフト記号表（勤務時間帯）'!$C$6:$K$35,9,FALSE))</f>
        <v/>
      </c>
      <c r="AO56" s="1073" t="str">
        <f>IF(AO55="","",VLOOKUP(AO55,'【記載例】シフト記号表（勤務時間帯）'!$C$6:$K$35,9,FALSE))</f>
        <v/>
      </c>
      <c r="AP56" s="1073" t="str">
        <f>IF(AP55="","",VLOOKUP(AP55,'【記載例】シフト記号表（勤務時間帯）'!$C$6:$K$35,9,FALSE))</f>
        <v/>
      </c>
      <c r="AQ56" s="1073" t="str">
        <f>IF(AQ55="","",VLOOKUP(AQ55,'【記載例】シフト記号表（勤務時間帯）'!$C$6:$K$35,9,FALSE))</f>
        <v/>
      </c>
      <c r="AR56" s="1073" t="str">
        <f>IF(AR55="","",VLOOKUP(AR55,'【記載例】シフト記号表（勤務時間帯）'!$C$6:$K$35,9,FALSE))</f>
        <v/>
      </c>
      <c r="AS56" s="1073" t="str">
        <f>IF(AS55="","",VLOOKUP(AS55,'【記載例】シフト記号表（勤務時間帯）'!$C$6:$K$35,9,FALSE))</f>
        <v/>
      </c>
      <c r="AT56" s="1075" t="str">
        <f>IF(AT55="","",VLOOKUP(AT55,'【記載例】シフト記号表（勤務時間帯）'!$C$6:$K$35,9,FALSE))</f>
        <v/>
      </c>
      <c r="AU56" s="1074" t="str">
        <f>IF(AU55="","",VLOOKUP(AU55,'【記載例】シフト記号表（勤務時間帯）'!$C$6:$K$35,9,FALSE))</f>
        <v/>
      </c>
      <c r="AV56" s="1073" t="str">
        <f>IF(AV55="","",VLOOKUP(AV55,'【記載例】シフト記号表（勤務時間帯）'!$C$6:$K$35,9,FALSE))</f>
        <v/>
      </c>
      <c r="AW56" s="1073" t="str">
        <f>IF(AW55="","",VLOOKUP(AW55,'【記載例】シフト記号表（勤務時間帯）'!$C$6:$K$35,9,FALSE))</f>
        <v/>
      </c>
      <c r="AX56" s="1072">
        <f>IF($BB$3="４週",SUM(S56:AT56),IF($BB$3="暦月",SUM(S56:AW56),""))</f>
        <v>0</v>
      </c>
      <c r="AY56" s="1071"/>
      <c r="AZ56" s="1070">
        <f>IF($BB$3="４週",AX56/4,IF($BB$3="暦月",【記載例】地密通所!AX56/(【記載例】地密通所!$BB$8/7),""))</f>
        <v>0</v>
      </c>
      <c r="BA56" s="1069"/>
      <c r="BB56" s="1068"/>
      <c r="BC56" s="1067"/>
      <c r="BD56" s="1067"/>
      <c r="BE56" s="1067"/>
      <c r="BF56" s="1066"/>
    </row>
    <row r="57" spans="2:58" ht="20.25" customHeight="1">
      <c r="B57" s="1088"/>
      <c r="C57" s="1064"/>
      <c r="D57" s="1063"/>
      <c r="E57" s="1062"/>
      <c r="F57" s="1084">
        <f>C55</f>
        <v>0</v>
      </c>
      <c r="G57" s="1116"/>
      <c r="H57" s="1082"/>
      <c r="I57" s="1081"/>
      <c r="J57" s="1081"/>
      <c r="K57" s="1080"/>
      <c r="L57" s="1115"/>
      <c r="M57" s="1110"/>
      <c r="N57" s="1110"/>
      <c r="O57" s="1109"/>
      <c r="P57" s="1114" t="s">
        <v>935</v>
      </c>
      <c r="Q57" s="1113"/>
      <c r="R57" s="1112"/>
      <c r="S57" s="1051" t="str">
        <f>IF(S55="","",VLOOKUP(S55,'【記載例】シフト記号表（勤務時間帯）'!$C$6:$U$35,19,FALSE))</f>
        <v/>
      </c>
      <c r="T57" s="1050" t="str">
        <f>IF(T55="","",VLOOKUP(T55,'【記載例】シフト記号表（勤務時間帯）'!$C$6:$U$35,19,FALSE))</f>
        <v/>
      </c>
      <c r="U57" s="1050" t="str">
        <f>IF(U55="","",VLOOKUP(U55,'【記載例】シフト記号表（勤務時間帯）'!$C$6:$U$35,19,FALSE))</f>
        <v/>
      </c>
      <c r="V57" s="1050" t="str">
        <f>IF(V55="","",VLOOKUP(V55,'【記載例】シフト記号表（勤務時間帯）'!$C$6:$U$35,19,FALSE))</f>
        <v/>
      </c>
      <c r="W57" s="1050" t="str">
        <f>IF(W55="","",VLOOKUP(W55,'【記載例】シフト記号表（勤務時間帯）'!$C$6:$U$35,19,FALSE))</f>
        <v/>
      </c>
      <c r="X57" s="1050" t="str">
        <f>IF(X55="","",VLOOKUP(X55,'【記載例】シフト記号表（勤務時間帯）'!$C$6:$U$35,19,FALSE))</f>
        <v/>
      </c>
      <c r="Y57" s="1052" t="str">
        <f>IF(Y55="","",VLOOKUP(Y55,'【記載例】シフト記号表（勤務時間帯）'!$C$6:$U$35,19,FALSE))</f>
        <v/>
      </c>
      <c r="Z57" s="1051" t="str">
        <f>IF(Z55="","",VLOOKUP(Z55,'【記載例】シフト記号表（勤務時間帯）'!$C$6:$U$35,19,FALSE))</f>
        <v/>
      </c>
      <c r="AA57" s="1050" t="str">
        <f>IF(AA55="","",VLOOKUP(AA55,'【記載例】シフト記号表（勤務時間帯）'!$C$6:$U$35,19,FALSE))</f>
        <v/>
      </c>
      <c r="AB57" s="1050" t="str">
        <f>IF(AB55="","",VLOOKUP(AB55,'【記載例】シフト記号表（勤務時間帯）'!$C$6:$U$35,19,FALSE))</f>
        <v/>
      </c>
      <c r="AC57" s="1050" t="str">
        <f>IF(AC55="","",VLOOKUP(AC55,'【記載例】シフト記号表（勤務時間帯）'!$C$6:$U$35,19,FALSE))</f>
        <v/>
      </c>
      <c r="AD57" s="1050" t="str">
        <f>IF(AD55="","",VLOOKUP(AD55,'【記載例】シフト記号表（勤務時間帯）'!$C$6:$U$35,19,FALSE))</f>
        <v/>
      </c>
      <c r="AE57" s="1050" t="str">
        <f>IF(AE55="","",VLOOKUP(AE55,'【記載例】シフト記号表（勤務時間帯）'!$C$6:$U$35,19,FALSE))</f>
        <v/>
      </c>
      <c r="AF57" s="1052" t="str">
        <f>IF(AF55="","",VLOOKUP(AF55,'【記載例】シフト記号表（勤務時間帯）'!$C$6:$U$35,19,FALSE))</f>
        <v/>
      </c>
      <c r="AG57" s="1051" t="str">
        <f>IF(AG55="","",VLOOKUP(AG55,'【記載例】シフト記号表（勤務時間帯）'!$C$6:$U$35,19,FALSE))</f>
        <v/>
      </c>
      <c r="AH57" s="1050" t="str">
        <f>IF(AH55="","",VLOOKUP(AH55,'【記載例】シフト記号表（勤務時間帯）'!$C$6:$U$35,19,FALSE))</f>
        <v/>
      </c>
      <c r="AI57" s="1050" t="str">
        <f>IF(AI55="","",VLOOKUP(AI55,'【記載例】シフト記号表（勤務時間帯）'!$C$6:$U$35,19,FALSE))</f>
        <v/>
      </c>
      <c r="AJ57" s="1050" t="str">
        <f>IF(AJ55="","",VLOOKUP(AJ55,'【記載例】シフト記号表（勤務時間帯）'!$C$6:$U$35,19,FALSE))</f>
        <v/>
      </c>
      <c r="AK57" s="1050" t="str">
        <f>IF(AK55="","",VLOOKUP(AK55,'【記載例】シフト記号表（勤務時間帯）'!$C$6:$U$35,19,FALSE))</f>
        <v/>
      </c>
      <c r="AL57" s="1050" t="str">
        <f>IF(AL55="","",VLOOKUP(AL55,'【記載例】シフト記号表（勤務時間帯）'!$C$6:$U$35,19,FALSE))</f>
        <v/>
      </c>
      <c r="AM57" s="1052" t="str">
        <f>IF(AM55="","",VLOOKUP(AM55,'【記載例】シフト記号表（勤務時間帯）'!$C$6:$U$35,19,FALSE))</f>
        <v/>
      </c>
      <c r="AN57" s="1051" t="str">
        <f>IF(AN55="","",VLOOKUP(AN55,'【記載例】シフト記号表（勤務時間帯）'!$C$6:$U$35,19,FALSE))</f>
        <v/>
      </c>
      <c r="AO57" s="1050" t="str">
        <f>IF(AO55="","",VLOOKUP(AO55,'【記載例】シフト記号表（勤務時間帯）'!$C$6:$U$35,19,FALSE))</f>
        <v/>
      </c>
      <c r="AP57" s="1050" t="str">
        <f>IF(AP55="","",VLOOKUP(AP55,'【記載例】シフト記号表（勤務時間帯）'!$C$6:$U$35,19,FALSE))</f>
        <v/>
      </c>
      <c r="AQ57" s="1050" t="str">
        <f>IF(AQ55="","",VLOOKUP(AQ55,'【記載例】シフト記号表（勤務時間帯）'!$C$6:$U$35,19,FALSE))</f>
        <v/>
      </c>
      <c r="AR57" s="1050" t="str">
        <f>IF(AR55="","",VLOOKUP(AR55,'【記載例】シフト記号表（勤務時間帯）'!$C$6:$U$35,19,FALSE))</f>
        <v/>
      </c>
      <c r="AS57" s="1050" t="str">
        <f>IF(AS55="","",VLOOKUP(AS55,'【記載例】シフト記号表（勤務時間帯）'!$C$6:$U$35,19,FALSE))</f>
        <v/>
      </c>
      <c r="AT57" s="1052" t="str">
        <f>IF(AT55="","",VLOOKUP(AT55,'【記載例】シフト記号表（勤務時間帯）'!$C$6:$U$35,19,FALSE))</f>
        <v/>
      </c>
      <c r="AU57" s="1051" t="str">
        <f>IF(AU55="","",VLOOKUP(AU55,'【記載例】シフト記号表（勤務時間帯）'!$C$6:$U$35,19,FALSE))</f>
        <v/>
      </c>
      <c r="AV57" s="1050" t="str">
        <f>IF(AV55="","",VLOOKUP(AV55,'【記載例】シフト記号表（勤務時間帯）'!$C$6:$U$35,19,FALSE))</f>
        <v/>
      </c>
      <c r="AW57" s="1050" t="str">
        <f>IF(AW55="","",VLOOKUP(AW55,'【記載例】シフト記号表（勤務時間帯）'!$C$6:$U$35,19,FALSE))</f>
        <v/>
      </c>
      <c r="AX57" s="1049">
        <f>IF($BB$3="４週",SUM(S57:AT57),IF($BB$3="暦月",SUM(S57:AW57),""))</f>
        <v>0</v>
      </c>
      <c r="AY57" s="1048"/>
      <c r="AZ57" s="1047">
        <f>IF($BB$3="４週",AX57/4,IF($BB$3="暦月",【記載例】地密通所!AX57/(【記載例】地密通所!$BB$8/7),""))</f>
        <v>0</v>
      </c>
      <c r="BA57" s="1046"/>
      <c r="BB57" s="1111"/>
      <c r="BC57" s="1110"/>
      <c r="BD57" s="1110"/>
      <c r="BE57" s="1110"/>
      <c r="BF57" s="1109"/>
    </row>
    <row r="58" spans="2:58" ht="20.25" customHeight="1">
      <c r="B58" s="1088">
        <f>B55+1</f>
        <v>13</v>
      </c>
      <c r="C58" s="1108"/>
      <c r="D58" s="1107"/>
      <c r="E58" s="1106"/>
      <c r="F58" s="1105"/>
      <c r="G58" s="1104"/>
      <c r="H58" s="1103"/>
      <c r="I58" s="1081"/>
      <c r="J58" s="1081"/>
      <c r="K58" s="1080"/>
      <c r="L58" s="1102"/>
      <c r="M58" s="1090"/>
      <c r="N58" s="1090"/>
      <c r="O58" s="1089"/>
      <c r="P58" s="1101" t="s">
        <v>937</v>
      </c>
      <c r="Q58" s="1100"/>
      <c r="R58" s="1099"/>
      <c r="S58" s="1097"/>
      <c r="T58" s="1096"/>
      <c r="U58" s="1096"/>
      <c r="V58" s="1096"/>
      <c r="W58" s="1096"/>
      <c r="X58" s="1096"/>
      <c r="Y58" s="1098"/>
      <c r="Z58" s="1097"/>
      <c r="AA58" s="1096"/>
      <c r="AB58" s="1096"/>
      <c r="AC58" s="1096"/>
      <c r="AD58" s="1096"/>
      <c r="AE58" s="1096"/>
      <c r="AF58" s="1098"/>
      <c r="AG58" s="1097"/>
      <c r="AH58" s="1096"/>
      <c r="AI58" s="1096"/>
      <c r="AJ58" s="1096"/>
      <c r="AK58" s="1096"/>
      <c r="AL58" s="1096"/>
      <c r="AM58" s="1098"/>
      <c r="AN58" s="1097"/>
      <c r="AO58" s="1096"/>
      <c r="AP58" s="1096"/>
      <c r="AQ58" s="1096"/>
      <c r="AR58" s="1096"/>
      <c r="AS58" s="1096"/>
      <c r="AT58" s="1098"/>
      <c r="AU58" s="1097"/>
      <c r="AV58" s="1096"/>
      <c r="AW58" s="1096"/>
      <c r="AX58" s="1095"/>
      <c r="AY58" s="1094"/>
      <c r="AZ58" s="1093"/>
      <c r="BA58" s="1092"/>
      <c r="BB58" s="1091"/>
      <c r="BC58" s="1090"/>
      <c r="BD58" s="1090"/>
      <c r="BE58" s="1090"/>
      <c r="BF58" s="1089"/>
    </row>
    <row r="59" spans="2:58" ht="20.25" customHeight="1">
      <c r="B59" s="1088"/>
      <c r="C59" s="1087"/>
      <c r="D59" s="1086"/>
      <c r="E59" s="1085"/>
      <c r="F59" s="1084"/>
      <c r="G59" s="1083"/>
      <c r="H59" s="1082"/>
      <c r="I59" s="1081"/>
      <c r="J59" s="1081"/>
      <c r="K59" s="1080"/>
      <c r="L59" s="1079"/>
      <c r="M59" s="1067"/>
      <c r="N59" s="1067"/>
      <c r="O59" s="1066"/>
      <c r="P59" s="1078" t="s">
        <v>936</v>
      </c>
      <c r="Q59" s="1077"/>
      <c r="R59" s="1076"/>
      <c r="S59" s="1074" t="str">
        <f>IF(S58="","",VLOOKUP(S58,'【記載例】シフト記号表（勤務時間帯）'!$C$6:$K$35,9,FALSE))</f>
        <v/>
      </c>
      <c r="T59" s="1073" t="str">
        <f>IF(T58="","",VLOOKUP(T58,'【記載例】シフト記号表（勤務時間帯）'!$C$6:$K$35,9,FALSE))</f>
        <v/>
      </c>
      <c r="U59" s="1073" t="str">
        <f>IF(U58="","",VLOOKUP(U58,'【記載例】シフト記号表（勤務時間帯）'!$C$6:$K$35,9,FALSE))</f>
        <v/>
      </c>
      <c r="V59" s="1073" t="str">
        <f>IF(V58="","",VLOOKUP(V58,'【記載例】シフト記号表（勤務時間帯）'!$C$6:$K$35,9,FALSE))</f>
        <v/>
      </c>
      <c r="W59" s="1073" t="str">
        <f>IF(W58="","",VLOOKUP(W58,'【記載例】シフト記号表（勤務時間帯）'!$C$6:$K$35,9,FALSE))</f>
        <v/>
      </c>
      <c r="X59" s="1073" t="str">
        <f>IF(X58="","",VLOOKUP(X58,'【記載例】シフト記号表（勤務時間帯）'!$C$6:$K$35,9,FALSE))</f>
        <v/>
      </c>
      <c r="Y59" s="1075" t="str">
        <f>IF(Y58="","",VLOOKUP(Y58,'【記載例】シフト記号表（勤務時間帯）'!$C$6:$K$35,9,FALSE))</f>
        <v/>
      </c>
      <c r="Z59" s="1074" t="str">
        <f>IF(Z58="","",VLOOKUP(Z58,'【記載例】シフト記号表（勤務時間帯）'!$C$6:$K$35,9,FALSE))</f>
        <v/>
      </c>
      <c r="AA59" s="1073" t="str">
        <f>IF(AA58="","",VLOOKUP(AA58,'【記載例】シフト記号表（勤務時間帯）'!$C$6:$K$35,9,FALSE))</f>
        <v/>
      </c>
      <c r="AB59" s="1073" t="str">
        <f>IF(AB58="","",VLOOKUP(AB58,'【記載例】シフト記号表（勤務時間帯）'!$C$6:$K$35,9,FALSE))</f>
        <v/>
      </c>
      <c r="AC59" s="1073" t="str">
        <f>IF(AC58="","",VLOOKUP(AC58,'【記載例】シフト記号表（勤務時間帯）'!$C$6:$K$35,9,FALSE))</f>
        <v/>
      </c>
      <c r="AD59" s="1073" t="str">
        <f>IF(AD58="","",VLOOKUP(AD58,'【記載例】シフト記号表（勤務時間帯）'!$C$6:$K$35,9,FALSE))</f>
        <v/>
      </c>
      <c r="AE59" s="1073" t="str">
        <f>IF(AE58="","",VLOOKUP(AE58,'【記載例】シフト記号表（勤務時間帯）'!$C$6:$K$35,9,FALSE))</f>
        <v/>
      </c>
      <c r="AF59" s="1075" t="str">
        <f>IF(AF58="","",VLOOKUP(AF58,'【記載例】シフト記号表（勤務時間帯）'!$C$6:$K$35,9,FALSE))</f>
        <v/>
      </c>
      <c r="AG59" s="1074" t="str">
        <f>IF(AG58="","",VLOOKUP(AG58,'【記載例】シフト記号表（勤務時間帯）'!$C$6:$K$35,9,FALSE))</f>
        <v/>
      </c>
      <c r="AH59" s="1073" t="str">
        <f>IF(AH58="","",VLOOKUP(AH58,'【記載例】シフト記号表（勤務時間帯）'!$C$6:$K$35,9,FALSE))</f>
        <v/>
      </c>
      <c r="AI59" s="1073" t="str">
        <f>IF(AI58="","",VLOOKUP(AI58,'【記載例】シフト記号表（勤務時間帯）'!$C$6:$K$35,9,FALSE))</f>
        <v/>
      </c>
      <c r="AJ59" s="1073" t="str">
        <f>IF(AJ58="","",VLOOKUP(AJ58,'【記載例】シフト記号表（勤務時間帯）'!$C$6:$K$35,9,FALSE))</f>
        <v/>
      </c>
      <c r="AK59" s="1073" t="str">
        <f>IF(AK58="","",VLOOKUP(AK58,'【記載例】シフト記号表（勤務時間帯）'!$C$6:$K$35,9,FALSE))</f>
        <v/>
      </c>
      <c r="AL59" s="1073" t="str">
        <f>IF(AL58="","",VLOOKUP(AL58,'【記載例】シフト記号表（勤務時間帯）'!$C$6:$K$35,9,FALSE))</f>
        <v/>
      </c>
      <c r="AM59" s="1075" t="str">
        <f>IF(AM58="","",VLOOKUP(AM58,'【記載例】シフト記号表（勤務時間帯）'!$C$6:$K$35,9,FALSE))</f>
        <v/>
      </c>
      <c r="AN59" s="1074" t="str">
        <f>IF(AN58="","",VLOOKUP(AN58,'【記載例】シフト記号表（勤務時間帯）'!$C$6:$K$35,9,FALSE))</f>
        <v/>
      </c>
      <c r="AO59" s="1073" t="str">
        <f>IF(AO58="","",VLOOKUP(AO58,'【記載例】シフト記号表（勤務時間帯）'!$C$6:$K$35,9,FALSE))</f>
        <v/>
      </c>
      <c r="AP59" s="1073" t="str">
        <f>IF(AP58="","",VLOOKUP(AP58,'【記載例】シフト記号表（勤務時間帯）'!$C$6:$K$35,9,FALSE))</f>
        <v/>
      </c>
      <c r="AQ59" s="1073" t="str">
        <f>IF(AQ58="","",VLOOKUP(AQ58,'【記載例】シフト記号表（勤務時間帯）'!$C$6:$K$35,9,FALSE))</f>
        <v/>
      </c>
      <c r="AR59" s="1073" t="str">
        <f>IF(AR58="","",VLOOKUP(AR58,'【記載例】シフト記号表（勤務時間帯）'!$C$6:$K$35,9,FALSE))</f>
        <v/>
      </c>
      <c r="AS59" s="1073" t="str">
        <f>IF(AS58="","",VLOOKUP(AS58,'【記載例】シフト記号表（勤務時間帯）'!$C$6:$K$35,9,FALSE))</f>
        <v/>
      </c>
      <c r="AT59" s="1075" t="str">
        <f>IF(AT58="","",VLOOKUP(AT58,'【記載例】シフト記号表（勤務時間帯）'!$C$6:$K$35,9,FALSE))</f>
        <v/>
      </c>
      <c r="AU59" s="1074" t="str">
        <f>IF(AU58="","",VLOOKUP(AU58,'【記載例】シフト記号表（勤務時間帯）'!$C$6:$K$35,9,FALSE))</f>
        <v/>
      </c>
      <c r="AV59" s="1073" t="str">
        <f>IF(AV58="","",VLOOKUP(AV58,'【記載例】シフト記号表（勤務時間帯）'!$C$6:$K$35,9,FALSE))</f>
        <v/>
      </c>
      <c r="AW59" s="1073" t="str">
        <f>IF(AW58="","",VLOOKUP(AW58,'【記載例】シフト記号表（勤務時間帯）'!$C$6:$K$35,9,FALSE))</f>
        <v/>
      </c>
      <c r="AX59" s="1072">
        <f>IF($BB$3="４週",SUM(S59:AT59),IF($BB$3="暦月",SUM(S59:AW59),""))</f>
        <v>0</v>
      </c>
      <c r="AY59" s="1071"/>
      <c r="AZ59" s="1070">
        <f>IF($BB$3="４週",AX59/4,IF($BB$3="暦月",【記載例】地密通所!AX59/(【記載例】地密通所!$BB$8/7),""))</f>
        <v>0</v>
      </c>
      <c r="BA59" s="1069"/>
      <c r="BB59" s="1068"/>
      <c r="BC59" s="1067"/>
      <c r="BD59" s="1067"/>
      <c r="BE59" s="1067"/>
      <c r="BF59" s="1066"/>
    </row>
    <row r="60" spans="2:58" ht="20.25" customHeight="1" thickBot="1">
      <c r="B60" s="1065"/>
      <c r="C60" s="1064"/>
      <c r="D60" s="1063"/>
      <c r="E60" s="1062"/>
      <c r="F60" s="1061">
        <f>C58</f>
        <v>0</v>
      </c>
      <c r="G60" s="1060"/>
      <c r="H60" s="1059"/>
      <c r="I60" s="1058"/>
      <c r="J60" s="1058"/>
      <c r="K60" s="1057"/>
      <c r="L60" s="1056"/>
      <c r="M60" s="1044"/>
      <c r="N60" s="1044"/>
      <c r="O60" s="1043"/>
      <c r="P60" s="1055" t="s">
        <v>935</v>
      </c>
      <c r="Q60" s="1054"/>
      <c r="R60" s="1053"/>
      <c r="S60" s="1051" t="str">
        <f>IF(S58="","",VLOOKUP(S58,'【記載例】シフト記号表（勤務時間帯）'!$C$6:$U$35,19,FALSE))</f>
        <v/>
      </c>
      <c r="T60" s="1050" t="str">
        <f>IF(T58="","",VLOOKUP(T58,'【記載例】シフト記号表（勤務時間帯）'!$C$6:$U$35,19,FALSE))</f>
        <v/>
      </c>
      <c r="U60" s="1050" t="str">
        <f>IF(U58="","",VLOOKUP(U58,'【記載例】シフト記号表（勤務時間帯）'!$C$6:$U$35,19,FALSE))</f>
        <v/>
      </c>
      <c r="V60" s="1050" t="str">
        <f>IF(V58="","",VLOOKUP(V58,'【記載例】シフト記号表（勤務時間帯）'!$C$6:$U$35,19,FALSE))</f>
        <v/>
      </c>
      <c r="W60" s="1050" t="str">
        <f>IF(W58="","",VLOOKUP(W58,'【記載例】シフト記号表（勤務時間帯）'!$C$6:$U$35,19,FALSE))</f>
        <v/>
      </c>
      <c r="X60" s="1050" t="str">
        <f>IF(X58="","",VLOOKUP(X58,'【記載例】シフト記号表（勤務時間帯）'!$C$6:$U$35,19,FALSE))</f>
        <v/>
      </c>
      <c r="Y60" s="1052" t="str">
        <f>IF(Y58="","",VLOOKUP(Y58,'【記載例】シフト記号表（勤務時間帯）'!$C$6:$U$35,19,FALSE))</f>
        <v/>
      </c>
      <c r="Z60" s="1051" t="str">
        <f>IF(Z58="","",VLOOKUP(Z58,'【記載例】シフト記号表（勤務時間帯）'!$C$6:$U$35,19,FALSE))</f>
        <v/>
      </c>
      <c r="AA60" s="1050" t="str">
        <f>IF(AA58="","",VLOOKUP(AA58,'【記載例】シフト記号表（勤務時間帯）'!$C$6:$U$35,19,FALSE))</f>
        <v/>
      </c>
      <c r="AB60" s="1050" t="str">
        <f>IF(AB58="","",VLOOKUP(AB58,'【記載例】シフト記号表（勤務時間帯）'!$C$6:$U$35,19,FALSE))</f>
        <v/>
      </c>
      <c r="AC60" s="1050" t="str">
        <f>IF(AC58="","",VLOOKUP(AC58,'【記載例】シフト記号表（勤務時間帯）'!$C$6:$U$35,19,FALSE))</f>
        <v/>
      </c>
      <c r="AD60" s="1050" t="str">
        <f>IF(AD58="","",VLOOKUP(AD58,'【記載例】シフト記号表（勤務時間帯）'!$C$6:$U$35,19,FALSE))</f>
        <v/>
      </c>
      <c r="AE60" s="1050" t="str">
        <f>IF(AE58="","",VLOOKUP(AE58,'【記載例】シフト記号表（勤務時間帯）'!$C$6:$U$35,19,FALSE))</f>
        <v/>
      </c>
      <c r="AF60" s="1052" t="str">
        <f>IF(AF58="","",VLOOKUP(AF58,'【記載例】シフト記号表（勤務時間帯）'!$C$6:$U$35,19,FALSE))</f>
        <v/>
      </c>
      <c r="AG60" s="1051" t="str">
        <f>IF(AG58="","",VLOOKUP(AG58,'【記載例】シフト記号表（勤務時間帯）'!$C$6:$U$35,19,FALSE))</f>
        <v/>
      </c>
      <c r="AH60" s="1050" t="str">
        <f>IF(AH58="","",VLOOKUP(AH58,'【記載例】シフト記号表（勤務時間帯）'!$C$6:$U$35,19,FALSE))</f>
        <v/>
      </c>
      <c r="AI60" s="1050" t="str">
        <f>IF(AI58="","",VLOOKUP(AI58,'【記載例】シフト記号表（勤務時間帯）'!$C$6:$U$35,19,FALSE))</f>
        <v/>
      </c>
      <c r="AJ60" s="1050" t="str">
        <f>IF(AJ58="","",VLOOKUP(AJ58,'【記載例】シフト記号表（勤務時間帯）'!$C$6:$U$35,19,FALSE))</f>
        <v/>
      </c>
      <c r="AK60" s="1050" t="str">
        <f>IF(AK58="","",VLOOKUP(AK58,'【記載例】シフト記号表（勤務時間帯）'!$C$6:$U$35,19,FALSE))</f>
        <v/>
      </c>
      <c r="AL60" s="1050" t="str">
        <f>IF(AL58="","",VLOOKUP(AL58,'【記載例】シフト記号表（勤務時間帯）'!$C$6:$U$35,19,FALSE))</f>
        <v/>
      </c>
      <c r="AM60" s="1052" t="str">
        <f>IF(AM58="","",VLOOKUP(AM58,'【記載例】シフト記号表（勤務時間帯）'!$C$6:$U$35,19,FALSE))</f>
        <v/>
      </c>
      <c r="AN60" s="1051" t="str">
        <f>IF(AN58="","",VLOOKUP(AN58,'【記載例】シフト記号表（勤務時間帯）'!$C$6:$U$35,19,FALSE))</f>
        <v/>
      </c>
      <c r="AO60" s="1050" t="str">
        <f>IF(AO58="","",VLOOKUP(AO58,'【記載例】シフト記号表（勤務時間帯）'!$C$6:$U$35,19,FALSE))</f>
        <v/>
      </c>
      <c r="AP60" s="1050" t="str">
        <f>IF(AP58="","",VLOOKUP(AP58,'【記載例】シフト記号表（勤務時間帯）'!$C$6:$U$35,19,FALSE))</f>
        <v/>
      </c>
      <c r="AQ60" s="1050" t="str">
        <f>IF(AQ58="","",VLOOKUP(AQ58,'【記載例】シフト記号表（勤務時間帯）'!$C$6:$U$35,19,FALSE))</f>
        <v/>
      </c>
      <c r="AR60" s="1050" t="str">
        <f>IF(AR58="","",VLOOKUP(AR58,'【記載例】シフト記号表（勤務時間帯）'!$C$6:$U$35,19,FALSE))</f>
        <v/>
      </c>
      <c r="AS60" s="1050" t="str">
        <f>IF(AS58="","",VLOOKUP(AS58,'【記載例】シフト記号表（勤務時間帯）'!$C$6:$U$35,19,FALSE))</f>
        <v/>
      </c>
      <c r="AT60" s="1052" t="str">
        <f>IF(AT58="","",VLOOKUP(AT58,'【記載例】シフト記号表（勤務時間帯）'!$C$6:$U$35,19,FALSE))</f>
        <v/>
      </c>
      <c r="AU60" s="1051" t="str">
        <f>IF(AU58="","",VLOOKUP(AU58,'【記載例】シフト記号表（勤務時間帯）'!$C$6:$U$35,19,FALSE))</f>
        <v/>
      </c>
      <c r="AV60" s="1050" t="str">
        <f>IF(AV58="","",VLOOKUP(AV58,'【記載例】シフト記号表（勤務時間帯）'!$C$6:$U$35,19,FALSE))</f>
        <v/>
      </c>
      <c r="AW60" s="1050" t="str">
        <f>IF(AW58="","",VLOOKUP(AW58,'【記載例】シフト記号表（勤務時間帯）'!$C$6:$U$35,19,FALSE))</f>
        <v/>
      </c>
      <c r="AX60" s="1049">
        <f>IF($BB$3="４週",SUM(S60:AT60),IF($BB$3="暦月",SUM(S60:AW60),""))</f>
        <v>0</v>
      </c>
      <c r="AY60" s="1048"/>
      <c r="AZ60" s="1047">
        <f>IF($BB$3="４週",AX60/4,IF($BB$3="暦月",【記載例】地密通所!AX60/(【記載例】地密通所!$BB$8/7),""))</f>
        <v>0</v>
      </c>
      <c r="BA60" s="1046"/>
      <c r="BB60" s="1045"/>
      <c r="BC60" s="1044"/>
      <c r="BD60" s="1044"/>
      <c r="BE60" s="1044"/>
      <c r="BF60" s="1043"/>
    </row>
    <row r="61" spans="2:58" s="1035" customFormat="1" ht="6" customHeight="1" thickBot="1">
      <c r="B61" s="1042"/>
      <c r="C61" s="1041"/>
      <c r="D61" s="1041"/>
      <c r="E61" s="1041"/>
      <c r="F61" s="1037"/>
      <c r="G61" s="1037"/>
      <c r="H61" s="1039"/>
      <c r="I61" s="1039"/>
      <c r="J61" s="1039"/>
      <c r="K61" s="1039"/>
      <c r="L61" s="1037"/>
      <c r="M61" s="1037"/>
      <c r="N61" s="1037"/>
      <c r="O61" s="1037"/>
      <c r="P61" s="1040"/>
      <c r="Q61" s="1040"/>
      <c r="R61" s="1040"/>
      <c r="S61" s="1039"/>
      <c r="T61" s="1039"/>
      <c r="U61" s="1039"/>
      <c r="V61" s="1039"/>
      <c r="W61" s="1039"/>
      <c r="X61" s="1039"/>
      <c r="Y61" s="1039"/>
      <c r="Z61" s="1039"/>
      <c r="AA61" s="1039"/>
      <c r="AB61" s="1039"/>
      <c r="AC61" s="1039"/>
      <c r="AD61" s="1039"/>
      <c r="AE61" s="1039"/>
      <c r="AF61" s="1039"/>
      <c r="AG61" s="1039"/>
      <c r="AH61" s="1039"/>
      <c r="AI61" s="1039"/>
      <c r="AJ61" s="1039"/>
      <c r="AK61" s="1039"/>
      <c r="AL61" s="1039"/>
      <c r="AM61" s="1039"/>
      <c r="AN61" s="1039"/>
      <c r="AO61" s="1039"/>
      <c r="AP61" s="1039"/>
      <c r="AQ61" s="1039"/>
      <c r="AR61" s="1039"/>
      <c r="AS61" s="1039"/>
      <c r="AT61" s="1039"/>
      <c r="AU61" s="1039"/>
      <c r="AV61" s="1039"/>
      <c r="AW61" s="1039"/>
      <c r="AX61" s="1038"/>
      <c r="AY61" s="1038"/>
      <c r="AZ61" s="1038"/>
      <c r="BA61" s="1038"/>
      <c r="BB61" s="1037"/>
      <c r="BC61" s="1037"/>
      <c r="BD61" s="1037"/>
      <c r="BE61" s="1037"/>
      <c r="BF61" s="1036"/>
    </row>
    <row r="62" spans="2:58" ht="20.100000000000001" customHeight="1">
      <c r="B62" s="1034"/>
      <c r="C62" s="1033"/>
      <c r="D62" s="1033"/>
      <c r="E62" s="1033"/>
      <c r="F62" s="1032"/>
      <c r="G62" s="1031" t="s">
        <v>934</v>
      </c>
      <c r="H62" s="1031"/>
      <c r="I62" s="1031"/>
      <c r="J62" s="1031"/>
      <c r="K62" s="1030"/>
      <c r="L62" s="1029"/>
      <c r="M62" s="1028" t="s">
        <v>929</v>
      </c>
      <c r="N62" s="1027"/>
      <c r="O62" s="1027"/>
      <c r="P62" s="1027"/>
      <c r="Q62" s="1027"/>
      <c r="R62" s="1026"/>
      <c r="S62" s="1010">
        <f>IF(SUMIF($F$22:$F$60, $M62, S$22:S$60)=0,"",SUMIF($F$22:$F$60, $M62, S$22:S$60))</f>
        <v>7</v>
      </c>
      <c r="T62" s="1009">
        <f>IF(SUMIF($F$22:$F$60, $M62, T$22:T$60)=0,"",SUMIF($F$22:$F$60, $M62, T$22:T$60))</f>
        <v>7</v>
      </c>
      <c r="U62" s="1009">
        <f>IF(SUMIF($F$22:$F$60, $M62, U$22:U$60)=0,"",SUMIF($F$22:$F$60, $M62, U$22:U$60))</f>
        <v>7</v>
      </c>
      <c r="V62" s="1009">
        <f>IF(SUMIF($F$22:$F$60, $M62, V$22:V$60)=0,"",SUMIF($F$22:$F$60, $M62, V$22:V$60))</f>
        <v>7</v>
      </c>
      <c r="W62" s="1009">
        <f>IF(SUMIF($F$22:$F$60, $M62, W$22:W$60)=0,"",SUMIF($F$22:$F$60, $M62, W$22:W$60))</f>
        <v>7</v>
      </c>
      <c r="X62" s="1009">
        <f>IF(SUMIF($F$22:$F$60, $M62, X$22:X$60)=0,"",SUMIF($F$22:$F$60, $M62, X$22:X$60))</f>
        <v>7</v>
      </c>
      <c r="Y62" s="1011">
        <f>IF(SUMIF($F$22:$F$60, $M62, Y$22:Y$60)=0,"",SUMIF($F$22:$F$60, $M62, Y$22:Y$60))</f>
        <v>7</v>
      </c>
      <c r="Z62" s="1010">
        <f>IF(SUMIF($F$22:$F$60, $M62, Z$22:Z$60)=0,"",SUMIF($F$22:$F$60, $M62, Z$22:Z$60))</f>
        <v>7</v>
      </c>
      <c r="AA62" s="1009">
        <f>IF(SUMIF($F$22:$F$60, $M62, AA$22:AA$60)=0,"",SUMIF($F$22:$F$60, $M62, AA$22:AA$60))</f>
        <v>7</v>
      </c>
      <c r="AB62" s="1009">
        <f>IF(SUMIF($F$22:$F$60, $M62, AB$22:AB$60)=0,"",SUMIF($F$22:$F$60, $M62, AB$22:AB$60))</f>
        <v>7</v>
      </c>
      <c r="AC62" s="1009">
        <f>IF(SUMIF($F$22:$F$60, $M62, AC$22:AC$60)=0,"",SUMIF($F$22:$F$60, $M62, AC$22:AC$60))</f>
        <v>7</v>
      </c>
      <c r="AD62" s="1009">
        <f>IF(SUMIF($F$22:$F$60, $M62, AD$22:AD$60)=0,"",SUMIF($F$22:$F$60, $M62, AD$22:AD$60))</f>
        <v>7</v>
      </c>
      <c r="AE62" s="1009">
        <f>IF(SUMIF($F$22:$F$60, $M62, AE$22:AE$60)=0,"",SUMIF($F$22:$F$60, $M62, AE$22:AE$60))</f>
        <v>7</v>
      </c>
      <c r="AF62" s="1011">
        <f>IF(SUMIF($F$22:$F$60, $M62, AF$22:AF$60)=0,"",SUMIF($F$22:$F$60, $M62, AF$22:AF$60))</f>
        <v>7</v>
      </c>
      <c r="AG62" s="1010">
        <f>IF(SUMIF($F$22:$F$60, $M62, AG$22:AG$60)=0,"",SUMIF($F$22:$F$60, $M62, AG$22:AG$60))</f>
        <v>7</v>
      </c>
      <c r="AH62" s="1009">
        <f>IF(SUMIF($F$22:$F$60, $M62, AH$22:AH$60)=0,"",SUMIF($F$22:$F$60, $M62, AH$22:AH$60))</f>
        <v>7</v>
      </c>
      <c r="AI62" s="1009">
        <f>IF(SUMIF($F$22:$F$60, $M62, AI$22:AI$60)=0,"",SUMIF($F$22:$F$60, $M62, AI$22:AI$60))</f>
        <v>7</v>
      </c>
      <c r="AJ62" s="1009">
        <f>IF(SUMIF($F$22:$F$60, $M62, AJ$22:AJ$60)=0,"",SUMIF($F$22:$F$60, $M62, AJ$22:AJ$60))</f>
        <v>7</v>
      </c>
      <c r="AK62" s="1009">
        <f>IF(SUMIF($F$22:$F$60, $M62, AK$22:AK$60)=0,"",SUMIF($F$22:$F$60, $M62, AK$22:AK$60))</f>
        <v>7</v>
      </c>
      <c r="AL62" s="1009">
        <f>IF(SUMIF($F$22:$F$60, $M62, AL$22:AL$60)=0,"",SUMIF($F$22:$F$60, $M62, AL$22:AL$60))</f>
        <v>7</v>
      </c>
      <c r="AM62" s="1011">
        <f>IF(SUMIF($F$22:$F$60, $M62, AM$22:AM$60)=0,"",SUMIF($F$22:$F$60, $M62, AM$22:AM$60))</f>
        <v>7</v>
      </c>
      <c r="AN62" s="1010">
        <f>IF(SUMIF($F$22:$F$60, $M62, AN$22:AN$60)=0,"",SUMIF($F$22:$F$60, $M62, AN$22:AN$60))</f>
        <v>7</v>
      </c>
      <c r="AO62" s="1009">
        <f>IF(SUMIF($F$22:$F$60, $M62, AO$22:AO$60)=0,"",SUMIF($F$22:$F$60, $M62, AO$22:AO$60))</f>
        <v>7</v>
      </c>
      <c r="AP62" s="1009">
        <f>IF(SUMIF($F$22:$F$60, $M62, AP$22:AP$60)=0,"",SUMIF($F$22:$F$60, $M62, AP$22:AP$60))</f>
        <v>7</v>
      </c>
      <c r="AQ62" s="1009">
        <f>IF(SUMIF($F$22:$F$60, $M62, AQ$22:AQ$60)=0,"",SUMIF($F$22:$F$60, $M62, AQ$22:AQ$60))</f>
        <v>7</v>
      </c>
      <c r="AR62" s="1009">
        <f>IF(SUMIF($F$22:$F$60, $M62, AR$22:AR$60)=0,"",SUMIF($F$22:$F$60, $M62, AR$22:AR$60))</f>
        <v>7</v>
      </c>
      <c r="AS62" s="1009">
        <f>IF(SUMIF($F$22:$F$60, $M62, AS$22:AS$60)=0,"",SUMIF($F$22:$F$60, $M62, AS$22:AS$60))</f>
        <v>7</v>
      </c>
      <c r="AT62" s="1011">
        <f>IF(SUMIF($F$22:$F$60, $M62, AT$22:AT$60)=0,"",SUMIF($F$22:$F$60, $M62, AT$22:AT$60))</f>
        <v>7</v>
      </c>
      <c r="AU62" s="1010" t="str">
        <f>IF(SUMIF($F$22:$F$60, $M62, AU$22:AU$60)=0,"",SUMIF($F$22:$F$60, $M62, AU$22:AU$60))</f>
        <v/>
      </c>
      <c r="AV62" s="1009" t="str">
        <f>IF(SUMIF($F$22:$F$60, $M62, AV$22:AV$60)=0,"",SUMIF($F$22:$F$60, $M62, AV$22:AV$60))</f>
        <v/>
      </c>
      <c r="AW62" s="1009" t="str">
        <f>IF(SUMIF($F$22:$F$60, $M62, AW$22:AW$60)=0,"",SUMIF($F$22:$F$60, $M62, AW$22:AW$60))</f>
        <v/>
      </c>
      <c r="AX62" s="1008">
        <f>IF(SUMIF($F$22:$F$60, $M62, AX$22:AX$60)=0,"",SUMIF($F$22:$F$60, $M62, AX$22:AX$60))</f>
        <v>196</v>
      </c>
      <c r="AY62" s="1007"/>
      <c r="AZ62" s="1006">
        <f>IF(AX62="","",IF($BB$3="４週",AX62/4,IF($BB$3="暦月",AX62/($BB$8/7),"")))</f>
        <v>49</v>
      </c>
      <c r="BA62" s="1005"/>
      <c r="BB62" s="1025"/>
      <c r="BC62" s="1024"/>
      <c r="BD62" s="1024"/>
      <c r="BE62" s="1024"/>
      <c r="BF62" s="1023"/>
    </row>
    <row r="63" spans="2:58" ht="20.100000000000001" customHeight="1">
      <c r="B63" s="1022"/>
      <c r="C63" s="942"/>
      <c r="D63" s="942"/>
      <c r="E63" s="942"/>
      <c r="F63" s="1000"/>
      <c r="G63" s="1021"/>
      <c r="H63" s="1021"/>
      <c r="I63" s="1021"/>
      <c r="J63" s="1021"/>
      <c r="K63" s="1020"/>
      <c r="L63" s="1015"/>
      <c r="M63" s="1014" t="s">
        <v>928</v>
      </c>
      <c r="N63" s="1013"/>
      <c r="O63" s="1013"/>
      <c r="P63" s="1013"/>
      <c r="Q63" s="1013"/>
      <c r="R63" s="1012"/>
      <c r="S63" s="1010">
        <f>IF(SUMIF($F$22:$F$60, $M63, S$22:S$60)=0,"",SUMIF($F$22:$F$60, $M63, S$22:S$60))</f>
        <v>4</v>
      </c>
      <c r="T63" s="1009">
        <f>IF(SUMIF($F$22:$F$60, $M63, T$22:T$60)=0,"",SUMIF($F$22:$F$60, $M63, T$22:T$60))</f>
        <v>4</v>
      </c>
      <c r="U63" s="1009">
        <f>IF(SUMIF($F$22:$F$60, $M63, U$22:U$60)=0,"",SUMIF($F$22:$F$60, $M63, U$22:U$60))</f>
        <v>4</v>
      </c>
      <c r="V63" s="1009">
        <f>IF(SUMIF($F$22:$F$60, $M63, V$22:V$60)=0,"",SUMIF($F$22:$F$60, $M63, V$22:V$60))</f>
        <v>4</v>
      </c>
      <c r="W63" s="1009">
        <f>IF(SUMIF($F$22:$F$60, $M63, W$22:W$60)=0,"",SUMIF($F$22:$F$60, $M63, W$22:W$60))</f>
        <v>4</v>
      </c>
      <c r="X63" s="1009">
        <f>IF(SUMIF($F$22:$F$60, $M63, X$22:X$60)=0,"",SUMIF($F$22:$F$60, $M63, X$22:X$60))</f>
        <v>4</v>
      </c>
      <c r="Y63" s="1011">
        <f>IF(SUMIF($F$22:$F$60, $M63, Y$22:Y$60)=0,"",SUMIF($F$22:$F$60, $M63, Y$22:Y$60))</f>
        <v>4</v>
      </c>
      <c r="Z63" s="1010">
        <f>IF(SUMIF($F$22:$F$60, $M63, Z$22:Z$60)=0,"",SUMIF($F$22:$F$60, $M63, Z$22:Z$60))</f>
        <v>4</v>
      </c>
      <c r="AA63" s="1009">
        <f>IF(SUMIF($F$22:$F$60, $M63, AA$22:AA$60)=0,"",SUMIF($F$22:$F$60, $M63, AA$22:AA$60))</f>
        <v>4</v>
      </c>
      <c r="AB63" s="1009">
        <f>IF(SUMIF($F$22:$F$60, $M63, AB$22:AB$60)=0,"",SUMIF($F$22:$F$60, $M63, AB$22:AB$60))</f>
        <v>4</v>
      </c>
      <c r="AC63" s="1009">
        <f>IF(SUMIF($F$22:$F$60, $M63, AC$22:AC$60)=0,"",SUMIF($F$22:$F$60, $M63, AC$22:AC$60))</f>
        <v>4</v>
      </c>
      <c r="AD63" s="1009">
        <f>IF(SUMIF($F$22:$F$60, $M63, AD$22:AD$60)=0,"",SUMIF($F$22:$F$60, $M63, AD$22:AD$60))</f>
        <v>4</v>
      </c>
      <c r="AE63" s="1009">
        <f>IF(SUMIF($F$22:$F$60, $M63, AE$22:AE$60)=0,"",SUMIF($F$22:$F$60, $M63, AE$22:AE$60))</f>
        <v>4</v>
      </c>
      <c r="AF63" s="1011">
        <f>IF(SUMIF($F$22:$F$60, $M63, AF$22:AF$60)=0,"",SUMIF($F$22:$F$60, $M63, AF$22:AF$60))</f>
        <v>4</v>
      </c>
      <c r="AG63" s="1010">
        <f>IF(SUMIF($F$22:$F$60, $M63, AG$22:AG$60)=0,"",SUMIF($F$22:$F$60, $M63, AG$22:AG$60))</f>
        <v>4</v>
      </c>
      <c r="AH63" s="1009">
        <f>IF(SUMIF($F$22:$F$60, $M63, AH$22:AH$60)=0,"",SUMIF($F$22:$F$60, $M63, AH$22:AH$60))</f>
        <v>4</v>
      </c>
      <c r="AI63" s="1009">
        <f>IF(SUMIF($F$22:$F$60, $M63, AI$22:AI$60)=0,"",SUMIF($F$22:$F$60, $M63, AI$22:AI$60))</f>
        <v>4</v>
      </c>
      <c r="AJ63" s="1009">
        <f>IF(SUMIF($F$22:$F$60, $M63, AJ$22:AJ$60)=0,"",SUMIF($F$22:$F$60, $M63, AJ$22:AJ$60))</f>
        <v>4</v>
      </c>
      <c r="AK63" s="1009">
        <f>IF(SUMIF($F$22:$F$60, $M63, AK$22:AK$60)=0,"",SUMIF($F$22:$F$60, $M63, AK$22:AK$60))</f>
        <v>4</v>
      </c>
      <c r="AL63" s="1009">
        <f>IF(SUMIF($F$22:$F$60, $M63, AL$22:AL$60)=0,"",SUMIF($F$22:$F$60, $M63, AL$22:AL$60))</f>
        <v>4</v>
      </c>
      <c r="AM63" s="1011">
        <f>IF(SUMIF($F$22:$F$60, $M63, AM$22:AM$60)=0,"",SUMIF($F$22:$F$60, $M63, AM$22:AM$60))</f>
        <v>4</v>
      </c>
      <c r="AN63" s="1010">
        <f>IF(SUMIF($F$22:$F$60, $M63, AN$22:AN$60)=0,"",SUMIF($F$22:$F$60, $M63, AN$22:AN$60))</f>
        <v>4</v>
      </c>
      <c r="AO63" s="1009">
        <f>IF(SUMIF($F$22:$F$60, $M63, AO$22:AO$60)=0,"",SUMIF($F$22:$F$60, $M63, AO$22:AO$60))</f>
        <v>4</v>
      </c>
      <c r="AP63" s="1009">
        <f>IF(SUMIF($F$22:$F$60, $M63, AP$22:AP$60)=0,"",SUMIF($F$22:$F$60, $M63, AP$22:AP$60))</f>
        <v>4</v>
      </c>
      <c r="AQ63" s="1009">
        <f>IF(SUMIF($F$22:$F$60, $M63, AQ$22:AQ$60)=0,"",SUMIF($F$22:$F$60, $M63, AQ$22:AQ$60))</f>
        <v>4</v>
      </c>
      <c r="AR63" s="1009">
        <f>IF(SUMIF($F$22:$F$60, $M63, AR$22:AR$60)=0,"",SUMIF($F$22:$F$60, $M63, AR$22:AR$60))</f>
        <v>4</v>
      </c>
      <c r="AS63" s="1009">
        <f>IF(SUMIF($F$22:$F$60, $M63, AS$22:AS$60)=0,"",SUMIF($F$22:$F$60, $M63, AS$22:AS$60))</f>
        <v>4</v>
      </c>
      <c r="AT63" s="1011">
        <f>IF(SUMIF($F$22:$F$60, $M63, AT$22:AT$60)=0,"",SUMIF($F$22:$F$60, $M63, AT$22:AT$60))</f>
        <v>4</v>
      </c>
      <c r="AU63" s="1010" t="str">
        <f>IF(SUMIF($F$22:$F$60, $M63, AU$22:AU$60)=0,"",SUMIF($F$22:$F$60, $M63, AU$22:AU$60))</f>
        <v/>
      </c>
      <c r="AV63" s="1009" t="str">
        <f>IF(SUMIF($F$22:$F$60, $M63, AV$22:AV$60)=0,"",SUMIF($F$22:$F$60, $M63, AV$22:AV$60))</f>
        <v/>
      </c>
      <c r="AW63" s="1009" t="str">
        <f>IF(SUMIF($F$22:$F$60, $M63, AW$22:AW$60)=0,"",SUMIF($F$22:$F$60, $M63, AW$22:AW$60))</f>
        <v/>
      </c>
      <c r="AX63" s="1008">
        <f>IF(SUMIF($F$22:$F$60, $M63, AX$22:AX$60)=0,"",SUMIF($F$22:$F$60, $M63, AX$22:AX$60))</f>
        <v>112</v>
      </c>
      <c r="AY63" s="1007"/>
      <c r="AZ63" s="1006">
        <f>IF(AX63="","",IF($BB$3="４週",AX63/4,IF($BB$3="暦月",AX63/($BB$8/7),"")))</f>
        <v>28</v>
      </c>
      <c r="BA63" s="1005"/>
      <c r="BB63" s="969"/>
      <c r="BC63" s="968"/>
      <c r="BD63" s="968"/>
      <c r="BE63" s="968"/>
      <c r="BF63" s="967"/>
    </row>
    <row r="64" spans="2:58" ht="20.25" customHeight="1">
      <c r="B64" s="1019"/>
      <c r="C64" s="1018"/>
      <c r="D64" s="1018"/>
      <c r="E64" s="1018"/>
      <c r="F64" s="1000"/>
      <c r="G64" s="1017"/>
      <c r="H64" s="1017"/>
      <c r="I64" s="1017"/>
      <c r="J64" s="1017"/>
      <c r="K64" s="1016"/>
      <c r="L64" s="1015"/>
      <c r="M64" s="1014" t="s">
        <v>927</v>
      </c>
      <c r="N64" s="1013"/>
      <c r="O64" s="1013"/>
      <c r="P64" s="1013"/>
      <c r="Q64" s="1013"/>
      <c r="R64" s="1012"/>
      <c r="S64" s="1010">
        <f>IF(SUMIF($F$22:$F$60, $M64, S$22:S$60)=0,"",SUMIF($F$22:$F$60, $M64, S$22:S$60))</f>
        <v>14</v>
      </c>
      <c r="T64" s="1009">
        <f>IF(SUMIF($F$22:$F$60, $M64, T$22:T$60)=0,"",SUMIF($F$22:$F$60, $M64, T$22:T$60))</f>
        <v>14</v>
      </c>
      <c r="U64" s="1009">
        <f>IF(SUMIF($F$22:$F$60, $M64, U$22:U$60)=0,"",SUMIF($F$22:$F$60, $M64, U$22:U$60))</f>
        <v>14</v>
      </c>
      <c r="V64" s="1009">
        <f>IF(SUMIF($F$22:$F$60, $M64, V$22:V$60)=0,"",SUMIF($F$22:$F$60, $M64, V$22:V$60))</f>
        <v>14</v>
      </c>
      <c r="W64" s="1009">
        <f>IF(SUMIF($F$22:$F$60, $M64, W$22:W$60)=0,"",SUMIF($F$22:$F$60, $M64, W$22:W$60))</f>
        <v>14</v>
      </c>
      <c r="X64" s="1009">
        <f>IF(SUMIF($F$22:$F$60, $M64, X$22:X$60)=0,"",SUMIF($F$22:$F$60, $M64, X$22:X$60))</f>
        <v>14</v>
      </c>
      <c r="Y64" s="1011">
        <f>IF(SUMIF($F$22:$F$60, $M64, Y$22:Y$60)=0,"",SUMIF($F$22:$F$60, $M64, Y$22:Y$60))</f>
        <v>14</v>
      </c>
      <c r="Z64" s="1010">
        <f>IF(SUMIF($F$22:$F$60, $M64, Z$22:Z$60)=0,"",SUMIF($F$22:$F$60, $M64, Z$22:Z$60))</f>
        <v>14</v>
      </c>
      <c r="AA64" s="1009">
        <f>IF(SUMIF($F$22:$F$60, $M64, AA$22:AA$60)=0,"",SUMIF($F$22:$F$60, $M64, AA$22:AA$60))</f>
        <v>14</v>
      </c>
      <c r="AB64" s="1009">
        <f>IF(SUMIF($F$22:$F$60, $M64, AB$22:AB$60)=0,"",SUMIF($F$22:$F$60, $M64, AB$22:AB$60))</f>
        <v>14</v>
      </c>
      <c r="AC64" s="1009">
        <f>IF(SUMIF($F$22:$F$60, $M64, AC$22:AC$60)=0,"",SUMIF($F$22:$F$60, $M64, AC$22:AC$60))</f>
        <v>14</v>
      </c>
      <c r="AD64" s="1009">
        <f>IF(SUMIF($F$22:$F$60, $M64, AD$22:AD$60)=0,"",SUMIF($F$22:$F$60, $M64, AD$22:AD$60))</f>
        <v>14</v>
      </c>
      <c r="AE64" s="1009">
        <f>IF(SUMIF($F$22:$F$60, $M64, AE$22:AE$60)=0,"",SUMIF($F$22:$F$60, $M64, AE$22:AE$60))</f>
        <v>14</v>
      </c>
      <c r="AF64" s="1011">
        <f>IF(SUMIF($F$22:$F$60, $M64, AF$22:AF$60)=0,"",SUMIF($F$22:$F$60, $M64, AF$22:AF$60))</f>
        <v>14</v>
      </c>
      <c r="AG64" s="1010">
        <f>IF(SUMIF($F$22:$F$60, $M64, AG$22:AG$60)=0,"",SUMIF($F$22:$F$60, $M64, AG$22:AG$60))</f>
        <v>14</v>
      </c>
      <c r="AH64" s="1009">
        <f>IF(SUMIF($F$22:$F$60, $M64, AH$22:AH$60)=0,"",SUMIF($F$22:$F$60, $M64, AH$22:AH$60))</f>
        <v>14</v>
      </c>
      <c r="AI64" s="1009">
        <f>IF(SUMIF($F$22:$F$60, $M64, AI$22:AI$60)=0,"",SUMIF($F$22:$F$60, $M64, AI$22:AI$60))</f>
        <v>14</v>
      </c>
      <c r="AJ64" s="1009">
        <f>IF(SUMIF($F$22:$F$60, $M64, AJ$22:AJ$60)=0,"",SUMIF($F$22:$F$60, $M64, AJ$22:AJ$60))</f>
        <v>14</v>
      </c>
      <c r="AK64" s="1009">
        <f>IF(SUMIF($F$22:$F$60, $M64, AK$22:AK$60)=0,"",SUMIF($F$22:$F$60, $M64, AK$22:AK$60))</f>
        <v>14</v>
      </c>
      <c r="AL64" s="1009">
        <f>IF(SUMIF($F$22:$F$60, $M64, AL$22:AL$60)=0,"",SUMIF($F$22:$F$60, $M64, AL$22:AL$60))</f>
        <v>14</v>
      </c>
      <c r="AM64" s="1011">
        <f>IF(SUMIF($F$22:$F$60, $M64, AM$22:AM$60)=0,"",SUMIF($F$22:$F$60, $M64, AM$22:AM$60))</f>
        <v>14</v>
      </c>
      <c r="AN64" s="1010">
        <f>IF(SUMIF($F$22:$F$60, $M64, AN$22:AN$60)=0,"",SUMIF($F$22:$F$60, $M64, AN$22:AN$60))</f>
        <v>14</v>
      </c>
      <c r="AO64" s="1009">
        <f>IF(SUMIF($F$22:$F$60, $M64, AO$22:AO$60)=0,"",SUMIF($F$22:$F$60, $M64, AO$22:AO$60))</f>
        <v>14</v>
      </c>
      <c r="AP64" s="1009">
        <f>IF(SUMIF($F$22:$F$60, $M64, AP$22:AP$60)=0,"",SUMIF($F$22:$F$60, $M64, AP$22:AP$60))</f>
        <v>14</v>
      </c>
      <c r="AQ64" s="1009">
        <f>IF(SUMIF($F$22:$F$60, $M64, AQ$22:AQ$60)=0,"",SUMIF($F$22:$F$60, $M64, AQ$22:AQ$60))</f>
        <v>14</v>
      </c>
      <c r="AR64" s="1009">
        <f>IF(SUMIF($F$22:$F$60, $M64, AR$22:AR$60)=0,"",SUMIF($F$22:$F$60, $M64, AR$22:AR$60))</f>
        <v>14</v>
      </c>
      <c r="AS64" s="1009">
        <f>IF(SUMIF($F$22:$F$60, $M64, AS$22:AS$60)=0,"",SUMIF($F$22:$F$60, $M64, AS$22:AS$60))</f>
        <v>14</v>
      </c>
      <c r="AT64" s="1011">
        <f>IF(SUMIF($F$22:$F$60, $M64, AT$22:AT$60)=0,"",SUMIF($F$22:$F$60, $M64, AT$22:AT$60))</f>
        <v>14</v>
      </c>
      <c r="AU64" s="1010" t="str">
        <f>IF(SUMIF($F$22:$F$60, $M64, AU$22:AU$60)=0,"",SUMIF($F$22:$F$60, $M64, AU$22:AU$60))</f>
        <v/>
      </c>
      <c r="AV64" s="1009" t="str">
        <f>IF(SUMIF($F$22:$F$60, $M64, AV$22:AV$60)=0,"",SUMIF($F$22:$F$60, $M64, AV$22:AV$60))</f>
        <v/>
      </c>
      <c r="AW64" s="1009" t="str">
        <f>IF(SUMIF($F$22:$F$60, $M64, AW$22:AW$60)=0,"",SUMIF($F$22:$F$60, $M64, AW$22:AW$60))</f>
        <v/>
      </c>
      <c r="AX64" s="1008">
        <f>IF(SUMIF($F$22:$F$60, $M64, AX$22:AX$60)=0,"",SUMIF($F$22:$F$60, $M64, AX$22:AX$60))</f>
        <v>392</v>
      </c>
      <c r="AY64" s="1007"/>
      <c r="AZ64" s="1006">
        <f>IF(AX64="","",IF($BB$3="４週",AX64/4,IF($BB$3="暦月",AX64/($BB$8/7),"")))</f>
        <v>98</v>
      </c>
      <c r="BA64" s="1005"/>
      <c r="BB64" s="969"/>
      <c r="BC64" s="968"/>
      <c r="BD64" s="968"/>
      <c r="BE64" s="968"/>
      <c r="BF64" s="967"/>
    </row>
    <row r="65" spans="1:73" ht="20.25" customHeight="1">
      <c r="B65" s="1001"/>
      <c r="C65" s="1000"/>
      <c r="D65" s="1000"/>
      <c r="E65" s="1000"/>
      <c r="F65" s="1000"/>
      <c r="G65" s="999" t="s">
        <v>933</v>
      </c>
      <c r="H65" s="999"/>
      <c r="I65" s="999"/>
      <c r="J65" s="999"/>
      <c r="K65" s="999"/>
      <c r="L65" s="999"/>
      <c r="M65" s="999"/>
      <c r="N65" s="999"/>
      <c r="O65" s="999"/>
      <c r="P65" s="999"/>
      <c r="Q65" s="999"/>
      <c r="R65" s="998"/>
      <c r="S65" s="997">
        <v>18</v>
      </c>
      <c r="T65" s="996">
        <v>18</v>
      </c>
      <c r="U65" s="996">
        <v>18</v>
      </c>
      <c r="V65" s="996">
        <v>18</v>
      </c>
      <c r="W65" s="996">
        <v>18</v>
      </c>
      <c r="X65" s="996">
        <v>18</v>
      </c>
      <c r="Y65" s="995">
        <v>18</v>
      </c>
      <c r="Z65" s="997">
        <v>18</v>
      </c>
      <c r="AA65" s="996">
        <v>18</v>
      </c>
      <c r="AB65" s="996">
        <v>18</v>
      </c>
      <c r="AC65" s="996">
        <v>18</v>
      </c>
      <c r="AD65" s="996">
        <v>18</v>
      </c>
      <c r="AE65" s="996">
        <v>18</v>
      </c>
      <c r="AF65" s="995">
        <v>18</v>
      </c>
      <c r="AG65" s="997">
        <v>18</v>
      </c>
      <c r="AH65" s="996">
        <v>18</v>
      </c>
      <c r="AI65" s="996">
        <v>18</v>
      </c>
      <c r="AJ65" s="996">
        <v>18</v>
      </c>
      <c r="AK65" s="996">
        <v>18</v>
      </c>
      <c r="AL65" s="996">
        <v>18</v>
      </c>
      <c r="AM65" s="995">
        <v>18</v>
      </c>
      <c r="AN65" s="997">
        <v>18</v>
      </c>
      <c r="AO65" s="996">
        <v>18</v>
      </c>
      <c r="AP65" s="996">
        <v>18</v>
      </c>
      <c r="AQ65" s="996">
        <v>18</v>
      </c>
      <c r="AR65" s="996">
        <v>18</v>
      </c>
      <c r="AS65" s="996">
        <v>18</v>
      </c>
      <c r="AT65" s="995">
        <v>18</v>
      </c>
      <c r="AU65" s="997"/>
      <c r="AV65" s="996"/>
      <c r="AW65" s="995"/>
      <c r="AX65" s="1004"/>
      <c r="AY65" s="1003"/>
      <c r="AZ65" s="1003"/>
      <c r="BA65" s="1002"/>
      <c r="BB65" s="969"/>
      <c r="BC65" s="968"/>
      <c r="BD65" s="968"/>
      <c r="BE65" s="968"/>
      <c r="BF65" s="967"/>
    </row>
    <row r="66" spans="1:73" ht="20.25" customHeight="1">
      <c r="B66" s="1001"/>
      <c r="C66" s="1000"/>
      <c r="D66" s="1000"/>
      <c r="E66" s="1000"/>
      <c r="F66" s="1000"/>
      <c r="G66" s="999" t="s">
        <v>932</v>
      </c>
      <c r="H66" s="999"/>
      <c r="I66" s="999"/>
      <c r="J66" s="999"/>
      <c r="K66" s="999"/>
      <c r="L66" s="999"/>
      <c r="M66" s="999"/>
      <c r="N66" s="999"/>
      <c r="O66" s="999"/>
      <c r="P66" s="999"/>
      <c r="Q66" s="999"/>
      <c r="R66" s="998"/>
      <c r="S66" s="997">
        <v>7</v>
      </c>
      <c r="T66" s="996">
        <v>7</v>
      </c>
      <c r="U66" s="996">
        <v>7</v>
      </c>
      <c r="V66" s="996">
        <v>7</v>
      </c>
      <c r="W66" s="996">
        <v>7</v>
      </c>
      <c r="X66" s="996">
        <v>7</v>
      </c>
      <c r="Y66" s="995">
        <v>7</v>
      </c>
      <c r="Z66" s="997">
        <v>7</v>
      </c>
      <c r="AA66" s="996">
        <v>7</v>
      </c>
      <c r="AB66" s="996">
        <v>7</v>
      </c>
      <c r="AC66" s="996">
        <v>7</v>
      </c>
      <c r="AD66" s="996">
        <v>7</v>
      </c>
      <c r="AE66" s="996">
        <v>7</v>
      </c>
      <c r="AF66" s="995">
        <v>7</v>
      </c>
      <c r="AG66" s="997">
        <v>7</v>
      </c>
      <c r="AH66" s="996">
        <v>7</v>
      </c>
      <c r="AI66" s="996">
        <v>7</v>
      </c>
      <c r="AJ66" s="996">
        <v>7</v>
      </c>
      <c r="AK66" s="996">
        <v>7</v>
      </c>
      <c r="AL66" s="996">
        <v>7</v>
      </c>
      <c r="AM66" s="995">
        <v>7</v>
      </c>
      <c r="AN66" s="997">
        <v>7</v>
      </c>
      <c r="AO66" s="996">
        <v>7</v>
      </c>
      <c r="AP66" s="996">
        <v>7</v>
      </c>
      <c r="AQ66" s="996">
        <v>7</v>
      </c>
      <c r="AR66" s="996">
        <v>7</v>
      </c>
      <c r="AS66" s="996">
        <v>7</v>
      </c>
      <c r="AT66" s="995">
        <v>7</v>
      </c>
      <c r="AU66" s="997"/>
      <c r="AV66" s="996"/>
      <c r="AW66" s="995"/>
      <c r="AX66" s="972"/>
      <c r="AY66" s="971"/>
      <c r="AZ66" s="971"/>
      <c r="BA66" s="970"/>
      <c r="BB66" s="969"/>
      <c r="BC66" s="968"/>
      <c r="BD66" s="968"/>
      <c r="BE66" s="968"/>
      <c r="BF66" s="967"/>
    </row>
    <row r="67" spans="1:73" ht="20.25" customHeight="1" thickBot="1">
      <c r="B67" s="994"/>
      <c r="C67" s="993"/>
      <c r="D67" s="993"/>
      <c r="E67" s="993"/>
      <c r="F67" s="993"/>
      <c r="G67" s="992" t="s">
        <v>931</v>
      </c>
      <c r="H67" s="992"/>
      <c r="I67" s="992"/>
      <c r="J67" s="992"/>
      <c r="K67" s="992"/>
      <c r="L67" s="992"/>
      <c r="M67" s="992"/>
      <c r="N67" s="992"/>
      <c r="O67" s="992"/>
      <c r="P67" s="992"/>
      <c r="Q67" s="992"/>
      <c r="R67" s="991"/>
      <c r="S67" s="990">
        <f>IF(S66&lt;&gt;"",IF(S65&gt;15,((S65-15)/5+1)*S66,S66),"")</f>
        <v>11.200000000000001</v>
      </c>
      <c r="T67" s="989">
        <f>IF(T66&lt;&gt;"",IF(T65&gt;15,((T65-15)/5+1)*T66,T66),"")</f>
        <v>11.200000000000001</v>
      </c>
      <c r="U67" s="989">
        <f>IF(U66&lt;&gt;"",IF(U65&gt;15,((U65-15)/5+1)*U66,U66),"")</f>
        <v>11.200000000000001</v>
      </c>
      <c r="V67" s="989">
        <f>IF(V66&lt;&gt;"",IF(V65&gt;15,((V65-15)/5+1)*V66,V66),"")</f>
        <v>11.200000000000001</v>
      </c>
      <c r="W67" s="989">
        <f>IF(W66&lt;&gt;"",IF(W65&gt;15,((W65-15)/5+1)*W66,W66),"")</f>
        <v>11.200000000000001</v>
      </c>
      <c r="X67" s="989">
        <f>IF(X66&lt;&gt;"",IF(X65&gt;15,((X65-15)/5+1)*X66,X66),"")</f>
        <v>11.200000000000001</v>
      </c>
      <c r="Y67" s="988">
        <f>IF(Y66&lt;&gt;"",IF(Y65&gt;15,((Y65-15)/5+1)*Y66,Y66),"")</f>
        <v>11.200000000000001</v>
      </c>
      <c r="Z67" s="990">
        <f>IF(Z66&lt;&gt;"",IF(Z65&gt;15,((Z65-15)/5+1)*Z66,Z66),"")</f>
        <v>11.200000000000001</v>
      </c>
      <c r="AA67" s="989">
        <f>IF(AA66&lt;&gt;"",IF(AA65&gt;15,((AA65-15)/5+1)*AA66,AA66),"")</f>
        <v>11.200000000000001</v>
      </c>
      <c r="AB67" s="989">
        <f>IF(AB66&lt;&gt;"",IF(AB65&gt;15,((AB65-15)/5+1)*AB66,AB66),"")</f>
        <v>11.200000000000001</v>
      </c>
      <c r="AC67" s="989">
        <f>IF(AC66&lt;&gt;"",IF(AC65&gt;15,((AC65-15)/5+1)*AC66,AC66),"")</f>
        <v>11.200000000000001</v>
      </c>
      <c r="AD67" s="989">
        <f>IF(AD66&lt;&gt;"",IF(AD65&gt;15,((AD65-15)/5+1)*AD66,AD66),"")</f>
        <v>11.200000000000001</v>
      </c>
      <c r="AE67" s="989">
        <f>IF(AE66&lt;&gt;"",IF(AE65&gt;15,((AE65-15)/5+1)*AE66,AE66),"")</f>
        <v>11.200000000000001</v>
      </c>
      <c r="AF67" s="988">
        <f>IF(AF66&lt;&gt;"",IF(AF65&gt;15,((AF65-15)/5+1)*AF66,AF66),"")</f>
        <v>11.200000000000001</v>
      </c>
      <c r="AG67" s="990">
        <f>IF(AG66&lt;&gt;"",IF(AG65&gt;15,((AG65-15)/5+1)*AG66,AG66),"")</f>
        <v>11.200000000000001</v>
      </c>
      <c r="AH67" s="989">
        <f>IF(AH66&lt;&gt;"",IF(AH65&gt;15,((AH65-15)/5+1)*AH66,AH66),"")</f>
        <v>11.200000000000001</v>
      </c>
      <c r="AI67" s="989">
        <f>IF(AI66&lt;&gt;"",IF(AI65&gt;15,((AI65-15)/5+1)*AI66,AI66),"")</f>
        <v>11.200000000000001</v>
      </c>
      <c r="AJ67" s="989">
        <f>IF(AJ66&lt;&gt;"",IF(AJ65&gt;15,((AJ65-15)/5+1)*AJ66,AJ66),"")</f>
        <v>11.200000000000001</v>
      </c>
      <c r="AK67" s="989">
        <f>IF(AK66&lt;&gt;"",IF(AK65&gt;15,((AK65-15)/5+1)*AK66,AK66),"")</f>
        <v>11.200000000000001</v>
      </c>
      <c r="AL67" s="989">
        <f>IF(AL66&lt;&gt;"",IF(AL65&gt;15,((AL65-15)/5+1)*AL66,AL66),"")</f>
        <v>11.200000000000001</v>
      </c>
      <c r="AM67" s="988">
        <f>IF(AM66&lt;&gt;"",IF(AM65&gt;15,((AM65-15)/5+1)*AM66,AM66),"")</f>
        <v>11.200000000000001</v>
      </c>
      <c r="AN67" s="990">
        <f>IF(AN66&lt;&gt;"",IF(AN65&gt;15,((AN65-15)/5+1)*AN66,AN66),"")</f>
        <v>11.200000000000001</v>
      </c>
      <c r="AO67" s="989">
        <f>IF(AO66&lt;&gt;"",IF(AO65&gt;15,((AO65-15)/5+1)*AO66,AO66),"")</f>
        <v>11.200000000000001</v>
      </c>
      <c r="AP67" s="989">
        <f>IF(AP66&lt;&gt;"",IF(AP65&gt;15,((AP65-15)/5+1)*AP66,AP66),"")</f>
        <v>11.200000000000001</v>
      </c>
      <c r="AQ67" s="989">
        <f>IF(AQ66&lt;&gt;"",IF(AQ65&gt;15,((AQ65-15)/5+1)*AQ66,AQ66),"")</f>
        <v>11.200000000000001</v>
      </c>
      <c r="AR67" s="989">
        <f>IF(AR66&lt;&gt;"",IF(AR65&gt;15,((AR65-15)/5+1)*AR66,AR66),"")</f>
        <v>11.200000000000001</v>
      </c>
      <c r="AS67" s="989">
        <f>IF(AS66&lt;&gt;"",IF(AS65&gt;15,((AS65-15)/5+1)*AS66,AS66),"")</f>
        <v>11.200000000000001</v>
      </c>
      <c r="AT67" s="988">
        <f>IF(AT66&lt;&gt;"",IF(AT65&gt;15,((AT65-15)/5+1)*AT66,AT66),"")</f>
        <v>11.200000000000001</v>
      </c>
      <c r="AU67" s="976" t="str">
        <f>IF(AU66&lt;&gt;"",IF(AU65&gt;15,((AU65-15)/5+1)*AU66,AU66),"")</f>
        <v/>
      </c>
      <c r="AV67" s="974" t="str">
        <f>IF(AV66&lt;&gt;"",IF(AV65&gt;15,((AV65-15)/5+1)*AV66,AV66),"")</f>
        <v/>
      </c>
      <c r="AW67" s="973" t="str">
        <f>IF(AW66&lt;&gt;"",IF(AW65&gt;15,((AW65-15)/5+1)*AW66,AW66),"")</f>
        <v/>
      </c>
      <c r="AX67" s="972"/>
      <c r="AY67" s="971"/>
      <c r="AZ67" s="971"/>
      <c r="BA67" s="970"/>
      <c r="BB67" s="969"/>
      <c r="BC67" s="968"/>
      <c r="BD67" s="968"/>
      <c r="BE67" s="968"/>
      <c r="BF67" s="967"/>
    </row>
    <row r="68" spans="1:73" ht="18.75" customHeight="1">
      <c r="B68" s="981" t="s">
        <v>930</v>
      </c>
      <c r="C68" s="980"/>
      <c r="D68" s="980"/>
      <c r="E68" s="980"/>
      <c r="F68" s="980"/>
      <c r="G68" s="980"/>
      <c r="H68" s="980"/>
      <c r="I68" s="980"/>
      <c r="J68" s="980"/>
      <c r="K68" s="979"/>
      <c r="L68" s="987" t="s">
        <v>929</v>
      </c>
      <c r="M68" s="987"/>
      <c r="N68" s="987"/>
      <c r="O68" s="987"/>
      <c r="P68" s="987"/>
      <c r="Q68" s="987"/>
      <c r="R68" s="986"/>
      <c r="S68" s="985">
        <f>IF($L68="","",IF(COUNTIFS($F$22:$F$60,$L68,S$22:S$60,"&gt;0")=0,"",COUNTIFS($F$22:$F$60,$L68,S$22:S$60,"&gt;0")))</f>
        <v>1</v>
      </c>
      <c r="T68" s="983">
        <f>IF($L68="","",IF(COUNTIFS($F$22:$F$60,$L68,T$22:T$60,"&gt;0")=0,"",COUNTIFS($F$22:$F$60,$L68,T$22:T$60,"&gt;0")))</f>
        <v>1</v>
      </c>
      <c r="U68" s="983">
        <f>IF($L68="","",IF(COUNTIFS($F$22:$F$60,$L68,U$22:U$60,"&gt;0")=0,"",COUNTIFS($F$22:$F$60,$L68,U$22:U$60,"&gt;0")))</f>
        <v>1</v>
      </c>
      <c r="V68" s="983">
        <f>IF($L68="","",IF(COUNTIFS($F$22:$F$60,$L68,V$22:V$60,"&gt;0")=0,"",COUNTIFS($F$22:$F$60,$L68,V$22:V$60,"&gt;0")))</f>
        <v>1</v>
      </c>
      <c r="W68" s="983">
        <f>IF($L68="","",IF(COUNTIFS($F$22:$F$60,$L68,W$22:W$60,"&gt;0")=0,"",COUNTIFS($F$22:$F$60,$L68,W$22:W$60,"&gt;0")))</f>
        <v>1</v>
      </c>
      <c r="X68" s="983">
        <f>IF($L68="","",IF(COUNTIFS($F$22:$F$60,$L68,X$22:X$60,"&gt;0")=0,"",COUNTIFS($F$22:$F$60,$L68,X$22:X$60,"&gt;0")))</f>
        <v>1</v>
      </c>
      <c r="Y68" s="982">
        <f>IF($L68="","",IF(COUNTIFS($F$22:$F$60,$L68,Y$22:Y$60,"&gt;0")=0,"",COUNTIFS($F$22:$F$60,$L68,Y$22:Y$60,"&gt;0")))</f>
        <v>1</v>
      </c>
      <c r="Z68" s="984">
        <f>IF($L68="","",IF(COUNTIFS($F$22:$F$60,$L68,Z$22:Z$60,"&gt;0")=0,"",COUNTIFS($F$22:$F$60,$L68,Z$22:Z$60,"&gt;0")))</f>
        <v>1</v>
      </c>
      <c r="AA68" s="983">
        <f>IF($L68="","",IF(COUNTIFS($F$22:$F$60,$L68,AA$22:AA$60,"&gt;0")=0,"",COUNTIFS($F$22:$F$60,$L68,AA$22:AA$60,"&gt;0")))</f>
        <v>1</v>
      </c>
      <c r="AB68" s="983">
        <f>IF($L68="","",IF(COUNTIFS($F$22:$F$60,$L68,AB$22:AB$60,"&gt;0")=0,"",COUNTIFS($F$22:$F$60,$L68,AB$22:AB$60,"&gt;0")))</f>
        <v>1</v>
      </c>
      <c r="AC68" s="983">
        <f>IF($L68="","",IF(COUNTIFS($F$22:$F$60,$L68,AC$22:AC$60,"&gt;0")=0,"",COUNTIFS($F$22:$F$60,$L68,AC$22:AC$60,"&gt;0")))</f>
        <v>1</v>
      </c>
      <c r="AD68" s="983">
        <f>IF($L68="","",IF(COUNTIFS($F$22:$F$60,$L68,AD$22:AD$60,"&gt;0")=0,"",COUNTIFS($F$22:$F$60,$L68,AD$22:AD$60,"&gt;0")))</f>
        <v>1</v>
      </c>
      <c r="AE68" s="983">
        <f>IF($L68="","",IF(COUNTIFS($F$22:$F$60,$L68,AE$22:AE$60,"&gt;0")=0,"",COUNTIFS($F$22:$F$60,$L68,AE$22:AE$60,"&gt;0")))</f>
        <v>1</v>
      </c>
      <c r="AF68" s="982">
        <f>IF($L68="","",IF(COUNTIFS($F$22:$F$60,$L68,AF$22:AF$60,"&gt;0")=0,"",COUNTIFS($F$22:$F$60,$L68,AF$22:AF$60,"&gt;0")))</f>
        <v>1</v>
      </c>
      <c r="AG68" s="983">
        <f>IF($L68="","",IF(COUNTIFS($F$22:$F$60,$L68,AG$22:AG$60,"&gt;0")=0,"",COUNTIFS($F$22:$F$60,$L68,AG$22:AG$60,"&gt;0")))</f>
        <v>1</v>
      </c>
      <c r="AH68" s="983">
        <f>IF($L68="","",IF(COUNTIFS($F$22:$F$60,$L68,AH$22:AH$60,"&gt;0")=0,"",COUNTIFS($F$22:$F$60,$L68,AH$22:AH$60,"&gt;0")))</f>
        <v>1</v>
      </c>
      <c r="AI68" s="983">
        <f>IF($L68="","",IF(COUNTIFS($F$22:$F$60,$L68,AI$22:AI$60,"&gt;0")=0,"",COUNTIFS($F$22:$F$60,$L68,AI$22:AI$60,"&gt;0")))</f>
        <v>1</v>
      </c>
      <c r="AJ68" s="983">
        <f>IF($L68="","",IF(COUNTIFS($F$22:$F$60,$L68,AJ$22:AJ$60,"&gt;0")=0,"",COUNTIFS($F$22:$F$60,$L68,AJ$22:AJ$60,"&gt;0")))</f>
        <v>1</v>
      </c>
      <c r="AK68" s="983">
        <f>IF($L68="","",IF(COUNTIFS($F$22:$F$60,$L68,AK$22:AK$60,"&gt;0")=0,"",COUNTIFS($F$22:$F$60,$L68,AK$22:AK$60,"&gt;0")))</f>
        <v>1</v>
      </c>
      <c r="AL68" s="983">
        <f>IF($L68="","",IF(COUNTIFS($F$22:$F$60,$L68,AL$22:AL$60,"&gt;0")=0,"",COUNTIFS($F$22:$F$60,$L68,AL$22:AL$60,"&gt;0")))</f>
        <v>1</v>
      </c>
      <c r="AM68" s="982">
        <f>IF($L68="","",IF(COUNTIFS($F$22:$F$60,$L68,AM$22:AM$60,"&gt;0")=0,"",COUNTIFS($F$22:$F$60,$L68,AM$22:AM$60,"&gt;0")))</f>
        <v>1</v>
      </c>
      <c r="AN68" s="983">
        <f>IF($L68="","",IF(COUNTIFS($F$22:$F$60,$L68,AN$22:AN$60,"&gt;0")=0,"",COUNTIFS($F$22:$F$60,$L68,AN$22:AN$60,"&gt;0")))</f>
        <v>1</v>
      </c>
      <c r="AO68" s="983">
        <f>IF($L68="","",IF(COUNTIFS($F$22:$F$60,$L68,AO$22:AO$60,"&gt;0")=0,"",COUNTIFS($F$22:$F$60,$L68,AO$22:AO$60,"&gt;0")))</f>
        <v>1</v>
      </c>
      <c r="AP68" s="983">
        <f>IF($L68="","",IF(COUNTIFS($F$22:$F$60,$L68,AP$22:AP$60,"&gt;0")=0,"",COUNTIFS($F$22:$F$60,$L68,AP$22:AP$60,"&gt;0")))</f>
        <v>1</v>
      </c>
      <c r="AQ68" s="983">
        <f>IF($L68="","",IF(COUNTIFS($F$22:$F$60,$L68,AQ$22:AQ$60,"&gt;0")=0,"",COUNTIFS($F$22:$F$60,$L68,AQ$22:AQ$60,"&gt;0")))</f>
        <v>1</v>
      </c>
      <c r="AR68" s="983">
        <f>IF($L68="","",IF(COUNTIFS($F$22:$F$60,$L68,AR$22:AR$60,"&gt;0")=0,"",COUNTIFS($F$22:$F$60,$L68,AR$22:AR$60,"&gt;0")))</f>
        <v>1</v>
      </c>
      <c r="AS68" s="983">
        <f>IF($L68="","",IF(COUNTIFS($F$22:$F$60,$L68,AS$22:AS$60,"&gt;0")=0,"",COUNTIFS($F$22:$F$60,$L68,AS$22:AS$60,"&gt;0")))</f>
        <v>1</v>
      </c>
      <c r="AT68" s="982">
        <f>IF($L68="","",IF(COUNTIFS($F$22:$F$60,$L68,AT$22:AT$60,"&gt;0")=0,"",COUNTIFS($F$22:$F$60,$L68,AT$22:AT$60,"&gt;0")))</f>
        <v>1</v>
      </c>
      <c r="AU68" s="983" t="str">
        <f>IF($L68="","",IF(COUNTIFS($F$22:$F$60,$L68,AU$22:AU$60,"&gt;0")=0,"",COUNTIFS($F$22:$F$60,$L68,AU$22:AU$60,"&gt;0")))</f>
        <v/>
      </c>
      <c r="AV68" s="983" t="str">
        <f>IF($L68="","",IF(COUNTIFS($F$22:$F$60,$L68,AV$22:AV$60,"&gt;0")=0,"",COUNTIFS($F$22:$F$60,$L68,AV$22:AV$60,"&gt;0")))</f>
        <v/>
      </c>
      <c r="AW68" s="982" t="str">
        <f>IF($L68="","",IF(COUNTIFS($F$22:$F$60,$L68,AW$22:AW$60,"&gt;0")=0,"",COUNTIFS($F$22:$F$60,$L68,AW$22:AW$60,"&gt;0")))</f>
        <v/>
      </c>
      <c r="AX68" s="972"/>
      <c r="AY68" s="971"/>
      <c r="AZ68" s="971"/>
      <c r="BA68" s="970"/>
      <c r="BB68" s="969"/>
      <c r="BC68" s="968"/>
      <c r="BD68" s="968"/>
      <c r="BE68" s="968"/>
      <c r="BF68" s="967"/>
    </row>
    <row r="69" spans="1:73" ht="18.75" customHeight="1">
      <c r="B69" s="981"/>
      <c r="C69" s="980"/>
      <c r="D69" s="980"/>
      <c r="E69" s="980"/>
      <c r="F69" s="980"/>
      <c r="G69" s="980"/>
      <c r="H69" s="980"/>
      <c r="I69" s="980"/>
      <c r="J69" s="980"/>
      <c r="K69" s="979"/>
      <c r="L69" s="978" t="s">
        <v>928</v>
      </c>
      <c r="M69" s="978"/>
      <c r="N69" s="978"/>
      <c r="O69" s="978"/>
      <c r="P69" s="978"/>
      <c r="Q69" s="978"/>
      <c r="R69" s="977"/>
      <c r="S69" s="976">
        <f>IF($L69="","",IF(COUNTIFS($F$22:$F$60,$L69,S$22:S$60,"&gt;0")=0,"",COUNTIFS($F$22:$F$60,$L69,S$22:S$60,"&gt;0")))</f>
        <v>1</v>
      </c>
      <c r="T69" s="974">
        <f>IF($L69="","",IF(COUNTIFS($F$22:$F$60,$L69,T$22:T$60,"&gt;0")=0,"",COUNTIFS($F$22:$F$60,$L69,T$22:T$60,"&gt;0")))</f>
        <v>1</v>
      </c>
      <c r="U69" s="974">
        <f>IF($L69="","",IF(COUNTIFS($F$22:$F$60,$L69,U$22:U$60,"&gt;0")=0,"",COUNTIFS($F$22:$F$60,$L69,U$22:U$60,"&gt;0")))</f>
        <v>1</v>
      </c>
      <c r="V69" s="974">
        <f>IF($L69="","",IF(COUNTIFS($F$22:$F$60,$L69,V$22:V$60,"&gt;0")=0,"",COUNTIFS($F$22:$F$60,$L69,V$22:V$60,"&gt;0")))</f>
        <v>1</v>
      </c>
      <c r="W69" s="974">
        <f>IF($L69="","",IF(COUNTIFS($F$22:$F$60,$L69,W$22:W$60,"&gt;0")=0,"",COUNTIFS($F$22:$F$60,$L69,W$22:W$60,"&gt;0")))</f>
        <v>1</v>
      </c>
      <c r="X69" s="974">
        <f>IF($L69="","",IF(COUNTIFS($F$22:$F$60,$L69,X$22:X$60,"&gt;0")=0,"",COUNTIFS($F$22:$F$60,$L69,X$22:X$60,"&gt;0")))</f>
        <v>1</v>
      </c>
      <c r="Y69" s="973">
        <f>IF($L69="","",IF(COUNTIFS($F$22:$F$60,$L69,Y$22:Y$60,"&gt;0")=0,"",COUNTIFS($F$22:$F$60,$L69,Y$22:Y$60,"&gt;0")))</f>
        <v>1</v>
      </c>
      <c r="Z69" s="975">
        <f>IF($L69="","",IF(COUNTIFS($F$22:$F$60,$L69,Z$22:Z$60,"&gt;0")=0,"",COUNTIFS($F$22:$F$60,$L69,Z$22:Z$60,"&gt;0")))</f>
        <v>1</v>
      </c>
      <c r="AA69" s="974">
        <f>IF($L69="","",IF(COUNTIFS($F$22:$F$60,$L69,AA$22:AA$60,"&gt;0")=0,"",COUNTIFS($F$22:$F$60,$L69,AA$22:AA$60,"&gt;0")))</f>
        <v>1</v>
      </c>
      <c r="AB69" s="974">
        <f>IF($L69="","",IF(COUNTIFS($F$22:$F$60,$L69,AB$22:AB$60,"&gt;0")=0,"",COUNTIFS($F$22:$F$60,$L69,AB$22:AB$60,"&gt;0")))</f>
        <v>1</v>
      </c>
      <c r="AC69" s="974">
        <f>IF($L69="","",IF(COUNTIFS($F$22:$F$60,$L69,AC$22:AC$60,"&gt;0")=0,"",COUNTIFS($F$22:$F$60,$L69,AC$22:AC$60,"&gt;0")))</f>
        <v>1</v>
      </c>
      <c r="AD69" s="974">
        <f>IF($L69="","",IF(COUNTIFS($F$22:$F$60,$L69,AD$22:AD$60,"&gt;0")=0,"",COUNTIFS($F$22:$F$60,$L69,AD$22:AD$60,"&gt;0")))</f>
        <v>1</v>
      </c>
      <c r="AE69" s="974">
        <f>IF($L69="","",IF(COUNTIFS($F$22:$F$60,$L69,AE$22:AE$60,"&gt;0")=0,"",COUNTIFS($F$22:$F$60,$L69,AE$22:AE$60,"&gt;0")))</f>
        <v>1</v>
      </c>
      <c r="AF69" s="973">
        <f>IF($L69="","",IF(COUNTIFS($F$22:$F$60,$L69,AF$22:AF$60,"&gt;0")=0,"",COUNTIFS($F$22:$F$60,$L69,AF$22:AF$60,"&gt;0")))</f>
        <v>1</v>
      </c>
      <c r="AG69" s="974">
        <f>IF($L69="","",IF(COUNTIFS($F$22:$F$60,$L69,AG$22:AG$60,"&gt;0")=0,"",COUNTIFS($F$22:$F$60,$L69,AG$22:AG$60,"&gt;0")))</f>
        <v>1</v>
      </c>
      <c r="AH69" s="974">
        <f>IF($L69="","",IF(COUNTIFS($F$22:$F$60,$L69,AH$22:AH$60,"&gt;0")=0,"",COUNTIFS($F$22:$F$60,$L69,AH$22:AH$60,"&gt;0")))</f>
        <v>1</v>
      </c>
      <c r="AI69" s="974">
        <f>IF($L69="","",IF(COUNTIFS($F$22:$F$60,$L69,AI$22:AI$60,"&gt;0")=0,"",COUNTIFS($F$22:$F$60,$L69,AI$22:AI$60,"&gt;0")))</f>
        <v>1</v>
      </c>
      <c r="AJ69" s="974">
        <f>IF($L69="","",IF(COUNTIFS($F$22:$F$60,$L69,AJ$22:AJ$60,"&gt;0")=0,"",COUNTIFS($F$22:$F$60,$L69,AJ$22:AJ$60,"&gt;0")))</f>
        <v>1</v>
      </c>
      <c r="AK69" s="974">
        <f>IF($L69="","",IF(COUNTIFS($F$22:$F$60,$L69,AK$22:AK$60,"&gt;0")=0,"",COUNTIFS($F$22:$F$60,$L69,AK$22:AK$60,"&gt;0")))</f>
        <v>1</v>
      </c>
      <c r="AL69" s="974">
        <f>IF($L69="","",IF(COUNTIFS($F$22:$F$60,$L69,AL$22:AL$60,"&gt;0")=0,"",COUNTIFS($F$22:$F$60,$L69,AL$22:AL$60,"&gt;0")))</f>
        <v>1</v>
      </c>
      <c r="AM69" s="973">
        <f>IF($L69="","",IF(COUNTIFS($F$22:$F$60,$L69,AM$22:AM$60,"&gt;0")=0,"",COUNTIFS($F$22:$F$60,$L69,AM$22:AM$60,"&gt;0")))</f>
        <v>1</v>
      </c>
      <c r="AN69" s="974">
        <f>IF($L69="","",IF(COUNTIFS($F$22:$F$60,$L69,AN$22:AN$60,"&gt;0")=0,"",COUNTIFS($F$22:$F$60,$L69,AN$22:AN$60,"&gt;0")))</f>
        <v>1</v>
      </c>
      <c r="AO69" s="974">
        <f>IF($L69="","",IF(COUNTIFS($F$22:$F$60,$L69,AO$22:AO$60,"&gt;0")=0,"",COUNTIFS($F$22:$F$60,$L69,AO$22:AO$60,"&gt;0")))</f>
        <v>1</v>
      </c>
      <c r="AP69" s="974">
        <f>IF($L69="","",IF(COUNTIFS($F$22:$F$60,$L69,AP$22:AP$60,"&gt;0")=0,"",COUNTIFS($F$22:$F$60,$L69,AP$22:AP$60,"&gt;0")))</f>
        <v>1</v>
      </c>
      <c r="AQ69" s="974">
        <f>IF($L69="","",IF(COUNTIFS($F$22:$F$60,$L69,AQ$22:AQ$60,"&gt;0")=0,"",COUNTIFS($F$22:$F$60,$L69,AQ$22:AQ$60,"&gt;0")))</f>
        <v>1</v>
      </c>
      <c r="AR69" s="974">
        <f>IF($L69="","",IF(COUNTIFS($F$22:$F$60,$L69,AR$22:AR$60,"&gt;0")=0,"",COUNTIFS($F$22:$F$60,$L69,AR$22:AR$60,"&gt;0")))</f>
        <v>1</v>
      </c>
      <c r="AS69" s="974">
        <f>IF($L69="","",IF(COUNTIFS($F$22:$F$60,$L69,AS$22:AS$60,"&gt;0")=0,"",COUNTIFS($F$22:$F$60,$L69,AS$22:AS$60,"&gt;0")))</f>
        <v>1</v>
      </c>
      <c r="AT69" s="973">
        <f>IF($L69="","",IF(COUNTIFS($F$22:$F$60,$L69,AT$22:AT$60,"&gt;0")=0,"",COUNTIFS($F$22:$F$60,$L69,AT$22:AT$60,"&gt;0")))</f>
        <v>1</v>
      </c>
      <c r="AU69" s="974" t="str">
        <f>IF($L69="","",IF(COUNTIFS($F$22:$F$60,$L69,AU$22:AU$60,"&gt;0")=0,"",COUNTIFS($F$22:$F$60,$L69,AU$22:AU$60,"&gt;0")))</f>
        <v/>
      </c>
      <c r="AV69" s="974" t="str">
        <f>IF($L69="","",IF(COUNTIFS($F$22:$F$60,$L69,AV$22:AV$60,"&gt;0")=0,"",COUNTIFS($F$22:$F$60,$L69,AV$22:AV$60,"&gt;0")))</f>
        <v/>
      </c>
      <c r="AW69" s="973" t="str">
        <f>IF($L69="","",IF(COUNTIFS($F$22:$F$60,$L69,AW$22:AW$60,"&gt;0")=0,"",COUNTIFS($F$22:$F$60,$L69,AW$22:AW$60,"&gt;0")))</f>
        <v/>
      </c>
      <c r="AX69" s="972"/>
      <c r="AY69" s="971"/>
      <c r="AZ69" s="971"/>
      <c r="BA69" s="970"/>
      <c r="BB69" s="969"/>
      <c r="BC69" s="968"/>
      <c r="BD69" s="968"/>
      <c r="BE69" s="968"/>
      <c r="BF69" s="967"/>
    </row>
    <row r="70" spans="1:73" ht="18.75" customHeight="1">
      <c r="B70" s="981"/>
      <c r="C70" s="980"/>
      <c r="D70" s="980"/>
      <c r="E70" s="980"/>
      <c r="F70" s="980"/>
      <c r="G70" s="980"/>
      <c r="H70" s="980"/>
      <c r="I70" s="980"/>
      <c r="J70" s="980"/>
      <c r="K70" s="979"/>
      <c r="L70" s="978" t="s">
        <v>927</v>
      </c>
      <c r="M70" s="978"/>
      <c r="N70" s="978"/>
      <c r="O70" s="978"/>
      <c r="P70" s="978"/>
      <c r="Q70" s="978"/>
      <c r="R70" s="977"/>
      <c r="S70" s="976">
        <f>IF($L70="","",IF(COUNTIFS($F$22:$F$60,$L70,S$22:S$60,"&gt;0")=0,"",COUNTIFS($F$22:$F$60,$L70,S$22:S$60,"&gt;0")))</f>
        <v>2</v>
      </c>
      <c r="T70" s="974">
        <f>IF($L70="","",IF(COUNTIFS($F$22:$F$60,$L70,T$22:T$60,"&gt;0")=0,"",COUNTIFS($F$22:$F$60,$L70,T$22:T$60,"&gt;0")))</f>
        <v>2</v>
      </c>
      <c r="U70" s="974">
        <f>IF($L70="","",IF(COUNTIFS($F$22:$F$60,$L70,U$22:U$60,"&gt;0")=0,"",COUNTIFS($F$22:$F$60,$L70,U$22:U$60,"&gt;0")))</f>
        <v>2</v>
      </c>
      <c r="V70" s="974">
        <f>IF($L70="","",IF(COUNTIFS($F$22:$F$60,$L70,V$22:V$60,"&gt;0")=0,"",COUNTIFS($F$22:$F$60,$L70,V$22:V$60,"&gt;0")))</f>
        <v>2</v>
      </c>
      <c r="W70" s="974">
        <f>IF($L70="","",IF(COUNTIFS($F$22:$F$60,$L70,W$22:W$60,"&gt;0")=0,"",COUNTIFS($F$22:$F$60,$L70,W$22:W$60,"&gt;0")))</f>
        <v>2</v>
      </c>
      <c r="X70" s="974">
        <f>IF($L70="","",IF(COUNTIFS($F$22:$F$60,$L70,X$22:X$60,"&gt;0")=0,"",COUNTIFS($F$22:$F$60,$L70,X$22:X$60,"&gt;0")))</f>
        <v>2</v>
      </c>
      <c r="Y70" s="973">
        <f>IF($L70="","",IF(COUNTIFS($F$22:$F$60,$L70,Y$22:Y$60,"&gt;0")=0,"",COUNTIFS($F$22:$F$60,$L70,Y$22:Y$60,"&gt;0")))</f>
        <v>2</v>
      </c>
      <c r="Z70" s="975">
        <f>IF($L70="","",IF(COUNTIFS($F$22:$F$60,$L70,Z$22:Z$60,"&gt;0")=0,"",COUNTIFS($F$22:$F$60,$L70,Z$22:Z$60,"&gt;0")))</f>
        <v>2</v>
      </c>
      <c r="AA70" s="974">
        <f>IF($L70="","",IF(COUNTIFS($F$22:$F$60,$L70,AA$22:AA$60,"&gt;0")=0,"",COUNTIFS($F$22:$F$60,$L70,AA$22:AA$60,"&gt;0")))</f>
        <v>2</v>
      </c>
      <c r="AB70" s="974">
        <f>IF($L70="","",IF(COUNTIFS($F$22:$F$60,$L70,AB$22:AB$60,"&gt;0")=0,"",COUNTIFS($F$22:$F$60,$L70,AB$22:AB$60,"&gt;0")))</f>
        <v>2</v>
      </c>
      <c r="AC70" s="974">
        <f>IF($L70="","",IF(COUNTIFS($F$22:$F$60,$L70,AC$22:AC$60,"&gt;0")=0,"",COUNTIFS($F$22:$F$60,$L70,AC$22:AC$60,"&gt;0")))</f>
        <v>2</v>
      </c>
      <c r="AD70" s="974">
        <f>IF($L70="","",IF(COUNTIFS($F$22:$F$60,$L70,AD$22:AD$60,"&gt;0")=0,"",COUNTIFS($F$22:$F$60,$L70,AD$22:AD$60,"&gt;0")))</f>
        <v>2</v>
      </c>
      <c r="AE70" s="974">
        <f>IF($L70="","",IF(COUNTIFS($F$22:$F$60,$L70,AE$22:AE$60,"&gt;0")=0,"",COUNTIFS($F$22:$F$60,$L70,AE$22:AE$60,"&gt;0")))</f>
        <v>2</v>
      </c>
      <c r="AF70" s="973">
        <f>IF($L70="","",IF(COUNTIFS($F$22:$F$60,$L70,AF$22:AF$60,"&gt;0")=0,"",COUNTIFS($F$22:$F$60,$L70,AF$22:AF$60,"&gt;0")))</f>
        <v>2</v>
      </c>
      <c r="AG70" s="974">
        <f>IF($L70="","",IF(COUNTIFS($F$22:$F$60,$L70,AG$22:AG$60,"&gt;0")=0,"",COUNTIFS($F$22:$F$60,$L70,AG$22:AG$60,"&gt;0")))</f>
        <v>2</v>
      </c>
      <c r="AH70" s="974">
        <f>IF($L70="","",IF(COUNTIFS($F$22:$F$60,$L70,AH$22:AH$60,"&gt;0")=0,"",COUNTIFS($F$22:$F$60,$L70,AH$22:AH$60,"&gt;0")))</f>
        <v>2</v>
      </c>
      <c r="AI70" s="974">
        <f>IF($L70="","",IF(COUNTIFS($F$22:$F$60,$L70,AI$22:AI$60,"&gt;0")=0,"",COUNTIFS($F$22:$F$60,$L70,AI$22:AI$60,"&gt;0")))</f>
        <v>2</v>
      </c>
      <c r="AJ70" s="974">
        <f>IF($L70="","",IF(COUNTIFS($F$22:$F$60,$L70,AJ$22:AJ$60,"&gt;0")=0,"",COUNTIFS($F$22:$F$60,$L70,AJ$22:AJ$60,"&gt;0")))</f>
        <v>2</v>
      </c>
      <c r="AK70" s="974">
        <f>IF($L70="","",IF(COUNTIFS($F$22:$F$60,$L70,AK$22:AK$60,"&gt;0")=0,"",COUNTIFS($F$22:$F$60,$L70,AK$22:AK$60,"&gt;0")))</f>
        <v>2</v>
      </c>
      <c r="AL70" s="974">
        <f>IF($L70="","",IF(COUNTIFS($F$22:$F$60,$L70,AL$22:AL$60,"&gt;0")=0,"",COUNTIFS($F$22:$F$60,$L70,AL$22:AL$60,"&gt;0")))</f>
        <v>2</v>
      </c>
      <c r="AM70" s="973">
        <f>IF($L70="","",IF(COUNTIFS($F$22:$F$60,$L70,AM$22:AM$60,"&gt;0")=0,"",COUNTIFS($F$22:$F$60,$L70,AM$22:AM$60,"&gt;0")))</f>
        <v>2</v>
      </c>
      <c r="AN70" s="974">
        <f>IF($L70="","",IF(COUNTIFS($F$22:$F$60,$L70,AN$22:AN$60,"&gt;0")=0,"",COUNTIFS($F$22:$F$60,$L70,AN$22:AN$60,"&gt;0")))</f>
        <v>2</v>
      </c>
      <c r="AO70" s="974">
        <f>IF($L70="","",IF(COUNTIFS($F$22:$F$60,$L70,AO$22:AO$60,"&gt;0")=0,"",COUNTIFS($F$22:$F$60,$L70,AO$22:AO$60,"&gt;0")))</f>
        <v>2</v>
      </c>
      <c r="AP70" s="974">
        <f>IF($L70="","",IF(COUNTIFS($F$22:$F$60,$L70,AP$22:AP$60,"&gt;0")=0,"",COUNTIFS($F$22:$F$60,$L70,AP$22:AP$60,"&gt;0")))</f>
        <v>2</v>
      </c>
      <c r="AQ70" s="974">
        <f>IF($L70="","",IF(COUNTIFS($F$22:$F$60,$L70,AQ$22:AQ$60,"&gt;0")=0,"",COUNTIFS($F$22:$F$60,$L70,AQ$22:AQ$60,"&gt;0")))</f>
        <v>2</v>
      </c>
      <c r="AR70" s="974">
        <f>IF($L70="","",IF(COUNTIFS($F$22:$F$60,$L70,AR$22:AR$60,"&gt;0")=0,"",COUNTIFS($F$22:$F$60,$L70,AR$22:AR$60,"&gt;0")))</f>
        <v>2</v>
      </c>
      <c r="AS70" s="974">
        <f>IF($L70="","",IF(COUNTIFS($F$22:$F$60,$L70,AS$22:AS$60,"&gt;0")=0,"",COUNTIFS($F$22:$F$60,$L70,AS$22:AS$60,"&gt;0")))</f>
        <v>2</v>
      </c>
      <c r="AT70" s="973">
        <f>IF($L70="","",IF(COUNTIFS($F$22:$F$60,$L70,AT$22:AT$60,"&gt;0")=0,"",COUNTIFS($F$22:$F$60,$L70,AT$22:AT$60,"&gt;0")))</f>
        <v>2</v>
      </c>
      <c r="AU70" s="974" t="str">
        <f>IF($L70="","",IF(COUNTIFS($F$22:$F$60,$L70,AU$22:AU$60,"&gt;0")=0,"",COUNTIFS($F$22:$F$60,$L70,AU$22:AU$60,"&gt;0")))</f>
        <v/>
      </c>
      <c r="AV70" s="974" t="str">
        <f>IF($L70="","",IF(COUNTIFS($F$22:$F$60,$L70,AV$22:AV$60,"&gt;0")=0,"",COUNTIFS($F$22:$F$60,$L70,AV$22:AV$60,"&gt;0")))</f>
        <v/>
      </c>
      <c r="AW70" s="973" t="str">
        <f>IF($L70="","",IF(COUNTIFS($F$22:$F$60,$L70,AW$22:AW$60,"&gt;0")=0,"",COUNTIFS($F$22:$F$60,$L70,AW$22:AW$60,"&gt;0")))</f>
        <v/>
      </c>
      <c r="AX70" s="972"/>
      <c r="AY70" s="971"/>
      <c r="AZ70" s="971"/>
      <c r="BA70" s="970"/>
      <c r="BB70" s="969"/>
      <c r="BC70" s="968"/>
      <c r="BD70" s="968"/>
      <c r="BE70" s="968"/>
      <c r="BF70" s="967"/>
    </row>
    <row r="71" spans="1:73" ht="18.75" customHeight="1">
      <c r="B71" s="981"/>
      <c r="C71" s="980"/>
      <c r="D71" s="980"/>
      <c r="E71" s="980"/>
      <c r="F71" s="980"/>
      <c r="G71" s="980"/>
      <c r="H71" s="980"/>
      <c r="I71" s="980"/>
      <c r="J71" s="980"/>
      <c r="K71" s="979"/>
      <c r="L71" s="978" t="s">
        <v>926</v>
      </c>
      <c r="M71" s="978"/>
      <c r="N71" s="978"/>
      <c r="O71" s="978"/>
      <c r="P71" s="978"/>
      <c r="Q71" s="978"/>
      <c r="R71" s="977"/>
      <c r="S71" s="976">
        <f>IF($L71="","",IF(COUNTIFS($F$22:$F$60,$L71,S$22:S$60,"&gt;0")=0,"",COUNTIFS($F$22:$F$60,$L71,S$22:S$60,"&gt;0")))</f>
        <v>1</v>
      </c>
      <c r="T71" s="974">
        <f>IF($L71="","",IF(COUNTIFS($F$22:$F$60,$L71,T$22:T$60,"&gt;0")=0,"",COUNTIFS($F$22:$F$60,$L71,T$22:T$60,"&gt;0")))</f>
        <v>1</v>
      </c>
      <c r="U71" s="974">
        <f>IF($L71="","",IF(COUNTIFS($F$22:$F$60,$L71,U$22:U$60,"&gt;0")=0,"",COUNTIFS($F$22:$F$60,$L71,U$22:U$60,"&gt;0")))</f>
        <v>1</v>
      </c>
      <c r="V71" s="974">
        <f>IF($L71="","",IF(COUNTIFS($F$22:$F$60,$L71,V$22:V$60,"&gt;0")=0,"",COUNTIFS($F$22:$F$60,$L71,V$22:V$60,"&gt;0")))</f>
        <v>1</v>
      </c>
      <c r="W71" s="974">
        <f>IF($L71="","",IF(COUNTIFS($F$22:$F$60,$L71,W$22:W$60,"&gt;0")=0,"",COUNTIFS($F$22:$F$60,$L71,W$22:W$60,"&gt;0")))</f>
        <v>1</v>
      </c>
      <c r="X71" s="974">
        <f>IF($L71="","",IF(COUNTIFS($F$22:$F$60,$L71,X$22:X$60,"&gt;0")=0,"",COUNTIFS($F$22:$F$60,$L71,X$22:X$60,"&gt;0")))</f>
        <v>1</v>
      </c>
      <c r="Y71" s="973">
        <f>IF($L71="","",IF(COUNTIFS($F$22:$F$60,$L71,Y$22:Y$60,"&gt;0")=0,"",COUNTIFS($F$22:$F$60,$L71,Y$22:Y$60,"&gt;0")))</f>
        <v>1</v>
      </c>
      <c r="Z71" s="975">
        <f>IF($L71="","",IF(COUNTIFS($F$22:$F$60,$L71,Z$22:Z$60,"&gt;0")=0,"",COUNTIFS($F$22:$F$60,$L71,Z$22:Z$60,"&gt;0")))</f>
        <v>1</v>
      </c>
      <c r="AA71" s="974">
        <f>IF($L71="","",IF(COUNTIFS($F$22:$F$60,$L71,AA$22:AA$60,"&gt;0")=0,"",COUNTIFS($F$22:$F$60,$L71,AA$22:AA$60,"&gt;0")))</f>
        <v>1</v>
      </c>
      <c r="AB71" s="974">
        <f>IF($L71="","",IF(COUNTIFS($F$22:$F$60,$L71,AB$22:AB$60,"&gt;0")=0,"",COUNTIFS($F$22:$F$60,$L71,AB$22:AB$60,"&gt;0")))</f>
        <v>1</v>
      </c>
      <c r="AC71" s="974">
        <f>IF($L71="","",IF(COUNTIFS($F$22:$F$60,$L71,AC$22:AC$60,"&gt;0")=0,"",COUNTIFS($F$22:$F$60,$L71,AC$22:AC$60,"&gt;0")))</f>
        <v>1</v>
      </c>
      <c r="AD71" s="974">
        <f>IF($L71="","",IF(COUNTIFS($F$22:$F$60,$L71,AD$22:AD$60,"&gt;0")=0,"",COUNTIFS($F$22:$F$60,$L71,AD$22:AD$60,"&gt;0")))</f>
        <v>1</v>
      </c>
      <c r="AE71" s="974">
        <f>IF($L71="","",IF(COUNTIFS($F$22:$F$60,$L71,AE$22:AE$60,"&gt;0")=0,"",COUNTIFS($F$22:$F$60,$L71,AE$22:AE$60,"&gt;0")))</f>
        <v>1</v>
      </c>
      <c r="AF71" s="973">
        <f>IF($L71="","",IF(COUNTIFS($F$22:$F$60,$L71,AF$22:AF$60,"&gt;0")=0,"",COUNTIFS($F$22:$F$60,$L71,AF$22:AF$60,"&gt;0")))</f>
        <v>1</v>
      </c>
      <c r="AG71" s="974">
        <f>IF($L71="","",IF(COUNTIFS($F$22:$F$60,$L71,AG$22:AG$60,"&gt;0")=0,"",COUNTIFS($F$22:$F$60,$L71,AG$22:AG$60,"&gt;0")))</f>
        <v>1</v>
      </c>
      <c r="AH71" s="974">
        <f>IF($L71="","",IF(COUNTIFS($F$22:$F$60,$L71,AH$22:AH$60,"&gt;0")=0,"",COUNTIFS($F$22:$F$60,$L71,AH$22:AH$60,"&gt;0")))</f>
        <v>1</v>
      </c>
      <c r="AI71" s="974">
        <f>IF($L71="","",IF(COUNTIFS($F$22:$F$60,$L71,AI$22:AI$60,"&gt;0")=0,"",COUNTIFS($F$22:$F$60,$L71,AI$22:AI$60,"&gt;0")))</f>
        <v>1</v>
      </c>
      <c r="AJ71" s="974">
        <f>IF($L71="","",IF(COUNTIFS($F$22:$F$60,$L71,AJ$22:AJ$60,"&gt;0")=0,"",COUNTIFS($F$22:$F$60,$L71,AJ$22:AJ$60,"&gt;0")))</f>
        <v>1</v>
      </c>
      <c r="AK71" s="974">
        <f>IF($L71="","",IF(COUNTIFS($F$22:$F$60,$L71,AK$22:AK$60,"&gt;0")=0,"",COUNTIFS($F$22:$F$60,$L71,AK$22:AK$60,"&gt;0")))</f>
        <v>1</v>
      </c>
      <c r="AL71" s="974">
        <f>IF($L71="","",IF(COUNTIFS($F$22:$F$60,$L71,AL$22:AL$60,"&gt;0")=0,"",COUNTIFS($F$22:$F$60,$L71,AL$22:AL$60,"&gt;0")))</f>
        <v>1</v>
      </c>
      <c r="AM71" s="973">
        <f>IF($L71="","",IF(COUNTIFS($F$22:$F$60,$L71,AM$22:AM$60,"&gt;0")=0,"",COUNTIFS($F$22:$F$60,$L71,AM$22:AM$60,"&gt;0")))</f>
        <v>1</v>
      </c>
      <c r="AN71" s="974">
        <f>IF($L71="","",IF(COUNTIFS($F$22:$F$60,$L71,AN$22:AN$60,"&gt;0")=0,"",COUNTIFS($F$22:$F$60,$L71,AN$22:AN$60,"&gt;0")))</f>
        <v>1</v>
      </c>
      <c r="AO71" s="974">
        <f>IF($L71="","",IF(COUNTIFS($F$22:$F$60,$L71,AO$22:AO$60,"&gt;0")=0,"",COUNTIFS($F$22:$F$60,$L71,AO$22:AO$60,"&gt;0")))</f>
        <v>1</v>
      </c>
      <c r="AP71" s="974">
        <f>IF($L71="","",IF(COUNTIFS($F$22:$F$60,$L71,AP$22:AP$60,"&gt;0")=0,"",COUNTIFS($F$22:$F$60,$L71,AP$22:AP$60,"&gt;0")))</f>
        <v>1</v>
      </c>
      <c r="AQ71" s="974">
        <f>IF($L71="","",IF(COUNTIFS($F$22:$F$60,$L71,AQ$22:AQ$60,"&gt;0")=0,"",COUNTIFS($F$22:$F$60,$L71,AQ$22:AQ$60,"&gt;0")))</f>
        <v>1</v>
      </c>
      <c r="AR71" s="974">
        <f>IF($L71="","",IF(COUNTIFS($F$22:$F$60,$L71,AR$22:AR$60,"&gt;0")=0,"",COUNTIFS($F$22:$F$60,$L71,AR$22:AR$60,"&gt;0")))</f>
        <v>1</v>
      </c>
      <c r="AS71" s="974">
        <f>IF($L71="","",IF(COUNTIFS($F$22:$F$60,$L71,AS$22:AS$60,"&gt;0")=0,"",COUNTIFS($F$22:$F$60,$L71,AS$22:AS$60,"&gt;0")))</f>
        <v>1</v>
      </c>
      <c r="AT71" s="973">
        <f>IF($L71="","",IF(COUNTIFS($F$22:$F$60,$L71,AT$22:AT$60,"&gt;0")=0,"",COUNTIFS($F$22:$F$60,$L71,AT$22:AT$60,"&gt;0")))</f>
        <v>1</v>
      </c>
      <c r="AU71" s="974" t="str">
        <f>IF($L71="","",IF(COUNTIFS($F$22:$F$60,$L71,AU$22:AU$60,"&gt;0")=0,"",COUNTIFS($F$22:$F$60,$L71,AU$22:AU$60,"&gt;0")))</f>
        <v/>
      </c>
      <c r="AV71" s="974" t="str">
        <f>IF($L71="","",IF(COUNTIFS($F$22:$F$60,$L71,AV$22:AV$60,"&gt;0")=0,"",COUNTIFS($F$22:$F$60,$L71,AV$22:AV$60,"&gt;0")))</f>
        <v/>
      </c>
      <c r="AW71" s="973" t="str">
        <f>IF($L71="","",IF(COUNTIFS($F$22:$F$60,$L71,AW$22:AW$60,"&gt;0")=0,"",COUNTIFS($F$22:$F$60,$L71,AW$22:AW$60,"&gt;0")))</f>
        <v/>
      </c>
      <c r="AX71" s="972"/>
      <c r="AY71" s="971"/>
      <c r="AZ71" s="971"/>
      <c r="BA71" s="970"/>
      <c r="BB71" s="969"/>
      <c r="BC71" s="968"/>
      <c r="BD71" s="968"/>
      <c r="BE71" s="968"/>
      <c r="BF71" s="967"/>
    </row>
    <row r="72" spans="1:73" ht="18.75" customHeight="1" thickBot="1">
      <c r="B72" s="966"/>
      <c r="C72" s="965"/>
      <c r="D72" s="965"/>
      <c r="E72" s="965"/>
      <c r="F72" s="965"/>
      <c r="G72" s="965"/>
      <c r="H72" s="965"/>
      <c r="I72" s="965"/>
      <c r="J72" s="965"/>
      <c r="K72" s="964"/>
      <c r="L72" s="963"/>
      <c r="M72" s="963"/>
      <c r="N72" s="963"/>
      <c r="O72" s="963"/>
      <c r="P72" s="963"/>
      <c r="Q72" s="963"/>
      <c r="R72" s="962"/>
      <c r="S72" s="961" t="str">
        <f>IF($L72="","",IF(COUNTIFS($F$22:$F$60,$L72,S$22:S$60,"&gt;0")=0,"",COUNTIFS($F$22:$F$60,$L72,S$22:S$60,"&gt;0")))</f>
        <v/>
      </c>
      <c r="T72" s="959" t="str">
        <f>IF($L72="","",IF(COUNTIFS($F$22:$F$60,$L72,T$22:T$60,"&gt;0")=0,"",COUNTIFS($F$22:$F$60,$L72,T$22:T$60,"&gt;0")))</f>
        <v/>
      </c>
      <c r="U72" s="959" t="str">
        <f>IF($L72="","",IF(COUNTIFS($F$22:$F$60,$L72,U$22:U$60,"&gt;0")=0,"",COUNTIFS($F$22:$F$60,$L72,U$22:U$60,"&gt;0")))</f>
        <v/>
      </c>
      <c r="V72" s="959" t="str">
        <f>IF($L72="","",IF(COUNTIFS($F$22:$F$60,$L72,V$22:V$60,"&gt;0")=0,"",COUNTIFS($F$22:$F$60,$L72,V$22:V$60,"&gt;0")))</f>
        <v/>
      </c>
      <c r="W72" s="959" t="str">
        <f>IF($L72="","",IF(COUNTIFS($F$22:$F$60,$L72,W$22:W$60,"&gt;0")=0,"",COUNTIFS($F$22:$F$60,$L72,W$22:W$60,"&gt;0")))</f>
        <v/>
      </c>
      <c r="X72" s="959" t="str">
        <f>IF($L72="","",IF(COUNTIFS($F$22:$F$60,$L72,X$22:X$60,"&gt;0")=0,"",COUNTIFS($F$22:$F$60,$L72,X$22:X$60,"&gt;0")))</f>
        <v/>
      </c>
      <c r="Y72" s="958" t="str">
        <f>IF($L72="","",IF(COUNTIFS($F$22:$F$60,$L72,Y$22:Y$60,"&gt;0")=0,"",COUNTIFS($F$22:$F$60,$L72,Y$22:Y$60,"&gt;0")))</f>
        <v/>
      </c>
      <c r="Z72" s="960" t="str">
        <f>IF($L72="","",IF(COUNTIFS($F$22:$F$60,$L72,Z$22:Z$60,"&gt;0")=0,"",COUNTIFS($F$22:$F$60,$L72,Z$22:Z$60,"&gt;0")))</f>
        <v/>
      </c>
      <c r="AA72" s="959" t="str">
        <f>IF($L72="","",IF(COUNTIFS($F$22:$F$60,$L72,AA$22:AA$60,"&gt;0")=0,"",COUNTIFS($F$22:$F$60,$L72,AA$22:AA$60,"&gt;0")))</f>
        <v/>
      </c>
      <c r="AB72" s="959" t="str">
        <f>IF($L72="","",IF(COUNTIFS($F$22:$F$60,$L72,AB$22:AB$60,"&gt;0")=0,"",COUNTIFS($F$22:$F$60,$L72,AB$22:AB$60,"&gt;0")))</f>
        <v/>
      </c>
      <c r="AC72" s="959" t="str">
        <f>IF($L72="","",IF(COUNTIFS($F$22:$F$60,$L72,AC$22:AC$60,"&gt;0")=0,"",COUNTIFS($F$22:$F$60,$L72,AC$22:AC$60,"&gt;0")))</f>
        <v/>
      </c>
      <c r="AD72" s="959" t="str">
        <f>IF($L72="","",IF(COUNTIFS($F$22:$F$60,$L72,AD$22:AD$60,"&gt;0")=0,"",COUNTIFS($F$22:$F$60,$L72,AD$22:AD$60,"&gt;0")))</f>
        <v/>
      </c>
      <c r="AE72" s="959" t="str">
        <f>IF($L72="","",IF(COUNTIFS($F$22:$F$60,$L72,AE$22:AE$60,"&gt;0")=0,"",COUNTIFS($F$22:$F$60,$L72,AE$22:AE$60,"&gt;0")))</f>
        <v/>
      </c>
      <c r="AF72" s="958" t="str">
        <f>IF($L72="","",IF(COUNTIFS($F$22:$F$60,$L72,AF$22:AF$60,"&gt;0")=0,"",COUNTIFS($F$22:$F$60,$L72,AF$22:AF$60,"&gt;0")))</f>
        <v/>
      </c>
      <c r="AG72" s="959" t="str">
        <f>IF($L72="","",IF(COUNTIFS($F$22:$F$60,$L72,AG$22:AG$60,"&gt;0")=0,"",COUNTIFS($F$22:$F$60,$L72,AG$22:AG$60,"&gt;0")))</f>
        <v/>
      </c>
      <c r="AH72" s="959" t="str">
        <f>IF($L72="","",IF(COUNTIFS($F$22:$F$60,$L72,AH$22:AH$60,"&gt;0")=0,"",COUNTIFS($F$22:$F$60,$L72,AH$22:AH$60,"&gt;0")))</f>
        <v/>
      </c>
      <c r="AI72" s="959" t="str">
        <f>IF($L72="","",IF(COUNTIFS($F$22:$F$60,$L72,AI$22:AI$60,"&gt;0")=0,"",COUNTIFS($F$22:$F$60,$L72,AI$22:AI$60,"&gt;0")))</f>
        <v/>
      </c>
      <c r="AJ72" s="959" t="str">
        <f>IF($L72="","",IF(COUNTIFS($F$22:$F$60,$L72,AJ$22:AJ$60,"&gt;0")=0,"",COUNTIFS($F$22:$F$60,$L72,AJ$22:AJ$60,"&gt;0")))</f>
        <v/>
      </c>
      <c r="AK72" s="959" t="str">
        <f>IF($L72="","",IF(COUNTIFS($F$22:$F$60,$L72,AK$22:AK$60,"&gt;0")=0,"",COUNTIFS($F$22:$F$60,$L72,AK$22:AK$60,"&gt;0")))</f>
        <v/>
      </c>
      <c r="AL72" s="959" t="str">
        <f>IF($L72="","",IF(COUNTIFS($F$22:$F$60,$L72,AL$22:AL$60,"&gt;0")=0,"",COUNTIFS($F$22:$F$60,$L72,AL$22:AL$60,"&gt;0")))</f>
        <v/>
      </c>
      <c r="AM72" s="958" t="str">
        <f>IF($L72="","",IF(COUNTIFS($F$22:$F$60,$L72,AM$22:AM$60,"&gt;0")=0,"",COUNTIFS($F$22:$F$60,$L72,AM$22:AM$60,"&gt;0")))</f>
        <v/>
      </c>
      <c r="AN72" s="959" t="str">
        <f>IF($L72="","",IF(COUNTIFS($F$22:$F$60,$L72,AN$22:AN$60,"&gt;0")=0,"",COUNTIFS($F$22:$F$60,$L72,AN$22:AN$60,"&gt;0")))</f>
        <v/>
      </c>
      <c r="AO72" s="959" t="str">
        <f>IF($L72="","",IF(COUNTIFS($F$22:$F$60,$L72,AO$22:AO$60,"&gt;0")=0,"",COUNTIFS($F$22:$F$60,$L72,AO$22:AO$60,"&gt;0")))</f>
        <v/>
      </c>
      <c r="AP72" s="959" t="str">
        <f>IF($L72="","",IF(COUNTIFS($F$22:$F$60,$L72,AP$22:AP$60,"&gt;0")=0,"",COUNTIFS($F$22:$F$60,$L72,AP$22:AP$60,"&gt;0")))</f>
        <v/>
      </c>
      <c r="AQ72" s="959" t="str">
        <f>IF($L72="","",IF(COUNTIFS($F$22:$F$60,$L72,AQ$22:AQ$60,"&gt;0")=0,"",COUNTIFS($F$22:$F$60,$L72,AQ$22:AQ$60,"&gt;0")))</f>
        <v/>
      </c>
      <c r="AR72" s="959" t="str">
        <f>IF($L72="","",IF(COUNTIFS($F$22:$F$60,$L72,AR$22:AR$60,"&gt;0")=0,"",COUNTIFS($F$22:$F$60,$L72,AR$22:AR$60,"&gt;0")))</f>
        <v/>
      </c>
      <c r="AS72" s="959" t="str">
        <f>IF($L72="","",IF(COUNTIFS($F$22:$F$60,$L72,AS$22:AS$60,"&gt;0")=0,"",COUNTIFS($F$22:$F$60,$L72,AS$22:AS$60,"&gt;0")))</f>
        <v/>
      </c>
      <c r="AT72" s="958" t="str">
        <f>IF($L72="","",IF(COUNTIFS($F$22:$F$60,$L72,AT$22:AT$60,"&gt;0")=0,"",COUNTIFS($F$22:$F$60,$L72,AT$22:AT$60,"&gt;0")))</f>
        <v/>
      </c>
      <c r="AU72" s="959" t="str">
        <f>IF($L72="","",IF(COUNTIFS($F$22:$F$60,$L72,AU$22:AU$60,"&gt;0")=0,"",COUNTIFS($F$22:$F$60,$L72,AU$22:AU$60,"&gt;0")))</f>
        <v/>
      </c>
      <c r="AV72" s="959" t="str">
        <f>IF($L72="","",IF(COUNTIFS($F$22:$F$60,$L72,AV$22:AV$60,"&gt;0")=0,"",COUNTIFS($F$22:$F$60,$L72,AV$22:AV$60,"&gt;0")))</f>
        <v/>
      </c>
      <c r="AW72" s="958" t="str">
        <f>IF($L72="","",IF(COUNTIFS($F$22:$F$60,$L72,AW$22:AW$60,"&gt;0")=0,"",COUNTIFS($F$22:$F$60,$L72,AW$22:AW$60,"&gt;0")))</f>
        <v/>
      </c>
      <c r="AX72" s="957"/>
      <c r="AY72" s="956"/>
      <c r="AZ72" s="956"/>
      <c r="BA72" s="955"/>
      <c r="BB72" s="954"/>
      <c r="BC72" s="953"/>
      <c r="BD72" s="953"/>
      <c r="BE72" s="953"/>
      <c r="BF72" s="952"/>
    </row>
    <row r="73" spans="1:73" ht="13.5" customHeight="1">
      <c r="C73" s="951"/>
      <c r="D73" s="951"/>
      <c r="E73" s="951"/>
      <c r="F73" s="951"/>
      <c r="G73" s="950"/>
      <c r="H73" s="949"/>
      <c r="AF73" s="937"/>
    </row>
    <row r="74" spans="1:73" ht="11.45" customHeight="1">
      <c r="A74" s="938"/>
      <c r="B74" s="938"/>
      <c r="C74" s="938"/>
      <c r="D74" s="938"/>
      <c r="E74" s="938"/>
      <c r="F74" s="938"/>
      <c r="G74" s="938"/>
      <c r="H74" s="948"/>
      <c r="I74" s="948"/>
      <c r="J74" s="948"/>
      <c r="K74" s="948"/>
      <c r="L74" s="948"/>
      <c r="M74" s="948"/>
      <c r="N74" s="948"/>
      <c r="O74" s="948"/>
      <c r="P74" s="948"/>
      <c r="Q74" s="948"/>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7"/>
      <c r="AS74" s="947"/>
      <c r="AT74" s="947"/>
      <c r="AU74" s="947"/>
      <c r="AV74" s="947"/>
      <c r="AW74" s="947"/>
      <c r="AX74" s="947"/>
      <c r="AY74" s="947"/>
      <c r="AZ74" s="947"/>
      <c r="BA74" s="947"/>
    </row>
    <row r="75" spans="1:73" ht="20.25" customHeight="1">
      <c r="A75" s="946"/>
      <c r="B75" s="946"/>
      <c r="C75" s="938"/>
      <c r="D75" s="938"/>
      <c r="E75" s="938"/>
      <c r="F75" s="938"/>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c r="AL75" s="946"/>
      <c r="AM75" s="946"/>
      <c r="AN75" s="946"/>
      <c r="AO75" s="946"/>
      <c r="AP75" s="946"/>
      <c r="AQ75" s="946"/>
      <c r="AR75" s="945"/>
      <c r="AS75" s="945"/>
      <c r="AT75" s="945"/>
      <c r="AU75" s="945"/>
      <c r="AV75" s="945"/>
      <c r="BN75" s="943"/>
      <c r="BO75" s="944"/>
      <c r="BP75" s="943"/>
      <c r="BQ75" s="943"/>
      <c r="BR75" s="943"/>
      <c r="BS75" s="942"/>
      <c r="BT75" s="941"/>
      <c r="BU75" s="941"/>
    </row>
    <row r="76" spans="1:73" ht="20.25" customHeight="1">
      <c r="A76" s="938"/>
      <c r="B76" s="938"/>
      <c r="C76" s="940"/>
      <c r="D76" s="940"/>
      <c r="E76" s="940"/>
      <c r="F76" s="940"/>
      <c r="G76" s="940"/>
      <c r="H76" s="939"/>
      <c r="I76" s="939"/>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L76" s="938"/>
      <c r="AM76" s="938"/>
      <c r="AN76" s="938"/>
      <c r="AO76" s="938"/>
      <c r="AP76" s="938"/>
      <c r="AQ76" s="938"/>
    </row>
    <row r="77" spans="1:73" ht="20.25" customHeight="1">
      <c r="A77" s="938"/>
      <c r="B77" s="938"/>
      <c r="C77" s="940"/>
      <c r="D77" s="940"/>
      <c r="E77" s="940"/>
      <c r="F77" s="940"/>
      <c r="G77" s="940"/>
      <c r="H77" s="939"/>
      <c r="I77" s="939"/>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c r="AN77" s="938"/>
      <c r="AO77" s="938"/>
      <c r="AP77" s="938"/>
      <c r="AQ77" s="938"/>
    </row>
    <row r="78" spans="1:73" ht="20.25" customHeight="1">
      <c r="A78" s="938"/>
      <c r="B78" s="938"/>
      <c r="C78" s="939"/>
      <c r="D78" s="939"/>
      <c r="E78" s="939"/>
      <c r="F78" s="939"/>
      <c r="G78" s="939"/>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c r="AN78" s="938"/>
      <c r="AO78" s="938"/>
      <c r="AP78" s="938"/>
      <c r="AQ78" s="938"/>
    </row>
    <row r="79" spans="1:73" ht="20.25" customHeight="1">
      <c r="A79" s="938"/>
      <c r="B79" s="938"/>
      <c r="C79" s="939"/>
      <c r="D79" s="939"/>
      <c r="E79" s="939"/>
      <c r="F79" s="939"/>
      <c r="G79" s="939"/>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c r="AN79" s="938"/>
      <c r="AO79" s="938"/>
      <c r="AP79" s="938"/>
      <c r="AQ79" s="938"/>
    </row>
    <row r="80" spans="1:73" ht="20.25" customHeight="1">
      <c r="A80" s="938"/>
      <c r="B80" s="938"/>
      <c r="C80" s="939"/>
      <c r="D80" s="939"/>
      <c r="E80" s="939"/>
      <c r="F80" s="939"/>
      <c r="G80" s="939"/>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c r="AN80" s="938"/>
      <c r="AO80" s="938"/>
      <c r="AP80" s="938"/>
      <c r="AQ80" s="938"/>
    </row>
    <row r="81" spans="3:7" ht="20.25" customHeight="1">
      <c r="C81" s="937"/>
      <c r="D81" s="937"/>
      <c r="E81" s="937"/>
      <c r="F81" s="937"/>
      <c r="G81" s="937"/>
    </row>
  </sheetData>
  <sheetProtection insertColumns="0" deleteRows="0"/>
  <mergeCells count="247">
    <mergeCell ref="BB22:BF24"/>
    <mergeCell ref="P23:R23"/>
    <mergeCell ref="AX23:AY23"/>
    <mergeCell ref="AZ23:BA23"/>
    <mergeCell ref="P24:R24"/>
    <mergeCell ref="AX24:AY24"/>
    <mergeCell ref="BB8:BC8"/>
    <mergeCell ref="BB4:BE4"/>
    <mergeCell ref="AU14:AW14"/>
    <mergeCell ref="AY14:BA14"/>
    <mergeCell ref="BC14:BD14"/>
    <mergeCell ref="BB17:BF21"/>
    <mergeCell ref="G67:R67"/>
    <mergeCell ref="AP1:BE1"/>
    <mergeCell ref="Z2:AA2"/>
    <mergeCell ref="AC2:AD2"/>
    <mergeCell ref="AG2:AH2"/>
    <mergeCell ref="AP2:BE2"/>
    <mergeCell ref="BB3:BE3"/>
    <mergeCell ref="BB10:BD10"/>
    <mergeCell ref="AO12:AQ12"/>
    <mergeCell ref="BB12:BD12"/>
    <mergeCell ref="AZ17:BA21"/>
    <mergeCell ref="S18:Y18"/>
    <mergeCell ref="Z18:AF18"/>
    <mergeCell ref="AG18:AM18"/>
    <mergeCell ref="AN18:AT18"/>
    <mergeCell ref="AU18:AW18"/>
    <mergeCell ref="B25:B27"/>
    <mergeCell ref="AZ30:BA30"/>
    <mergeCell ref="B17:B21"/>
    <mergeCell ref="C17:E21"/>
    <mergeCell ref="G17:G21"/>
    <mergeCell ref="H17:K21"/>
    <mergeCell ref="L17:O21"/>
    <mergeCell ref="P17:R21"/>
    <mergeCell ref="S17:AW17"/>
    <mergeCell ref="AX17:AY21"/>
    <mergeCell ref="AZ24:BA24"/>
    <mergeCell ref="B28:B30"/>
    <mergeCell ref="AX28:AY28"/>
    <mergeCell ref="AZ28:BA28"/>
    <mergeCell ref="C28:E30"/>
    <mergeCell ref="B22:B24"/>
    <mergeCell ref="AX22:AY22"/>
    <mergeCell ref="AZ22:BA22"/>
    <mergeCell ref="C22:E24"/>
    <mergeCell ref="C25:E27"/>
    <mergeCell ref="G28:G30"/>
    <mergeCell ref="H28:K30"/>
    <mergeCell ref="L28:O30"/>
    <mergeCell ref="P28:R28"/>
    <mergeCell ref="L22:O24"/>
    <mergeCell ref="P22:R22"/>
    <mergeCell ref="P26:R26"/>
    <mergeCell ref="P27:R27"/>
    <mergeCell ref="G22:G24"/>
    <mergeCell ref="H22:K24"/>
    <mergeCell ref="BB25:BF27"/>
    <mergeCell ref="BB28:BF30"/>
    <mergeCell ref="P29:R29"/>
    <mergeCell ref="AX29:AY29"/>
    <mergeCell ref="AZ29:BA29"/>
    <mergeCell ref="P30:R30"/>
    <mergeCell ref="AX30:AY30"/>
    <mergeCell ref="AX26:AY26"/>
    <mergeCell ref="AZ26:BA26"/>
    <mergeCell ref="AX27:AY27"/>
    <mergeCell ref="G25:G27"/>
    <mergeCell ref="H25:K27"/>
    <mergeCell ref="L25:O27"/>
    <mergeCell ref="P25:R25"/>
    <mergeCell ref="AX25:AY25"/>
    <mergeCell ref="AZ25:BA25"/>
    <mergeCell ref="AZ27:BA27"/>
    <mergeCell ref="BB31:BF33"/>
    <mergeCell ref="P32:R32"/>
    <mergeCell ref="AX32:AY32"/>
    <mergeCell ref="AZ32:BA32"/>
    <mergeCell ref="P33:R33"/>
    <mergeCell ref="AX33:AY33"/>
    <mergeCell ref="AZ33:BA33"/>
    <mergeCell ref="AZ34:BA34"/>
    <mergeCell ref="C34:E36"/>
    <mergeCell ref="C31:E33"/>
    <mergeCell ref="B37:B39"/>
    <mergeCell ref="G37:G39"/>
    <mergeCell ref="H37:K39"/>
    <mergeCell ref="L37:O39"/>
    <mergeCell ref="AX39:AY39"/>
    <mergeCell ref="AZ39:BA39"/>
    <mergeCell ref="B31:B33"/>
    <mergeCell ref="G31:G33"/>
    <mergeCell ref="H31:K33"/>
    <mergeCell ref="L31:O33"/>
    <mergeCell ref="P31:R31"/>
    <mergeCell ref="AX31:AY31"/>
    <mergeCell ref="AZ31:BA31"/>
    <mergeCell ref="B34:B36"/>
    <mergeCell ref="AX36:AY36"/>
    <mergeCell ref="P37:R37"/>
    <mergeCell ref="AX37:AY37"/>
    <mergeCell ref="AZ37:BA37"/>
    <mergeCell ref="G34:G36"/>
    <mergeCell ref="H34:K36"/>
    <mergeCell ref="L34:O36"/>
    <mergeCell ref="P34:R34"/>
    <mergeCell ref="AZ36:BA36"/>
    <mergeCell ref="AX34:AY34"/>
    <mergeCell ref="BB37:BF39"/>
    <mergeCell ref="P38:R38"/>
    <mergeCell ref="AX38:AY38"/>
    <mergeCell ref="AZ38:BA38"/>
    <mergeCell ref="P39:R39"/>
    <mergeCell ref="BB34:BF36"/>
    <mergeCell ref="P35:R35"/>
    <mergeCell ref="AX35:AY35"/>
    <mergeCell ref="AZ35:BA35"/>
    <mergeCell ref="P36:R36"/>
    <mergeCell ref="AZ42:BA42"/>
    <mergeCell ref="BB43:BF45"/>
    <mergeCell ref="P44:R44"/>
    <mergeCell ref="AX44:AY44"/>
    <mergeCell ref="AZ44:BA44"/>
    <mergeCell ref="P45:R45"/>
    <mergeCell ref="AX45:AY45"/>
    <mergeCell ref="AZ45:BA45"/>
    <mergeCell ref="AZ40:BA40"/>
    <mergeCell ref="C40:E42"/>
    <mergeCell ref="C37:E39"/>
    <mergeCell ref="C49:E51"/>
    <mergeCell ref="BB40:BF42"/>
    <mergeCell ref="P41:R41"/>
    <mergeCell ref="AX41:AY41"/>
    <mergeCell ref="AZ41:BA41"/>
    <mergeCell ref="P42:R42"/>
    <mergeCell ref="AX42:AY42"/>
    <mergeCell ref="B49:B51"/>
    <mergeCell ref="G49:G51"/>
    <mergeCell ref="H49:K51"/>
    <mergeCell ref="L49:O51"/>
    <mergeCell ref="B40:B42"/>
    <mergeCell ref="AX40:AY40"/>
    <mergeCell ref="G40:G42"/>
    <mergeCell ref="H40:K42"/>
    <mergeCell ref="L40:O42"/>
    <mergeCell ref="P40:R40"/>
    <mergeCell ref="AZ43:BA43"/>
    <mergeCell ref="B46:B48"/>
    <mergeCell ref="AX46:AY46"/>
    <mergeCell ref="AZ46:BA46"/>
    <mergeCell ref="C46:E48"/>
    <mergeCell ref="C43:E45"/>
    <mergeCell ref="B43:B45"/>
    <mergeCell ref="G43:G45"/>
    <mergeCell ref="H43:K45"/>
    <mergeCell ref="L43:O45"/>
    <mergeCell ref="P43:R43"/>
    <mergeCell ref="AX43:AY43"/>
    <mergeCell ref="BB52:BF54"/>
    <mergeCell ref="G46:G48"/>
    <mergeCell ref="H46:K48"/>
    <mergeCell ref="L46:O48"/>
    <mergeCell ref="P46:R46"/>
    <mergeCell ref="AZ48:BA48"/>
    <mergeCell ref="AX51:AY51"/>
    <mergeCell ref="AZ51:BA51"/>
    <mergeCell ref="AX48:AY48"/>
    <mergeCell ref="AX49:AY49"/>
    <mergeCell ref="AZ49:BA49"/>
    <mergeCell ref="BB49:BF51"/>
    <mergeCell ref="P50:R50"/>
    <mergeCell ref="AX50:AY50"/>
    <mergeCell ref="AZ50:BA50"/>
    <mergeCell ref="P51:R51"/>
    <mergeCell ref="P49:R49"/>
    <mergeCell ref="G52:G54"/>
    <mergeCell ref="H52:K54"/>
    <mergeCell ref="L52:O54"/>
    <mergeCell ref="P52:R52"/>
    <mergeCell ref="AZ54:BA54"/>
    <mergeCell ref="BB46:BF48"/>
    <mergeCell ref="P47:R47"/>
    <mergeCell ref="AX47:AY47"/>
    <mergeCell ref="AZ47:BA47"/>
    <mergeCell ref="P48:R48"/>
    <mergeCell ref="B52:B54"/>
    <mergeCell ref="AX52:AY52"/>
    <mergeCell ref="AZ52:BA52"/>
    <mergeCell ref="C52:E54"/>
    <mergeCell ref="C55:E57"/>
    <mergeCell ref="P53:R53"/>
    <mergeCell ref="AX53:AY53"/>
    <mergeCell ref="AZ53:BA53"/>
    <mergeCell ref="P54:R54"/>
    <mergeCell ref="AX54:AY54"/>
    <mergeCell ref="B55:B57"/>
    <mergeCell ref="G55:G57"/>
    <mergeCell ref="H55:K57"/>
    <mergeCell ref="L55:O57"/>
    <mergeCell ref="P55:R55"/>
    <mergeCell ref="C58:E60"/>
    <mergeCell ref="AX55:AY55"/>
    <mergeCell ref="AZ55:BA55"/>
    <mergeCell ref="M62:R62"/>
    <mergeCell ref="M63:R63"/>
    <mergeCell ref="M64:R64"/>
    <mergeCell ref="G62:K64"/>
    <mergeCell ref="AX58:AY58"/>
    <mergeCell ref="AZ58:BA58"/>
    <mergeCell ref="BB58:BF60"/>
    <mergeCell ref="P59:R59"/>
    <mergeCell ref="AX59:AY59"/>
    <mergeCell ref="AZ59:BA59"/>
    <mergeCell ref="P60:R60"/>
    <mergeCell ref="G66:R66"/>
    <mergeCell ref="AX63:AY63"/>
    <mergeCell ref="AZ63:BA63"/>
    <mergeCell ref="BB55:BF57"/>
    <mergeCell ref="P56:R56"/>
    <mergeCell ref="AX56:AY56"/>
    <mergeCell ref="AZ56:BA56"/>
    <mergeCell ref="P57:R57"/>
    <mergeCell ref="AX57:AY57"/>
    <mergeCell ref="AZ57:BA57"/>
    <mergeCell ref="B58:B60"/>
    <mergeCell ref="G58:G60"/>
    <mergeCell ref="H58:K60"/>
    <mergeCell ref="L58:O60"/>
    <mergeCell ref="P58:R58"/>
    <mergeCell ref="G65:R65"/>
    <mergeCell ref="AZ60:BA60"/>
    <mergeCell ref="AX62:AY62"/>
    <mergeCell ref="AZ62:BA62"/>
    <mergeCell ref="AX64:AY64"/>
    <mergeCell ref="AZ64:BA64"/>
    <mergeCell ref="AX65:BA72"/>
    <mergeCell ref="AX6:AY6"/>
    <mergeCell ref="BB6:BC6"/>
    <mergeCell ref="BB62:BF72"/>
    <mergeCell ref="B68:K72"/>
    <mergeCell ref="L68:R68"/>
    <mergeCell ref="L69:R69"/>
    <mergeCell ref="L70:R70"/>
    <mergeCell ref="L71:R71"/>
    <mergeCell ref="L72:R72"/>
    <mergeCell ref="AX60:AY60"/>
  </mergeCells>
  <phoneticPr fontId="3"/>
  <conditionalFormatting sqref="S24 S65:BA72">
    <cfRule type="expression" dxfId="2651" priority="275">
      <formula>INDIRECT(ADDRESS(ROW(),COLUMN()))=TRUNC(INDIRECT(ADDRESS(ROW(),COLUMN())))</formula>
    </cfRule>
  </conditionalFormatting>
  <conditionalFormatting sqref="S23">
    <cfRule type="expression" dxfId="2650" priority="274">
      <formula>INDIRECT(ADDRESS(ROW(),COLUMN()))=TRUNC(INDIRECT(ADDRESS(ROW(),COLUMN())))</formula>
    </cfRule>
  </conditionalFormatting>
  <conditionalFormatting sqref="T24:Y24">
    <cfRule type="expression" dxfId="2649" priority="273">
      <formula>INDIRECT(ADDRESS(ROW(),COLUMN()))=TRUNC(INDIRECT(ADDRESS(ROW(),COLUMN())))</formula>
    </cfRule>
  </conditionalFormatting>
  <conditionalFormatting sqref="T23:Y23">
    <cfRule type="expression" dxfId="2648" priority="272">
      <formula>INDIRECT(ADDRESS(ROW(),COLUMN()))=TRUNC(INDIRECT(ADDRESS(ROW(),COLUMN())))</formula>
    </cfRule>
  </conditionalFormatting>
  <conditionalFormatting sqref="Z24">
    <cfRule type="expression" dxfId="2647" priority="271">
      <formula>INDIRECT(ADDRESS(ROW(),COLUMN()))=TRUNC(INDIRECT(ADDRESS(ROW(),COLUMN())))</formula>
    </cfRule>
  </conditionalFormatting>
  <conditionalFormatting sqref="Z23">
    <cfRule type="expression" dxfId="2646" priority="270">
      <formula>INDIRECT(ADDRESS(ROW(),COLUMN()))=TRUNC(INDIRECT(ADDRESS(ROW(),COLUMN())))</formula>
    </cfRule>
  </conditionalFormatting>
  <conditionalFormatting sqref="AA24:AF24">
    <cfRule type="expression" dxfId="2645" priority="269">
      <formula>INDIRECT(ADDRESS(ROW(),COLUMN()))=TRUNC(INDIRECT(ADDRESS(ROW(),COLUMN())))</formula>
    </cfRule>
  </conditionalFormatting>
  <conditionalFormatting sqref="AA23:AF23">
    <cfRule type="expression" dxfId="2644" priority="268">
      <formula>INDIRECT(ADDRESS(ROW(),COLUMN()))=TRUNC(INDIRECT(ADDRESS(ROW(),COLUMN())))</formula>
    </cfRule>
  </conditionalFormatting>
  <conditionalFormatting sqref="AG24">
    <cfRule type="expression" dxfId="2643" priority="267">
      <formula>INDIRECT(ADDRESS(ROW(),COLUMN()))=TRUNC(INDIRECT(ADDRESS(ROW(),COLUMN())))</formula>
    </cfRule>
  </conditionalFormatting>
  <conditionalFormatting sqref="AG23">
    <cfRule type="expression" dxfId="2642" priority="266">
      <formula>INDIRECT(ADDRESS(ROW(),COLUMN()))=TRUNC(INDIRECT(ADDRESS(ROW(),COLUMN())))</formula>
    </cfRule>
  </conditionalFormatting>
  <conditionalFormatting sqref="AH24:AM24">
    <cfRule type="expression" dxfId="2641" priority="265">
      <formula>INDIRECT(ADDRESS(ROW(),COLUMN()))=TRUNC(INDIRECT(ADDRESS(ROW(),COLUMN())))</formula>
    </cfRule>
  </conditionalFormatting>
  <conditionalFormatting sqref="AH23:AM23">
    <cfRule type="expression" dxfId="2640" priority="264">
      <formula>INDIRECT(ADDRESS(ROW(),COLUMN()))=TRUNC(INDIRECT(ADDRESS(ROW(),COLUMN())))</formula>
    </cfRule>
  </conditionalFormatting>
  <conditionalFormatting sqref="AN24">
    <cfRule type="expression" dxfId="2639" priority="263">
      <formula>INDIRECT(ADDRESS(ROW(),COLUMN()))=TRUNC(INDIRECT(ADDRESS(ROW(),COLUMN())))</formula>
    </cfRule>
  </conditionalFormatting>
  <conditionalFormatting sqref="AN23">
    <cfRule type="expression" dxfId="2638" priority="262">
      <formula>INDIRECT(ADDRESS(ROW(),COLUMN()))=TRUNC(INDIRECT(ADDRESS(ROW(),COLUMN())))</formula>
    </cfRule>
  </conditionalFormatting>
  <conditionalFormatting sqref="AO24:AT24">
    <cfRule type="expression" dxfId="2637" priority="261">
      <formula>INDIRECT(ADDRESS(ROW(),COLUMN()))=TRUNC(INDIRECT(ADDRESS(ROW(),COLUMN())))</formula>
    </cfRule>
  </conditionalFormatting>
  <conditionalFormatting sqref="AO23:AT23">
    <cfRule type="expression" dxfId="2636" priority="260">
      <formula>INDIRECT(ADDRESS(ROW(),COLUMN()))=TRUNC(INDIRECT(ADDRESS(ROW(),COLUMN())))</formula>
    </cfRule>
  </conditionalFormatting>
  <conditionalFormatting sqref="AU24">
    <cfRule type="expression" dxfId="2635" priority="259">
      <formula>INDIRECT(ADDRESS(ROW(),COLUMN()))=TRUNC(INDIRECT(ADDRESS(ROW(),COLUMN())))</formula>
    </cfRule>
  </conditionalFormatting>
  <conditionalFormatting sqref="AU23">
    <cfRule type="expression" dxfId="2634" priority="258">
      <formula>INDIRECT(ADDRESS(ROW(),COLUMN()))=TRUNC(INDIRECT(ADDRESS(ROW(),COLUMN())))</formula>
    </cfRule>
  </conditionalFormatting>
  <conditionalFormatting sqref="AV24:AW24">
    <cfRule type="expression" dxfId="2633" priority="257">
      <formula>INDIRECT(ADDRESS(ROW(),COLUMN()))=TRUNC(INDIRECT(ADDRESS(ROW(),COLUMN())))</formula>
    </cfRule>
  </conditionalFormatting>
  <conditionalFormatting sqref="AV23:AW23">
    <cfRule type="expression" dxfId="2632" priority="256">
      <formula>INDIRECT(ADDRESS(ROW(),COLUMN()))=TRUNC(INDIRECT(ADDRESS(ROW(),COLUMN())))</formula>
    </cfRule>
  </conditionalFormatting>
  <conditionalFormatting sqref="AX23:BA24">
    <cfRule type="expression" dxfId="2631" priority="255">
      <formula>INDIRECT(ADDRESS(ROW(),COLUMN()))=TRUNC(INDIRECT(ADDRESS(ROW(),COLUMN())))</formula>
    </cfRule>
  </conditionalFormatting>
  <conditionalFormatting sqref="S27">
    <cfRule type="expression" dxfId="2630" priority="254">
      <formula>INDIRECT(ADDRESS(ROW(),COLUMN()))=TRUNC(INDIRECT(ADDRESS(ROW(),COLUMN())))</formula>
    </cfRule>
  </conditionalFormatting>
  <conditionalFormatting sqref="S26">
    <cfRule type="expression" dxfId="2629" priority="253">
      <formula>INDIRECT(ADDRESS(ROW(),COLUMN()))=TRUNC(INDIRECT(ADDRESS(ROW(),COLUMN())))</formula>
    </cfRule>
  </conditionalFormatting>
  <conditionalFormatting sqref="T27:Y27">
    <cfRule type="expression" dxfId="2628" priority="252">
      <formula>INDIRECT(ADDRESS(ROW(),COLUMN()))=TRUNC(INDIRECT(ADDRESS(ROW(),COLUMN())))</formula>
    </cfRule>
  </conditionalFormatting>
  <conditionalFormatting sqref="T26:Y26">
    <cfRule type="expression" dxfId="2627" priority="251">
      <formula>INDIRECT(ADDRESS(ROW(),COLUMN()))=TRUNC(INDIRECT(ADDRESS(ROW(),COLUMN())))</formula>
    </cfRule>
  </conditionalFormatting>
  <conditionalFormatting sqref="Z27">
    <cfRule type="expression" dxfId="2626" priority="250">
      <formula>INDIRECT(ADDRESS(ROW(),COLUMN()))=TRUNC(INDIRECT(ADDRESS(ROW(),COLUMN())))</formula>
    </cfRule>
  </conditionalFormatting>
  <conditionalFormatting sqref="Z26">
    <cfRule type="expression" dxfId="2625" priority="249">
      <formula>INDIRECT(ADDRESS(ROW(),COLUMN()))=TRUNC(INDIRECT(ADDRESS(ROW(),COLUMN())))</formula>
    </cfRule>
  </conditionalFormatting>
  <conditionalFormatting sqref="AA27:AF27">
    <cfRule type="expression" dxfId="2624" priority="248">
      <formula>INDIRECT(ADDRESS(ROW(),COLUMN()))=TRUNC(INDIRECT(ADDRESS(ROW(),COLUMN())))</formula>
    </cfRule>
  </conditionalFormatting>
  <conditionalFormatting sqref="AA26:AF26">
    <cfRule type="expression" dxfId="2623" priority="247">
      <formula>INDIRECT(ADDRESS(ROW(),COLUMN()))=TRUNC(INDIRECT(ADDRESS(ROW(),COLUMN())))</formula>
    </cfRule>
  </conditionalFormatting>
  <conditionalFormatting sqref="AG27">
    <cfRule type="expression" dxfId="2622" priority="246">
      <formula>INDIRECT(ADDRESS(ROW(),COLUMN()))=TRUNC(INDIRECT(ADDRESS(ROW(),COLUMN())))</formula>
    </cfRule>
  </conditionalFormatting>
  <conditionalFormatting sqref="AG26">
    <cfRule type="expression" dxfId="2621" priority="245">
      <formula>INDIRECT(ADDRESS(ROW(),COLUMN()))=TRUNC(INDIRECT(ADDRESS(ROW(),COLUMN())))</formula>
    </cfRule>
  </conditionalFormatting>
  <conditionalFormatting sqref="AH27:AM27">
    <cfRule type="expression" dxfId="2620" priority="244">
      <formula>INDIRECT(ADDRESS(ROW(),COLUMN()))=TRUNC(INDIRECT(ADDRESS(ROW(),COLUMN())))</formula>
    </cfRule>
  </conditionalFormatting>
  <conditionalFormatting sqref="AH26:AM26">
    <cfRule type="expression" dxfId="2619" priority="243">
      <formula>INDIRECT(ADDRESS(ROW(),COLUMN()))=TRUNC(INDIRECT(ADDRESS(ROW(),COLUMN())))</formula>
    </cfRule>
  </conditionalFormatting>
  <conditionalFormatting sqref="AN27">
    <cfRule type="expression" dxfId="2618" priority="242">
      <formula>INDIRECT(ADDRESS(ROW(),COLUMN()))=TRUNC(INDIRECT(ADDRESS(ROW(),COLUMN())))</formula>
    </cfRule>
  </conditionalFormatting>
  <conditionalFormatting sqref="AN26">
    <cfRule type="expression" dxfId="2617" priority="241">
      <formula>INDIRECT(ADDRESS(ROW(),COLUMN()))=TRUNC(INDIRECT(ADDRESS(ROW(),COLUMN())))</formula>
    </cfRule>
  </conditionalFormatting>
  <conditionalFormatting sqref="AO27:AT27">
    <cfRule type="expression" dxfId="2616" priority="240">
      <formula>INDIRECT(ADDRESS(ROW(),COLUMN()))=TRUNC(INDIRECT(ADDRESS(ROW(),COLUMN())))</formula>
    </cfRule>
  </conditionalFormatting>
  <conditionalFormatting sqref="AO26:AT26">
    <cfRule type="expression" dxfId="2615" priority="239">
      <formula>INDIRECT(ADDRESS(ROW(),COLUMN()))=TRUNC(INDIRECT(ADDRESS(ROW(),COLUMN())))</formula>
    </cfRule>
  </conditionalFormatting>
  <conditionalFormatting sqref="AU27">
    <cfRule type="expression" dxfId="2614" priority="238">
      <formula>INDIRECT(ADDRESS(ROW(),COLUMN()))=TRUNC(INDIRECT(ADDRESS(ROW(),COLUMN())))</formula>
    </cfRule>
  </conditionalFormatting>
  <conditionalFormatting sqref="AU26">
    <cfRule type="expression" dxfId="2613" priority="237">
      <formula>INDIRECT(ADDRESS(ROW(),COLUMN()))=TRUNC(INDIRECT(ADDRESS(ROW(),COLUMN())))</formula>
    </cfRule>
  </conditionalFormatting>
  <conditionalFormatting sqref="AV27:AW27">
    <cfRule type="expression" dxfId="2612" priority="236">
      <formula>INDIRECT(ADDRESS(ROW(),COLUMN()))=TRUNC(INDIRECT(ADDRESS(ROW(),COLUMN())))</formula>
    </cfRule>
  </conditionalFormatting>
  <conditionalFormatting sqref="AV26:AW26">
    <cfRule type="expression" dxfId="2611" priority="235">
      <formula>INDIRECT(ADDRESS(ROW(),COLUMN()))=TRUNC(INDIRECT(ADDRESS(ROW(),COLUMN())))</formula>
    </cfRule>
  </conditionalFormatting>
  <conditionalFormatting sqref="AX26:BA27">
    <cfRule type="expression" dxfId="2610" priority="234">
      <formula>INDIRECT(ADDRESS(ROW(),COLUMN()))=TRUNC(INDIRECT(ADDRESS(ROW(),COLUMN())))</formula>
    </cfRule>
  </conditionalFormatting>
  <conditionalFormatting sqref="S30">
    <cfRule type="expression" dxfId="2609" priority="233">
      <formula>INDIRECT(ADDRESS(ROW(),COLUMN()))=TRUNC(INDIRECT(ADDRESS(ROW(),COLUMN())))</formula>
    </cfRule>
  </conditionalFormatting>
  <conditionalFormatting sqref="S29">
    <cfRule type="expression" dxfId="2608" priority="232">
      <formula>INDIRECT(ADDRESS(ROW(),COLUMN()))=TRUNC(INDIRECT(ADDRESS(ROW(),COLUMN())))</formula>
    </cfRule>
  </conditionalFormatting>
  <conditionalFormatting sqref="T30:Y30">
    <cfRule type="expression" dxfId="2607" priority="231">
      <formula>INDIRECT(ADDRESS(ROW(),COLUMN()))=TRUNC(INDIRECT(ADDRESS(ROW(),COLUMN())))</formula>
    </cfRule>
  </conditionalFormatting>
  <conditionalFormatting sqref="T29:Y29">
    <cfRule type="expression" dxfId="2606" priority="230">
      <formula>INDIRECT(ADDRESS(ROW(),COLUMN()))=TRUNC(INDIRECT(ADDRESS(ROW(),COLUMN())))</formula>
    </cfRule>
  </conditionalFormatting>
  <conditionalFormatting sqref="Z30">
    <cfRule type="expression" dxfId="2605" priority="229">
      <formula>INDIRECT(ADDRESS(ROW(),COLUMN()))=TRUNC(INDIRECT(ADDRESS(ROW(),COLUMN())))</formula>
    </cfRule>
  </conditionalFormatting>
  <conditionalFormatting sqref="Z29">
    <cfRule type="expression" dxfId="2604" priority="228">
      <formula>INDIRECT(ADDRESS(ROW(),COLUMN()))=TRUNC(INDIRECT(ADDRESS(ROW(),COLUMN())))</formula>
    </cfRule>
  </conditionalFormatting>
  <conditionalFormatting sqref="AA30:AF30">
    <cfRule type="expression" dxfId="2603" priority="227">
      <formula>INDIRECT(ADDRESS(ROW(),COLUMN()))=TRUNC(INDIRECT(ADDRESS(ROW(),COLUMN())))</formula>
    </cfRule>
  </conditionalFormatting>
  <conditionalFormatting sqref="AA29:AF29">
    <cfRule type="expression" dxfId="2602" priority="226">
      <formula>INDIRECT(ADDRESS(ROW(),COLUMN()))=TRUNC(INDIRECT(ADDRESS(ROW(),COLUMN())))</formula>
    </cfRule>
  </conditionalFormatting>
  <conditionalFormatting sqref="AG30">
    <cfRule type="expression" dxfId="2601" priority="225">
      <formula>INDIRECT(ADDRESS(ROW(),COLUMN()))=TRUNC(INDIRECT(ADDRESS(ROW(),COLUMN())))</formula>
    </cfRule>
  </conditionalFormatting>
  <conditionalFormatting sqref="AG29">
    <cfRule type="expression" dxfId="2600" priority="224">
      <formula>INDIRECT(ADDRESS(ROW(),COLUMN()))=TRUNC(INDIRECT(ADDRESS(ROW(),COLUMN())))</formula>
    </cfRule>
  </conditionalFormatting>
  <conditionalFormatting sqref="AH30:AM30">
    <cfRule type="expression" dxfId="2599" priority="223">
      <formula>INDIRECT(ADDRESS(ROW(),COLUMN()))=TRUNC(INDIRECT(ADDRESS(ROW(),COLUMN())))</formula>
    </cfRule>
  </conditionalFormatting>
  <conditionalFormatting sqref="AH29:AM29">
    <cfRule type="expression" dxfId="2598" priority="222">
      <formula>INDIRECT(ADDRESS(ROW(),COLUMN()))=TRUNC(INDIRECT(ADDRESS(ROW(),COLUMN())))</formula>
    </cfRule>
  </conditionalFormatting>
  <conditionalFormatting sqref="AN30">
    <cfRule type="expression" dxfId="2597" priority="221">
      <formula>INDIRECT(ADDRESS(ROW(),COLUMN()))=TRUNC(INDIRECT(ADDRESS(ROW(),COLUMN())))</formula>
    </cfRule>
  </conditionalFormatting>
  <conditionalFormatting sqref="AN29">
    <cfRule type="expression" dxfId="2596" priority="220">
      <formula>INDIRECT(ADDRESS(ROW(),COLUMN()))=TRUNC(INDIRECT(ADDRESS(ROW(),COLUMN())))</formula>
    </cfRule>
  </conditionalFormatting>
  <conditionalFormatting sqref="AO30:AT30">
    <cfRule type="expression" dxfId="2595" priority="219">
      <formula>INDIRECT(ADDRESS(ROW(),COLUMN()))=TRUNC(INDIRECT(ADDRESS(ROW(),COLUMN())))</formula>
    </cfRule>
  </conditionalFormatting>
  <conditionalFormatting sqref="AO29:AT29">
    <cfRule type="expression" dxfId="2594" priority="218">
      <formula>INDIRECT(ADDRESS(ROW(),COLUMN()))=TRUNC(INDIRECT(ADDRESS(ROW(),COLUMN())))</formula>
    </cfRule>
  </conditionalFormatting>
  <conditionalFormatting sqref="AU30">
    <cfRule type="expression" dxfId="2593" priority="217">
      <formula>INDIRECT(ADDRESS(ROW(),COLUMN()))=TRUNC(INDIRECT(ADDRESS(ROW(),COLUMN())))</formula>
    </cfRule>
  </conditionalFormatting>
  <conditionalFormatting sqref="AU29">
    <cfRule type="expression" dxfId="2592" priority="216">
      <formula>INDIRECT(ADDRESS(ROW(),COLUMN()))=TRUNC(INDIRECT(ADDRESS(ROW(),COLUMN())))</formula>
    </cfRule>
  </conditionalFormatting>
  <conditionalFormatting sqref="AV30:AW30">
    <cfRule type="expression" dxfId="2591" priority="215">
      <formula>INDIRECT(ADDRESS(ROW(),COLUMN()))=TRUNC(INDIRECT(ADDRESS(ROW(),COLUMN())))</formula>
    </cfRule>
  </conditionalFormatting>
  <conditionalFormatting sqref="AV29:AW29">
    <cfRule type="expression" dxfId="2590" priority="214">
      <formula>INDIRECT(ADDRESS(ROW(),COLUMN()))=TRUNC(INDIRECT(ADDRESS(ROW(),COLUMN())))</formula>
    </cfRule>
  </conditionalFormatting>
  <conditionalFormatting sqref="AX29:BA30">
    <cfRule type="expression" dxfId="2589" priority="213">
      <formula>INDIRECT(ADDRESS(ROW(),COLUMN()))=TRUNC(INDIRECT(ADDRESS(ROW(),COLUMN())))</formula>
    </cfRule>
  </conditionalFormatting>
  <conditionalFormatting sqref="S33">
    <cfRule type="expression" dxfId="2588" priority="212">
      <formula>INDIRECT(ADDRESS(ROW(),COLUMN()))=TRUNC(INDIRECT(ADDRESS(ROW(),COLUMN())))</formula>
    </cfRule>
  </conditionalFormatting>
  <conditionalFormatting sqref="S32">
    <cfRule type="expression" dxfId="2587" priority="211">
      <formula>INDIRECT(ADDRESS(ROW(),COLUMN()))=TRUNC(INDIRECT(ADDRESS(ROW(),COLUMN())))</formula>
    </cfRule>
  </conditionalFormatting>
  <conditionalFormatting sqref="T33:Y33">
    <cfRule type="expression" dxfId="2586" priority="210">
      <formula>INDIRECT(ADDRESS(ROW(),COLUMN()))=TRUNC(INDIRECT(ADDRESS(ROW(),COLUMN())))</formula>
    </cfRule>
  </conditionalFormatting>
  <conditionalFormatting sqref="T32:Y32">
    <cfRule type="expression" dxfId="2585" priority="209">
      <formula>INDIRECT(ADDRESS(ROW(),COLUMN()))=TRUNC(INDIRECT(ADDRESS(ROW(),COLUMN())))</formula>
    </cfRule>
  </conditionalFormatting>
  <conditionalFormatting sqref="Z33">
    <cfRule type="expression" dxfId="2584" priority="208">
      <formula>INDIRECT(ADDRESS(ROW(),COLUMN()))=TRUNC(INDIRECT(ADDRESS(ROW(),COLUMN())))</formula>
    </cfRule>
  </conditionalFormatting>
  <conditionalFormatting sqref="Z32">
    <cfRule type="expression" dxfId="2583" priority="207">
      <formula>INDIRECT(ADDRESS(ROW(),COLUMN()))=TRUNC(INDIRECT(ADDRESS(ROW(),COLUMN())))</formula>
    </cfRule>
  </conditionalFormatting>
  <conditionalFormatting sqref="AA33:AF33">
    <cfRule type="expression" dxfId="2582" priority="206">
      <formula>INDIRECT(ADDRESS(ROW(),COLUMN()))=TRUNC(INDIRECT(ADDRESS(ROW(),COLUMN())))</formula>
    </cfRule>
  </conditionalFormatting>
  <conditionalFormatting sqref="AA32:AF32">
    <cfRule type="expression" dxfId="2581" priority="205">
      <formula>INDIRECT(ADDRESS(ROW(),COLUMN()))=TRUNC(INDIRECT(ADDRESS(ROW(),COLUMN())))</formula>
    </cfRule>
  </conditionalFormatting>
  <conditionalFormatting sqref="AG33">
    <cfRule type="expression" dxfId="2580" priority="204">
      <formula>INDIRECT(ADDRESS(ROW(),COLUMN()))=TRUNC(INDIRECT(ADDRESS(ROW(),COLUMN())))</formula>
    </cfRule>
  </conditionalFormatting>
  <conditionalFormatting sqref="AG32">
    <cfRule type="expression" dxfId="2579" priority="203">
      <formula>INDIRECT(ADDRESS(ROW(),COLUMN()))=TRUNC(INDIRECT(ADDRESS(ROW(),COLUMN())))</formula>
    </cfRule>
  </conditionalFormatting>
  <conditionalFormatting sqref="AH33:AM33">
    <cfRule type="expression" dxfId="2578" priority="202">
      <formula>INDIRECT(ADDRESS(ROW(),COLUMN()))=TRUNC(INDIRECT(ADDRESS(ROW(),COLUMN())))</formula>
    </cfRule>
  </conditionalFormatting>
  <conditionalFormatting sqref="AH32:AM32">
    <cfRule type="expression" dxfId="2577" priority="201">
      <formula>INDIRECT(ADDRESS(ROW(),COLUMN()))=TRUNC(INDIRECT(ADDRESS(ROW(),COLUMN())))</formula>
    </cfRule>
  </conditionalFormatting>
  <conditionalFormatting sqref="AN33">
    <cfRule type="expression" dxfId="2576" priority="200">
      <formula>INDIRECT(ADDRESS(ROW(),COLUMN()))=TRUNC(INDIRECT(ADDRESS(ROW(),COLUMN())))</formula>
    </cfRule>
  </conditionalFormatting>
  <conditionalFormatting sqref="AN32">
    <cfRule type="expression" dxfId="2575" priority="199">
      <formula>INDIRECT(ADDRESS(ROW(),COLUMN()))=TRUNC(INDIRECT(ADDRESS(ROW(),COLUMN())))</formula>
    </cfRule>
  </conditionalFormatting>
  <conditionalFormatting sqref="AO33:AT33">
    <cfRule type="expression" dxfId="2574" priority="198">
      <formula>INDIRECT(ADDRESS(ROW(),COLUMN()))=TRUNC(INDIRECT(ADDRESS(ROW(),COLUMN())))</formula>
    </cfRule>
  </conditionalFormatting>
  <conditionalFormatting sqref="AO32:AT32">
    <cfRule type="expression" dxfId="2573" priority="197">
      <formula>INDIRECT(ADDRESS(ROW(),COLUMN()))=TRUNC(INDIRECT(ADDRESS(ROW(),COLUMN())))</formula>
    </cfRule>
  </conditionalFormatting>
  <conditionalFormatting sqref="AU33">
    <cfRule type="expression" dxfId="2572" priority="196">
      <formula>INDIRECT(ADDRESS(ROW(),COLUMN()))=TRUNC(INDIRECT(ADDRESS(ROW(),COLUMN())))</formula>
    </cfRule>
  </conditionalFormatting>
  <conditionalFormatting sqref="AU32">
    <cfRule type="expression" dxfId="2571" priority="195">
      <formula>INDIRECT(ADDRESS(ROW(),COLUMN()))=TRUNC(INDIRECT(ADDRESS(ROW(),COLUMN())))</formula>
    </cfRule>
  </conditionalFormatting>
  <conditionalFormatting sqref="AV33:AW33">
    <cfRule type="expression" dxfId="2570" priority="194">
      <formula>INDIRECT(ADDRESS(ROW(),COLUMN()))=TRUNC(INDIRECT(ADDRESS(ROW(),COLUMN())))</formula>
    </cfRule>
  </conditionalFormatting>
  <conditionalFormatting sqref="AV32:AW32">
    <cfRule type="expression" dxfId="2569" priority="193">
      <formula>INDIRECT(ADDRESS(ROW(),COLUMN()))=TRUNC(INDIRECT(ADDRESS(ROW(),COLUMN())))</formula>
    </cfRule>
  </conditionalFormatting>
  <conditionalFormatting sqref="AX32:BA33">
    <cfRule type="expression" dxfId="2568" priority="192">
      <formula>INDIRECT(ADDRESS(ROW(),COLUMN()))=TRUNC(INDIRECT(ADDRESS(ROW(),COLUMN())))</formula>
    </cfRule>
  </conditionalFormatting>
  <conditionalFormatting sqref="S36">
    <cfRule type="expression" dxfId="2567" priority="191">
      <formula>INDIRECT(ADDRESS(ROW(),COLUMN()))=TRUNC(INDIRECT(ADDRESS(ROW(),COLUMN())))</formula>
    </cfRule>
  </conditionalFormatting>
  <conditionalFormatting sqref="S35">
    <cfRule type="expression" dxfId="2566" priority="190">
      <formula>INDIRECT(ADDRESS(ROW(),COLUMN()))=TRUNC(INDIRECT(ADDRESS(ROW(),COLUMN())))</formula>
    </cfRule>
  </conditionalFormatting>
  <conditionalFormatting sqref="T36:Y36">
    <cfRule type="expression" dxfId="2565" priority="189">
      <formula>INDIRECT(ADDRESS(ROW(),COLUMN()))=TRUNC(INDIRECT(ADDRESS(ROW(),COLUMN())))</formula>
    </cfRule>
  </conditionalFormatting>
  <conditionalFormatting sqref="T35:Y35">
    <cfRule type="expression" dxfId="2564" priority="188">
      <formula>INDIRECT(ADDRESS(ROW(),COLUMN()))=TRUNC(INDIRECT(ADDRESS(ROW(),COLUMN())))</formula>
    </cfRule>
  </conditionalFormatting>
  <conditionalFormatting sqref="Z36">
    <cfRule type="expression" dxfId="2563" priority="187">
      <formula>INDIRECT(ADDRESS(ROW(),COLUMN()))=TRUNC(INDIRECT(ADDRESS(ROW(),COLUMN())))</formula>
    </cfRule>
  </conditionalFormatting>
  <conditionalFormatting sqref="Z35">
    <cfRule type="expression" dxfId="2562" priority="186">
      <formula>INDIRECT(ADDRESS(ROW(),COLUMN()))=TRUNC(INDIRECT(ADDRESS(ROW(),COLUMN())))</formula>
    </cfRule>
  </conditionalFormatting>
  <conditionalFormatting sqref="AA36:AF36">
    <cfRule type="expression" dxfId="2561" priority="185">
      <formula>INDIRECT(ADDRESS(ROW(),COLUMN()))=TRUNC(INDIRECT(ADDRESS(ROW(),COLUMN())))</formula>
    </cfRule>
  </conditionalFormatting>
  <conditionalFormatting sqref="AA35:AF35">
    <cfRule type="expression" dxfId="2560" priority="184">
      <formula>INDIRECT(ADDRESS(ROW(),COLUMN()))=TRUNC(INDIRECT(ADDRESS(ROW(),COLUMN())))</formula>
    </cfRule>
  </conditionalFormatting>
  <conditionalFormatting sqref="AG36">
    <cfRule type="expression" dxfId="2559" priority="183">
      <formula>INDIRECT(ADDRESS(ROW(),COLUMN()))=TRUNC(INDIRECT(ADDRESS(ROW(),COLUMN())))</formula>
    </cfRule>
  </conditionalFormatting>
  <conditionalFormatting sqref="AG35">
    <cfRule type="expression" dxfId="2558" priority="182">
      <formula>INDIRECT(ADDRESS(ROW(),COLUMN()))=TRUNC(INDIRECT(ADDRESS(ROW(),COLUMN())))</formula>
    </cfRule>
  </conditionalFormatting>
  <conditionalFormatting sqref="AH36:AM36">
    <cfRule type="expression" dxfId="2557" priority="181">
      <formula>INDIRECT(ADDRESS(ROW(),COLUMN()))=TRUNC(INDIRECT(ADDRESS(ROW(),COLUMN())))</formula>
    </cfRule>
  </conditionalFormatting>
  <conditionalFormatting sqref="AH35:AM35">
    <cfRule type="expression" dxfId="2556" priority="180">
      <formula>INDIRECT(ADDRESS(ROW(),COLUMN()))=TRUNC(INDIRECT(ADDRESS(ROW(),COLUMN())))</formula>
    </cfRule>
  </conditionalFormatting>
  <conditionalFormatting sqref="AN36">
    <cfRule type="expression" dxfId="2555" priority="179">
      <formula>INDIRECT(ADDRESS(ROW(),COLUMN()))=TRUNC(INDIRECT(ADDRESS(ROW(),COLUMN())))</formula>
    </cfRule>
  </conditionalFormatting>
  <conditionalFormatting sqref="AN35">
    <cfRule type="expression" dxfId="2554" priority="178">
      <formula>INDIRECT(ADDRESS(ROW(),COLUMN()))=TRUNC(INDIRECT(ADDRESS(ROW(),COLUMN())))</formula>
    </cfRule>
  </conditionalFormatting>
  <conditionalFormatting sqref="AO36:AT36">
    <cfRule type="expression" dxfId="2553" priority="177">
      <formula>INDIRECT(ADDRESS(ROW(),COLUMN()))=TRUNC(INDIRECT(ADDRESS(ROW(),COLUMN())))</formula>
    </cfRule>
  </conditionalFormatting>
  <conditionalFormatting sqref="AO35:AT35">
    <cfRule type="expression" dxfId="2552" priority="176">
      <formula>INDIRECT(ADDRESS(ROW(),COLUMN()))=TRUNC(INDIRECT(ADDRESS(ROW(),COLUMN())))</formula>
    </cfRule>
  </conditionalFormatting>
  <conditionalFormatting sqref="AU36">
    <cfRule type="expression" dxfId="2551" priority="175">
      <formula>INDIRECT(ADDRESS(ROW(),COLUMN()))=TRUNC(INDIRECT(ADDRESS(ROW(),COLUMN())))</formula>
    </cfRule>
  </conditionalFormatting>
  <conditionalFormatting sqref="AU35">
    <cfRule type="expression" dxfId="2550" priority="174">
      <formula>INDIRECT(ADDRESS(ROW(),COLUMN()))=TRUNC(INDIRECT(ADDRESS(ROW(),COLUMN())))</formula>
    </cfRule>
  </conditionalFormatting>
  <conditionalFormatting sqref="AV36:AW36">
    <cfRule type="expression" dxfId="2549" priority="173">
      <formula>INDIRECT(ADDRESS(ROW(),COLUMN()))=TRUNC(INDIRECT(ADDRESS(ROW(),COLUMN())))</formula>
    </cfRule>
  </conditionalFormatting>
  <conditionalFormatting sqref="AV35:AW35">
    <cfRule type="expression" dxfId="2548" priority="172">
      <formula>INDIRECT(ADDRESS(ROW(),COLUMN()))=TRUNC(INDIRECT(ADDRESS(ROW(),COLUMN())))</formula>
    </cfRule>
  </conditionalFormatting>
  <conditionalFormatting sqref="AX35:BA36">
    <cfRule type="expression" dxfId="2547" priority="171">
      <formula>INDIRECT(ADDRESS(ROW(),COLUMN()))=TRUNC(INDIRECT(ADDRESS(ROW(),COLUMN())))</formula>
    </cfRule>
  </conditionalFormatting>
  <conditionalFormatting sqref="S39">
    <cfRule type="expression" dxfId="2546" priority="170">
      <formula>INDIRECT(ADDRESS(ROW(),COLUMN()))=TRUNC(INDIRECT(ADDRESS(ROW(),COLUMN())))</formula>
    </cfRule>
  </conditionalFormatting>
  <conditionalFormatting sqref="S38">
    <cfRule type="expression" dxfId="2545" priority="169">
      <formula>INDIRECT(ADDRESS(ROW(),COLUMN()))=TRUNC(INDIRECT(ADDRESS(ROW(),COLUMN())))</formula>
    </cfRule>
  </conditionalFormatting>
  <conditionalFormatting sqref="T39:Y39">
    <cfRule type="expression" dxfId="2544" priority="168">
      <formula>INDIRECT(ADDRESS(ROW(),COLUMN()))=TRUNC(INDIRECT(ADDRESS(ROW(),COLUMN())))</formula>
    </cfRule>
  </conditionalFormatting>
  <conditionalFormatting sqref="T38:Y38">
    <cfRule type="expression" dxfId="2543" priority="167">
      <formula>INDIRECT(ADDRESS(ROW(),COLUMN()))=TRUNC(INDIRECT(ADDRESS(ROW(),COLUMN())))</formula>
    </cfRule>
  </conditionalFormatting>
  <conditionalFormatting sqref="Z39">
    <cfRule type="expression" dxfId="2542" priority="166">
      <formula>INDIRECT(ADDRESS(ROW(),COLUMN()))=TRUNC(INDIRECT(ADDRESS(ROW(),COLUMN())))</formula>
    </cfRule>
  </conditionalFormatting>
  <conditionalFormatting sqref="Z38">
    <cfRule type="expression" dxfId="2541" priority="165">
      <formula>INDIRECT(ADDRESS(ROW(),COLUMN()))=TRUNC(INDIRECT(ADDRESS(ROW(),COLUMN())))</formula>
    </cfRule>
  </conditionalFormatting>
  <conditionalFormatting sqref="AA39:AF39">
    <cfRule type="expression" dxfId="2540" priority="164">
      <formula>INDIRECT(ADDRESS(ROW(),COLUMN()))=TRUNC(INDIRECT(ADDRESS(ROW(),COLUMN())))</formula>
    </cfRule>
  </conditionalFormatting>
  <conditionalFormatting sqref="AA38:AF38">
    <cfRule type="expression" dxfId="2539" priority="163">
      <formula>INDIRECT(ADDRESS(ROW(),COLUMN()))=TRUNC(INDIRECT(ADDRESS(ROW(),COLUMN())))</formula>
    </cfRule>
  </conditionalFormatting>
  <conditionalFormatting sqref="AG39">
    <cfRule type="expression" dxfId="2538" priority="162">
      <formula>INDIRECT(ADDRESS(ROW(),COLUMN()))=TRUNC(INDIRECT(ADDRESS(ROW(),COLUMN())))</formula>
    </cfRule>
  </conditionalFormatting>
  <conditionalFormatting sqref="AG38">
    <cfRule type="expression" dxfId="2537" priority="161">
      <formula>INDIRECT(ADDRESS(ROW(),COLUMN()))=TRUNC(INDIRECT(ADDRESS(ROW(),COLUMN())))</formula>
    </cfRule>
  </conditionalFormatting>
  <conditionalFormatting sqref="AH39:AM39">
    <cfRule type="expression" dxfId="2536" priority="160">
      <formula>INDIRECT(ADDRESS(ROW(),COLUMN()))=TRUNC(INDIRECT(ADDRESS(ROW(),COLUMN())))</formula>
    </cfRule>
  </conditionalFormatting>
  <conditionalFormatting sqref="AH38:AM38">
    <cfRule type="expression" dxfId="2535" priority="159">
      <formula>INDIRECT(ADDRESS(ROW(),COLUMN()))=TRUNC(INDIRECT(ADDRESS(ROW(),COLUMN())))</formula>
    </cfRule>
  </conditionalFormatting>
  <conditionalFormatting sqref="AN39">
    <cfRule type="expression" dxfId="2534" priority="158">
      <formula>INDIRECT(ADDRESS(ROW(),COLUMN()))=TRUNC(INDIRECT(ADDRESS(ROW(),COLUMN())))</formula>
    </cfRule>
  </conditionalFormatting>
  <conditionalFormatting sqref="AN38">
    <cfRule type="expression" dxfId="2533" priority="157">
      <formula>INDIRECT(ADDRESS(ROW(),COLUMN()))=TRUNC(INDIRECT(ADDRESS(ROW(),COLUMN())))</formula>
    </cfRule>
  </conditionalFormatting>
  <conditionalFormatting sqref="AO39:AT39">
    <cfRule type="expression" dxfId="2532" priority="156">
      <formula>INDIRECT(ADDRESS(ROW(),COLUMN()))=TRUNC(INDIRECT(ADDRESS(ROW(),COLUMN())))</formula>
    </cfRule>
  </conditionalFormatting>
  <conditionalFormatting sqref="AO38:AT38">
    <cfRule type="expression" dxfId="2531" priority="155">
      <formula>INDIRECT(ADDRESS(ROW(),COLUMN()))=TRUNC(INDIRECT(ADDRESS(ROW(),COLUMN())))</formula>
    </cfRule>
  </conditionalFormatting>
  <conditionalFormatting sqref="AU39">
    <cfRule type="expression" dxfId="2530" priority="154">
      <formula>INDIRECT(ADDRESS(ROW(),COLUMN()))=TRUNC(INDIRECT(ADDRESS(ROW(),COLUMN())))</formula>
    </cfRule>
  </conditionalFormatting>
  <conditionalFormatting sqref="AU38">
    <cfRule type="expression" dxfId="2529" priority="153">
      <formula>INDIRECT(ADDRESS(ROW(),COLUMN()))=TRUNC(INDIRECT(ADDRESS(ROW(),COLUMN())))</formula>
    </cfRule>
  </conditionalFormatting>
  <conditionalFormatting sqref="AV39:AW39">
    <cfRule type="expression" dxfId="2528" priority="152">
      <formula>INDIRECT(ADDRESS(ROW(),COLUMN()))=TRUNC(INDIRECT(ADDRESS(ROW(),COLUMN())))</formula>
    </cfRule>
  </conditionalFormatting>
  <conditionalFormatting sqref="AV38:AW38">
    <cfRule type="expression" dxfId="2527" priority="151">
      <formula>INDIRECT(ADDRESS(ROW(),COLUMN()))=TRUNC(INDIRECT(ADDRESS(ROW(),COLUMN())))</formula>
    </cfRule>
  </conditionalFormatting>
  <conditionalFormatting sqref="AX38:BA39">
    <cfRule type="expression" dxfId="2526" priority="150">
      <formula>INDIRECT(ADDRESS(ROW(),COLUMN()))=TRUNC(INDIRECT(ADDRESS(ROW(),COLUMN())))</formula>
    </cfRule>
  </conditionalFormatting>
  <conditionalFormatting sqref="S42">
    <cfRule type="expression" dxfId="2525" priority="149">
      <formula>INDIRECT(ADDRESS(ROW(),COLUMN()))=TRUNC(INDIRECT(ADDRESS(ROW(),COLUMN())))</formula>
    </cfRule>
  </conditionalFormatting>
  <conditionalFormatting sqref="S41">
    <cfRule type="expression" dxfId="2524" priority="148">
      <formula>INDIRECT(ADDRESS(ROW(),COLUMN()))=TRUNC(INDIRECT(ADDRESS(ROW(),COLUMN())))</formula>
    </cfRule>
  </conditionalFormatting>
  <conditionalFormatting sqref="T42:Y42">
    <cfRule type="expression" dxfId="2523" priority="147">
      <formula>INDIRECT(ADDRESS(ROW(),COLUMN()))=TRUNC(INDIRECT(ADDRESS(ROW(),COLUMN())))</formula>
    </cfRule>
  </conditionalFormatting>
  <conditionalFormatting sqref="T41:Y41">
    <cfRule type="expression" dxfId="2522" priority="146">
      <formula>INDIRECT(ADDRESS(ROW(),COLUMN()))=TRUNC(INDIRECT(ADDRESS(ROW(),COLUMN())))</formula>
    </cfRule>
  </conditionalFormatting>
  <conditionalFormatting sqref="Z42">
    <cfRule type="expression" dxfId="2521" priority="145">
      <formula>INDIRECT(ADDRESS(ROW(),COLUMN()))=TRUNC(INDIRECT(ADDRESS(ROW(),COLUMN())))</formula>
    </cfRule>
  </conditionalFormatting>
  <conditionalFormatting sqref="Z41">
    <cfRule type="expression" dxfId="2520" priority="144">
      <formula>INDIRECT(ADDRESS(ROW(),COLUMN()))=TRUNC(INDIRECT(ADDRESS(ROW(),COLUMN())))</formula>
    </cfRule>
  </conditionalFormatting>
  <conditionalFormatting sqref="AA42:AF42">
    <cfRule type="expression" dxfId="2519" priority="143">
      <formula>INDIRECT(ADDRESS(ROW(),COLUMN()))=TRUNC(INDIRECT(ADDRESS(ROW(),COLUMN())))</formula>
    </cfRule>
  </conditionalFormatting>
  <conditionalFormatting sqref="AA41:AF41">
    <cfRule type="expression" dxfId="2518" priority="142">
      <formula>INDIRECT(ADDRESS(ROW(),COLUMN()))=TRUNC(INDIRECT(ADDRESS(ROW(),COLUMN())))</formula>
    </cfRule>
  </conditionalFormatting>
  <conditionalFormatting sqref="AG42">
    <cfRule type="expression" dxfId="2517" priority="141">
      <formula>INDIRECT(ADDRESS(ROW(),COLUMN()))=TRUNC(INDIRECT(ADDRESS(ROW(),COLUMN())))</formula>
    </cfRule>
  </conditionalFormatting>
  <conditionalFormatting sqref="AG41">
    <cfRule type="expression" dxfId="2516" priority="140">
      <formula>INDIRECT(ADDRESS(ROW(),COLUMN()))=TRUNC(INDIRECT(ADDRESS(ROW(),COLUMN())))</formula>
    </cfRule>
  </conditionalFormatting>
  <conditionalFormatting sqref="AH42:AM42">
    <cfRule type="expression" dxfId="2515" priority="139">
      <formula>INDIRECT(ADDRESS(ROW(),COLUMN()))=TRUNC(INDIRECT(ADDRESS(ROW(),COLUMN())))</formula>
    </cfRule>
  </conditionalFormatting>
  <conditionalFormatting sqref="AH41:AM41">
    <cfRule type="expression" dxfId="2514" priority="138">
      <formula>INDIRECT(ADDRESS(ROW(),COLUMN()))=TRUNC(INDIRECT(ADDRESS(ROW(),COLUMN())))</formula>
    </cfRule>
  </conditionalFormatting>
  <conditionalFormatting sqref="AN42">
    <cfRule type="expression" dxfId="2513" priority="137">
      <formula>INDIRECT(ADDRESS(ROW(),COLUMN()))=TRUNC(INDIRECT(ADDRESS(ROW(),COLUMN())))</formula>
    </cfRule>
  </conditionalFormatting>
  <conditionalFormatting sqref="AN41">
    <cfRule type="expression" dxfId="2512" priority="136">
      <formula>INDIRECT(ADDRESS(ROW(),COLUMN()))=TRUNC(INDIRECT(ADDRESS(ROW(),COLUMN())))</formula>
    </cfRule>
  </conditionalFormatting>
  <conditionalFormatting sqref="AO42:AT42">
    <cfRule type="expression" dxfId="2511" priority="135">
      <formula>INDIRECT(ADDRESS(ROW(),COLUMN()))=TRUNC(INDIRECT(ADDRESS(ROW(),COLUMN())))</formula>
    </cfRule>
  </conditionalFormatting>
  <conditionalFormatting sqref="AO41:AT41">
    <cfRule type="expression" dxfId="2510" priority="134">
      <formula>INDIRECT(ADDRESS(ROW(),COLUMN()))=TRUNC(INDIRECT(ADDRESS(ROW(),COLUMN())))</formula>
    </cfRule>
  </conditionalFormatting>
  <conditionalFormatting sqref="AU42">
    <cfRule type="expression" dxfId="2509" priority="133">
      <formula>INDIRECT(ADDRESS(ROW(),COLUMN()))=TRUNC(INDIRECT(ADDRESS(ROW(),COLUMN())))</formula>
    </cfRule>
  </conditionalFormatting>
  <conditionalFormatting sqref="AU41">
    <cfRule type="expression" dxfId="2508" priority="132">
      <formula>INDIRECT(ADDRESS(ROW(),COLUMN()))=TRUNC(INDIRECT(ADDRESS(ROW(),COLUMN())))</formula>
    </cfRule>
  </conditionalFormatting>
  <conditionalFormatting sqref="AV42:AW42">
    <cfRule type="expression" dxfId="2507" priority="131">
      <formula>INDIRECT(ADDRESS(ROW(),COLUMN()))=TRUNC(INDIRECT(ADDRESS(ROW(),COLUMN())))</formula>
    </cfRule>
  </conditionalFormatting>
  <conditionalFormatting sqref="AV41:AW41">
    <cfRule type="expression" dxfId="2506" priority="130">
      <formula>INDIRECT(ADDRESS(ROW(),COLUMN()))=TRUNC(INDIRECT(ADDRESS(ROW(),COLUMN())))</formula>
    </cfRule>
  </conditionalFormatting>
  <conditionalFormatting sqref="AX41:BA42">
    <cfRule type="expression" dxfId="2505" priority="129">
      <formula>INDIRECT(ADDRESS(ROW(),COLUMN()))=TRUNC(INDIRECT(ADDRESS(ROW(),COLUMN())))</formula>
    </cfRule>
  </conditionalFormatting>
  <conditionalFormatting sqref="S45">
    <cfRule type="expression" dxfId="2504" priority="128">
      <formula>INDIRECT(ADDRESS(ROW(),COLUMN()))=TRUNC(INDIRECT(ADDRESS(ROW(),COLUMN())))</formula>
    </cfRule>
  </conditionalFormatting>
  <conditionalFormatting sqref="S44">
    <cfRule type="expression" dxfId="2503" priority="127">
      <formula>INDIRECT(ADDRESS(ROW(),COLUMN()))=TRUNC(INDIRECT(ADDRESS(ROW(),COLUMN())))</formula>
    </cfRule>
  </conditionalFormatting>
  <conditionalFormatting sqref="T45:Y45">
    <cfRule type="expression" dxfId="2502" priority="126">
      <formula>INDIRECT(ADDRESS(ROW(),COLUMN()))=TRUNC(INDIRECT(ADDRESS(ROW(),COLUMN())))</formula>
    </cfRule>
  </conditionalFormatting>
  <conditionalFormatting sqref="T44:Y44">
    <cfRule type="expression" dxfId="2501" priority="125">
      <formula>INDIRECT(ADDRESS(ROW(),COLUMN()))=TRUNC(INDIRECT(ADDRESS(ROW(),COLUMN())))</formula>
    </cfRule>
  </conditionalFormatting>
  <conditionalFormatting sqref="Z45">
    <cfRule type="expression" dxfId="2500" priority="124">
      <formula>INDIRECT(ADDRESS(ROW(),COLUMN()))=TRUNC(INDIRECT(ADDRESS(ROW(),COLUMN())))</formula>
    </cfRule>
  </conditionalFormatting>
  <conditionalFormatting sqref="Z44">
    <cfRule type="expression" dxfId="2499" priority="123">
      <formula>INDIRECT(ADDRESS(ROW(),COLUMN()))=TRUNC(INDIRECT(ADDRESS(ROW(),COLUMN())))</formula>
    </cfRule>
  </conditionalFormatting>
  <conditionalFormatting sqref="AA45:AF45">
    <cfRule type="expression" dxfId="2498" priority="122">
      <formula>INDIRECT(ADDRESS(ROW(),COLUMN()))=TRUNC(INDIRECT(ADDRESS(ROW(),COLUMN())))</formula>
    </cfRule>
  </conditionalFormatting>
  <conditionalFormatting sqref="AA44:AF44">
    <cfRule type="expression" dxfId="2497" priority="121">
      <formula>INDIRECT(ADDRESS(ROW(),COLUMN()))=TRUNC(INDIRECT(ADDRESS(ROW(),COLUMN())))</formula>
    </cfRule>
  </conditionalFormatting>
  <conditionalFormatting sqref="AG45">
    <cfRule type="expression" dxfId="2496" priority="120">
      <formula>INDIRECT(ADDRESS(ROW(),COLUMN()))=TRUNC(INDIRECT(ADDRESS(ROW(),COLUMN())))</formula>
    </cfRule>
  </conditionalFormatting>
  <conditionalFormatting sqref="AG44">
    <cfRule type="expression" dxfId="2495" priority="119">
      <formula>INDIRECT(ADDRESS(ROW(),COLUMN()))=TRUNC(INDIRECT(ADDRESS(ROW(),COLUMN())))</formula>
    </cfRule>
  </conditionalFormatting>
  <conditionalFormatting sqref="AH45:AM45">
    <cfRule type="expression" dxfId="2494" priority="118">
      <formula>INDIRECT(ADDRESS(ROW(),COLUMN()))=TRUNC(INDIRECT(ADDRESS(ROW(),COLUMN())))</formula>
    </cfRule>
  </conditionalFormatting>
  <conditionalFormatting sqref="AH44:AM44">
    <cfRule type="expression" dxfId="2493" priority="117">
      <formula>INDIRECT(ADDRESS(ROW(),COLUMN()))=TRUNC(INDIRECT(ADDRESS(ROW(),COLUMN())))</formula>
    </cfRule>
  </conditionalFormatting>
  <conditionalFormatting sqref="AN45">
    <cfRule type="expression" dxfId="2492" priority="116">
      <formula>INDIRECT(ADDRESS(ROW(),COLUMN()))=TRUNC(INDIRECT(ADDRESS(ROW(),COLUMN())))</formula>
    </cfRule>
  </conditionalFormatting>
  <conditionalFormatting sqref="AN44">
    <cfRule type="expression" dxfId="2491" priority="115">
      <formula>INDIRECT(ADDRESS(ROW(),COLUMN()))=TRUNC(INDIRECT(ADDRESS(ROW(),COLUMN())))</formula>
    </cfRule>
  </conditionalFormatting>
  <conditionalFormatting sqref="AO45:AT45">
    <cfRule type="expression" dxfId="2490" priority="114">
      <formula>INDIRECT(ADDRESS(ROW(),COLUMN()))=TRUNC(INDIRECT(ADDRESS(ROW(),COLUMN())))</formula>
    </cfRule>
  </conditionalFormatting>
  <conditionalFormatting sqref="AO44:AT44">
    <cfRule type="expression" dxfId="2489" priority="113">
      <formula>INDIRECT(ADDRESS(ROW(),COLUMN()))=TRUNC(INDIRECT(ADDRESS(ROW(),COLUMN())))</formula>
    </cfRule>
  </conditionalFormatting>
  <conditionalFormatting sqref="AU45">
    <cfRule type="expression" dxfId="2488" priority="112">
      <formula>INDIRECT(ADDRESS(ROW(),COLUMN()))=TRUNC(INDIRECT(ADDRESS(ROW(),COLUMN())))</formula>
    </cfRule>
  </conditionalFormatting>
  <conditionalFormatting sqref="AU44">
    <cfRule type="expression" dxfId="2487" priority="111">
      <formula>INDIRECT(ADDRESS(ROW(),COLUMN()))=TRUNC(INDIRECT(ADDRESS(ROW(),COLUMN())))</formula>
    </cfRule>
  </conditionalFormatting>
  <conditionalFormatting sqref="AV45:AW45">
    <cfRule type="expression" dxfId="2486" priority="110">
      <formula>INDIRECT(ADDRESS(ROW(),COLUMN()))=TRUNC(INDIRECT(ADDRESS(ROW(),COLUMN())))</formula>
    </cfRule>
  </conditionalFormatting>
  <conditionalFormatting sqref="AV44:AW44">
    <cfRule type="expression" dxfId="2485" priority="109">
      <formula>INDIRECT(ADDRESS(ROW(),COLUMN()))=TRUNC(INDIRECT(ADDRESS(ROW(),COLUMN())))</formula>
    </cfRule>
  </conditionalFormatting>
  <conditionalFormatting sqref="AX44:BA45">
    <cfRule type="expression" dxfId="2484" priority="108">
      <formula>INDIRECT(ADDRESS(ROW(),COLUMN()))=TRUNC(INDIRECT(ADDRESS(ROW(),COLUMN())))</formula>
    </cfRule>
  </conditionalFormatting>
  <conditionalFormatting sqref="S48">
    <cfRule type="expression" dxfId="2483" priority="107">
      <formula>INDIRECT(ADDRESS(ROW(),COLUMN()))=TRUNC(INDIRECT(ADDRESS(ROW(),COLUMN())))</formula>
    </cfRule>
  </conditionalFormatting>
  <conditionalFormatting sqref="S47">
    <cfRule type="expression" dxfId="2482" priority="106">
      <formula>INDIRECT(ADDRESS(ROW(),COLUMN()))=TRUNC(INDIRECT(ADDRESS(ROW(),COLUMN())))</formula>
    </cfRule>
  </conditionalFormatting>
  <conditionalFormatting sqref="T48:Y48">
    <cfRule type="expression" dxfId="2481" priority="105">
      <formula>INDIRECT(ADDRESS(ROW(),COLUMN()))=TRUNC(INDIRECT(ADDRESS(ROW(),COLUMN())))</formula>
    </cfRule>
  </conditionalFormatting>
  <conditionalFormatting sqref="T47:Y47">
    <cfRule type="expression" dxfId="2480" priority="104">
      <formula>INDIRECT(ADDRESS(ROW(),COLUMN()))=TRUNC(INDIRECT(ADDRESS(ROW(),COLUMN())))</formula>
    </cfRule>
  </conditionalFormatting>
  <conditionalFormatting sqref="Z48">
    <cfRule type="expression" dxfId="2479" priority="103">
      <formula>INDIRECT(ADDRESS(ROW(),COLUMN()))=TRUNC(INDIRECT(ADDRESS(ROW(),COLUMN())))</formula>
    </cfRule>
  </conditionalFormatting>
  <conditionalFormatting sqref="Z47">
    <cfRule type="expression" dxfId="2478" priority="102">
      <formula>INDIRECT(ADDRESS(ROW(),COLUMN()))=TRUNC(INDIRECT(ADDRESS(ROW(),COLUMN())))</formula>
    </cfRule>
  </conditionalFormatting>
  <conditionalFormatting sqref="AA48:AF48">
    <cfRule type="expression" dxfId="2477" priority="101">
      <formula>INDIRECT(ADDRESS(ROW(),COLUMN()))=TRUNC(INDIRECT(ADDRESS(ROW(),COLUMN())))</formula>
    </cfRule>
  </conditionalFormatting>
  <conditionalFormatting sqref="AA47:AF47">
    <cfRule type="expression" dxfId="2476" priority="100">
      <formula>INDIRECT(ADDRESS(ROW(),COLUMN()))=TRUNC(INDIRECT(ADDRESS(ROW(),COLUMN())))</formula>
    </cfRule>
  </conditionalFormatting>
  <conditionalFormatting sqref="AG48">
    <cfRule type="expression" dxfId="2475" priority="99">
      <formula>INDIRECT(ADDRESS(ROW(),COLUMN()))=TRUNC(INDIRECT(ADDRESS(ROW(),COLUMN())))</formula>
    </cfRule>
  </conditionalFormatting>
  <conditionalFormatting sqref="AG47">
    <cfRule type="expression" dxfId="2474" priority="98">
      <formula>INDIRECT(ADDRESS(ROW(),COLUMN()))=TRUNC(INDIRECT(ADDRESS(ROW(),COLUMN())))</formula>
    </cfRule>
  </conditionalFormatting>
  <conditionalFormatting sqref="AH48:AM48">
    <cfRule type="expression" dxfId="2473" priority="97">
      <formula>INDIRECT(ADDRESS(ROW(),COLUMN()))=TRUNC(INDIRECT(ADDRESS(ROW(),COLUMN())))</formula>
    </cfRule>
  </conditionalFormatting>
  <conditionalFormatting sqref="AH47:AM47">
    <cfRule type="expression" dxfId="2472" priority="96">
      <formula>INDIRECT(ADDRESS(ROW(),COLUMN()))=TRUNC(INDIRECT(ADDRESS(ROW(),COLUMN())))</formula>
    </cfRule>
  </conditionalFormatting>
  <conditionalFormatting sqref="AN48">
    <cfRule type="expression" dxfId="2471" priority="95">
      <formula>INDIRECT(ADDRESS(ROW(),COLUMN()))=TRUNC(INDIRECT(ADDRESS(ROW(),COLUMN())))</formula>
    </cfRule>
  </conditionalFormatting>
  <conditionalFormatting sqref="AN47">
    <cfRule type="expression" dxfId="2470" priority="94">
      <formula>INDIRECT(ADDRESS(ROW(),COLUMN()))=TRUNC(INDIRECT(ADDRESS(ROW(),COLUMN())))</formula>
    </cfRule>
  </conditionalFormatting>
  <conditionalFormatting sqref="AO48:AT48">
    <cfRule type="expression" dxfId="2469" priority="93">
      <formula>INDIRECT(ADDRESS(ROW(),COLUMN()))=TRUNC(INDIRECT(ADDRESS(ROW(),COLUMN())))</formula>
    </cfRule>
  </conditionalFormatting>
  <conditionalFormatting sqref="AO47:AT47">
    <cfRule type="expression" dxfId="2468" priority="92">
      <formula>INDIRECT(ADDRESS(ROW(),COLUMN()))=TRUNC(INDIRECT(ADDRESS(ROW(),COLUMN())))</formula>
    </cfRule>
  </conditionalFormatting>
  <conditionalFormatting sqref="AU48">
    <cfRule type="expression" dxfId="2467" priority="91">
      <formula>INDIRECT(ADDRESS(ROW(),COLUMN()))=TRUNC(INDIRECT(ADDRESS(ROW(),COLUMN())))</formula>
    </cfRule>
  </conditionalFormatting>
  <conditionalFormatting sqref="AU47">
    <cfRule type="expression" dxfId="2466" priority="90">
      <formula>INDIRECT(ADDRESS(ROW(),COLUMN()))=TRUNC(INDIRECT(ADDRESS(ROW(),COLUMN())))</formula>
    </cfRule>
  </conditionalFormatting>
  <conditionalFormatting sqref="AV48:AW48">
    <cfRule type="expression" dxfId="2465" priority="89">
      <formula>INDIRECT(ADDRESS(ROW(),COLUMN()))=TRUNC(INDIRECT(ADDRESS(ROW(),COLUMN())))</formula>
    </cfRule>
  </conditionalFormatting>
  <conditionalFormatting sqref="AV47:AW47">
    <cfRule type="expression" dxfId="2464" priority="88">
      <formula>INDIRECT(ADDRESS(ROW(),COLUMN()))=TRUNC(INDIRECT(ADDRESS(ROW(),COLUMN())))</formula>
    </cfRule>
  </conditionalFormatting>
  <conditionalFormatting sqref="AX47:BA48">
    <cfRule type="expression" dxfId="2463" priority="87">
      <formula>INDIRECT(ADDRESS(ROW(),COLUMN()))=TRUNC(INDIRECT(ADDRESS(ROW(),COLUMN())))</formula>
    </cfRule>
  </conditionalFormatting>
  <conditionalFormatting sqref="S51">
    <cfRule type="expression" dxfId="2462" priority="86">
      <formula>INDIRECT(ADDRESS(ROW(),COLUMN()))=TRUNC(INDIRECT(ADDRESS(ROW(),COLUMN())))</formula>
    </cfRule>
  </conditionalFormatting>
  <conditionalFormatting sqref="S50">
    <cfRule type="expression" dxfId="2461" priority="85">
      <formula>INDIRECT(ADDRESS(ROW(),COLUMN()))=TRUNC(INDIRECT(ADDRESS(ROW(),COLUMN())))</formula>
    </cfRule>
  </conditionalFormatting>
  <conditionalFormatting sqref="T51:Y51">
    <cfRule type="expression" dxfId="2460" priority="84">
      <formula>INDIRECT(ADDRESS(ROW(),COLUMN()))=TRUNC(INDIRECT(ADDRESS(ROW(),COLUMN())))</formula>
    </cfRule>
  </conditionalFormatting>
  <conditionalFormatting sqref="T50:Y50">
    <cfRule type="expression" dxfId="2459" priority="83">
      <formula>INDIRECT(ADDRESS(ROW(),COLUMN()))=TRUNC(INDIRECT(ADDRESS(ROW(),COLUMN())))</formula>
    </cfRule>
  </conditionalFormatting>
  <conditionalFormatting sqref="Z51">
    <cfRule type="expression" dxfId="2458" priority="82">
      <formula>INDIRECT(ADDRESS(ROW(),COLUMN()))=TRUNC(INDIRECT(ADDRESS(ROW(),COLUMN())))</formula>
    </cfRule>
  </conditionalFormatting>
  <conditionalFormatting sqref="Z50">
    <cfRule type="expression" dxfId="2457" priority="81">
      <formula>INDIRECT(ADDRESS(ROW(),COLUMN()))=TRUNC(INDIRECT(ADDRESS(ROW(),COLUMN())))</formula>
    </cfRule>
  </conditionalFormatting>
  <conditionalFormatting sqref="AA51:AF51">
    <cfRule type="expression" dxfId="2456" priority="80">
      <formula>INDIRECT(ADDRESS(ROW(),COLUMN()))=TRUNC(INDIRECT(ADDRESS(ROW(),COLUMN())))</formula>
    </cfRule>
  </conditionalFormatting>
  <conditionalFormatting sqref="AA50:AF50">
    <cfRule type="expression" dxfId="2455" priority="79">
      <formula>INDIRECT(ADDRESS(ROW(),COLUMN()))=TRUNC(INDIRECT(ADDRESS(ROW(),COLUMN())))</formula>
    </cfRule>
  </conditionalFormatting>
  <conditionalFormatting sqref="AG51">
    <cfRule type="expression" dxfId="2454" priority="78">
      <formula>INDIRECT(ADDRESS(ROW(),COLUMN()))=TRUNC(INDIRECT(ADDRESS(ROW(),COLUMN())))</formula>
    </cfRule>
  </conditionalFormatting>
  <conditionalFormatting sqref="AG50">
    <cfRule type="expression" dxfId="2453" priority="77">
      <formula>INDIRECT(ADDRESS(ROW(),COLUMN()))=TRUNC(INDIRECT(ADDRESS(ROW(),COLUMN())))</formula>
    </cfRule>
  </conditionalFormatting>
  <conditionalFormatting sqref="AH51:AM51">
    <cfRule type="expression" dxfId="2452" priority="76">
      <formula>INDIRECT(ADDRESS(ROW(),COLUMN()))=TRUNC(INDIRECT(ADDRESS(ROW(),COLUMN())))</formula>
    </cfRule>
  </conditionalFormatting>
  <conditionalFormatting sqref="AH50:AM50">
    <cfRule type="expression" dxfId="2451" priority="75">
      <formula>INDIRECT(ADDRESS(ROW(),COLUMN()))=TRUNC(INDIRECT(ADDRESS(ROW(),COLUMN())))</formula>
    </cfRule>
  </conditionalFormatting>
  <conditionalFormatting sqref="AN51">
    <cfRule type="expression" dxfId="2450" priority="74">
      <formula>INDIRECT(ADDRESS(ROW(),COLUMN()))=TRUNC(INDIRECT(ADDRESS(ROW(),COLUMN())))</formula>
    </cfRule>
  </conditionalFormatting>
  <conditionalFormatting sqref="AN50">
    <cfRule type="expression" dxfId="2449" priority="73">
      <formula>INDIRECT(ADDRESS(ROW(),COLUMN()))=TRUNC(INDIRECT(ADDRESS(ROW(),COLUMN())))</formula>
    </cfRule>
  </conditionalFormatting>
  <conditionalFormatting sqref="AO51:AT51">
    <cfRule type="expression" dxfId="2448" priority="72">
      <formula>INDIRECT(ADDRESS(ROW(),COLUMN()))=TRUNC(INDIRECT(ADDRESS(ROW(),COLUMN())))</formula>
    </cfRule>
  </conditionalFormatting>
  <conditionalFormatting sqref="AO50:AT50">
    <cfRule type="expression" dxfId="2447" priority="71">
      <formula>INDIRECT(ADDRESS(ROW(),COLUMN()))=TRUNC(INDIRECT(ADDRESS(ROW(),COLUMN())))</formula>
    </cfRule>
  </conditionalFormatting>
  <conditionalFormatting sqref="AU51">
    <cfRule type="expression" dxfId="2446" priority="70">
      <formula>INDIRECT(ADDRESS(ROW(),COLUMN()))=TRUNC(INDIRECT(ADDRESS(ROW(),COLUMN())))</formula>
    </cfRule>
  </conditionalFormatting>
  <conditionalFormatting sqref="AU50">
    <cfRule type="expression" dxfId="2445" priority="69">
      <formula>INDIRECT(ADDRESS(ROW(),COLUMN()))=TRUNC(INDIRECT(ADDRESS(ROW(),COLUMN())))</formula>
    </cfRule>
  </conditionalFormatting>
  <conditionalFormatting sqref="AV51:AW51">
    <cfRule type="expression" dxfId="2444" priority="68">
      <formula>INDIRECT(ADDRESS(ROW(),COLUMN()))=TRUNC(INDIRECT(ADDRESS(ROW(),COLUMN())))</formula>
    </cfRule>
  </conditionalFormatting>
  <conditionalFormatting sqref="AV50:AW50">
    <cfRule type="expression" dxfId="2443" priority="67">
      <formula>INDIRECT(ADDRESS(ROW(),COLUMN()))=TRUNC(INDIRECT(ADDRESS(ROW(),COLUMN())))</formula>
    </cfRule>
  </conditionalFormatting>
  <conditionalFormatting sqref="AX50:BA51">
    <cfRule type="expression" dxfId="2442" priority="66">
      <formula>INDIRECT(ADDRESS(ROW(),COLUMN()))=TRUNC(INDIRECT(ADDRESS(ROW(),COLUMN())))</formula>
    </cfRule>
  </conditionalFormatting>
  <conditionalFormatting sqref="S54">
    <cfRule type="expression" dxfId="2441" priority="65">
      <formula>INDIRECT(ADDRESS(ROW(),COLUMN()))=TRUNC(INDIRECT(ADDRESS(ROW(),COLUMN())))</formula>
    </cfRule>
  </conditionalFormatting>
  <conditionalFormatting sqref="S53">
    <cfRule type="expression" dxfId="2440" priority="64">
      <formula>INDIRECT(ADDRESS(ROW(),COLUMN()))=TRUNC(INDIRECT(ADDRESS(ROW(),COLUMN())))</formula>
    </cfRule>
  </conditionalFormatting>
  <conditionalFormatting sqref="T54:Y54">
    <cfRule type="expression" dxfId="2439" priority="63">
      <formula>INDIRECT(ADDRESS(ROW(),COLUMN()))=TRUNC(INDIRECT(ADDRESS(ROW(),COLUMN())))</formula>
    </cfRule>
  </conditionalFormatting>
  <conditionalFormatting sqref="T53:Y53">
    <cfRule type="expression" dxfId="2438" priority="62">
      <formula>INDIRECT(ADDRESS(ROW(),COLUMN()))=TRUNC(INDIRECT(ADDRESS(ROW(),COLUMN())))</formula>
    </cfRule>
  </conditionalFormatting>
  <conditionalFormatting sqref="Z54">
    <cfRule type="expression" dxfId="2437" priority="61">
      <formula>INDIRECT(ADDRESS(ROW(),COLUMN()))=TRUNC(INDIRECT(ADDRESS(ROW(),COLUMN())))</formula>
    </cfRule>
  </conditionalFormatting>
  <conditionalFormatting sqref="Z53">
    <cfRule type="expression" dxfId="2436" priority="60">
      <formula>INDIRECT(ADDRESS(ROW(),COLUMN()))=TRUNC(INDIRECT(ADDRESS(ROW(),COLUMN())))</formula>
    </cfRule>
  </conditionalFormatting>
  <conditionalFormatting sqref="AA54:AF54">
    <cfRule type="expression" dxfId="2435" priority="59">
      <formula>INDIRECT(ADDRESS(ROW(),COLUMN()))=TRUNC(INDIRECT(ADDRESS(ROW(),COLUMN())))</formula>
    </cfRule>
  </conditionalFormatting>
  <conditionalFormatting sqref="AA53:AF53">
    <cfRule type="expression" dxfId="2434" priority="58">
      <formula>INDIRECT(ADDRESS(ROW(),COLUMN()))=TRUNC(INDIRECT(ADDRESS(ROW(),COLUMN())))</formula>
    </cfRule>
  </conditionalFormatting>
  <conditionalFormatting sqref="AG54">
    <cfRule type="expression" dxfId="2433" priority="57">
      <formula>INDIRECT(ADDRESS(ROW(),COLUMN()))=TRUNC(INDIRECT(ADDRESS(ROW(),COLUMN())))</formula>
    </cfRule>
  </conditionalFormatting>
  <conditionalFormatting sqref="AG53">
    <cfRule type="expression" dxfId="2432" priority="56">
      <formula>INDIRECT(ADDRESS(ROW(),COLUMN()))=TRUNC(INDIRECT(ADDRESS(ROW(),COLUMN())))</formula>
    </cfRule>
  </conditionalFormatting>
  <conditionalFormatting sqref="AH54:AM54">
    <cfRule type="expression" dxfId="2431" priority="55">
      <formula>INDIRECT(ADDRESS(ROW(),COLUMN()))=TRUNC(INDIRECT(ADDRESS(ROW(),COLUMN())))</formula>
    </cfRule>
  </conditionalFormatting>
  <conditionalFormatting sqref="AH53:AM53">
    <cfRule type="expression" dxfId="2430" priority="54">
      <formula>INDIRECT(ADDRESS(ROW(),COLUMN()))=TRUNC(INDIRECT(ADDRESS(ROW(),COLUMN())))</formula>
    </cfRule>
  </conditionalFormatting>
  <conditionalFormatting sqref="AN54">
    <cfRule type="expression" dxfId="2429" priority="53">
      <formula>INDIRECT(ADDRESS(ROW(),COLUMN()))=TRUNC(INDIRECT(ADDRESS(ROW(),COLUMN())))</formula>
    </cfRule>
  </conditionalFormatting>
  <conditionalFormatting sqref="AN53">
    <cfRule type="expression" dxfId="2428" priority="52">
      <formula>INDIRECT(ADDRESS(ROW(),COLUMN()))=TRUNC(INDIRECT(ADDRESS(ROW(),COLUMN())))</formula>
    </cfRule>
  </conditionalFormatting>
  <conditionalFormatting sqref="AO54:AT54">
    <cfRule type="expression" dxfId="2427" priority="51">
      <formula>INDIRECT(ADDRESS(ROW(),COLUMN()))=TRUNC(INDIRECT(ADDRESS(ROW(),COLUMN())))</formula>
    </cfRule>
  </conditionalFormatting>
  <conditionalFormatting sqref="AO53:AT53">
    <cfRule type="expression" dxfId="2426" priority="50">
      <formula>INDIRECT(ADDRESS(ROW(),COLUMN()))=TRUNC(INDIRECT(ADDRESS(ROW(),COLUMN())))</formula>
    </cfRule>
  </conditionalFormatting>
  <conditionalFormatting sqref="AU54">
    <cfRule type="expression" dxfId="2425" priority="49">
      <formula>INDIRECT(ADDRESS(ROW(),COLUMN()))=TRUNC(INDIRECT(ADDRESS(ROW(),COLUMN())))</formula>
    </cfRule>
  </conditionalFormatting>
  <conditionalFormatting sqref="AU53">
    <cfRule type="expression" dxfId="2424" priority="48">
      <formula>INDIRECT(ADDRESS(ROW(),COLUMN()))=TRUNC(INDIRECT(ADDRESS(ROW(),COLUMN())))</formula>
    </cfRule>
  </conditionalFormatting>
  <conditionalFormatting sqref="AV54:AW54">
    <cfRule type="expression" dxfId="2423" priority="47">
      <formula>INDIRECT(ADDRESS(ROW(),COLUMN()))=TRUNC(INDIRECT(ADDRESS(ROW(),COLUMN())))</formula>
    </cfRule>
  </conditionalFormatting>
  <conditionalFormatting sqref="AV53:AW53">
    <cfRule type="expression" dxfId="2422" priority="46">
      <formula>INDIRECT(ADDRESS(ROW(),COLUMN()))=TRUNC(INDIRECT(ADDRESS(ROW(),COLUMN())))</formula>
    </cfRule>
  </conditionalFormatting>
  <conditionalFormatting sqref="AX53:BA54">
    <cfRule type="expression" dxfId="2421" priority="45">
      <formula>INDIRECT(ADDRESS(ROW(),COLUMN()))=TRUNC(INDIRECT(ADDRESS(ROW(),COLUMN())))</formula>
    </cfRule>
  </conditionalFormatting>
  <conditionalFormatting sqref="S57">
    <cfRule type="expression" dxfId="2420" priority="44">
      <formula>INDIRECT(ADDRESS(ROW(),COLUMN()))=TRUNC(INDIRECT(ADDRESS(ROW(),COLUMN())))</formula>
    </cfRule>
  </conditionalFormatting>
  <conditionalFormatting sqref="S56">
    <cfRule type="expression" dxfId="2419" priority="43">
      <formula>INDIRECT(ADDRESS(ROW(),COLUMN()))=TRUNC(INDIRECT(ADDRESS(ROW(),COLUMN())))</formula>
    </cfRule>
  </conditionalFormatting>
  <conditionalFormatting sqref="T57:Y57">
    <cfRule type="expression" dxfId="2418" priority="42">
      <formula>INDIRECT(ADDRESS(ROW(),COLUMN()))=TRUNC(INDIRECT(ADDRESS(ROW(),COLUMN())))</formula>
    </cfRule>
  </conditionalFormatting>
  <conditionalFormatting sqref="T56:Y56">
    <cfRule type="expression" dxfId="2417" priority="41">
      <formula>INDIRECT(ADDRESS(ROW(),COLUMN()))=TRUNC(INDIRECT(ADDRESS(ROW(),COLUMN())))</formula>
    </cfRule>
  </conditionalFormatting>
  <conditionalFormatting sqref="Z57">
    <cfRule type="expression" dxfId="2416" priority="40">
      <formula>INDIRECT(ADDRESS(ROW(),COLUMN()))=TRUNC(INDIRECT(ADDRESS(ROW(),COLUMN())))</formula>
    </cfRule>
  </conditionalFormatting>
  <conditionalFormatting sqref="Z56">
    <cfRule type="expression" dxfId="2415" priority="39">
      <formula>INDIRECT(ADDRESS(ROW(),COLUMN()))=TRUNC(INDIRECT(ADDRESS(ROW(),COLUMN())))</formula>
    </cfRule>
  </conditionalFormatting>
  <conditionalFormatting sqref="AA57:AF57">
    <cfRule type="expression" dxfId="2414" priority="38">
      <formula>INDIRECT(ADDRESS(ROW(),COLUMN()))=TRUNC(INDIRECT(ADDRESS(ROW(),COLUMN())))</formula>
    </cfRule>
  </conditionalFormatting>
  <conditionalFormatting sqref="AA56:AF56">
    <cfRule type="expression" dxfId="2413" priority="37">
      <formula>INDIRECT(ADDRESS(ROW(),COLUMN()))=TRUNC(INDIRECT(ADDRESS(ROW(),COLUMN())))</formula>
    </cfRule>
  </conditionalFormatting>
  <conditionalFormatting sqref="AG57">
    <cfRule type="expression" dxfId="2412" priority="36">
      <formula>INDIRECT(ADDRESS(ROW(),COLUMN()))=TRUNC(INDIRECT(ADDRESS(ROW(),COLUMN())))</formula>
    </cfRule>
  </conditionalFormatting>
  <conditionalFormatting sqref="AG56">
    <cfRule type="expression" dxfId="2411" priority="35">
      <formula>INDIRECT(ADDRESS(ROW(),COLUMN()))=TRUNC(INDIRECT(ADDRESS(ROW(),COLUMN())))</formula>
    </cfRule>
  </conditionalFormatting>
  <conditionalFormatting sqref="AH57:AM57">
    <cfRule type="expression" dxfId="2410" priority="34">
      <formula>INDIRECT(ADDRESS(ROW(),COLUMN()))=TRUNC(INDIRECT(ADDRESS(ROW(),COLUMN())))</formula>
    </cfRule>
  </conditionalFormatting>
  <conditionalFormatting sqref="AH56:AM56">
    <cfRule type="expression" dxfId="2409" priority="33">
      <formula>INDIRECT(ADDRESS(ROW(),COLUMN()))=TRUNC(INDIRECT(ADDRESS(ROW(),COLUMN())))</formula>
    </cfRule>
  </conditionalFormatting>
  <conditionalFormatting sqref="AN57">
    <cfRule type="expression" dxfId="2408" priority="32">
      <formula>INDIRECT(ADDRESS(ROW(),COLUMN()))=TRUNC(INDIRECT(ADDRESS(ROW(),COLUMN())))</formula>
    </cfRule>
  </conditionalFormatting>
  <conditionalFormatting sqref="AN56">
    <cfRule type="expression" dxfId="2407" priority="31">
      <formula>INDIRECT(ADDRESS(ROW(),COLUMN()))=TRUNC(INDIRECT(ADDRESS(ROW(),COLUMN())))</formula>
    </cfRule>
  </conditionalFormatting>
  <conditionalFormatting sqref="AO57:AT57">
    <cfRule type="expression" dxfId="2406" priority="30">
      <formula>INDIRECT(ADDRESS(ROW(),COLUMN()))=TRUNC(INDIRECT(ADDRESS(ROW(),COLUMN())))</formula>
    </cfRule>
  </conditionalFormatting>
  <conditionalFormatting sqref="AO56:AT56">
    <cfRule type="expression" dxfId="2405" priority="29">
      <formula>INDIRECT(ADDRESS(ROW(),COLUMN()))=TRUNC(INDIRECT(ADDRESS(ROW(),COLUMN())))</formula>
    </cfRule>
  </conditionalFormatting>
  <conditionalFormatting sqref="AU57">
    <cfRule type="expression" dxfId="2404" priority="28">
      <formula>INDIRECT(ADDRESS(ROW(),COLUMN()))=TRUNC(INDIRECT(ADDRESS(ROW(),COLUMN())))</formula>
    </cfRule>
  </conditionalFormatting>
  <conditionalFormatting sqref="AU56">
    <cfRule type="expression" dxfId="2403" priority="27">
      <formula>INDIRECT(ADDRESS(ROW(),COLUMN()))=TRUNC(INDIRECT(ADDRESS(ROW(),COLUMN())))</formula>
    </cfRule>
  </conditionalFormatting>
  <conditionalFormatting sqref="AV57:AW57">
    <cfRule type="expression" dxfId="2402" priority="26">
      <formula>INDIRECT(ADDRESS(ROW(),COLUMN()))=TRUNC(INDIRECT(ADDRESS(ROW(),COLUMN())))</formula>
    </cfRule>
  </conditionalFormatting>
  <conditionalFormatting sqref="AV56:AW56">
    <cfRule type="expression" dxfId="2401" priority="25">
      <formula>INDIRECT(ADDRESS(ROW(),COLUMN()))=TRUNC(INDIRECT(ADDRESS(ROW(),COLUMN())))</formula>
    </cfRule>
  </conditionalFormatting>
  <conditionalFormatting sqref="AX56:BA57">
    <cfRule type="expression" dxfId="2400" priority="24">
      <formula>INDIRECT(ADDRESS(ROW(),COLUMN()))=TRUNC(INDIRECT(ADDRESS(ROW(),COLUMN())))</formula>
    </cfRule>
  </conditionalFormatting>
  <conditionalFormatting sqref="S60">
    <cfRule type="expression" dxfId="2399" priority="23">
      <formula>INDIRECT(ADDRESS(ROW(),COLUMN()))=TRUNC(INDIRECT(ADDRESS(ROW(),COLUMN())))</formula>
    </cfRule>
  </conditionalFormatting>
  <conditionalFormatting sqref="S59">
    <cfRule type="expression" dxfId="2398" priority="22">
      <formula>INDIRECT(ADDRESS(ROW(),COLUMN()))=TRUNC(INDIRECT(ADDRESS(ROW(),COLUMN())))</formula>
    </cfRule>
  </conditionalFormatting>
  <conditionalFormatting sqref="T60:Y60">
    <cfRule type="expression" dxfId="2397" priority="21">
      <formula>INDIRECT(ADDRESS(ROW(),COLUMN()))=TRUNC(INDIRECT(ADDRESS(ROW(),COLUMN())))</formula>
    </cfRule>
  </conditionalFormatting>
  <conditionalFormatting sqref="T59:Y59">
    <cfRule type="expression" dxfId="2396" priority="20">
      <formula>INDIRECT(ADDRESS(ROW(),COLUMN()))=TRUNC(INDIRECT(ADDRESS(ROW(),COLUMN())))</formula>
    </cfRule>
  </conditionalFormatting>
  <conditionalFormatting sqref="Z60">
    <cfRule type="expression" dxfId="2395" priority="19">
      <formula>INDIRECT(ADDRESS(ROW(),COLUMN()))=TRUNC(INDIRECT(ADDRESS(ROW(),COLUMN())))</formula>
    </cfRule>
  </conditionalFormatting>
  <conditionalFormatting sqref="Z59">
    <cfRule type="expression" dxfId="2394" priority="18">
      <formula>INDIRECT(ADDRESS(ROW(),COLUMN()))=TRUNC(INDIRECT(ADDRESS(ROW(),COLUMN())))</formula>
    </cfRule>
  </conditionalFormatting>
  <conditionalFormatting sqref="AA60:AF60">
    <cfRule type="expression" dxfId="2393" priority="17">
      <formula>INDIRECT(ADDRESS(ROW(),COLUMN()))=TRUNC(INDIRECT(ADDRESS(ROW(),COLUMN())))</formula>
    </cfRule>
  </conditionalFormatting>
  <conditionalFormatting sqref="AA59:AF59">
    <cfRule type="expression" dxfId="2392" priority="16">
      <formula>INDIRECT(ADDRESS(ROW(),COLUMN()))=TRUNC(INDIRECT(ADDRESS(ROW(),COLUMN())))</formula>
    </cfRule>
  </conditionalFormatting>
  <conditionalFormatting sqref="AG60">
    <cfRule type="expression" dxfId="2391" priority="15">
      <formula>INDIRECT(ADDRESS(ROW(),COLUMN()))=TRUNC(INDIRECT(ADDRESS(ROW(),COLUMN())))</formula>
    </cfRule>
  </conditionalFormatting>
  <conditionalFormatting sqref="AG59">
    <cfRule type="expression" dxfId="2390" priority="14">
      <formula>INDIRECT(ADDRESS(ROW(),COLUMN()))=TRUNC(INDIRECT(ADDRESS(ROW(),COLUMN())))</formula>
    </cfRule>
  </conditionalFormatting>
  <conditionalFormatting sqref="AH60:AM60">
    <cfRule type="expression" dxfId="2389" priority="13">
      <formula>INDIRECT(ADDRESS(ROW(),COLUMN()))=TRUNC(INDIRECT(ADDRESS(ROW(),COLUMN())))</formula>
    </cfRule>
  </conditionalFormatting>
  <conditionalFormatting sqref="AH59:AM59">
    <cfRule type="expression" dxfId="2388" priority="12">
      <formula>INDIRECT(ADDRESS(ROW(),COLUMN()))=TRUNC(INDIRECT(ADDRESS(ROW(),COLUMN())))</formula>
    </cfRule>
  </conditionalFormatting>
  <conditionalFormatting sqref="AN60">
    <cfRule type="expression" dxfId="2387" priority="11">
      <formula>INDIRECT(ADDRESS(ROW(),COLUMN()))=TRUNC(INDIRECT(ADDRESS(ROW(),COLUMN())))</formula>
    </cfRule>
  </conditionalFormatting>
  <conditionalFormatting sqref="AN59">
    <cfRule type="expression" dxfId="2386" priority="10">
      <formula>INDIRECT(ADDRESS(ROW(),COLUMN()))=TRUNC(INDIRECT(ADDRESS(ROW(),COLUMN())))</formula>
    </cfRule>
  </conditionalFormatting>
  <conditionalFormatting sqref="AO60:AT60">
    <cfRule type="expression" dxfId="2385" priority="9">
      <formula>INDIRECT(ADDRESS(ROW(),COLUMN()))=TRUNC(INDIRECT(ADDRESS(ROW(),COLUMN())))</formula>
    </cfRule>
  </conditionalFormatting>
  <conditionalFormatting sqref="AO59:AT59">
    <cfRule type="expression" dxfId="2384" priority="8">
      <formula>INDIRECT(ADDRESS(ROW(),COLUMN()))=TRUNC(INDIRECT(ADDRESS(ROW(),COLUMN())))</formula>
    </cfRule>
  </conditionalFormatting>
  <conditionalFormatting sqref="AU60">
    <cfRule type="expression" dxfId="2383" priority="7">
      <formula>INDIRECT(ADDRESS(ROW(),COLUMN()))=TRUNC(INDIRECT(ADDRESS(ROW(),COLUMN())))</formula>
    </cfRule>
  </conditionalFormatting>
  <conditionalFormatting sqref="AU59">
    <cfRule type="expression" dxfId="2382" priority="6">
      <formula>INDIRECT(ADDRESS(ROW(),COLUMN()))=TRUNC(INDIRECT(ADDRESS(ROW(),COLUMN())))</formula>
    </cfRule>
  </conditionalFormatting>
  <conditionalFormatting sqref="AV60:AW60">
    <cfRule type="expression" dxfId="2381" priority="5">
      <formula>INDIRECT(ADDRESS(ROW(),COLUMN()))=TRUNC(INDIRECT(ADDRESS(ROW(),COLUMN())))</formula>
    </cfRule>
  </conditionalFormatting>
  <conditionalFormatting sqref="AV59:AW59">
    <cfRule type="expression" dxfId="2380" priority="4">
      <formula>INDIRECT(ADDRESS(ROW(),COLUMN()))=TRUNC(INDIRECT(ADDRESS(ROW(),COLUMN())))</formula>
    </cfRule>
  </conditionalFormatting>
  <conditionalFormatting sqref="AX59:BA60">
    <cfRule type="expression" dxfId="2379" priority="3">
      <formula>INDIRECT(ADDRESS(ROW(),COLUMN()))=TRUNC(INDIRECT(ADDRESS(ROW(),COLUMN())))</formula>
    </cfRule>
  </conditionalFormatting>
  <conditionalFormatting sqref="BC14:BD14">
    <cfRule type="expression" dxfId="2378" priority="2">
      <formula>INDIRECT(ADDRESS(ROW(),COLUMN()))=TRUNC(INDIRECT(ADDRESS(ROW(),COLUMN())))</formula>
    </cfRule>
  </conditionalFormatting>
  <conditionalFormatting sqref="S62:BA64">
    <cfRule type="expression" dxfId="2377" priority="1">
      <formula>INDIRECT(ADDRESS(ROW(),COLUMN()))=TRUNC(INDIRECT(ADDRESS(ROW(),COLUMN())))</formula>
    </cfRule>
  </conditionalFormatting>
  <dataValidations count="8">
    <dataValidation type="decimal" allowBlank="1" showInputMessage="1" showErrorMessage="1" error="入力可能範囲　32～40" sqref="AX6" xr:uid="{00000000-0002-0000-0000-000007000000}">
      <formula1>32</formula1>
      <formula2>40</formula2>
    </dataValidation>
    <dataValidation type="list" allowBlank="1" showInputMessage="1" sqref="G22:G60" xr:uid="{00000000-0002-0000-0000-000006000000}">
      <formula1>"A, B, C, D"</formula1>
    </dataValidation>
    <dataValidation type="list" allowBlank="1" showInputMessage="1" sqref="C22:E60" xr:uid="{00000000-0002-0000-0000-000005000000}">
      <formula1>職種</formula1>
    </dataValidation>
    <dataValidation type="list" allowBlank="1" showInputMessage="1" showErrorMessage="1" sqref="BB4:BE4" xr:uid="{00000000-0002-0000-0000-000004000000}">
      <formula1>"予定,実績,予定・実績"</formula1>
    </dataValidation>
    <dataValidation type="list" allowBlank="1" showInputMessage="1" showErrorMessage="1" sqref="S25:AW25 S22:AW22 S28:AW28 S31:AW31 S34:AW34 S37:AW37 S40:AW40 S43:AW43 S46:AW46 S49:AW49 S52:AW52 S55:AW55 S58:AW58" xr:uid="{00000000-0002-0000-0000-000003000000}">
      <formula1>【記載例】シフト記号</formula1>
    </dataValidation>
    <dataValidation type="list" errorStyle="warning" allowBlank="1" showInputMessage="1" error="リストにない場合のみ、入力してください。" sqref="H22:K60" xr:uid="{00000000-0002-0000-0000-000002000000}">
      <formula1>INDIRECT(C22)</formula1>
    </dataValidation>
    <dataValidation type="list" allowBlank="1" showInputMessage="1" showErrorMessage="1" sqref="BB3:BE3" xr:uid="{00000000-0002-0000-0000-000001000000}">
      <formula1>"４週,暦月"</formula1>
    </dataValidation>
    <dataValidation type="list" allowBlank="1" showInputMessage="1" showErrorMessage="1" sqref="AC3" xr:uid="{00000000-0002-0000-0000-000000000000}">
      <formula1>#REF!</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00000000-0002-0000-0000-000008000000}">
          <x14:formula1>
            <xm:f>プルダウン・リスト!#REF!</xm:f>
          </x14:formula1>
          <xm:sqref>AP1:BE1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E06FF-0D15-42F4-A841-8296A94DFF33}">
  <sheetPr>
    <pageSetUpPr fitToPage="1"/>
  </sheetPr>
  <dimension ref="B1:W42"/>
  <sheetViews>
    <sheetView zoomScale="80" zoomScaleNormal="80" workbookViewId="0"/>
  </sheetViews>
  <sheetFormatPr defaultColWidth="9" defaultRowHeight="25.5"/>
  <cols>
    <col min="1" max="1" width="1.625" style="1291" customWidth="1"/>
    <col min="2" max="2" width="5.625" style="1292" customWidth="1"/>
    <col min="3" max="3" width="10.625" style="1292" customWidth="1"/>
    <col min="4" max="4" width="3.375" style="1292" bestFit="1" customWidth="1"/>
    <col min="5" max="5" width="15.625" style="1291" customWidth="1"/>
    <col min="6" max="6" width="3.375" style="1291" bestFit="1" customWidth="1"/>
    <col min="7" max="7" width="15.625" style="1291" customWidth="1"/>
    <col min="8" max="8" width="3.375" style="1291" bestFit="1" customWidth="1"/>
    <col min="9" max="9" width="15.625" style="1292" customWidth="1"/>
    <col min="10" max="10" width="3.375" style="1291" bestFit="1" customWidth="1"/>
    <col min="11" max="11" width="15.625" style="1291" customWidth="1"/>
    <col min="12" max="12" width="3.375" style="1291" customWidth="1"/>
    <col min="13" max="13" width="15.625" style="1291" customWidth="1"/>
    <col min="14" max="14" width="3.375" style="1291" customWidth="1"/>
    <col min="15" max="15" width="15.625" style="1291" customWidth="1"/>
    <col min="16" max="16" width="3.375" style="1291" customWidth="1"/>
    <col min="17" max="17" width="15.625" style="1291" customWidth="1"/>
    <col min="18" max="18" width="3.375" style="1291" customWidth="1"/>
    <col min="19" max="19" width="15.625" style="1291" customWidth="1"/>
    <col min="20" max="20" width="3.375" style="1291" customWidth="1"/>
    <col min="21" max="21" width="15.625" style="1291" customWidth="1"/>
    <col min="22" max="22" width="3.375" style="1291" customWidth="1"/>
    <col min="23" max="23" width="50.625" style="1291" customWidth="1"/>
    <col min="24" max="16384" width="9" style="1291"/>
  </cols>
  <sheetData>
    <row r="1" spans="2:23">
      <c r="B1" s="1307" t="s">
        <v>1051</v>
      </c>
    </row>
    <row r="2" spans="2:23">
      <c r="B2" s="1293" t="s">
        <v>1050</v>
      </c>
      <c r="E2" s="1306"/>
      <c r="I2" s="1305"/>
    </row>
    <row r="3" spans="2:23">
      <c r="B3" s="1305" t="s">
        <v>1049</v>
      </c>
      <c r="E3" s="1306" t="s">
        <v>1048</v>
      </c>
      <c r="I3" s="1305"/>
    </row>
    <row r="4" spans="2:23">
      <c r="B4" s="1293"/>
      <c r="E4" s="1304" t="s">
        <v>1038</v>
      </c>
      <c r="F4" s="1304"/>
      <c r="G4" s="1304"/>
      <c r="H4" s="1304"/>
      <c r="I4" s="1304"/>
      <c r="J4" s="1304"/>
      <c r="K4" s="1304"/>
      <c r="M4" s="1304" t="s">
        <v>1047</v>
      </c>
      <c r="N4" s="1304"/>
      <c r="O4" s="1304"/>
      <c r="Q4" s="1304" t="s">
        <v>1046</v>
      </c>
      <c r="R4" s="1304"/>
      <c r="S4" s="1304"/>
      <c r="T4" s="1304"/>
      <c r="U4" s="1304"/>
      <c r="W4" s="1304" t="s">
        <v>1045</v>
      </c>
    </row>
    <row r="5" spans="2:23">
      <c r="B5" s="1292" t="s">
        <v>975</v>
      </c>
      <c r="C5" s="1292" t="s">
        <v>1044</v>
      </c>
      <c r="E5" s="1292" t="s">
        <v>1043</v>
      </c>
      <c r="F5" s="1292"/>
      <c r="G5" s="1292" t="s">
        <v>1042</v>
      </c>
      <c r="I5" s="1292" t="s">
        <v>1041</v>
      </c>
      <c r="K5" s="1292" t="s">
        <v>1038</v>
      </c>
      <c r="M5" s="1292" t="s">
        <v>1040</v>
      </c>
      <c r="O5" s="1292" t="s">
        <v>1039</v>
      </c>
      <c r="Q5" s="1292" t="s">
        <v>1040</v>
      </c>
      <c r="S5" s="1292" t="s">
        <v>1039</v>
      </c>
      <c r="U5" s="1292" t="s">
        <v>1038</v>
      </c>
      <c r="W5" s="1304"/>
    </row>
    <row r="6" spans="2:23">
      <c r="B6" s="1292">
        <v>1</v>
      </c>
      <c r="C6" s="1297" t="s">
        <v>945</v>
      </c>
      <c r="D6" s="1292" t="s">
        <v>1011</v>
      </c>
      <c r="E6" s="1302">
        <v>0.375</v>
      </c>
      <c r="F6" s="1292" t="s">
        <v>978</v>
      </c>
      <c r="G6" s="1302">
        <v>0.75</v>
      </c>
      <c r="H6" s="1291" t="s">
        <v>1010</v>
      </c>
      <c r="I6" s="1302">
        <v>4.1666666666666664E-2</v>
      </c>
      <c r="J6" s="1291" t="s">
        <v>997</v>
      </c>
      <c r="K6" s="1298">
        <f>(G6-E6-I6)*24</f>
        <v>8</v>
      </c>
      <c r="M6" s="1302">
        <v>0.39583333333333331</v>
      </c>
      <c r="N6" s="1292" t="s">
        <v>978</v>
      </c>
      <c r="O6" s="1302">
        <v>0.6875</v>
      </c>
      <c r="Q6" s="1301">
        <f>IF(E6&lt;M6,M6,E6)</f>
        <v>0.39583333333333331</v>
      </c>
      <c r="R6" s="1292" t="s">
        <v>978</v>
      </c>
      <c r="S6" s="1301">
        <f>IF(G6&gt;O6,O6,G6)</f>
        <v>0.6875</v>
      </c>
      <c r="U6" s="1300">
        <f>(S6-Q6)*24</f>
        <v>7</v>
      </c>
      <c r="W6" s="1296"/>
    </row>
    <row r="7" spans="2:23">
      <c r="B7" s="1292">
        <v>2</v>
      </c>
      <c r="C7" s="1297" t="s">
        <v>1037</v>
      </c>
      <c r="D7" s="1292" t="s">
        <v>1011</v>
      </c>
      <c r="E7" s="1302"/>
      <c r="F7" s="1292" t="s">
        <v>978</v>
      </c>
      <c r="G7" s="1302"/>
      <c r="H7" s="1291" t="s">
        <v>1010</v>
      </c>
      <c r="I7" s="1302">
        <v>0</v>
      </c>
      <c r="J7" s="1291" t="s">
        <v>997</v>
      </c>
      <c r="K7" s="1298">
        <f>(G7-E7-I7)*24</f>
        <v>0</v>
      </c>
      <c r="M7" s="1302"/>
      <c r="N7" s="1292" t="s">
        <v>978</v>
      </c>
      <c r="O7" s="1302"/>
      <c r="Q7" s="1301">
        <f>IF(E7&lt;M7,M7,E7)</f>
        <v>0</v>
      </c>
      <c r="R7" s="1292" t="s">
        <v>978</v>
      </c>
      <c r="S7" s="1301">
        <f>IF(G7&gt;O7,O7,G7)</f>
        <v>0</v>
      </c>
      <c r="U7" s="1300">
        <f>(S7-Q7)*24</f>
        <v>0</v>
      </c>
      <c r="W7" s="1296"/>
    </row>
    <row r="8" spans="2:23">
      <c r="B8" s="1292">
        <v>3</v>
      </c>
      <c r="C8" s="1297" t="s">
        <v>1036</v>
      </c>
      <c r="D8" s="1292" t="s">
        <v>1011</v>
      </c>
      <c r="E8" s="1302"/>
      <c r="F8" s="1292" t="s">
        <v>978</v>
      </c>
      <c r="G8" s="1302"/>
      <c r="H8" s="1291" t="s">
        <v>1010</v>
      </c>
      <c r="I8" s="1302">
        <v>0</v>
      </c>
      <c r="J8" s="1291" t="s">
        <v>997</v>
      </c>
      <c r="K8" s="1298">
        <f>(G8-E8-I8)*24</f>
        <v>0</v>
      </c>
      <c r="M8" s="1302"/>
      <c r="N8" s="1292" t="s">
        <v>978</v>
      </c>
      <c r="O8" s="1302"/>
      <c r="Q8" s="1301">
        <f>IF(E8&lt;M8,M8,E8)</f>
        <v>0</v>
      </c>
      <c r="R8" s="1292" t="s">
        <v>978</v>
      </c>
      <c r="S8" s="1301">
        <f>IF(G8&gt;O8,O8,G8)</f>
        <v>0</v>
      </c>
      <c r="U8" s="1300">
        <f>(S8-Q8)*24</f>
        <v>0</v>
      </c>
      <c r="W8" s="1296"/>
    </row>
    <row r="9" spans="2:23">
      <c r="B9" s="1292">
        <v>4</v>
      </c>
      <c r="C9" s="1297" t="s">
        <v>1035</v>
      </c>
      <c r="D9" s="1292" t="s">
        <v>1011</v>
      </c>
      <c r="E9" s="1302"/>
      <c r="F9" s="1292" t="s">
        <v>978</v>
      </c>
      <c r="G9" s="1302"/>
      <c r="H9" s="1291" t="s">
        <v>1010</v>
      </c>
      <c r="I9" s="1302">
        <v>0</v>
      </c>
      <c r="J9" s="1291" t="s">
        <v>997</v>
      </c>
      <c r="K9" s="1298">
        <f>(G9-E9-I9)*24</f>
        <v>0</v>
      </c>
      <c r="M9" s="1302"/>
      <c r="N9" s="1292" t="s">
        <v>978</v>
      </c>
      <c r="O9" s="1302"/>
      <c r="Q9" s="1301">
        <f>IF(E9&lt;M9,M9,E9)</f>
        <v>0</v>
      </c>
      <c r="R9" s="1292" t="s">
        <v>978</v>
      </c>
      <c r="S9" s="1301">
        <f>IF(G9&gt;O9,O9,G9)</f>
        <v>0</v>
      </c>
      <c r="U9" s="1300">
        <f>(S9-Q9)*24</f>
        <v>0</v>
      </c>
      <c r="W9" s="1296"/>
    </row>
    <row r="10" spans="2:23">
      <c r="B10" s="1292">
        <v>5</v>
      </c>
      <c r="C10" s="1297" t="s">
        <v>1034</v>
      </c>
      <c r="D10" s="1292" t="s">
        <v>1011</v>
      </c>
      <c r="E10" s="1302"/>
      <c r="F10" s="1292" t="s">
        <v>978</v>
      </c>
      <c r="G10" s="1302"/>
      <c r="H10" s="1291" t="s">
        <v>1010</v>
      </c>
      <c r="I10" s="1302">
        <v>0</v>
      </c>
      <c r="J10" s="1291" t="s">
        <v>997</v>
      </c>
      <c r="K10" s="1298">
        <f>(G10-E10-I10)*24</f>
        <v>0</v>
      </c>
      <c r="M10" s="1302"/>
      <c r="N10" s="1292" t="s">
        <v>978</v>
      </c>
      <c r="O10" s="1302"/>
      <c r="Q10" s="1301">
        <f>IF(E10&lt;M10,M10,E10)</f>
        <v>0</v>
      </c>
      <c r="R10" s="1292" t="s">
        <v>978</v>
      </c>
      <c r="S10" s="1301">
        <f>IF(G10&gt;O10,O10,G10)</f>
        <v>0</v>
      </c>
      <c r="U10" s="1300">
        <f>(S10-Q10)*24</f>
        <v>0</v>
      </c>
      <c r="W10" s="1296"/>
    </row>
    <row r="11" spans="2:23">
      <c r="B11" s="1292">
        <v>6</v>
      </c>
      <c r="C11" s="1297" t="s">
        <v>1033</v>
      </c>
      <c r="D11" s="1292" t="s">
        <v>1011</v>
      </c>
      <c r="E11" s="1302"/>
      <c r="F11" s="1292" t="s">
        <v>978</v>
      </c>
      <c r="G11" s="1302"/>
      <c r="H11" s="1291" t="s">
        <v>1010</v>
      </c>
      <c r="I11" s="1302">
        <v>0</v>
      </c>
      <c r="J11" s="1291" t="s">
        <v>997</v>
      </c>
      <c r="K11" s="1298">
        <f>(G11-E11-I11)*24</f>
        <v>0</v>
      </c>
      <c r="M11" s="1302"/>
      <c r="N11" s="1292" t="s">
        <v>978</v>
      </c>
      <c r="O11" s="1302"/>
      <c r="Q11" s="1301">
        <f>IF(E11&lt;M11,M11,E11)</f>
        <v>0</v>
      </c>
      <c r="R11" s="1292" t="s">
        <v>978</v>
      </c>
      <c r="S11" s="1301">
        <f>IF(G11&gt;O11,O11,G11)</f>
        <v>0</v>
      </c>
      <c r="U11" s="1300">
        <f>(S11-Q11)*24</f>
        <v>0</v>
      </c>
      <c r="W11" s="1296"/>
    </row>
    <row r="12" spans="2:23">
      <c r="B12" s="1292">
        <v>7</v>
      </c>
      <c r="C12" s="1297" t="s">
        <v>1032</v>
      </c>
      <c r="D12" s="1292" t="s">
        <v>1011</v>
      </c>
      <c r="E12" s="1302"/>
      <c r="F12" s="1292" t="s">
        <v>978</v>
      </c>
      <c r="G12" s="1302"/>
      <c r="H12" s="1291" t="s">
        <v>1010</v>
      </c>
      <c r="I12" s="1302">
        <v>0</v>
      </c>
      <c r="J12" s="1291" t="s">
        <v>997</v>
      </c>
      <c r="K12" s="1298">
        <f>(G12-E12-I12)*24</f>
        <v>0</v>
      </c>
      <c r="M12" s="1302"/>
      <c r="N12" s="1292" t="s">
        <v>978</v>
      </c>
      <c r="O12" s="1302"/>
      <c r="Q12" s="1301">
        <f>IF(E12&lt;M12,M12,E12)</f>
        <v>0</v>
      </c>
      <c r="R12" s="1292" t="s">
        <v>978</v>
      </c>
      <c r="S12" s="1301">
        <f>IF(G12&gt;O12,O12,G12)</f>
        <v>0</v>
      </c>
      <c r="U12" s="1300">
        <f>(S12-Q12)*24</f>
        <v>0</v>
      </c>
      <c r="W12" s="1296"/>
    </row>
    <row r="13" spans="2:23">
      <c r="B13" s="1292">
        <v>8</v>
      </c>
      <c r="C13" s="1297" t="s">
        <v>1031</v>
      </c>
      <c r="D13" s="1292" t="s">
        <v>1011</v>
      </c>
      <c r="E13" s="1302"/>
      <c r="F13" s="1292" t="s">
        <v>978</v>
      </c>
      <c r="G13" s="1302"/>
      <c r="H13" s="1291" t="s">
        <v>1010</v>
      </c>
      <c r="I13" s="1302">
        <v>0</v>
      </c>
      <c r="J13" s="1291" t="s">
        <v>997</v>
      </c>
      <c r="K13" s="1298">
        <f>(G13-E13-I13)*24</f>
        <v>0</v>
      </c>
      <c r="M13" s="1302"/>
      <c r="N13" s="1292" t="s">
        <v>978</v>
      </c>
      <c r="O13" s="1302"/>
      <c r="Q13" s="1301">
        <f>IF(E13&lt;M13,M13,E13)</f>
        <v>0</v>
      </c>
      <c r="R13" s="1292" t="s">
        <v>978</v>
      </c>
      <c r="S13" s="1301">
        <f>IF(G13&gt;O13,O13,G13)</f>
        <v>0</v>
      </c>
      <c r="U13" s="1300">
        <f>(S13-Q13)*24</f>
        <v>0</v>
      </c>
      <c r="W13" s="1296"/>
    </row>
    <row r="14" spans="2:23">
      <c r="B14" s="1292">
        <v>9</v>
      </c>
      <c r="C14" s="1297" t="s">
        <v>1030</v>
      </c>
      <c r="D14" s="1292" t="s">
        <v>1011</v>
      </c>
      <c r="E14" s="1302"/>
      <c r="F14" s="1292" t="s">
        <v>978</v>
      </c>
      <c r="G14" s="1302"/>
      <c r="H14" s="1291" t="s">
        <v>1010</v>
      </c>
      <c r="I14" s="1302">
        <v>0</v>
      </c>
      <c r="J14" s="1291" t="s">
        <v>997</v>
      </c>
      <c r="K14" s="1298">
        <f>(G14-E14-I14)*24</f>
        <v>0</v>
      </c>
      <c r="M14" s="1302"/>
      <c r="N14" s="1292" t="s">
        <v>978</v>
      </c>
      <c r="O14" s="1302"/>
      <c r="Q14" s="1301">
        <f>IF(E14&lt;M14,M14,E14)</f>
        <v>0</v>
      </c>
      <c r="R14" s="1292" t="s">
        <v>978</v>
      </c>
      <c r="S14" s="1301">
        <f>IF(G14&gt;O14,O14,G14)</f>
        <v>0</v>
      </c>
      <c r="U14" s="1300">
        <f>(S14-Q14)*24</f>
        <v>0</v>
      </c>
      <c r="W14" s="1296"/>
    </row>
    <row r="15" spans="2:23">
      <c r="B15" s="1292">
        <v>10</v>
      </c>
      <c r="C15" s="1297" t="s">
        <v>1029</v>
      </c>
      <c r="D15" s="1292" t="s">
        <v>1011</v>
      </c>
      <c r="E15" s="1302"/>
      <c r="F15" s="1292" t="s">
        <v>978</v>
      </c>
      <c r="G15" s="1302"/>
      <c r="H15" s="1291" t="s">
        <v>1010</v>
      </c>
      <c r="I15" s="1302">
        <v>0</v>
      </c>
      <c r="J15" s="1291" t="s">
        <v>997</v>
      </c>
      <c r="K15" s="1298">
        <f>(G15-E15-I15)*24</f>
        <v>0</v>
      </c>
      <c r="M15" s="1302"/>
      <c r="N15" s="1292" t="s">
        <v>978</v>
      </c>
      <c r="O15" s="1302"/>
      <c r="Q15" s="1301">
        <f>IF(E15&lt;M15,M15,E15)</f>
        <v>0</v>
      </c>
      <c r="R15" s="1292" t="s">
        <v>978</v>
      </c>
      <c r="S15" s="1301">
        <f>IF(G15&gt;O15,O15,G15)</f>
        <v>0</v>
      </c>
      <c r="U15" s="1300">
        <f>(S15-Q15)*24</f>
        <v>0</v>
      </c>
      <c r="W15" s="1296"/>
    </row>
    <row r="16" spans="2:23">
      <c r="B16" s="1292">
        <v>11</v>
      </c>
      <c r="C16" s="1297" t="s">
        <v>1028</v>
      </c>
      <c r="D16" s="1292" t="s">
        <v>1011</v>
      </c>
      <c r="E16" s="1302"/>
      <c r="F16" s="1292" t="s">
        <v>978</v>
      </c>
      <c r="G16" s="1302"/>
      <c r="H16" s="1291" t="s">
        <v>1010</v>
      </c>
      <c r="I16" s="1302">
        <v>0</v>
      </c>
      <c r="J16" s="1291" t="s">
        <v>997</v>
      </c>
      <c r="K16" s="1298">
        <f>(G16-E16-I16)*24</f>
        <v>0</v>
      </c>
      <c r="M16" s="1302"/>
      <c r="N16" s="1292" t="s">
        <v>978</v>
      </c>
      <c r="O16" s="1302"/>
      <c r="Q16" s="1301">
        <f>IF(E16&lt;M16,M16,E16)</f>
        <v>0</v>
      </c>
      <c r="R16" s="1292" t="s">
        <v>978</v>
      </c>
      <c r="S16" s="1301">
        <f>IF(G16&gt;O16,O16,G16)</f>
        <v>0</v>
      </c>
      <c r="U16" s="1300">
        <f>(S16-Q16)*24</f>
        <v>0</v>
      </c>
      <c r="W16" s="1296"/>
    </row>
    <row r="17" spans="2:23">
      <c r="B17" s="1292">
        <v>12</v>
      </c>
      <c r="C17" s="1297" t="s">
        <v>1027</v>
      </c>
      <c r="D17" s="1292" t="s">
        <v>1011</v>
      </c>
      <c r="E17" s="1302"/>
      <c r="F17" s="1292" t="s">
        <v>978</v>
      </c>
      <c r="G17" s="1302"/>
      <c r="H17" s="1291" t="s">
        <v>1010</v>
      </c>
      <c r="I17" s="1302">
        <v>0</v>
      </c>
      <c r="J17" s="1291" t="s">
        <v>997</v>
      </c>
      <c r="K17" s="1298">
        <f>(G17-E17-I17)*24</f>
        <v>0</v>
      </c>
      <c r="M17" s="1302"/>
      <c r="N17" s="1292" t="s">
        <v>978</v>
      </c>
      <c r="O17" s="1302"/>
      <c r="Q17" s="1301">
        <f>IF(E17&lt;M17,M17,E17)</f>
        <v>0</v>
      </c>
      <c r="R17" s="1292" t="s">
        <v>978</v>
      </c>
      <c r="S17" s="1301">
        <f>IF(G17&gt;O17,O17,G17)</f>
        <v>0</v>
      </c>
      <c r="U17" s="1300">
        <f>(S17-Q17)*24</f>
        <v>0</v>
      </c>
      <c r="W17" s="1296"/>
    </row>
    <row r="18" spans="2:23">
      <c r="B18" s="1292">
        <v>13</v>
      </c>
      <c r="C18" s="1297" t="s">
        <v>1026</v>
      </c>
      <c r="D18" s="1292" t="s">
        <v>1011</v>
      </c>
      <c r="E18" s="1302"/>
      <c r="F18" s="1292" t="s">
        <v>978</v>
      </c>
      <c r="G18" s="1302"/>
      <c r="H18" s="1291" t="s">
        <v>1010</v>
      </c>
      <c r="I18" s="1302">
        <v>0</v>
      </c>
      <c r="J18" s="1291" t="s">
        <v>997</v>
      </c>
      <c r="K18" s="1298">
        <f>(G18-E18-I18)*24</f>
        <v>0</v>
      </c>
      <c r="M18" s="1302"/>
      <c r="N18" s="1292" t="s">
        <v>978</v>
      </c>
      <c r="O18" s="1302"/>
      <c r="Q18" s="1301">
        <f>IF(E18&lt;M18,M18,E18)</f>
        <v>0</v>
      </c>
      <c r="R18" s="1292" t="s">
        <v>978</v>
      </c>
      <c r="S18" s="1301">
        <f>IF(G18&gt;O18,O18,G18)</f>
        <v>0</v>
      </c>
      <c r="U18" s="1300">
        <f>(S18-Q18)*24</f>
        <v>0</v>
      </c>
      <c r="W18" s="1296"/>
    </row>
    <row r="19" spans="2:23">
      <c r="B19" s="1292">
        <v>14</v>
      </c>
      <c r="C19" s="1297" t="s">
        <v>1025</v>
      </c>
      <c r="D19" s="1292" t="s">
        <v>1011</v>
      </c>
      <c r="E19" s="1302"/>
      <c r="F19" s="1292" t="s">
        <v>978</v>
      </c>
      <c r="G19" s="1302"/>
      <c r="H19" s="1291" t="s">
        <v>1010</v>
      </c>
      <c r="I19" s="1302">
        <v>0</v>
      </c>
      <c r="J19" s="1291" t="s">
        <v>997</v>
      </c>
      <c r="K19" s="1298">
        <f>(G19-E19-I19)*24</f>
        <v>0</v>
      </c>
      <c r="M19" s="1302"/>
      <c r="N19" s="1292" t="s">
        <v>978</v>
      </c>
      <c r="O19" s="1302"/>
      <c r="Q19" s="1301">
        <f>IF(E19&lt;M19,M19,E19)</f>
        <v>0</v>
      </c>
      <c r="R19" s="1292" t="s">
        <v>978</v>
      </c>
      <c r="S19" s="1301">
        <f>IF(G19&gt;O19,O19,G19)</f>
        <v>0</v>
      </c>
      <c r="U19" s="1300">
        <f>(S19-Q19)*24</f>
        <v>0</v>
      </c>
      <c r="W19" s="1296"/>
    </row>
    <row r="20" spans="2:23">
      <c r="B20" s="1292">
        <v>15</v>
      </c>
      <c r="C20" s="1297" t="s">
        <v>1024</v>
      </c>
      <c r="D20" s="1292" t="s">
        <v>1011</v>
      </c>
      <c r="E20" s="1302"/>
      <c r="F20" s="1292" t="s">
        <v>978</v>
      </c>
      <c r="G20" s="1302"/>
      <c r="H20" s="1291" t="s">
        <v>1010</v>
      </c>
      <c r="I20" s="1302">
        <v>0</v>
      </c>
      <c r="J20" s="1291" t="s">
        <v>997</v>
      </c>
      <c r="K20" s="1303">
        <f>(G20-E20-I20)*24</f>
        <v>0</v>
      </c>
      <c r="M20" s="1302"/>
      <c r="N20" s="1292" t="s">
        <v>978</v>
      </c>
      <c r="O20" s="1302"/>
      <c r="Q20" s="1301">
        <f>IF(E20&lt;M20,M20,E20)</f>
        <v>0</v>
      </c>
      <c r="R20" s="1292" t="s">
        <v>978</v>
      </c>
      <c r="S20" s="1301">
        <f>IF(G20&gt;O20,O20,G20)</f>
        <v>0</v>
      </c>
      <c r="U20" s="1300">
        <f>(S20-Q20)*24</f>
        <v>0</v>
      </c>
      <c r="W20" s="1296"/>
    </row>
    <row r="21" spans="2:23">
      <c r="B21" s="1292">
        <v>16</v>
      </c>
      <c r="C21" s="1297" t="s">
        <v>1023</v>
      </c>
      <c r="D21" s="1292" t="s">
        <v>1011</v>
      </c>
      <c r="E21" s="1302"/>
      <c r="F21" s="1292" t="s">
        <v>978</v>
      </c>
      <c r="G21" s="1302"/>
      <c r="H21" s="1291" t="s">
        <v>1010</v>
      </c>
      <c r="I21" s="1302">
        <v>0</v>
      </c>
      <c r="J21" s="1291" t="s">
        <v>997</v>
      </c>
      <c r="K21" s="1298">
        <f>(G21-E21-I21)*24</f>
        <v>0</v>
      </c>
      <c r="M21" s="1302"/>
      <c r="N21" s="1292" t="s">
        <v>978</v>
      </c>
      <c r="O21" s="1302"/>
      <c r="Q21" s="1301">
        <f>IF(E21&lt;M21,M21,E21)</f>
        <v>0</v>
      </c>
      <c r="R21" s="1292" t="s">
        <v>978</v>
      </c>
      <c r="S21" s="1301">
        <f>IF(G21&gt;O21,O21,G21)</f>
        <v>0</v>
      </c>
      <c r="U21" s="1300">
        <f>(S21-Q21)*24</f>
        <v>0</v>
      </c>
      <c r="W21" s="1296"/>
    </row>
    <row r="22" spans="2:23">
      <c r="B22" s="1292">
        <v>17</v>
      </c>
      <c r="C22" s="1297" t="s">
        <v>1022</v>
      </c>
      <c r="D22" s="1292" t="s">
        <v>1011</v>
      </c>
      <c r="E22" s="1302"/>
      <c r="F22" s="1292" t="s">
        <v>978</v>
      </c>
      <c r="G22" s="1302"/>
      <c r="H22" s="1291" t="s">
        <v>1010</v>
      </c>
      <c r="I22" s="1302">
        <v>0</v>
      </c>
      <c r="J22" s="1291" t="s">
        <v>997</v>
      </c>
      <c r="K22" s="1298">
        <f>(G22-E22-I22)*24</f>
        <v>0</v>
      </c>
      <c r="M22" s="1302"/>
      <c r="N22" s="1292" t="s">
        <v>978</v>
      </c>
      <c r="O22" s="1302"/>
      <c r="Q22" s="1301">
        <f>IF(E22&lt;M22,M22,E22)</f>
        <v>0</v>
      </c>
      <c r="R22" s="1292" t="s">
        <v>978</v>
      </c>
      <c r="S22" s="1301">
        <f>IF(G22&gt;O22,O22,G22)</f>
        <v>0</v>
      </c>
      <c r="U22" s="1300">
        <f>(S22-Q22)*24</f>
        <v>0</v>
      </c>
      <c r="W22" s="1296"/>
    </row>
    <row r="23" spans="2:23">
      <c r="B23" s="1292">
        <v>18</v>
      </c>
      <c r="C23" s="1297" t="s">
        <v>1021</v>
      </c>
      <c r="D23" s="1292" t="s">
        <v>1011</v>
      </c>
      <c r="E23" s="1302"/>
      <c r="F23" s="1292" t="s">
        <v>978</v>
      </c>
      <c r="G23" s="1302"/>
      <c r="H23" s="1291" t="s">
        <v>1010</v>
      </c>
      <c r="I23" s="1302">
        <v>0</v>
      </c>
      <c r="J23" s="1291" t="s">
        <v>997</v>
      </c>
      <c r="K23" s="1298">
        <f>(G23-E23-I23)*24</f>
        <v>0</v>
      </c>
      <c r="M23" s="1302"/>
      <c r="N23" s="1292" t="s">
        <v>978</v>
      </c>
      <c r="O23" s="1302"/>
      <c r="Q23" s="1301">
        <f>IF(E23&lt;M23,M23,E23)</f>
        <v>0</v>
      </c>
      <c r="R23" s="1292" t="s">
        <v>978</v>
      </c>
      <c r="S23" s="1301">
        <f>IF(G23&gt;O23,O23,G23)</f>
        <v>0</v>
      </c>
      <c r="U23" s="1300">
        <f>(S23-Q23)*24</f>
        <v>0</v>
      </c>
      <c r="W23" s="1296"/>
    </row>
    <row r="24" spans="2:23">
      <c r="B24" s="1292">
        <v>19</v>
      </c>
      <c r="C24" s="1297" t="s">
        <v>1020</v>
      </c>
      <c r="D24" s="1292" t="s">
        <v>1011</v>
      </c>
      <c r="E24" s="1302"/>
      <c r="F24" s="1292" t="s">
        <v>978</v>
      </c>
      <c r="G24" s="1302"/>
      <c r="H24" s="1291" t="s">
        <v>1010</v>
      </c>
      <c r="I24" s="1302">
        <v>0</v>
      </c>
      <c r="J24" s="1291" t="s">
        <v>997</v>
      </c>
      <c r="K24" s="1298">
        <f>(G24-E24-I24)*24</f>
        <v>0</v>
      </c>
      <c r="M24" s="1302"/>
      <c r="N24" s="1292" t="s">
        <v>978</v>
      </c>
      <c r="O24" s="1302"/>
      <c r="Q24" s="1301">
        <f>IF(E24&lt;M24,M24,E24)</f>
        <v>0</v>
      </c>
      <c r="R24" s="1292" t="s">
        <v>978</v>
      </c>
      <c r="S24" s="1301">
        <f>IF(G24&gt;O24,O24,G24)</f>
        <v>0</v>
      </c>
      <c r="U24" s="1300">
        <f>(S24-Q24)*24</f>
        <v>0</v>
      </c>
      <c r="W24" s="1296"/>
    </row>
    <row r="25" spans="2:23">
      <c r="B25" s="1292">
        <v>20</v>
      </c>
      <c r="C25" s="1297" t="s">
        <v>1019</v>
      </c>
      <c r="D25" s="1292" t="s">
        <v>1011</v>
      </c>
      <c r="E25" s="1302"/>
      <c r="F25" s="1292" t="s">
        <v>978</v>
      </c>
      <c r="G25" s="1302"/>
      <c r="H25" s="1291" t="s">
        <v>1010</v>
      </c>
      <c r="I25" s="1302">
        <v>0</v>
      </c>
      <c r="J25" s="1291" t="s">
        <v>997</v>
      </c>
      <c r="K25" s="1298">
        <f>(G25-E25-I25)*24</f>
        <v>0</v>
      </c>
      <c r="M25" s="1302"/>
      <c r="N25" s="1292" t="s">
        <v>978</v>
      </c>
      <c r="O25" s="1302"/>
      <c r="Q25" s="1301">
        <f>IF(E25&lt;M25,M25,E25)</f>
        <v>0</v>
      </c>
      <c r="R25" s="1292" t="s">
        <v>978</v>
      </c>
      <c r="S25" s="1301">
        <f>IF(G25&gt;O25,O25,G25)</f>
        <v>0</v>
      </c>
      <c r="U25" s="1300">
        <f>(S25-Q25)*24</f>
        <v>0</v>
      </c>
      <c r="W25" s="1296"/>
    </row>
    <row r="26" spans="2:23">
      <c r="B26" s="1292">
        <v>21</v>
      </c>
      <c r="C26" s="1297" t="s">
        <v>1018</v>
      </c>
      <c r="D26" s="1292" t="s">
        <v>1011</v>
      </c>
      <c r="E26" s="1299"/>
      <c r="F26" s="1292" t="s">
        <v>978</v>
      </c>
      <c r="G26" s="1299"/>
      <c r="H26" s="1291" t="s">
        <v>1010</v>
      </c>
      <c r="I26" s="1299"/>
      <c r="J26" s="1291" t="s">
        <v>997</v>
      </c>
      <c r="K26" s="1297">
        <v>1</v>
      </c>
      <c r="M26" s="1298"/>
      <c r="N26" s="1292" t="s">
        <v>978</v>
      </c>
      <c r="O26" s="1298"/>
      <c r="Q26" s="1298"/>
      <c r="R26" s="1292" t="s">
        <v>978</v>
      </c>
      <c r="S26" s="1298"/>
      <c r="U26" s="1297">
        <v>1</v>
      </c>
      <c r="W26" s="1296"/>
    </row>
    <row r="27" spans="2:23">
      <c r="B27" s="1292">
        <v>22</v>
      </c>
      <c r="C27" s="1297" t="s">
        <v>1017</v>
      </c>
      <c r="D27" s="1292" t="s">
        <v>1011</v>
      </c>
      <c r="E27" s="1299"/>
      <c r="F27" s="1292" t="s">
        <v>978</v>
      </c>
      <c r="G27" s="1299"/>
      <c r="H27" s="1291" t="s">
        <v>1010</v>
      </c>
      <c r="I27" s="1299"/>
      <c r="J27" s="1291" t="s">
        <v>997</v>
      </c>
      <c r="K27" s="1297">
        <v>2</v>
      </c>
      <c r="M27" s="1298"/>
      <c r="N27" s="1292" t="s">
        <v>978</v>
      </c>
      <c r="O27" s="1298"/>
      <c r="Q27" s="1298"/>
      <c r="R27" s="1292" t="s">
        <v>978</v>
      </c>
      <c r="S27" s="1298"/>
      <c r="U27" s="1297">
        <v>2</v>
      </c>
      <c r="W27" s="1296"/>
    </row>
    <row r="28" spans="2:23">
      <c r="B28" s="1292">
        <v>23</v>
      </c>
      <c r="C28" s="1297" t="s">
        <v>1016</v>
      </c>
      <c r="D28" s="1292" t="s">
        <v>1011</v>
      </c>
      <c r="E28" s="1299"/>
      <c r="F28" s="1292" t="s">
        <v>978</v>
      </c>
      <c r="G28" s="1299"/>
      <c r="H28" s="1291" t="s">
        <v>1010</v>
      </c>
      <c r="I28" s="1299"/>
      <c r="J28" s="1291" t="s">
        <v>997</v>
      </c>
      <c r="K28" s="1297">
        <v>3</v>
      </c>
      <c r="M28" s="1298"/>
      <c r="N28" s="1292" t="s">
        <v>978</v>
      </c>
      <c r="O28" s="1298"/>
      <c r="Q28" s="1298"/>
      <c r="R28" s="1292" t="s">
        <v>978</v>
      </c>
      <c r="S28" s="1298"/>
      <c r="U28" s="1297">
        <v>3</v>
      </c>
      <c r="W28" s="1296"/>
    </row>
    <row r="29" spans="2:23">
      <c r="B29" s="1292">
        <v>24</v>
      </c>
      <c r="C29" s="1297" t="s">
        <v>954</v>
      </c>
      <c r="D29" s="1292" t="s">
        <v>1011</v>
      </c>
      <c r="E29" s="1299"/>
      <c r="F29" s="1292" t="s">
        <v>978</v>
      </c>
      <c r="G29" s="1299"/>
      <c r="H29" s="1291" t="s">
        <v>1010</v>
      </c>
      <c r="I29" s="1299"/>
      <c r="J29" s="1291" t="s">
        <v>997</v>
      </c>
      <c r="K29" s="1297">
        <v>4</v>
      </c>
      <c r="M29" s="1298"/>
      <c r="N29" s="1292" t="s">
        <v>978</v>
      </c>
      <c r="O29" s="1298"/>
      <c r="Q29" s="1298"/>
      <c r="R29" s="1292" t="s">
        <v>978</v>
      </c>
      <c r="S29" s="1298"/>
      <c r="U29" s="1297">
        <v>4</v>
      </c>
      <c r="W29" s="1296"/>
    </row>
    <row r="30" spans="2:23">
      <c r="B30" s="1292">
        <v>25</v>
      </c>
      <c r="C30" s="1297" t="s">
        <v>938</v>
      </c>
      <c r="D30" s="1292" t="s">
        <v>1011</v>
      </c>
      <c r="E30" s="1299"/>
      <c r="F30" s="1292" t="s">
        <v>978</v>
      </c>
      <c r="G30" s="1299"/>
      <c r="H30" s="1291" t="s">
        <v>1010</v>
      </c>
      <c r="I30" s="1299"/>
      <c r="J30" s="1291" t="s">
        <v>997</v>
      </c>
      <c r="K30" s="1297">
        <v>4</v>
      </c>
      <c r="M30" s="1298"/>
      <c r="N30" s="1292" t="s">
        <v>978</v>
      </c>
      <c r="O30" s="1298"/>
      <c r="Q30" s="1298"/>
      <c r="R30" s="1292" t="s">
        <v>978</v>
      </c>
      <c r="S30" s="1298"/>
      <c r="U30" s="1297">
        <v>3</v>
      </c>
      <c r="W30" s="1296"/>
    </row>
    <row r="31" spans="2:23">
      <c r="B31" s="1292">
        <v>26</v>
      </c>
      <c r="C31" s="1297" t="s">
        <v>1015</v>
      </c>
      <c r="D31" s="1292" t="s">
        <v>1011</v>
      </c>
      <c r="E31" s="1299"/>
      <c r="F31" s="1292" t="s">
        <v>978</v>
      </c>
      <c r="G31" s="1299"/>
      <c r="H31" s="1291" t="s">
        <v>1010</v>
      </c>
      <c r="I31" s="1299"/>
      <c r="J31" s="1291" t="s">
        <v>997</v>
      </c>
      <c r="K31" s="1297">
        <v>5</v>
      </c>
      <c r="M31" s="1298"/>
      <c r="N31" s="1292" t="s">
        <v>978</v>
      </c>
      <c r="O31" s="1298"/>
      <c r="Q31" s="1298"/>
      <c r="R31" s="1292" t="s">
        <v>978</v>
      </c>
      <c r="S31" s="1298"/>
      <c r="U31" s="1297">
        <v>5</v>
      </c>
      <c r="W31" s="1296"/>
    </row>
    <row r="32" spans="2:23">
      <c r="B32" s="1292">
        <v>27</v>
      </c>
      <c r="C32" s="1297" t="s">
        <v>1014</v>
      </c>
      <c r="D32" s="1292" t="s">
        <v>1011</v>
      </c>
      <c r="E32" s="1299"/>
      <c r="F32" s="1292" t="s">
        <v>978</v>
      </c>
      <c r="G32" s="1299"/>
      <c r="H32" s="1291" t="s">
        <v>1010</v>
      </c>
      <c r="I32" s="1299"/>
      <c r="J32" s="1291" t="s">
        <v>997</v>
      </c>
      <c r="K32" s="1297">
        <v>0</v>
      </c>
      <c r="M32" s="1298"/>
      <c r="N32" s="1292" t="s">
        <v>978</v>
      </c>
      <c r="O32" s="1298"/>
      <c r="Q32" s="1298"/>
      <c r="R32" s="1292" t="s">
        <v>978</v>
      </c>
      <c r="S32" s="1298"/>
      <c r="U32" s="1297">
        <v>0</v>
      </c>
      <c r="W32" s="1296" t="s">
        <v>1013</v>
      </c>
    </row>
    <row r="33" spans="2:23">
      <c r="B33" s="1292">
        <v>28</v>
      </c>
      <c r="C33" s="1297" t="s">
        <v>1012</v>
      </c>
      <c r="D33" s="1292" t="s">
        <v>1011</v>
      </c>
      <c r="E33" s="1299"/>
      <c r="F33" s="1292" t="s">
        <v>978</v>
      </c>
      <c r="G33" s="1299"/>
      <c r="H33" s="1291" t="s">
        <v>1010</v>
      </c>
      <c r="I33" s="1299"/>
      <c r="J33" s="1291" t="s">
        <v>997</v>
      </c>
      <c r="K33" s="1297"/>
      <c r="M33" s="1298"/>
      <c r="N33" s="1292" t="s">
        <v>978</v>
      </c>
      <c r="O33" s="1298"/>
      <c r="Q33" s="1298"/>
      <c r="R33" s="1292" t="s">
        <v>978</v>
      </c>
      <c r="S33" s="1298"/>
      <c r="U33" s="1297"/>
      <c r="W33" s="1296"/>
    </row>
    <row r="34" spans="2:23">
      <c r="B34" s="1292">
        <v>29</v>
      </c>
      <c r="C34" s="1297" t="s">
        <v>1012</v>
      </c>
      <c r="D34" s="1292" t="s">
        <v>1011</v>
      </c>
      <c r="E34" s="1299"/>
      <c r="F34" s="1292" t="s">
        <v>978</v>
      </c>
      <c r="G34" s="1299"/>
      <c r="H34" s="1291" t="s">
        <v>1010</v>
      </c>
      <c r="I34" s="1299"/>
      <c r="J34" s="1291" t="s">
        <v>997</v>
      </c>
      <c r="K34" s="1297"/>
      <c r="M34" s="1298"/>
      <c r="N34" s="1292" t="s">
        <v>978</v>
      </c>
      <c r="O34" s="1298"/>
      <c r="Q34" s="1298"/>
      <c r="R34" s="1292" t="s">
        <v>978</v>
      </c>
      <c r="S34" s="1298"/>
      <c r="U34" s="1297"/>
      <c r="W34" s="1296"/>
    </row>
    <row r="35" spans="2:23">
      <c r="B35" s="1292">
        <v>30</v>
      </c>
      <c r="C35" s="1297" t="s">
        <v>1012</v>
      </c>
      <c r="D35" s="1292" t="s">
        <v>1011</v>
      </c>
      <c r="E35" s="1299"/>
      <c r="F35" s="1292" t="s">
        <v>978</v>
      </c>
      <c r="G35" s="1299"/>
      <c r="H35" s="1291" t="s">
        <v>1010</v>
      </c>
      <c r="I35" s="1299"/>
      <c r="J35" s="1291" t="s">
        <v>997</v>
      </c>
      <c r="K35" s="1297"/>
      <c r="M35" s="1298"/>
      <c r="N35" s="1292" t="s">
        <v>978</v>
      </c>
      <c r="O35" s="1298"/>
      <c r="Q35" s="1298"/>
      <c r="R35" s="1292" t="s">
        <v>978</v>
      </c>
      <c r="S35" s="1298"/>
      <c r="U35" s="1297"/>
      <c r="W35" s="1296"/>
    </row>
    <row r="36" spans="2:23">
      <c r="C36" s="1295"/>
    </row>
    <row r="37" spans="2:23">
      <c r="C37" s="1294" t="s">
        <v>1009</v>
      </c>
    </row>
    <row r="38" spans="2:23">
      <c r="C38" s="1294" t="s">
        <v>1008</v>
      </c>
    </row>
    <row r="39" spans="2:23">
      <c r="C39" s="1294" t="s">
        <v>1007</v>
      </c>
    </row>
    <row r="40" spans="2:23">
      <c r="C40" s="1294" t="s">
        <v>1006</v>
      </c>
    </row>
    <row r="41" spans="2:23">
      <c r="C41" s="1293" t="s">
        <v>1005</v>
      </c>
    </row>
    <row r="42" spans="2:23">
      <c r="C42" s="1293" t="s">
        <v>1004</v>
      </c>
    </row>
  </sheetData>
  <sheetProtection insertRows="0" deleteRows="0"/>
  <mergeCells count="4">
    <mergeCell ref="M4:O4"/>
    <mergeCell ref="Q4:U4"/>
    <mergeCell ref="E4:K4"/>
    <mergeCell ref="W4:W5"/>
  </mergeCells>
  <phoneticPr fontId="3"/>
  <pageMargins left="0.15748031496062992" right="0.15748031496062992" top="0.55118110236220474" bottom="0.35433070866141736" header="0.31496062992125984" footer="0.31496062992125984"/>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AD184-6D96-4B31-A7E2-0FC94995CF99}">
  <sheetPr>
    <pageSetUpPr fitToPage="1"/>
  </sheetPr>
  <dimension ref="B1:W42"/>
  <sheetViews>
    <sheetView zoomScale="80" zoomScaleNormal="80" workbookViewId="0"/>
  </sheetViews>
  <sheetFormatPr defaultColWidth="9" defaultRowHeight="25.5"/>
  <cols>
    <col min="1" max="1" width="1.625" style="1291" customWidth="1"/>
    <col min="2" max="2" width="5.625" style="1292" customWidth="1"/>
    <col min="3" max="3" width="10.625" style="1292" customWidth="1"/>
    <col min="4" max="4" width="3.375" style="1292" bestFit="1" customWidth="1"/>
    <col min="5" max="5" width="15.625" style="1291" customWidth="1"/>
    <col min="6" max="6" width="3.375" style="1291" bestFit="1" customWidth="1"/>
    <col min="7" max="7" width="15.625" style="1291" customWidth="1"/>
    <col min="8" max="8" width="3.375" style="1291" bestFit="1" customWidth="1"/>
    <col min="9" max="9" width="15.625" style="1292" customWidth="1"/>
    <col min="10" max="10" width="3.375" style="1291" bestFit="1" customWidth="1"/>
    <col min="11" max="11" width="15.625" style="1291" customWidth="1"/>
    <col min="12" max="12" width="3.375" style="1291" customWidth="1"/>
    <col min="13" max="13" width="15.625" style="1291" customWidth="1"/>
    <col min="14" max="14" width="3.375" style="1291" customWidth="1"/>
    <col min="15" max="15" width="15.625" style="1291" customWidth="1"/>
    <col min="16" max="16" width="3.375" style="1291" customWidth="1"/>
    <col min="17" max="17" width="15.625" style="1291" customWidth="1"/>
    <col min="18" max="18" width="3.375" style="1291" customWidth="1"/>
    <col min="19" max="19" width="15.625" style="1291" customWidth="1"/>
    <col min="20" max="20" width="3.375" style="1291" customWidth="1"/>
    <col min="21" max="21" width="15.625" style="1291" customWidth="1"/>
    <col min="22" max="22" width="3.375" style="1291" customWidth="1"/>
    <col min="23" max="23" width="50.625" style="1291" customWidth="1"/>
    <col min="24" max="16384" width="9" style="1291"/>
  </cols>
  <sheetData>
    <row r="1" spans="2:23">
      <c r="B1" s="1307" t="s">
        <v>1051</v>
      </c>
    </row>
    <row r="2" spans="2:23">
      <c r="B2" s="1293" t="s">
        <v>1050</v>
      </c>
      <c r="E2" s="1306"/>
      <c r="I2" s="1305"/>
    </row>
    <row r="3" spans="2:23">
      <c r="B3" s="1305" t="s">
        <v>1049</v>
      </c>
      <c r="E3" s="1306" t="s">
        <v>1048</v>
      </c>
      <c r="I3" s="1305"/>
    </row>
    <row r="4" spans="2:23">
      <c r="B4" s="1293"/>
      <c r="E4" s="1304" t="s">
        <v>1038</v>
      </c>
      <c r="F4" s="1304"/>
      <c r="G4" s="1304"/>
      <c r="H4" s="1304"/>
      <c r="I4" s="1304"/>
      <c r="J4" s="1304"/>
      <c r="K4" s="1304"/>
      <c r="M4" s="1304" t="s">
        <v>1047</v>
      </c>
      <c r="N4" s="1304"/>
      <c r="O4" s="1304"/>
      <c r="Q4" s="1304" t="s">
        <v>1046</v>
      </c>
      <c r="R4" s="1304"/>
      <c r="S4" s="1304"/>
      <c r="T4" s="1304"/>
      <c r="U4" s="1304"/>
      <c r="W4" s="1304" t="s">
        <v>1045</v>
      </c>
    </row>
    <row r="5" spans="2:23">
      <c r="B5" s="1292" t="s">
        <v>975</v>
      </c>
      <c r="C5" s="1292" t="s">
        <v>1044</v>
      </c>
      <c r="E5" s="1292" t="s">
        <v>1043</v>
      </c>
      <c r="F5" s="1292"/>
      <c r="G5" s="1292" t="s">
        <v>1042</v>
      </c>
      <c r="I5" s="1292" t="s">
        <v>1041</v>
      </c>
      <c r="K5" s="1292" t="s">
        <v>1038</v>
      </c>
      <c r="M5" s="1292" t="s">
        <v>1040</v>
      </c>
      <c r="O5" s="1292" t="s">
        <v>1039</v>
      </c>
      <c r="Q5" s="1292" t="s">
        <v>1040</v>
      </c>
      <c r="S5" s="1292" t="s">
        <v>1039</v>
      </c>
      <c r="U5" s="1292" t="s">
        <v>1038</v>
      </c>
      <c r="W5" s="1304"/>
    </row>
    <row r="6" spans="2:23">
      <c r="B6" s="1292">
        <v>1</v>
      </c>
      <c r="C6" s="1297" t="s">
        <v>945</v>
      </c>
      <c r="D6" s="1292" t="s">
        <v>1011</v>
      </c>
      <c r="E6" s="1302">
        <v>0.375</v>
      </c>
      <c r="F6" s="1292" t="s">
        <v>978</v>
      </c>
      <c r="G6" s="1302">
        <v>0.75</v>
      </c>
      <c r="H6" s="1291" t="s">
        <v>1010</v>
      </c>
      <c r="I6" s="1302">
        <v>4.1666666666666664E-2</v>
      </c>
      <c r="J6" s="1291" t="s">
        <v>997</v>
      </c>
      <c r="K6" s="1298">
        <f>(G6-E6-I6)*24</f>
        <v>8</v>
      </c>
      <c r="M6" s="1302">
        <v>0.39583333333333331</v>
      </c>
      <c r="N6" s="1292" t="s">
        <v>978</v>
      </c>
      <c r="O6" s="1302">
        <v>0.6875</v>
      </c>
      <c r="Q6" s="1301">
        <f>IF(E6&lt;M6,M6,E6)</f>
        <v>0.39583333333333331</v>
      </c>
      <c r="R6" s="1292" t="s">
        <v>978</v>
      </c>
      <c r="S6" s="1301">
        <f>IF(G6&gt;O6,O6,G6)</f>
        <v>0.6875</v>
      </c>
      <c r="U6" s="1300">
        <f>(S6-Q6)*24</f>
        <v>7</v>
      </c>
      <c r="W6" s="1296"/>
    </row>
    <row r="7" spans="2:23">
      <c r="B7" s="1292">
        <v>2</v>
      </c>
      <c r="C7" s="1297" t="s">
        <v>1037</v>
      </c>
      <c r="D7" s="1292" t="s">
        <v>1011</v>
      </c>
      <c r="E7" s="1302"/>
      <c r="F7" s="1292" t="s">
        <v>978</v>
      </c>
      <c r="G7" s="1302"/>
      <c r="H7" s="1291" t="s">
        <v>1010</v>
      </c>
      <c r="I7" s="1302">
        <v>0</v>
      </c>
      <c r="J7" s="1291" t="s">
        <v>997</v>
      </c>
      <c r="K7" s="1298">
        <f>(G7-E7-I7)*24</f>
        <v>0</v>
      </c>
      <c r="M7" s="1302"/>
      <c r="N7" s="1292" t="s">
        <v>978</v>
      </c>
      <c r="O7" s="1302"/>
      <c r="Q7" s="1301">
        <f>IF(E7&lt;M7,M7,E7)</f>
        <v>0</v>
      </c>
      <c r="R7" s="1292" t="s">
        <v>978</v>
      </c>
      <c r="S7" s="1301">
        <f>IF(G7&gt;O7,O7,G7)</f>
        <v>0</v>
      </c>
      <c r="U7" s="1300">
        <f>(S7-Q7)*24</f>
        <v>0</v>
      </c>
      <c r="W7" s="1296"/>
    </row>
    <row r="8" spans="2:23">
      <c r="B8" s="1292">
        <v>3</v>
      </c>
      <c r="C8" s="1297" t="s">
        <v>1036</v>
      </c>
      <c r="D8" s="1292" t="s">
        <v>1011</v>
      </c>
      <c r="E8" s="1302"/>
      <c r="F8" s="1292" t="s">
        <v>978</v>
      </c>
      <c r="G8" s="1302"/>
      <c r="H8" s="1291" t="s">
        <v>1010</v>
      </c>
      <c r="I8" s="1302">
        <v>0</v>
      </c>
      <c r="J8" s="1291" t="s">
        <v>997</v>
      </c>
      <c r="K8" s="1298">
        <f>(G8-E8-I8)*24</f>
        <v>0</v>
      </c>
      <c r="M8" s="1302"/>
      <c r="N8" s="1292" t="s">
        <v>978</v>
      </c>
      <c r="O8" s="1302"/>
      <c r="Q8" s="1301">
        <f>IF(E8&lt;M8,M8,E8)</f>
        <v>0</v>
      </c>
      <c r="R8" s="1292" t="s">
        <v>978</v>
      </c>
      <c r="S8" s="1301">
        <f>IF(G8&gt;O8,O8,G8)</f>
        <v>0</v>
      </c>
      <c r="U8" s="1300">
        <f>(S8-Q8)*24</f>
        <v>0</v>
      </c>
      <c r="W8" s="1296"/>
    </row>
    <row r="9" spans="2:23">
      <c r="B9" s="1292">
        <v>4</v>
      </c>
      <c r="C9" s="1297" t="s">
        <v>1035</v>
      </c>
      <c r="D9" s="1292" t="s">
        <v>1011</v>
      </c>
      <c r="E9" s="1302"/>
      <c r="F9" s="1292" t="s">
        <v>978</v>
      </c>
      <c r="G9" s="1302"/>
      <c r="H9" s="1291" t="s">
        <v>1010</v>
      </c>
      <c r="I9" s="1302">
        <v>0</v>
      </c>
      <c r="J9" s="1291" t="s">
        <v>997</v>
      </c>
      <c r="K9" s="1298">
        <f>(G9-E9-I9)*24</f>
        <v>0</v>
      </c>
      <c r="M9" s="1302"/>
      <c r="N9" s="1292" t="s">
        <v>978</v>
      </c>
      <c r="O9" s="1302"/>
      <c r="Q9" s="1301">
        <f>IF(E9&lt;M9,M9,E9)</f>
        <v>0</v>
      </c>
      <c r="R9" s="1292" t="s">
        <v>978</v>
      </c>
      <c r="S9" s="1301">
        <f>IF(G9&gt;O9,O9,G9)</f>
        <v>0</v>
      </c>
      <c r="U9" s="1300">
        <f>(S9-Q9)*24</f>
        <v>0</v>
      </c>
      <c r="W9" s="1296"/>
    </row>
    <row r="10" spans="2:23">
      <c r="B10" s="1292">
        <v>5</v>
      </c>
      <c r="C10" s="1297" t="s">
        <v>1034</v>
      </c>
      <c r="D10" s="1292" t="s">
        <v>1011</v>
      </c>
      <c r="E10" s="1302"/>
      <c r="F10" s="1292" t="s">
        <v>978</v>
      </c>
      <c r="G10" s="1302"/>
      <c r="H10" s="1291" t="s">
        <v>1010</v>
      </c>
      <c r="I10" s="1302">
        <v>0</v>
      </c>
      <c r="J10" s="1291" t="s">
        <v>997</v>
      </c>
      <c r="K10" s="1298">
        <f>(G10-E10-I10)*24</f>
        <v>0</v>
      </c>
      <c r="M10" s="1302"/>
      <c r="N10" s="1292" t="s">
        <v>978</v>
      </c>
      <c r="O10" s="1302"/>
      <c r="Q10" s="1301">
        <f>IF(E10&lt;M10,M10,E10)</f>
        <v>0</v>
      </c>
      <c r="R10" s="1292" t="s">
        <v>978</v>
      </c>
      <c r="S10" s="1301">
        <f>IF(G10&gt;O10,O10,G10)</f>
        <v>0</v>
      </c>
      <c r="U10" s="1300">
        <f>(S10-Q10)*24</f>
        <v>0</v>
      </c>
      <c r="W10" s="1296"/>
    </row>
    <row r="11" spans="2:23">
      <c r="B11" s="1292">
        <v>6</v>
      </c>
      <c r="C11" s="1297" t="s">
        <v>1033</v>
      </c>
      <c r="D11" s="1292" t="s">
        <v>1011</v>
      </c>
      <c r="E11" s="1302"/>
      <c r="F11" s="1292" t="s">
        <v>978</v>
      </c>
      <c r="G11" s="1302"/>
      <c r="H11" s="1291" t="s">
        <v>1010</v>
      </c>
      <c r="I11" s="1302">
        <v>0</v>
      </c>
      <c r="J11" s="1291" t="s">
        <v>997</v>
      </c>
      <c r="K11" s="1298">
        <f>(G11-E11-I11)*24</f>
        <v>0</v>
      </c>
      <c r="M11" s="1302"/>
      <c r="N11" s="1292" t="s">
        <v>978</v>
      </c>
      <c r="O11" s="1302"/>
      <c r="Q11" s="1301">
        <f>IF(E11&lt;M11,M11,E11)</f>
        <v>0</v>
      </c>
      <c r="R11" s="1292" t="s">
        <v>978</v>
      </c>
      <c r="S11" s="1301">
        <f>IF(G11&gt;O11,O11,G11)</f>
        <v>0</v>
      </c>
      <c r="U11" s="1300">
        <f>(S11-Q11)*24</f>
        <v>0</v>
      </c>
      <c r="W11" s="1296"/>
    </row>
    <row r="12" spans="2:23">
      <c r="B12" s="1292">
        <v>7</v>
      </c>
      <c r="C12" s="1297" t="s">
        <v>1032</v>
      </c>
      <c r="D12" s="1292" t="s">
        <v>1011</v>
      </c>
      <c r="E12" s="1302"/>
      <c r="F12" s="1292" t="s">
        <v>978</v>
      </c>
      <c r="G12" s="1302"/>
      <c r="H12" s="1291" t="s">
        <v>1010</v>
      </c>
      <c r="I12" s="1302">
        <v>0</v>
      </c>
      <c r="J12" s="1291" t="s">
        <v>997</v>
      </c>
      <c r="K12" s="1298">
        <f>(G12-E12-I12)*24</f>
        <v>0</v>
      </c>
      <c r="M12" s="1302"/>
      <c r="N12" s="1292" t="s">
        <v>978</v>
      </c>
      <c r="O12" s="1302"/>
      <c r="Q12" s="1301">
        <f>IF(E12&lt;M12,M12,E12)</f>
        <v>0</v>
      </c>
      <c r="R12" s="1292" t="s">
        <v>978</v>
      </c>
      <c r="S12" s="1301">
        <f>IF(G12&gt;O12,O12,G12)</f>
        <v>0</v>
      </c>
      <c r="U12" s="1300">
        <f>(S12-Q12)*24</f>
        <v>0</v>
      </c>
      <c r="W12" s="1296"/>
    </row>
    <row r="13" spans="2:23">
      <c r="B13" s="1292">
        <v>8</v>
      </c>
      <c r="C13" s="1297" t="s">
        <v>1031</v>
      </c>
      <c r="D13" s="1292" t="s">
        <v>1011</v>
      </c>
      <c r="E13" s="1302"/>
      <c r="F13" s="1292" t="s">
        <v>978</v>
      </c>
      <c r="G13" s="1302"/>
      <c r="H13" s="1291" t="s">
        <v>1010</v>
      </c>
      <c r="I13" s="1302">
        <v>0</v>
      </c>
      <c r="J13" s="1291" t="s">
        <v>997</v>
      </c>
      <c r="K13" s="1298">
        <f>(G13-E13-I13)*24</f>
        <v>0</v>
      </c>
      <c r="M13" s="1302"/>
      <c r="N13" s="1292" t="s">
        <v>978</v>
      </c>
      <c r="O13" s="1302"/>
      <c r="Q13" s="1301">
        <f>IF(E13&lt;M13,M13,E13)</f>
        <v>0</v>
      </c>
      <c r="R13" s="1292" t="s">
        <v>978</v>
      </c>
      <c r="S13" s="1301">
        <f>IF(G13&gt;O13,O13,G13)</f>
        <v>0</v>
      </c>
      <c r="U13" s="1300">
        <f>(S13-Q13)*24</f>
        <v>0</v>
      </c>
      <c r="W13" s="1296"/>
    </row>
    <row r="14" spans="2:23">
      <c r="B14" s="1292">
        <v>9</v>
      </c>
      <c r="C14" s="1297" t="s">
        <v>1030</v>
      </c>
      <c r="D14" s="1292" t="s">
        <v>1011</v>
      </c>
      <c r="E14" s="1302"/>
      <c r="F14" s="1292" t="s">
        <v>978</v>
      </c>
      <c r="G14" s="1302"/>
      <c r="H14" s="1291" t="s">
        <v>1010</v>
      </c>
      <c r="I14" s="1302">
        <v>0</v>
      </c>
      <c r="J14" s="1291" t="s">
        <v>997</v>
      </c>
      <c r="K14" s="1298">
        <f>(G14-E14-I14)*24</f>
        <v>0</v>
      </c>
      <c r="M14" s="1302"/>
      <c r="N14" s="1292" t="s">
        <v>978</v>
      </c>
      <c r="O14" s="1302"/>
      <c r="Q14" s="1301">
        <f>IF(E14&lt;M14,M14,E14)</f>
        <v>0</v>
      </c>
      <c r="R14" s="1292" t="s">
        <v>978</v>
      </c>
      <c r="S14" s="1301">
        <f>IF(G14&gt;O14,O14,G14)</f>
        <v>0</v>
      </c>
      <c r="U14" s="1300">
        <f>(S14-Q14)*24</f>
        <v>0</v>
      </c>
      <c r="W14" s="1296"/>
    </row>
    <row r="15" spans="2:23">
      <c r="B15" s="1292">
        <v>10</v>
      </c>
      <c r="C15" s="1297" t="s">
        <v>1029</v>
      </c>
      <c r="D15" s="1292" t="s">
        <v>1011</v>
      </c>
      <c r="E15" s="1302"/>
      <c r="F15" s="1292" t="s">
        <v>978</v>
      </c>
      <c r="G15" s="1302"/>
      <c r="H15" s="1291" t="s">
        <v>1010</v>
      </c>
      <c r="I15" s="1302">
        <v>0</v>
      </c>
      <c r="J15" s="1291" t="s">
        <v>997</v>
      </c>
      <c r="K15" s="1298">
        <f>(G15-E15-I15)*24</f>
        <v>0</v>
      </c>
      <c r="M15" s="1302"/>
      <c r="N15" s="1292" t="s">
        <v>978</v>
      </c>
      <c r="O15" s="1302"/>
      <c r="Q15" s="1301">
        <f>IF(E15&lt;M15,M15,E15)</f>
        <v>0</v>
      </c>
      <c r="R15" s="1292" t="s">
        <v>978</v>
      </c>
      <c r="S15" s="1301">
        <f>IF(G15&gt;O15,O15,G15)</f>
        <v>0</v>
      </c>
      <c r="U15" s="1300">
        <f>(S15-Q15)*24</f>
        <v>0</v>
      </c>
      <c r="W15" s="1296"/>
    </row>
    <row r="16" spans="2:23">
      <c r="B16" s="1292">
        <v>11</v>
      </c>
      <c r="C16" s="1297" t="s">
        <v>1028</v>
      </c>
      <c r="D16" s="1292" t="s">
        <v>1011</v>
      </c>
      <c r="E16" s="1302"/>
      <c r="F16" s="1292" t="s">
        <v>978</v>
      </c>
      <c r="G16" s="1302"/>
      <c r="H16" s="1291" t="s">
        <v>1010</v>
      </c>
      <c r="I16" s="1302">
        <v>0</v>
      </c>
      <c r="J16" s="1291" t="s">
        <v>997</v>
      </c>
      <c r="K16" s="1298">
        <f>(G16-E16-I16)*24</f>
        <v>0</v>
      </c>
      <c r="M16" s="1302"/>
      <c r="N16" s="1292" t="s">
        <v>978</v>
      </c>
      <c r="O16" s="1302"/>
      <c r="Q16" s="1301">
        <f>IF(E16&lt;M16,M16,E16)</f>
        <v>0</v>
      </c>
      <c r="R16" s="1292" t="s">
        <v>978</v>
      </c>
      <c r="S16" s="1301">
        <f>IF(G16&gt;O16,O16,G16)</f>
        <v>0</v>
      </c>
      <c r="U16" s="1300">
        <f>(S16-Q16)*24</f>
        <v>0</v>
      </c>
      <c r="W16" s="1296"/>
    </row>
    <row r="17" spans="2:23">
      <c r="B17" s="1292">
        <v>12</v>
      </c>
      <c r="C17" s="1297" t="s">
        <v>1027</v>
      </c>
      <c r="D17" s="1292" t="s">
        <v>1011</v>
      </c>
      <c r="E17" s="1302"/>
      <c r="F17" s="1292" t="s">
        <v>978</v>
      </c>
      <c r="G17" s="1302"/>
      <c r="H17" s="1291" t="s">
        <v>1010</v>
      </c>
      <c r="I17" s="1302">
        <v>0</v>
      </c>
      <c r="J17" s="1291" t="s">
        <v>997</v>
      </c>
      <c r="K17" s="1298">
        <f>(G17-E17-I17)*24</f>
        <v>0</v>
      </c>
      <c r="M17" s="1302"/>
      <c r="N17" s="1292" t="s">
        <v>978</v>
      </c>
      <c r="O17" s="1302"/>
      <c r="Q17" s="1301">
        <f>IF(E17&lt;M17,M17,E17)</f>
        <v>0</v>
      </c>
      <c r="R17" s="1292" t="s">
        <v>978</v>
      </c>
      <c r="S17" s="1301">
        <f>IF(G17&gt;O17,O17,G17)</f>
        <v>0</v>
      </c>
      <c r="U17" s="1300">
        <f>(S17-Q17)*24</f>
        <v>0</v>
      </c>
      <c r="W17" s="1296"/>
    </row>
    <row r="18" spans="2:23">
      <c r="B18" s="1292">
        <v>13</v>
      </c>
      <c r="C18" s="1297" t="s">
        <v>1026</v>
      </c>
      <c r="D18" s="1292" t="s">
        <v>1011</v>
      </c>
      <c r="E18" s="1302"/>
      <c r="F18" s="1292" t="s">
        <v>978</v>
      </c>
      <c r="G18" s="1302"/>
      <c r="H18" s="1291" t="s">
        <v>1010</v>
      </c>
      <c r="I18" s="1302">
        <v>0</v>
      </c>
      <c r="J18" s="1291" t="s">
        <v>997</v>
      </c>
      <c r="K18" s="1298">
        <f>(G18-E18-I18)*24</f>
        <v>0</v>
      </c>
      <c r="M18" s="1302"/>
      <c r="N18" s="1292" t="s">
        <v>978</v>
      </c>
      <c r="O18" s="1302"/>
      <c r="Q18" s="1301">
        <f>IF(E18&lt;M18,M18,E18)</f>
        <v>0</v>
      </c>
      <c r="R18" s="1292" t="s">
        <v>978</v>
      </c>
      <c r="S18" s="1301">
        <f>IF(G18&gt;O18,O18,G18)</f>
        <v>0</v>
      </c>
      <c r="U18" s="1300">
        <f>(S18-Q18)*24</f>
        <v>0</v>
      </c>
      <c r="W18" s="1296"/>
    </row>
    <row r="19" spans="2:23">
      <c r="B19" s="1292">
        <v>14</v>
      </c>
      <c r="C19" s="1297" t="s">
        <v>1025</v>
      </c>
      <c r="D19" s="1292" t="s">
        <v>1011</v>
      </c>
      <c r="E19" s="1302"/>
      <c r="F19" s="1292" t="s">
        <v>978</v>
      </c>
      <c r="G19" s="1302"/>
      <c r="H19" s="1291" t="s">
        <v>1010</v>
      </c>
      <c r="I19" s="1302">
        <v>0</v>
      </c>
      <c r="J19" s="1291" t="s">
        <v>997</v>
      </c>
      <c r="K19" s="1298">
        <f>(G19-E19-I19)*24</f>
        <v>0</v>
      </c>
      <c r="M19" s="1302"/>
      <c r="N19" s="1292" t="s">
        <v>978</v>
      </c>
      <c r="O19" s="1302"/>
      <c r="Q19" s="1301">
        <f>IF(E19&lt;M19,M19,E19)</f>
        <v>0</v>
      </c>
      <c r="R19" s="1292" t="s">
        <v>978</v>
      </c>
      <c r="S19" s="1301">
        <f>IF(G19&gt;O19,O19,G19)</f>
        <v>0</v>
      </c>
      <c r="U19" s="1300">
        <f>(S19-Q19)*24</f>
        <v>0</v>
      </c>
      <c r="W19" s="1296"/>
    </row>
    <row r="20" spans="2:23">
      <c r="B20" s="1292">
        <v>15</v>
      </c>
      <c r="C20" s="1297" t="s">
        <v>1024</v>
      </c>
      <c r="D20" s="1292" t="s">
        <v>1011</v>
      </c>
      <c r="E20" s="1302"/>
      <c r="F20" s="1292" t="s">
        <v>978</v>
      </c>
      <c r="G20" s="1302"/>
      <c r="H20" s="1291" t="s">
        <v>1010</v>
      </c>
      <c r="I20" s="1302">
        <v>0</v>
      </c>
      <c r="J20" s="1291" t="s">
        <v>997</v>
      </c>
      <c r="K20" s="1303">
        <f>(G20-E20-I20)*24</f>
        <v>0</v>
      </c>
      <c r="M20" s="1302"/>
      <c r="N20" s="1292" t="s">
        <v>978</v>
      </c>
      <c r="O20" s="1302"/>
      <c r="Q20" s="1301">
        <f>IF(E20&lt;M20,M20,E20)</f>
        <v>0</v>
      </c>
      <c r="R20" s="1292" t="s">
        <v>978</v>
      </c>
      <c r="S20" s="1301">
        <f>IF(G20&gt;O20,O20,G20)</f>
        <v>0</v>
      </c>
      <c r="U20" s="1300">
        <f>(S20-Q20)*24</f>
        <v>0</v>
      </c>
      <c r="W20" s="1296"/>
    </row>
    <row r="21" spans="2:23">
      <c r="B21" s="1292">
        <v>16</v>
      </c>
      <c r="C21" s="1297" t="s">
        <v>1023</v>
      </c>
      <c r="D21" s="1292" t="s">
        <v>1011</v>
      </c>
      <c r="E21" s="1302"/>
      <c r="F21" s="1292" t="s">
        <v>978</v>
      </c>
      <c r="G21" s="1302"/>
      <c r="H21" s="1291" t="s">
        <v>1010</v>
      </c>
      <c r="I21" s="1302">
        <v>0</v>
      </c>
      <c r="J21" s="1291" t="s">
        <v>997</v>
      </c>
      <c r="K21" s="1298">
        <f>(G21-E21-I21)*24</f>
        <v>0</v>
      </c>
      <c r="M21" s="1302"/>
      <c r="N21" s="1292" t="s">
        <v>978</v>
      </c>
      <c r="O21" s="1302"/>
      <c r="Q21" s="1301">
        <f>IF(E21&lt;M21,M21,E21)</f>
        <v>0</v>
      </c>
      <c r="R21" s="1292" t="s">
        <v>978</v>
      </c>
      <c r="S21" s="1301">
        <f>IF(G21&gt;O21,O21,G21)</f>
        <v>0</v>
      </c>
      <c r="U21" s="1300">
        <f>(S21-Q21)*24</f>
        <v>0</v>
      </c>
      <c r="W21" s="1296"/>
    </row>
    <row r="22" spans="2:23">
      <c r="B22" s="1292">
        <v>17</v>
      </c>
      <c r="C22" s="1297" t="s">
        <v>1022</v>
      </c>
      <c r="D22" s="1292" t="s">
        <v>1011</v>
      </c>
      <c r="E22" s="1302"/>
      <c r="F22" s="1292" t="s">
        <v>978</v>
      </c>
      <c r="G22" s="1302"/>
      <c r="H22" s="1291" t="s">
        <v>1010</v>
      </c>
      <c r="I22" s="1302">
        <v>0</v>
      </c>
      <c r="J22" s="1291" t="s">
        <v>997</v>
      </c>
      <c r="K22" s="1298">
        <f>(G22-E22-I22)*24</f>
        <v>0</v>
      </c>
      <c r="M22" s="1302"/>
      <c r="N22" s="1292" t="s">
        <v>978</v>
      </c>
      <c r="O22" s="1302"/>
      <c r="Q22" s="1301">
        <f>IF(E22&lt;M22,M22,E22)</f>
        <v>0</v>
      </c>
      <c r="R22" s="1292" t="s">
        <v>978</v>
      </c>
      <c r="S22" s="1301">
        <f>IF(G22&gt;O22,O22,G22)</f>
        <v>0</v>
      </c>
      <c r="U22" s="1300">
        <f>(S22-Q22)*24</f>
        <v>0</v>
      </c>
      <c r="W22" s="1296"/>
    </row>
    <row r="23" spans="2:23">
      <c r="B23" s="1292">
        <v>18</v>
      </c>
      <c r="C23" s="1297" t="s">
        <v>1021</v>
      </c>
      <c r="D23" s="1292" t="s">
        <v>1011</v>
      </c>
      <c r="E23" s="1302"/>
      <c r="F23" s="1292" t="s">
        <v>978</v>
      </c>
      <c r="G23" s="1302"/>
      <c r="H23" s="1291" t="s">
        <v>1010</v>
      </c>
      <c r="I23" s="1302">
        <v>0</v>
      </c>
      <c r="J23" s="1291" t="s">
        <v>997</v>
      </c>
      <c r="K23" s="1298">
        <f>(G23-E23-I23)*24</f>
        <v>0</v>
      </c>
      <c r="M23" s="1302"/>
      <c r="N23" s="1292" t="s">
        <v>978</v>
      </c>
      <c r="O23" s="1302"/>
      <c r="Q23" s="1301">
        <f>IF(E23&lt;M23,M23,E23)</f>
        <v>0</v>
      </c>
      <c r="R23" s="1292" t="s">
        <v>978</v>
      </c>
      <c r="S23" s="1301">
        <f>IF(G23&gt;O23,O23,G23)</f>
        <v>0</v>
      </c>
      <c r="U23" s="1300">
        <f>(S23-Q23)*24</f>
        <v>0</v>
      </c>
      <c r="W23" s="1296"/>
    </row>
    <row r="24" spans="2:23">
      <c r="B24" s="1292">
        <v>19</v>
      </c>
      <c r="C24" s="1297" t="s">
        <v>1020</v>
      </c>
      <c r="D24" s="1292" t="s">
        <v>1011</v>
      </c>
      <c r="E24" s="1302"/>
      <c r="F24" s="1292" t="s">
        <v>978</v>
      </c>
      <c r="G24" s="1302"/>
      <c r="H24" s="1291" t="s">
        <v>1010</v>
      </c>
      <c r="I24" s="1302">
        <v>0</v>
      </c>
      <c r="J24" s="1291" t="s">
        <v>997</v>
      </c>
      <c r="K24" s="1298">
        <f>(G24-E24-I24)*24</f>
        <v>0</v>
      </c>
      <c r="M24" s="1302"/>
      <c r="N24" s="1292" t="s">
        <v>978</v>
      </c>
      <c r="O24" s="1302"/>
      <c r="Q24" s="1301">
        <f>IF(E24&lt;M24,M24,E24)</f>
        <v>0</v>
      </c>
      <c r="R24" s="1292" t="s">
        <v>978</v>
      </c>
      <c r="S24" s="1301">
        <f>IF(G24&gt;O24,O24,G24)</f>
        <v>0</v>
      </c>
      <c r="U24" s="1300">
        <f>(S24-Q24)*24</f>
        <v>0</v>
      </c>
      <c r="W24" s="1296"/>
    </row>
    <row r="25" spans="2:23">
      <c r="B25" s="1292">
        <v>20</v>
      </c>
      <c r="C25" s="1297" t="s">
        <v>1019</v>
      </c>
      <c r="D25" s="1292" t="s">
        <v>1011</v>
      </c>
      <c r="E25" s="1302"/>
      <c r="F25" s="1292" t="s">
        <v>978</v>
      </c>
      <c r="G25" s="1302"/>
      <c r="H25" s="1291" t="s">
        <v>1010</v>
      </c>
      <c r="I25" s="1302">
        <v>0</v>
      </c>
      <c r="J25" s="1291" t="s">
        <v>997</v>
      </c>
      <c r="K25" s="1298">
        <f>(G25-E25-I25)*24</f>
        <v>0</v>
      </c>
      <c r="M25" s="1302"/>
      <c r="N25" s="1292" t="s">
        <v>978</v>
      </c>
      <c r="O25" s="1302"/>
      <c r="Q25" s="1301">
        <f>IF(E25&lt;M25,M25,E25)</f>
        <v>0</v>
      </c>
      <c r="R25" s="1292" t="s">
        <v>978</v>
      </c>
      <c r="S25" s="1301">
        <f>IF(G25&gt;O25,O25,G25)</f>
        <v>0</v>
      </c>
      <c r="U25" s="1300">
        <f>(S25-Q25)*24</f>
        <v>0</v>
      </c>
      <c r="W25" s="1296"/>
    </row>
    <row r="26" spans="2:23">
      <c r="B26" s="1292">
        <v>21</v>
      </c>
      <c r="C26" s="1297" t="s">
        <v>1018</v>
      </c>
      <c r="D26" s="1292" t="s">
        <v>1011</v>
      </c>
      <c r="E26" s="1299"/>
      <c r="F26" s="1292" t="s">
        <v>978</v>
      </c>
      <c r="G26" s="1299"/>
      <c r="H26" s="1291" t="s">
        <v>1010</v>
      </c>
      <c r="I26" s="1299"/>
      <c r="J26" s="1291" t="s">
        <v>997</v>
      </c>
      <c r="K26" s="1297">
        <v>1</v>
      </c>
      <c r="M26" s="1298"/>
      <c r="N26" s="1292" t="s">
        <v>978</v>
      </c>
      <c r="O26" s="1298"/>
      <c r="Q26" s="1298"/>
      <c r="R26" s="1292" t="s">
        <v>978</v>
      </c>
      <c r="S26" s="1298"/>
      <c r="U26" s="1297">
        <v>1</v>
      </c>
      <c r="W26" s="1296"/>
    </row>
    <row r="27" spans="2:23">
      <c r="B27" s="1292">
        <v>22</v>
      </c>
      <c r="C27" s="1297" t="s">
        <v>1017</v>
      </c>
      <c r="D27" s="1292" t="s">
        <v>1011</v>
      </c>
      <c r="E27" s="1299"/>
      <c r="F27" s="1292" t="s">
        <v>978</v>
      </c>
      <c r="G27" s="1299"/>
      <c r="H27" s="1291" t="s">
        <v>1010</v>
      </c>
      <c r="I27" s="1299"/>
      <c r="J27" s="1291" t="s">
        <v>997</v>
      </c>
      <c r="K27" s="1297">
        <v>2</v>
      </c>
      <c r="M27" s="1298"/>
      <c r="N27" s="1292" t="s">
        <v>978</v>
      </c>
      <c r="O27" s="1298"/>
      <c r="Q27" s="1298"/>
      <c r="R27" s="1292" t="s">
        <v>978</v>
      </c>
      <c r="S27" s="1298"/>
      <c r="U27" s="1297">
        <v>2</v>
      </c>
      <c r="W27" s="1296"/>
    </row>
    <row r="28" spans="2:23">
      <c r="B28" s="1292">
        <v>23</v>
      </c>
      <c r="C28" s="1297" t="s">
        <v>1016</v>
      </c>
      <c r="D28" s="1292" t="s">
        <v>1011</v>
      </c>
      <c r="E28" s="1299"/>
      <c r="F28" s="1292" t="s">
        <v>978</v>
      </c>
      <c r="G28" s="1299"/>
      <c r="H28" s="1291" t="s">
        <v>1010</v>
      </c>
      <c r="I28" s="1299"/>
      <c r="J28" s="1291" t="s">
        <v>997</v>
      </c>
      <c r="K28" s="1297">
        <v>3</v>
      </c>
      <c r="M28" s="1298"/>
      <c r="N28" s="1292" t="s">
        <v>978</v>
      </c>
      <c r="O28" s="1298"/>
      <c r="Q28" s="1298"/>
      <c r="R28" s="1292" t="s">
        <v>978</v>
      </c>
      <c r="S28" s="1298"/>
      <c r="U28" s="1297">
        <v>3</v>
      </c>
      <c r="W28" s="1296"/>
    </row>
    <row r="29" spans="2:23">
      <c r="B29" s="1292">
        <v>24</v>
      </c>
      <c r="C29" s="1297" t="s">
        <v>954</v>
      </c>
      <c r="D29" s="1292" t="s">
        <v>1011</v>
      </c>
      <c r="E29" s="1299"/>
      <c r="F29" s="1292" t="s">
        <v>978</v>
      </c>
      <c r="G29" s="1299"/>
      <c r="H29" s="1291" t="s">
        <v>1010</v>
      </c>
      <c r="I29" s="1299"/>
      <c r="J29" s="1291" t="s">
        <v>997</v>
      </c>
      <c r="K29" s="1297">
        <v>4</v>
      </c>
      <c r="M29" s="1298"/>
      <c r="N29" s="1292" t="s">
        <v>978</v>
      </c>
      <c r="O29" s="1298"/>
      <c r="Q29" s="1298"/>
      <c r="R29" s="1292" t="s">
        <v>978</v>
      </c>
      <c r="S29" s="1298"/>
      <c r="U29" s="1297">
        <v>4</v>
      </c>
      <c r="W29" s="1296"/>
    </row>
    <row r="30" spans="2:23">
      <c r="B30" s="1292">
        <v>25</v>
      </c>
      <c r="C30" s="1297" t="s">
        <v>938</v>
      </c>
      <c r="D30" s="1292" t="s">
        <v>1011</v>
      </c>
      <c r="E30" s="1299"/>
      <c r="F30" s="1292" t="s">
        <v>978</v>
      </c>
      <c r="G30" s="1299"/>
      <c r="H30" s="1291" t="s">
        <v>1010</v>
      </c>
      <c r="I30" s="1299"/>
      <c r="J30" s="1291" t="s">
        <v>997</v>
      </c>
      <c r="K30" s="1297">
        <v>4</v>
      </c>
      <c r="M30" s="1298"/>
      <c r="N30" s="1292" t="s">
        <v>978</v>
      </c>
      <c r="O30" s="1298"/>
      <c r="Q30" s="1298"/>
      <c r="R30" s="1292" t="s">
        <v>978</v>
      </c>
      <c r="S30" s="1298"/>
      <c r="U30" s="1297">
        <v>3</v>
      </c>
      <c r="W30" s="1296"/>
    </row>
    <row r="31" spans="2:23">
      <c r="B31" s="1292">
        <v>26</v>
      </c>
      <c r="C31" s="1297" t="s">
        <v>1015</v>
      </c>
      <c r="D31" s="1292" t="s">
        <v>1011</v>
      </c>
      <c r="E31" s="1299"/>
      <c r="F31" s="1292" t="s">
        <v>978</v>
      </c>
      <c r="G31" s="1299"/>
      <c r="H31" s="1291" t="s">
        <v>1010</v>
      </c>
      <c r="I31" s="1299"/>
      <c r="J31" s="1291" t="s">
        <v>997</v>
      </c>
      <c r="K31" s="1297">
        <v>5</v>
      </c>
      <c r="M31" s="1298"/>
      <c r="N31" s="1292" t="s">
        <v>978</v>
      </c>
      <c r="O31" s="1298"/>
      <c r="Q31" s="1298"/>
      <c r="R31" s="1292" t="s">
        <v>978</v>
      </c>
      <c r="S31" s="1298"/>
      <c r="U31" s="1297">
        <v>5</v>
      </c>
      <c r="W31" s="1296"/>
    </row>
    <row r="32" spans="2:23">
      <c r="B32" s="1292">
        <v>27</v>
      </c>
      <c r="C32" s="1297" t="s">
        <v>1014</v>
      </c>
      <c r="D32" s="1292" t="s">
        <v>1011</v>
      </c>
      <c r="E32" s="1299"/>
      <c r="F32" s="1292" t="s">
        <v>978</v>
      </c>
      <c r="G32" s="1299"/>
      <c r="H32" s="1291" t="s">
        <v>1010</v>
      </c>
      <c r="I32" s="1299"/>
      <c r="J32" s="1291" t="s">
        <v>997</v>
      </c>
      <c r="K32" s="1297">
        <v>0</v>
      </c>
      <c r="M32" s="1298"/>
      <c r="N32" s="1292" t="s">
        <v>978</v>
      </c>
      <c r="O32" s="1298"/>
      <c r="Q32" s="1298"/>
      <c r="R32" s="1292" t="s">
        <v>978</v>
      </c>
      <c r="S32" s="1298"/>
      <c r="U32" s="1297">
        <v>0</v>
      </c>
      <c r="W32" s="1296" t="s">
        <v>1013</v>
      </c>
    </row>
    <row r="33" spans="2:23">
      <c r="B33" s="1292">
        <v>28</v>
      </c>
      <c r="C33" s="1297" t="s">
        <v>1012</v>
      </c>
      <c r="D33" s="1292" t="s">
        <v>1011</v>
      </c>
      <c r="E33" s="1299"/>
      <c r="F33" s="1292" t="s">
        <v>978</v>
      </c>
      <c r="G33" s="1299"/>
      <c r="H33" s="1291" t="s">
        <v>1010</v>
      </c>
      <c r="I33" s="1299"/>
      <c r="J33" s="1291" t="s">
        <v>997</v>
      </c>
      <c r="K33" s="1297"/>
      <c r="M33" s="1298"/>
      <c r="N33" s="1292" t="s">
        <v>978</v>
      </c>
      <c r="O33" s="1298"/>
      <c r="Q33" s="1298"/>
      <c r="R33" s="1292" t="s">
        <v>978</v>
      </c>
      <c r="S33" s="1298"/>
      <c r="U33" s="1297"/>
      <c r="W33" s="1296"/>
    </row>
    <row r="34" spans="2:23">
      <c r="B34" s="1292">
        <v>29</v>
      </c>
      <c r="C34" s="1297" t="s">
        <v>1012</v>
      </c>
      <c r="D34" s="1292" t="s">
        <v>1011</v>
      </c>
      <c r="E34" s="1299"/>
      <c r="F34" s="1292" t="s">
        <v>978</v>
      </c>
      <c r="G34" s="1299"/>
      <c r="H34" s="1291" t="s">
        <v>1010</v>
      </c>
      <c r="I34" s="1299"/>
      <c r="J34" s="1291" t="s">
        <v>997</v>
      </c>
      <c r="K34" s="1297"/>
      <c r="M34" s="1298"/>
      <c r="N34" s="1292" t="s">
        <v>978</v>
      </c>
      <c r="O34" s="1298"/>
      <c r="Q34" s="1298"/>
      <c r="R34" s="1292" t="s">
        <v>978</v>
      </c>
      <c r="S34" s="1298"/>
      <c r="U34" s="1297"/>
      <c r="W34" s="1296"/>
    </row>
    <row r="35" spans="2:23">
      <c r="B35" s="1292">
        <v>30</v>
      </c>
      <c r="C35" s="1297" t="s">
        <v>1012</v>
      </c>
      <c r="D35" s="1292" t="s">
        <v>1011</v>
      </c>
      <c r="E35" s="1299"/>
      <c r="F35" s="1292" t="s">
        <v>978</v>
      </c>
      <c r="G35" s="1299"/>
      <c r="H35" s="1291" t="s">
        <v>1010</v>
      </c>
      <c r="I35" s="1299"/>
      <c r="J35" s="1291" t="s">
        <v>997</v>
      </c>
      <c r="K35" s="1297"/>
      <c r="M35" s="1298"/>
      <c r="N35" s="1292" t="s">
        <v>978</v>
      </c>
      <c r="O35" s="1298"/>
      <c r="Q35" s="1298"/>
      <c r="R35" s="1292" t="s">
        <v>978</v>
      </c>
      <c r="S35" s="1298"/>
      <c r="U35" s="1297"/>
      <c r="W35" s="1296"/>
    </row>
    <row r="36" spans="2:23">
      <c r="C36" s="1295"/>
    </row>
    <row r="37" spans="2:23">
      <c r="C37" s="1294" t="s">
        <v>1009</v>
      </c>
    </row>
    <row r="38" spans="2:23">
      <c r="C38" s="1294" t="s">
        <v>1008</v>
      </c>
    </row>
    <row r="39" spans="2:23">
      <c r="C39" s="1294" t="s">
        <v>1007</v>
      </c>
    </row>
    <row r="40" spans="2:23">
      <c r="C40" s="1294" t="s">
        <v>1006</v>
      </c>
    </row>
    <row r="41" spans="2:23">
      <c r="C41" s="1293" t="s">
        <v>1005</v>
      </c>
    </row>
    <row r="42" spans="2:23">
      <c r="C42" s="1293" t="s">
        <v>1004</v>
      </c>
    </row>
  </sheetData>
  <sheetProtection insertRows="0" deleteRows="0"/>
  <mergeCells count="4">
    <mergeCell ref="E4:K4"/>
    <mergeCell ref="M4:O4"/>
    <mergeCell ref="Q4:U4"/>
    <mergeCell ref="W4:W5"/>
  </mergeCells>
  <phoneticPr fontId="3"/>
  <pageMargins left="0.15748031496062992" right="0.15748031496062992" top="0.55118110236220474" bottom="0.35433070866141736" header="0.31496062992125984" footer="0.31496062992125984"/>
  <pageSetup paperSize="9" scale="5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AA69-D258-43DF-86C3-E3A5C92676F8}">
  <sheetPr>
    <pageSetUpPr fitToPage="1"/>
  </sheetPr>
  <dimension ref="B1:BS73"/>
  <sheetViews>
    <sheetView zoomScale="90" zoomScaleNormal="90" workbookViewId="0"/>
  </sheetViews>
  <sheetFormatPr defaultColWidth="9" defaultRowHeight="18.75"/>
  <cols>
    <col min="1" max="1" width="1.875" style="1537" customWidth="1"/>
    <col min="2" max="3" width="9" style="1537"/>
    <col min="4" max="4" width="45.625" style="1537" customWidth="1"/>
    <col min="5" max="16384" width="9" style="1537"/>
  </cols>
  <sheetData>
    <row r="1" spans="2:11">
      <c r="B1" s="1537" t="s">
        <v>1100</v>
      </c>
      <c r="D1" s="1543"/>
      <c r="E1" s="1543"/>
      <c r="F1" s="1543"/>
    </row>
    <row r="2" spans="2:11" s="1367" customFormat="1" ht="20.25" customHeight="1">
      <c r="B2" s="1556" t="s">
        <v>1099</v>
      </c>
      <c r="C2" s="1556"/>
      <c r="D2" s="1543"/>
      <c r="E2" s="1543"/>
      <c r="F2" s="1543"/>
    </row>
    <row r="3" spans="2:11" s="1367" customFormat="1" ht="20.25" customHeight="1">
      <c r="B3" s="1556"/>
      <c r="C3" s="1556"/>
      <c r="D3" s="1543"/>
      <c r="E3" s="1543"/>
      <c r="F3" s="1543"/>
    </row>
    <row r="4" spans="2:11" s="1544" customFormat="1" ht="20.25" customHeight="1">
      <c r="B4" s="1560"/>
      <c r="C4" s="1543" t="s">
        <v>1098</v>
      </c>
      <c r="D4" s="1543"/>
      <c r="F4" s="1558" t="s">
        <v>1097</v>
      </c>
      <c r="G4" s="1558"/>
      <c r="H4" s="1558"/>
      <c r="I4" s="1558"/>
      <c r="J4" s="1558"/>
      <c r="K4" s="1558"/>
    </row>
    <row r="5" spans="2:11" s="1544" customFormat="1" ht="20.25" customHeight="1">
      <c r="B5" s="1559"/>
      <c r="C5" s="1543" t="s">
        <v>1096</v>
      </c>
      <c r="D5" s="1543"/>
      <c r="F5" s="1558"/>
      <c r="G5" s="1558"/>
      <c r="H5" s="1558"/>
      <c r="I5" s="1558"/>
      <c r="J5" s="1558"/>
      <c r="K5" s="1558"/>
    </row>
    <row r="6" spans="2:11" s="1367" customFormat="1" ht="20.25" customHeight="1">
      <c r="B6" s="1557" t="s">
        <v>1095</v>
      </c>
      <c r="C6" s="1543"/>
      <c r="D6" s="1543"/>
      <c r="E6" s="1555"/>
      <c r="F6" s="1554"/>
    </row>
    <row r="7" spans="2:11" s="1367" customFormat="1" ht="20.25" customHeight="1">
      <c r="B7" s="1556"/>
      <c r="C7" s="1556"/>
      <c r="D7" s="1543"/>
      <c r="E7" s="1555"/>
      <c r="F7" s="1554"/>
    </row>
    <row r="8" spans="2:11" s="1367" customFormat="1" ht="20.25" customHeight="1">
      <c r="B8" s="1543" t="s">
        <v>1094</v>
      </c>
      <c r="C8" s="1556"/>
      <c r="D8" s="1543"/>
      <c r="E8" s="1555"/>
      <c r="F8" s="1554"/>
    </row>
    <row r="9" spans="2:11" s="1367" customFormat="1" ht="20.25" customHeight="1">
      <c r="B9" s="1556"/>
      <c r="C9" s="1556"/>
      <c r="D9" s="1543"/>
      <c r="E9" s="1543"/>
      <c r="F9" s="1543"/>
    </row>
    <row r="10" spans="2:11" s="1367" customFormat="1" ht="20.25" customHeight="1">
      <c r="B10" s="1543" t="s">
        <v>1093</v>
      </c>
      <c r="C10" s="1556"/>
      <c r="D10" s="1543"/>
      <c r="E10" s="1543"/>
      <c r="F10" s="1543"/>
    </row>
    <row r="11" spans="2:11" s="1367" customFormat="1" ht="20.25" customHeight="1">
      <c r="B11" s="1543"/>
      <c r="C11" s="1556"/>
      <c r="D11" s="1543"/>
      <c r="E11" s="1543"/>
      <c r="F11" s="1543"/>
    </row>
    <row r="12" spans="2:11" s="1367" customFormat="1" ht="20.25" customHeight="1">
      <c r="B12" s="1543" t="s">
        <v>1092</v>
      </c>
      <c r="C12" s="1556"/>
      <c r="D12" s="1543"/>
    </row>
    <row r="13" spans="2:11" s="1367" customFormat="1" ht="20.25" customHeight="1">
      <c r="B13" s="1543"/>
      <c r="C13" s="1556"/>
      <c r="D13" s="1543"/>
    </row>
    <row r="14" spans="2:11" s="1367" customFormat="1" ht="20.25" customHeight="1">
      <c r="B14" s="1543" t="s">
        <v>1091</v>
      </c>
      <c r="C14" s="1556"/>
      <c r="D14" s="1543"/>
    </row>
    <row r="15" spans="2:11" s="1367" customFormat="1" ht="20.25" customHeight="1">
      <c r="B15" s="1543"/>
      <c r="C15" s="1556"/>
      <c r="D15" s="1543"/>
    </row>
    <row r="16" spans="2:11" s="1367" customFormat="1" ht="20.25" customHeight="1">
      <c r="B16" s="1543" t="s">
        <v>1090</v>
      </c>
      <c r="C16" s="1556"/>
      <c r="D16" s="1543"/>
    </row>
    <row r="17" spans="2:25" s="1367" customFormat="1" ht="20.25" customHeight="1">
      <c r="B17" s="1556"/>
      <c r="C17" s="1556"/>
      <c r="D17" s="1543"/>
    </row>
    <row r="18" spans="2:25" s="1367" customFormat="1" ht="20.25" customHeight="1">
      <c r="B18" s="1543" t="s">
        <v>1089</v>
      </c>
      <c r="C18" s="1556"/>
      <c r="D18" s="1543"/>
    </row>
    <row r="19" spans="2:25" s="1367" customFormat="1" ht="20.25" customHeight="1">
      <c r="B19" s="1556"/>
      <c r="C19" s="1556"/>
      <c r="D19" s="1543"/>
    </row>
    <row r="20" spans="2:25" s="1367" customFormat="1" ht="17.25" customHeight="1">
      <c r="B20" s="1543" t="s">
        <v>1088</v>
      </c>
      <c r="C20" s="1543"/>
      <c r="D20" s="1543"/>
    </row>
    <row r="21" spans="2:25" s="1367" customFormat="1" ht="17.25" customHeight="1">
      <c r="B21" s="1543" t="s">
        <v>1087</v>
      </c>
      <c r="C21" s="1543"/>
      <c r="D21" s="1543"/>
    </row>
    <row r="22" spans="2:25" s="1367" customFormat="1" ht="17.25" customHeight="1">
      <c r="B22" s="1543"/>
      <c r="C22" s="1543"/>
      <c r="D22" s="1543"/>
    </row>
    <row r="23" spans="2:25" s="1367" customFormat="1" ht="17.25" customHeight="1">
      <c r="B23" s="1543"/>
      <c r="C23" s="1553" t="s">
        <v>975</v>
      </c>
      <c r="D23" s="1553" t="s">
        <v>1086</v>
      </c>
    </row>
    <row r="24" spans="2:25" s="1367" customFormat="1" ht="17.25" customHeight="1">
      <c r="B24" s="1543"/>
      <c r="C24" s="1553">
        <v>1</v>
      </c>
      <c r="D24" s="1552" t="s">
        <v>962</v>
      </c>
    </row>
    <row r="25" spans="2:25" s="1367" customFormat="1" ht="17.25" customHeight="1">
      <c r="B25" s="1543"/>
      <c r="C25" s="1553">
        <v>2</v>
      </c>
      <c r="D25" s="1552" t="s">
        <v>929</v>
      </c>
    </row>
    <row r="26" spans="2:25" s="1367" customFormat="1" ht="17.25" customHeight="1">
      <c r="B26" s="1543"/>
      <c r="C26" s="1553">
        <v>3</v>
      </c>
      <c r="D26" s="1552" t="s">
        <v>928</v>
      </c>
    </row>
    <row r="27" spans="2:25" s="1367" customFormat="1" ht="17.25" customHeight="1">
      <c r="B27" s="1543"/>
      <c r="C27" s="1553">
        <v>4</v>
      </c>
      <c r="D27" s="1552" t="s">
        <v>927</v>
      </c>
    </row>
    <row r="28" spans="2:25" s="1367" customFormat="1" ht="17.25" customHeight="1">
      <c r="B28" s="1543"/>
      <c r="C28" s="1553">
        <v>5</v>
      </c>
      <c r="D28" s="1552" t="s">
        <v>926</v>
      </c>
    </row>
    <row r="29" spans="2:25" s="1367" customFormat="1" ht="17.25" customHeight="1">
      <c r="B29" s="1543"/>
      <c r="C29" s="1555"/>
      <c r="D29" s="1554"/>
    </row>
    <row r="30" spans="2:25" s="1367" customFormat="1" ht="17.25" customHeight="1">
      <c r="B30" s="1543" t="s">
        <v>1085</v>
      </c>
      <c r="C30" s="1543"/>
      <c r="D30" s="1543"/>
      <c r="E30" s="1544"/>
      <c r="F30" s="1544"/>
    </row>
    <row r="31" spans="2:25" s="1367" customFormat="1" ht="17.25" customHeight="1">
      <c r="B31" s="1543" t="s">
        <v>1084</v>
      </c>
      <c r="C31" s="1543"/>
      <c r="D31" s="1543"/>
      <c r="E31" s="1544"/>
      <c r="F31" s="1544"/>
    </row>
    <row r="32" spans="2:25" s="1367" customFormat="1" ht="17.25" customHeight="1">
      <c r="B32" s="1543"/>
      <c r="C32" s="1543"/>
      <c r="D32" s="1543"/>
      <c r="E32" s="1544"/>
      <c r="F32" s="1544"/>
      <c r="G32" s="1550"/>
      <c r="H32" s="1550"/>
      <c r="J32" s="1550"/>
      <c r="K32" s="1550"/>
      <c r="L32" s="1550"/>
      <c r="M32" s="1550"/>
      <c r="N32" s="1550"/>
      <c r="O32" s="1550"/>
      <c r="R32" s="1550"/>
      <c r="S32" s="1550"/>
      <c r="T32" s="1550"/>
      <c r="W32" s="1550"/>
      <c r="X32" s="1550"/>
      <c r="Y32" s="1550"/>
    </row>
    <row r="33" spans="2:51" s="1367" customFormat="1" ht="17.25" customHeight="1">
      <c r="B33" s="1543"/>
      <c r="C33" s="1553" t="s">
        <v>1044</v>
      </c>
      <c r="D33" s="1553" t="s">
        <v>1083</v>
      </c>
      <c r="E33" s="1544"/>
      <c r="F33" s="1544"/>
      <c r="G33" s="1550"/>
      <c r="H33" s="1550"/>
      <c r="J33" s="1550"/>
      <c r="K33" s="1550"/>
      <c r="L33" s="1550"/>
      <c r="M33" s="1550"/>
      <c r="N33" s="1550"/>
      <c r="O33" s="1550"/>
      <c r="R33" s="1550"/>
      <c r="S33" s="1550"/>
      <c r="T33" s="1550"/>
      <c r="W33" s="1550"/>
      <c r="X33" s="1550"/>
      <c r="Y33" s="1550"/>
    </row>
    <row r="34" spans="2:51" s="1367" customFormat="1" ht="17.25" customHeight="1">
      <c r="B34" s="1543"/>
      <c r="C34" s="1553" t="s">
        <v>1082</v>
      </c>
      <c r="D34" s="1552" t="s">
        <v>1081</v>
      </c>
      <c r="E34" s="1544"/>
      <c r="F34" s="1544"/>
      <c r="G34" s="1550"/>
      <c r="H34" s="1550"/>
      <c r="J34" s="1550"/>
      <c r="K34" s="1550"/>
      <c r="L34" s="1550"/>
      <c r="M34" s="1550"/>
      <c r="N34" s="1550"/>
      <c r="O34" s="1550"/>
      <c r="R34" s="1550"/>
      <c r="S34" s="1550"/>
      <c r="T34" s="1550"/>
      <c r="W34" s="1550"/>
      <c r="X34" s="1550"/>
      <c r="Y34" s="1550"/>
    </row>
    <row r="35" spans="2:51" s="1367" customFormat="1" ht="17.25" customHeight="1">
      <c r="B35" s="1543"/>
      <c r="C35" s="1553" t="s">
        <v>1080</v>
      </c>
      <c r="D35" s="1552" t="s">
        <v>1079</v>
      </c>
      <c r="E35" s="1544"/>
      <c r="F35" s="1544"/>
      <c r="G35" s="1550"/>
      <c r="H35" s="1550"/>
      <c r="J35" s="1550"/>
      <c r="K35" s="1550"/>
      <c r="L35" s="1550"/>
      <c r="M35" s="1550"/>
      <c r="N35" s="1550"/>
      <c r="O35" s="1550"/>
      <c r="R35" s="1550"/>
      <c r="S35" s="1550"/>
      <c r="T35" s="1550"/>
      <c r="W35" s="1550"/>
      <c r="X35" s="1550"/>
      <c r="Y35" s="1550"/>
    </row>
    <row r="36" spans="2:51" s="1367" customFormat="1" ht="17.25" customHeight="1">
      <c r="B36" s="1543"/>
      <c r="C36" s="1553" t="s">
        <v>1078</v>
      </c>
      <c r="D36" s="1552" t="s">
        <v>1077</v>
      </c>
      <c r="E36" s="1544"/>
      <c r="F36" s="1544"/>
      <c r="G36" s="1550"/>
      <c r="H36" s="1550"/>
      <c r="J36" s="1550"/>
      <c r="K36" s="1550"/>
      <c r="L36" s="1550"/>
      <c r="M36" s="1550"/>
      <c r="N36" s="1550"/>
      <c r="O36" s="1550"/>
      <c r="R36" s="1550"/>
      <c r="S36" s="1550"/>
      <c r="T36" s="1550"/>
      <c r="W36" s="1550"/>
      <c r="X36" s="1550"/>
      <c r="Y36" s="1550"/>
    </row>
    <row r="37" spans="2:51" s="1367" customFormat="1" ht="17.25" customHeight="1">
      <c r="B37" s="1543"/>
      <c r="C37" s="1553" t="s">
        <v>1076</v>
      </c>
      <c r="D37" s="1552" t="s">
        <v>1075</v>
      </c>
      <c r="E37" s="1544"/>
      <c r="F37" s="1544"/>
      <c r="G37" s="1550"/>
      <c r="H37" s="1550"/>
      <c r="J37" s="1550"/>
      <c r="K37" s="1550"/>
      <c r="L37" s="1550"/>
      <c r="M37" s="1550"/>
      <c r="N37" s="1550"/>
      <c r="O37" s="1550"/>
      <c r="R37" s="1550"/>
      <c r="S37" s="1550"/>
      <c r="T37" s="1550"/>
      <c r="W37" s="1550"/>
      <c r="X37" s="1550"/>
      <c r="Y37" s="1550"/>
    </row>
    <row r="38" spans="2:51" s="1367" customFormat="1" ht="17.25" customHeight="1">
      <c r="B38" s="1543"/>
      <c r="C38" s="1543"/>
      <c r="D38" s="1543"/>
      <c r="E38" s="1544"/>
      <c r="F38" s="1544"/>
      <c r="G38" s="1550"/>
      <c r="H38" s="1550"/>
      <c r="J38" s="1550"/>
      <c r="K38" s="1550"/>
      <c r="L38" s="1550"/>
      <c r="M38" s="1550"/>
      <c r="N38" s="1550"/>
      <c r="O38" s="1550"/>
      <c r="R38" s="1550"/>
      <c r="S38" s="1550"/>
      <c r="T38" s="1550"/>
      <c r="W38" s="1550"/>
      <c r="X38" s="1550"/>
      <c r="Y38" s="1550"/>
    </row>
    <row r="39" spans="2:51" s="1367" customFormat="1" ht="17.25" customHeight="1">
      <c r="B39" s="1543"/>
      <c r="C39" s="1551" t="s">
        <v>1074</v>
      </c>
      <c r="D39" s="1543"/>
      <c r="E39" s="1544"/>
      <c r="F39" s="1544"/>
      <c r="G39" s="1550"/>
      <c r="H39" s="1550"/>
      <c r="J39" s="1550"/>
      <c r="K39" s="1550"/>
      <c r="L39" s="1550"/>
      <c r="M39" s="1550"/>
      <c r="N39" s="1550"/>
      <c r="O39" s="1550"/>
      <c r="R39" s="1550"/>
      <c r="S39" s="1550"/>
      <c r="T39" s="1550"/>
      <c r="W39" s="1550"/>
      <c r="X39" s="1550"/>
      <c r="Y39" s="1550"/>
    </row>
    <row r="40" spans="2:51" s="1367" customFormat="1" ht="17.25" customHeight="1">
      <c r="B40" s="1544"/>
      <c r="C40" s="1543" t="s">
        <v>1073</v>
      </c>
      <c r="D40" s="1544"/>
      <c r="E40" s="1544"/>
      <c r="F40" s="1551"/>
      <c r="G40" s="1550"/>
      <c r="H40" s="1550"/>
      <c r="J40" s="1550"/>
      <c r="K40" s="1550"/>
      <c r="L40" s="1550"/>
      <c r="M40" s="1550"/>
      <c r="N40" s="1550"/>
      <c r="O40" s="1550"/>
      <c r="R40" s="1550"/>
      <c r="S40" s="1550"/>
      <c r="T40" s="1550"/>
      <c r="W40" s="1550"/>
      <c r="X40" s="1550"/>
      <c r="Y40" s="1550"/>
    </row>
    <row r="41" spans="2:51" s="1367" customFormat="1" ht="17.25" customHeight="1">
      <c r="B41" s="1544"/>
      <c r="C41" s="1543" t="s">
        <v>1072</v>
      </c>
      <c r="D41" s="1544"/>
      <c r="E41" s="1544"/>
      <c r="F41" s="1543"/>
      <c r="G41" s="1550"/>
      <c r="H41" s="1550"/>
      <c r="J41" s="1550"/>
      <c r="K41" s="1550"/>
      <c r="L41" s="1550"/>
      <c r="M41" s="1550"/>
      <c r="N41" s="1550"/>
      <c r="O41" s="1550"/>
      <c r="R41" s="1550"/>
      <c r="S41" s="1550"/>
      <c r="T41" s="1550"/>
      <c r="W41" s="1550"/>
      <c r="X41" s="1550"/>
      <c r="Y41" s="1550"/>
    </row>
    <row r="42" spans="2:51" s="1367" customFormat="1" ht="17.25" customHeight="1">
      <c r="B42" s="1543"/>
      <c r="C42" s="1543"/>
      <c r="D42" s="1543"/>
      <c r="E42" s="1551"/>
      <c r="F42" s="1550"/>
      <c r="G42" s="1550"/>
      <c r="H42" s="1550"/>
      <c r="J42" s="1550"/>
      <c r="K42" s="1550"/>
      <c r="L42" s="1550"/>
      <c r="M42" s="1550"/>
      <c r="N42" s="1550"/>
      <c r="O42" s="1550"/>
      <c r="R42" s="1550"/>
      <c r="S42" s="1550"/>
      <c r="T42" s="1550"/>
      <c r="W42" s="1550"/>
      <c r="X42" s="1550"/>
      <c r="Y42" s="1550"/>
    </row>
    <row r="43" spans="2:51" s="1367" customFormat="1" ht="17.25" customHeight="1">
      <c r="B43" s="1543" t="s">
        <v>1071</v>
      </c>
      <c r="C43" s="1543"/>
      <c r="D43" s="1543"/>
    </row>
    <row r="44" spans="2:51" s="1367" customFormat="1" ht="17.25" customHeight="1">
      <c r="B44" s="1543" t="s">
        <v>1070</v>
      </c>
      <c r="C44" s="1543"/>
      <c r="D44" s="1543"/>
      <c r="AH44" s="1545"/>
      <c r="AI44" s="1545"/>
      <c r="AJ44" s="1545"/>
      <c r="AK44" s="1545"/>
      <c r="AL44" s="1545"/>
      <c r="AM44" s="1545"/>
      <c r="AN44" s="1545"/>
      <c r="AO44" s="1545"/>
      <c r="AP44" s="1545"/>
      <c r="AQ44" s="1545"/>
      <c r="AR44" s="1545"/>
      <c r="AS44" s="1545"/>
    </row>
    <row r="45" spans="2:51" s="1367" customFormat="1" ht="17.25" customHeight="1">
      <c r="B45" s="1549" t="s">
        <v>1069</v>
      </c>
      <c r="C45" s="1544"/>
      <c r="D45" s="1544"/>
      <c r="E45" s="1548"/>
      <c r="F45" s="1548"/>
      <c r="G45" s="1548"/>
      <c r="H45" s="1548"/>
      <c r="I45" s="1548"/>
      <c r="J45" s="1548"/>
      <c r="K45" s="1548"/>
      <c r="L45" s="1548"/>
      <c r="M45" s="1548"/>
      <c r="N45" s="1548"/>
      <c r="O45" s="1547"/>
      <c r="P45" s="1547"/>
      <c r="Q45" s="1548"/>
      <c r="R45" s="1547"/>
      <c r="S45" s="1548"/>
      <c r="T45" s="1548"/>
      <c r="U45" s="1547"/>
      <c r="V45" s="1545"/>
      <c r="W45" s="1545"/>
      <c r="X45" s="1545"/>
      <c r="Y45" s="1548"/>
      <c r="Z45" s="1548"/>
      <c r="AA45" s="1548"/>
      <c r="AB45" s="1548"/>
      <c r="AC45" s="1545"/>
      <c r="AD45" s="1548"/>
      <c r="AE45" s="1547"/>
      <c r="AF45" s="1547"/>
      <c r="AG45" s="1547"/>
      <c r="AH45" s="1547"/>
      <c r="AI45" s="1546"/>
      <c r="AJ45" s="1547"/>
      <c r="AK45" s="1547"/>
      <c r="AL45" s="1547"/>
      <c r="AM45" s="1547"/>
      <c r="AN45" s="1547"/>
      <c r="AO45" s="1547"/>
      <c r="AP45" s="1547"/>
      <c r="AQ45" s="1547"/>
      <c r="AR45" s="1547"/>
      <c r="AS45" s="1547"/>
      <c r="AT45" s="1547"/>
      <c r="AU45" s="1547"/>
      <c r="AV45" s="1547"/>
      <c r="AW45" s="1547"/>
      <c r="AX45" s="1547"/>
      <c r="AY45" s="1546"/>
    </row>
    <row r="46" spans="2:51" s="1367" customFormat="1" ht="17.25" customHeight="1">
      <c r="F46" s="1545"/>
    </row>
    <row r="47" spans="2:51" s="1367" customFormat="1" ht="17.25" customHeight="1">
      <c r="B47" s="1543" t="s">
        <v>1068</v>
      </c>
      <c r="C47" s="1543"/>
    </row>
    <row r="48" spans="2:51" s="1367" customFormat="1" ht="17.25" customHeight="1">
      <c r="B48" s="1543"/>
      <c r="C48" s="1543"/>
    </row>
    <row r="49" spans="2:54" s="1367" customFormat="1" ht="17.25" customHeight="1">
      <c r="B49" s="1543" t="s">
        <v>1067</v>
      </c>
      <c r="C49" s="1543"/>
    </row>
    <row r="50" spans="2:54" s="1367" customFormat="1" ht="17.25" customHeight="1">
      <c r="B50" s="1543" t="s">
        <v>1066</v>
      </c>
      <c r="C50" s="1543"/>
    </row>
    <row r="51" spans="2:54" s="1367" customFormat="1" ht="17.25" customHeight="1">
      <c r="B51" s="1543"/>
      <c r="C51" s="1543"/>
    </row>
    <row r="52" spans="2:54" s="1367" customFormat="1" ht="17.25" customHeight="1">
      <c r="B52" s="1543" t="s">
        <v>1065</v>
      </c>
      <c r="C52" s="1543"/>
    </row>
    <row r="53" spans="2:54" s="1367" customFormat="1" ht="17.25" customHeight="1">
      <c r="B53" s="1543" t="s">
        <v>1064</v>
      </c>
      <c r="C53" s="1543"/>
    </row>
    <row r="54" spans="2:54" s="1367" customFormat="1" ht="17.25" customHeight="1">
      <c r="B54" s="1543"/>
      <c r="C54" s="1543"/>
    </row>
    <row r="55" spans="2:54" s="1367" customFormat="1" ht="17.25" customHeight="1">
      <c r="B55" s="1543" t="s">
        <v>1063</v>
      </c>
      <c r="C55" s="1543"/>
      <c r="D55" s="1543"/>
    </row>
    <row r="56" spans="2:54" s="1367" customFormat="1" ht="17.25" customHeight="1">
      <c r="B56" s="1543"/>
      <c r="C56" s="1543"/>
      <c r="D56" s="1543"/>
    </row>
    <row r="57" spans="2:54" s="1367" customFormat="1" ht="17.25" customHeight="1">
      <c r="B57" s="1544" t="s">
        <v>1062</v>
      </c>
      <c r="C57" s="1544"/>
      <c r="D57" s="1543"/>
    </row>
    <row r="58" spans="2:54" s="1367" customFormat="1" ht="17.25" customHeight="1">
      <c r="B58" s="1544" t="s">
        <v>1061</v>
      </c>
      <c r="C58" s="1544"/>
      <c r="D58" s="1543"/>
    </row>
    <row r="59" spans="2:54" s="1367" customFormat="1" ht="17.25" customHeight="1">
      <c r="B59" s="1544" t="s">
        <v>1060</v>
      </c>
      <c r="C59" s="1544"/>
      <c r="D59" s="1543"/>
    </row>
    <row r="60" spans="2:54" s="1367" customFormat="1" ht="17.25" customHeight="1"/>
    <row r="61" spans="2:54" s="1367" customFormat="1" ht="17.25" customHeight="1">
      <c r="B61" s="1367" t="s">
        <v>1059</v>
      </c>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c r="AO61" s="1538"/>
      <c r="AP61" s="1538"/>
      <c r="AQ61" s="1538"/>
      <c r="AR61" s="1538"/>
      <c r="AS61" s="1538"/>
      <c r="AT61" s="1538"/>
      <c r="AU61" s="1538"/>
      <c r="AV61" s="1538"/>
      <c r="AW61" s="1538"/>
      <c r="AX61" s="1538"/>
    </row>
    <row r="62" spans="2:54" s="1367" customFormat="1" ht="17.25" customHeight="1">
      <c r="E62" s="1538"/>
      <c r="F62" s="1538"/>
      <c r="G62" s="1538"/>
      <c r="H62" s="1538"/>
      <c r="I62" s="1538"/>
      <c r="J62" s="1538"/>
      <c r="K62" s="1538"/>
      <c r="L62" s="1538"/>
      <c r="M62" s="1538"/>
      <c r="N62" s="1538"/>
      <c r="O62" s="1538"/>
      <c r="P62" s="1538"/>
      <c r="Q62" s="1538"/>
      <c r="R62" s="1538"/>
      <c r="S62" s="1538"/>
      <c r="T62" s="1538"/>
      <c r="U62" s="1538"/>
      <c r="V62" s="1538"/>
      <c r="W62" s="1538"/>
      <c r="X62" s="1538"/>
      <c r="Y62" s="1538"/>
      <c r="Z62" s="1538"/>
      <c r="AA62" s="1538"/>
      <c r="AB62" s="1538"/>
      <c r="AC62" s="1538"/>
      <c r="AD62" s="1538"/>
      <c r="AE62" s="1538"/>
      <c r="AF62" s="1538"/>
      <c r="AG62" s="1538"/>
      <c r="AH62" s="1538"/>
      <c r="AI62" s="1538"/>
      <c r="AJ62" s="1538"/>
      <c r="AK62" s="1538"/>
      <c r="AL62" s="1538"/>
      <c r="AM62" s="1538"/>
      <c r="AN62" s="1538"/>
      <c r="AO62" s="1538"/>
      <c r="AP62" s="1538"/>
      <c r="AQ62" s="1538"/>
      <c r="AR62" s="1538"/>
      <c r="AS62" s="1538"/>
      <c r="AT62" s="1538"/>
      <c r="AU62" s="1538"/>
      <c r="AV62" s="1538"/>
      <c r="AW62" s="1538"/>
      <c r="AX62" s="1538"/>
    </row>
    <row r="63" spans="2:54" s="1367" customFormat="1" ht="17.25" customHeight="1">
      <c r="B63" s="1367" t="s">
        <v>1058</v>
      </c>
      <c r="E63" s="1538"/>
      <c r="F63" s="1538"/>
      <c r="G63" s="1538"/>
      <c r="H63" s="1538"/>
      <c r="I63" s="1538"/>
      <c r="J63" s="1538"/>
      <c r="K63" s="1538"/>
      <c r="L63" s="1538"/>
      <c r="M63" s="1538"/>
      <c r="N63" s="1538"/>
      <c r="O63" s="1538"/>
      <c r="P63" s="1538"/>
      <c r="Q63" s="1538"/>
      <c r="R63" s="1538"/>
      <c r="S63" s="1538"/>
      <c r="T63" s="1538"/>
      <c r="U63" s="1538"/>
      <c r="V63" s="1538"/>
      <c r="W63" s="1538"/>
      <c r="X63" s="1538"/>
      <c r="Y63" s="1538"/>
      <c r="Z63" s="1538"/>
      <c r="AA63" s="1538"/>
      <c r="AB63" s="1538"/>
      <c r="AC63" s="1538"/>
      <c r="AD63" s="1538"/>
      <c r="AE63" s="1538"/>
      <c r="AF63" s="1538"/>
      <c r="AG63" s="1538"/>
      <c r="AH63" s="1538"/>
      <c r="AI63" s="1538"/>
      <c r="AJ63" s="1538"/>
      <c r="AK63" s="1538"/>
      <c r="AL63" s="1538"/>
      <c r="AM63" s="1538"/>
      <c r="AN63" s="1538"/>
      <c r="AO63" s="1538"/>
      <c r="AP63" s="1538"/>
      <c r="AQ63" s="1538"/>
      <c r="AR63" s="1538"/>
      <c r="AS63" s="1538"/>
      <c r="AT63" s="1538"/>
      <c r="AU63" s="1538"/>
      <c r="AV63" s="1538"/>
      <c r="AW63" s="1538"/>
      <c r="AX63" s="1538"/>
      <c r="AY63" s="1538"/>
      <c r="AZ63" s="1538"/>
      <c r="BA63" s="1538"/>
      <c r="BB63" s="1538"/>
    </row>
    <row r="64" spans="2:54" s="1367" customFormat="1" ht="17.25" customHeight="1">
      <c r="E64" s="1538"/>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c r="AI64" s="1538"/>
      <c r="AJ64" s="1538"/>
      <c r="AK64" s="1538"/>
      <c r="AL64" s="1538"/>
      <c r="AM64" s="1538"/>
      <c r="AN64" s="1538"/>
      <c r="AO64" s="1538"/>
      <c r="AP64" s="1538"/>
      <c r="AQ64" s="1538"/>
      <c r="AR64" s="1538"/>
      <c r="AS64" s="1538"/>
      <c r="AT64" s="1538"/>
      <c r="AU64" s="1538"/>
      <c r="AV64" s="1538"/>
      <c r="AW64" s="1538"/>
      <c r="AX64" s="1538"/>
      <c r="AY64" s="1538"/>
      <c r="AZ64" s="1538"/>
      <c r="BA64" s="1538"/>
      <c r="BB64" s="1538"/>
    </row>
    <row r="65" spans="2:71" s="1367" customFormat="1" ht="17.25" customHeight="1">
      <c r="B65" s="1367" t="s">
        <v>1057</v>
      </c>
      <c r="BL65" s="1541"/>
      <c r="BM65" s="1542"/>
      <c r="BN65" s="1541"/>
      <c r="BO65" s="1541"/>
      <c r="BP65" s="1541"/>
      <c r="BQ65" s="1540"/>
      <c r="BR65" s="1539"/>
      <c r="BS65" s="1539"/>
    </row>
    <row r="66" spans="2:71" s="1367" customFormat="1" ht="17.25" customHeight="1">
      <c r="E66" s="1538"/>
      <c r="F66" s="1538"/>
      <c r="G66" s="1538"/>
      <c r="H66" s="1538"/>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1538"/>
      <c r="AV66" s="1538"/>
      <c r="AW66" s="1538"/>
      <c r="AX66" s="1538"/>
    </row>
    <row r="67" spans="2:71" s="1367" customFormat="1" ht="17.25" customHeight="1">
      <c r="B67" s="1367" t="s">
        <v>1056</v>
      </c>
      <c r="E67" s="1538"/>
      <c r="F67" s="1538"/>
      <c r="G67" s="1538"/>
      <c r="H67" s="1538"/>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U67" s="1538"/>
      <c r="AV67" s="1538"/>
      <c r="AW67" s="1538"/>
      <c r="AX67" s="1538"/>
      <c r="AY67" s="1538"/>
      <c r="AZ67" s="1538"/>
      <c r="BA67" s="1538"/>
      <c r="BB67" s="1538"/>
    </row>
    <row r="68" spans="2:71" s="1367" customFormat="1" ht="17.25" customHeight="1">
      <c r="B68" s="1367" t="s">
        <v>1055</v>
      </c>
      <c r="E68" s="1538"/>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row>
    <row r="69" spans="2:71" s="1367" customFormat="1" ht="17.25" customHeight="1">
      <c r="E69" s="1538"/>
      <c r="F69" s="1538"/>
      <c r="G69" s="1538"/>
      <c r="H69" s="1538"/>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U69" s="1538"/>
      <c r="AV69" s="1538"/>
      <c r="AW69" s="1538"/>
      <c r="AX69" s="1538"/>
      <c r="AY69" s="1538"/>
      <c r="AZ69" s="1538"/>
      <c r="BA69" s="1538"/>
      <c r="BB69" s="1538"/>
    </row>
    <row r="70" spans="2:71" ht="17.25" customHeight="1">
      <c r="B70" s="1537" t="s">
        <v>1054</v>
      </c>
    </row>
    <row r="71" spans="2:71" ht="17.25" customHeight="1">
      <c r="B71" s="1367" t="s">
        <v>1053</v>
      </c>
    </row>
    <row r="72" spans="2:71" ht="17.25" customHeight="1"/>
    <row r="73" spans="2:71" ht="17.25" customHeight="1"/>
  </sheetData>
  <mergeCells count="1">
    <mergeCell ref="F4:K5"/>
  </mergeCells>
  <phoneticPr fontId="3"/>
  <pageMargins left="0.70866141732283472" right="0.70866141732283472" top="0.74803149606299213" bottom="0.74803149606299213" header="0.31496062992125984" footer="0.31496062992125984"/>
  <pageSetup paperSize="9"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59DD-2931-4F91-AD11-B0EBBB1810A2}">
  <sheetPr>
    <pageSetUpPr fitToPage="1"/>
  </sheetPr>
  <dimension ref="A1:L44"/>
  <sheetViews>
    <sheetView zoomScale="80" zoomScaleNormal="80" workbookViewId="0"/>
  </sheetViews>
  <sheetFormatPr defaultColWidth="9" defaultRowHeight="25.5"/>
  <cols>
    <col min="1" max="1" width="1.75" style="1561" customWidth="1"/>
    <col min="2" max="2" width="9" style="1561"/>
    <col min="3" max="12" width="40.625" style="1561" customWidth="1"/>
    <col min="13" max="16384" width="9" style="1561"/>
  </cols>
  <sheetData>
    <row r="1" spans="1:12">
      <c r="A1" s="1579"/>
      <c r="B1" s="1586" t="s">
        <v>1130</v>
      </c>
      <c r="C1" s="1586"/>
      <c r="D1" s="1586"/>
    </row>
    <row r="2" spans="1:12">
      <c r="A2" s="1579"/>
      <c r="B2" s="1586"/>
      <c r="C2" s="1586"/>
      <c r="D2" s="1586"/>
    </row>
    <row r="3" spans="1:12">
      <c r="A3" s="1579"/>
      <c r="B3" s="1589" t="s">
        <v>975</v>
      </c>
      <c r="C3" s="1589" t="s">
        <v>1129</v>
      </c>
      <c r="D3" s="1586"/>
    </row>
    <row r="4" spans="1:12">
      <c r="A4" s="1579"/>
      <c r="B4" s="1588">
        <v>1</v>
      </c>
      <c r="C4" s="1587" t="s">
        <v>1000</v>
      </c>
      <c r="D4" s="1586"/>
    </row>
    <row r="5" spans="1:12">
      <c r="A5" s="1579"/>
      <c r="B5" s="1588">
        <v>2</v>
      </c>
      <c r="C5" s="1587" t="s">
        <v>1117</v>
      </c>
    </row>
    <row r="6" spans="1:12">
      <c r="A6" s="1579"/>
      <c r="B6" s="1588">
        <v>3</v>
      </c>
      <c r="C6" s="1587" t="s">
        <v>1117</v>
      </c>
      <c r="D6" s="1586"/>
    </row>
    <row r="7" spans="1:12">
      <c r="A7" s="1579"/>
      <c r="B7" s="1588">
        <v>4</v>
      </c>
      <c r="C7" s="1587" t="s">
        <v>1117</v>
      </c>
      <c r="D7" s="1586"/>
    </row>
    <row r="8" spans="1:12">
      <c r="A8" s="1579"/>
      <c r="B8" s="1588">
        <v>5</v>
      </c>
      <c r="C8" s="1587" t="s">
        <v>1117</v>
      </c>
      <c r="D8" s="1586"/>
    </row>
    <row r="9" spans="1:12">
      <c r="A9" s="1579"/>
      <c r="B9" s="1586"/>
      <c r="C9" s="1586"/>
      <c r="D9" s="1586"/>
    </row>
    <row r="10" spans="1:12">
      <c r="A10" s="1579"/>
      <c r="B10" s="1586" t="s">
        <v>1128</v>
      </c>
      <c r="C10" s="1586"/>
      <c r="D10" s="1586"/>
    </row>
    <row r="11" spans="1:12" ht="26.25" thickBot="1">
      <c r="A11" s="1579"/>
      <c r="B11" s="1586"/>
      <c r="C11" s="1586"/>
      <c r="D11" s="1586"/>
    </row>
    <row r="12" spans="1:12" ht="26.25" thickBot="1">
      <c r="A12" s="1579"/>
      <c r="B12" s="1585" t="s">
        <v>1086</v>
      </c>
      <c r="C12" s="1584" t="s">
        <v>962</v>
      </c>
      <c r="D12" s="1583" t="s">
        <v>929</v>
      </c>
      <c r="E12" s="1583" t="s">
        <v>928</v>
      </c>
      <c r="F12" s="1583" t="s">
        <v>927</v>
      </c>
      <c r="G12" s="1582" t="s">
        <v>926</v>
      </c>
      <c r="H12" s="1581" t="s">
        <v>1117</v>
      </c>
      <c r="I12" s="1581" t="s">
        <v>1117</v>
      </c>
      <c r="J12" s="1581" t="s">
        <v>1117</v>
      </c>
      <c r="K12" s="1581" t="s">
        <v>1117</v>
      </c>
      <c r="L12" s="1580" t="s">
        <v>1117</v>
      </c>
    </row>
    <row r="13" spans="1:12">
      <c r="A13" s="1579"/>
      <c r="B13" s="1578" t="s">
        <v>1127</v>
      </c>
      <c r="C13" s="1577" t="s">
        <v>1117</v>
      </c>
      <c r="D13" s="1576" t="s">
        <v>959</v>
      </c>
      <c r="E13" s="1576" t="s">
        <v>940</v>
      </c>
      <c r="F13" s="1576" t="s">
        <v>950</v>
      </c>
      <c r="G13" s="1575" t="s">
        <v>1126</v>
      </c>
      <c r="H13" s="1574" t="s">
        <v>1117</v>
      </c>
      <c r="I13" s="1574" t="s">
        <v>1117</v>
      </c>
      <c r="J13" s="1574" t="s">
        <v>1117</v>
      </c>
      <c r="K13" s="1574" t="s">
        <v>1117</v>
      </c>
      <c r="L13" s="1573" t="s">
        <v>1117</v>
      </c>
    </row>
    <row r="14" spans="1:12">
      <c r="B14" s="1569"/>
      <c r="C14" s="1568" t="s">
        <v>1117</v>
      </c>
      <c r="D14" s="1571" t="s">
        <v>1125</v>
      </c>
      <c r="E14" s="1571" t="s">
        <v>955</v>
      </c>
      <c r="F14" s="1571" t="s">
        <v>1117</v>
      </c>
      <c r="G14" s="1570" t="s">
        <v>1124</v>
      </c>
      <c r="H14" s="1571" t="s">
        <v>1117</v>
      </c>
      <c r="I14" s="1571" t="s">
        <v>1117</v>
      </c>
      <c r="J14" s="1571" t="s">
        <v>1117</v>
      </c>
      <c r="K14" s="1571" t="s">
        <v>1117</v>
      </c>
      <c r="L14" s="1572" t="s">
        <v>1117</v>
      </c>
    </row>
    <row r="15" spans="1:12">
      <c r="B15" s="1569"/>
      <c r="C15" s="1568" t="s">
        <v>1117</v>
      </c>
      <c r="D15" s="1571" t="s">
        <v>1123</v>
      </c>
      <c r="E15" s="1567" t="s">
        <v>1117</v>
      </c>
      <c r="F15" s="1567" t="s">
        <v>1117</v>
      </c>
      <c r="G15" s="1570" t="s">
        <v>1122</v>
      </c>
      <c r="H15" s="1567" t="s">
        <v>1117</v>
      </c>
      <c r="I15" s="1567" t="s">
        <v>1117</v>
      </c>
      <c r="J15" s="1567" t="s">
        <v>1117</v>
      </c>
      <c r="K15" s="1567" t="s">
        <v>1117</v>
      </c>
      <c r="L15" s="1566" t="s">
        <v>1117</v>
      </c>
    </row>
    <row r="16" spans="1:12">
      <c r="B16" s="1569"/>
      <c r="C16" s="1568" t="s">
        <v>1117</v>
      </c>
      <c r="D16" s="1567" t="s">
        <v>1117</v>
      </c>
      <c r="E16" s="1567" t="s">
        <v>1117</v>
      </c>
      <c r="F16" s="1567" t="s">
        <v>1117</v>
      </c>
      <c r="G16" s="1570" t="s">
        <v>940</v>
      </c>
      <c r="H16" s="1567" t="s">
        <v>1117</v>
      </c>
      <c r="I16" s="1567" t="s">
        <v>1117</v>
      </c>
      <c r="J16" s="1567" t="s">
        <v>1117</v>
      </c>
      <c r="K16" s="1567" t="s">
        <v>1117</v>
      </c>
      <c r="L16" s="1566" t="s">
        <v>1117</v>
      </c>
    </row>
    <row r="17" spans="2:12">
      <c r="B17" s="1569"/>
      <c r="C17" s="1568" t="s">
        <v>1117</v>
      </c>
      <c r="D17" s="1567" t="s">
        <v>1117</v>
      </c>
      <c r="E17" s="1567" t="s">
        <v>1117</v>
      </c>
      <c r="F17" s="1567" t="s">
        <v>1117</v>
      </c>
      <c r="G17" s="1570" t="s">
        <v>955</v>
      </c>
      <c r="H17" s="1567" t="s">
        <v>1117</v>
      </c>
      <c r="I17" s="1567" t="s">
        <v>1117</v>
      </c>
      <c r="J17" s="1567" t="s">
        <v>1117</v>
      </c>
      <c r="K17" s="1567" t="s">
        <v>1117</v>
      </c>
      <c r="L17" s="1566" t="s">
        <v>1117</v>
      </c>
    </row>
    <row r="18" spans="2:12">
      <c r="B18" s="1569"/>
      <c r="C18" s="1568" t="s">
        <v>1117</v>
      </c>
      <c r="D18" s="1567" t="s">
        <v>1117</v>
      </c>
      <c r="E18" s="1567" t="s">
        <v>1117</v>
      </c>
      <c r="F18" s="1567" t="s">
        <v>1117</v>
      </c>
      <c r="G18" s="1570" t="s">
        <v>1121</v>
      </c>
      <c r="H18" s="1567" t="s">
        <v>1117</v>
      </c>
      <c r="I18" s="1567" t="s">
        <v>1117</v>
      </c>
      <c r="J18" s="1567" t="s">
        <v>1117</v>
      </c>
      <c r="K18" s="1567" t="s">
        <v>1117</v>
      </c>
      <c r="L18" s="1566" t="s">
        <v>1117</v>
      </c>
    </row>
    <row r="19" spans="2:12">
      <c r="B19" s="1569"/>
      <c r="C19" s="1568" t="s">
        <v>1117</v>
      </c>
      <c r="D19" s="1567" t="s">
        <v>1117</v>
      </c>
      <c r="E19" s="1567" t="s">
        <v>1117</v>
      </c>
      <c r="F19" s="1567" t="s">
        <v>1117</v>
      </c>
      <c r="G19" s="1570" t="s">
        <v>1120</v>
      </c>
      <c r="H19" s="1567" t="s">
        <v>1117</v>
      </c>
      <c r="I19" s="1567" t="s">
        <v>1117</v>
      </c>
      <c r="J19" s="1567" t="s">
        <v>1117</v>
      </c>
      <c r="K19" s="1567" t="s">
        <v>1117</v>
      </c>
      <c r="L19" s="1566" t="s">
        <v>1117</v>
      </c>
    </row>
    <row r="20" spans="2:12">
      <c r="B20" s="1569"/>
      <c r="C20" s="1568" t="s">
        <v>1117</v>
      </c>
      <c r="D20" s="1567" t="s">
        <v>1117</v>
      </c>
      <c r="E20" s="1567" t="s">
        <v>1117</v>
      </c>
      <c r="F20" s="1567" t="s">
        <v>1117</v>
      </c>
      <c r="G20" s="1570" t="s">
        <v>1119</v>
      </c>
      <c r="H20" s="1567" t="s">
        <v>1117</v>
      </c>
      <c r="I20" s="1567" t="s">
        <v>1117</v>
      </c>
      <c r="J20" s="1567" t="s">
        <v>1117</v>
      </c>
      <c r="K20" s="1567" t="s">
        <v>1117</v>
      </c>
      <c r="L20" s="1566" t="s">
        <v>1117</v>
      </c>
    </row>
    <row r="21" spans="2:12">
      <c r="B21" s="1569"/>
      <c r="C21" s="1568" t="s">
        <v>1117</v>
      </c>
      <c r="D21" s="1567" t="s">
        <v>1117</v>
      </c>
      <c r="E21" s="1567" t="s">
        <v>1117</v>
      </c>
      <c r="F21" s="1567" t="s">
        <v>1117</v>
      </c>
      <c r="G21" s="1570" t="s">
        <v>1118</v>
      </c>
      <c r="H21" s="1567" t="s">
        <v>1117</v>
      </c>
      <c r="I21" s="1567" t="s">
        <v>1117</v>
      </c>
      <c r="J21" s="1567" t="s">
        <v>1117</v>
      </c>
      <c r="K21" s="1567" t="s">
        <v>1117</v>
      </c>
      <c r="L21" s="1566" t="s">
        <v>1117</v>
      </c>
    </row>
    <row r="22" spans="2:12">
      <c r="B22" s="1569"/>
      <c r="C22" s="1568" t="s">
        <v>1117</v>
      </c>
      <c r="D22" s="1567" t="s">
        <v>1117</v>
      </c>
      <c r="E22" s="1567" t="s">
        <v>1117</v>
      </c>
      <c r="F22" s="1567" t="s">
        <v>1117</v>
      </c>
      <c r="G22" s="1567" t="s">
        <v>1117</v>
      </c>
      <c r="H22" s="1567" t="s">
        <v>1117</v>
      </c>
      <c r="I22" s="1567" t="s">
        <v>1117</v>
      </c>
      <c r="J22" s="1567" t="s">
        <v>1117</v>
      </c>
      <c r="K22" s="1567" t="s">
        <v>1117</v>
      </c>
      <c r="L22" s="1566" t="s">
        <v>1117</v>
      </c>
    </row>
    <row r="23" spans="2:12">
      <c r="B23" s="1569"/>
      <c r="C23" s="1568" t="s">
        <v>1117</v>
      </c>
      <c r="D23" s="1567" t="s">
        <v>1117</v>
      </c>
      <c r="E23" s="1567" t="s">
        <v>1117</v>
      </c>
      <c r="F23" s="1567" t="s">
        <v>1117</v>
      </c>
      <c r="G23" s="1567" t="s">
        <v>1117</v>
      </c>
      <c r="H23" s="1567" t="s">
        <v>1117</v>
      </c>
      <c r="I23" s="1567" t="s">
        <v>1117</v>
      </c>
      <c r="J23" s="1567" t="s">
        <v>1117</v>
      </c>
      <c r="K23" s="1567" t="s">
        <v>1117</v>
      </c>
      <c r="L23" s="1566" t="s">
        <v>1117</v>
      </c>
    </row>
    <row r="24" spans="2:12">
      <c r="B24" s="1569"/>
      <c r="C24" s="1568" t="s">
        <v>1117</v>
      </c>
      <c r="D24" s="1567" t="s">
        <v>1117</v>
      </c>
      <c r="E24" s="1567" t="s">
        <v>1117</v>
      </c>
      <c r="F24" s="1567" t="s">
        <v>1117</v>
      </c>
      <c r="G24" s="1567" t="s">
        <v>1117</v>
      </c>
      <c r="H24" s="1567" t="s">
        <v>1117</v>
      </c>
      <c r="I24" s="1567" t="s">
        <v>1117</v>
      </c>
      <c r="J24" s="1567" t="s">
        <v>1117</v>
      </c>
      <c r="K24" s="1567" t="s">
        <v>1117</v>
      </c>
      <c r="L24" s="1566" t="s">
        <v>1117</v>
      </c>
    </row>
    <row r="25" spans="2:12" ht="26.25" thickBot="1">
      <c r="B25" s="1565"/>
      <c r="C25" s="1564" t="s">
        <v>1117</v>
      </c>
      <c r="D25" s="1563" t="s">
        <v>1117</v>
      </c>
      <c r="E25" s="1563" t="s">
        <v>1117</v>
      </c>
      <c r="F25" s="1563" t="s">
        <v>1117</v>
      </c>
      <c r="G25" s="1563" t="s">
        <v>1117</v>
      </c>
      <c r="H25" s="1563" t="s">
        <v>1117</v>
      </c>
      <c r="I25" s="1563" t="s">
        <v>1117</v>
      </c>
      <c r="J25" s="1563" t="s">
        <v>1117</v>
      </c>
      <c r="K25" s="1563" t="s">
        <v>1117</v>
      </c>
      <c r="L25" s="1562" t="s">
        <v>1117</v>
      </c>
    </row>
    <row r="28" spans="2:12">
      <c r="C28" s="1561" t="s">
        <v>1116</v>
      </c>
    </row>
    <row r="29" spans="2:12">
      <c r="C29" s="1561" t="s">
        <v>1115</v>
      </c>
    </row>
    <row r="30" spans="2:12">
      <c r="C30" s="1561" t="s">
        <v>1114</v>
      </c>
    </row>
    <row r="31" spans="2:12">
      <c r="C31" s="1561" t="s">
        <v>1113</v>
      </c>
    </row>
    <row r="32" spans="2:12">
      <c r="C32" s="1561" t="s">
        <v>1112</v>
      </c>
    </row>
    <row r="33" spans="3:3">
      <c r="C33" s="1561" t="s">
        <v>1111</v>
      </c>
    </row>
    <row r="34" spans="3:3">
      <c r="C34" s="1561" t="s">
        <v>1110</v>
      </c>
    </row>
    <row r="35" spans="3:3">
      <c r="C35" s="1561" t="s">
        <v>1109</v>
      </c>
    </row>
    <row r="36" spans="3:3">
      <c r="C36" s="1561" t="s">
        <v>1108</v>
      </c>
    </row>
    <row r="37" spans="3:3">
      <c r="C37" s="1561" t="s">
        <v>1107</v>
      </c>
    </row>
    <row r="39" spans="3:3">
      <c r="C39" s="1561" t="s">
        <v>1106</v>
      </c>
    </row>
    <row r="40" spans="3:3">
      <c r="C40" s="1561" t="s">
        <v>1105</v>
      </c>
    </row>
    <row r="41" spans="3:3">
      <c r="C41" s="1561" t="s">
        <v>1104</v>
      </c>
    </row>
    <row r="42" spans="3:3">
      <c r="C42" s="1561" t="s">
        <v>1103</v>
      </c>
    </row>
    <row r="43" spans="3:3">
      <c r="C43" s="1561" t="s">
        <v>1102</v>
      </c>
    </row>
    <row r="44" spans="3:3">
      <c r="C44" s="1561" t="s">
        <v>1101</v>
      </c>
    </row>
  </sheetData>
  <mergeCells count="1">
    <mergeCell ref="B13:B25"/>
  </mergeCells>
  <phoneticPr fontId="3"/>
  <pageMargins left="0.70866141732283472" right="0.70866141732283472" top="0.74803149606299213" bottom="0.74803149606299213" header="0.31496062992125984" footer="0.31496062992125984"/>
  <pageSetup paperSize="9" scale="2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34</vt:i4>
      </vt:variant>
    </vt:vector>
  </HeadingPairs>
  <TitlesOfParts>
    <vt:vector size="44" baseType="lpstr">
      <vt:lpstr>地域密着型通所介護</vt:lpstr>
      <vt:lpstr>①自己点検シート</vt:lpstr>
      <vt:lpstr>②勤務形態一覧表（1枚版）</vt:lpstr>
      <vt:lpstr>②勤務形態一覧表（100名）</vt:lpstr>
      <vt:lpstr>【記載例】地密通所</vt:lpstr>
      <vt:lpstr>【記載例】シフト記号表（勤務時間帯）</vt:lpstr>
      <vt:lpstr>シフト記号表（勤務時間帯）</vt:lpstr>
      <vt:lpstr>記入方法</vt:lpstr>
      <vt:lpstr>プルダウン・リスト</vt:lpstr>
      <vt:lpstr>④利用者の状況</vt:lpstr>
      <vt:lpstr>'【記載例】シフト記号表（勤務時間帯）'!【記載例】シフト記号</vt:lpstr>
      <vt:lpstr>【記載例】地密通所!【記載例】シフト記号</vt:lpstr>
      <vt:lpstr>'②勤務形態一覧表（100名）'!【記載例】シフト記号</vt:lpstr>
      <vt:lpstr>'②勤務形態一覧表（1枚版）'!【記載例】シフト記号</vt:lpstr>
      <vt:lpstr>'シフト記号表（勤務時間帯）'!【記載例】シフト記号</vt:lpstr>
      <vt:lpstr>プルダウン・リスト!【記載例】シフト記号</vt:lpstr>
      <vt:lpstr>記入方法!【記載例】シフト記号</vt:lpstr>
      <vt:lpstr>【記載例】地密通所!Print_Area</vt:lpstr>
      <vt:lpstr>①自己点検シート!Print_Area</vt:lpstr>
      <vt:lpstr>'②勤務形態一覧表（100名）'!Print_Area</vt:lpstr>
      <vt:lpstr>'②勤務形態一覧表（1枚版）'!Print_Area</vt:lpstr>
      <vt:lpstr>記入方法!Print_Area</vt:lpstr>
      <vt:lpstr>①自己点検シート!Print_Titles</vt:lpstr>
      <vt:lpstr>'②勤務形態一覧表（100名）'!Print_Titles</vt:lpstr>
      <vt:lpstr>'②勤務形態一覧表（1枚版）'!Print_Titles</vt:lpstr>
      <vt:lpstr>'【記載例】シフト記号表（勤務時間帯）'!シフト記号表</vt:lpstr>
      <vt:lpstr>【記載例】地密通所!シフト記号表</vt:lpstr>
      <vt:lpstr>'②勤務形態一覧表（100名）'!シフト記号表</vt:lpstr>
      <vt:lpstr>'②勤務形態一覧表（1枚版）'!シフト記号表</vt:lpstr>
      <vt:lpstr>'シフト記号表（勤務時間帯）'!シフト記号表</vt:lpstr>
      <vt:lpstr>プルダウン・リスト!シフト記号表</vt:lpstr>
      <vt:lpstr>記入方法!シフト記号表</vt:lpstr>
      <vt:lpstr>介護職員</vt:lpstr>
      <vt:lpstr>看護職員</vt:lpstr>
      <vt:lpstr>管理者</vt:lpstr>
      <vt:lpstr>機能訓練指導員</vt:lpstr>
      <vt:lpstr>'【記載例】シフト記号表（勤務時間帯）'!職種</vt:lpstr>
      <vt:lpstr>【記載例】地密通所!職種</vt:lpstr>
      <vt:lpstr>'②勤務形態一覧表（100名）'!職種</vt:lpstr>
      <vt:lpstr>'②勤務形態一覧表（1枚版）'!職種</vt:lpstr>
      <vt:lpstr>'シフト記号表（勤務時間帯）'!職種</vt:lpstr>
      <vt:lpstr>プルダウン・リスト!職種</vt:lpstr>
      <vt:lpstr>記入方法!職種</vt:lpstr>
      <vt:lpstr>生活相談員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2023-04-25T09:00:00Z</dcterms:created>
  <dcterms:modified xsi:type="dcterms:W3CDTF">2024-11-05T09:55:26Z</dcterms:modified>
</cp:coreProperties>
</file>