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22838A2D-6D88-4816-8075-A7D78D229ED5}" xr6:coauthVersionLast="36" xr6:coauthVersionMax="47" xr10:uidLastSave="{00000000-0000-0000-0000-000000000000}"/>
  <bookViews>
    <workbookView xWindow="-120" yWindow="-120" windowWidth="20730" windowHeight="11160" xr2:uid="{00000000-000D-0000-FFFF-FFFF00000000}"/>
  </bookViews>
  <sheets>
    <sheet name="短期入所療養介護" sheetId="3" r:id="rId1"/>
    <sheet name="①自己点検シート" sheetId="2" r:id="rId2"/>
    <sheet name="②勤務形態一覧表（従来型）" sheetId="7" r:id="rId3"/>
    <sheet name="②勤務形態一覧表（ユニット型）" sheetId="8" r:id="rId4"/>
    <sheet name="②シフト記号表（従来型・ユニット型共通）" sheetId="9" r:id="rId5"/>
    <sheet name="④利用者の状況" sheetId="4" r:id="rId6"/>
    <sheet name="⑤身体拘束者名簿" sheetId="5" r:id="rId7"/>
  </sheets>
  <externalReferences>
    <externalReference r:id="rId8"/>
    <externalReference r:id="rId9"/>
  </externalReferences>
  <definedNames>
    <definedName name="【記載例】シフト記号" localSheetId="4">'②シフト記号表（従来型・ユニット型共通）'!$C$6:$C$47</definedName>
    <definedName name="【記載例】シフト記号">'[1]【記載例】シフト記号表（勤務時間帯）'!$C$6:$C$35</definedName>
    <definedName name="【記載例】シフト記号表" localSheetId="4">'②シフト記号表（従来型・ユニット型共通）'!$C$6:$C$47</definedName>
    <definedName name="【記載例】シフト記号表">'[2]【記載例】シフト記号表（勤務時間帯）'!$C$6:$C$47</definedName>
    <definedName name="_xlnm.Print_Area" localSheetId="1">①自己点検シート!$A$1:$I$730</definedName>
    <definedName name="_xlnm.Print_Area" localSheetId="4">'②シフト記号表（従来型・ユニット型共通）'!$B$1:$N$52</definedName>
    <definedName name="_xlnm.Print_Area" localSheetId="3">'②勤務形態一覧表（ユニット型）'!$A$1:$BN$237</definedName>
    <definedName name="_xlnm.Print_Area" localSheetId="2">'②勤務形態一覧表（従来型）'!$A$1:$BJ$237</definedName>
    <definedName name="_xlnm.Print_Area" localSheetId="0">短期入所療養介護!$A$1:$K$57</definedName>
    <definedName name="_xlnm.Print_Titles" localSheetId="1">①自己点検シート!$4:$5</definedName>
    <definedName name="_xlnm.Print_Titles" localSheetId="3">'②勤務形態一覧表（ユニット型）'!$1:$16</definedName>
    <definedName name="_xlnm.Print_Titles" localSheetId="2">'②勤務形態一覧表（従来型）'!$1:$16</definedName>
    <definedName name="シフト記号表">'[1]シフト記号表（勤務時間帯）'!$C$6:$C$35</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[1]プルダウン・リスト!$C$12:$L$12</definedName>
    <definedName name="調理員">#REF!</definedName>
    <definedName name="薬剤師">#REF!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47" i="9" l="1"/>
  <c r="L46" i="9"/>
  <c r="L45" i="9"/>
  <c r="L47" i="9" s="1"/>
  <c r="D44" i="9"/>
  <c r="L43" i="9"/>
  <c r="L42" i="9"/>
  <c r="L44" i="9" s="1"/>
  <c r="D41" i="9"/>
  <c r="L40" i="9"/>
  <c r="L39" i="9"/>
  <c r="L41" i="9" s="1"/>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T231" i="8"/>
  <c r="T230" i="8"/>
  <c r="O230" i="8"/>
  <c r="AL228" i="8"/>
  <c r="AJ231" i="8" s="1"/>
  <c r="AQ226" i="8"/>
  <c r="AE236" i="8" s="1"/>
  <c r="AN226" i="8"/>
  <c r="AL226" i="8"/>
  <c r="AA226" i="8"/>
  <c r="O236" i="8" s="1"/>
  <c r="X226" i="8"/>
  <c r="O231" i="8" s="1"/>
  <c r="V226" i="8"/>
  <c r="BE216" i="8"/>
  <c r="BD216" i="8"/>
  <c r="BC216" i="8"/>
  <c r="BB216" i="8"/>
  <c r="BA216" i="8"/>
  <c r="AZ216" i="8"/>
  <c r="AY216" i="8"/>
  <c r="AX216" i="8"/>
  <c r="AW216" i="8"/>
  <c r="AV216" i="8"/>
  <c r="AU216" i="8"/>
  <c r="AT216" i="8"/>
  <c r="AS216" i="8"/>
  <c r="AR216" i="8"/>
  <c r="AQ216" i="8"/>
  <c r="AP216" i="8"/>
  <c r="AO216" i="8"/>
  <c r="AN216" i="8"/>
  <c r="AM216" i="8"/>
  <c r="AL216" i="8"/>
  <c r="AK216" i="8"/>
  <c r="AJ216" i="8"/>
  <c r="AI216" i="8"/>
  <c r="AH216" i="8"/>
  <c r="AG216" i="8"/>
  <c r="AF216" i="8"/>
  <c r="AE216" i="8"/>
  <c r="AD216" i="8"/>
  <c r="AC216" i="8"/>
  <c r="AB216" i="8"/>
  <c r="AA216" i="8"/>
  <c r="L216" i="8"/>
  <c r="J216" i="8"/>
  <c r="BE214" i="8"/>
  <c r="BD214" i="8"/>
  <c r="BC214" i="8"/>
  <c r="BB214" i="8"/>
  <c r="BA214" i="8"/>
  <c r="AZ214" i="8"/>
  <c r="AY214" i="8"/>
  <c r="AX214" i="8"/>
  <c r="AW214" i="8"/>
  <c r="AV214" i="8"/>
  <c r="AU214" i="8"/>
  <c r="AT214" i="8"/>
  <c r="AS214" i="8"/>
  <c r="AR214" i="8"/>
  <c r="AQ214" i="8"/>
  <c r="AP214" i="8"/>
  <c r="AO214" i="8"/>
  <c r="AN214" i="8"/>
  <c r="AM214" i="8"/>
  <c r="AL214" i="8"/>
  <c r="AK214" i="8"/>
  <c r="AJ214" i="8"/>
  <c r="AI214" i="8"/>
  <c r="AH214" i="8"/>
  <c r="AG214" i="8"/>
  <c r="AF214" i="8"/>
  <c r="AE214" i="8"/>
  <c r="AD214" i="8"/>
  <c r="AC214" i="8"/>
  <c r="AB214" i="8"/>
  <c r="AA214" i="8"/>
  <c r="L214" i="8"/>
  <c r="J214" i="8"/>
  <c r="BE212" i="8"/>
  <c r="BD212" i="8"/>
  <c r="BC212" i="8"/>
  <c r="BB212" i="8"/>
  <c r="BA212" i="8"/>
  <c r="AZ212" i="8"/>
  <c r="AY212" i="8"/>
  <c r="AX212" i="8"/>
  <c r="AW212" i="8"/>
  <c r="AV212" i="8"/>
  <c r="AU212" i="8"/>
  <c r="AT212" i="8"/>
  <c r="AS212" i="8"/>
  <c r="AR212" i="8"/>
  <c r="AQ212" i="8"/>
  <c r="AP212" i="8"/>
  <c r="AO212" i="8"/>
  <c r="AN212" i="8"/>
  <c r="AM212" i="8"/>
  <c r="AL212" i="8"/>
  <c r="AK212" i="8"/>
  <c r="AJ212" i="8"/>
  <c r="AI212" i="8"/>
  <c r="AH212" i="8"/>
  <c r="AG212" i="8"/>
  <c r="AF212" i="8"/>
  <c r="AE212" i="8"/>
  <c r="AD212" i="8"/>
  <c r="AC212" i="8"/>
  <c r="AB212" i="8"/>
  <c r="AA212" i="8"/>
  <c r="L212" i="8"/>
  <c r="J212" i="8"/>
  <c r="BE210" i="8"/>
  <c r="BD210" i="8"/>
  <c r="BC210" i="8"/>
  <c r="BB210" i="8"/>
  <c r="BA210" i="8"/>
  <c r="AZ210" i="8"/>
  <c r="AY210" i="8"/>
  <c r="AX210" i="8"/>
  <c r="AW210" i="8"/>
  <c r="AV210" i="8"/>
  <c r="AU210" i="8"/>
  <c r="AT210" i="8"/>
  <c r="AS210" i="8"/>
  <c r="AR210" i="8"/>
  <c r="AQ210" i="8"/>
  <c r="AP210" i="8"/>
  <c r="AO210" i="8"/>
  <c r="AN210" i="8"/>
  <c r="AM210" i="8"/>
  <c r="AL210" i="8"/>
  <c r="AK210" i="8"/>
  <c r="AJ210" i="8"/>
  <c r="AI210" i="8"/>
  <c r="AH210" i="8"/>
  <c r="AG210" i="8"/>
  <c r="AF210" i="8"/>
  <c r="AE210" i="8"/>
  <c r="AD210" i="8"/>
  <c r="AC210" i="8"/>
  <c r="AB210" i="8"/>
  <c r="AA210" i="8"/>
  <c r="L210" i="8"/>
  <c r="J210" i="8"/>
  <c r="BE208" i="8"/>
  <c r="BD208" i="8"/>
  <c r="BC208" i="8"/>
  <c r="BB208" i="8"/>
  <c r="BA208" i="8"/>
  <c r="AZ208" i="8"/>
  <c r="AY208" i="8"/>
  <c r="AX208" i="8"/>
  <c r="AW208" i="8"/>
  <c r="AV208" i="8"/>
  <c r="AU208" i="8"/>
  <c r="AT208" i="8"/>
  <c r="AS208" i="8"/>
  <c r="AR208" i="8"/>
  <c r="AQ208" i="8"/>
  <c r="AP208" i="8"/>
  <c r="AO208" i="8"/>
  <c r="AN208" i="8"/>
  <c r="AM208" i="8"/>
  <c r="AL208" i="8"/>
  <c r="AK208" i="8"/>
  <c r="AJ208" i="8"/>
  <c r="AI208" i="8"/>
  <c r="AH208" i="8"/>
  <c r="AG208" i="8"/>
  <c r="AF208" i="8"/>
  <c r="AE208" i="8"/>
  <c r="AD208" i="8"/>
  <c r="AC208" i="8"/>
  <c r="AB208" i="8"/>
  <c r="AA208" i="8"/>
  <c r="L208" i="8"/>
  <c r="J208" i="8"/>
  <c r="BE206" i="8"/>
  <c r="BD206" i="8"/>
  <c r="BC206" i="8"/>
  <c r="BB206" i="8"/>
  <c r="BA206" i="8"/>
  <c r="AZ206" i="8"/>
  <c r="AY206" i="8"/>
  <c r="AX206" i="8"/>
  <c r="AW206" i="8"/>
  <c r="AV206" i="8"/>
  <c r="AU206" i="8"/>
  <c r="AT206" i="8"/>
  <c r="AS206" i="8"/>
  <c r="AR206" i="8"/>
  <c r="AQ206" i="8"/>
  <c r="AP206" i="8"/>
  <c r="AO206" i="8"/>
  <c r="AN206" i="8"/>
  <c r="AM206" i="8"/>
  <c r="AL206" i="8"/>
  <c r="AK206" i="8"/>
  <c r="AJ206" i="8"/>
  <c r="AI206" i="8"/>
  <c r="AH206" i="8"/>
  <c r="AG206" i="8"/>
  <c r="AF206" i="8"/>
  <c r="AE206" i="8"/>
  <c r="AD206" i="8"/>
  <c r="AC206" i="8"/>
  <c r="AB206" i="8"/>
  <c r="AA206" i="8"/>
  <c r="L206" i="8"/>
  <c r="J206" i="8"/>
  <c r="BE204" i="8"/>
  <c r="BD204" i="8"/>
  <c r="BC204" i="8"/>
  <c r="BB204" i="8"/>
  <c r="BA204" i="8"/>
  <c r="AZ204" i="8"/>
  <c r="AY204" i="8"/>
  <c r="AX204" i="8"/>
  <c r="AW204" i="8"/>
  <c r="AV204" i="8"/>
  <c r="AU204" i="8"/>
  <c r="AT204" i="8"/>
  <c r="AS204" i="8"/>
  <c r="AR204" i="8"/>
  <c r="AQ204" i="8"/>
  <c r="AP204" i="8"/>
  <c r="AO204" i="8"/>
  <c r="AN204" i="8"/>
  <c r="AM204" i="8"/>
  <c r="AL204" i="8"/>
  <c r="AK204" i="8"/>
  <c r="AJ204" i="8"/>
  <c r="AI204" i="8"/>
  <c r="AH204" i="8"/>
  <c r="AG204" i="8"/>
  <c r="AF204" i="8"/>
  <c r="AE204" i="8"/>
  <c r="AD204" i="8"/>
  <c r="AC204" i="8"/>
  <c r="AB204" i="8"/>
  <c r="AA204" i="8"/>
  <c r="L204" i="8"/>
  <c r="J204" i="8"/>
  <c r="BE202" i="8"/>
  <c r="BD202" i="8"/>
  <c r="BC202" i="8"/>
  <c r="BB202" i="8"/>
  <c r="BA202" i="8"/>
  <c r="AZ202" i="8"/>
  <c r="AY202" i="8"/>
  <c r="AX202" i="8"/>
  <c r="AW202" i="8"/>
  <c r="AV202" i="8"/>
  <c r="AU202" i="8"/>
  <c r="AT202" i="8"/>
  <c r="AS202" i="8"/>
  <c r="AR202" i="8"/>
  <c r="AQ202" i="8"/>
  <c r="AP202" i="8"/>
  <c r="AO202" i="8"/>
  <c r="AN202" i="8"/>
  <c r="AM202" i="8"/>
  <c r="AL202" i="8"/>
  <c r="AK202" i="8"/>
  <c r="AJ202" i="8"/>
  <c r="AI202" i="8"/>
  <c r="AH202" i="8"/>
  <c r="AG202" i="8"/>
  <c r="AF202" i="8"/>
  <c r="AE202" i="8"/>
  <c r="AD202" i="8"/>
  <c r="AC202" i="8"/>
  <c r="AB202" i="8"/>
  <c r="AA202" i="8"/>
  <c r="L202" i="8"/>
  <c r="J202" i="8"/>
  <c r="BE200" i="8"/>
  <c r="BD200" i="8"/>
  <c r="BC200" i="8"/>
  <c r="BB200" i="8"/>
  <c r="BA200" i="8"/>
  <c r="AZ200" i="8"/>
  <c r="AY200" i="8"/>
  <c r="AX200" i="8"/>
  <c r="AW200" i="8"/>
  <c r="AV200" i="8"/>
  <c r="AU200" i="8"/>
  <c r="AT200" i="8"/>
  <c r="AS200" i="8"/>
  <c r="AR200" i="8"/>
  <c r="AQ200" i="8"/>
  <c r="AP200" i="8"/>
  <c r="AO200" i="8"/>
  <c r="AN200" i="8"/>
  <c r="AM200" i="8"/>
  <c r="AL200" i="8"/>
  <c r="AK200" i="8"/>
  <c r="AJ200" i="8"/>
  <c r="AI200" i="8"/>
  <c r="AH200" i="8"/>
  <c r="AG200" i="8"/>
  <c r="AF200" i="8"/>
  <c r="AE200" i="8"/>
  <c r="AD200" i="8"/>
  <c r="AC200" i="8"/>
  <c r="AB200" i="8"/>
  <c r="AA200" i="8"/>
  <c r="L200" i="8"/>
  <c r="J200" i="8"/>
  <c r="BE198" i="8"/>
  <c r="BD198" i="8"/>
  <c r="BC198" i="8"/>
  <c r="BB198" i="8"/>
  <c r="BA198" i="8"/>
  <c r="AZ198" i="8"/>
  <c r="AY198" i="8"/>
  <c r="AX198" i="8"/>
  <c r="AW198" i="8"/>
  <c r="AV198" i="8"/>
  <c r="AU198" i="8"/>
  <c r="AT198" i="8"/>
  <c r="AS198" i="8"/>
  <c r="AR198" i="8"/>
  <c r="AQ198" i="8"/>
  <c r="AP198" i="8"/>
  <c r="AO198" i="8"/>
  <c r="AN198" i="8"/>
  <c r="AM198" i="8"/>
  <c r="AL198" i="8"/>
  <c r="AK198" i="8"/>
  <c r="AJ198" i="8"/>
  <c r="AI198" i="8"/>
  <c r="AH198" i="8"/>
  <c r="AG198" i="8"/>
  <c r="AF198" i="8"/>
  <c r="AE198" i="8"/>
  <c r="AD198" i="8"/>
  <c r="AC198" i="8"/>
  <c r="AB198" i="8"/>
  <c r="AA198" i="8"/>
  <c r="L198" i="8"/>
  <c r="J198" i="8"/>
  <c r="BE196" i="8"/>
  <c r="BD196" i="8"/>
  <c r="BC196" i="8"/>
  <c r="BB196" i="8"/>
  <c r="BA196" i="8"/>
  <c r="AZ196" i="8"/>
  <c r="AY196" i="8"/>
  <c r="AX196" i="8"/>
  <c r="AW196" i="8"/>
  <c r="AV196" i="8"/>
  <c r="AU196" i="8"/>
  <c r="AT196" i="8"/>
  <c r="AS196" i="8"/>
  <c r="AR196" i="8"/>
  <c r="AQ196" i="8"/>
  <c r="AP196" i="8"/>
  <c r="AO196" i="8"/>
  <c r="AN196" i="8"/>
  <c r="AM196" i="8"/>
  <c r="AL196" i="8"/>
  <c r="AK196" i="8"/>
  <c r="AJ196" i="8"/>
  <c r="AI196" i="8"/>
  <c r="AH196" i="8"/>
  <c r="AG196" i="8"/>
  <c r="AF196" i="8"/>
  <c r="AE196" i="8"/>
  <c r="AD196" i="8"/>
  <c r="AC196" i="8"/>
  <c r="AB196" i="8"/>
  <c r="AA196" i="8"/>
  <c r="L196" i="8"/>
  <c r="J196" i="8"/>
  <c r="BE194" i="8"/>
  <c r="BD194" i="8"/>
  <c r="BC194" i="8"/>
  <c r="BB194" i="8"/>
  <c r="BA194" i="8"/>
  <c r="AZ194" i="8"/>
  <c r="AY194" i="8"/>
  <c r="AX194" i="8"/>
  <c r="AW194" i="8"/>
  <c r="AV194" i="8"/>
  <c r="AU194" i="8"/>
  <c r="AT194" i="8"/>
  <c r="AS194" i="8"/>
  <c r="AR194" i="8"/>
  <c r="AQ194" i="8"/>
  <c r="AP194" i="8"/>
  <c r="AO194" i="8"/>
  <c r="AN194" i="8"/>
  <c r="AM194" i="8"/>
  <c r="AL194" i="8"/>
  <c r="AK194" i="8"/>
  <c r="AJ194" i="8"/>
  <c r="AI194" i="8"/>
  <c r="AH194" i="8"/>
  <c r="AG194" i="8"/>
  <c r="AF194" i="8"/>
  <c r="AE194" i="8"/>
  <c r="AD194" i="8"/>
  <c r="AC194" i="8"/>
  <c r="AB194" i="8"/>
  <c r="AA194" i="8"/>
  <c r="L194" i="8"/>
  <c r="J194" i="8"/>
  <c r="BE192" i="8"/>
  <c r="BD192" i="8"/>
  <c r="BC192" i="8"/>
  <c r="BB192" i="8"/>
  <c r="BA192" i="8"/>
  <c r="AZ192" i="8"/>
  <c r="AY192" i="8"/>
  <c r="AX192" i="8"/>
  <c r="AW192" i="8"/>
  <c r="AV192" i="8"/>
  <c r="AU192" i="8"/>
  <c r="AT192" i="8"/>
  <c r="AS192" i="8"/>
  <c r="AR192" i="8"/>
  <c r="AQ192" i="8"/>
  <c r="AP192" i="8"/>
  <c r="AO192" i="8"/>
  <c r="AN192" i="8"/>
  <c r="AM192" i="8"/>
  <c r="AL192" i="8"/>
  <c r="AK192" i="8"/>
  <c r="AJ192" i="8"/>
  <c r="AI192" i="8"/>
  <c r="AH192" i="8"/>
  <c r="AG192" i="8"/>
  <c r="AF192" i="8"/>
  <c r="AE192" i="8"/>
  <c r="AD192" i="8"/>
  <c r="AC192" i="8"/>
  <c r="AB192" i="8"/>
  <c r="AA192" i="8"/>
  <c r="L192" i="8"/>
  <c r="J192" i="8"/>
  <c r="BE190" i="8"/>
  <c r="BD190" i="8"/>
  <c r="BC190" i="8"/>
  <c r="BB190" i="8"/>
  <c r="BA190" i="8"/>
  <c r="AZ190" i="8"/>
  <c r="AY190" i="8"/>
  <c r="AX190" i="8"/>
  <c r="AW190" i="8"/>
  <c r="AV190" i="8"/>
  <c r="AU190" i="8"/>
  <c r="AT190" i="8"/>
  <c r="AS190" i="8"/>
  <c r="AR190" i="8"/>
  <c r="AQ190" i="8"/>
  <c r="AP190" i="8"/>
  <c r="AO190" i="8"/>
  <c r="AN190" i="8"/>
  <c r="AM190" i="8"/>
  <c r="AL190" i="8"/>
  <c r="AK190" i="8"/>
  <c r="AJ190" i="8"/>
  <c r="AI190" i="8"/>
  <c r="AH190" i="8"/>
  <c r="AG190" i="8"/>
  <c r="AF190" i="8"/>
  <c r="AE190" i="8"/>
  <c r="AD190" i="8"/>
  <c r="AC190" i="8"/>
  <c r="AB190" i="8"/>
  <c r="AA190" i="8"/>
  <c r="L190" i="8"/>
  <c r="J190" i="8"/>
  <c r="BE188" i="8"/>
  <c r="BD188" i="8"/>
  <c r="BC188" i="8"/>
  <c r="BB188" i="8"/>
  <c r="BA188" i="8"/>
  <c r="AZ188" i="8"/>
  <c r="AY188" i="8"/>
  <c r="AX188" i="8"/>
  <c r="AW188" i="8"/>
  <c r="AV188" i="8"/>
  <c r="AU188" i="8"/>
  <c r="AT188" i="8"/>
  <c r="AS188" i="8"/>
  <c r="AR188" i="8"/>
  <c r="AQ188" i="8"/>
  <c r="AP188" i="8"/>
  <c r="AO188" i="8"/>
  <c r="AN188" i="8"/>
  <c r="AM188" i="8"/>
  <c r="AL188" i="8"/>
  <c r="AK188" i="8"/>
  <c r="AJ188" i="8"/>
  <c r="AI188" i="8"/>
  <c r="AH188" i="8"/>
  <c r="AG188" i="8"/>
  <c r="AF188" i="8"/>
  <c r="AE188" i="8"/>
  <c r="AD188" i="8"/>
  <c r="AC188" i="8"/>
  <c r="AB188" i="8"/>
  <c r="AA188" i="8"/>
  <c r="L188" i="8"/>
  <c r="J188" i="8"/>
  <c r="BE186" i="8"/>
  <c r="BD186" i="8"/>
  <c r="BC186" i="8"/>
  <c r="BB186" i="8"/>
  <c r="BA186" i="8"/>
  <c r="AZ186" i="8"/>
  <c r="AY186" i="8"/>
  <c r="AX186" i="8"/>
  <c r="AW186" i="8"/>
  <c r="AV186" i="8"/>
  <c r="AU186" i="8"/>
  <c r="AT186" i="8"/>
  <c r="AS186" i="8"/>
  <c r="AR186" i="8"/>
  <c r="AQ186" i="8"/>
  <c r="AP186" i="8"/>
  <c r="AO186" i="8"/>
  <c r="AN186" i="8"/>
  <c r="AM186" i="8"/>
  <c r="AL186" i="8"/>
  <c r="AK186" i="8"/>
  <c r="AJ186" i="8"/>
  <c r="AI186" i="8"/>
  <c r="AH186" i="8"/>
  <c r="AG186" i="8"/>
  <c r="AF186" i="8"/>
  <c r="AE186" i="8"/>
  <c r="AD186" i="8"/>
  <c r="AC186" i="8"/>
  <c r="AB186" i="8"/>
  <c r="AA186" i="8"/>
  <c r="L186" i="8"/>
  <c r="J186" i="8"/>
  <c r="BE184" i="8"/>
  <c r="BD184" i="8"/>
  <c r="BC184" i="8"/>
  <c r="BB184" i="8"/>
  <c r="BA184" i="8"/>
  <c r="AZ184" i="8"/>
  <c r="AY184" i="8"/>
  <c r="AX184" i="8"/>
  <c r="AW184" i="8"/>
  <c r="AV184" i="8"/>
  <c r="AU184" i="8"/>
  <c r="AT184" i="8"/>
  <c r="AS184" i="8"/>
  <c r="AR184" i="8"/>
  <c r="AQ184" i="8"/>
  <c r="AP184" i="8"/>
  <c r="AO184" i="8"/>
  <c r="AN184" i="8"/>
  <c r="AM184" i="8"/>
  <c r="AL184" i="8"/>
  <c r="AK184" i="8"/>
  <c r="AJ184" i="8"/>
  <c r="AI184" i="8"/>
  <c r="AH184" i="8"/>
  <c r="AG184" i="8"/>
  <c r="AF184" i="8"/>
  <c r="AE184" i="8"/>
  <c r="AD184" i="8"/>
  <c r="AC184" i="8"/>
  <c r="AB184" i="8"/>
  <c r="AA184" i="8"/>
  <c r="L184" i="8"/>
  <c r="J184" i="8"/>
  <c r="BE182" i="8"/>
  <c r="BD182" i="8"/>
  <c r="BC182" i="8"/>
  <c r="BB182" i="8"/>
  <c r="BA182" i="8"/>
  <c r="AZ182" i="8"/>
  <c r="AY182" i="8"/>
  <c r="AX182" i="8"/>
  <c r="AW182" i="8"/>
  <c r="AV182" i="8"/>
  <c r="AU182" i="8"/>
  <c r="AT182" i="8"/>
  <c r="AS182" i="8"/>
  <c r="AR182" i="8"/>
  <c r="AQ182" i="8"/>
  <c r="AP182" i="8"/>
  <c r="AO182" i="8"/>
  <c r="AN182" i="8"/>
  <c r="AM182" i="8"/>
  <c r="AL182" i="8"/>
  <c r="AK182" i="8"/>
  <c r="AJ182" i="8"/>
  <c r="AI182" i="8"/>
  <c r="AH182" i="8"/>
  <c r="AG182" i="8"/>
  <c r="AF182" i="8"/>
  <c r="AE182" i="8"/>
  <c r="AD182" i="8"/>
  <c r="AC182" i="8"/>
  <c r="AB182" i="8"/>
  <c r="AA182" i="8"/>
  <c r="L182" i="8"/>
  <c r="J182" i="8"/>
  <c r="BE180" i="8"/>
  <c r="BD180" i="8"/>
  <c r="BC180" i="8"/>
  <c r="BB180" i="8"/>
  <c r="BA180" i="8"/>
  <c r="AZ180" i="8"/>
  <c r="AY180" i="8"/>
  <c r="AX180" i="8"/>
  <c r="AW180" i="8"/>
  <c r="AV180" i="8"/>
  <c r="AU180" i="8"/>
  <c r="AT180" i="8"/>
  <c r="AS180" i="8"/>
  <c r="AR180" i="8"/>
  <c r="AQ180" i="8"/>
  <c r="AP180" i="8"/>
  <c r="AO180" i="8"/>
  <c r="AN180" i="8"/>
  <c r="AM180" i="8"/>
  <c r="AL180" i="8"/>
  <c r="AK180" i="8"/>
  <c r="AJ180" i="8"/>
  <c r="AI180" i="8"/>
  <c r="AH180" i="8"/>
  <c r="AG180" i="8"/>
  <c r="AF180" i="8"/>
  <c r="AE180" i="8"/>
  <c r="AD180" i="8"/>
  <c r="AC180" i="8"/>
  <c r="AB180" i="8"/>
  <c r="AA180" i="8"/>
  <c r="L180" i="8"/>
  <c r="J180" i="8"/>
  <c r="BE178" i="8"/>
  <c r="BD178" i="8"/>
  <c r="BC178" i="8"/>
  <c r="BB178" i="8"/>
  <c r="BA178" i="8"/>
  <c r="AZ178" i="8"/>
  <c r="AY178" i="8"/>
  <c r="AX178" i="8"/>
  <c r="AW178" i="8"/>
  <c r="AV178" i="8"/>
  <c r="AU178" i="8"/>
  <c r="AT178" i="8"/>
  <c r="AS178" i="8"/>
  <c r="AR178" i="8"/>
  <c r="AQ178" i="8"/>
  <c r="AP178" i="8"/>
  <c r="AO178" i="8"/>
  <c r="AN178" i="8"/>
  <c r="AM178" i="8"/>
  <c r="AL178" i="8"/>
  <c r="AK178" i="8"/>
  <c r="AJ178" i="8"/>
  <c r="AI178" i="8"/>
  <c r="AH178" i="8"/>
  <c r="AG178" i="8"/>
  <c r="AF178" i="8"/>
  <c r="AE178" i="8"/>
  <c r="AD178" i="8"/>
  <c r="AC178" i="8"/>
  <c r="AB178" i="8"/>
  <c r="AA178" i="8"/>
  <c r="L178" i="8"/>
  <c r="J178" i="8"/>
  <c r="BE176" i="8"/>
  <c r="BD176" i="8"/>
  <c r="BC176" i="8"/>
  <c r="BB176" i="8"/>
  <c r="BA176" i="8"/>
  <c r="AZ176" i="8"/>
  <c r="AY176" i="8"/>
  <c r="AX176" i="8"/>
  <c r="AW176" i="8"/>
  <c r="AV176" i="8"/>
  <c r="AU176" i="8"/>
  <c r="AT176" i="8"/>
  <c r="AS176" i="8"/>
  <c r="AR176" i="8"/>
  <c r="AQ176" i="8"/>
  <c r="AP176" i="8"/>
  <c r="AO176" i="8"/>
  <c r="AN176" i="8"/>
  <c r="AM176" i="8"/>
  <c r="AL176" i="8"/>
  <c r="AK176" i="8"/>
  <c r="AJ176" i="8"/>
  <c r="AI176" i="8"/>
  <c r="AH176" i="8"/>
  <c r="AG176" i="8"/>
  <c r="AF176" i="8"/>
  <c r="AE176" i="8"/>
  <c r="AD176" i="8"/>
  <c r="AC176" i="8"/>
  <c r="AB176" i="8"/>
  <c r="AA176" i="8"/>
  <c r="L176" i="8"/>
  <c r="J176" i="8"/>
  <c r="BE174" i="8"/>
  <c r="BD174" i="8"/>
  <c r="BC174" i="8"/>
  <c r="BB174" i="8"/>
  <c r="BA174" i="8"/>
  <c r="AZ174" i="8"/>
  <c r="AY174" i="8"/>
  <c r="AX174" i="8"/>
  <c r="AW174" i="8"/>
  <c r="AV174" i="8"/>
  <c r="AU174" i="8"/>
  <c r="AT174" i="8"/>
  <c r="AS174" i="8"/>
  <c r="AR174" i="8"/>
  <c r="AQ174" i="8"/>
  <c r="AP174" i="8"/>
  <c r="AO174" i="8"/>
  <c r="AN174" i="8"/>
  <c r="AM174" i="8"/>
  <c r="AL174" i="8"/>
  <c r="AK174" i="8"/>
  <c r="AJ174" i="8"/>
  <c r="AI174" i="8"/>
  <c r="AH174" i="8"/>
  <c r="AG174" i="8"/>
  <c r="AF174" i="8"/>
  <c r="AE174" i="8"/>
  <c r="AD174" i="8"/>
  <c r="AC174" i="8"/>
  <c r="AB174" i="8"/>
  <c r="AA174" i="8"/>
  <c r="L174" i="8"/>
  <c r="J174" i="8"/>
  <c r="BE172" i="8"/>
  <c r="BD172" i="8"/>
  <c r="BC172" i="8"/>
  <c r="BB172" i="8"/>
  <c r="BA172" i="8"/>
  <c r="AZ172" i="8"/>
  <c r="AY172" i="8"/>
  <c r="AX172" i="8"/>
  <c r="AW172" i="8"/>
  <c r="AV172" i="8"/>
  <c r="AU172" i="8"/>
  <c r="AT172" i="8"/>
  <c r="AS172" i="8"/>
  <c r="AR172" i="8"/>
  <c r="AQ172" i="8"/>
  <c r="AP172" i="8"/>
  <c r="AO172" i="8"/>
  <c r="AN172" i="8"/>
  <c r="AM172" i="8"/>
  <c r="AL172" i="8"/>
  <c r="AK172" i="8"/>
  <c r="AJ172" i="8"/>
  <c r="AI172" i="8"/>
  <c r="AH172" i="8"/>
  <c r="AG172" i="8"/>
  <c r="AF172" i="8"/>
  <c r="AE172" i="8"/>
  <c r="AD172" i="8"/>
  <c r="AC172" i="8"/>
  <c r="AB172" i="8"/>
  <c r="AA172" i="8"/>
  <c r="L172" i="8"/>
  <c r="J172" i="8"/>
  <c r="BE170" i="8"/>
  <c r="BD170" i="8"/>
  <c r="BC170" i="8"/>
  <c r="BB170" i="8"/>
  <c r="BA170" i="8"/>
  <c r="AZ170" i="8"/>
  <c r="AY170" i="8"/>
  <c r="AX170" i="8"/>
  <c r="AW170" i="8"/>
  <c r="AV170" i="8"/>
  <c r="AU170" i="8"/>
  <c r="AT170" i="8"/>
  <c r="AS170" i="8"/>
  <c r="AR170" i="8"/>
  <c r="AQ170" i="8"/>
  <c r="AP170" i="8"/>
  <c r="AO170" i="8"/>
  <c r="AN170" i="8"/>
  <c r="AM170" i="8"/>
  <c r="AL170" i="8"/>
  <c r="AK170" i="8"/>
  <c r="AJ170" i="8"/>
  <c r="AI170" i="8"/>
  <c r="AH170" i="8"/>
  <c r="AG170" i="8"/>
  <c r="AF170" i="8"/>
  <c r="AE170" i="8"/>
  <c r="AD170" i="8"/>
  <c r="AC170" i="8"/>
  <c r="AB170" i="8"/>
  <c r="AA170" i="8"/>
  <c r="L170" i="8"/>
  <c r="J170" i="8"/>
  <c r="BE168" i="8"/>
  <c r="BD168" i="8"/>
  <c r="BC168" i="8"/>
  <c r="BB168" i="8"/>
  <c r="BA168" i="8"/>
  <c r="AZ168" i="8"/>
  <c r="AY168" i="8"/>
  <c r="AX168" i="8"/>
  <c r="AW168" i="8"/>
  <c r="AV168" i="8"/>
  <c r="AU168" i="8"/>
  <c r="AT168" i="8"/>
  <c r="AS168" i="8"/>
  <c r="AR168" i="8"/>
  <c r="AQ168" i="8"/>
  <c r="AP168" i="8"/>
  <c r="AO168" i="8"/>
  <c r="AN168" i="8"/>
  <c r="AM168" i="8"/>
  <c r="AL168" i="8"/>
  <c r="AK168" i="8"/>
  <c r="AJ168" i="8"/>
  <c r="AI168" i="8"/>
  <c r="AH168" i="8"/>
  <c r="AG168" i="8"/>
  <c r="AF168" i="8"/>
  <c r="AE168" i="8"/>
  <c r="AD168" i="8"/>
  <c r="AC168" i="8"/>
  <c r="AB168" i="8"/>
  <c r="AA168" i="8"/>
  <c r="L168" i="8"/>
  <c r="J168" i="8"/>
  <c r="BE166" i="8"/>
  <c r="BD166" i="8"/>
  <c r="BC166" i="8"/>
  <c r="BB166" i="8"/>
  <c r="BA166" i="8"/>
  <c r="AZ166" i="8"/>
  <c r="AY166" i="8"/>
  <c r="AX166" i="8"/>
  <c r="AW166" i="8"/>
  <c r="AV166" i="8"/>
  <c r="AU166" i="8"/>
  <c r="AT166" i="8"/>
  <c r="AS166" i="8"/>
  <c r="AR166" i="8"/>
  <c r="AQ166" i="8"/>
  <c r="AP166" i="8"/>
  <c r="AO166" i="8"/>
  <c r="AN166" i="8"/>
  <c r="AM166" i="8"/>
  <c r="AL166" i="8"/>
  <c r="AK166" i="8"/>
  <c r="AJ166" i="8"/>
  <c r="AI166" i="8"/>
  <c r="AH166" i="8"/>
  <c r="AG166" i="8"/>
  <c r="AF166" i="8"/>
  <c r="AE166" i="8"/>
  <c r="AD166" i="8"/>
  <c r="AC166" i="8"/>
  <c r="AB166" i="8"/>
  <c r="AA166" i="8"/>
  <c r="L166" i="8"/>
  <c r="J166" i="8"/>
  <c r="BE164" i="8"/>
  <c r="BD164" i="8"/>
  <c r="BC164" i="8"/>
  <c r="BB164" i="8"/>
  <c r="BA164" i="8"/>
  <c r="AZ164" i="8"/>
  <c r="AY164" i="8"/>
  <c r="AX164" i="8"/>
  <c r="AW164" i="8"/>
  <c r="AV164" i="8"/>
  <c r="AU164" i="8"/>
  <c r="AT164" i="8"/>
  <c r="AS164" i="8"/>
  <c r="AR164" i="8"/>
  <c r="AQ164" i="8"/>
  <c r="AP164" i="8"/>
  <c r="AO164" i="8"/>
  <c r="AN164" i="8"/>
  <c r="AM164" i="8"/>
  <c r="AL164" i="8"/>
  <c r="AK164" i="8"/>
  <c r="AJ164" i="8"/>
  <c r="AI164" i="8"/>
  <c r="AH164" i="8"/>
  <c r="AG164" i="8"/>
  <c r="AF164" i="8"/>
  <c r="AE164" i="8"/>
  <c r="AD164" i="8"/>
  <c r="AC164" i="8"/>
  <c r="AB164" i="8"/>
  <c r="AA164" i="8"/>
  <c r="L164" i="8"/>
  <c r="J164" i="8"/>
  <c r="BE162" i="8"/>
  <c r="BD162" i="8"/>
  <c r="BC162" i="8"/>
  <c r="BB162" i="8"/>
  <c r="BA162" i="8"/>
  <c r="AZ162" i="8"/>
  <c r="AY162" i="8"/>
  <c r="AX162" i="8"/>
  <c r="AW162" i="8"/>
  <c r="AV162" i="8"/>
  <c r="AU162" i="8"/>
  <c r="AT162" i="8"/>
  <c r="AS162" i="8"/>
  <c r="AR162" i="8"/>
  <c r="AQ162" i="8"/>
  <c r="AP162" i="8"/>
  <c r="AO162" i="8"/>
  <c r="AN162" i="8"/>
  <c r="AM162" i="8"/>
  <c r="AL162" i="8"/>
  <c r="AK162" i="8"/>
  <c r="AJ162" i="8"/>
  <c r="AI162" i="8"/>
  <c r="AH162" i="8"/>
  <c r="AG162" i="8"/>
  <c r="AF162" i="8"/>
  <c r="AE162" i="8"/>
  <c r="AD162" i="8"/>
  <c r="AC162" i="8"/>
  <c r="AB162" i="8"/>
  <c r="AA162" i="8"/>
  <c r="L162" i="8"/>
  <c r="J162" i="8"/>
  <c r="BE160" i="8"/>
  <c r="BD160" i="8"/>
  <c r="BC160" i="8"/>
  <c r="BB160" i="8"/>
  <c r="BA160" i="8"/>
  <c r="AZ160" i="8"/>
  <c r="AY160" i="8"/>
  <c r="AX160" i="8"/>
  <c r="AW160" i="8"/>
  <c r="AV160" i="8"/>
  <c r="AU160" i="8"/>
  <c r="AT160" i="8"/>
  <c r="AS160" i="8"/>
  <c r="AR160" i="8"/>
  <c r="AQ160" i="8"/>
  <c r="AP160" i="8"/>
  <c r="AO160" i="8"/>
  <c r="AN160" i="8"/>
  <c r="AM160" i="8"/>
  <c r="AL160" i="8"/>
  <c r="AK160" i="8"/>
  <c r="AJ160" i="8"/>
  <c r="AI160" i="8"/>
  <c r="AH160" i="8"/>
  <c r="AG160" i="8"/>
  <c r="AF160" i="8"/>
  <c r="AE160" i="8"/>
  <c r="AD160" i="8"/>
  <c r="AC160" i="8"/>
  <c r="AB160" i="8"/>
  <c r="AA160" i="8"/>
  <c r="L160" i="8"/>
  <c r="J160" i="8"/>
  <c r="BE158" i="8"/>
  <c r="BD158" i="8"/>
  <c r="BC158" i="8"/>
  <c r="BB158" i="8"/>
  <c r="BA158" i="8"/>
  <c r="AZ158" i="8"/>
  <c r="AY158" i="8"/>
  <c r="AX158" i="8"/>
  <c r="AW158" i="8"/>
  <c r="AV158" i="8"/>
  <c r="AU158" i="8"/>
  <c r="AT158" i="8"/>
  <c r="AS158" i="8"/>
  <c r="AR158" i="8"/>
  <c r="AQ158" i="8"/>
  <c r="AP158" i="8"/>
  <c r="AO158" i="8"/>
  <c r="AN158" i="8"/>
  <c r="AM158" i="8"/>
  <c r="AL158" i="8"/>
  <c r="AK158" i="8"/>
  <c r="AJ158" i="8"/>
  <c r="AI158" i="8"/>
  <c r="AH158" i="8"/>
  <c r="AG158" i="8"/>
  <c r="AF158" i="8"/>
  <c r="AE158" i="8"/>
  <c r="AD158" i="8"/>
  <c r="AC158" i="8"/>
  <c r="AB158" i="8"/>
  <c r="AA158" i="8"/>
  <c r="L158" i="8"/>
  <c r="J158" i="8"/>
  <c r="BE156" i="8"/>
  <c r="BD156" i="8"/>
  <c r="BC156" i="8"/>
  <c r="BB156" i="8"/>
  <c r="BA156" i="8"/>
  <c r="AZ156" i="8"/>
  <c r="AY156" i="8"/>
  <c r="AX156" i="8"/>
  <c r="AW156" i="8"/>
  <c r="AV156" i="8"/>
  <c r="AU156" i="8"/>
  <c r="AT156" i="8"/>
  <c r="AS156" i="8"/>
  <c r="AR156" i="8"/>
  <c r="AQ156" i="8"/>
  <c r="AP156" i="8"/>
  <c r="AO156" i="8"/>
  <c r="AN156" i="8"/>
  <c r="AM156" i="8"/>
  <c r="AL156" i="8"/>
  <c r="AK156" i="8"/>
  <c r="AJ156" i="8"/>
  <c r="AI156" i="8"/>
  <c r="AH156" i="8"/>
  <c r="AG156" i="8"/>
  <c r="AF156" i="8"/>
  <c r="AE156" i="8"/>
  <c r="AD156" i="8"/>
  <c r="AC156" i="8"/>
  <c r="AB156" i="8"/>
  <c r="AA156" i="8"/>
  <c r="L156" i="8"/>
  <c r="J156" i="8"/>
  <c r="BE154" i="8"/>
  <c r="BD154" i="8"/>
  <c r="BC154" i="8"/>
  <c r="BB154" i="8"/>
  <c r="BA154" i="8"/>
  <c r="AZ154" i="8"/>
  <c r="AY154" i="8"/>
  <c r="AX154" i="8"/>
  <c r="AW154" i="8"/>
  <c r="AV154" i="8"/>
  <c r="AU154" i="8"/>
  <c r="AT154" i="8"/>
  <c r="AS154" i="8"/>
  <c r="AR154" i="8"/>
  <c r="AQ154" i="8"/>
  <c r="AP154" i="8"/>
  <c r="AO154" i="8"/>
  <c r="AN154" i="8"/>
  <c r="AM154" i="8"/>
  <c r="AL154" i="8"/>
  <c r="AK154" i="8"/>
  <c r="AJ154" i="8"/>
  <c r="AI154" i="8"/>
  <c r="AH154" i="8"/>
  <c r="AG154" i="8"/>
  <c r="AF154" i="8"/>
  <c r="AE154" i="8"/>
  <c r="AD154" i="8"/>
  <c r="AC154" i="8"/>
  <c r="AB154" i="8"/>
  <c r="AA154" i="8"/>
  <c r="L154" i="8"/>
  <c r="J154" i="8"/>
  <c r="BE152" i="8"/>
  <c r="BD152" i="8"/>
  <c r="BC152" i="8"/>
  <c r="BB152" i="8"/>
  <c r="BA152" i="8"/>
  <c r="AZ152" i="8"/>
  <c r="AY152" i="8"/>
  <c r="AX152" i="8"/>
  <c r="AW152" i="8"/>
  <c r="AV152" i="8"/>
  <c r="AU152" i="8"/>
  <c r="AT152" i="8"/>
  <c r="AS152" i="8"/>
  <c r="AR152" i="8"/>
  <c r="AQ152" i="8"/>
  <c r="AP152" i="8"/>
  <c r="AO152" i="8"/>
  <c r="AN152" i="8"/>
  <c r="AM152" i="8"/>
  <c r="AL152" i="8"/>
  <c r="AK152" i="8"/>
  <c r="AJ152" i="8"/>
  <c r="AI152" i="8"/>
  <c r="AH152" i="8"/>
  <c r="AG152" i="8"/>
  <c r="AF152" i="8"/>
  <c r="AE152" i="8"/>
  <c r="AD152" i="8"/>
  <c r="AC152" i="8"/>
  <c r="AB152" i="8"/>
  <c r="AA152" i="8"/>
  <c r="L152" i="8"/>
  <c r="J152" i="8"/>
  <c r="BE150" i="8"/>
  <c r="BD150" i="8"/>
  <c r="BC150" i="8"/>
  <c r="BB150" i="8"/>
  <c r="BA150" i="8"/>
  <c r="AZ150" i="8"/>
  <c r="AY150" i="8"/>
  <c r="AX150" i="8"/>
  <c r="AW150" i="8"/>
  <c r="AV150" i="8"/>
  <c r="AU150" i="8"/>
  <c r="AT150" i="8"/>
  <c r="AS150" i="8"/>
  <c r="AR150" i="8"/>
  <c r="AQ150" i="8"/>
  <c r="AP150" i="8"/>
  <c r="AO150" i="8"/>
  <c r="AN150" i="8"/>
  <c r="AM150" i="8"/>
  <c r="AL150" i="8"/>
  <c r="AK150" i="8"/>
  <c r="AJ150" i="8"/>
  <c r="AI150" i="8"/>
  <c r="AH150" i="8"/>
  <c r="AG150" i="8"/>
  <c r="AF150" i="8"/>
  <c r="AE150" i="8"/>
  <c r="AD150" i="8"/>
  <c r="AC150" i="8"/>
  <c r="AB150" i="8"/>
  <c r="AA150" i="8"/>
  <c r="L150" i="8"/>
  <c r="J150" i="8"/>
  <c r="BE148" i="8"/>
  <c r="BD148" i="8"/>
  <c r="BC148" i="8"/>
  <c r="BB148" i="8"/>
  <c r="BA148" i="8"/>
  <c r="AZ148" i="8"/>
  <c r="AY148" i="8"/>
  <c r="AX148" i="8"/>
  <c r="AW148" i="8"/>
  <c r="AV148" i="8"/>
  <c r="AU148" i="8"/>
  <c r="AT148" i="8"/>
  <c r="AS148" i="8"/>
  <c r="AR148" i="8"/>
  <c r="AQ148" i="8"/>
  <c r="AP148" i="8"/>
  <c r="AO148" i="8"/>
  <c r="AN148" i="8"/>
  <c r="AM148" i="8"/>
  <c r="AL148" i="8"/>
  <c r="AK148" i="8"/>
  <c r="AJ148" i="8"/>
  <c r="AI148" i="8"/>
  <c r="AH148" i="8"/>
  <c r="AG148" i="8"/>
  <c r="AF148" i="8"/>
  <c r="AE148" i="8"/>
  <c r="AD148" i="8"/>
  <c r="AC148" i="8"/>
  <c r="AB148" i="8"/>
  <c r="AA148" i="8"/>
  <c r="L148" i="8"/>
  <c r="J148" i="8"/>
  <c r="BE146" i="8"/>
  <c r="BD146" i="8"/>
  <c r="BC146" i="8"/>
  <c r="BB146" i="8"/>
  <c r="BA146" i="8"/>
  <c r="AZ146" i="8"/>
  <c r="AY146" i="8"/>
  <c r="AX146" i="8"/>
  <c r="AW146" i="8"/>
  <c r="AV146" i="8"/>
  <c r="AU146" i="8"/>
  <c r="AT146" i="8"/>
  <c r="AS146" i="8"/>
  <c r="AR146" i="8"/>
  <c r="AQ146" i="8"/>
  <c r="AP146" i="8"/>
  <c r="AO146" i="8"/>
  <c r="AN146" i="8"/>
  <c r="AM146" i="8"/>
  <c r="AL146" i="8"/>
  <c r="AK146" i="8"/>
  <c r="AJ146" i="8"/>
  <c r="AI146" i="8"/>
  <c r="AH146" i="8"/>
  <c r="AG146" i="8"/>
  <c r="AF146" i="8"/>
  <c r="AE146" i="8"/>
  <c r="AD146" i="8"/>
  <c r="AC146" i="8"/>
  <c r="AB146" i="8"/>
  <c r="AA146" i="8"/>
  <c r="L146" i="8"/>
  <c r="J146" i="8"/>
  <c r="BE144" i="8"/>
  <c r="BD144" i="8"/>
  <c r="BC144" i="8"/>
  <c r="BB144" i="8"/>
  <c r="BA144" i="8"/>
  <c r="AZ144" i="8"/>
  <c r="AY144" i="8"/>
  <c r="AX144" i="8"/>
  <c r="AW144" i="8"/>
  <c r="AV144" i="8"/>
  <c r="AU144" i="8"/>
  <c r="AT144" i="8"/>
  <c r="AS144" i="8"/>
  <c r="AR144" i="8"/>
  <c r="AQ144" i="8"/>
  <c r="AP144" i="8"/>
  <c r="AO144" i="8"/>
  <c r="AN144" i="8"/>
  <c r="AM144" i="8"/>
  <c r="AL144" i="8"/>
  <c r="AK144" i="8"/>
  <c r="AJ144" i="8"/>
  <c r="AI144" i="8"/>
  <c r="AH144" i="8"/>
  <c r="AG144" i="8"/>
  <c r="AF144" i="8"/>
  <c r="AE144" i="8"/>
  <c r="AD144" i="8"/>
  <c r="AC144" i="8"/>
  <c r="AB144" i="8"/>
  <c r="AA144" i="8"/>
  <c r="L144" i="8"/>
  <c r="J144" i="8"/>
  <c r="BE142" i="8"/>
  <c r="BD142" i="8"/>
  <c r="BC142" i="8"/>
  <c r="BB142" i="8"/>
  <c r="BA142" i="8"/>
  <c r="AZ142" i="8"/>
  <c r="AY142" i="8"/>
  <c r="AX142" i="8"/>
  <c r="AW142" i="8"/>
  <c r="AV142" i="8"/>
  <c r="AU142" i="8"/>
  <c r="AT142" i="8"/>
  <c r="AS142" i="8"/>
  <c r="AR142" i="8"/>
  <c r="AQ142" i="8"/>
  <c r="AP142" i="8"/>
  <c r="AO142" i="8"/>
  <c r="AN142" i="8"/>
  <c r="AM142" i="8"/>
  <c r="AL142" i="8"/>
  <c r="AK142" i="8"/>
  <c r="AJ142" i="8"/>
  <c r="AI142" i="8"/>
  <c r="AH142" i="8"/>
  <c r="AG142" i="8"/>
  <c r="AF142" i="8"/>
  <c r="AE142" i="8"/>
  <c r="AD142" i="8"/>
  <c r="AC142" i="8"/>
  <c r="AB142" i="8"/>
  <c r="AA142" i="8"/>
  <c r="L142" i="8"/>
  <c r="J142" i="8"/>
  <c r="BE140" i="8"/>
  <c r="BD140" i="8"/>
  <c r="BC140" i="8"/>
  <c r="BB140" i="8"/>
  <c r="BA140" i="8"/>
  <c r="AZ140" i="8"/>
  <c r="AY140" i="8"/>
  <c r="AX140" i="8"/>
  <c r="AW140" i="8"/>
  <c r="AV140" i="8"/>
  <c r="AU140" i="8"/>
  <c r="AT140" i="8"/>
  <c r="AS140" i="8"/>
  <c r="AR140" i="8"/>
  <c r="AQ140" i="8"/>
  <c r="AP140" i="8"/>
  <c r="AO140" i="8"/>
  <c r="AN140" i="8"/>
  <c r="AM140" i="8"/>
  <c r="AL140" i="8"/>
  <c r="AK140" i="8"/>
  <c r="AJ140" i="8"/>
  <c r="AI140" i="8"/>
  <c r="AH140" i="8"/>
  <c r="AG140" i="8"/>
  <c r="AF140" i="8"/>
  <c r="AE140" i="8"/>
  <c r="AD140" i="8"/>
  <c r="AC140" i="8"/>
  <c r="AB140" i="8"/>
  <c r="AA140" i="8"/>
  <c r="L140" i="8"/>
  <c r="J140" i="8"/>
  <c r="BE138" i="8"/>
  <c r="BD138" i="8"/>
  <c r="BC138" i="8"/>
  <c r="BB138" i="8"/>
  <c r="BA138" i="8"/>
  <c r="AZ138" i="8"/>
  <c r="AY138" i="8"/>
  <c r="AX138" i="8"/>
  <c r="AW138" i="8"/>
  <c r="AV138" i="8"/>
  <c r="AU138" i="8"/>
  <c r="AT138" i="8"/>
  <c r="AS138" i="8"/>
  <c r="AR138" i="8"/>
  <c r="AQ138" i="8"/>
  <c r="AP138" i="8"/>
  <c r="AO138" i="8"/>
  <c r="AN138" i="8"/>
  <c r="AM138" i="8"/>
  <c r="AL138" i="8"/>
  <c r="AK138" i="8"/>
  <c r="AJ138" i="8"/>
  <c r="AI138" i="8"/>
  <c r="AH138" i="8"/>
  <c r="AG138" i="8"/>
  <c r="AF138" i="8"/>
  <c r="AE138" i="8"/>
  <c r="AD138" i="8"/>
  <c r="AC138" i="8"/>
  <c r="AB138" i="8"/>
  <c r="AA138" i="8"/>
  <c r="L138" i="8"/>
  <c r="J138" i="8"/>
  <c r="BE136" i="8"/>
  <c r="BD136" i="8"/>
  <c r="BC136" i="8"/>
  <c r="BB136" i="8"/>
  <c r="BA136" i="8"/>
  <c r="AZ136" i="8"/>
  <c r="AY136" i="8"/>
  <c r="AX136" i="8"/>
  <c r="AW136" i="8"/>
  <c r="AV136" i="8"/>
  <c r="AU136" i="8"/>
  <c r="AT136" i="8"/>
  <c r="AS136" i="8"/>
  <c r="AR136" i="8"/>
  <c r="AQ136" i="8"/>
  <c r="AP136" i="8"/>
  <c r="AO136" i="8"/>
  <c r="AN136" i="8"/>
  <c r="AM136" i="8"/>
  <c r="AL136" i="8"/>
  <c r="AK136" i="8"/>
  <c r="AJ136" i="8"/>
  <c r="AI136" i="8"/>
  <c r="AH136" i="8"/>
  <c r="AG136" i="8"/>
  <c r="AF136" i="8"/>
  <c r="AE136" i="8"/>
  <c r="AD136" i="8"/>
  <c r="AC136" i="8"/>
  <c r="AB136" i="8"/>
  <c r="AA136" i="8"/>
  <c r="L136" i="8"/>
  <c r="J136" i="8"/>
  <c r="BE134" i="8"/>
  <c r="BD134" i="8"/>
  <c r="BC134" i="8"/>
  <c r="BB134" i="8"/>
  <c r="BA134" i="8"/>
  <c r="AZ134" i="8"/>
  <c r="AY134" i="8"/>
  <c r="AX134" i="8"/>
  <c r="AW134" i="8"/>
  <c r="AV134" i="8"/>
  <c r="AU134" i="8"/>
  <c r="AT134" i="8"/>
  <c r="AS134" i="8"/>
  <c r="AR134" i="8"/>
  <c r="AQ134" i="8"/>
  <c r="AP134" i="8"/>
  <c r="AO134" i="8"/>
  <c r="AN134" i="8"/>
  <c r="AM134" i="8"/>
  <c r="AL134" i="8"/>
  <c r="AK134" i="8"/>
  <c r="AJ134" i="8"/>
  <c r="AI134" i="8"/>
  <c r="AH134" i="8"/>
  <c r="AG134" i="8"/>
  <c r="AF134" i="8"/>
  <c r="AE134" i="8"/>
  <c r="AD134" i="8"/>
  <c r="AC134" i="8"/>
  <c r="AB134" i="8"/>
  <c r="AA134" i="8"/>
  <c r="L134" i="8"/>
  <c r="J134" i="8"/>
  <c r="BE132" i="8"/>
  <c r="BD132" i="8"/>
  <c r="BC132" i="8"/>
  <c r="BB132" i="8"/>
  <c r="BA132" i="8"/>
  <c r="AZ132" i="8"/>
  <c r="AY132" i="8"/>
  <c r="AX132" i="8"/>
  <c r="AW132" i="8"/>
  <c r="AV132" i="8"/>
  <c r="AU132" i="8"/>
  <c r="AT132" i="8"/>
  <c r="AS132" i="8"/>
  <c r="AR132" i="8"/>
  <c r="AQ132" i="8"/>
  <c r="AP132" i="8"/>
  <c r="AO132" i="8"/>
  <c r="AN132" i="8"/>
  <c r="AM132" i="8"/>
  <c r="AL132" i="8"/>
  <c r="AK132" i="8"/>
  <c r="AJ132" i="8"/>
  <c r="AI132" i="8"/>
  <c r="AH132" i="8"/>
  <c r="AG132" i="8"/>
  <c r="AF132" i="8"/>
  <c r="AE132" i="8"/>
  <c r="AD132" i="8"/>
  <c r="AC132" i="8"/>
  <c r="AB132" i="8"/>
  <c r="AA132" i="8"/>
  <c r="L132" i="8"/>
  <c r="J132" i="8"/>
  <c r="BE130" i="8"/>
  <c r="BD130" i="8"/>
  <c r="BC130" i="8"/>
  <c r="BB130" i="8"/>
  <c r="BA130" i="8"/>
  <c r="AZ130" i="8"/>
  <c r="AY130" i="8"/>
  <c r="AX130" i="8"/>
  <c r="AW130" i="8"/>
  <c r="AV130" i="8"/>
  <c r="AU130" i="8"/>
  <c r="AT130" i="8"/>
  <c r="AS130" i="8"/>
  <c r="AR130" i="8"/>
  <c r="AQ130" i="8"/>
  <c r="AP130" i="8"/>
  <c r="AO130" i="8"/>
  <c r="AN130" i="8"/>
  <c r="AM130" i="8"/>
  <c r="AL130" i="8"/>
  <c r="AK130" i="8"/>
  <c r="AJ130" i="8"/>
  <c r="AI130" i="8"/>
  <c r="AH130" i="8"/>
  <c r="AG130" i="8"/>
  <c r="AF130" i="8"/>
  <c r="AE130" i="8"/>
  <c r="AD130" i="8"/>
  <c r="AC130" i="8"/>
  <c r="AB130" i="8"/>
  <c r="AA130" i="8"/>
  <c r="L130" i="8"/>
  <c r="J130" i="8"/>
  <c r="BE128" i="8"/>
  <c r="BD128" i="8"/>
  <c r="BC128" i="8"/>
  <c r="BB128" i="8"/>
  <c r="BA128" i="8"/>
  <c r="AZ128" i="8"/>
  <c r="AY128" i="8"/>
  <c r="AX128" i="8"/>
  <c r="AW128" i="8"/>
  <c r="AV128" i="8"/>
  <c r="AU128" i="8"/>
  <c r="AT128" i="8"/>
  <c r="AS128" i="8"/>
  <c r="AR128" i="8"/>
  <c r="AQ128" i="8"/>
  <c r="AP128" i="8"/>
  <c r="AO128" i="8"/>
  <c r="AN128" i="8"/>
  <c r="AM128" i="8"/>
  <c r="AL128" i="8"/>
  <c r="AK128" i="8"/>
  <c r="AJ128" i="8"/>
  <c r="AI128" i="8"/>
  <c r="AH128" i="8"/>
  <c r="AG128" i="8"/>
  <c r="AF128" i="8"/>
  <c r="AE128" i="8"/>
  <c r="AD128" i="8"/>
  <c r="AC128" i="8"/>
  <c r="AB128" i="8"/>
  <c r="AA128" i="8"/>
  <c r="L128" i="8"/>
  <c r="J128" i="8"/>
  <c r="BE126" i="8"/>
  <c r="BD126" i="8"/>
  <c r="BC126" i="8"/>
  <c r="BB126" i="8"/>
  <c r="BA126" i="8"/>
  <c r="AZ126" i="8"/>
  <c r="AY126" i="8"/>
  <c r="AX126" i="8"/>
  <c r="AW126" i="8"/>
  <c r="AV126" i="8"/>
  <c r="AU126" i="8"/>
  <c r="AT126" i="8"/>
  <c r="AS126" i="8"/>
  <c r="AR126" i="8"/>
  <c r="AQ126" i="8"/>
  <c r="AP126" i="8"/>
  <c r="AO126" i="8"/>
  <c r="AN126" i="8"/>
  <c r="AM126" i="8"/>
  <c r="AL126" i="8"/>
  <c r="AK126" i="8"/>
  <c r="AJ126" i="8"/>
  <c r="AI126" i="8"/>
  <c r="AH126" i="8"/>
  <c r="AG126" i="8"/>
  <c r="AF126" i="8"/>
  <c r="AE126" i="8"/>
  <c r="AD126" i="8"/>
  <c r="AC126" i="8"/>
  <c r="AB126" i="8"/>
  <c r="AA126" i="8"/>
  <c r="L126" i="8"/>
  <c r="J126" i="8"/>
  <c r="BE124" i="8"/>
  <c r="BD124" i="8"/>
  <c r="BC124" i="8"/>
  <c r="BB124" i="8"/>
  <c r="BA124" i="8"/>
  <c r="AZ124" i="8"/>
  <c r="AY124" i="8"/>
  <c r="AX124" i="8"/>
  <c r="AW124" i="8"/>
  <c r="AV124" i="8"/>
  <c r="AU124" i="8"/>
  <c r="AT124" i="8"/>
  <c r="AS124" i="8"/>
  <c r="AR124" i="8"/>
  <c r="AQ124" i="8"/>
  <c r="AP124" i="8"/>
  <c r="AO124" i="8"/>
  <c r="AN124" i="8"/>
  <c r="AM124" i="8"/>
  <c r="AL124" i="8"/>
  <c r="AK124" i="8"/>
  <c r="AJ124" i="8"/>
  <c r="AI124" i="8"/>
  <c r="AH124" i="8"/>
  <c r="AG124" i="8"/>
  <c r="AF124" i="8"/>
  <c r="AE124" i="8"/>
  <c r="AD124" i="8"/>
  <c r="AC124" i="8"/>
  <c r="AB124" i="8"/>
  <c r="AA124" i="8"/>
  <c r="L124" i="8"/>
  <c r="J124" i="8"/>
  <c r="BE122" i="8"/>
  <c r="BD122" i="8"/>
  <c r="BC122" i="8"/>
  <c r="BB122" i="8"/>
  <c r="BA122" i="8"/>
  <c r="AZ122" i="8"/>
  <c r="AY122" i="8"/>
  <c r="AX122" i="8"/>
  <c r="AW122" i="8"/>
  <c r="AV122" i="8"/>
  <c r="AU122" i="8"/>
  <c r="AT122" i="8"/>
  <c r="AS122" i="8"/>
  <c r="AR122" i="8"/>
  <c r="AQ122" i="8"/>
  <c r="AP122" i="8"/>
  <c r="AO122" i="8"/>
  <c r="AN122" i="8"/>
  <c r="AM122" i="8"/>
  <c r="AL122" i="8"/>
  <c r="AK122" i="8"/>
  <c r="AJ122" i="8"/>
  <c r="AI122" i="8"/>
  <c r="AH122" i="8"/>
  <c r="AG122" i="8"/>
  <c r="AF122" i="8"/>
  <c r="AE122" i="8"/>
  <c r="AD122" i="8"/>
  <c r="AC122" i="8"/>
  <c r="AB122" i="8"/>
  <c r="AA122" i="8"/>
  <c r="L122" i="8"/>
  <c r="J122" i="8"/>
  <c r="BE120" i="8"/>
  <c r="BD120" i="8"/>
  <c r="BC120" i="8"/>
  <c r="BB120" i="8"/>
  <c r="BA120" i="8"/>
  <c r="AZ120" i="8"/>
  <c r="AY120" i="8"/>
  <c r="AX120" i="8"/>
  <c r="AW120" i="8"/>
  <c r="AV120" i="8"/>
  <c r="AU120" i="8"/>
  <c r="AT120" i="8"/>
  <c r="AS120" i="8"/>
  <c r="AR120" i="8"/>
  <c r="AQ120" i="8"/>
  <c r="AP120" i="8"/>
  <c r="AO120" i="8"/>
  <c r="AN120" i="8"/>
  <c r="AM120" i="8"/>
  <c r="AL120" i="8"/>
  <c r="AK120" i="8"/>
  <c r="AJ120" i="8"/>
  <c r="AI120" i="8"/>
  <c r="AH120" i="8"/>
  <c r="AG120" i="8"/>
  <c r="AF120" i="8"/>
  <c r="AE120" i="8"/>
  <c r="AD120" i="8"/>
  <c r="AC120" i="8"/>
  <c r="AB120" i="8"/>
  <c r="AA120" i="8"/>
  <c r="L120" i="8"/>
  <c r="J120" i="8"/>
  <c r="BE118" i="8"/>
  <c r="BD118" i="8"/>
  <c r="BC118" i="8"/>
  <c r="BB118" i="8"/>
  <c r="BA118" i="8"/>
  <c r="AZ118" i="8"/>
  <c r="AY118" i="8"/>
  <c r="AX118" i="8"/>
  <c r="AW118" i="8"/>
  <c r="AV118" i="8"/>
  <c r="AU118" i="8"/>
  <c r="AT118" i="8"/>
  <c r="AS118" i="8"/>
  <c r="AR118" i="8"/>
  <c r="AQ118" i="8"/>
  <c r="AP118" i="8"/>
  <c r="AO118" i="8"/>
  <c r="AN118" i="8"/>
  <c r="AM118" i="8"/>
  <c r="AL118" i="8"/>
  <c r="AK118" i="8"/>
  <c r="AJ118" i="8"/>
  <c r="AI118" i="8"/>
  <c r="AH118" i="8"/>
  <c r="AG118" i="8"/>
  <c r="AF118" i="8"/>
  <c r="AE118" i="8"/>
  <c r="AD118" i="8"/>
  <c r="AC118" i="8"/>
  <c r="AB118" i="8"/>
  <c r="AA118" i="8"/>
  <c r="L118" i="8"/>
  <c r="J118" i="8"/>
  <c r="BE116" i="8"/>
  <c r="BD116" i="8"/>
  <c r="BC116" i="8"/>
  <c r="BB116" i="8"/>
  <c r="BA116" i="8"/>
  <c r="AZ116" i="8"/>
  <c r="AY116" i="8"/>
  <c r="AX116" i="8"/>
  <c r="AW116" i="8"/>
  <c r="AV116" i="8"/>
  <c r="AU116" i="8"/>
  <c r="AT116" i="8"/>
  <c r="AS116" i="8"/>
  <c r="AR116" i="8"/>
  <c r="AQ116" i="8"/>
  <c r="AP116" i="8"/>
  <c r="AO116" i="8"/>
  <c r="AN116" i="8"/>
  <c r="AM116" i="8"/>
  <c r="AL116" i="8"/>
  <c r="AK116" i="8"/>
  <c r="AJ116" i="8"/>
  <c r="AI116" i="8"/>
  <c r="AH116" i="8"/>
  <c r="AG116" i="8"/>
  <c r="AF116" i="8"/>
  <c r="AE116" i="8"/>
  <c r="AD116" i="8"/>
  <c r="AC116" i="8"/>
  <c r="AB116" i="8"/>
  <c r="AA116" i="8"/>
  <c r="L116" i="8"/>
  <c r="J116" i="8"/>
  <c r="BE114" i="8"/>
  <c r="BD114" i="8"/>
  <c r="BC114" i="8"/>
  <c r="BB114" i="8"/>
  <c r="BA114" i="8"/>
  <c r="AZ114" i="8"/>
  <c r="AY114" i="8"/>
  <c r="AX114" i="8"/>
  <c r="AW114" i="8"/>
  <c r="AV114" i="8"/>
  <c r="AU114" i="8"/>
  <c r="AT114" i="8"/>
  <c r="AS114" i="8"/>
  <c r="AR114" i="8"/>
  <c r="AQ114" i="8"/>
  <c r="AP114" i="8"/>
  <c r="AO114" i="8"/>
  <c r="AN114" i="8"/>
  <c r="AM114" i="8"/>
  <c r="AL114" i="8"/>
  <c r="AK114" i="8"/>
  <c r="AJ114" i="8"/>
  <c r="AI114" i="8"/>
  <c r="AH114" i="8"/>
  <c r="AG114" i="8"/>
  <c r="AF114" i="8"/>
  <c r="AE114" i="8"/>
  <c r="AD114" i="8"/>
  <c r="AC114" i="8"/>
  <c r="AB114" i="8"/>
  <c r="AA114" i="8"/>
  <c r="L114" i="8"/>
  <c r="J114" i="8"/>
  <c r="BE112" i="8"/>
  <c r="BD112" i="8"/>
  <c r="BC112" i="8"/>
  <c r="BB112" i="8"/>
  <c r="BA112" i="8"/>
  <c r="AZ112" i="8"/>
  <c r="AY112" i="8"/>
  <c r="AX112" i="8"/>
  <c r="AW112" i="8"/>
  <c r="AV112" i="8"/>
  <c r="AU112" i="8"/>
  <c r="AT112" i="8"/>
  <c r="AS112" i="8"/>
  <c r="AR112" i="8"/>
  <c r="AQ112" i="8"/>
  <c r="AP112" i="8"/>
  <c r="AO112" i="8"/>
  <c r="AN112" i="8"/>
  <c r="AM112" i="8"/>
  <c r="AL112" i="8"/>
  <c r="AK112" i="8"/>
  <c r="AJ112" i="8"/>
  <c r="AI112" i="8"/>
  <c r="AH112" i="8"/>
  <c r="AG112" i="8"/>
  <c r="AF112" i="8"/>
  <c r="AE112" i="8"/>
  <c r="AD112" i="8"/>
  <c r="AC112" i="8"/>
  <c r="AB112" i="8"/>
  <c r="AA112" i="8"/>
  <c r="L112" i="8"/>
  <c r="J112" i="8"/>
  <c r="BE110" i="8"/>
  <c r="BD110" i="8"/>
  <c r="BC110" i="8"/>
  <c r="BB110" i="8"/>
  <c r="BA110" i="8"/>
  <c r="AZ110" i="8"/>
  <c r="AY110" i="8"/>
  <c r="AX110" i="8"/>
  <c r="AW110" i="8"/>
  <c r="AV110" i="8"/>
  <c r="AU110" i="8"/>
  <c r="AT110" i="8"/>
  <c r="AS110" i="8"/>
  <c r="AR110" i="8"/>
  <c r="AQ110" i="8"/>
  <c r="AP110" i="8"/>
  <c r="AO110" i="8"/>
  <c r="AN110" i="8"/>
  <c r="AM110" i="8"/>
  <c r="AL110" i="8"/>
  <c r="AK110" i="8"/>
  <c r="AJ110" i="8"/>
  <c r="AI110" i="8"/>
  <c r="AH110" i="8"/>
  <c r="AG110" i="8"/>
  <c r="AF110" i="8"/>
  <c r="AE110" i="8"/>
  <c r="AD110" i="8"/>
  <c r="AC110" i="8"/>
  <c r="AB110" i="8"/>
  <c r="AA110" i="8"/>
  <c r="L110" i="8"/>
  <c r="J110" i="8"/>
  <c r="BE108" i="8"/>
  <c r="BD108" i="8"/>
  <c r="BC108" i="8"/>
  <c r="BB108" i="8"/>
  <c r="BA108" i="8"/>
  <c r="AZ108" i="8"/>
  <c r="AY108" i="8"/>
  <c r="AX108" i="8"/>
  <c r="AW108" i="8"/>
  <c r="AV108" i="8"/>
  <c r="AU108" i="8"/>
  <c r="AT108" i="8"/>
  <c r="AS108" i="8"/>
  <c r="AR108" i="8"/>
  <c r="AQ108" i="8"/>
  <c r="AP108" i="8"/>
  <c r="AO108" i="8"/>
  <c r="AN108" i="8"/>
  <c r="AM108" i="8"/>
  <c r="AL108" i="8"/>
  <c r="AK108" i="8"/>
  <c r="AJ108" i="8"/>
  <c r="AI108" i="8"/>
  <c r="AH108" i="8"/>
  <c r="AG108" i="8"/>
  <c r="AF108" i="8"/>
  <c r="AE108" i="8"/>
  <c r="AD108" i="8"/>
  <c r="AC108" i="8"/>
  <c r="AB108" i="8"/>
  <c r="AA108" i="8"/>
  <c r="L108" i="8"/>
  <c r="J108" i="8"/>
  <c r="BE106" i="8"/>
  <c r="BD106" i="8"/>
  <c r="BC106" i="8"/>
  <c r="BB106" i="8"/>
  <c r="BA106" i="8"/>
  <c r="AZ106" i="8"/>
  <c r="AY106" i="8"/>
  <c r="AX106" i="8"/>
  <c r="AW106" i="8"/>
  <c r="AV106" i="8"/>
  <c r="AU106" i="8"/>
  <c r="AT106" i="8"/>
  <c r="AS106" i="8"/>
  <c r="AR106" i="8"/>
  <c r="AQ106" i="8"/>
  <c r="AP106" i="8"/>
  <c r="AO106" i="8"/>
  <c r="AN106" i="8"/>
  <c r="AM106" i="8"/>
  <c r="AL106" i="8"/>
  <c r="AK106" i="8"/>
  <c r="AJ106" i="8"/>
  <c r="AI106" i="8"/>
  <c r="AH106" i="8"/>
  <c r="AG106" i="8"/>
  <c r="AF106" i="8"/>
  <c r="AE106" i="8"/>
  <c r="AD106" i="8"/>
  <c r="AC106" i="8"/>
  <c r="AB106" i="8"/>
  <c r="AA106" i="8"/>
  <c r="L106" i="8"/>
  <c r="J106" i="8"/>
  <c r="BE104" i="8"/>
  <c r="BD104" i="8"/>
  <c r="BC104" i="8"/>
  <c r="BB104" i="8"/>
  <c r="BA104" i="8"/>
  <c r="AZ104" i="8"/>
  <c r="AY104" i="8"/>
  <c r="AX104" i="8"/>
  <c r="AW104" i="8"/>
  <c r="AV104" i="8"/>
  <c r="AU104" i="8"/>
  <c r="AT104" i="8"/>
  <c r="AS104" i="8"/>
  <c r="AR104" i="8"/>
  <c r="AQ104" i="8"/>
  <c r="AP104" i="8"/>
  <c r="AO104" i="8"/>
  <c r="AN104" i="8"/>
  <c r="AM104" i="8"/>
  <c r="AL104" i="8"/>
  <c r="AK104" i="8"/>
  <c r="AJ104" i="8"/>
  <c r="AI104" i="8"/>
  <c r="AH104" i="8"/>
  <c r="AG104" i="8"/>
  <c r="AF104" i="8"/>
  <c r="AE104" i="8"/>
  <c r="AD104" i="8"/>
  <c r="AC104" i="8"/>
  <c r="AB104" i="8"/>
  <c r="AA104" i="8"/>
  <c r="L104" i="8"/>
  <c r="J104" i="8"/>
  <c r="BE102" i="8"/>
  <c r="BD102" i="8"/>
  <c r="BC102" i="8"/>
  <c r="BB102" i="8"/>
  <c r="BA102" i="8"/>
  <c r="AZ102" i="8"/>
  <c r="AY102" i="8"/>
  <c r="AX102" i="8"/>
  <c r="AW102" i="8"/>
  <c r="AV102" i="8"/>
  <c r="AU102" i="8"/>
  <c r="AT102" i="8"/>
  <c r="AS102" i="8"/>
  <c r="AR102" i="8"/>
  <c r="AQ102" i="8"/>
  <c r="AP102" i="8"/>
  <c r="AO102" i="8"/>
  <c r="AN102" i="8"/>
  <c r="AM102" i="8"/>
  <c r="AL102" i="8"/>
  <c r="AK102" i="8"/>
  <c r="AJ102" i="8"/>
  <c r="AI102" i="8"/>
  <c r="AH102" i="8"/>
  <c r="AG102" i="8"/>
  <c r="AF102" i="8"/>
  <c r="AE102" i="8"/>
  <c r="AD102" i="8"/>
  <c r="AC102" i="8"/>
  <c r="AB102" i="8"/>
  <c r="AA102" i="8"/>
  <c r="L102" i="8"/>
  <c r="J102" i="8"/>
  <c r="BE100" i="8"/>
  <c r="BD100" i="8"/>
  <c r="BC100" i="8"/>
  <c r="BB100" i="8"/>
  <c r="BA100" i="8"/>
  <c r="AZ100" i="8"/>
  <c r="AY100" i="8"/>
  <c r="AX100" i="8"/>
  <c r="AW100" i="8"/>
  <c r="AV100" i="8"/>
  <c r="AU100" i="8"/>
  <c r="AT100" i="8"/>
  <c r="AS100" i="8"/>
  <c r="AR100" i="8"/>
  <c r="AQ100" i="8"/>
  <c r="AP100" i="8"/>
  <c r="AO100" i="8"/>
  <c r="AN100" i="8"/>
  <c r="AM100" i="8"/>
  <c r="AL100" i="8"/>
  <c r="AK100" i="8"/>
  <c r="AJ100" i="8"/>
  <c r="AI100" i="8"/>
  <c r="AH100" i="8"/>
  <c r="AG100" i="8"/>
  <c r="AF100" i="8"/>
  <c r="AE100" i="8"/>
  <c r="AD100" i="8"/>
  <c r="AC100" i="8"/>
  <c r="AB100" i="8"/>
  <c r="AA100" i="8"/>
  <c r="L100" i="8"/>
  <c r="J100" i="8"/>
  <c r="BE98" i="8"/>
  <c r="BD98" i="8"/>
  <c r="BC98" i="8"/>
  <c r="BB98" i="8"/>
  <c r="BA98" i="8"/>
  <c r="AZ98" i="8"/>
  <c r="AY98" i="8"/>
  <c r="AX98" i="8"/>
  <c r="AW98" i="8"/>
  <c r="AV98" i="8"/>
  <c r="AU98" i="8"/>
  <c r="AT98" i="8"/>
  <c r="AS98" i="8"/>
  <c r="AR98" i="8"/>
  <c r="AQ98" i="8"/>
  <c r="AP98" i="8"/>
  <c r="AO98" i="8"/>
  <c r="AN98" i="8"/>
  <c r="AM98" i="8"/>
  <c r="AL98" i="8"/>
  <c r="AK98" i="8"/>
  <c r="AJ98" i="8"/>
  <c r="AI98" i="8"/>
  <c r="AH98" i="8"/>
  <c r="AG98" i="8"/>
  <c r="AF98" i="8"/>
  <c r="AE98" i="8"/>
  <c r="AD98" i="8"/>
  <c r="AC98" i="8"/>
  <c r="AB98" i="8"/>
  <c r="AA98" i="8"/>
  <c r="L98" i="8"/>
  <c r="J98" i="8"/>
  <c r="BE96" i="8"/>
  <c r="BD96" i="8"/>
  <c r="BC96" i="8"/>
  <c r="BB96" i="8"/>
  <c r="BA96" i="8"/>
  <c r="AZ96" i="8"/>
  <c r="AY96" i="8"/>
  <c r="AX96" i="8"/>
  <c r="AW96" i="8"/>
  <c r="AV96" i="8"/>
  <c r="AU96" i="8"/>
  <c r="AT96" i="8"/>
  <c r="AS96" i="8"/>
  <c r="AR96" i="8"/>
  <c r="AQ96" i="8"/>
  <c r="AP96" i="8"/>
  <c r="AO96" i="8"/>
  <c r="AN96" i="8"/>
  <c r="AM96" i="8"/>
  <c r="AL96" i="8"/>
  <c r="AK96" i="8"/>
  <c r="AJ96" i="8"/>
  <c r="AI96" i="8"/>
  <c r="AH96" i="8"/>
  <c r="AG96" i="8"/>
  <c r="AF96" i="8"/>
  <c r="AE96" i="8"/>
  <c r="AD96" i="8"/>
  <c r="AC96" i="8"/>
  <c r="AB96" i="8"/>
  <c r="AA96" i="8"/>
  <c r="L96" i="8"/>
  <c r="J96" i="8"/>
  <c r="BE94" i="8"/>
  <c r="BD94" i="8"/>
  <c r="BC94" i="8"/>
  <c r="BB94" i="8"/>
  <c r="BA94" i="8"/>
  <c r="AZ94" i="8"/>
  <c r="AY94" i="8"/>
  <c r="AX94" i="8"/>
  <c r="AW94" i="8"/>
  <c r="AV94" i="8"/>
  <c r="AU94" i="8"/>
  <c r="AT94" i="8"/>
  <c r="AS94" i="8"/>
  <c r="AR94" i="8"/>
  <c r="AQ94" i="8"/>
  <c r="AP94" i="8"/>
  <c r="AO94" i="8"/>
  <c r="AN94" i="8"/>
  <c r="AM94" i="8"/>
  <c r="AL94" i="8"/>
  <c r="AK94" i="8"/>
  <c r="AJ94" i="8"/>
  <c r="AI94" i="8"/>
  <c r="AH94" i="8"/>
  <c r="AG94" i="8"/>
  <c r="AF94" i="8"/>
  <c r="AE94" i="8"/>
  <c r="AD94" i="8"/>
  <c r="AC94" i="8"/>
  <c r="AB94" i="8"/>
  <c r="AA94" i="8"/>
  <c r="L94" i="8"/>
  <c r="J94" i="8"/>
  <c r="BE92" i="8"/>
  <c r="BD92" i="8"/>
  <c r="BC92" i="8"/>
  <c r="BB92" i="8"/>
  <c r="BA92" i="8"/>
  <c r="AZ92" i="8"/>
  <c r="AY92" i="8"/>
  <c r="AX92" i="8"/>
  <c r="AW92" i="8"/>
  <c r="AV92" i="8"/>
  <c r="AU92" i="8"/>
  <c r="AT92" i="8"/>
  <c r="AS92" i="8"/>
  <c r="AR92" i="8"/>
  <c r="AQ92" i="8"/>
  <c r="AP92" i="8"/>
  <c r="AO92" i="8"/>
  <c r="AN92" i="8"/>
  <c r="AM92" i="8"/>
  <c r="AL92" i="8"/>
  <c r="AK92" i="8"/>
  <c r="AJ92" i="8"/>
  <c r="AI92" i="8"/>
  <c r="AH92" i="8"/>
  <c r="AG92" i="8"/>
  <c r="AF92" i="8"/>
  <c r="AE92" i="8"/>
  <c r="AD92" i="8"/>
  <c r="AC92" i="8"/>
  <c r="AB92" i="8"/>
  <c r="AA92" i="8"/>
  <c r="L92" i="8"/>
  <c r="J92" i="8"/>
  <c r="BE90" i="8"/>
  <c r="BD90" i="8"/>
  <c r="BC90" i="8"/>
  <c r="BB90" i="8"/>
  <c r="BA90" i="8"/>
  <c r="AZ90" i="8"/>
  <c r="AY90" i="8"/>
  <c r="AX90" i="8"/>
  <c r="AW90" i="8"/>
  <c r="AV90" i="8"/>
  <c r="AU90" i="8"/>
  <c r="AT90" i="8"/>
  <c r="AS90" i="8"/>
  <c r="AR90" i="8"/>
  <c r="AQ90" i="8"/>
  <c r="AP90" i="8"/>
  <c r="AO90" i="8"/>
  <c r="AN90" i="8"/>
  <c r="AM90" i="8"/>
  <c r="AL90" i="8"/>
  <c r="AK90" i="8"/>
  <c r="AJ90" i="8"/>
  <c r="AI90" i="8"/>
  <c r="AH90" i="8"/>
  <c r="AG90" i="8"/>
  <c r="AF90" i="8"/>
  <c r="AE90" i="8"/>
  <c r="AD90" i="8"/>
  <c r="AC90" i="8"/>
  <c r="AB90" i="8"/>
  <c r="AA90" i="8"/>
  <c r="L90" i="8"/>
  <c r="J90" i="8"/>
  <c r="BE88" i="8"/>
  <c r="BD88" i="8"/>
  <c r="BC88" i="8"/>
  <c r="BB88" i="8"/>
  <c r="BA88" i="8"/>
  <c r="AZ88" i="8"/>
  <c r="AY88" i="8"/>
  <c r="AX88" i="8"/>
  <c r="AW88" i="8"/>
  <c r="AV88" i="8"/>
  <c r="AU88" i="8"/>
  <c r="AT88" i="8"/>
  <c r="AS88" i="8"/>
  <c r="AR88" i="8"/>
  <c r="AQ88" i="8"/>
  <c r="AP88" i="8"/>
  <c r="AO88" i="8"/>
  <c r="AN88" i="8"/>
  <c r="AM88" i="8"/>
  <c r="AL88" i="8"/>
  <c r="AK88" i="8"/>
  <c r="AJ88" i="8"/>
  <c r="AI88" i="8"/>
  <c r="AH88" i="8"/>
  <c r="AG88" i="8"/>
  <c r="AF88" i="8"/>
  <c r="AE88" i="8"/>
  <c r="AD88" i="8"/>
  <c r="AC88" i="8"/>
  <c r="AB88" i="8"/>
  <c r="AA88" i="8"/>
  <c r="L88" i="8"/>
  <c r="J88" i="8"/>
  <c r="BE86" i="8"/>
  <c r="BD86" i="8"/>
  <c r="BC86" i="8"/>
  <c r="BB86" i="8"/>
  <c r="BA86" i="8"/>
  <c r="AZ86" i="8"/>
  <c r="AY86" i="8"/>
  <c r="AX86" i="8"/>
  <c r="AW86" i="8"/>
  <c r="AV86" i="8"/>
  <c r="AU86" i="8"/>
  <c r="AT86" i="8"/>
  <c r="AS86" i="8"/>
  <c r="AR86" i="8"/>
  <c r="AQ86" i="8"/>
  <c r="AP86" i="8"/>
  <c r="AO86" i="8"/>
  <c r="AN86" i="8"/>
  <c r="AM86" i="8"/>
  <c r="AL86" i="8"/>
  <c r="AK86" i="8"/>
  <c r="AJ86" i="8"/>
  <c r="AI86" i="8"/>
  <c r="AH86" i="8"/>
  <c r="AG86" i="8"/>
  <c r="AF86" i="8"/>
  <c r="AE86" i="8"/>
  <c r="AD86" i="8"/>
  <c r="AC86" i="8"/>
  <c r="AB86" i="8"/>
  <c r="AA86" i="8"/>
  <c r="L86" i="8"/>
  <c r="J86" i="8"/>
  <c r="BE84" i="8"/>
  <c r="BD84" i="8"/>
  <c r="BC84" i="8"/>
  <c r="BB84" i="8"/>
  <c r="BA84" i="8"/>
  <c r="AZ84" i="8"/>
  <c r="AY84" i="8"/>
  <c r="AX84" i="8"/>
  <c r="AW84" i="8"/>
  <c r="AV84" i="8"/>
  <c r="AU84" i="8"/>
  <c r="AT84" i="8"/>
  <c r="AS84" i="8"/>
  <c r="AR84" i="8"/>
  <c r="AQ84" i="8"/>
  <c r="AP84" i="8"/>
  <c r="AO84" i="8"/>
  <c r="AN84" i="8"/>
  <c r="AM84" i="8"/>
  <c r="AL84" i="8"/>
  <c r="AK84" i="8"/>
  <c r="AJ84" i="8"/>
  <c r="AI84" i="8"/>
  <c r="AH84" i="8"/>
  <c r="AG84" i="8"/>
  <c r="AF84" i="8"/>
  <c r="AE84" i="8"/>
  <c r="AD84" i="8"/>
  <c r="AC84" i="8"/>
  <c r="AB84" i="8"/>
  <c r="AA84" i="8"/>
  <c r="L84" i="8"/>
  <c r="J84" i="8"/>
  <c r="BE82" i="8"/>
  <c r="BD82" i="8"/>
  <c r="BC82" i="8"/>
  <c r="BB82" i="8"/>
  <c r="BA82" i="8"/>
  <c r="AZ82" i="8"/>
  <c r="AY82" i="8"/>
  <c r="AX82" i="8"/>
  <c r="AW82" i="8"/>
  <c r="AV82" i="8"/>
  <c r="AU82" i="8"/>
  <c r="AT82" i="8"/>
  <c r="AS82" i="8"/>
  <c r="AR82" i="8"/>
  <c r="AQ82" i="8"/>
  <c r="AP82" i="8"/>
  <c r="AO82" i="8"/>
  <c r="AN82" i="8"/>
  <c r="AM82" i="8"/>
  <c r="AL82" i="8"/>
  <c r="AK82" i="8"/>
  <c r="AJ82" i="8"/>
  <c r="AI82" i="8"/>
  <c r="AH82" i="8"/>
  <c r="AG82" i="8"/>
  <c r="AF82" i="8"/>
  <c r="AE82" i="8"/>
  <c r="AD82" i="8"/>
  <c r="AC82" i="8"/>
  <c r="AB82" i="8"/>
  <c r="AA82" i="8"/>
  <c r="L82" i="8"/>
  <c r="J82" i="8"/>
  <c r="BE80" i="8"/>
  <c r="BD80" i="8"/>
  <c r="BC80" i="8"/>
  <c r="BB80" i="8"/>
  <c r="BA80" i="8"/>
  <c r="AZ80" i="8"/>
  <c r="AY80" i="8"/>
  <c r="AX80" i="8"/>
  <c r="AW80" i="8"/>
  <c r="AV80" i="8"/>
  <c r="AU80" i="8"/>
  <c r="AT80" i="8"/>
  <c r="AS80" i="8"/>
  <c r="AR80" i="8"/>
  <c r="AQ80" i="8"/>
  <c r="AP80" i="8"/>
  <c r="AO80" i="8"/>
  <c r="AN80" i="8"/>
  <c r="AM80" i="8"/>
  <c r="AL80" i="8"/>
  <c r="AK80" i="8"/>
  <c r="AJ80" i="8"/>
  <c r="AI80" i="8"/>
  <c r="AH80" i="8"/>
  <c r="AG80" i="8"/>
  <c r="AF80" i="8"/>
  <c r="AE80" i="8"/>
  <c r="AD80" i="8"/>
  <c r="AC80" i="8"/>
  <c r="AB80" i="8"/>
  <c r="AA80" i="8"/>
  <c r="L80" i="8"/>
  <c r="J80" i="8"/>
  <c r="BE78" i="8"/>
  <c r="BD78" i="8"/>
  <c r="BC78" i="8"/>
  <c r="BB78" i="8"/>
  <c r="BA78" i="8"/>
  <c r="AZ78" i="8"/>
  <c r="AY78" i="8"/>
  <c r="AX78" i="8"/>
  <c r="AW78" i="8"/>
  <c r="AV78" i="8"/>
  <c r="AU78" i="8"/>
  <c r="AT78" i="8"/>
  <c r="AS78" i="8"/>
  <c r="AR78" i="8"/>
  <c r="AQ78" i="8"/>
  <c r="AP78" i="8"/>
  <c r="AO78" i="8"/>
  <c r="AN78" i="8"/>
  <c r="AM78" i="8"/>
  <c r="AL78" i="8"/>
  <c r="AK78" i="8"/>
  <c r="AJ78" i="8"/>
  <c r="AI78" i="8"/>
  <c r="AH78" i="8"/>
  <c r="AG78" i="8"/>
  <c r="AF78" i="8"/>
  <c r="AE78" i="8"/>
  <c r="AD78" i="8"/>
  <c r="AC78" i="8"/>
  <c r="AB78" i="8"/>
  <c r="AA78" i="8"/>
  <c r="L78" i="8"/>
  <c r="J78" i="8"/>
  <c r="BE76" i="8"/>
  <c r="BD76" i="8"/>
  <c r="BC76" i="8"/>
  <c r="BB76" i="8"/>
  <c r="BA76" i="8"/>
  <c r="AZ76" i="8"/>
  <c r="AY76" i="8"/>
  <c r="AX76" i="8"/>
  <c r="AW76" i="8"/>
  <c r="AV76" i="8"/>
  <c r="AU76" i="8"/>
  <c r="AT76" i="8"/>
  <c r="AS76" i="8"/>
  <c r="AR76" i="8"/>
  <c r="AQ76" i="8"/>
  <c r="AP76" i="8"/>
  <c r="AO76" i="8"/>
  <c r="AN76" i="8"/>
  <c r="AM76" i="8"/>
  <c r="AL76" i="8"/>
  <c r="AK76" i="8"/>
  <c r="AJ76" i="8"/>
  <c r="AI76" i="8"/>
  <c r="AH76" i="8"/>
  <c r="AG76" i="8"/>
  <c r="AF76" i="8"/>
  <c r="AE76" i="8"/>
  <c r="AD76" i="8"/>
  <c r="AC76" i="8"/>
  <c r="AB76" i="8"/>
  <c r="AA76" i="8"/>
  <c r="L76" i="8"/>
  <c r="J76" i="8"/>
  <c r="BE74" i="8"/>
  <c r="BD74" i="8"/>
  <c r="BC74" i="8"/>
  <c r="BB74" i="8"/>
  <c r="BA74"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L74" i="8"/>
  <c r="J74" i="8"/>
  <c r="BE72" i="8"/>
  <c r="BD72" i="8"/>
  <c r="BC72" i="8"/>
  <c r="BB72" i="8"/>
  <c r="BA72"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L72" i="8"/>
  <c r="J72" i="8"/>
  <c r="BE70" i="8"/>
  <c r="BD70" i="8"/>
  <c r="BC70" i="8"/>
  <c r="BB70" i="8"/>
  <c r="BA70" i="8"/>
  <c r="AZ70" i="8"/>
  <c r="AY70" i="8"/>
  <c r="AX70" i="8"/>
  <c r="AW70" i="8"/>
  <c r="AV70" i="8"/>
  <c r="AU70" i="8"/>
  <c r="AT70" i="8"/>
  <c r="AS70" i="8"/>
  <c r="AR70" i="8"/>
  <c r="AQ70" i="8"/>
  <c r="AP70" i="8"/>
  <c r="AO70" i="8"/>
  <c r="AN70" i="8"/>
  <c r="AM70" i="8"/>
  <c r="AL70" i="8"/>
  <c r="AK70" i="8"/>
  <c r="AJ70" i="8"/>
  <c r="AI70" i="8"/>
  <c r="AH70" i="8"/>
  <c r="AG70" i="8"/>
  <c r="AF70" i="8"/>
  <c r="AE70" i="8"/>
  <c r="AD70" i="8"/>
  <c r="AC70" i="8"/>
  <c r="AB70" i="8"/>
  <c r="AA70" i="8"/>
  <c r="L70" i="8"/>
  <c r="J70" i="8"/>
  <c r="BE68" i="8"/>
  <c r="BD68" i="8"/>
  <c r="BC68" i="8"/>
  <c r="BB68" i="8"/>
  <c r="BA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L68" i="8"/>
  <c r="J68" i="8"/>
  <c r="BE66" i="8"/>
  <c r="BD66" i="8"/>
  <c r="BC66" i="8"/>
  <c r="BB66" i="8"/>
  <c r="BA66" i="8"/>
  <c r="AZ66" i="8"/>
  <c r="AY66" i="8"/>
  <c r="AX66" i="8"/>
  <c r="AW66" i="8"/>
  <c r="AV66" i="8"/>
  <c r="AU66" i="8"/>
  <c r="AT66" i="8"/>
  <c r="AS66" i="8"/>
  <c r="AR66" i="8"/>
  <c r="AQ66" i="8"/>
  <c r="AP66" i="8"/>
  <c r="AO66" i="8"/>
  <c r="AN66" i="8"/>
  <c r="AM66" i="8"/>
  <c r="AL66" i="8"/>
  <c r="AK66" i="8"/>
  <c r="AJ66" i="8"/>
  <c r="AI66" i="8"/>
  <c r="AH66" i="8"/>
  <c r="AG66" i="8"/>
  <c r="AF66" i="8"/>
  <c r="AE66" i="8"/>
  <c r="AD66" i="8"/>
  <c r="AC66" i="8"/>
  <c r="AB66" i="8"/>
  <c r="AA66" i="8"/>
  <c r="L66" i="8"/>
  <c r="J66" i="8"/>
  <c r="BE64" i="8"/>
  <c r="BD64" i="8"/>
  <c r="BC64" i="8"/>
  <c r="BB64" i="8"/>
  <c r="BA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L64" i="8"/>
  <c r="J64" i="8"/>
  <c r="BE62" i="8"/>
  <c r="BD62" i="8"/>
  <c r="BC62" i="8"/>
  <c r="BB62" i="8"/>
  <c r="BA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L62" i="8"/>
  <c r="J62" i="8"/>
  <c r="BE60" i="8"/>
  <c r="BD60" i="8"/>
  <c r="BC60" i="8"/>
  <c r="BB60" i="8"/>
  <c r="BA60" i="8"/>
  <c r="AZ60" i="8"/>
  <c r="AY60" i="8"/>
  <c r="AX60" i="8"/>
  <c r="AW60" i="8"/>
  <c r="AV60" i="8"/>
  <c r="AU60" i="8"/>
  <c r="AT60" i="8"/>
  <c r="AS60" i="8"/>
  <c r="AR60" i="8"/>
  <c r="AQ60" i="8"/>
  <c r="AP60" i="8"/>
  <c r="AO60" i="8"/>
  <c r="AN60" i="8"/>
  <c r="AM60" i="8"/>
  <c r="AL60" i="8"/>
  <c r="AK60" i="8"/>
  <c r="AJ60" i="8"/>
  <c r="AI60" i="8"/>
  <c r="AH60" i="8"/>
  <c r="AG60" i="8"/>
  <c r="AF60" i="8"/>
  <c r="AE60" i="8"/>
  <c r="AD60" i="8"/>
  <c r="AC60" i="8"/>
  <c r="AB60" i="8"/>
  <c r="AA60" i="8"/>
  <c r="L60" i="8"/>
  <c r="J60" i="8"/>
  <c r="BE58" i="8"/>
  <c r="BD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L58" i="8"/>
  <c r="J58" i="8"/>
  <c r="BE56" i="8"/>
  <c r="BD56" i="8"/>
  <c r="BC56" i="8"/>
  <c r="BB56" i="8"/>
  <c r="BA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L56" i="8"/>
  <c r="J56" i="8"/>
  <c r="BE54" i="8"/>
  <c r="BD54" i="8"/>
  <c r="BC54" i="8"/>
  <c r="BB54" i="8"/>
  <c r="BA54" i="8"/>
  <c r="AZ54" i="8"/>
  <c r="AY54" i="8"/>
  <c r="AX54" i="8"/>
  <c r="AW54" i="8"/>
  <c r="AV54" i="8"/>
  <c r="AU54" i="8"/>
  <c r="AT54" i="8"/>
  <c r="AS54" i="8"/>
  <c r="AR54" i="8"/>
  <c r="AQ54" i="8"/>
  <c r="AP54" i="8"/>
  <c r="AO54" i="8"/>
  <c r="AN54" i="8"/>
  <c r="AM54" i="8"/>
  <c r="AL54" i="8"/>
  <c r="AK54" i="8"/>
  <c r="AJ54" i="8"/>
  <c r="AI54" i="8"/>
  <c r="AH54" i="8"/>
  <c r="AG54" i="8"/>
  <c r="AF54" i="8"/>
  <c r="AE54" i="8"/>
  <c r="AD54" i="8"/>
  <c r="AC54" i="8"/>
  <c r="AB54" i="8"/>
  <c r="AA54" i="8"/>
  <c r="L54" i="8"/>
  <c r="J54" i="8"/>
  <c r="BE52" i="8"/>
  <c r="BD52" i="8"/>
  <c r="BC52" i="8"/>
  <c r="BB52" i="8"/>
  <c r="BA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L52" i="8"/>
  <c r="J52" i="8"/>
  <c r="BE50" i="8"/>
  <c r="BD50" i="8"/>
  <c r="BC50" i="8"/>
  <c r="BB50" i="8"/>
  <c r="BA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L50" i="8"/>
  <c r="J50" i="8"/>
  <c r="BE48" i="8"/>
  <c r="BD48" i="8"/>
  <c r="BC48" i="8"/>
  <c r="BB48" i="8"/>
  <c r="BA48" i="8"/>
  <c r="AZ48" i="8"/>
  <c r="AY48" i="8"/>
  <c r="AX48" i="8"/>
  <c r="AW48" i="8"/>
  <c r="AV48" i="8"/>
  <c r="AU48" i="8"/>
  <c r="AT48" i="8"/>
  <c r="AS48" i="8"/>
  <c r="AR48" i="8"/>
  <c r="AQ48" i="8"/>
  <c r="AP48" i="8"/>
  <c r="AO48" i="8"/>
  <c r="AN48" i="8"/>
  <c r="AM48" i="8"/>
  <c r="AL48" i="8"/>
  <c r="AK48" i="8"/>
  <c r="AJ48" i="8"/>
  <c r="AI48" i="8"/>
  <c r="AH48" i="8"/>
  <c r="AG48" i="8"/>
  <c r="AF48" i="8"/>
  <c r="AE48" i="8"/>
  <c r="AD48" i="8"/>
  <c r="AC48" i="8"/>
  <c r="AB48" i="8"/>
  <c r="AA48" i="8"/>
  <c r="L48" i="8"/>
  <c r="J48" i="8"/>
  <c r="BE46" i="8"/>
  <c r="BD46" i="8"/>
  <c r="BC46" i="8"/>
  <c r="BB46" i="8"/>
  <c r="BA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L46" i="8"/>
  <c r="J46" i="8"/>
  <c r="BE44" i="8"/>
  <c r="BD44" i="8"/>
  <c r="BC44" i="8"/>
  <c r="BB44" i="8"/>
  <c r="BA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L44" i="8"/>
  <c r="J44" i="8"/>
  <c r="BE42" i="8"/>
  <c r="BD42" i="8"/>
  <c r="BC42" i="8"/>
  <c r="BB42" i="8"/>
  <c r="BA42" i="8"/>
  <c r="AZ42" i="8"/>
  <c r="AY42" i="8"/>
  <c r="AX42" i="8"/>
  <c r="AW42" i="8"/>
  <c r="AV42" i="8"/>
  <c r="AU42" i="8"/>
  <c r="AT42" i="8"/>
  <c r="AS42" i="8"/>
  <c r="AR42" i="8"/>
  <c r="AQ42" i="8"/>
  <c r="AP42" i="8"/>
  <c r="AO42" i="8"/>
  <c r="AN42" i="8"/>
  <c r="AM42" i="8"/>
  <c r="AL42" i="8"/>
  <c r="AK42" i="8"/>
  <c r="AJ42" i="8"/>
  <c r="AI42" i="8"/>
  <c r="AH42" i="8"/>
  <c r="AG42" i="8"/>
  <c r="AF42" i="8"/>
  <c r="AE42" i="8"/>
  <c r="AD42" i="8"/>
  <c r="AC42" i="8"/>
  <c r="AB42" i="8"/>
  <c r="AA42" i="8"/>
  <c r="L42" i="8"/>
  <c r="J42" i="8"/>
  <c r="BE40" i="8"/>
  <c r="BD40" i="8"/>
  <c r="BC40" i="8"/>
  <c r="BB40" i="8"/>
  <c r="BA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L40" i="8"/>
  <c r="J40" i="8"/>
  <c r="BE38" i="8"/>
  <c r="BD38" i="8"/>
  <c r="BC38" i="8"/>
  <c r="BB38" i="8"/>
  <c r="BA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L38" i="8"/>
  <c r="J38" i="8"/>
  <c r="BE36" i="8"/>
  <c r="BD36" i="8"/>
  <c r="BC36" i="8"/>
  <c r="BB36" i="8"/>
  <c r="BA36" i="8"/>
  <c r="AZ36" i="8"/>
  <c r="AY36" i="8"/>
  <c r="AX36" i="8"/>
  <c r="AW36" i="8"/>
  <c r="AV36" i="8"/>
  <c r="AU36" i="8"/>
  <c r="AT36" i="8"/>
  <c r="AS36" i="8"/>
  <c r="AR36" i="8"/>
  <c r="AQ36" i="8"/>
  <c r="AP36" i="8"/>
  <c r="AO36" i="8"/>
  <c r="AN36" i="8"/>
  <c r="AM36" i="8"/>
  <c r="AL36" i="8"/>
  <c r="AK36" i="8"/>
  <c r="AJ36" i="8"/>
  <c r="AI36" i="8"/>
  <c r="AH36" i="8"/>
  <c r="AG36" i="8"/>
  <c r="AF36" i="8"/>
  <c r="AE36" i="8"/>
  <c r="AD36" i="8"/>
  <c r="AC36" i="8"/>
  <c r="AB36" i="8"/>
  <c r="AA36" i="8"/>
  <c r="L36" i="8"/>
  <c r="J36" i="8"/>
  <c r="BE34" i="8"/>
  <c r="BD34" i="8"/>
  <c r="BC34" i="8"/>
  <c r="BB34" i="8"/>
  <c r="BA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L34" i="8"/>
  <c r="J34" i="8"/>
  <c r="BE32" i="8"/>
  <c r="BD32" i="8"/>
  <c r="BC32" i="8"/>
  <c r="BB32" i="8"/>
  <c r="BA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L32" i="8"/>
  <c r="J32"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L30" i="8"/>
  <c r="J30" i="8"/>
  <c r="BE28" i="8"/>
  <c r="BD28" i="8"/>
  <c r="BC28" i="8"/>
  <c r="BB28" i="8"/>
  <c r="BA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L28" i="8"/>
  <c r="J28"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L26" i="8"/>
  <c r="J26"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L24" i="8"/>
  <c r="J24" i="8"/>
  <c r="BE22" i="8"/>
  <c r="BD22" i="8"/>
  <c r="BC22" i="8"/>
  <c r="BB22" i="8"/>
  <c r="BA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L22" i="8"/>
  <c r="J22"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L20" i="8"/>
  <c r="J20" i="8"/>
  <c r="BE18" i="8"/>
  <c r="BD18" i="8"/>
  <c r="BC18" i="8"/>
  <c r="BB18" i="8"/>
  <c r="BA18" i="8"/>
  <c r="AZ18" i="8"/>
  <c r="AY18" i="8"/>
  <c r="AX18" i="8"/>
  <c r="AW18" i="8"/>
  <c r="AV18" i="8"/>
  <c r="AU18" i="8"/>
  <c r="AT18" i="8"/>
  <c r="AS18" i="8"/>
  <c r="AR18" i="8"/>
  <c r="AQ18" i="8"/>
  <c r="AP18" i="8"/>
  <c r="AO18" i="8"/>
  <c r="AN18" i="8"/>
  <c r="AM18" i="8"/>
  <c r="AL18" i="8"/>
  <c r="AK18" i="8"/>
  <c r="AJ18" i="8"/>
  <c r="AI18" i="8"/>
  <c r="AH18" i="8"/>
  <c r="AG18" i="8"/>
  <c r="AF18" i="8"/>
  <c r="AE18" i="8"/>
  <c r="AD18" i="8"/>
  <c r="AC18" i="8"/>
  <c r="AB18" i="8"/>
  <c r="AA18" i="8"/>
  <c r="L18" i="8"/>
  <c r="J18" i="8"/>
  <c r="B17" i="8"/>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75" i="8" s="1"/>
  <c r="B77" i="8" s="1"/>
  <c r="B79" i="8" s="1"/>
  <c r="B81" i="8" s="1"/>
  <c r="B83" i="8" s="1"/>
  <c r="B85" i="8" s="1"/>
  <c r="B87" i="8" s="1"/>
  <c r="B89" i="8" s="1"/>
  <c r="B91" i="8" s="1"/>
  <c r="B93" i="8" s="1"/>
  <c r="B95" i="8" s="1"/>
  <c r="B97" i="8" s="1"/>
  <c r="B99" i="8" s="1"/>
  <c r="B101" i="8" s="1"/>
  <c r="B103" i="8" s="1"/>
  <c r="B105" i="8" s="1"/>
  <c r="B107" i="8" s="1"/>
  <c r="B109" i="8" s="1"/>
  <c r="B111" i="8" s="1"/>
  <c r="B113" i="8" s="1"/>
  <c r="B115" i="8" s="1"/>
  <c r="B117" i="8" s="1"/>
  <c r="B119" i="8" s="1"/>
  <c r="B121" i="8" s="1"/>
  <c r="B123" i="8" s="1"/>
  <c r="B125" i="8" s="1"/>
  <c r="B127" i="8" s="1"/>
  <c r="B129" i="8" s="1"/>
  <c r="B131" i="8" s="1"/>
  <c r="B133" i="8" s="1"/>
  <c r="B135" i="8" s="1"/>
  <c r="B137" i="8" s="1"/>
  <c r="B139" i="8" s="1"/>
  <c r="B141" i="8" s="1"/>
  <c r="B143" i="8" s="1"/>
  <c r="B145" i="8" s="1"/>
  <c r="B147" i="8" s="1"/>
  <c r="B149" i="8" s="1"/>
  <c r="B151" i="8" s="1"/>
  <c r="B153" i="8" s="1"/>
  <c r="B155" i="8" s="1"/>
  <c r="B157" i="8" s="1"/>
  <c r="B159" i="8" s="1"/>
  <c r="B161" i="8" s="1"/>
  <c r="B163" i="8" s="1"/>
  <c r="B165" i="8" s="1"/>
  <c r="B167" i="8" s="1"/>
  <c r="B169" i="8" s="1"/>
  <c r="B171" i="8" s="1"/>
  <c r="B173" i="8" s="1"/>
  <c r="B175" i="8" s="1"/>
  <c r="B177" i="8" s="1"/>
  <c r="B179" i="8" s="1"/>
  <c r="B181" i="8" s="1"/>
  <c r="B183" i="8" s="1"/>
  <c r="B185" i="8" s="1"/>
  <c r="B187" i="8" s="1"/>
  <c r="B189" i="8" s="1"/>
  <c r="B191" i="8" s="1"/>
  <c r="B193" i="8" s="1"/>
  <c r="B195" i="8" s="1"/>
  <c r="B197" i="8" s="1"/>
  <c r="B199" i="8" s="1"/>
  <c r="B201" i="8" s="1"/>
  <c r="B203" i="8" s="1"/>
  <c r="B205" i="8" s="1"/>
  <c r="B207" i="8" s="1"/>
  <c r="B209" i="8" s="1"/>
  <c r="B211" i="8" s="1"/>
  <c r="B213" i="8" s="1"/>
  <c r="B215" i="8" s="1"/>
  <c r="AU16" i="8"/>
  <c r="AE16" i="8"/>
  <c r="BB15" i="8"/>
  <c r="BB16" i="8" s="1"/>
  <c r="AX15" i="8"/>
  <c r="AX16" i="8" s="1"/>
  <c r="AU15" i="8"/>
  <c r="AT15" i="8"/>
  <c r="AT16" i="8" s="1"/>
  <c r="AP15" i="8"/>
  <c r="AP16" i="8" s="1"/>
  <c r="AM15" i="8"/>
  <c r="AM16" i="8" s="1"/>
  <c r="AL15" i="8"/>
  <c r="AL16" i="8" s="1"/>
  <c r="AI15" i="8"/>
  <c r="AI16" i="8" s="1"/>
  <c r="AE15" i="8"/>
  <c r="AD15" i="8"/>
  <c r="AD16" i="8" s="1"/>
  <c r="BE14" i="8"/>
  <c r="BE15" i="8" s="1"/>
  <c r="BE16" i="8" s="1"/>
  <c r="BD14" i="8"/>
  <c r="BD15" i="8" s="1"/>
  <c r="BD16" i="8" s="1"/>
  <c r="BC14" i="8"/>
  <c r="BC15" i="8" s="1"/>
  <c r="BC16" i="8" s="1"/>
  <c r="BF12" i="8"/>
  <c r="BI8" i="8"/>
  <c r="AJ2" i="8"/>
  <c r="BA15" i="8" s="1"/>
  <c r="BA16" i="8" s="1"/>
  <c r="P231" i="7"/>
  <c r="P230" i="7"/>
  <c r="K230" i="7"/>
  <c r="AH228" i="7"/>
  <c r="AA230" i="7" s="1"/>
  <c r="AM226" i="7"/>
  <c r="AA236" i="7" s="1"/>
  <c r="AJ226" i="7"/>
  <c r="AH226" i="7"/>
  <c r="W226" i="7"/>
  <c r="K236" i="7" s="1"/>
  <c r="T226" i="7"/>
  <c r="K231" i="7" s="1"/>
  <c r="R226" i="7"/>
  <c r="BA216" i="7"/>
  <c r="AZ216" i="7"/>
  <c r="AY216" i="7"/>
  <c r="AX216" i="7"/>
  <c r="AW216" i="7"/>
  <c r="AV216" i="7"/>
  <c r="AU216" i="7"/>
  <c r="AT216" i="7"/>
  <c r="AS216" i="7"/>
  <c r="AR216" i="7"/>
  <c r="AQ216" i="7"/>
  <c r="AP216" i="7"/>
  <c r="AO216" i="7"/>
  <c r="AN216" i="7"/>
  <c r="AM216" i="7"/>
  <c r="AL216" i="7"/>
  <c r="AK216" i="7"/>
  <c r="AJ216" i="7"/>
  <c r="AI216" i="7"/>
  <c r="AH216" i="7"/>
  <c r="AG216" i="7"/>
  <c r="AF216" i="7"/>
  <c r="AE216" i="7"/>
  <c r="AD216" i="7"/>
  <c r="AC216" i="7"/>
  <c r="AB216" i="7"/>
  <c r="AA216" i="7"/>
  <c r="Z216" i="7"/>
  <c r="Y216" i="7"/>
  <c r="X216" i="7"/>
  <c r="W216" i="7"/>
  <c r="H216" i="7"/>
  <c r="F216" i="7"/>
  <c r="BA214" i="7"/>
  <c r="AZ214" i="7"/>
  <c r="AY214" i="7"/>
  <c r="AX214" i="7"/>
  <c r="AW214" i="7"/>
  <c r="AV214" i="7"/>
  <c r="AU214" i="7"/>
  <c r="AT214" i="7"/>
  <c r="AS214" i="7"/>
  <c r="AR214" i="7"/>
  <c r="AQ214" i="7"/>
  <c r="AP214" i="7"/>
  <c r="AO214" i="7"/>
  <c r="AN214" i="7"/>
  <c r="AM214" i="7"/>
  <c r="AL214" i="7"/>
  <c r="AK214" i="7"/>
  <c r="AJ214" i="7"/>
  <c r="AI214" i="7"/>
  <c r="AH214" i="7"/>
  <c r="AG214" i="7"/>
  <c r="AF214" i="7"/>
  <c r="AE214" i="7"/>
  <c r="AD214" i="7"/>
  <c r="AC214" i="7"/>
  <c r="AB214" i="7"/>
  <c r="AA214" i="7"/>
  <c r="Z214" i="7"/>
  <c r="Y214" i="7"/>
  <c r="X214" i="7"/>
  <c r="W214" i="7"/>
  <c r="H214" i="7"/>
  <c r="F214" i="7"/>
  <c r="BA212" i="7"/>
  <c r="AZ212" i="7"/>
  <c r="AY212" i="7"/>
  <c r="AX212" i="7"/>
  <c r="AW212" i="7"/>
  <c r="AV212" i="7"/>
  <c r="AU212" i="7"/>
  <c r="AT212" i="7"/>
  <c r="AS212" i="7"/>
  <c r="AR212" i="7"/>
  <c r="AQ212" i="7"/>
  <c r="AP212" i="7"/>
  <c r="AO212" i="7"/>
  <c r="AN212" i="7"/>
  <c r="AM212" i="7"/>
  <c r="AL212" i="7"/>
  <c r="AK212" i="7"/>
  <c r="AJ212" i="7"/>
  <c r="AI212" i="7"/>
  <c r="AH212" i="7"/>
  <c r="AG212" i="7"/>
  <c r="AF212" i="7"/>
  <c r="AE212" i="7"/>
  <c r="AD212" i="7"/>
  <c r="AC212" i="7"/>
  <c r="AB212" i="7"/>
  <c r="AA212" i="7"/>
  <c r="Z212" i="7"/>
  <c r="Y212" i="7"/>
  <c r="X212" i="7"/>
  <c r="W212" i="7"/>
  <c r="H212" i="7"/>
  <c r="F212" i="7"/>
  <c r="BA210" i="7"/>
  <c r="AZ210" i="7"/>
  <c r="AY210" i="7"/>
  <c r="AX210" i="7"/>
  <c r="AW210" i="7"/>
  <c r="AV210" i="7"/>
  <c r="AU210" i="7"/>
  <c r="AT210" i="7"/>
  <c r="AS210" i="7"/>
  <c r="AR210" i="7"/>
  <c r="AQ210" i="7"/>
  <c r="AP210" i="7"/>
  <c r="AO210" i="7"/>
  <c r="AN210" i="7"/>
  <c r="AM210" i="7"/>
  <c r="AL210" i="7"/>
  <c r="AK210" i="7"/>
  <c r="AJ210" i="7"/>
  <c r="AI210" i="7"/>
  <c r="AH210" i="7"/>
  <c r="AG210" i="7"/>
  <c r="AF210" i="7"/>
  <c r="AE210" i="7"/>
  <c r="AD210" i="7"/>
  <c r="AC210" i="7"/>
  <c r="AB210" i="7"/>
  <c r="AA210" i="7"/>
  <c r="Z210" i="7"/>
  <c r="Y210" i="7"/>
  <c r="X210" i="7"/>
  <c r="W210" i="7"/>
  <c r="H210" i="7"/>
  <c r="F210" i="7"/>
  <c r="BA208" i="7"/>
  <c r="AZ208" i="7"/>
  <c r="AY208" i="7"/>
  <c r="AX208" i="7"/>
  <c r="AW208" i="7"/>
  <c r="AV208" i="7"/>
  <c r="AU208" i="7"/>
  <c r="AT208" i="7"/>
  <c r="AS208" i="7"/>
  <c r="AR208" i="7"/>
  <c r="AQ208" i="7"/>
  <c r="AP208" i="7"/>
  <c r="AO208" i="7"/>
  <c r="AN208" i="7"/>
  <c r="AM208" i="7"/>
  <c r="AL208" i="7"/>
  <c r="AK208" i="7"/>
  <c r="AJ208" i="7"/>
  <c r="AI208" i="7"/>
  <c r="AH208" i="7"/>
  <c r="AG208" i="7"/>
  <c r="AF208" i="7"/>
  <c r="AE208" i="7"/>
  <c r="AD208" i="7"/>
  <c r="AC208" i="7"/>
  <c r="AB208" i="7"/>
  <c r="AA208" i="7"/>
  <c r="Z208" i="7"/>
  <c r="Y208" i="7"/>
  <c r="X208" i="7"/>
  <c r="W208" i="7"/>
  <c r="H208" i="7"/>
  <c r="F208" i="7"/>
  <c r="BA206" i="7"/>
  <c r="AZ206" i="7"/>
  <c r="AY206" i="7"/>
  <c r="AX206" i="7"/>
  <c r="AW206" i="7"/>
  <c r="AV206" i="7"/>
  <c r="AU206" i="7"/>
  <c r="AT206" i="7"/>
  <c r="AS206" i="7"/>
  <c r="AR206" i="7"/>
  <c r="AQ206" i="7"/>
  <c r="AP206" i="7"/>
  <c r="AO206" i="7"/>
  <c r="AN206" i="7"/>
  <c r="AM206" i="7"/>
  <c r="AL206" i="7"/>
  <c r="AK206" i="7"/>
  <c r="AJ206" i="7"/>
  <c r="AI206" i="7"/>
  <c r="AH206" i="7"/>
  <c r="AG206" i="7"/>
  <c r="AF206" i="7"/>
  <c r="AE206" i="7"/>
  <c r="AD206" i="7"/>
  <c r="AC206" i="7"/>
  <c r="AB206" i="7"/>
  <c r="AA206" i="7"/>
  <c r="Z206" i="7"/>
  <c r="Y206" i="7"/>
  <c r="X206" i="7"/>
  <c r="W206" i="7"/>
  <c r="H206" i="7"/>
  <c r="F206" i="7"/>
  <c r="BA204" i="7"/>
  <c r="AZ204" i="7"/>
  <c r="AY204" i="7"/>
  <c r="AX204" i="7"/>
  <c r="AW204" i="7"/>
  <c r="AV204" i="7"/>
  <c r="AU204" i="7"/>
  <c r="AT204" i="7"/>
  <c r="AS204" i="7"/>
  <c r="AR204" i="7"/>
  <c r="AQ204" i="7"/>
  <c r="AP204" i="7"/>
  <c r="AO204" i="7"/>
  <c r="AN204" i="7"/>
  <c r="AM204" i="7"/>
  <c r="AL204" i="7"/>
  <c r="AK204" i="7"/>
  <c r="AJ204" i="7"/>
  <c r="AI204" i="7"/>
  <c r="AH204" i="7"/>
  <c r="AG204" i="7"/>
  <c r="AF204" i="7"/>
  <c r="AE204" i="7"/>
  <c r="AD204" i="7"/>
  <c r="AC204" i="7"/>
  <c r="AB204" i="7"/>
  <c r="AA204" i="7"/>
  <c r="Z204" i="7"/>
  <c r="Y204" i="7"/>
  <c r="X204" i="7"/>
  <c r="W204" i="7"/>
  <c r="H204" i="7"/>
  <c r="F204" i="7"/>
  <c r="BA202" i="7"/>
  <c r="AZ202" i="7"/>
  <c r="AY202" i="7"/>
  <c r="AX202" i="7"/>
  <c r="AW202" i="7"/>
  <c r="AV202" i="7"/>
  <c r="AU202" i="7"/>
  <c r="AT202" i="7"/>
  <c r="AS202" i="7"/>
  <c r="AR202" i="7"/>
  <c r="AQ202" i="7"/>
  <c r="AP202" i="7"/>
  <c r="AO202" i="7"/>
  <c r="AN202" i="7"/>
  <c r="AM202" i="7"/>
  <c r="AL202" i="7"/>
  <c r="AK202" i="7"/>
  <c r="AJ202" i="7"/>
  <c r="AI202" i="7"/>
  <c r="AH202" i="7"/>
  <c r="AG202" i="7"/>
  <c r="AF202" i="7"/>
  <c r="AE202" i="7"/>
  <c r="AD202" i="7"/>
  <c r="AC202" i="7"/>
  <c r="AB202" i="7"/>
  <c r="AA202" i="7"/>
  <c r="Z202" i="7"/>
  <c r="Y202" i="7"/>
  <c r="X202" i="7"/>
  <c r="W202" i="7"/>
  <c r="H202" i="7"/>
  <c r="F202" i="7"/>
  <c r="BA200" i="7"/>
  <c r="AZ200" i="7"/>
  <c r="AY200" i="7"/>
  <c r="AX200" i="7"/>
  <c r="AW200" i="7"/>
  <c r="AV200" i="7"/>
  <c r="AU200" i="7"/>
  <c r="AT200" i="7"/>
  <c r="AS200" i="7"/>
  <c r="AR200" i="7"/>
  <c r="AQ200" i="7"/>
  <c r="AP200" i="7"/>
  <c r="AO200" i="7"/>
  <c r="AN200" i="7"/>
  <c r="AM200" i="7"/>
  <c r="AL200" i="7"/>
  <c r="AK200" i="7"/>
  <c r="AJ200" i="7"/>
  <c r="AI200" i="7"/>
  <c r="AH200" i="7"/>
  <c r="AG200" i="7"/>
  <c r="AF200" i="7"/>
  <c r="AE200" i="7"/>
  <c r="AD200" i="7"/>
  <c r="AC200" i="7"/>
  <c r="AB200" i="7"/>
  <c r="AA200" i="7"/>
  <c r="Z200" i="7"/>
  <c r="Y200" i="7"/>
  <c r="X200" i="7"/>
  <c r="W200" i="7"/>
  <c r="H200" i="7"/>
  <c r="F200" i="7"/>
  <c r="BA198" i="7"/>
  <c r="AZ198" i="7"/>
  <c r="AY198" i="7"/>
  <c r="AX198" i="7"/>
  <c r="AW198" i="7"/>
  <c r="AV198" i="7"/>
  <c r="AU198" i="7"/>
  <c r="AT198" i="7"/>
  <c r="AS198" i="7"/>
  <c r="AR198" i="7"/>
  <c r="AQ198" i="7"/>
  <c r="AP198" i="7"/>
  <c r="AO198" i="7"/>
  <c r="AN198" i="7"/>
  <c r="AM198" i="7"/>
  <c r="AL198" i="7"/>
  <c r="AK198" i="7"/>
  <c r="AJ198" i="7"/>
  <c r="AI198" i="7"/>
  <c r="AH198" i="7"/>
  <c r="AG198" i="7"/>
  <c r="AF198" i="7"/>
  <c r="AE198" i="7"/>
  <c r="AD198" i="7"/>
  <c r="AC198" i="7"/>
  <c r="AB198" i="7"/>
  <c r="AA198" i="7"/>
  <c r="Z198" i="7"/>
  <c r="Y198" i="7"/>
  <c r="X198" i="7"/>
  <c r="W198" i="7"/>
  <c r="H198" i="7"/>
  <c r="F198" i="7"/>
  <c r="BA196" i="7"/>
  <c r="AZ196" i="7"/>
  <c r="AY196" i="7"/>
  <c r="AX196" i="7"/>
  <c r="AW196" i="7"/>
  <c r="AV196" i="7"/>
  <c r="AU196" i="7"/>
  <c r="AT196" i="7"/>
  <c r="AS196" i="7"/>
  <c r="AR196" i="7"/>
  <c r="AQ196" i="7"/>
  <c r="AP196" i="7"/>
  <c r="AO196" i="7"/>
  <c r="AN196" i="7"/>
  <c r="AM196" i="7"/>
  <c r="AL196" i="7"/>
  <c r="AK196" i="7"/>
  <c r="AJ196" i="7"/>
  <c r="AI196" i="7"/>
  <c r="AH196" i="7"/>
  <c r="AG196" i="7"/>
  <c r="AF196" i="7"/>
  <c r="AE196" i="7"/>
  <c r="AD196" i="7"/>
  <c r="AC196" i="7"/>
  <c r="AB196" i="7"/>
  <c r="AA196" i="7"/>
  <c r="Z196" i="7"/>
  <c r="Y196" i="7"/>
  <c r="X196" i="7"/>
  <c r="W196" i="7"/>
  <c r="H196" i="7"/>
  <c r="F196" i="7"/>
  <c r="BA194" i="7"/>
  <c r="AZ194" i="7"/>
  <c r="AY194" i="7"/>
  <c r="AX194" i="7"/>
  <c r="AW194" i="7"/>
  <c r="AV194" i="7"/>
  <c r="AU194" i="7"/>
  <c r="AT194" i="7"/>
  <c r="AS194" i="7"/>
  <c r="AR194" i="7"/>
  <c r="AQ194" i="7"/>
  <c r="AP194" i="7"/>
  <c r="AO194" i="7"/>
  <c r="AN194" i="7"/>
  <c r="AM194" i="7"/>
  <c r="AL194" i="7"/>
  <c r="AK194" i="7"/>
  <c r="AJ194" i="7"/>
  <c r="AI194" i="7"/>
  <c r="AH194" i="7"/>
  <c r="AG194" i="7"/>
  <c r="AF194" i="7"/>
  <c r="AE194" i="7"/>
  <c r="AD194" i="7"/>
  <c r="AC194" i="7"/>
  <c r="AB194" i="7"/>
  <c r="AA194" i="7"/>
  <c r="Z194" i="7"/>
  <c r="Y194" i="7"/>
  <c r="X194" i="7"/>
  <c r="W194" i="7"/>
  <c r="H194" i="7"/>
  <c r="F194" i="7"/>
  <c r="BA192" i="7"/>
  <c r="AZ192" i="7"/>
  <c r="AY192" i="7"/>
  <c r="AX192" i="7"/>
  <c r="AW192" i="7"/>
  <c r="AV192" i="7"/>
  <c r="AU192" i="7"/>
  <c r="AT192" i="7"/>
  <c r="AS192" i="7"/>
  <c r="AR192" i="7"/>
  <c r="AQ192" i="7"/>
  <c r="AP192" i="7"/>
  <c r="AO192" i="7"/>
  <c r="AN192" i="7"/>
  <c r="AM192" i="7"/>
  <c r="AL192" i="7"/>
  <c r="AK192" i="7"/>
  <c r="AJ192" i="7"/>
  <c r="AI192" i="7"/>
  <c r="AH192" i="7"/>
  <c r="AG192" i="7"/>
  <c r="AF192" i="7"/>
  <c r="AE192" i="7"/>
  <c r="AD192" i="7"/>
  <c r="AC192" i="7"/>
  <c r="AB192" i="7"/>
  <c r="AA192" i="7"/>
  <c r="Z192" i="7"/>
  <c r="Y192" i="7"/>
  <c r="X192" i="7"/>
  <c r="W192" i="7"/>
  <c r="H192" i="7"/>
  <c r="F192" i="7"/>
  <c r="BA190" i="7"/>
  <c r="AZ190" i="7"/>
  <c r="AY190" i="7"/>
  <c r="AX190" i="7"/>
  <c r="AW190" i="7"/>
  <c r="AV190" i="7"/>
  <c r="AU190" i="7"/>
  <c r="AT190" i="7"/>
  <c r="AS190" i="7"/>
  <c r="AR190" i="7"/>
  <c r="AQ190" i="7"/>
  <c r="AP190" i="7"/>
  <c r="AO190" i="7"/>
  <c r="AN190" i="7"/>
  <c r="AM190" i="7"/>
  <c r="AL190" i="7"/>
  <c r="AK190" i="7"/>
  <c r="AJ190" i="7"/>
  <c r="AI190" i="7"/>
  <c r="AH190" i="7"/>
  <c r="AG190" i="7"/>
  <c r="AF190" i="7"/>
  <c r="AE190" i="7"/>
  <c r="AD190" i="7"/>
  <c r="AC190" i="7"/>
  <c r="AB190" i="7"/>
  <c r="AA190" i="7"/>
  <c r="Z190" i="7"/>
  <c r="Y190" i="7"/>
  <c r="X190" i="7"/>
  <c r="W190" i="7"/>
  <c r="H190" i="7"/>
  <c r="F190" i="7"/>
  <c r="BA188" i="7"/>
  <c r="AZ188" i="7"/>
  <c r="AY188" i="7"/>
  <c r="AX188" i="7"/>
  <c r="AW188" i="7"/>
  <c r="AV188" i="7"/>
  <c r="AU188" i="7"/>
  <c r="AT188" i="7"/>
  <c r="AS188" i="7"/>
  <c r="AR188" i="7"/>
  <c r="AQ188" i="7"/>
  <c r="AP188" i="7"/>
  <c r="AO188" i="7"/>
  <c r="AN188" i="7"/>
  <c r="AM188" i="7"/>
  <c r="AL188" i="7"/>
  <c r="AK188" i="7"/>
  <c r="AJ188" i="7"/>
  <c r="AI188" i="7"/>
  <c r="AH188" i="7"/>
  <c r="AG188" i="7"/>
  <c r="AF188" i="7"/>
  <c r="AE188" i="7"/>
  <c r="AD188" i="7"/>
  <c r="AC188" i="7"/>
  <c r="AB188" i="7"/>
  <c r="AA188" i="7"/>
  <c r="Z188" i="7"/>
  <c r="Y188" i="7"/>
  <c r="X188" i="7"/>
  <c r="W188" i="7"/>
  <c r="H188" i="7"/>
  <c r="F188" i="7"/>
  <c r="BA186" i="7"/>
  <c r="AZ186" i="7"/>
  <c r="AY186" i="7"/>
  <c r="AX186" i="7"/>
  <c r="AW186" i="7"/>
  <c r="AV186" i="7"/>
  <c r="AU186" i="7"/>
  <c r="AT186" i="7"/>
  <c r="AS186" i="7"/>
  <c r="AR186" i="7"/>
  <c r="AQ186" i="7"/>
  <c r="AP186" i="7"/>
  <c r="AO186" i="7"/>
  <c r="AN186" i="7"/>
  <c r="AM186" i="7"/>
  <c r="AL186" i="7"/>
  <c r="AK186" i="7"/>
  <c r="AJ186" i="7"/>
  <c r="AI186" i="7"/>
  <c r="AH186" i="7"/>
  <c r="AG186" i="7"/>
  <c r="AF186" i="7"/>
  <c r="AE186" i="7"/>
  <c r="AD186" i="7"/>
  <c r="AC186" i="7"/>
  <c r="AB186" i="7"/>
  <c r="AA186" i="7"/>
  <c r="Z186" i="7"/>
  <c r="Y186" i="7"/>
  <c r="X186" i="7"/>
  <c r="W186" i="7"/>
  <c r="H186" i="7"/>
  <c r="F186" i="7"/>
  <c r="BA184" i="7"/>
  <c r="AZ184" i="7"/>
  <c r="AY184" i="7"/>
  <c r="AX184" i="7"/>
  <c r="AW184" i="7"/>
  <c r="AV184" i="7"/>
  <c r="AU184" i="7"/>
  <c r="AT184" i="7"/>
  <c r="AS184" i="7"/>
  <c r="AR184" i="7"/>
  <c r="AQ184" i="7"/>
  <c r="AP184" i="7"/>
  <c r="AO184" i="7"/>
  <c r="AN184" i="7"/>
  <c r="AM184" i="7"/>
  <c r="AL184" i="7"/>
  <c r="AK184" i="7"/>
  <c r="AJ184" i="7"/>
  <c r="AI184" i="7"/>
  <c r="AH184" i="7"/>
  <c r="AG184" i="7"/>
  <c r="AF184" i="7"/>
  <c r="AE184" i="7"/>
  <c r="AD184" i="7"/>
  <c r="AC184" i="7"/>
  <c r="AB184" i="7"/>
  <c r="AA184" i="7"/>
  <c r="Z184" i="7"/>
  <c r="Y184" i="7"/>
  <c r="X184" i="7"/>
  <c r="W184" i="7"/>
  <c r="H184" i="7"/>
  <c r="F184" i="7"/>
  <c r="BA182" i="7"/>
  <c r="AZ182" i="7"/>
  <c r="AY182" i="7"/>
  <c r="AX182" i="7"/>
  <c r="AW182" i="7"/>
  <c r="AV182" i="7"/>
  <c r="AU182" i="7"/>
  <c r="AT182" i="7"/>
  <c r="AS182" i="7"/>
  <c r="AR182" i="7"/>
  <c r="AQ182" i="7"/>
  <c r="AP182" i="7"/>
  <c r="AO182" i="7"/>
  <c r="AN182" i="7"/>
  <c r="AM182" i="7"/>
  <c r="AL182" i="7"/>
  <c r="AK182" i="7"/>
  <c r="AJ182" i="7"/>
  <c r="AI182" i="7"/>
  <c r="AH182" i="7"/>
  <c r="AG182" i="7"/>
  <c r="AF182" i="7"/>
  <c r="AE182" i="7"/>
  <c r="AD182" i="7"/>
  <c r="AC182" i="7"/>
  <c r="AB182" i="7"/>
  <c r="AA182" i="7"/>
  <c r="Z182" i="7"/>
  <c r="Y182" i="7"/>
  <c r="X182" i="7"/>
  <c r="W182" i="7"/>
  <c r="H182" i="7"/>
  <c r="F182" i="7"/>
  <c r="BA180" i="7"/>
  <c r="AZ180" i="7"/>
  <c r="AY180" i="7"/>
  <c r="AX180" i="7"/>
  <c r="AW180" i="7"/>
  <c r="AV180" i="7"/>
  <c r="AU180" i="7"/>
  <c r="AT180" i="7"/>
  <c r="AS180" i="7"/>
  <c r="AR180" i="7"/>
  <c r="AQ180" i="7"/>
  <c r="AP180" i="7"/>
  <c r="AO180" i="7"/>
  <c r="AN180" i="7"/>
  <c r="AM180" i="7"/>
  <c r="AL180" i="7"/>
  <c r="AK180" i="7"/>
  <c r="AJ180" i="7"/>
  <c r="AI180" i="7"/>
  <c r="AH180" i="7"/>
  <c r="AG180" i="7"/>
  <c r="AF180" i="7"/>
  <c r="AE180" i="7"/>
  <c r="AD180" i="7"/>
  <c r="AC180" i="7"/>
  <c r="AB180" i="7"/>
  <c r="AA180" i="7"/>
  <c r="Z180" i="7"/>
  <c r="Y180" i="7"/>
  <c r="X180" i="7"/>
  <c r="W180" i="7"/>
  <c r="H180" i="7"/>
  <c r="F180" i="7"/>
  <c r="BA178" i="7"/>
  <c r="AZ178" i="7"/>
  <c r="AY178" i="7"/>
  <c r="AX178" i="7"/>
  <c r="AW178" i="7"/>
  <c r="AV178" i="7"/>
  <c r="AU178" i="7"/>
  <c r="AT178" i="7"/>
  <c r="AS178" i="7"/>
  <c r="AR178" i="7"/>
  <c r="AQ178" i="7"/>
  <c r="AP178" i="7"/>
  <c r="AO178" i="7"/>
  <c r="AN178" i="7"/>
  <c r="AM178" i="7"/>
  <c r="AL178" i="7"/>
  <c r="AK178" i="7"/>
  <c r="AJ178" i="7"/>
  <c r="AI178" i="7"/>
  <c r="AH178" i="7"/>
  <c r="AG178" i="7"/>
  <c r="AF178" i="7"/>
  <c r="AE178" i="7"/>
  <c r="AD178" i="7"/>
  <c r="AC178" i="7"/>
  <c r="AB178" i="7"/>
  <c r="AA178" i="7"/>
  <c r="Z178" i="7"/>
  <c r="Y178" i="7"/>
  <c r="X178" i="7"/>
  <c r="W178" i="7"/>
  <c r="H178" i="7"/>
  <c r="F178" i="7"/>
  <c r="BA176" i="7"/>
  <c r="AZ176" i="7"/>
  <c r="AY176" i="7"/>
  <c r="AX176" i="7"/>
  <c r="AW176" i="7"/>
  <c r="AV176" i="7"/>
  <c r="AU176" i="7"/>
  <c r="AT176" i="7"/>
  <c r="AS176" i="7"/>
  <c r="AR176" i="7"/>
  <c r="AQ176" i="7"/>
  <c r="AP176" i="7"/>
  <c r="AO176" i="7"/>
  <c r="AN176" i="7"/>
  <c r="AM176" i="7"/>
  <c r="AL176" i="7"/>
  <c r="AK176" i="7"/>
  <c r="AJ176" i="7"/>
  <c r="AI176" i="7"/>
  <c r="AH176" i="7"/>
  <c r="AG176" i="7"/>
  <c r="AF176" i="7"/>
  <c r="AE176" i="7"/>
  <c r="AD176" i="7"/>
  <c r="AC176" i="7"/>
  <c r="AB176" i="7"/>
  <c r="AA176" i="7"/>
  <c r="Z176" i="7"/>
  <c r="Y176" i="7"/>
  <c r="X176" i="7"/>
  <c r="W176" i="7"/>
  <c r="H176" i="7"/>
  <c r="F176" i="7"/>
  <c r="BA174" i="7"/>
  <c r="AZ174" i="7"/>
  <c r="AY174" i="7"/>
  <c r="AX174" i="7"/>
  <c r="AW174" i="7"/>
  <c r="AV174" i="7"/>
  <c r="AU174" i="7"/>
  <c r="AT174" i="7"/>
  <c r="AS174" i="7"/>
  <c r="AR174" i="7"/>
  <c r="AQ174" i="7"/>
  <c r="AP174" i="7"/>
  <c r="AO174" i="7"/>
  <c r="AN174" i="7"/>
  <c r="AM174" i="7"/>
  <c r="AL174" i="7"/>
  <c r="AK174" i="7"/>
  <c r="AJ174" i="7"/>
  <c r="AI174" i="7"/>
  <c r="AH174" i="7"/>
  <c r="AG174" i="7"/>
  <c r="AF174" i="7"/>
  <c r="AE174" i="7"/>
  <c r="AD174" i="7"/>
  <c r="AC174" i="7"/>
  <c r="AB174" i="7"/>
  <c r="AA174" i="7"/>
  <c r="Z174" i="7"/>
  <c r="Y174" i="7"/>
  <c r="X174" i="7"/>
  <c r="W174" i="7"/>
  <c r="H174" i="7"/>
  <c r="F174" i="7"/>
  <c r="BA172" i="7"/>
  <c r="AZ172" i="7"/>
  <c r="AY172" i="7"/>
  <c r="AX172" i="7"/>
  <c r="AW172" i="7"/>
  <c r="AV172" i="7"/>
  <c r="AU172" i="7"/>
  <c r="AT172" i="7"/>
  <c r="AS172" i="7"/>
  <c r="AR172" i="7"/>
  <c r="AQ172" i="7"/>
  <c r="AP172" i="7"/>
  <c r="AO172" i="7"/>
  <c r="AN172" i="7"/>
  <c r="AM172" i="7"/>
  <c r="AL172" i="7"/>
  <c r="AK172" i="7"/>
  <c r="AJ172" i="7"/>
  <c r="AI172" i="7"/>
  <c r="AH172" i="7"/>
  <c r="AG172" i="7"/>
  <c r="AF172" i="7"/>
  <c r="AE172" i="7"/>
  <c r="AD172" i="7"/>
  <c r="AC172" i="7"/>
  <c r="AB172" i="7"/>
  <c r="AA172" i="7"/>
  <c r="Z172" i="7"/>
  <c r="Y172" i="7"/>
  <c r="X172" i="7"/>
  <c r="W172" i="7"/>
  <c r="H172" i="7"/>
  <c r="F172" i="7"/>
  <c r="BA170" i="7"/>
  <c r="AZ170" i="7"/>
  <c r="AY170" i="7"/>
  <c r="AX170" i="7"/>
  <c r="AW170" i="7"/>
  <c r="AV170" i="7"/>
  <c r="AU170" i="7"/>
  <c r="AT170" i="7"/>
  <c r="AS170" i="7"/>
  <c r="AR170" i="7"/>
  <c r="AQ170" i="7"/>
  <c r="AP170" i="7"/>
  <c r="AO170" i="7"/>
  <c r="AN170" i="7"/>
  <c r="AM170" i="7"/>
  <c r="AL170" i="7"/>
  <c r="AK170" i="7"/>
  <c r="AJ170" i="7"/>
  <c r="AI170" i="7"/>
  <c r="AH170" i="7"/>
  <c r="AG170" i="7"/>
  <c r="AF170" i="7"/>
  <c r="AE170" i="7"/>
  <c r="AD170" i="7"/>
  <c r="AC170" i="7"/>
  <c r="AB170" i="7"/>
  <c r="AA170" i="7"/>
  <c r="Z170" i="7"/>
  <c r="Y170" i="7"/>
  <c r="X170" i="7"/>
  <c r="W170" i="7"/>
  <c r="H170" i="7"/>
  <c r="F170" i="7"/>
  <c r="BA168" i="7"/>
  <c r="AZ168" i="7"/>
  <c r="AY168" i="7"/>
  <c r="AX168" i="7"/>
  <c r="AW168" i="7"/>
  <c r="AV168" i="7"/>
  <c r="AU168" i="7"/>
  <c r="AT168" i="7"/>
  <c r="AS168" i="7"/>
  <c r="AR168" i="7"/>
  <c r="AQ168" i="7"/>
  <c r="AP168" i="7"/>
  <c r="AO168" i="7"/>
  <c r="AN168" i="7"/>
  <c r="AM168" i="7"/>
  <c r="AL168" i="7"/>
  <c r="AK168" i="7"/>
  <c r="AJ168" i="7"/>
  <c r="AI168" i="7"/>
  <c r="AH168" i="7"/>
  <c r="AG168" i="7"/>
  <c r="AF168" i="7"/>
  <c r="AE168" i="7"/>
  <c r="AD168" i="7"/>
  <c r="AC168" i="7"/>
  <c r="AB168" i="7"/>
  <c r="AA168" i="7"/>
  <c r="Z168" i="7"/>
  <c r="Y168" i="7"/>
  <c r="X168" i="7"/>
  <c r="W168" i="7"/>
  <c r="H168" i="7"/>
  <c r="F168" i="7"/>
  <c r="BA166" i="7"/>
  <c r="AZ166" i="7"/>
  <c r="AY166" i="7"/>
  <c r="AX166" i="7"/>
  <c r="AW166" i="7"/>
  <c r="AV166" i="7"/>
  <c r="AU166" i="7"/>
  <c r="AT166" i="7"/>
  <c r="AS166" i="7"/>
  <c r="AR166" i="7"/>
  <c r="AQ166" i="7"/>
  <c r="AP166" i="7"/>
  <c r="AO166" i="7"/>
  <c r="AN166" i="7"/>
  <c r="AM166" i="7"/>
  <c r="AL166" i="7"/>
  <c r="AK166" i="7"/>
  <c r="AJ166" i="7"/>
  <c r="AI166" i="7"/>
  <c r="AH166" i="7"/>
  <c r="AG166" i="7"/>
  <c r="AF166" i="7"/>
  <c r="AE166" i="7"/>
  <c r="AD166" i="7"/>
  <c r="AC166" i="7"/>
  <c r="AB166" i="7"/>
  <c r="AA166" i="7"/>
  <c r="Z166" i="7"/>
  <c r="Y166" i="7"/>
  <c r="X166" i="7"/>
  <c r="W166" i="7"/>
  <c r="H166" i="7"/>
  <c r="F166" i="7"/>
  <c r="BA164" i="7"/>
  <c r="AZ164" i="7"/>
  <c r="AY164" i="7"/>
  <c r="AX164" i="7"/>
  <c r="AW164" i="7"/>
  <c r="AV164" i="7"/>
  <c r="AU164" i="7"/>
  <c r="AT164" i="7"/>
  <c r="AS164" i="7"/>
  <c r="AR164" i="7"/>
  <c r="AQ164" i="7"/>
  <c r="AP164" i="7"/>
  <c r="AO164" i="7"/>
  <c r="AN164" i="7"/>
  <c r="AM164" i="7"/>
  <c r="AL164" i="7"/>
  <c r="AK164" i="7"/>
  <c r="AJ164" i="7"/>
  <c r="AI164" i="7"/>
  <c r="AH164" i="7"/>
  <c r="AG164" i="7"/>
  <c r="AF164" i="7"/>
  <c r="AE164" i="7"/>
  <c r="AD164" i="7"/>
  <c r="AC164" i="7"/>
  <c r="AB164" i="7"/>
  <c r="AA164" i="7"/>
  <c r="Z164" i="7"/>
  <c r="Y164" i="7"/>
  <c r="X164" i="7"/>
  <c r="W164" i="7"/>
  <c r="H164" i="7"/>
  <c r="F164" i="7"/>
  <c r="BA162" i="7"/>
  <c r="AZ162" i="7"/>
  <c r="AY162" i="7"/>
  <c r="AX162" i="7"/>
  <c r="AW162" i="7"/>
  <c r="AV162" i="7"/>
  <c r="AU162" i="7"/>
  <c r="AT162" i="7"/>
  <c r="AS162" i="7"/>
  <c r="AR162" i="7"/>
  <c r="AQ162" i="7"/>
  <c r="AP162" i="7"/>
  <c r="AO162" i="7"/>
  <c r="AN162" i="7"/>
  <c r="AM162" i="7"/>
  <c r="AL162" i="7"/>
  <c r="AK162" i="7"/>
  <c r="AJ162" i="7"/>
  <c r="AI162" i="7"/>
  <c r="AH162" i="7"/>
  <c r="AG162" i="7"/>
  <c r="AF162" i="7"/>
  <c r="AE162" i="7"/>
  <c r="AD162" i="7"/>
  <c r="AC162" i="7"/>
  <c r="AB162" i="7"/>
  <c r="AA162" i="7"/>
  <c r="Z162" i="7"/>
  <c r="Y162" i="7"/>
  <c r="X162" i="7"/>
  <c r="W162" i="7"/>
  <c r="H162" i="7"/>
  <c r="F162" i="7"/>
  <c r="BA160" i="7"/>
  <c r="AZ160" i="7"/>
  <c r="AY160" i="7"/>
  <c r="AX160" i="7"/>
  <c r="AW160" i="7"/>
  <c r="AV160" i="7"/>
  <c r="AU160" i="7"/>
  <c r="AT160" i="7"/>
  <c r="AS160" i="7"/>
  <c r="AR160" i="7"/>
  <c r="AQ160" i="7"/>
  <c r="AP160" i="7"/>
  <c r="AO160" i="7"/>
  <c r="AN160" i="7"/>
  <c r="AM160" i="7"/>
  <c r="AL160" i="7"/>
  <c r="AK160" i="7"/>
  <c r="AJ160" i="7"/>
  <c r="AI160" i="7"/>
  <c r="AH160" i="7"/>
  <c r="AG160" i="7"/>
  <c r="AF160" i="7"/>
  <c r="AE160" i="7"/>
  <c r="AD160" i="7"/>
  <c r="AC160" i="7"/>
  <c r="AB160" i="7"/>
  <c r="AA160" i="7"/>
  <c r="Z160" i="7"/>
  <c r="Y160" i="7"/>
  <c r="X160" i="7"/>
  <c r="W160" i="7"/>
  <c r="H160" i="7"/>
  <c r="F160" i="7"/>
  <c r="BA158" i="7"/>
  <c r="AZ158" i="7"/>
  <c r="AY158" i="7"/>
  <c r="AX158" i="7"/>
  <c r="AW158" i="7"/>
  <c r="AV158" i="7"/>
  <c r="AU158" i="7"/>
  <c r="AT158" i="7"/>
  <c r="AS158" i="7"/>
  <c r="AR158" i="7"/>
  <c r="AQ158" i="7"/>
  <c r="AP158" i="7"/>
  <c r="AO158" i="7"/>
  <c r="AN158" i="7"/>
  <c r="AM158" i="7"/>
  <c r="AL158" i="7"/>
  <c r="AK158" i="7"/>
  <c r="AJ158" i="7"/>
  <c r="AI158" i="7"/>
  <c r="AH158" i="7"/>
  <c r="AG158" i="7"/>
  <c r="AF158" i="7"/>
  <c r="AE158" i="7"/>
  <c r="AD158" i="7"/>
  <c r="AC158" i="7"/>
  <c r="AB158" i="7"/>
  <c r="AA158" i="7"/>
  <c r="Z158" i="7"/>
  <c r="Y158" i="7"/>
  <c r="X158" i="7"/>
  <c r="W158" i="7"/>
  <c r="H158" i="7"/>
  <c r="F158" i="7"/>
  <c r="BA156" i="7"/>
  <c r="AZ156" i="7"/>
  <c r="AY156" i="7"/>
  <c r="AX156" i="7"/>
  <c r="AW156" i="7"/>
  <c r="AV156" i="7"/>
  <c r="AU156" i="7"/>
  <c r="AT156" i="7"/>
  <c r="AS156" i="7"/>
  <c r="AR156" i="7"/>
  <c r="AQ156" i="7"/>
  <c r="AP156" i="7"/>
  <c r="AO156" i="7"/>
  <c r="AN156" i="7"/>
  <c r="AM156" i="7"/>
  <c r="AL156" i="7"/>
  <c r="AK156" i="7"/>
  <c r="AJ156" i="7"/>
  <c r="AI156" i="7"/>
  <c r="AH156" i="7"/>
  <c r="AG156" i="7"/>
  <c r="AF156" i="7"/>
  <c r="AE156" i="7"/>
  <c r="AD156" i="7"/>
  <c r="AC156" i="7"/>
  <c r="AB156" i="7"/>
  <c r="AA156" i="7"/>
  <c r="Z156" i="7"/>
  <c r="Y156" i="7"/>
  <c r="X156" i="7"/>
  <c r="W156" i="7"/>
  <c r="H156" i="7"/>
  <c r="F156" i="7"/>
  <c r="BA154" i="7"/>
  <c r="AZ154" i="7"/>
  <c r="AY154" i="7"/>
  <c r="AX154" i="7"/>
  <c r="AW154" i="7"/>
  <c r="AV154" i="7"/>
  <c r="AU154" i="7"/>
  <c r="AT154" i="7"/>
  <c r="AS154" i="7"/>
  <c r="AR154" i="7"/>
  <c r="AQ154" i="7"/>
  <c r="AP154" i="7"/>
  <c r="AO154" i="7"/>
  <c r="AN154" i="7"/>
  <c r="AM154" i="7"/>
  <c r="AL154" i="7"/>
  <c r="AK154" i="7"/>
  <c r="AJ154" i="7"/>
  <c r="AI154" i="7"/>
  <c r="AH154" i="7"/>
  <c r="AG154" i="7"/>
  <c r="AF154" i="7"/>
  <c r="AE154" i="7"/>
  <c r="AD154" i="7"/>
  <c r="AC154" i="7"/>
  <c r="AB154" i="7"/>
  <c r="AA154" i="7"/>
  <c r="Z154" i="7"/>
  <c r="Y154" i="7"/>
  <c r="X154" i="7"/>
  <c r="W154" i="7"/>
  <c r="H154" i="7"/>
  <c r="F154" i="7"/>
  <c r="BA152" i="7"/>
  <c r="AZ152" i="7"/>
  <c r="AY152" i="7"/>
  <c r="AX152" i="7"/>
  <c r="AW152" i="7"/>
  <c r="AV152" i="7"/>
  <c r="AU152" i="7"/>
  <c r="AT152" i="7"/>
  <c r="AS152" i="7"/>
  <c r="AR152" i="7"/>
  <c r="AQ152" i="7"/>
  <c r="AP152" i="7"/>
  <c r="AO152" i="7"/>
  <c r="AN152" i="7"/>
  <c r="AM152" i="7"/>
  <c r="AL152" i="7"/>
  <c r="AK152" i="7"/>
  <c r="AJ152" i="7"/>
  <c r="AI152" i="7"/>
  <c r="AH152" i="7"/>
  <c r="AG152" i="7"/>
  <c r="AF152" i="7"/>
  <c r="AE152" i="7"/>
  <c r="AD152" i="7"/>
  <c r="AC152" i="7"/>
  <c r="AB152" i="7"/>
  <c r="AA152" i="7"/>
  <c r="Z152" i="7"/>
  <c r="Y152" i="7"/>
  <c r="X152" i="7"/>
  <c r="W152" i="7"/>
  <c r="H152" i="7"/>
  <c r="F152" i="7"/>
  <c r="BA150" i="7"/>
  <c r="AZ150" i="7"/>
  <c r="AY150" i="7"/>
  <c r="AX150" i="7"/>
  <c r="AW150" i="7"/>
  <c r="AV150" i="7"/>
  <c r="AU150" i="7"/>
  <c r="AT150" i="7"/>
  <c r="AS150" i="7"/>
  <c r="AR150" i="7"/>
  <c r="AQ150" i="7"/>
  <c r="AP150" i="7"/>
  <c r="AO150" i="7"/>
  <c r="AN150" i="7"/>
  <c r="AM150" i="7"/>
  <c r="AL150" i="7"/>
  <c r="AK150" i="7"/>
  <c r="AJ150" i="7"/>
  <c r="AI150" i="7"/>
  <c r="AH150" i="7"/>
  <c r="AG150" i="7"/>
  <c r="AF150" i="7"/>
  <c r="AE150" i="7"/>
  <c r="AD150" i="7"/>
  <c r="AC150" i="7"/>
  <c r="AB150" i="7"/>
  <c r="AA150" i="7"/>
  <c r="Z150" i="7"/>
  <c r="Y150" i="7"/>
  <c r="X150" i="7"/>
  <c r="W150" i="7"/>
  <c r="H150" i="7"/>
  <c r="F150" i="7"/>
  <c r="BA148" i="7"/>
  <c r="AZ148" i="7"/>
  <c r="AY148" i="7"/>
  <c r="AX148" i="7"/>
  <c r="AW148" i="7"/>
  <c r="AV148" i="7"/>
  <c r="AU148" i="7"/>
  <c r="AT148" i="7"/>
  <c r="AS148" i="7"/>
  <c r="AR148" i="7"/>
  <c r="AQ148" i="7"/>
  <c r="AP148" i="7"/>
  <c r="AO148" i="7"/>
  <c r="AN148" i="7"/>
  <c r="AM148" i="7"/>
  <c r="AL148" i="7"/>
  <c r="AK148" i="7"/>
  <c r="AJ148" i="7"/>
  <c r="AI148" i="7"/>
  <c r="AH148" i="7"/>
  <c r="AG148" i="7"/>
  <c r="AF148" i="7"/>
  <c r="AE148" i="7"/>
  <c r="AD148" i="7"/>
  <c r="AC148" i="7"/>
  <c r="AB148" i="7"/>
  <c r="AA148" i="7"/>
  <c r="Z148" i="7"/>
  <c r="Y148" i="7"/>
  <c r="X148" i="7"/>
  <c r="W148" i="7"/>
  <c r="H148" i="7"/>
  <c r="F148" i="7"/>
  <c r="BA146" i="7"/>
  <c r="AZ146" i="7"/>
  <c r="AY146" i="7"/>
  <c r="AX146" i="7"/>
  <c r="AW146" i="7"/>
  <c r="AV146" i="7"/>
  <c r="AU146" i="7"/>
  <c r="AT146" i="7"/>
  <c r="AS146" i="7"/>
  <c r="AR146" i="7"/>
  <c r="AQ146" i="7"/>
  <c r="AP146" i="7"/>
  <c r="AO146" i="7"/>
  <c r="AN146" i="7"/>
  <c r="AM146" i="7"/>
  <c r="AL146" i="7"/>
  <c r="AK146" i="7"/>
  <c r="AJ146" i="7"/>
  <c r="AI146" i="7"/>
  <c r="AH146" i="7"/>
  <c r="AG146" i="7"/>
  <c r="AF146" i="7"/>
  <c r="AE146" i="7"/>
  <c r="AD146" i="7"/>
  <c r="AC146" i="7"/>
  <c r="AB146" i="7"/>
  <c r="AA146" i="7"/>
  <c r="Z146" i="7"/>
  <c r="Y146" i="7"/>
  <c r="X146" i="7"/>
  <c r="W146" i="7"/>
  <c r="H146" i="7"/>
  <c r="F146" i="7"/>
  <c r="BA144" i="7"/>
  <c r="AZ144" i="7"/>
  <c r="AY144" i="7"/>
  <c r="AX144" i="7"/>
  <c r="AW144" i="7"/>
  <c r="AV144" i="7"/>
  <c r="AU144" i="7"/>
  <c r="AT144" i="7"/>
  <c r="AS144" i="7"/>
  <c r="AR144" i="7"/>
  <c r="AQ144" i="7"/>
  <c r="AP144" i="7"/>
  <c r="AO144" i="7"/>
  <c r="AN144" i="7"/>
  <c r="AM144" i="7"/>
  <c r="AL144" i="7"/>
  <c r="AK144" i="7"/>
  <c r="AJ144" i="7"/>
  <c r="AI144" i="7"/>
  <c r="AH144" i="7"/>
  <c r="AG144" i="7"/>
  <c r="AF144" i="7"/>
  <c r="AE144" i="7"/>
  <c r="AD144" i="7"/>
  <c r="AC144" i="7"/>
  <c r="AB144" i="7"/>
  <c r="AA144" i="7"/>
  <c r="Z144" i="7"/>
  <c r="Y144" i="7"/>
  <c r="X144" i="7"/>
  <c r="W144" i="7"/>
  <c r="H144" i="7"/>
  <c r="F144" i="7"/>
  <c r="BA142" i="7"/>
  <c r="AZ142" i="7"/>
  <c r="AY142" i="7"/>
  <c r="AX142" i="7"/>
  <c r="AW142" i="7"/>
  <c r="AV142" i="7"/>
  <c r="AU142" i="7"/>
  <c r="AT142" i="7"/>
  <c r="AS142" i="7"/>
  <c r="AR142" i="7"/>
  <c r="AQ142" i="7"/>
  <c r="AP142" i="7"/>
  <c r="AO142" i="7"/>
  <c r="AN142" i="7"/>
  <c r="AM142" i="7"/>
  <c r="AL142" i="7"/>
  <c r="AK142" i="7"/>
  <c r="AJ142" i="7"/>
  <c r="AI142" i="7"/>
  <c r="AH142" i="7"/>
  <c r="AG142" i="7"/>
  <c r="AF142" i="7"/>
  <c r="AE142" i="7"/>
  <c r="AD142" i="7"/>
  <c r="AC142" i="7"/>
  <c r="AB142" i="7"/>
  <c r="AA142" i="7"/>
  <c r="Z142" i="7"/>
  <c r="Y142" i="7"/>
  <c r="X142" i="7"/>
  <c r="W142" i="7"/>
  <c r="H142" i="7"/>
  <c r="F142" i="7"/>
  <c r="BA140" i="7"/>
  <c r="AZ140" i="7"/>
  <c r="AY140" i="7"/>
  <c r="AX140" i="7"/>
  <c r="AW140" i="7"/>
  <c r="AV140" i="7"/>
  <c r="AU140" i="7"/>
  <c r="AT140" i="7"/>
  <c r="AS140" i="7"/>
  <c r="AR140" i="7"/>
  <c r="AQ140" i="7"/>
  <c r="AP140" i="7"/>
  <c r="AO140" i="7"/>
  <c r="AN140" i="7"/>
  <c r="AM140" i="7"/>
  <c r="AL140" i="7"/>
  <c r="AK140" i="7"/>
  <c r="AJ140" i="7"/>
  <c r="AI140" i="7"/>
  <c r="AH140" i="7"/>
  <c r="AG140" i="7"/>
  <c r="AF140" i="7"/>
  <c r="AE140" i="7"/>
  <c r="AD140" i="7"/>
  <c r="AC140" i="7"/>
  <c r="AB140" i="7"/>
  <c r="AA140" i="7"/>
  <c r="Z140" i="7"/>
  <c r="Y140" i="7"/>
  <c r="X140" i="7"/>
  <c r="W140" i="7"/>
  <c r="H140" i="7"/>
  <c r="F140" i="7"/>
  <c r="BA138" i="7"/>
  <c r="AZ138" i="7"/>
  <c r="AY138" i="7"/>
  <c r="AX138" i="7"/>
  <c r="AW138" i="7"/>
  <c r="AV138" i="7"/>
  <c r="AU138" i="7"/>
  <c r="AT138" i="7"/>
  <c r="AS138" i="7"/>
  <c r="AR138" i="7"/>
  <c r="AQ138" i="7"/>
  <c r="AP138" i="7"/>
  <c r="AO138" i="7"/>
  <c r="AN138" i="7"/>
  <c r="AM138" i="7"/>
  <c r="AL138" i="7"/>
  <c r="AK138" i="7"/>
  <c r="AJ138" i="7"/>
  <c r="AI138" i="7"/>
  <c r="AH138" i="7"/>
  <c r="AG138" i="7"/>
  <c r="AF138" i="7"/>
  <c r="AE138" i="7"/>
  <c r="AD138" i="7"/>
  <c r="AC138" i="7"/>
  <c r="AB138" i="7"/>
  <c r="AA138" i="7"/>
  <c r="Z138" i="7"/>
  <c r="Y138" i="7"/>
  <c r="X138" i="7"/>
  <c r="W138" i="7"/>
  <c r="H138" i="7"/>
  <c r="F138" i="7"/>
  <c r="BA136" i="7"/>
  <c r="AZ136" i="7"/>
  <c r="AY136" i="7"/>
  <c r="AX136" i="7"/>
  <c r="AW136" i="7"/>
  <c r="AV136" i="7"/>
  <c r="AU136" i="7"/>
  <c r="AT136" i="7"/>
  <c r="AS136" i="7"/>
  <c r="AR136" i="7"/>
  <c r="AQ136" i="7"/>
  <c r="AP136" i="7"/>
  <c r="AO136" i="7"/>
  <c r="AN136" i="7"/>
  <c r="AM136" i="7"/>
  <c r="AL136" i="7"/>
  <c r="AK136" i="7"/>
  <c r="AJ136" i="7"/>
  <c r="AI136" i="7"/>
  <c r="AH136" i="7"/>
  <c r="AG136" i="7"/>
  <c r="AF136" i="7"/>
  <c r="AE136" i="7"/>
  <c r="AD136" i="7"/>
  <c r="AC136" i="7"/>
  <c r="AB136" i="7"/>
  <c r="AA136" i="7"/>
  <c r="Z136" i="7"/>
  <c r="Y136" i="7"/>
  <c r="X136" i="7"/>
  <c r="W136" i="7"/>
  <c r="H136" i="7"/>
  <c r="F136" i="7"/>
  <c r="BA134" i="7"/>
  <c r="AZ134" i="7"/>
  <c r="AY134" i="7"/>
  <c r="AX134" i="7"/>
  <c r="AW134" i="7"/>
  <c r="AV134" i="7"/>
  <c r="AU134" i="7"/>
  <c r="AT134" i="7"/>
  <c r="AS134" i="7"/>
  <c r="AR134" i="7"/>
  <c r="AQ134" i="7"/>
  <c r="AP134" i="7"/>
  <c r="AO134" i="7"/>
  <c r="AN134" i="7"/>
  <c r="AM134" i="7"/>
  <c r="AL134" i="7"/>
  <c r="AK134" i="7"/>
  <c r="AJ134" i="7"/>
  <c r="AI134" i="7"/>
  <c r="AH134" i="7"/>
  <c r="AG134" i="7"/>
  <c r="AF134" i="7"/>
  <c r="AE134" i="7"/>
  <c r="AD134" i="7"/>
  <c r="AC134" i="7"/>
  <c r="AB134" i="7"/>
  <c r="AA134" i="7"/>
  <c r="Z134" i="7"/>
  <c r="Y134" i="7"/>
  <c r="X134" i="7"/>
  <c r="W134" i="7"/>
  <c r="H134" i="7"/>
  <c r="F134" i="7"/>
  <c r="BA132" i="7"/>
  <c r="AZ132" i="7"/>
  <c r="AY132" i="7"/>
  <c r="AX132" i="7"/>
  <c r="AW132" i="7"/>
  <c r="AV132" i="7"/>
  <c r="AU132" i="7"/>
  <c r="AT132" i="7"/>
  <c r="AS132" i="7"/>
  <c r="AR132" i="7"/>
  <c r="AQ132" i="7"/>
  <c r="AP132" i="7"/>
  <c r="AO132" i="7"/>
  <c r="AN132" i="7"/>
  <c r="AM132" i="7"/>
  <c r="AL132" i="7"/>
  <c r="AK132" i="7"/>
  <c r="AJ132" i="7"/>
  <c r="AI132" i="7"/>
  <c r="AH132" i="7"/>
  <c r="AG132" i="7"/>
  <c r="AF132" i="7"/>
  <c r="AE132" i="7"/>
  <c r="AD132" i="7"/>
  <c r="AC132" i="7"/>
  <c r="AB132" i="7"/>
  <c r="AA132" i="7"/>
  <c r="Z132" i="7"/>
  <c r="Y132" i="7"/>
  <c r="X132" i="7"/>
  <c r="W132" i="7"/>
  <c r="H132" i="7"/>
  <c r="F132" i="7"/>
  <c r="BA130" i="7"/>
  <c r="AZ130" i="7"/>
  <c r="AY130" i="7"/>
  <c r="AX130" i="7"/>
  <c r="AW130" i="7"/>
  <c r="AV130" i="7"/>
  <c r="AU130" i="7"/>
  <c r="AT130" i="7"/>
  <c r="AS130" i="7"/>
  <c r="AR130" i="7"/>
  <c r="AQ130" i="7"/>
  <c r="AP130" i="7"/>
  <c r="AO130" i="7"/>
  <c r="AN130" i="7"/>
  <c r="AM130" i="7"/>
  <c r="AL130" i="7"/>
  <c r="AK130" i="7"/>
  <c r="AJ130" i="7"/>
  <c r="AI130" i="7"/>
  <c r="AH130" i="7"/>
  <c r="AG130" i="7"/>
  <c r="AF130" i="7"/>
  <c r="AE130" i="7"/>
  <c r="AD130" i="7"/>
  <c r="AC130" i="7"/>
  <c r="AB130" i="7"/>
  <c r="AA130" i="7"/>
  <c r="Z130" i="7"/>
  <c r="Y130" i="7"/>
  <c r="X130" i="7"/>
  <c r="W130" i="7"/>
  <c r="H130" i="7"/>
  <c r="F130" i="7"/>
  <c r="BA128" i="7"/>
  <c r="AZ128" i="7"/>
  <c r="AY128" i="7"/>
  <c r="AX128" i="7"/>
  <c r="AW128" i="7"/>
  <c r="AV128" i="7"/>
  <c r="AU128" i="7"/>
  <c r="AT128" i="7"/>
  <c r="AS128" i="7"/>
  <c r="AR128" i="7"/>
  <c r="AQ128" i="7"/>
  <c r="AP128" i="7"/>
  <c r="AO128" i="7"/>
  <c r="AN128" i="7"/>
  <c r="AM128" i="7"/>
  <c r="AL128" i="7"/>
  <c r="AK128" i="7"/>
  <c r="AJ128" i="7"/>
  <c r="AI128" i="7"/>
  <c r="AH128" i="7"/>
  <c r="AG128" i="7"/>
  <c r="AF128" i="7"/>
  <c r="AE128" i="7"/>
  <c r="AD128" i="7"/>
  <c r="AC128" i="7"/>
  <c r="AB128" i="7"/>
  <c r="AA128" i="7"/>
  <c r="Z128" i="7"/>
  <c r="Y128" i="7"/>
  <c r="X128" i="7"/>
  <c r="W128" i="7"/>
  <c r="H128" i="7"/>
  <c r="F128" i="7"/>
  <c r="BA126" i="7"/>
  <c r="AZ126" i="7"/>
  <c r="AY126" i="7"/>
  <c r="AX126" i="7"/>
  <c r="AW126" i="7"/>
  <c r="AV126" i="7"/>
  <c r="AU126" i="7"/>
  <c r="AT126" i="7"/>
  <c r="AS126" i="7"/>
  <c r="AR126" i="7"/>
  <c r="AQ126" i="7"/>
  <c r="AP126" i="7"/>
  <c r="AO126" i="7"/>
  <c r="AN126" i="7"/>
  <c r="AM126" i="7"/>
  <c r="AL126" i="7"/>
  <c r="AK126" i="7"/>
  <c r="AJ126" i="7"/>
  <c r="AI126" i="7"/>
  <c r="AH126" i="7"/>
  <c r="AG126" i="7"/>
  <c r="AF126" i="7"/>
  <c r="AE126" i="7"/>
  <c r="AD126" i="7"/>
  <c r="AC126" i="7"/>
  <c r="AB126" i="7"/>
  <c r="AA126" i="7"/>
  <c r="Z126" i="7"/>
  <c r="Y126" i="7"/>
  <c r="X126" i="7"/>
  <c r="W126" i="7"/>
  <c r="H126" i="7"/>
  <c r="F126" i="7"/>
  <c r="BA124" i="7"/>
  <c r="AZ124" i="7"/>
  <c r="AY124" i="7"/>
  <c r="AX124" i="7"/>
  <c r="AW124" i="7"/>
  <c r="AV124" i="7"/>
  <c r="AU124" i="7"/>
  <c r="AT124" i="7"/>
  <c r="AS124" i="7"/>
  <c r="AR124" i="7"/>
  <c r="AQ124" i="7"/>
  <c r="AP124" i="7"/>
  <c r="AO124" i="7"/>
  <c r="AN124" i="7"/>
  <c r="AM124" i="7"/>
  <c r="AL124" i="7"/>
  <c r="AK124" i="7"/>
  <c r="AJ124" i="7"/>
  <c r="AI124" i="7"/>
  <c r="AH124" i="7"/>
  <c r="AG124" i="7"/>
  <c r="AF124" i="7"/>
  <c r="AE124" i="7"/>
  <c r="AD124" i="7"/>
  <c r="AC124" i="7"/>
  <c r="AB124" i="7"/>
  <c r="AA124" i="7"/>
  <c r="Z124" i="7"/>
  <c r="Y124" i="7"/>
  <c r="X124" i="7"/>
  <c r="W124" i="7"/>
  <c r="H124" i="7"/>
  <c r="F124" i="7"/>
  <c r="BA122" i="7"/>
  <c r="AZ122" i="7"/>
  <c r="AY122" i="7"/>
  <c r="AX122" i="7"/>
  <c r="AW122" i="7"/>
  <c r="AV122" i="7"/>
  <c r="AU122" i="7"/>
  <c r="AT122" i="7"/>
  <c r="AS122" i="7"/>
  <c r="AR122" i="7"/>
  <c r="AQ122" i="7"/>
  <c r="AP122" i="7"/>
  <c r="AO122" i="7"/>
  <c r="AN122" i="7"/>
  <c r="AM122" i="7"/>
  <c r="AL122" i="7"/>
  <c r="AK122" i="7"/>
  <c r="AJ122" i="7"/>
  <c r="AI122" i="7"/>
  <c r="AH122" i="7"/>
  <c r="AG122" i="7"/>
  <c r="AF122" i="7"/>
  <c r="AE122" i="7"/>
  <c r="AD122" i="7"/>
  <c r="AC122" i="7"/>
  <c r="AB122" i="7"/>
  <c r="AA122" i="7"/>
  <c r="Z122" i="7"/>
  <c r="Y122" i="7"/>
  <c r="X122" i="7"/>
  <c r="W122" i="7"/>
  <c r="H122" i="7"/>
  <c r="F122" i="7"/>
  <c r="BA120" i="7"/>
  <c r="AZ120" i="7"/>
  <c r="AY120" i="7"/>
  <c r="AX120" i="7"/>
  <c r="AW120" i="7"/>
  <c r="AV120" i="7"/>
  <c r="AU120" i="7"/>
  <c r="AT120" i="7"/>
  <c r="AS120" i="7"/>
  <c r="AR120" i="7"/>
  <c r="AQ120" i="7"/>
  <c r="AP120" i="7"/>
  <c r="AO120" i="7"/>
  <c r="AN120" i="7"/>
  <c r="AM120" i="7"/>
  <c r="AL120" i="7"/>
  <c r="AK120" i="7"/>
  <c r="AJ120" i="7"/>
  <c r="AI120" i="7"/>
  <c r="AH120" i="7"/>
  <c r="AG120" i="7"/>
  <c r="AF120" i="7"/>
  <c r="AE120" i="7"/>
  <c r="AD120" i="7"/>
  <c r="AC120" i="7"/>
  <c r="AB120" i="7"/>
  <c r="AA120" i="7"/>
  <c r="Z120" i="7"/>
  <c r="Y120" i="7"/>
  <c r="X120" i="7"/>
  <c r="W120" i="7"/>
  <c r="H120" i="7"/>
  <c r="F120" i="7"/>
  <c r="BA118" i="7"/>
  <c r="AZ118" i="7"/>
  <c r="AY118" i="7"/>
  <c r="AX118" i="7"/>
  <c r="AW118" i="7"/>
  <c r="AV118" i="7"/>
  <c r="AU118" i="7"/>
  <c r="AT118" i="7"/>
  <c r="AS118" i="7"/>
  <c r="AR118" i="7"/>
  <c r="AQ118" i="7"/>
  <c r="AP118" i="7"/>
  <c r="AO118" i="7"/>
  <c r="AN118" i="7"/>
  <c r="AM118" i="7"/>
  <c r="AL118" i="7"/>
  <c r="AK118" i="7"/>
  <c r="AJ118" i="7"/>
  <c r="AI118" i="7"/>
  <c r="AH118" i="7"/>
  <c r="AG118" i="7"/>
  <c r="AF118" i="7"/>
  <c r="AE118" i="7"/>
  <c r="AD118" i="7"/>
  <c r="AC118" i="7"/>
  <c r="AB118" i="7"/>
  <c r="AA118" i="7"/>
  <c r="Z118" i="7"/>
  <c r="Y118" i="7"/>
  <c r="X118" i="7"/>
  <c r="W118" i="7"/>
  <c r="H118" i="7"/>
  <c r="F118" i="7"/>
  <c r="BA116" i="7"/>
  <c r="AZ116" i="7"/>
  <c r="AY116" i="7"/>
  <c r="AX116" i="7"/>
  <c r="AW116" i="7"/>
  <c r="AV116" i="7"/>
  <c r="AU116" i="7"/>
  <c r="AT116" i="7"/>
  <c r="AS116" i="7"/>
  <c r="AR116" i="7"/>
  <c r="AQ116" i="7"/>
  <c r="AP116" i="7"/>
  <c r="AO116" i="7"/>
  <c r="AN116" i="7"/>
  <c r="AM116" i="7"/>
  <c r="AL116" i="7"/>
  <c r="AK116" i="7"/>
  <c r="AJ116" i="7"/>
  <c r="AI116" i="7"/>
  <c r="AH116" i="7"/>
  <c r="AG116" i="7"/>
  <c r="AF116" i="7"/>
  <c r="AE116" i="7"/>
  <c r="AD116" i="7"/>
  <c r="AC116" i="7"/>
  <c r="AB116" i="7"/>
  <c r="AA116" i="7"/>
  <c r="Z116" i="7"/>
  <c r="Y116" i="7"/>
  <c r="X116" i="7"/>
  <c r="W116" i="7"/>
  <c r="H116" i="7"/>
  <c r="F116" i="7"/>
  <c r="BA114" i="7"/>
  <c r="AZ114" i="7"/>
  <c r="AY114" i="7"/>
  <c r="AX114" i="7"/>
  <c r="AW114" i="7"/>
  <c r="AV114" i="7"/>
  <c r="AU114" i="7"/>
  <c r="AT114" i="7"/>
  <c r="AS114" i="7"/>
  <c r="AR114" i="7"/>
  <c r="AQ114" i="7"/>
  <c r="AP114" i="7"/>
  <c r="AO114" i="7"/>
  <c r="AN114" i="7"/>
  <c r="AM114" i="7"/>
  <c r="AL114" i="7"/>
  <c r="AK114" i="7"/>
  <c r="AJ114" i="7"/>
  <c r="AI114" i="7"/>
  <c r="AH114" i="7"/>
  <c r="AG114" i="7"/>
  <c r="AF114" i="7"/>
  <c r="AE114" i="7"/>
  <c r="AD114" i="7"/>
  <c r="AC114" i="7"/>
  <c r="AB114" i="7"/>
  <c r="AA114" i="7"/>
  <c r="Z114" i="7"/>
  <c r="Y114" i="7"/>
  <c r="X114" i="7"/>
  <c r="W114" i="7"/>
  <c r="H114" i="7"/>
  <c r="F114" i="7"/>
  <c r="BA112" i="7"/>
  <c r="AZ112" i="7"/>
  <c r="AY112" i="7"/>
  <c r="AX112" i="7"/>
  <c r="AW112" i="7"/>
  <c r="AV112" i="7"/>
  <c r="AU112" i="7"/>
  <c r="AT112" i="7"/>
  <c r="AS112" i="7"/>
  <c r="AR112" i="7"/>
  <c r="AQ112" i="7"/>
  <c r="AP112" i="7"/>
  <c r="AO112" i="7"/>
  <c r="AN112" i="7"/>
  <c r="AM112" i="7"/>
  <c r="AL112" i="7"/>
  <c r="AK112" i="7"/>
  <c r="AJ112" i="7"/>
  <c r="AI112" i="7"/>
  <c r="AH112" i="7"/>
  <c r="AG112" i="7"/>
  <c r="AF112" i="7"/>
  <c r="AE112" i="7"/>
  <c r="AD112" i="7"/>
  <c r="AC112" i="7"/>
  <c r="AB112" i="7"/>
  <c r="AA112" i="7"/>
  <c r="Z112" i="7"/>
  <c r="Y112" i="7"/>
  <c r="X112" i="7"/>
  <c r="W112" i="7"/>
  <c r="H112" i="7"/>
  <c r="F112" i="7"/>
  <c r="BA110" i="7"/>
  <c r="AZ110" i="7"/>
  <c r="AY110" i="7"/>
  <c r="AX110" i="7"/>
  <c r="AW110" i="7"/>
  <c r="AV110" i="7"/>
  <c r="AU110" i="7"/>
  <c r="AT110" i="7"/>
  <c r="AS110" i="7"/>
  <c r="AR110" i="7"/>
  <c r="AQ110" i="7"/>
  <c r="AP110" i="7"/>
  <c r="AO110" i="7"/>
  <c r="AN110" i="7"/>
  <c r="AM110" i="7"/>
  <c r="AL110" i="7"/>
  <c r="AK110" i="7"/>
  <c r="AJ110" i="7"/>
  <c r="AI110" i="7"/>
  <c r="AH110" i="7"/>
  <c r="AG110" i="7"/>
  <c r="AF110" i="7"/>
  <c r="AE110" i="7"/>
  <c r="AD110" i="7"/>
  <c r="AC110" i="7"/>
  <c r="AB110" i="7"/>
  <c r="AA110" i="7"/>
  <c r="Z110" i="7"/>
  <c r="Y110" i="7"/>
  <c r="X110" i="7"/>
  <c r="W110" i="7"/>
  <c r="H110" i="7"/>
  <c r="F110" i="7"/>
  <c r="BA108" i="7"/>
  <c r="AZ108" i="7"/>
  <c r="AY108" i="7"/>
  <c r="AX108" i="7"/>
  <c r="AW108" i="7"/>
  <c r="AV108" i="7"/>
  <c r="AU108" i="7"/>
  <c r="AT108" i="7"/>
  <c r="AS108" i="7"/>
  <c r="AR108" i="7"/>
  <c r="AQ108" i="7"/>
  <c r="AP108" i="7"/>
  <c r="AO108" i="7"/>
  <c r="AN108" i="7"/>
  <c r="AM108" i="7"/>
  <c r="AL108" i="7"/>
  <c r="AK108" i="7"/>
  <c r="AJ108" i="7"/>
  <c r="AI108" i="7"/>
  <c r="AH108" i="7"/>
  <c r="AG108" i="7"/>
  <c r="AF108" i="7"/>
  <c r="AE108" i="7"/>
  <c r="AD108" i="7"/>
  <c r="AC108" i="7"/>
  <c r="AB108" i="7"/>
  <c r="AA108" i="7"/>
  <c r="Z108" i="7"/>
  <c r="Y108" i="7"/>
  <c r="X108" i="7"/>
  <c r="W108" i="7"/>
  <c r="H108" i="7"/>
  <c r="F108" i="7"/>
  <c r="BA106" i="7"/>
  <c r="AZ106" i="7"/>
  <c r="AY106" i="7"/>
  <c r="AX106" i="7"/>
  <c r="AW106" i="7"/>
  <c r="AV106" i="7"/>
  <c r="AU106" i="7"/>
  <c r="AT106" i="7"/>
  <c r="AS106" i="7"/>
  <c r="AR106" i="7"/>
  <c r="AQ106" i="7"/>
  <c r="AP106" i="7"/>
  <c r="AO106" i="7"/>
  <c r="AN106" i="7"/>
  <c r="AM106" i="7"/>
  <c r="AL106" i="7"/>
  <c r="AK106" i="7"/>
  <c r="AJ106" i="7"/>
  <c r="AI106" i="7"/>
  <c r="AH106" i="7"/>
  <c r="AG106" i="7"/>
  <c r="AF106" i="7"/>
  <c r="AE106" i="7"/>
  <c r="AD106" i="7"/>
  <c r="AC106" i="7"/>
  <c r="AB106" i="7"/>
  <c r="AA106" i="7"/>
  <c r="Z106" i="7"/>
  <c r="Y106" i="7"/>
  <c r="X106" i="7"/>
  <c r="W106" i="7"/>
  <c r="H106" i="7"/>
  <c r="F106" i="7"/>
  <c r="BA104" i="7"/>
  <c r="AZ104" i="7"/>
  <c r="AY104" i="7"/>
  <c r="AX104" i="7"/>
  <c r="AW104" i="7"/>
  <c r="AV104" i="7"/>
  <c r="AU104" i="7"/>
  <c r="AT104" i="7"/>
  <c r="AS104" i="7"/>
  <c r="AR104" i="7"/>
  <c r="AQ104" i="7"/>
  <c r="AP104" i="7"/>
  <c r="AO104" i="7"/>
  <c r="AN104" i="7"/>
  <c r="AM104" i="7"/>
  <c r="AL104" i="7"/>
  <c r="AK104" i="7"/>
  <c r="AJ104" i="7"/>
  <c r="AI104" i="7"/>
  <c r="AH104" i="7"/>
  <c r="AG104" i="7"/>
  <c r="AF104" i="7"/>
  <c r="AE104" i="7"/>
  <c r="AD104" i="7"/>
  <c r="AC104" i="7"/>
  <c r="AB104" i="7"/>
  <c r="AA104" i="7"/>
  <c r="Z104" i="7"/>
  <c r="Y104" i="7"/>
  <c r="X104" i="7"/>
  <c r="W104" i="7"/>
  <c r="H104" i="7"/>
  <c r="F104" i="7"/>
  <c r="BA102" i="7"/>
  <c r="AZ102" i="7"/>
  <c r="AY102" i="7"/>
  <c r="AX102" i="7"/>
  <c r="AW102" i="7"/>
  <c r="AV102" i="7"/>
  <c r="AU102" i="7"/>
  <c r="AT102" i="7"/>
  <c r="AS102" i="7"/>
  <c r="AR102" i="7"/>
  <c r="AQ102" i="7"/>
  <c r="AP102" i="7"/>
  <c r="AO102" i="7"/>
  <c r="AN102" i="7"/>
  <c r="AM102" i="7"/>
  <c r="AL102" i="7"/>
  <c r="AK102" i="7"/>
  <c r="AJ102" i="7"/>
  <c r="AI102" i="7"/>
  <c r="AH102" i="7"/>
  <c r="AG102" i="7"/>
  <c r="AF102" i="7"/>
  <c r="AE102" i="7"/>
  <c r="AD102" i="7"/>
  <c r="AC102" i="7"/>
  <c r="AB102" i="7"/>
  <c r="AA102" i="7"/>
  <c r="Z102" i="7"/>
  <c r="Y102" i="7"/>
  <c r="X102" i="7"/>
  <c r="W102" i="7"/>
  <c r="H102" i="7"/>
  <c r="F102" i="7"/>
  <c r="BA100" i="7"/>
  <c r="AZ100" i="7"/>
  <c r="AY100" i="7"/>
  <c r="AX100" i="7"/>
  <c r="AW100" i="7"/>
  <c r="AV100" i="7"/>
  <c r="AU100" i="7"/>
  <c r="AT100" i="7"/>
  <c r="AS100" i="7"/>
  <c r="AR100" i="7"/>
  <c r="AQ100" i="7"/>
  <c r="AP100" i="7"/>
  <c r="AO100" i="7"/>
  <c r="AN100" i="7"/>
  <c r="AM100" i="7"/>
  <c r="AL100" i="7"/>
  <c r="AK100" i="7"/>
  <c r="AJ100" i="7"/>
  <c r="AI100" i="7"/>
  <c r="AH100" i="7"/>
  <c r="AG100" i="7"/>
  <c r="AF100" i="7"/>
  <c r="AE100" i="7"/>
  <c r="AD100" i="7"/>
  <c r="AC100" i="7"/>
  <c r="AB100" i="7"/>
  <c r="AA100" i="7"/>
  <c r="Z100" i="7"/>
  <c r="Y100" i="7"/>
  <c r="X100" i="7"/>
  <c r="W100" i="7"/>
  <c r="H100" i="7"/>
  <c r="F100" i="7"/>
  <c r="BA98" i="7"/>
  <c r="AZ98" i="7"/>
  <c r="AY98" i="7"/>
  <c r="AX98" i="7"/>
  <c r="AW98" i="7"/>
  <c r="AV98" i="7"/>
  <c r="AU98" i="7"/>
  <c r="AT98" i="7"/>
  <c r="AS98" i="7"/>
  <c r="AR98" i="7"/>
  <c r="AQ98" i="7"/>
  <c r="AP98" i="7"/>
  <c r="AO98" i="7"/>
  <c r="AN98" i="7"/>
  <c r="AM98" i="7"/>
  <c r="AL98" i="7"/>
  <c r="AK98" i="7"/>
  <c r="AJ98" i="7"/>
  <c r="AI98" i="7"/>
  <c r="AH98" i="7"/>
  <c r="AG98" i="7"/>
  <c r="AF98" i="7"/>
  <c r="AE98" i="7"/>
  <c r="AD98" i="7"/>
  <c r="AC98" i="7"/>
  <c r="AB98" i="7"/>
  <c r="AA98" i="7"/>
  <c r="Z98" i="7"/>
  <c r="Y98" i="7"/>
  <c r="X98" i="7"/>
  <c r="W98" i="7"/>
  <c r="H98" i="7"/>
  <c r="F98" i="7"/>
  <c r="BA96" i="7"/>
  <c r="AZ96" i="7"/>
  <c r="AY96" i="7"/>
  <c r="AX96" i="7"/>
  <c r="AW96" i="7"/>
  <c r="AV96" i="7"/>
  <c r="AU96" i="7"/>
  <c r="AT96" i="7"/>
  <c r="AS96" i="7"/>
  <c r="AR96" i="7"/>
  <c r="AQ96" i="7"/>
  <c r="AP96" i="7"/>
  <c r="AO96" i="7"/>
  <c r="AN96" i="7"/>
  <c r="AM96" i="7"/>
  <c r="AL96" i="7"/>
  <c r="AK96" i="7"/>
  <c r="AJ96" i="7"/>
  <c r="AI96" i="7"/>
  <c r="AH96" i="7"/>
  <c r="AG96" i="7"/>
  <c r="AF96" i="7"/>
  <c r="AE96" i="7"/>
  <c r="AD96" i="7"/>
  <c r="AC96" i="7"/>
  <c r="AB96" i="7"/>
  <c r="AA96" i="7"/>
  <c r="Z96" i="7"/>
  <c r="Y96" i="7"/>
  <c r="X96" i="7"/>
  <c r="W96" i="7"/>
  <c r="H96" i="7"/>
  <c r="F96" i="7"/>
  <c r="BA94" i="7"/>
  <c r="AZ94" i="7"/>
  <c r="AY94" i="7"/>
  <c r="AX94" i="7"/>
  <c r="AW94" i="7"/>
  <c r="AV94" i="7"/>
  <c r="AU94" i="7"/>
  <c r="AT94" i="7"/>
  <c r="AS94" i="7"/>
  <c r="AR94" i="7"/>
  <c r="AQ94" i="7"/>
  <c r="AP94" i="7"/>
  <c r="AO94" i="7"/>
  <c r="AN94" i="7"/>
  <c r="AM94" i="7"/>
  <c r="AL94" i="7"/>
  <c r="AK94" i="7"/>
  <c r="AJ94" i="7"/>
  <c r="AI94" i="7"/>
  <c r="AH94" i="7"/>
  <c r="AG94" i="7"/>
  <c r="AF94" i="7"/>
  <c r="AE94" i="7"/>
  <c r="AD94" i="7"/>
  <c r="AC94" i="7"/>
  <c r="AB94" i="7"/>
  <c r="AA94" i="7"/>
  <c r="Z94" i="7"/>
  <c r="Y94" i="7"/>
  <c r="X94" i="7"/>
  <c r="W94" i="7"/>
  <c r="H94" i="7"/>
  <c r="F94" i="7"/>
  <c r="BA92" i="7"/>
  <c r="AZ92" i="7"/>
  <c r="AY92" i="7"/>
  <c r="AX92" i="7"/>
  <c r="AW92" i="7"/>
  <c r="AV92" i="7"/>
  <c r="AU92" i="7"/>
  <c r="AT92" i="7"/>
  <c r="AS92" i="7"/>
  <c r="AR92" i="7"/>
  <c r="AQ92" i="7"/>
  <c r="AP92" i="7"/>
  <c r="AO92" i="7"/>
  <c r="AN92" i="7"/>
  <c r="AM92" i="7"/>
  <c r="AL92" i="7"/>
  <c r="AK92" i="7"/>
  <c r="AJ92" i="7"/>
  <c r="AI92" i="7"/>
  <c r="AH92" i="7"/>
  <c r="AG92" i="7"/>
  <c r="AF92" i="7"/>
  <c r="AE92" i="7"/>
  <c r="AD92" i="7"/>
  <c r="AC92" i="7"/>
  <c r="AB92" i="7"/>
  <c r="AA92" i="7"/>
  <c r="Z92" i="7"/>
  <c r="Y92" i="7"/>
  <c r="X92" i="7"/>
  <c r="W92" i="7"/>
  <c r="H92" i="7"/>
  <c r="F92" i="7"/>
  <c r="BA90" i="7"/>
  <c r="AZ90" i="7"/>
  <c r="AY90" i="7"/>
  <c r="AX90" i="7"/>
  <c r="AW90" i="7"/>
  <c r="AV90" i="7"/>
  <c r="AU90" i="7"/>
  <c r="AT90" i="7"/>
  <c r="AS90" i="7"/>
  <c r="AR90" i="7"/>
  <c r="AQ90" i="7"/>
  <c r="AP90" i="7"/>
  <c r="AO90" i="7"/>
  <c r="AN90" i="7"/>
  <c r="AM90" i="7"/>
  <c r="AL90" i="7"/>
  <c r="AK90" i="7"/>
  <c r="AJ90" i="7"/>
  <c r="AI90" i="7"/>
  <c r="AH90" i="7"/>
  <c r="AG90" i="7"/>
  <c r="AF90" i="7"/>
  <c r="AE90" i="7"/>
  <c r="AD90" i="7"/>
  <c r="AC90" i="7"/>
  <c r="AB90" i="7"/>
  <c r="AA90" i="7"/>
  <c r="Z90" i="7"/>
  <c r="Y90" i="7"/>
  <c r="X90" i="7"/>
  <c r="W90" i="7"/>
  <c r="H90" i="7"/>
  <c r="F90" i="7"/>
  <c r="BA88" i="7"/>
  <c r="AZ88" i="7"/>
  <c r="AY88" i="7"/>
  <c r="AX88" i="7"/>
  <c r="AW88" i="7"/>
  <c r="AV88" i="7"/>
  <c r="AU88" i="7"/>
  <c r="AT88" i="7"/>
  <c r="AS88" i="7"/>
  <c r="AR88" i="7"/>
  <c r="AQ88" i="7"/>
  <c r="AP88" i="7"/>
  <c r="AO88" i="7"/>
  <c r="AN88" i="7"/>
  <c r="AM88" i="7"/>
  <c r="AL88" i="7"/>
  <c r="AK88" i="7"/>
  <c r="AJ88" i="7"/>
  <c r="AI88" i="7"/>
  <c r="AH88" i="7"/>
  <c r="AG88" i="7"/>
  <c r="AF88" i="7"/>
  <c r="AE88" i="7"/>
  <c r="AD88" i="7"/>
  <c r="AC88" i="7"/>
  <c r="AB88" i="7"/>
  <c r="AA88" i="7"/>
  <c r="Z88" i="7"/>
  <c r="Y88" i="7"/>
  <c r="X88" i="7"/>
  <c r="W88" i="7"/>
  <c r="H88" i="7"/>
  <c r="F88"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X86" i="7"/>
  <c r="W86" i="7"/>
  <c r="H86" i="7"/>
  <c r="F86" i="7"/>
  <c r="BA84" i="7"/>
  <c r="AZ84" i="7"/>
  <c r="AY84" i="7"/>
  <c r="AX84" i="7"/>
  <c r="AW84" i="7"/>
  <c r="AV84" i="7"/>
  <c r="AU84" i="7"/>
  <c r="AT84" i="7"/>
  <c r="AS84" i="7"/>
  <c r="AR84" i="7"/>
  <c r="AQ84" i="7"/>
  <c r="AP84" i="7"/>
  <c r="AO84" i="7"/>
  <c r="AN84" i="7"/>
  <c r="AM84" i="7"/>
  <c r="AL84" i="7"/>
  <c r="AK84" i="7"/>
  <c r="AJ84" i="7"/>
  <c r="AI84" i="7"/>
  <c r="AH84" i="7"/>
  <c r="AG84" i="7"/>
  <c r="AF84" i="7"/>
  <c r="AE84" i="7"/>
  <c r="AD84" i="7"/>
  <c r="AC84" i="7"/>
  <c r="AB84" i="7"/>
  <c r="AA84" i="7"/>
  <c r="Z84" i="7"/>
  <c r="Y84" i="7"/>
  <c r="X84" i="7"/>
  <c r="W84" i="7"/>
  <c r="H84" i="7"/>
  <c r="F84" i="7"/>
  <c r="BA82" i="7"/>
  <c r="AZ82" i="7"/>
  <c r="AY82" i="7"/>
  <c r="AX82" i="7"/>
  <c r="AW82" i="7"/>
  <c r="AV82" i="7"/>
  <c r="AU82" i="7"/>
  <c r="AT82" i="7"/>
  <c r="AS82" i="7"/>
  <c r="AR82" i="7"/>
  <c r="AQ82" i="7"/>
  <c r="AP82" i="7"/>
  <c r="AO82" i="7"/>
  <c r="AN82" i="7"/>
  <c r="AM82" i="7"/>
  <c r="AL82" i="7"/>
  <c r="AK82" i="7"/>
  <c r="AJ82" i="7"/>
  <c r="AI82" i="7"/>
  <c r="AH82" i="7"/>
  <c r="AG82" i="7"/>
  <c r="AF82" i="7"/>
  <c r="AE82" i="7"/>
  <c r="AD82" i="7"/>
  <c r="AC82" i="7"/>
  <c r="AB82" i="7"/>
  <c r="AA82" i="7"/>
  <c r="Z82" i="7"/>
  <c r="Y82" i="7"/>
  <c r="X82" i="7"/>
  <c r="W82" i="7"/>
  <c r="H82" i="7"/>
  <c r="F82" i="7"/>
  <c r="BA80" i="7"/>
  <c r="AZ80" i="7"/>
  <c r="AY80" i="7"/>
  <c r="AX80" i="7"/>
  <c r="AW80" i="7"/>
  <c r="AV80" i="7"/>
  <c r="AU80" i="7"/>
  <c r="AT80" i="7"/>
  <c r="AS80" i="7"/>
  <c r="AR80" i="7"/>
  <c r="AQ80" i="7"/>
  <c r="AP80" i="7"/>
  <c r="AO80" i="7"/>
  <c r="AN80" i="7"/>
  <c r="AM80" i="7"/>
  <c r="AL80" i="7"/>
  <c r="AK80" i="7"/>
  <c r="AJ80" i="7"/>
  <c r="AI80" i="7"/>
  <c r="AH80" i="7"/>
  <c r="AG80" i="7"/>
  <c r="AF80" i="7"/>
  <c r="AE80" i="7"/>
  <c r="AD80" i="7"/>
  <c r="AC80" i="7"/>
  <c r="AB80" i="7"/>
  <c r="AA80" i="7"/>
  <c r="Z80" i="7"/>
  <c r="Y80" i="7"/>
  <c r="X80" i="7"/>
  <c r="W80" i="7"/>
  <c r="H80" i="7"/>
  <c r="F80" i="7"/>
  <c r="BA78" i="7"/>
  <c r="AZ78" i="7"/>
  <c r="AY78" i="7"/>
  <c r="AX78" i="7"/>
  <c r="AW78" i="7"/>
  <c r="AV78" i="7"/>
  <c r="AU78" i="7"/>
  <c r="AT78" i="7"/>
  <c r="AS78" i="7"/>
  <c r="AR78" i="7"/>
  <c r="AQ78" i="7"/>
  <c r="AP78" i="7"/>
  <c r="AO78" i="7"/>
  <c r="AN78" i="7"/>
  <c r="AM78" i="7"/>
  <c r="AL78" i="7"/>
  <c r="AK78" i="7"/>
  <c r="AJ78" i="7"/>
  <c r="AI78" i="7"/>
  <c r="AH78" i="7"/>
  <c r="AG78" i="7"/>
  <c r="AF78" i="7"/>
  <c r="AE78" i="7"/>
  <c r="AD78" i="7"/>
  <c r="AC78" i="7"/>
  <c r="AB78" i="7"/>
  <c r="AA78" i="7"/>
  <c r="Z78" i="7"/>
  <c r="Y78" i="7"/>
  <c r="X78" i="7"/>
  <c r="W78" i="7"/>
  <c r="H78" i="7"/>
  <c r="F78" i="7"/>
  <c r="BA76" i="7"/>
  <c r="AZ76" i="7"/>
  <c r="AY76" i="7"/>
  <c r="AX76" i="7"/>
  <c r="AW76" i="7"/>
  <c r="AV76" i="7"/>
  <c r="AU76" i="7"/>
  <c r="AT76" i="7"/>
  <c r="AS76" i="7"/>
  <c r="AR76" i="7"/>
  <c r="AQ76" i="7"/>
  <c r="AP76" i="7"/>
  <c r="AO76" i="7"/>
  <c r="AN76" i="7"/>
  <c r="AM76" i="7"/>
  <c r="AL76" i="7"/>
  <c r="AK76" i="7"/>
  <c r="AJ76" i="7"/>
  <c r="AI76" i="7"/>
  <c r="AH76" i="7"/>
  <c r="AG76" i="7"/>
  <c r="AF76" i="7"/>
  <c r="AE76" i="7"/>
  <c r="AD76" i="7"/>
  <c r="AC76" i="7"/>
  <c r="AB76" i="7"/>
  <c r="AA76" i="7"/>
  <c r="Z76" i="7"/>
  <c r="Y76" i="7"/>
  <c r="X76" i="7"/>
  <c r="W76" i="7"/>
  <c r="H76" i="7"/>
  <c r="F76" i="7"/>
  <c r="BA74" i="7"/>
  <c r="AZ74" i="7"/>
  <c r="AY74" i="7"/>
  <c r="AX74" i="7"/>
  <c r="AW74" i="7"/>
  <c r="AV74" i="7"/>
  <c r="AU74" i="7"/>
  <c r="AT74" i="7"/>
  <c r="AS74" i="7"/>
  <c r="AR74" i="7"/>
  <c r="AQ74" i="7"/>
  <c r="AP74" i="7"/>
  <c r="AO74" i="7"/>
  <c r="AN74" i="7"/>
  <c r="AM74" i="7"/>
  <c r="AL74" i="7"/>
  <c r="AK74" i="7"/>
  <c r="AJ74" i="7"/>
  <c r="AI74" i="7"/>
  <c r="AH74" i="7"/>
  <c r="AG74" i="7"/>
  <c r="AF74" i="7"/>
  <c r="AE74" i="7"/>
  <c r="AD74" i="7"/>
  <c r="AC74" i="7"/>
  <c r="AB74" i="7"/>
  <c r="AA74" i="7"/>
  <c r="Z74" i="7"/>
  <c r="Y74" i="7"/>
  <c r="X74" i="7"/>
  <c r="W74" i="7"/>
  <c r="H74" i="7"/>
  <c r="F74"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X72" i="7"/>
  <c r="W72" i="7"/>
  <c r="H72" i="7"/>
  <c r="F72" i="7"/>
  <c r="BA70" i="7"/>
  <c r="AZ70" i="7"/>
  <c r="AY70" i="7"/>
  <c r="AX70" i="7"/>
  <c r="AW70" i="7"/>
  <c r="AV70" i="7"/>
  <c r="AU70" i="7"/>
  <c r="AT70" i="7"/>
  <c r="AS70" i="7"/>
  <c r="AR70" i="7"/>
  <c r="AQ70" i="7"/>
  <c r="AP70" i="7"/>
  <c r="AO70" i="7"/>
  <c r="AN70" i="7"/>
  <c r="AM70" i="7"/>
  <c r="AL70" i="7"/>
  <c r="AK70" i="7"/>
  <c r="AJ70" i="7"/>
  <c r="AI70" i="7"/>
  <c r="AH70" i="7"/>
  <c r="AG70" i="7"/>
  <c r="AF70" i="7"/>
  <c r="AE70" i="7"/>
  <c r="AD70" i="7"/>
  <c r="AC70" i="7"/>
  <c r="AB70" i="7"/>
  <c r="AA70" i="7"/>
  <c r="Z70" i="7"/>
  <c r="Y70" i="7"/>
  <c r="X70" i="7"/>
  <c r="W70" i="7"/>
  <c r="H70" i="7"/>
  <c r="F70" i="7"/>
  <c r="BA68" i="7"/>
  <c r="AZ68" i="7"/>
  <c r="AY68" i="7"/>
  <c r="AX68" i="7"/>
  <c r="AW68" i="7"/>
  <c r="AV68" i="7"/>
  <c r="AU68" i="7"/>
  <c r="AT68" i="7"/>
  <c r="AS68" i="7"/>
  <c r="AR68" i="7"/>
  <c r="AQ68" i="7"/>
  <c r="AP68" i="7"/>
  <c r="AO68" i="7"/>
  <c r="AN68" i="7"/>
  <c r="AM68" i="7"/>
  <c r="AL68" i="7"/>
  <c r="AK68" i="7"/>
  <c r="AJ68" i="7"/>
  <c r="AI68" i="7"/>
  <c r="AH68" i="7"/>
  <c r="AG68" i="7"/>
  <c r="AF68" i="7"/>
  <c r="AE68" i="7"/>
  <c r="AD68" i="7"/>
  <c r="AC68" i="7"/>
  <c r="AB68" i="7"/>
  <c r="AA68" i="7"/>
  <c r="Z68" i="7"/>
  <c r="Y68" i="7"/>
  <c r="X68" i="7"/>
  <c r="W68" i="7"/>
  <c r="H68" i="7"/>
  <c r="F68" i="7"/>
  <c r="BA66" i="7"/>
  <c r="AZ66" i="7"/>
  <c r="AY66" i="7"/>
  <c r="AX66" i="7"/>
  <c r="AW66" i="7"/>
  <c r="AV66" i="7"/>
  <c r="AU66" i="7"/>
  <c r="AT66" i="7"/>
  <c r="AS66" i="7"/>
  <c r="AR66" i="7"/>
  <c r="AQ66" i="7"/>
  <c r="AP66" i="7"/>
  <c r="AO66" i="7"/>
  <c r="AN66" i="7"/>
  <c r="AM66" i="7"/>
  <c r="AL66" i="7"/>
  <c r="AK66" i="7"/>
  <c r="AJ66" i="7"/>
  <c r="AI66" i="7"/>
  <c r="AH66" i="7"/>
  <c r="AG66" i="7"/>
  <c r="AF66" i="7"/>
  <c r="AE66" i="7"/>
  <c r="AD66" i="7"/>
  <c r="AC66" i="7"/>
  <c r="AB66" i="7"/>
  <c r="AA66" i="7"/>
  <c r="Z66" i="7"/>
  <c r="Y66" i="7"/>
  <c r="X66" i="7"/>
  <c r="W66" i="7"/>
  <c r="H66" i="7"/>
  <c r="F66" i="7"/>
  <c r="BA64" i="7"/>
  <c r="AZ64" i="7"/>
  <c r="AY64" i="7"/>
  <c r="AX64" i="7"/>
  <c r="AW64" i="7"/>
  <c r="AV64" i="7"/>
  <c r="AU64" i="7"/>
  <c r="AT64" i="7"/>
  <c r="AS64" i="7"/>
  <c r="AR64" i="7"/>
  <c r="AQ64" i="7"/>
  <c r="AP64" i="7"/>
  <c r="AO64" i="7"/>
  <c r="AN64" i="7"/>
  <c r="AM64" i="7"/>
  <c r="AL64" i="7"/>
  <c r="AK64" i="7"/>
  <c r="AJ64" i="7"/>
  <c r="AI64" i="7"/>
  <c r="AH64" i="7"/>
  <c r="AG64" i="7"/>
  <c r="AF64" i="7"/>
  <c r="AE64" i="7"/>
  <c r="AD64" i="7"/>
  <c r="AC64" i="7"/>
  <c r="AB64" i="7"/>
  <c r="AA64" i="7"/>
  <c r="Z64" i="7"/>
  <c r="Y64" i="7"/>
  <c r="X64" i="7"/>
  <c r="W64" i="7"/>
  <c r="H64" i="7"/>
  <c r="F64" i="7"/>
  <c r="BA62" i="7"/>
  <c r="AZ62" i="7"/>
  <c r="AY62" i="7"/>
  <c r="AX62" i="7"/>
  <c r="AW62" i="7"/>
  <c r="AV62" i="7"/>
  <c r="AU62" i="7"/>
  <c r="AT62" i="7"/>
  <c r="AS62" i="7"/>
  <c r="AR62" i="7"/>
  <c r="AQ62" i="7"/>
  <c r="AP62" i="7"/>
  <c r="AO62" i="7"/>
  <c r="AN62" i="7"/>
  <c r="AM62" i="7"/>
  <c r="AL62" i="7"/>
  <c r="AK62" i="7"/>
  <c r="AJ62" i="7"/>
  <c r="AI62" i="7"/>
  <c r="AH62" i="7"/>
  <c r="AG62" i="7"/>
  <c r="AF62" i="7"/>
  <c r="AE62" i="7"/>
  <c r="AD62" i="7"/>
  <c r="AC62" i="7"/>
  <c r="AB62" i="7"/>
  <c r="AA62" i="7"/>
  <c r="Z62" i="7"/>
  <c r="Y62" i="7"/>
  <c r="X62" i="7"/>
  <c r="W62" i="7"/>
  <c r="H62" i="7"/>
  <c r="F62" i="7"/>
  <c r="BA60" i="7"/>
  <c r="AZ60" i="7"/>
  <c r="AY60" i="7"/>
  <c r="AX60" i="7"/>
  <c r="AW60" i="7"/>
  <c r="AV60" i="7"/>
  <c r="AU60" i="7"/>
  <c r="AT60" i="7"/>
  <c r="AS60" i="7"/>
  <c r="AR60" i="7"/>
  <c r="AQ60" i="7"/>
  <c r="AP60" i="7"/>
  <c r="AO60" i="7"/>
  <c r="AN60" i="7"/>
  <c r="AM60" i="7"/>
  <c r="AL60" i="7"/>
  <c r="AK60" i="7"/>
  <c r="AJ60" i="7"/>
  <c r="AI60" i="7"/>
  <c r="AH60" i="7"/>
  <c r="AG60" i="7"/>
  <c r="AF60" i="7"/>
  <c r="AE60" i="7"/>
  <c r="AD60" i="7"/>
  <c r="AC60" i="7"/>
  <c r="AB60" i="7"/>
  <c r="AA60" i="7"/>
  <c r="Z60" i="7"/>
  <c r="Y60" i="7"/>
  <c r="X60" i="7"/>
  <c r="W60" i="7"/>
  <c r="H60" i="7"/>
  <c r="F60" i="7"/>
  <c r="BA58" i="7"/>
  <c r="AZ58" i="7"/>
  <c r="AY58" i="7"/>
  <c r="AX58" i="7"/>
  <c r="AW58" i="7"/>
  <c r="AV58" i="7"/>
  <c r="AU58" i="7"/>
  <c r="AT58" i="7"/>
  <c r="AS58" i="7"/>
  <c r="AR58" i="7"/>
  <c r="AQ58" i="7"/>
  <c r="AP58" i="7"/>
  <c r="AO58" i="7"/>
  <c r="AN58" i="7"/>
  <c r="AM58" i="7"/>
  <c r="AL58" i="7"/>
  <c r="AK58" i="7"/>
  <c r="AJ58" i="7"/>
  <c r="AI58" i="7"/>
  <c r="AH58" i="7"/>
  <c r="AG58" i="7"/>
  <c r="AF58" i="7"/>
  <c r="AE58" i="7"/>
  <c r="AD58" i="7"/>
  <c r="AC58" i="7"/>
  <c r="AB58" i="7"/>
  <c r="AA58" i="7"/>
  <c r="Z58" i="7"/>
  <c r="Y58" i="7"/>
  <c r="X58" i="7"/>
  <c r="W58" i="7"/>
  <c r="H58" i="7"/>
  <c r="F58" i="7"/>
  <c r="BA56" i="7"/>
  <c r="AZ56" i="7"/>
  <c r="AY56" i="7"/>
  <c r="AX56" i="7"/>
  <c r="AW56" i="7"/>
  <c r="AV56" i="7"/>
  <c r="AU56" i="7"/>
  <c r="AT56" i="7"/>
  <c r="AS56" i="7"/>
  <c r="AR56" i="7"/>
  <c r="AQ56" i="7"/>
  <c r="AP56" i="7"/>
  <c r="AO56" i="7"/>
  <c r="AN56" i="7"/>
  <c r="AM56" i="7"/>
  <c r="AL56" i="7"/>
  <c r="AK56" i="7"/>
  <c r="AJ56" i="7"/>
  <c r="AI56" i="7"/>
  <c r="AH56" i="7"/>
  <c r="AG56" i="7"/>
  <c r="AF56" i="7"/>
  <c r="AE56" i="7"/>
  <c r="AD56" i="7"/>
  <c r="AC56" i="7"/>
  <c r="AB56" i="7"/>
  <c r="AA56" i="7"/>
  <c r="Z56" i="7"/>
  <c r="Y56" i="7"/>
  <c r="X56" i="7"/>
  <c r="W56" i="7"/>
  <c r="H56" i="7"/>
  <c r="F56" i="7"/>
  <c r="BA54" i="7"/>
  <c r="AZ54" i="7"/>
  <c r="AY54" i="7"/>
  <c r="AX54" i="7"/>
  <c r="AW54" i="7"/>
  <c r="AV54" i="7"/>
  <c r="AU54" i="7"/>
  <c r="AT54" i="7"/>
  <c r="AS54" i="7"/>
  <c r="AR54" i="7"/>
  <c r="AQ54" i="7"/>
  <c r="AP54" i="7"/>
  <c r="AO54" i="7"/>
  <c r="AN54" i="7"/>
  <c r="AM54" i="7"/>
  <c r="AL54" i="7"/>
  <c r="AK54" i="7"/>
  <c r="AJ54" i="7"/>
  <c r="AI54" i="7"/>
  <c r="AH54" i="7"/>
  <c r="AG54" i="7"/>
  <c r="AF54" i="7"/>
  <c r="AE54" i="7"/>
  <c r="AD54" i="7"/>
  <c r="AC54" i="7"/>
  <c r="AB54" i="7"/>
  <c r="AA54" i="7"/>
  <c r="Z54" i="7"/>
  <c r="Y54" i="7"/>
  <c r="X54" i="7"/>
  <c r="W54" i="7"/>
  <c r="H54" i="7"/>
  <c r="F54" i="7"/>
  <c r="BA52" i="7"/>
  <c r="AZ52" i="7"/>
  <c r="AY52" i="7"/>
  <c r="AX52" i="7"/>
  <c r="AW52" i="7"/>
  <c r="AV52" i="7"/>
  <c r="AU52" i="7"/>
  <c r="AT52" i="7"/>
  <c r="AS52" i="7"/>
  <c r="AR52" i="7"/>
  <c r="AQ52" i="7"/>
  <c r="AP52" i="7"/>
  <c r="AO52" i="7"/>
  <c r="AN52" i="7"/>
  <c r="AM52" i="7"/>
  <c r="AL52" i="7"/>
  <c r="AK52" i="7"/>
  <c r="AJ52" i="7"/>
  <c r="AI52" i="7"/>
  <c r="AH52" i="7"/>
  <c r="AG52" i="7"/>
  <c r="AF52" i="7"/>
  <c r="AE52" i="7"/>
  <c r="AD52" i="7"/>
  <c r="AC52" i="7"/>
  <c r="AB52" i="7"/>
  <c r="AA52" i="7"/>
  <c r="Z52" i="7"/>
  <c r="Y52" i="7"/>
  <c r="X52" i="7"/>
  <c r="W52" i="7"/>
  <c r="H52" i="7"/>
  <c r="F52" i="7"/>
  <c r="BA50" i="7"/>
  <c r="AZ50" i="7"/>
  <c r="AY50" i="7"/>
  <c r="AX50" i="7"/>
  <c r="AW50" i="7"/>
  <c r="AV50" i="7"/>
  <c r="AU50" i="7"/>
  <c r="AT50" i="7"/>
  <c r="AS50" i="7"/>
  <c r="AR50" i="7"/>
  <c r="AQ50" i="7"/>
  <c r="AP50" i="7"/>
  <c r="AO50" i="7"/>
  <c r="AN50" i="7"/>
  <c r="AM50" i="7"/>
  <c r="AL50" i="7"/>
  <c r="AK50" i="7"/>
  <c r="AJ50" i="7"/>
  <c r="AI50" i="7"/>
  <c r="AH50" i="7"/>
  <c r="AG50" i="7"/>
  <c r="AF50" i="7"/>
  <c r="AE50" i="7"/>
  <c r="AD50" i="7"/>
  <c r="AC50" i="7"/>
  <c r="AB50" i="7"/>
  <c r="AA50" i="7"/>
  <c r="Z50" i="7"/>
  <c r="Y50" i="7"/>
  <c r="X50" i="7"/>
  <c r="W50" i="7"/>
  <c r="H50" i="7"/>
  <c r="F50" i="7"/>
  <c r="BA48" i="7"/>
  <c r="AZ48" i="7"/>
  <c r="AY48" i="7"/>
  <c r="AX48" i="7"/>
  <c r="AW48" i="7"/>
  <c r="AV48" i="7"/>
  <c r="AU48" i="7"/>
  <c r="AT48" i="7"/>
  <c r="AS48" i="7"/>
  <c r="AR48" i="7"/>
  <c r="AQ48" i="7"/>
  <c r="AP48" i="7"/>
  <c r="AO48" i="7"/>
  <c r="AN48" i="7"/>
  <c r="AM48" i="7"/>
  <c r="AL48" i="7"/>
  <c r="AK48" i="7"/>
  <c r="AJ48" i="7"/>
  <c r="AI48" i="7"/>
  <c r="AH48" i="7"/>
  <c r="AG48" i="7"/>
  <c r="AF48" i="7"/>
  <c r="AE48" i="7"/>
  <c r="AD48" i="7"/>
  <c r="AC48" i="7"/>
  <c r="AB48" i="7"/>
  <c r="AA48" i="7"/>
  <c r="Z48" i="7"/>
  <c r="Y48" i="7"/>
  <c r="X48" i="7"/>
  <c r="W48" i="7"/>
  <c r="H48" i="7"/>
  <c r="F48" i="7"/>
  <c r="BA46" i="7"/>
  <c r="AZ46" i="7"/>
  <c r="AY46" i="7"/>
  <c r="AX46" i="7"/>
  <c r="AW46" i="7"/>
  <c r="AV46" i="7"/>
  <c r="AU46" i="7"/>
  <c r="AT46" i="7"/>
  <c r="AS46" i="7"/>
  <c r="AR46" i="7"/>
  <c r="AQ46" i="7"/>
  <c r="AP46" i="7"/>
  <c r="AO46" i="7"/>
  <c r="AN46" i="7"/>
  <c r="AM46" i="7"/>
  <c r="AL46" i="7"/>
  <c r="AK46" i="7"/>
  <c r="AJ46" i="7"/>
  <c r="AI46" i="7"/>
  <c r="AH46" i="7"/>
  <c r="AG46" i="7"/>
  <c r="AF46" i="7"/>
  <c r="AE46" i="7"/>
  <c r="AD46" i="7"/>
  <c r="AC46" i="7"/>
  <c r="AB46" i="7"/>
  <c r="AA46" i="7"/>
  <c r="Z46" i="7"/>
  <c r="Y46" i="7"/>
  <c r="X46" i="7"/>
  <c r="W46" i="7"/>
  <c r="H46" i="7"/>
  <c r="F46" i="7"/>
  <c r="BA44" i="7"/>
  <c r="AZ44" i="7"/>
  <c r="AY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H44" i="7"/>
  <c r="F44" i="7"/>
  <c r="BA42" i="7"/>
  <c r="AZ42" i="7"/>
  <c r="AY42" i="7"/>
  <c r="AX42"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H42" i="7"/>
  <c r="F42" i="7"/>
  <c r="BA40" i="7"/>
  <c r="AZ40" i="7"/>
  <c r="AY40" i="7"/>
  <c r="AX40" i="7"/>
  <c r="AW40" i="7"/>
  <c r="AV40" i="7"/>
  <c r="AU40" i="7"/>
  <c r="AT40" i="7"/>
  <c r="AS40" i="7"/>
  <c r="AR40" i="7"/>
  <c r="AQ40" i="7"/>
  <c r="AP40" i="7"/>
  <c r="AO40" i="7"/>
  <c r="AN40" i="7"/>
  <c r="AM40" i="7"/>
  <c r="AL40" i="7"/>
  <c r="AK40" i="7"/>
  <c r="AJ40" i="7"/>
  <c r="AI40" i="7"/>
  <c r="AH40" i="7"/>
  <c r="AG40" i="7"/>
  <c r="AF40" i="7"/>
  <c r="AE40" i="7"/>
  <c r="AD40" i="7"/>
  <c r="AC40" i="7"/>
  <c r="AB40" i="7"/>
  <c r="AA40" i="7"/>
  <c r="Z40" i="7"/>
  <c r="Y40" i="7"/>
  <c r="X40" i="7"/>
  <c r="W40" i="7"/>
  <c r="H40" i="7"/>
  <c r="F40" i="7"/>
  <c r="BA38" i="7"/>
  <c r="AZ38" i="7"/>
  <c r="AY38" i="7"/>
  <c r="AX38" i="7"/>
  <c r="AW38" i="7"/>
  <c r="AV38" i="7"/>
  <c r="AU38" i="7"/>
  <c r="AT38" i="7"/>
  <c r="AS38" i="7"/>
  <c r="AR38" i="7"/>
  <c r="AQ38" i="7"/>
  <c r="AP38" i="7"/>
  <c r="AO38" i="7"/>
  <c r="AN38" i="7"/>
  <c r="AM38" i="7"/>
  <c r="AL38" i="7"/>
  <c r="AK38" i="7"/>
  <c r="AJ38" i="7"/>
  <c r="AI38" i="7"/>
  <c r="AH38" i="7"/>
  <c r="AG38" i="7"/>
  <c r="AF38" i="7"/>
  <c r="AE38" i="7"/>
  <c r="AD38" i="7"/>
  <c r="AC38" i="7"/>
  <c r="AB38" i="7"/>
  <c r="AA38" i="7"/>
  <c r="Z38" i="7"/>
  <c r="Y38" i="7"/>
  <c r="X38" i="7"/>
  <c r="W38" i="7"/>
  <c r="H38" i="7"/>
  <c r="F38"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H36" i="7"/>
  <c r="F36" i="7"/>
  <c r="BA34" i="7"/>
  <c r="AZ34" i="7"/>
  <c r="AY34" i="7"/>
  <c r="AX34" i="7"/>
  <c r="AW34" i="7"/>
  <c r="AV34" i="7"/>
  <c r="AU34" i="7"/>
  <c r="AT34" i="7"/>
  <c r="AS34" i="7"/>
  <c r="AR34" i="7"/>
  <c r="AQ34" i="7"/>
  <c r="AP34" i="7"/>
  <c r="AO34" i="7"/>
  <c r="AN34" i="7"/>
  <c r="AM34" i="7"/>
  <c r="AL34" i="7"/>
  <c r="AK34" i="7"/>
  <c r="AJ34" i="7"/>
  <c r="AI34" i="7"/>
  <c r="AH34" i="7"/>
  <c r="AG34" i="7"/>
  <c r="AF34" i="7"/>
  <c r="AE34" i="7"/>
  <c r="AD34" i="7"/>
  <c r="AC34" i="7"/>
  <c r="AB34" i="7"/>
  <c r="AA34" i="7"/>
  <c r="Z34" i="7"/>
  <c r="Y34" i="7"/>
  <c r="X34" i="7"/>
  <c r="W34" i="7"/>
  <c r="H34" i="7"/>
  <c r="F34" i="7"/>
  <c r="BA32" i="7"/>
  <c r="AZ32" i="7"/>
  <c r="AY32" i="7"/>
  <c r="AX32" i="7"/>
  <c r="AW32" i="7"/>
  <c r="AV32" i="7"/>
  <c r="AU32" i="7"/>
  <c r="AT32" i="7"/>
  <c r="AS32" i="7"/>
  <c r="AR32" i="7"/>
  <c r="AQ32" i="7"/>
  <c r="AP32" i="7"/>
  <c r="AO32" i="7"/>
  <c r="AN32" i="7"/>
  <c r="AM32" i="7"/>
  <c r="AL32" i="7"/>
  <c r="AK32" i="7"/>
  <c r="AJ32" i="7"/>
  <c r="AI32" i="7"/>
  <c r="AH32" i="7"/>
  <c r="AG32" i="7"/>
  <c r="AF32" i="7"/>
  <c r="AE32" i="7"/>
  <c r="AD32" i="7"/>
  <c r="AC32" i="7"/>
  <c r="AB32" i="7"/>
  <c r="AA32" i="7"/>
  <c r="Z32" i="7"/>
  <c r="Y32" i="7"/>
  <c r="X32" i="7"/>
  <c r="W32" i="7"/>
  <c r="H32" i="7"/>
  <c r="F32" i="7"/>
  <c r="BA30" i="7"/>
  <c r="AZ30" i="7"/>
  <c r="AY30" i="7"/>
  <c r="AX30"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W30" i="7"/>
  <c r="H30" i="7"/>
  <c r="F30" i="7"/>
  <c r="BA28" i="7"/>
  <c r="AZ28" i="7"/>
  <c r="AY28" i="7"/>
  <c r="AX28" i="7"/>
  <c r="AW28" i="7"/>
  <c r="AV28" i="7"/>
  <c r="AU28" i="7"/>
  <c r="AT28" i="7"/>
  <c r="AS28" i="7"/>
  <c r="AR28" i="7"/>
  <c r="AQ28" i="7"/>
  <c r="AP28" i="7"/>
  <c r="AO28" i="7"/>
  <c r="AN28" i="7"/>
  <c r="AM28" i="7"/>
  <c r="AL28" i="7"/>
  <c r="AK28" i="7"/>
  <c r="AJ28" i="7"/>
  <c r="AI28" i="7"/>
  <c r="AH28" i="7"/>
  <c r="AG28" i="7"/>
  <c r="AF28" i="7"/>
  <c r="AE28" i="7"/>
  <c r="AD28" i="7"/>
  <c r="AC28" i="7"/>
  <c r="AB28" i="7"/>
  <c r="AA28" i="7"/>
  <c r="Z28" i="7"/>
  <c r="Y28" i="7"/>
  <c r="X28" i="7"/>
  <c r="W28" i="7"/>
  <c r="H28" i="7"/>
  <c r="F28" i="7"/>
  <c r="BA26" i="7"/>
  <c r="AZ26" i="7"/>
  <c r="AY26" i="7"/>
  <c r="AX26" i="7"/>
  <c r="AW26" i="7"/>
  <c r="AV26" i="7"/>
  <c r="AU26" i="7"/>
  <c r="AT26" i="7"/>
  <c r="AS26" i="7"/>
  <c r="AR26" i="7"/>
  <c r="AQ26" i="7"/>
  <c r="AP26" i="7"/>
  <c r="AO26" i="7"/>
  <c r="AN26" i="7"/>
  <c r="AM26" i="7"/>
  <c r="AL26" i="7"/>
  <c r="AK26" i="7"/>
  <c r="AJ26" i="7"/>
  <c r="AI26" i="7"/>
  <c r="AH26" i="7"/>
  <c r="AG26" i="7"/>
  <c r="AF26" i="7"/>
  <c r="AE26" i="7"/>
  <c r="AD26" i="7"/>
  <c r="AC26" i="7"/>
  <c r="AB26" i="7"/>
  <c r="AA26" i="7"/>
  <c r="Z26" i="7"/>
  <c r="Y26" i="7"/>
  <c r="X26" i="7"/>
  <c r="W26" i="7"/>
  <c r="H26" i="7"/>
  <c r="F26" i="7"/>
  <c r="BA24"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X24" i="7"/>
  <c r="W24" i="7"/>
  <c r="H24" i="7"/>
  <c r="F24" i="7"/>
  <c r="BA22" i="7"/>
  <c r="AZ22" i="7"/>
  <c r="AY22" i="7"/>
  <c r="AX22" i="7"/>
  <c r="AW22" i="7"/>
  <c r="AV22" i="7"/>
  <c r="AU22" i="7"/>
  <c r="AT22" i="7"/>
  <c r="AS22" i="7"/>
  <c r="AR22" i="7"/>
  <c r="AQ22" i="7"/>
  <c r="AP22" i="7"/>
  <c r="AO22" i="7"/>
  <c r="AN22" i="7"/>
  <c r="AM22" i="7"/>
  <c r="AL22" i="7"/>
  <c r="AK22" i="7"/>
  <c r="AJ22" i="7"/>
  <c r="AI22" i="7"/>
  <c r="AH22" i="7"/>
  <c r="AG22" i="7"/>
  <c r="AF22" i="7"/>
  <c r="AE22" i="7"/>
  <c r="AD22" i="7"/>
  <c r="AC22" i="7"/>
  <c r="AB22" i="7"/>
  <c r="AA22" i="7"/>
  <c r="Z22" i="7"/>
  <c r="Y22" i="7"/>
  <c r="X22" i="7"/>
  <c r="W22" i="7"/>
  <c r="H22" i="7"/>
  <c r="F22" i="7"/>
  <c r="BA20" i="7"/>
  <c r="AZ20" i="7"/>
  <c r="AY20" i="7"/>
  <c r="AX20" i="7"/>
  <c r="AW20" i="7"/>
  <c r="AV20" i="7"/>
  <c r="AU20" i="7"/>
  <c r="AT20" i="7"/>
  <c r="AS20" i="7"/>
  <c r="AR20" i="7"/>
  <c r="AQ20" i="7"/>
  <c r="AP20" i="7"/>
  <c r="AO20" i="7"/>
  <c r="AN20" i="7"/>
  <c r="AM20" i="7"/>
  <c r="AL20" i="7"/>
  <c r="AK20" i="7"/>
  <c r="AJ20" i="7"/>
  <c r="AI20" i="7"/>
  <c r="AH20" i="7"/>
  <c r="AG20" i="7"/>
  <c r="AF20" i="7"/>
  <c r="AE20" i="7"/>
  <c r="AD20" i="7"/>
  <c r="AC20" i="7"/>
  <c r="AB20" i="7"/>
  <c r="AA20" i="7"/>
  <c r="Z20" i="7"/>
  <c r="Y20" i="7"/>
  <c r="X20" i="7"/>
  <c r="W20" i="7"/>
  <c r="H20" i="7"/>
  <c r="F20"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H18" i="7"/>
  <c r="F18" i="7"/>
  <c r="B17" i="7"/>
  <c r="B19" i="7" s="1"/>
  <c r="B21" i="7" s="1"/>
  <c r="B23" i="7" s="1"/>
  <c r="B25" i="7" s="1"/>
  <c r="B27" i="7" s="1"/>
  <c r="B29" i="7" s="1"/>
  <c r="B31" i="7" s="1"/>
  <c r="B33" i="7" s="1"/>
  <c r="B35" i="7" s="1"/>
  <c r="B37" i="7" s="1"/>
  <c r="B39" i="7" s="1"/>
  <c r="B41" i="7" s="1"/>
  <c r="B43" i="7" s="1"/>
  <c r="B45" i="7" s="1"/>
  <c r="B47" i="7" s="1"/>
  <c r="B49" i="7" s="1"/>
  <c r="B51" i="7" s="1"/>
  <c r="B53" i="7" s="1"/>
  <c r="B55" i="7" s="1"/>
  <c r="B57" i="7" s="1"/>
  <c r="B59" i="7" s="1"/>
  <c r="B61" i="7" s="1"/>
  <c r="B63" i="7" s="1"/>
  <c r="B65" i="7" s="1"/>
  <c r="B67" i="7" s="1"/>
  <c r="B69" i="7" s="1"/>
  <c r="B71" i="7" s="1"/>
  <c r="B73" i="7" s="1"/>
  <c r="B75" i="7" s="1"/>
  <c r="B77" i="7" s="1"/>
  <c r="B79" i="7" s="1"/>
  <c r="B81" i="7" s="1"/>
  <c r="B83" i="7" s="1"/>
  <c r="B85" i="7" s="1"/>
  <c r="B87" i="7" s="1"/>
  <c r="B89" i="7" s="1"/>
  <c r="B91" i="7" s="1"/>
  <c r="B93" i="7" s="1"/>
  <c r="B95" i="7" s="1"/>
  <c r="B97" i="7" s="1"/>
  <c r="B99" i="7" s="1"/>
  <c r="B101" i="7" s="1"/>
  <c r="B103" i="7" s="1"/>
  <c r="B105" i="7" s="1"/>
  <c r="B107" i="7" s="1"/>
  <c r="B109" i="7" s="1"/>
  <c r="B111" i="7" s="1"/>
  <c r="B113" i="7" s="1"/>
  <c r="B115" i="7" s="1"/>
  <c r="B117" i="7" s="1"/>
  <c r="B119" i="7" s="1"/>
  <c r="B121" i="7" s="1"/>
  <c r="B123" i="7" s="1"/>
  <c r="B125" i="7" s="1"/>
  <c r="B127" i="7" s="1"/>
  <c r="B129" i="7" s="1"/>
  <c r="B131" i="7" s="1"/>
  <c r="B133" i="7" s="1"/>
  <c r="B135" i="7" s="1"/>
  <c r="B137" i="7" s="1"/>
  <c r="B139" i="7" s="1"/>
  <c r="B141" i="7" s="1"/>
  <c r="B143" i="7" s="1"/>
  <c r="B145" i="7" s="1"/>
  <c r="B147" i="7" s="1"/>
  <c r="B149" i="7" s="1"/>
  <c r="B151" i="7" s="1"/>
  <c r="B153" i="7" s="1"/>
  <c r="B155" i="7" s="1"/>
  <c r="B157" i="7" s="1"/>
  <c r="B159" i="7" s="1"/>
  <c r="B161" i="7" s="1"/>
  <c r="B163" i="7" s="1"/>
  <c r="B165" i="7" s="1"/>
  <c r="B167" i="7" s="1"/>
  <c r="B169" i="7" s="1"/>
  <c r="B171" i="7" s="1"/>
  <c r="B173" i="7" s="1"/>
  <c r="B175" i="7" s="1"/>
  <c r="B177" i="7" s="1"/>
  <c r="B179" i="7" s="1"/>
  <c r="B181" i="7" s="1"/>
  <c r="B183" i="7" s="1"/>
  <c r="B185" i="7" s="1"/>
  <c r="B187" i="7" s="1"/>
  <c r="B189" i="7" s="1"/>
  <c r="B191" i="7" s="1"/>
  <c r="B193" i="7" s="1"/>
  <c r="B195" i="7" s="1"/>
  <c r="B197" i="7" s="1"/>
  <c r="B199" i="7" s="1"/>
  <c r="B201" i="7" s="1"/>
  <c r="B203" i="7" s="1"/>
  <c r="B205" i="7" s="1"/>
  <c r="B207" i="7" s="1"/>
  <c r="B209" i="7" s="1"/>
  <c r="B211" i="7" s="1"/>
  <c r="B213" i="7" s="1"/>
  <c r="B215" i="7" s="1"/>
  <c r="BA15" i="7"/>
  <c r="BA16" i="7" s="1"/>
  <c r="AB15" i="7"/>
  <c r="AB16" i="7" s="1"/>
  <c r="X15" i="7"/>
  <c r="X16" i="7" s="1"/>
  <c r="BA14" i="7"/>
  <c r="AZ14" i="7"/>
  <c r="AZ15" i="7" s="1"/>
  <c r="AZ16" i="7" s="1"/>
  <c r="AY14" i="7"/>
  <c r="AY15" i="7" s="1"/>
  <c r="AY16" i="7" s="1"/>
  <c r="BB12" i="7"/>
  <c r="AF2" i="7"/>
  <c r="AU15" i="7" s="1"/>
  <c r="AU16" i="7" s="1"/>
  <c r="BF30" i="8" l="1"/>
  <c r="BH30" i="8" s="1"/>
  <c r="BF54" i="8"/>
  <c r="BH54" i="8" s="1"/>
  <c r="BF66" i="8"/>
  <c r="BH66" i="8" s="1"/>
  <c r="BF42" i="8"/>
  <c r="BH42" i="8" s="1"/>
  <c r="BF76" i="8"/>
  <c r="BH76" i="8" s="1"/>
  <c r="BF88" i="8"/>
  <c r="BH88" i="8" s="1"/>
  <c r="BF100" i="8"/>
  <c r="BH100" i="8" s="1"/>
  <c r="BF112" i="8"/>
  <c r="BH112" i="8" s="1"/>
  <c r="BF124" i="8"/>
  <c r="BH124" i="8" s="1"/>
  <c r="BF136" i="8"/>
  <c r="BH136" i="8" s="1"/>
  <c r="BF148" i="8"/>
  <c r="BH148" i="8" s="1"/>
  <c r="BF160" i="8"/>
  <c r="BH160" i="8" s="1"/>
  <c r="BF172" i="8"/>
  <c r="BH172" i="8" s="1"/>
  <c r="BF184" i="8"/>
  <c r="BH184" i="8" s="1"/>
  <c r="BF196" i="8"/>
  <c r="BH196" i="8" s="1"/>
  <c r="BF208" i="8"/>
  <c r="BH208" i="8" s="1"/>
  <c r="AQ15" i="8"/>
  <c r="AQ16" i="8" s="1"/>
  <c r="BF28" i="8"/>
  <c r="BH28" i="8" s="1"/>
  <c r="BF40" i="8"/>
  <c r="BH40" i="8" s="1"/>
  <c r="BF52" i="8"/>
  <c r="BH52" i="8" s="1"/>
  <c r="BF64" i="8"/>
  <c r="BH64" i="8" s="1"/>
  <c r="Y231" i="8"/>
  <c r="T236" i="8" s="1"/>
  <c r="BF74" i="8"/>
  <c r="BH74" i="8" s="1"/>
  <c r="BF86" i="8"/>
  <c r="BH86" i="8" s="1"/>
  <c r="BF98" i="8"/>
  <c r="BH98" i="8" s="1"/>
  <c r="BF110" i="8"/>
  <c r="BH110" i="8" s="1"/>
  <c r="BF122" i="8"/>
  <c r="BH122" i="8" s="1"/>
  <c r="BF134" i="8"/>
  <c r="BH134" i="8" s="1"/>
  <c r="BF146" i="8"/>
  <c r="BH146" i="8" s="1"/>
  <c r="BF158" i="8"/>
  <c r="BH158" i="8" s="1"/>
  <c r="BF170" i="8"/>
  <c r="BH170" i="8" s="1"/>
  <c r="BF182" i="8"/>
  <c r="BH182" i="8" s="1"/>
  <c r="BF194" i="8"/>
  <c r="BH194" i="8" s="1"/>
  <c r="BF206" i="8"/>
  <c r="BH206" i="8" s="1"/>
  <c r="AY15" i="8"/>
  <c r="AY16" i="8" s="1"/>
  <c r="BF38" i="8"/>
  <c r="BH38" i="8" s="1"/>
  <c r="BF50" i="8"/>
  <c r="BH50" i="8" s="1"/>
  <c r="BF62" i="8"/>
  <c r="BH62" i="8" s="1"/>
  <c r="BF26" i="8"/>
  <c r="BH26" i="8" s="1"/>
  <c r="BF72" i="8"/>
  <c r="BH72" i="8" s="1"/>
  <c r="BF84" i="8"/>
  <c r="BH84" i="8" s="1"/>
  <c r="BF96" i="8"/>
  <c r="BH96" i="8" s="1"/>
  <c r="BF108" i="8"/>
  <c r="BH108" i="8" s="1"/>
  <c r="BF120" i="8"/>
  <c r="BH120" i="8" s="1"/>
  <c r="BF132" i="8"/>
  <c r="BH132" i="8" s="1"/>
  <c r="BF144" i="8"/>
  <c r="BH144" i="8" s="1"/>
  <c r="BF156" i="8"/>
  <c r="BH156" i="8" s="1"/>
  <c r="BF168" i="8"/>
  <c r="BH168" i="8" s="1"/>
  <c r="BF180" i="8"/>
  <c r="BH180" i="8" s="1"/>
  <c r="BF192" i="8"/>
  <c r="BH192" i="8" s="1"/>
  <c r="BF204" i="8"/>
  <c r="BH204" i="8" s="1"/>
  <c r="BF216" i="8"/>
  <c r="BH216" i="8" s="1"/>
  <c r="BF36" i="8"/>
  <c r="BH36" i="8" s="1"/>
  <c r="BF48" i="8"/>
  <c r="BH48" i="8" s="1"/>
  <c r="BF60" i="8"/>
  <c r="BH60" i="8" s="1"/>
  <c r="BB162" i="7"/>
  <c r="BD162" i="7" s="1"/>
  <c r="BF82" i="8"/>
  <c r="BH82" i="8" s="1"/>
  <c r="BF94" i="8"/>
  <c r="BH94" i="8" s="1"/>
  <c r="BF106" i="8"/>
  <c r="BH106" i="8" s="1"/>
  <c r="BF118" i="8"/>
  <c r="BH118" i="8" s="1"/>
  <c r="BF130" i="8"/>
  <c r="BH130" i="8" s="1"/>
  <c r="BF142" i="8"/>
  <c r="BH142" i="8" s="1"/>
  <c r="BF154" i="8"/>
  <c r="BH154" i="8" s="1"/>
  <c r="BF166" i="8"/>
  <c r="BH166" i="8" s="1"/>
  <c r="BF178" i="8"/>
  <c r="BH178" i="8" s="1"/>
  <c r="BF190" i="8"/>
  <c r="BH190" i="8" s="1"/>
  <c r="BF202" i="8"/>
  <c r="BH202" i="8" s="1"/>
  <c r="BF214" i="8"/>
  <c r="BH214" i="8" s="1"/>
  <c r="AA15" i="8"/>
  <c r="AA16" i="8" s="1"/>
  <c r="BF22" i="8"/>
  <c r="BH22" i="8" s="1"/>
  <c r="BF34" i="8"/>
  <c r="BH34" i="8" s="1"/>
  <c r="BF46" i="8"/>
  <c r="BH46" i="8" s="1"/>
  <c r="BF58" i="8"/>
  <c r="BH58" i="8" s="1"/>
  <c r="BF80" i="8"/>
  <c r="BH80" i="8" s="1"/>
  <c r="BF92" i="8"/>
  <c r="BH92" i="8" s="1"/>
  <c r="BF104" i="8"/>
  <c r="BH104" i="8" s="1"/>
  <c r="BF116" i="8"/>
  <c r="BH116" i="8" s="1"/>
  <c r="BF128" i="8"/>
  <c r="BH128" i="8" s="1"/>
  <c r="BF140" i="8"/>
  <c r="BH140" i="8" s="1"/>
  <c r="BF152" i="8"/>
  <c r="BH152" i="8" s="1"/>
  <c r="BF164" i="8"/>
  <c r="BH164" i="8" s="1"/>
  <c r="BF176" i="8"/>
  <c r="BH176" i="8" s="1"/>
  <c r="BF188" i="8"/>
  <c r="BH188" i="8" s="1"/>
  <c r="BF200" i="8"/>
  <c r="BH200" i="8" s="1"/>
  <c r="BF212" i="8"/>
  <c r="BH212" i="8" s="1"/>
  <c r="AH15" i="8"/>
  <c r="AH16" i="8" s="1"/>
  <c r="BF20" i="8"/>
  <c r="BH20" i="8" s="1"/>
  <c r="BF32" i="8"/>
  <c r="BH32" i="8" s="1"/>
  <c r="BF44" i="8"/>
  <c r="BH44" i="8" s="1"/>
  <c r="BF56" i="8"/>
  <c r="BH56" i="8" s="1"/>
  <c r="BF68" i="8"/>
  <c r="BH68" i="8" s="1"/>
  <c r="BB194" i="7"/>
  <c r="BD194" i="7" s="1"/>
  <c r="BF78" i="8"/>
  <c r="BH78" i="8" s="1"/>
  <c r="BF90" i="8"/>
  <c r="BH90" i="8" s="1"/>
  <c r="BF102" i="8"/>
  <c r="BH102" i="8" s="1"/>
  <c r="BF114" i="8"/>
  <c r="BH114" i="8" s="1"/>
  <c r="BF126" i="8"/>
  <c r="BH126" i="8" s="1"/>
  <c r="BF138" i="8"/>
  <c r="BH138" i="8" s="1"/>
  <c r="BF150" i="8"/>
  <c r="BH150" i="8" s="1"/>
  <c r="BF162" i="8"/>
  <c r="BH162" i="8" s="1"/>
  <c r="BF174" i="8"/>
  <c r="BH174" i="8" s="1"/>
  <c r="BF186" i="8"/>
  <c r="BH186" i="8" s="1"/>
  <c r="BF198" i="8"/>
  <c r="BH198" i="8" s="1"/>
  <c r="BF210" i="8"/>
  <c r="BH210" i="8" s="1"/>
  <c r="BF18" i="8"/>
  <c r="BH18" i="8" s="1"/>
  <c r="BF24" i="8"/>
  <c r="BH24" i="8" s="1"/>
  <c r="AF231" i="7"/>
  <c r="AN15" i="7"/>
  <c r="AN16" i="7" s="1"/>
  <c r="AR15" i="7"/>
  <c r="AR16" i="7" s="1"/>
  <c r="BB40" i="7"/>
  <c r="BD40" i="7" s="1"/>
  <c r="BB48" i="7"/>
  <c r="BD48" i="7" s="1"/>
  <c r="BB52" i="7"/>
  <c r="BD52" i="7" s="1"/>
  <c r="BB60" i="7"/>
  <c r="BD60" i="7" s="1"/>
  <c r="BB68" i="7"/>
  <c r="BD68" i="7" s="1"/>
  <c r="BB76" i="7"/>
  <c r="BD76" i="7" s="1"/>
  <c r="BB92" i="7"/>
  <c r="BD92" i="7" s="1"/>
  <c r="BB100" i="7"/>
  <c r="BD100" i="7" s="1"/>
  <c r="BB108" i="7"/>
  <c r="BD108" i="7" s="1"/>
  <c r="BB116" i="7"/>
  <c r="BD116" i="7" s="1"/>
  <c r="BB124" i="7"/>
  <c r="BD124" i="7" s="1"/>
  <c r="BB132" i="7"/>
  <c r="BD132" i="7" s="1"/>
  <c r="BB144" i="7"/>
  <c r="BD144" i="7" s="1"/>
  <c r="BB176" i="7"/>
  <c r="BD176" i="7" s="1"/>
  <c r="BB208" i="7"/>
  <c r="BD208" i="7" s="1"/>
  <c r="BB34" i="7"/>
  <c r="BD34" i="7" s="1"/>
  <c r="BB42" i="7"/>
  <c r="BD42" i="7" s="1"/>
  <c r="BB54" i="7"/>
  <c r="BD54" i="7" s="1"/>
  <c r="AF15" i="7"/>
  <c r="AF16" i="7" s="1"/>
  <c r="AV15" i="7"/>
  <c r="AV16" i="7" s="1"/>
  <c r="BB20" i="7"/>
  <c r="BD20" i="7" s="1"/>
  <c r="BB28" i="7"/>
  <c r="BD28" i="7" s="1"/>
  <c r="BB36" i="7"/>
  <c r="BD36" i="7" s="1"/>
  <c r="BB44" i="7"/>
  <c r="BD44" i="7" s="1"/>
  <c r="BB50" i="7"/>
  <c r="BD50" i="7" s="1"/>
  <c r="BB56" i="7"/>
  <c r="BD56" i="7" s="1"/>
  <c r="BB64" i="7"/>
  <c r="BD64" i="7" s="1"/>
  <c r="BB72" i="7"/>
  <c r="BD72" i="7" s="1"/>
  <c r="BB80" i="7"/>
  <c r="BD80" i="7" s="1"/>
  <c r="BB88" i="7"/>
  <c r="BD88" i="7" s="1"/>
  <c r="BB96" i="7"/>
  <c r="BD96" i="7" s="1"/>
  <c r="BB104" i="7"/>
  <c r="BD104" i="7" s="1"/>
  <c r="BB112" i="7"/>
  <c r="BD112" i="7" s="1"/>
  <c r="BB120" i="7"/>
  <c r="BD120" i="7" s="1"/>
  <c r="BB128" i="7"/>
  <c r="BD128" i="7" s="1"/>
  <c r="BB136" i="7"/>
  <c r="BD136" i="7" s="1"/>
  <c r="BB146" i="7"/>
  <c r="BD146" i="7" s="1"/>
  <c r="BB160" i="7"/>
  <c r="BD160" i="7" s="1"/>
  <c r="BB178" i="7"/>
  <c r="BD178" i="7" s="1"/>
  <c r="BB192" i="7"/>
  <c r="BD192" i="7" s="1"/>
  <c r="BB210" i="7"/>
  <c r="BD210" i="7" s="1"/>
  <c r="U231" i="7"/>
  <c r="P236" i="7" s="1"/>
  <c r="BB24" i="7"/>
  <c r="BD24" i="7" s="1"/>
  <c r="AJ15" i="7"/>
  <c r="AJ16" i="7" s="1"/>
  <c r="O225" i="7"/>
  <c r="BB22" i="7"/>
  <c r="BD22" i="7" s="1"/>
  <c r="BB30" i="7"/>
  <c r="BD30" i="7" s="1"/>
  <c r="BB38" i="7"/>
  <c r="BD38" i="7" s="1"/>
  <c r="BB46" i="7"/>
  <c r="BD46" i="7" s="1"/>
  <c r="BB58" i="7"/>
  <c r="BD58" i="7" s="1"/>
  <c r="BB66" i="7"/>
  <c r="BD66" i="7" s="1"/>
  <c r="BB74" i="7"/>
  <c r="BD74" i="7" s="1"/>
  <c r="BB82" i="7"/>
  <c r="BD82" i="7" s="1"/>
  <c r="BB90" i="7"/>
  <c r="BD90" i="7" s="1"/>
  <c r="BB98" i="7"/>
  <c r="BD98" i="7" s="1"/>
  <c r="BB106" i="7"/>
  <c r="BD106" i="7" s="1"/>
  <c r="BB114" i="7"/>
  <c r="BD114" i="7" s="1"/>
  <c r="BB122" i="7"/>
  <c r="BD122" i="7" s="1"/>
  <c r="BB130" i="7"/>
  <c r="BD130" i="7" s="1"/>
  <c r="BB138" i="7"/>
  <c r="BD138" i="7" s="1"/>
  <c r="BB154" i="7"/>
  <c r="BD154" i="7" s="1"/>
  <c r="BB168" i="7"/>
  <c r="BD168" i="7" s="1"/>
  <c r="BB186" i="7"/>
  <c r="BD186" i="7" s="1"/>
  <c r="BB200" i="7"/>
  <c r="BD200" i="7" s="1"/>
  <c r="BB32" i="7"/>
  <c r="BD32" i="7" s="1"/>
  <c r="BB84" i="7"/>
  <c r="BD84" i="7" s="1"/>
  <c r="O223" i="7"/>
  <c r="BB18" i="7"/>
  <c r="BD18" i="7" s="1"/>
  <c r="BB26" i="7"/>
  <c r="BD26" i="7" s="1"/>
  <c r="BB62" i="7"/>
  <c r="BD62" i="7" s="1"/>
  <c r="BB70" i="7"/>
  <c r="BD70" i="7" s="1"/>
  <c r="BB78" i="7"/>
  <c r="BD78" i="7" s="1"/>
  <c r="BB86" i="7"/>
  <c r="BD86" i="7" s="1"/>
  <c r="BB94" i="7"/>
  <c r="BD94" i="7" s="1"/>
  <c r="BB102" i="7"/>
  <c r="BD102" i="7" s="1"/>
  <c r="BB110" i="7"/>
  <c r="BD110" i="7" s="1"/>
  <c r="BB118" i="7"/>
  <c r="BD118" i="7" s="1"/>
  <c r="BB126" i="7"/>
  <c r="BD126" i="7" s="1"/>
  <c r="BB134" i="7"/>
  <c r="BD134" i="7" s="1"/>
  <c r="BB140" i="7"/>
  <c r="BD140" i="7" s="1"/>
  <c r="BB152" i="7"/>
  <c r="BD152" i="7" s="1"/>
  <c r="BB170" i="7"/>
  <c r="BD170" i="7" s="1"/>
  <c r="BB184" i="7"/>
  <c r="BD184" i="7" s="1"/>
  <c r="BB202" i="7"/>
  <c r="BD202" i="7" s="1"/>
  <c r="BB216" i="7"/>
  <c r="BD216" i="7" s="1"/>
  <c r="AO15" i="7"/>
  <c r="AO16" i="7" s="1"/>
  <c r="M225" i="7"/>
  <c r="Q225" i="8"/>
  <c r="Q224" i="8"/>
  <c r="Q223" i="8"/>
  <c r="AI222" i="8"/>
  <c r="AI225" i="8"/>
  <c r="AI224" i="8"/>
  <c r="AI223" i="8"/>
  <c r="AG222" i="8"/>
  <c r="AG225" i="8"/>
  <c r="AG224" i="8"/>
  <c r="AG223" i="8"/>
  <c r="S222" i="8"/>
  <c r="S225" i="8"/>
  <c r="S224" i="8"/>
  <c r="S223" i="8"/>
  <c r="Q222" i="8"/>
  <c r="Y236" i="8"/>
  <c r="AU222" i="8" s="1"/>
  <c r="Y15" i="7"/>
  <c r="Y16" i="7" s="1"/>
  <c r="AG15" i="7"/>
  <c r="AG16" i="7" s="1"/>
  <c r="AK15" i="7"/>
  <c r="AK16" i="7" s="1"/>
  <c r="AS15" i="7"/>
  <c r="AS16" i="7" s="1"/>
  <c r="BE8" i="7"/>
  <c r="AT15" i="7"/>
  <c r="AT16" i="7" s="1"/>
  <c r="M222" i="7"/>
  <c r="AC15" i="7"/>
  <c r="AC16" i="7" s="1"/>
  <c r="AW15" i="7"/>
  <c r="AW16" i="7" s="1"/>
  <c r="Z15" i="7"/>
  <c r="Z16" i="7" s="1"/>
  <c r="AD15" i="7"/>
  <c r="AD16" i="7" s="1"/>
  <c r="AH15" i="7"/>
  <c r="AH16" i="7" s="1"/>
  <c r="AL15" i="7"/>
  <c r="AL16" i="7" s="1"/>
  <c r="AP15" i="7"/>
  <c r="AP16" i="7" s="1"/>
  <c r="AX15" i="7"/>
  <c r="AX16" i="7" s="1"/>
  <c r="AE225" i="7"/>
  <c r="AE224" i="7"/>
  <c r="AE223" i="7"/>
  <c r="AC222" i="7"/>
  <c r="AC225" i="7"/>
  <c r="AC224" i="7"/>
  <c r="AC223" i="7"/>
  <c r="O222" i="7"/>
  <c r="O224" i="7"/>
  <c r="M224" i="7"/>
  <c r="AE222" i="7"/>
  <c r="W15" i="7"/>
  <c r="W16" i="7" s="1"/>
  <c r="AA15" i="7"/>
  <c r="AA16" i="7" s="1"/>
  <c r="AE15" i="7"/>
  <c r="AE16" i="7" s="1"/>
  <c r="AI15" i="7"/>
  <c r="AI16" i="7" s="1"/>
  <c r="AM15" i="7"/>
  <c r="AM16" i="7" s="1"/>
  <c r="AQ15" i="7"/>
  <c r="AQ16" i="7" s="1"/>
  <c r="M223" i="7"/>
  <c r="BB142" i="7"/>
  <c r="BD142" i="7" s="1"/>
  <c r="BB150" i="7"/>
  <c r="BD150" i="7" s="1"/>
  <c r="BB158" i="7"/>
  <c r="BD158" i="7" s="1"/>
  <c r="BB166" i="7"/>
  <c r="BD166" i="7" s="1"/>
  <c r="BB174" i="7"/>
  <c r="BD174" i="7" s="1"/>
  <c r="BB182" i="7"/>
  <c r="BD182" i="7" s="1"/>
  <c r="BB190" i="7"/>
  <c r="BD190" i="7" s="1"/>
  <c r="BB198" i="7"/>
  <c r="BD198" i="7" s="1"/>
  <c r="BB206" i="7"/>
  <c r="BD206" i="7" s="1"/>
  <c r="BB214" i="7"/>
  <c r="BD214" i="7" s="1"/>
  <c r="BF70" i="8"/>
  <c r="BH70" i="8" s="1"/>
  <c r="BB148" i="7"/>
  <c r="BD148" i="7" s="1"/>
  <c r="BB156" i="7"/>
  <c r="BD156" i="7" s="1"/>
  <c r="BB164" i="7"/>
  <c r="BD164" i="7" s="1"/>
  <c r="BB172" i="7"/>
  <c r="BD172" i="7" s="1"/>
  <c r="BB180" i="7"/>
  <c r="BD180" i="7" s="1"/>
  <c r="BB188" i="7"/>
  <c r="BD188" i="7" s="1"/>
  <c r="BB196" i="7"/>
  <c r="BD196" i="7" s="1"/>
  <c r="BB204" i="7"/>
  <c r="BD204" i="7" s="1"/>
  <c r="BB212" i="7"/>
  <c r="BD212" i="7" s="1"/>
  <c r="AA231" i="7"/>
  <c r="AK231" i="7" s="1"/>
  <c r="AF236" i="7" s="1"/>
  <c r="AK236" i="7" s="1"/>
  <c r="AV222" i="7" s="1"/>
  <c r="U236" i="7"/>
  <c r="AQ222" i="7" s="1"/>
  <c r="AF230" i="7"/>
  <c r="AB15" i="8"/>
  <c r="AB16" i="8" s="1"/>
  <c r="AF15" i="8"/>
  <c r="AF16" i="8" s="1"/>
  <c r="AJ15" i="8"/>
  <c r="AJ16" i="8" s="1"/>
  <c r="AN15" i="8"/>
  <c r="AN16" i="8" s="1"/>
  <c r="AR15" i="8"/>
  <c r="AR16" i="8" s="1"/>
  <c r="AV15" i="8"/>
  <c r="AV16" i="8" s="1"/>
  <c r="AZ15" i="8"/>
  <c r="AZ16" i="8" s="1"/>
  <c r="AC15" i="8"/>
  <c r="AC16" i="8" s="1"/>
  <c r="AG15" i="8"/>
  <c r="AG16" i="8" s="1"/>
  <c r="AK15" i="8"/>
  <c r="AK16" i="8" s="1"/>
  <c r="AO15" i="8"/>
  <c r="AO16" i="8" s="1"/>
  <c r="AS15" i="8"/>
  <c r="AS16" i="8" s="1"/>
  <c r="AW15" i="8"/>
  <c r="AW16" i="8" s="1"/>
  <c r="AE230" i="8"/>
  <c r="AJ230" i="8"/>
  <c r="AE231" i="8"/>
  <c r="AO231" i="8" s="1"/>
  <c r="AJ236" i="8" s="1"/>
  <c r="AO236" i="8" s="1"/>
  <c r="AZ222" i="8" s="1"/>
  <c r="AE226" i="7" l="1"/>
  <c r="Q226" i="8"/>
  <c r="BA222" i="7"/>
  <c r="O226" i="7"/>
  <c r="AC226" i="7"/>
  <c r="BE222" i="8"/>
  <c r="M226" i="7"/>
  <c r="S226" i="8"/>
  <c r="AG226" i="8"/>
  <c r="AI226" i="8"/>
  <c r="O8" i="4" l="1"/>
</calcChain>
</file>

<file path=xl/sharedStrings.xml><?xml version="1.0" encoding="utf-8"?>
<sst xmlns="http://schemas.openxmlformats.org/spreadsheetml/2006/main" count="2475" uniqueCount="1090">
  <si>
    <t>法第74条第1項</t>
  </si>
  <si>
    <t>１ 介護老人保健施設の場合</t>
  </si>
  <si>
    <t xml:space="preserve"> </t>
  </si>
  <si>
    <t>法第41条第8項</t>
  </si>
  <si>
    <t xml:space="preserve">(身体拘束禁止の対象となる具体的行為）  </t>
  </si>
  <si>
    <t>(2) (1)の事故の状況及び事故に際して講じた措置について記録しているか。</t>
  </si>
  <si>
    <t>(2) ユニットケア体制未整備減算</t>
  </si>
  <si>
    <t xml:space="preserve">  ＜基準＞</t>
  </si>
  <si>
    <t>＜基準＞</t>
  </si>
  <si>
    <t>　＜施設基準＞</t>
  </si>
  <si>
    <t>＜利用者＞</t>
  </si>
  <si>
    <t>事業所番号</t>
    <phoneticPr fontId="18"/>
  </si>
  <si>
    <t>事業所名</t>
    <phoneticPr fontId="18"/>
  </si>
  <si>
    <t>記入担当者職氏名</t>
    <phoneticPr fontId="18"/>
  </si>
  <si>
    <t>点 　検
年月日</t>
    <phoneticPr fontId="18"/>
  </si>
  <si>
    <t>点検項目</t>
    <phoneticPr fontId="18"/>
  </si>
  <si>
    <t>確　　認　　事　　項</t>
    <phoneticPr fontId="18"/>
  </si>
  <si>
    <t>根拠法令</t>
    <phoneticPr fontId="18"/>
  </si>
  <si>
    <t>確認のための書類</t>
    <phoneticPr fontId="18"/>
  </si>
  <si>
    <t>点検結果</t>
    <phoneticPr fontId="18"/>
  </si>
  <si>
    <t>備考</t>
    <phoneticPr fontId="18"/>
  </si>
  <si>
    <t>はい</t>
    <phoneticPr fontId="18"/>
  </si>
  <si>
    <t>いいえ</t>
    <phoneticPr fontId="18"/>
  </si>
  <si>
    <t>○特定治療（医科診療報酬点数表に定める点数に10円を乗じて得た額）</t>
    <phoneticPr fontId="18"/>
  </si>
  <si>
    <t>※別に厚生労働大臣が定める基準　受け入れた若年性認知症利用者ごとに個別の担当者を定めていること。</t>
    <phoneticPr fontId="18"/>
  </si>
  <si>
    <t>②ユニットごとに常勤のユニットリーダーを配置すること。</t>
    <phoneticPr fontId="18"/>
  </si>
  <si>
    <t>⑦立ち上がる能力のある人の立ち上がりを妨げるようないすを使用する。</t>
    <phoneticPr fontId="18"/>
  </si>
  <si>
    <t>⑪自分の意思であけることのできない居室等に隔離する。</t>
    <phoneticPr fontId="18"/>
  </si>
  <si>
    <t>・日中において1ユニット毎に常時1人以上の看護職員又は介護職員を置くこと。</t>
    <phoneticPr fontId="18"/>
  </si>
  <si>
    <t>・ユニット毎に常勤のユニットリーダーが配置されていること。</t>
    <phoneticPr fontId="18"/>
  </si>
  <si>
    <t>・認知症の利用者と他の利用者とを区別していること。</t>
    <phoneticPr fontId="18"/>
  </si>
  <si>
    <t>・入所定員1人当たり2㎡以上のデイルームを整備していること。</t>
    <phoneticPr fontId="18"/>
  </si>
  <si>
    <t>・家族に対する介護技術や知識提供のための30㎡以上の部屋を整備していること。</t>
    <phoneticPr fontId="18"/>
  </si>
  <si>
    <t>・単位ごとの利用者は10人を標準とすること。</t>
    <phoneticPr fontId="18"/>
  </si>
  <si>
    <t>・単位ごとに固定した介護・看護職員を配置すること。</t>
    <phoneticPr fontId="18"/>
  </si>
  <si>
    <t>・ユニット型でないこと。</t>
    <phoneticPr fontId="18"/>
  </si>
  <si>
    <t>＜基準＞</t>
    <rPh sb="1" eb="3">
      <t>キジュン</t>
    </rPh>
    <phoneticPr fontId="18"/>
  </si>
  <si>
    <t>(2)地域に貢献する活動を行っていること。</t>
    <phoneticPr fontId="18"/>
  </si>
  <si>
    <t>ロ　在宅復帰・在宅療養支援機能加算(Ⅱ)</t>
    <phoneticPr fontId="18"/>
  </si>
  <si>
    <t>(12) 従来型個室の利用</t>
    <rPh sb="5" eb="8">
      <t>ジュウライガタ</t>
    </rPh>
    <rPh sb="8" eb="10">
      <t>コシツ</t>
    </rPh>
    <rPh sb="11" eb="13">
      <t>リヨウ</t>
    </rPh>
    <phoneticPr fontId="18"/>
  </si>
  <si>
    <t>ロ　別に厚生労働大臣が定める基準に適合する従来型個室を利用する者（療養室の面積が8.0㎡以下）</t>
    <phoneticPr fontId="18"/>
  </si>
  <si>
    <t>(13) 連続した利用</t>
    <phoneticPr fontId="18"/>
  </si>
  <si>
    <t>（一）療養体制維持特別加算(Ⅰ)　　　27単位</t>
    <rPh sb="1" eb="2">
      <t>イチ</t>
    </rPh>
    <phoneticPr fontId="18"/>
  </si>
  <si>
    <t>（二）療養体制維持特別加算(Ⅱ)　　　57単位</t>
    <rPh sb="1" eb="2">
      <t>ニ</t>
    </rPh>
    <phoneticPr fontId="18"/>
  </si>
  <si>
    <t>・個別リハビリテーション実施加算</t>
    <phoneticPr fontId="18"/>
  </si>
  <si>
    <t>・重度療養管理加算</t>
    <phoneticPr fontId="18"/>
  </si>
  <si>
    <t>・在宅復帰･在宅療養支援機能加算(Ⅰ)(Ⅱ)</t>
    <phoneticPr fontId="18"/>
  </si>
  <si>
    <t>(16) 療養食加算</t>
    <phoneticPr fontId="18"/>
  </si>
  <si>
    <t>・食事の提供が管理栄養士又は栄養士によって管理されていること。</t>
    <phoneticPr fontId="18"/>
  </si>
  <si>
    <t>イ　食事の提供が管理栄養士又は栄養士によって管理されていること。</t>
    <phoneticPr fontId="18"/>
  </si>
  <si>
    <t>いずれかにチェックする。
　　□（Ⅰ）
　　□（Ⅱ）
　　□加算なし</t>
    <phoneticPr fontId="18"/>
  </si>
  <si>
    <t xml:space="preserve">(1) 認知症専門ケア加算(Ⅰ)：３単位
(2) 認知症専門ケア加算(Ⅱ)：４単位
</t>
    <phoneticPr fontId="18"/>
  </si>
  <si>
    <t xml:space="preserve">２　認知症専門ケア加算(Ⅱ)
イ　１の基準のいずれにも適合すること。
</t>
    <phoneticPr fontId="18"/>
  </si>
  <si>
    <t>(17) 認知症専門ケア加算</t>
    <phoneticPr fontId="18"/>
  </si>
  <si>
    <t xml:space="preserve">(19) サービス提供体制強化加算
</t>
    <phoneticPr fontId="18"/>
  </si>
  <si>
    <t>＜基準＞</t>
    <phoneticPr fontId="18"/>
  </si>
  <si>
    <t>(一)介護職員の任用の際における職責又は職務内容等の要件（介護職員の賃金に関するものを含む。）を定めていること。</t>
    <phoneticPr fontId="18"/>
  </si>
  <si>
    <t>※別に厚生労働大臣が定める基準:受け入れた若年性認知症利用者ごとに個別の担当者を定めていること。</t>
    <phoneticPr fontId="18"/>
  </si>
  <si>
    <t>・療養食の献立表が作成されている必要があること。</t>
    <phoneticPr fontId="18"/>
  </si>
  <si>
    <t>ロ　別に厚生労働大臣が定める基準に適合する従来型個室を利用する者（病室の面積が6.4㎡以下）</t>
    <rPh sb="33" eb="35">
      <t>ビョウシツ</t>
    </rPh>
    <phoneticPr fontId="18"/>
  </si>
  <si>
    <t xml:space="preserve"> ＜基準＞</t>
    <phoneticPr fontId="18"/>
  </si>
  <si>
    <t>・日中において1ユニット毎に常時1人以上の看護職員又は介護職員が配置されていること。</t>
    <phoneticPr fontId="18"/>
  </si>
  <si>
    <t>＜基準＞</t>
    <phoneticPr fontId="18"/>
  </si>
  <si>
    <t>ハ　食事の提供が定員超過利用・人員基準欠如に該当しない指定短期入所療養介護事業所において行われていること。</t>
    <rPh sb="10" eb="12">
      <t>チョウカ</t>
    </rPh>
    <rPh sb="12" eb="14">
      <t>リヨウ</t>
    </rPh>
    <rPh sb="15" eb="17">
      <t>ジンイン</t>
    </rPh>
    <rPh sb="17" eb="19">
      <t>キジュン</t>
    </rPh>
    <rPh sb="19" eb="21">
      <t>ケツジョ</t>
    </rPh>
    <rPh sb="22" eb="24">
      <t>ガイトウ</t>
    </rPh>
    <phoneticPr fontId="18"/>
  </si>
  <si>
    <t>・食事の提供が定員超過利用・人員基準欠如に該当しない指定短期入所療養介護事業所において行われていること。</t>
    <rPh sb="9" eb="11">
      <t>チョウカ</t>
    </rPh>
    <rPh sb="11" eb="13">
      <t>リヨウ</t>
    </rPh>
    <rPh sb="14" eb="16">
      <t>ジンイン</t>
    </rPh>
    <rPh sb="16" eb="18">
      <t>キジュン</t>
    </rPh>
    <rPh sb="18" eb="20">
      <t>ケツジョ</t>
    </rPh>
    <rPh sb="21" eb="23">
      <t>ガイトウ</t>
    </rPh>
    <phoneticPr fontId="18"/>
  </si>
  <si>
    <t xml:space="preserve">・専ら認知症の利用者が利用する施設であること。上記施設の入所定員は40人を標準とすること。
</t>
    <phoneticPr fontId="18"/>
  </si>
  <si>
    <t>・入所定員の1割以上の個室を整備していること。</t>
    <phoneticPr fontId="18"/>
  </si>
  <si>
    <t>イ　療養体制維持特別加算(Ⅰ)</t>
    <phoneticPr fontId="18"/>
  </si>
  <si>
    <t>(1)当該介護老人保健施設が次のいずれかに該当すること。</t>
    <rPh sb="3" eb="5">
      <t>トウガイ</t>
    </rPh>
    <rPh sb="5" eb="7">
      <t>カイゴ</t>
    </rPh>
    <rPh sb="7" eb="9">
      <t>ロウジン</t>
    </rPh>
    <rPh sb="9" eb="11">
      <t>ホケン</t>
    </rPh>
    <rPh sb="11" eb="13">
      <t>シセツ</t>
    </rPh>
    <rPh sb="14" eb="15">
      <t>ツギ</t>
    </rPh>
    <rPh sb="21" eb="23">
      <t>ガイトウ</t>
    </rPh>
    <phoneticPr fontId="18"/>
  </si>
  <si>
    <t>(3)入所定員・人員基準に適合する介護老人保健施設であること。</t>
    <phoneticPr fontId="18"/>
  </si>
  <si>
    <t>ロ　療養体制維持特別加算(Ⅱ)</t>
    <phoneticPr fontId="18"/>
  </si>
  <si>
    <t>いずれかにチェックする。
　　□（Ⅰ）
　　□（Ⅱ）
　　□（Ⅲ）
　　□（Ⅳ）
　　□加算なし</t>
    <phoneticPr fontId="18"/>
  </si>
  <si>
    <t>第１ 人員に関する基準</t>
    <phoneticPr fontId="18"/>
  </si>
  <si>
    <t xml:space="preserve">第２ 設備に関する基準 </t>
    <phoneticPr fontId="18"/>
  </si>
  <si>
    <t>第３ 運営に関する基準</t>
    <phoneticPr fontId="18"/>
  </si>
  <si>
    <t>１ 内容及び手続の説明及び同意</t>
    <phoneticPr fontId="18"/>
  </si>
  <si>
    <t>(2) 重要事項説明書の内容に不備等はないか。</t>
    <rPh sb="4" eb="6">
      <t>ジュウヨウ</t>
    </rPh>
    <rPh sb="6" eb="8">
      <t>ジコウ</t>
    </rPh>
    <rPh sb="8" eb="11">
      <t>セツメイショ</t>
    </rPh>
    <rPh sb="12" eb="14">
      <t>ナイヨウ</t>
    </rPh>
    <rPh sb="15" eb="17">
      <t>フビ</t>
    </rPh>
    <rPh sb="17" eb="18">
      <t>トウ</t>
    </rPh>
    <phoneticPr fontId="18"/>
  </si>
  <si>
    <t>第１ 運営に関する基準</t>
    <phoneticPr fontId="18"/>
  </si>
  <si>
    <t>２ 受給資格等の確認</t>
    <phoneticPr fontId="18"/>
  </si>
  <si>
    <t>３ 心身の状況等の把握</t>
    <phoneticPr fontId="18"/>
  </si>
  <si>
    <t>４ 居宅サービス計画に沿ったサービスの提供</t>
    <phoneticPr fontId="18"/>
  </si>
  <si>
    <t>５ サービスの提供の記録</t>
    <phoneticPr fontId="18"/>
  </si>
  <si>
    <t>６ 利用料等の受領</t>
    <phoneticPr fontId="18"/>
  </si>
  <si>
    <t>平12老企54</t>
    <rPh sb="0" eb="1">
      <t>ヘイ</t>
    </rPh>
    <rPh sb="3" eb="4">
      <t>ロウ</t>
    </rPh>
    <rPh sb="4" eb="5">
      <t>キ</t>
    </rPh>
    <phoneticPr fontId="18"/>
  </si>
  <si>
    <t>９ 看護及び医学的管理の下における介護</t>
    <phoneticPr fontId="18"/>
  </si>
  <si>
    <t>・サービス提供記録/業務日誌</t>
    <phoneticPr fontId="18"/>
  </si>
  <si>
    <t>(3) おむつを使用せざるを得ない利用者のおむつを適切に取り替えているか。</t>
    <phoneticPr fontId="18"/>
  </si>
  <si>
    <t>10 運営規程</t>
    <phoneticPr fontId="18"/>
  </si>
  <si>
    <t>11 勤務体制の確保等</t>
    <phoneticPr fontId="18"/>
  </si>
  <si>
    <t>12 定員の遵守</t>
    <phoneticPr fontId="18"/>
  </si>
  <si>
    <t>・業務日誌
・国保連への請求書控</t>
    <phoneticPr fontId="18"/>
  </si>
  <si>
    <t>13 非常災害対策</t>
    <rPh sb="3" eb="5">
      <t>ヒジョウ</t>
    </rPh>
    <phoneticPr fontId="18"/>
  </si>
  <si>
    <t>・対策に関する書類
・食中毒防止等の研修記録
・保健所の指導の記録</t>
    <phoneticPr fontId="18"/>
  </si>
  <si>
    <t>14 衛生管理等</t>
    <phoneticPr fontId="18"/>
  </si>
  <si>
    <t>15 秘密保持等</t>
    <phoneticPr fontId="18"/>
  </si>
  <si>
    <t>16 苦情処理</t>
    <phoneticPr fontId="18"/>
  </si>
  <si>
    <t>※ユニット型は後掲【ユニット型記入欄】へ記入</t>
    <phoneticPr fontId="18"/>
  </si>
  <si>
    <t>１ 看護及び医学的管理の下における介護</t>
    <phoneticPr fontId="18"/>
  </si>
  <si>
    <t>２ 運営規程</t>
    <phoneticPr fontId="18"/>
  </si>
  <si>
    <t>３ 勤務体制の確保等</t>
    <phoneticPr fontId="18"/>
  </si>
  <si>
    <t>・業務日誌
・国保連への請求書控</t>
    <phoneticPr fontId="18"/>
  </si>
  <si>
    <t>（取扱い）</t>
    <rPh sb="1" eb="3">
      <t>トリアツカ</t>
    </rPh>
    <phoneticPr fontId="18"/>
  </si>
  <si>
    <t>(2）ユニットケア体制未整備減算</t>
  </si>
  <si>
    <t>＜基準＞</t>
    <phoneticPr fontId="18"/>
  </si>
  <si>
    <t xml:space="preserve">・日中についてはユニット毎に常時1人以上の看護職員又は介護職員を配置すること。
</t>
    <phoneticPr fontId="18"/>
  </si>
  <si>
    <t>・ユニット毎に常勤のユニットリーダーを配置すること。</t>
    <phoneticPr fontId="18"/>
  </si>
  <si>
    <t>イ 療養環境減算（Ⅰ）</t>
    <phoneticPr fontId="18"/>
  </si>
  <si>
    <t>ロ　療養環境減算（Ⅱ）</t>
    <phoneticPr fontId="18"/>
  </si>
  <si>
    <t>いずれかにチェックする。
　　□（Ⅰ）
　　□（Ⅱ）
　　□（Ⅲ）
　　□（Ⅳ）
　　□加算なし</t>
    <phoneticPr fontId="18"/>
  </si>
  <si>
    <t>(1) 重度認知症疾患療養体制加算（Ⅰ）</t>
    <phoneticPr fontId="18"/>
  </si>
  <si>
    <t>(2) 重度認知症疾患療養体制加算（Ⅱ）</t>
    <phoneticPr fontId="18"/>
  </si>
  <si>
    <t>（厚生労働大臣が定める基準）</t>
    <rPh sb="1" eb="3">
      <t>コウセイ</t>
    </rPh>
    <rPh sb="3" eb="5">
      <t>ロウドウ</t>
    </rPh>
    <rPh sb="5" eb="7">
      <t>ダイジン</t>
    </rPh>
    <rPh sb="8" eb="9">
      <t>サダ</t>
    </rPh>
    <rPh sb="11" eb="13">
      <t>キジュン</t>
    </rPh>
    <phoneticPr fontId="18"/>
  </si>
  <si>
    <t>※特別介護医療院短期療養介護費又はユニット型特別介護医療院短期入所療養介護費を算定している介護医療院である指定短期入所療養介護事業所については算定しない。</t>
    <rPh sb="1" eb="3">
      <t>トクベツ</t>
    </rPh>
    <rPh sb="3" eb="5">
      <t>カイゴ</t>
    </rPh>
    <rPh sb="5" eb="7">
      <t>イリョウ</t>
    </rPh>
    <rPh sb="7" eb="8">
      <t>イン</t>
    </rPh>
    <rPh sb="8" eb="10">
      <t>タンキ</t>
    </rPh>
    <rPh sb="10" eb="12">
      <t>リョウヨウ</t>
    </rPh>
    <rPh sb="12" eb="14">
      <t>カイゴ</t>
    </rPh>
    <rPh sb="14" eb="15">
      <t>ヒ</t>
    </rPh>
    <rPh sb="15" eb="16">
      <t>マタ</t>
    </rPh>
    <rPh sb="21" eb="22">
      <t>ガタ</t>
    </rPh>
    <rPh sb="22" eb="24">
      <t>トクベツ</t>
    </rPh>
    <rPh sb="24" eb="26">
      <t>カイゴ</t>
    </rPh>
    <rPh sb="26" eb="28">
      <t>イリョウ</t>
    </rPh>
    <rPh sb="28" eb="29">
      <t>イン</t>
    </rPh>
    <rPh sb="29" eb="31">
      <t>タンキ</t>
    </rPh>
    <rPh sb="31" eb="33">
      <t>ニュウショ</t>
    </rPh>
    <rPh sb="33" eb="35">
      <t>リョウヨウ</t>
    </rPh>
    <rPh sb="35" eb="37">
      <t>カイゴ</t>
    </rPh>
    <rPh sb="37" eb="38">
      <t>ヒ</t>
    </rPh>
    <rPh sb="39" eb="41">
      <t>サンテイ</t>
    </rPh>
    <rPh sb="45" eb="47">
      <t>カイゴ</t>
    </rPh>
    <rPh sb="47" eb="49">
      <t>イリョウ</t>
    </rPh>
    <rPh sb="49" eb="50">
      <t>イン</t>
    </rPh>
    <rPh sb="53" eb="55">
      <t>シテイ</t>
    </rPh>
    <rPh sb="55" eb="57">
      <t>タンキ</t>
    </rPh>
    <rPh sb="57" eb="59">
      <t>ニュウショ</t>
    </rPh>
    <rPh sb="59" eb="61">
      <t>リョウヨウ</t>
    </rPh>
    <rPh sb="61" eb="63">
      <t>カイゴ</t>
    </rPh>
    <rPh sb="63" eb="66">
      <t>ジギョウショ</t>
    </rPh>
    <rPh sb="71" eb="73">
      <t>サンテイ</t>
    </rPh>
    <phoneticPr fontId="18"/>
  </si>
  <si>
    <t>(1) 加算算定</t>
    <phoneticPr fontId="18"/>
  </si>
  <si>
    <t xml:space="preserve">(1) 加算算定 </t>
    <phoneticPr fontId="18"/>
  </si>
  <si>
    <t>※特定介護老人保健施設短期療養介護費を算定した場合は算定できない。</t>
    <rPh sb="1" eb="3">
      <t>トクテイ</t>
    </rPh>
    <rPh sb="3" eb="5">
      <t>カイゴ</t>
    </rPh>
    <rPh sb="5" eb="7">
      <t>ロウジン</t>
    </rPh>
    <rPh sb="7" eb="9">
      <t>ホケン</t>
    </rPh>
    <rPh sb="9" eb="11">
      <t>シセツ</t>
    </rPh>
    <rPh sb="23" eb="25">
      <t>バアイ</t>
    </rPh>
    <phoneticPr fontId="18"/>
  </si>
  <si>
    <t>１ 基本的事項　</t>
    <phoneticPr fontId="18"/>
  </si>
  <si>
    <t>平12厚告19の一
平18厚労告127の一</t>
    <rPh sb="20" eb="21">
      <t>イチ</t>
    </rPh>
    <phoneticPr fontId="18"/>
  </si>
  <si>
    <t xml:space="preserve">平12厚告19の三
平18厚労告127の三 </t>
    <rPh sb="20" eb="21">
      <t>サン</t>
    </rPh>
    <phoneticPr fontId="18"/>
  </si>
  <si>
    <t>法第41条第4項
法第53条第2項</t>
    <phoneticPr fontId="18"/>
  </si>
  <si>
    <t>平12厚告19別表9のイの注18</t>
    <phoneticPr fontId="18"/>
  </si>
  <si>
    <t>２ 老人保健施設における（介護予防）短期入所療養介護費</t>
    <rPh sb="13" eb="15">
      <t>カイゴ</t>
    </rPh>
    <rPh sb="15" eb="17">
      <t>ヨボウ</t>
    </rPh>
    <phoneticPr fontId="18"/>
  </si>
  <si>
    <t>◇介護老人保健施設（介護予防）短期入所療養介護費を算定するための基準について</t>
    <rPh sb="1" eb="3">
      <t>カイゴ</t>
    </rPh>
    <rPh sb="3" eb="5">
      <t>ロウジン</t>
    </rPh>
    <rPh sb="5" eb="7">
      <t>ホケン</t>
    </rPh>
    <rPh sb="7" eb="9">
      <t>シセツ</t>
    </rPh>
    <rPh sb="10" eb="14">
      <t>カイゴヨボウ</t>
    </rPh>
    <rPh sb="15" eb="17">
      <t>タンキ</t>
    </rPh>
    <rPh sb="17" eb="19">
      <t>ニュウショ</t>
    </rPh>
    <rPh sb="19" eb="21">
      <t>リョウヨウ</t>
    </rPh>
    <rPh sb="21" eb="23">
      <t>カイゴ</t>
    </rPh>
    <rPh sb="23" eb="24">
      <t>ヒ</t>
    </rPh>
    <rPh sb="25" eb="27">
      <t>サンテイ</t>
    </rPh>
    <rPh sb="32" eb="34">
      <t>キジュン</t>
    </rPh>
    <phoneticPr fontId="18"/>
  </si>
  <si>
    <t>◇介護保険適用病床における（介護予防）短期入所療養介護</t>
    <rPh sb="1" eb="3">
      <t>カイゴ</t>
    </rPh>
    <rPh sb="3" eb="5">
      <t>ホケン</t>
    </rPh>
    <rPh sb="5" eb="7">
      <t>テキヨウ</t>
    </rPh>
    <rPh sb="7" eb="9">
      <t>ビョウショウ</t>
    </rPh>
    <rPh sb="14" eb="16">
      <t>カイゴ</t>
    </rPh>
    <rPh sb="16" eb="18">
      <t>ヨボウ</t>
    </rPh>
    <rPh sb="19" eb="21">
      <t>タンキ</t>
    </rPh>
    <rPh sb="21" eb="23">
      <t>ニュウショ</t>
    </rPh>
    <rPh sb="23" eb="25">
      <t>リョウヨウ</t>
    </rPh>
    <rPh sb="25" eb="27">
      <t>カイゴ</t>
    </rPh>
    <phoneticPr fontId="18"/>
  </si>
  <si>
    <t>◇医療保険適用病床病床における（介護予防）短期入所療養介護</t>
    <rPh sb="1" eb="3">
      <t>イリョウ</t>
    </rPh>
    <rPh sb="3" eb="5">
      <t>ホケン</t>
    </rPh>
    <rPh sb="5" eb="7">
      <t>テキヨウ</t>
    </rPh>
    <rPh sb="7" eb="9">
      <t>ビョウショウ</t>
    </rPh>
    <rPh sb="9" eb="11">
      <t>ビョウショウ</t>
    </rPh>
    <rPh sb="16" eb="18">
      <t>カイゴ</t>
    </rPh>
    <rPh sb="18" eb="20">
      <t>ヨボウ</t>
    </rPh>
    <rPh sb="21" eb="23">
      <t>タンキ</t>
    </rPh>
    <rPh sb="23" eb="25">
      <t>ニュウショ</t>
    </rPh>
    <rPh sb="25" eb="27">
      <t>リョウヨウ</t>
    </rPh>
    <rPh sb="27" eb="29">
      <t>カイゴ</t>
    </rPh>
    <phoneticPr fontId="18"/>
  </si>
  <si>
    <t>◇届出について</t>
    <rPh sb="1" eb="3">
      <t>トドケデ</t>
    </rPh>
    <phoneticPr fontId="18"/>
  </si>
  <si>
    <t>（厚生労働大臣が定める利用者）</t>
    <phoneticPr fontId="18"/>
  </si>
  <si>
    <t>平12厚告19別表9のロの注7
平18厚労告127別表7のロの注6</t>
    <phoneticPr fontId="18"/>
  </si>
  <si>
    <t>３ 療養病床を有する病院における（介護予防）短期入所療養介護費　</t>
    <rPh sb="17" eb="19">
      <t>カイゴ</t>
    </rPh>
    <rPh sb="19" eb="21">
      <t>ヨボウ</t>
    </rPh>
    <phoneticPr fontId="18"/>
  </si>
  <si>
    <t>４ 診療所における（介護予防）短期入所療養介護費</t>
    <rPh sb="10" eb="14">
      <t>カイゴヨボウ</t>
    </rPh>
    <phoneticPr fontId="18"/>
  </si>
  <si>
    <t>◇介護保険適用病床における短期（介護予防）入所療養介護</t>
    <rPh sb="1" eb="3">
      <t>カイゴ</t>
    </rPh>
    <rPh sb="3" eb="5">
      <t>ホケン</t>
    </rPh>
    <rPh sb="5" eb="7">
      <t>テキヨウ</t>
    </rPh>
    <rPh sb="7" eb="9">
      <t>ビョウショウ</t>
    </rPh>
    <rPh sb="13" eb="15">
      <t>タンキ</t>
    </rPh>
    <rPh sb="16" eb="20">
      <t>カイゴヨボウ</t>
    </rPh>
    <rPh sb="21" eb="23">
      <t>ニュウショ</t>
    </rPh>
    <rPh sb="23" eb="25">
      <t>リョウヨウ</t>
    </rPh>
    <rPh sb="25" eb="27">
      <t>カイゴ</t>
    </rPh>
    <phoneticPr fontId="18"/>
  </si>
  <si>
    <t>◇医療保険適用病床病床における（介護予防）短期入所療養介護</t>
    <rPh sb="1" eb="3">
      <t>イリョウ</t>
    </rPh>
    <rPh sb="3" eb="5">
      <t>ホケン</t>
    </rPh>
    <rPh sb="5" eb="7">
      <t>テキヨウ</t>
    </rPh>
    <rPh sb="7" eb="9">
      <t>ビョウショウ</t>
    </rPh>
    <rPh sb="9" eb="11">
      <t>ビョウショウ</t>
    </rPh>
    <rPh sb="16" eb="20">
      <t>カイゴヨボウ</t>
    </rPh>
    <rPh sb="21" eb="23">
      <t>タンキ</t>
    </rPh>
    <rPh sb="23" eb="25">
      <t>ニュウショ</t>
    </rPh>
    <rPh sb="25" eb="27">
      <t>リョウヨウ</t>
    </rPh>
    <rPh sb="27" eb="29">
      <t>カイゴ</t>
    </rPh>
    <phoneticPr fontId="18"/>
  </si>
  <si>
    <t>５ 介護医療院における（介護予防）短期入所療養介護費</t>
    <rPh sb="2" eb="4">
      <t>カイゴ</t>
    </rPh>
    <rPh sb="4" eb="6">
      <t>イリョウ</t>
    </rPh>
    <rPh sb="6" eb="7">
      <t>イン</t>
    </rPh>
    <rPh sb="12" eb="14">
      <t>カイゴ</t>
    </rPh>
    <rPh sb="14" eb="16">
      <t>ヨボウ</t>
    </rPh>
    <phoneticPr fontId="18"/>
  </si>
  <si>
    <t>◇介護医療院（介護予防）短期入所療養介護費を算定するための基準について</t>
    <rPh sb="1" eb="3">
      <t>カイゴ</t>
    </rPh>
    <rPh sb="3" eb="5">
      <t>イリョウ</t>
    </rPh>
    <rPh sb="5" eb="6">
      <t>イン</t>
    </rPh>
    <rPh sb="7" eb="9">
      <t>カイゴ</t>
    </rPh>
    <rPh sb="9" eb="11">
      <t>ヨボウ</t>
    </rPh>
    <rPh sb="12" eb="14">
      <t>タンキ</t>
    </rPh>
    <rPh sb="14" eb="16">
      <t>ニュウショ</t>
    </rPh>
    <rPh sb="16" eb="18">
      <t>リョウヨウ</t>
    </rPh>
    <rPh sb="18" eb="20">
      <t>カイゴ</t>
    </rPh>
    <rPh sb="20" eb="21">
      <t>ヒ</t>
    </rPh>
    <rPh sb="22" eb="24">
      <t>サンテイ</t>
    </rPh>
    <rPh sb="29" eb="31">
      <t>キジュン</t>
    </rPh>
    <phoneticPr fontId="18"/>
  </si>
  <si>
    <t>平12厚告19別表9のホの注1
平18厚労告127別表7のホの注1</t>
    <phoneticPr fontId="18"/>
  </si>
  <si>
    <t>平12厚告19別表9のホの注2</t>
    <phoneticPr fontId="18"/>
  </si>
  <si>
    <t>ロ　別に厚生労働大臣が定める基準に適合する従来型個室を利用する者</t>
    <phoneticPr fontId="18"/>
  </si>
  <si>
    <t>第５ 介護給付費の算定及び取扱い</t>
    <phoneticPr fontId="18"/>
  </si>
  <si>
    <t>法第115条の35第1項</t>
    <rPh sb="0" eb="1">
      <t>ホウ</t>
    </rPh>
    <rPh sb="1" eb="2">
      <t>ダイ</t>
    </rPh>
    <rPh sb="5" eb="6">
      <t>ジョウ</t>
    </rPh>
    <rPh sb="9" eb="10">
      <t>ダイ</t>
    </rPh>
    <rPh sb="11" eb="12">
      <t>コウ</t>
    </rPh>
    <phoneticPr fontId="18"/>
  </si>
  <si>
    <t xml:space="preserve">※介護サービス情報の公表報告システム
＜URL＞https://www.kaigokensaku.mhlw.go.jp/houkoku/08/
</t>
    <rPh sb="1" eb="3">
      <t>カイゴ</t>
    </rPh>
    <rPh sb="7" eb="9">
      <t>ジョウホウ</t>
    </rPh>
    <rPh sb="10" eb="12">
      <t>コウヒョウ</t>
    </rPh>
    <rPh sb="12" eb="14">
      <t>ホウコク</t>
    </rPh>
    <phoneticPr fontId="18"/>
  </si>
  <si>
    <t>第４ 介護サービス情報の公表</t>
    <rPh sb="0" eb="1">
      <t>ダイ</t>
    </rPh>
    <rPh sb="3" eb="5">
      <t>カイゴ</t>
    </rPh>
    <rPh sb="9" eb="11">
      <t>ジョウホウ</t>
    </rPh>
    <rPh sb="12" eb="14">
      <t>コウヒョウ</t>
    </rPh>
    <phoneticPr fontId="18"/>
  </si>
  <si>
    <t xml:space="preserve">平12厚告19の二
平18厚労告127の二
平27厚労告93 </t>
    <rPh sb="20" eb="21">
      <t>ニ</t>
    </rPh>
    <phoneticPr fontId="18"/>
  </si>
  <si>
    <t xml:space="preserve">※重要事項
①運営規程の概要 
②従業者の勤務体制
③事故発生時の対応 
④苦情処理の体制
⑤提供するサービスの第三者評価の実施状況（実施の有無、実施した直近の年月日、実施した評価機関の名称、評価結果の開示状況）
⑥その他
</t>
  </si>
  <si>
    <t>(1) 指定短期入所療養介護を提供した際には、サービスの提供日及び内容、サービス費の額その他必要な事項を、利用者の居宅サービス計画を記載した書面又はこれに準ずる書面に記載しているか。</t>
  </si>
  <si>
    <t>(2) 指定短期入所療養介護を提供した際には、提供した具体的なサービス内容等を記録するとともに、利用者からの申出があった場合には、文書の交付その他適切な方法により、その情報を利用者に対して提供しているか。</t>
  </si>
  <si>
    <t>(1) 法定代理受領サービスに該当する指定短期入所療養介護を提供した場合、その利用者から利用料の一部として１割、２割又は３割相当額（負担割合に応じた額）の支払いを受けているか。</t>
  </si>
  <si>
    <t>(2) 法定代理受領サービスに該当しない指定短期入所療養介護を提供した場合、その利用者から支払いを受ける利用料の額と、サービス費用基準額との間に、不合理な差額が生じないようにしているか。</t>
  </si>
  <si>
    <t>(3) 上記(1)、(2)のほか、次に掲げる費用の額以外の支払を利用者から受けていないか。
①食事の提供に要する費用（特定入所者介護サービス費が利用者に支給された場合には、食費の基準費用額（特定入所者介護サービス費が利用者に代わり事業者に支払われた場合は、食費の負担限度額）を限度とする。
②滞在に要する費用 （特定入所者介護サービス費が利用者に支給された場合には、居住費の基準費用額（特定入所者介護サービス費が利用者に代わり事業者に支払われた場合は、居住費の負担限度額）を限度とする。）
③厚生労働大臣が定める基準に基づき利用者が選定する特別な療養室等の提供による費用
④厚生労働大臣が定める基準に基づき利用者が選定する特別な食事の提供による費用
⑤送迎に要する費用(厚生労働大臣が別に定める場合を除く。)
⑥理美容代
⑦上記①～⑥のほか指定短期入所療養介護において提供される便宜のうち、日常生活においても通常必要となるものに係る費用であって、その利用者に負担させることが適当と認められるもの｡</t>
    <rPh sb="369" eb="371">
      <t>ジョウキ</t>
    </rPh>
    <phoneticPr fontId="18"/>
  </si>
  <si>
    <t>　なお、上記⑦の費用の具体的な範囲については、別に通知された「通所介護等における日常生活に要する費用の取扱について」に沿って適切に取り扱われているか。</t>
    <rPh sb="4" eb="6">
      <t>ジョウキ</t>
    </rPh>
    <phoneticPr fontId="18"/>
  </si>
  <si>
    <t>(4) (3)に掲げる費用の額に係るサービスの提供に当たっては、あらかじめ、利用者又はその家族に対し当該サービスの内容及び費用について説明を行い、利用者の同意を得ているか。</t>
  </si>
  <si>
    <t>(5) 利用者から利用料の支払いを受けた際、領収証を交付しているか。</t>
  </si>
  <si>
    <t>(6) 上記(5)の領収証は、費用区分を明確にしているか。
※介護費・食費・居住費のそれぞれの自己負担額、その他の費用の額（それぞれ個別の費用ごと）に区分して記載する。</t>
    <rPh sb="15" eb="17">
      <t>ヒヨウ</t>
    </rPh>
    <phoneticPr fontId="18"/>
  </si>
  <si>
    <t>(1) 指定短期入所療養介護の提供に当たっては、緊急やむ　を得ない場合を除き、身体的拘束その他利用者の行動を制限する行為（身体的拘束等）を行っていないか。</t>
  </si>
  <si>
    <t>①徘徊しないように、車いすやいす、ベッドに体幹や四肢をひも等で縛る。</t>
  </si>
  <si>
    <t>②転落しないように、ベッドに体幹や四肢をひも等で縛る。</t>
  </si>
  <si>
    <t>③自分で降りられないように、ベッドを柵（サイドレール）で囲む。</t>
  </si>
  <si>
    <t>④点滴・経管栄養等のチューブを抜かないように、四肢をひも等で縛る。</t>
  </si>
  <si>
    <t>⑤点滴・経管栄養等のチューブを抜かないように、または皮膚をかきむしらないように、手指の機能を制限するミトン型の手袋等をつける。</t>
  </si>
  <si>
    <t>⑥車いすやいすからずり落ちたり、立ち上がったりしないように、Ｙ字型拘束帯や腰ベルト、車いすテーブルをつける。</t>
  </si>
  <si>
    <t>⑧脱衣やおむつはずしを制限するために、介護衣（つなぎ服）を着せる。</t>
  </si>
  <si>
    <t>⑨他人への迷惑行為を防ぐために、ベッドなどに体幹や四肢をひも等で縛る。</t>
  </si>
  <si>
    <t>⑩行動を落ち着かせるために、向精神薬を過剰に服用させる。</t>
  </si>
  <si>
    <t>(1) 管理者は、利用者の心身の状況等並びに医師の診療の方針に基づき、他の従業者と協議の上、サービスの目標、当該目標を達成するための具体的なサービスの内容等を記載した短期入所療養介護計画を作成しているか。</t>
  </si>
  <si>
    <t>(2) 短期入所療養介護計画は、既に居宅サービス計画が作成されている場合は、当該計画の内容に沿って作成しているか。</t>
  </si>
  <si>
    <t>(3) 管理者は、短期入所療養介護計画の作成にあたっては、その内容について利用者又はその家族に対して説明し、利用者の同意を得ているか。</t>
  </si>
  <si>
    <t>(4) 管理者は、短期入所療養介護計画を作成した際には、　当該計画を利用者に交付しているか。</t>
  </si>
  <si>
    <t>(1) 1週間に2回以上、適切な方法により、利用者を入浴させ、又は清しきしているか。</t>
  </si>
  <si>
    <t>(2) 利用者の病状及び心身の状況に応じ、適切な方法により、排せつの自立について必要な援助を行っているか。</t>
  </si>
  <si>
    <t>(4) (1)から(3)に定めるほか、利用者に対し、離床、着替え、整容その他日常生活上の世話を適切に行っているか。</t>
  </si>
  <si>
    <t>(1) 利用者に対し適切なサービスを提供できるよう、従業者の勤務の体制を定めているか。</t>
  </si>
  <si>
    <t>(2) 原則として月ごとのに、従業者の日々の勤務時間、常勤・非常勤の別等を勤務表上明確にし、人員に関する基準が満たされていることを明らかにしているか。</t>
  </si>
  <si>
    <t>①介護老人保健施設である指定短期入所療養介護事業所にあっては、利用者を当該介護老人保健施設の入所者とみなした場合において入所定員及び療養室の定員を超えることとなる利用者数</t>
  </si>
  <si>
    <t>②療養病床を有する病院若しくは診療所又は老人性認知症疾患療養病棟を有する病院である指定短期入所療養介護事業所にあっては、療養病床又は老人性認知症疾患療養病棟に係る病床数及び療養病床又は老人性認知症疾患療養病棟に係る病室の定員を超えることとなる利用者数</t>
  </si>
  <si>
    <t>③診療所（②に該当するものを除く。）である指定短期入所療養介護事業所にあっては、指定短期入所療養介護を提供する病床数及び病室の定員を超えることとなる利用者数</t>
  </si>
  <si>
    <t>④介護医療院である指定短期入所療養介護事業所にあっては、利用者を当該介護医療院の入所者とみなした場合において入所定員及び療養室の定員を超えることとなる利用者数</t>
  </si>
  <si>
    <t>・非常災害時対応ﾏﾆｭｱﾙ（対応計画）
・運営規定
・避難訓練の記録
・通報、連絡体制
・消防署への届出
・消防用設備点検の記録</t>
  </si>
  <si>
    <t>※食品、飲料水、医薬品等を備蓄するよう努めているか。</t>
  </si>
  <si>
    <t>※地域住民、他の社会福祉施設等との連携協力体制を整備するよう努めているか。</t>
  </si>
  <si>
    <t>(1) 利用者の使用する施設、食器その他の設備又は飲用に供する水について、衛生的な管理に努め、又は衛生上必要な措置を講ずるとともに、医薬品及び医療用具の管理を適正に行っているか。</t>
  </si>
  <si>
    <t>(2) 当該事業所において感染症が発生し、まん延しないように必要な措置を講ずるよう努めているか。また、必要に応じ保健所の助言、指導を求めるとともに、密接な連携を保っているか。</t>
  </si>
  <si>
    <t>(3) 特にインフルエンザ対策、腸管出血性大腸菌感染症対策、レジオネラ症対策等については、その発生及びまん延を防止するための措置について、通知等に基づき適切に措置を講じているか。</t>
  </si>
  <si>
    <t>(1) 従業者は、正当な理由がなく、その業務上知り得た利用者又はその家族の秘密を漏らしてはいないか。</t>
  </si>
  <si>
    <t>(2) 当該事業所の従業者であった者が、正当な理由がなく、その業務上知り得た利用者又はその家族の秘密を漏らすことがないよう、必要な措置を講じているか。</t>
  </si>
  <si>
    <t>(3) サービス担当者会議等において、利用者（家族）の個人情報を用いる場合は利用者（家族）の同意を、あらかじめ文書により得ているか。</t>
  </si>
  <si>
    <t>(2) (1)の苦情を受け付けた場合には、当該苦情の内容等を記録しているか。</t>
  </si>
  <si>
    <t>(3) 利用者に対する指定短期入所療養介護の提供により賠償すべき事故が発生した場合は、損害賠償を速やかに行っているか。</t>
  </si>
  <si>
    <t>※原則として、前年において介護報酬の支払 いを受けた金額が 100 万円を超える事業者が対象。</t>
    <rPh sb="1" eb="3">
      <t>ゲンソク</t>
    </rPh>
    <rPh sb="44" eb="46">
      <t>タイショウ</t>
    </rPh>
    <phoneticPr fontId="18"/>
  </si>
  <si>
    <t>(1) 指定（介護予防）短期入所療養介護事業に要する費用の額は、所定の単位数表により算定されているか。</t>
    <rPh sb="7" eb="9">
      <t>カイゴ</t>
    </rPh>
    <rPh sb="9" eb="11">
      <t>ヨボウ</t>
    </rPh>
    <rPh sb="16" eb="18">
      <t>リョウヨウ</t>
    </rPh>
    <phoneticPr fontId="18"/>
  </si>
  <si>
    <t>(2) 指定（介護予防）短期入所療養介護事業に要する費用の額は、所定の地域区分の単価に単位数を乗じて算定されているか。</t>
    <rPh sb="7" eb="11">
      <t>カイゴヨボウ</t>
    </rPh>
    <rPh sb="16" eb="18">
      <t>リョウヨウ</t>
    </rPh>
    <phoneticPr fontId="18"/>
  </si>
  <si>
    <t>(3) １円未満の端数があるときは、その端数金額は切り捨てて計算しているか。</t>
  </si>
  <si>
    <t>・難病等を有する中重度者又は末期の悪性腫瘍の利用者であって、サービス提供にあたり、常時看護師による観察を必要とするもの</t>
  </si>
  <si>
    <t>・日中において1ユニット毎に常時1人以上の看護職員又は介護職員を置くこと。※2ユニット毎に1人以上の夜勤職員を配置していることについては、夜勤の基準で減算。</t>
  </si>
  <si>
    <t>・利用者等の数が41人以上の場合：利用者等の数が20又はその端数を増すごとに１以上、かつ２を超えていること。</t>
  </si>
  <si>
    <t>・利用者等の数が40人以下の場合：利用者等の数が20又はその端数を増すごとに１以上、かつ１を超えていること。</t>
  </si>
  <si>
    <t>イ　感染症等により、従来型個室の利用の必要があると医師が判断した者</t>
  </si>
  <si>
    <t>ハ　著しい精神症状等により、同室の他の利用者の心身の状況に重大な　影響を及ぼすおそれがあるとして、従来型個室の利用の必要があると医師が判断した者</t>
  </si>
  <si>
    <t>(一)転換を行う直前において、療養型介護療養施設サービス(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であること。</t>
    <rPh sb="1" eb="2">
      <t>イチ</t>
    </rPh>
    <rPh sb="3" eb="5">
      <t>テンカン</t>
    </rPh>
    <rPh sb="6" eb="7">
      <t>オコナ</t>
    </rPh>
    <rPh sb="8" eb="10">
      <t>チョクゼン</t>
    </rPh>
    <rPh sb="15" eb="18">
      <t>リョウヨウガタ</t>
    </rPh>
    <rPh sb="18" eb="20">
      <t>カイゴ</t>
    </rPh>
    <rPh sb="20" eb="22">
      <t>リョウヨウ</t>
    </rPh>
    <rPh sb="22" eb="24">
      <t>シセツ</t>
    </rPh>
    <rPh sb="32" eb="35">
      <t>リョウヨウガタ</t>
    </rPh>
    <rPh sb="35" eb="37">
      <t>ケイカ</t>
    </rPh>
    <rPh sb="37" eb="38">
      <t>ガタ</t>
    </rPh>
    <rPh sb="38" eb="40">
      <t>カイゴ</t>
    </rPh>
    <rPh sb="40" eb="42">
      <t>リョウヨウ</t>
    </rPh>
    <rPh sb="42" eb="44">
      <t>シセツ</t>
    </rPh>
    <rPh sb="48" eb="49">
      <t>ヒ</t>
    </rPh>
    <rPh sb="54" eb="55">
      <t>ガタ</t>
    </rPh>
    <rPh sb="55" eb="57">
      <t>リョウヨウ</t>
    </rPh>
    <rPh sb="57" eb="58">
      <t>ガタ</t>
    </rPh>
    <rPh sb="58" eb="60">
      <t>カイゴ</t>
    </rPh>
    <rPh sb="60" eb="62">
      <t>リョウヨウ</t>
    </rPh>
    <rPh sb="62" eb="64">
      <t>シセツ</t>
    </rPh>
    <rPh sb="68" eb="69">
      <t>ヒ</t>
    </rPh>
    <rPh sb="74" eb="75">
      <t>ガタ</t>
    </rPh>
    <rPh sb="75" eb="78">
      <t>リョウヨウガタ</t>
    </rPh>
    <rPh sb="78" eb="80">
      <t>ケイカ</t>
    </rPh>
    <rPh sb="80" eb="81">
      <t>ガタ</t>
    </rPh>
    <rPh sb="81" eb="83">
      <t>カイゴ</t>
    </rPh>
    <rPh sb="83" eb="85">
      <t>リョウヨウ</t>
    </rPh>
    <rPh sb="85" eb="87">
      <t>シセツ</t>
    </rPh>
    <rPh sb="91" eb="92">
      <t>ヒ</t>
    </rPh>
    <rPh sb="93" eb="96">
      <t>ニンチショウ</t>
    </rPh>
    <rPh sb="96" eb="98">
      <t>シッカン</t>
    </rPh>
    <rPh sb="98" eb="99">
      <t>ガタ</t>
    </rPh>
    <rPh sb="99" eb="101">
      <t>カイゴ</t>
    </rPh>
    <rPh sb="101" eb="103">
      <t>リョウヨウ</t>
    </rPh>
    <rPh sb="103" eb="105">
      <t>シセツ</t>
    </rPh>
    <rPh sb="109" eb="110">
      <t>ヒ</t>
    </rPh>
    <rPh sb="113" eb="114">
      <t>マタ</t>
    </rPh>
    <rPh sb="119" eb="120">
      <t>ガタ</t>
    </rPh>
    <rPh sb="120" eb="123">
      <t>ニンチショウ</t>
    </rPh>
    <rPh sb="123" eb="125">
      <t>シッカン</t>
    </rPh>
    <rPh sb="125" eb="126">
      <t>ガタ</t>
    </rPh>
    <rPh sb="126" eb="128">
      <t>カイゴ</t>
    </rPh>
    <rPh sb="128" eb="130">
      <t>リョウヨウ</t>
    </rPh>
    <rPh sb="130" eb="132">
      <t>シセツ</t>
    </rPh>
    <rPh sb="136" eb="137">
      <t>ヒ</t>
    </rPh>
    <rPh sb="141" eb="143">
      <t>サンテイ</t>
    </rPh>
    <rPh sb="145" eb="147">
      <t>シテイ</t>
    </rPh>
    <rPh sb="147" eb="149">
      <t>カイゴ</t>
    </rPh>
    <rPh sb="149" eb="151">
      <t>リョウヨウ</t>
    </rPh>
    <rPh sb="151" eb="152">
      <t>ガタ</t>
    </rPh>
    <rPh sb="152" eb="154">
      <t>イリョウ</t>
    </rPh>
    <rPh sb="154" eb="156">
      <t>シセツ</t>
    </rPh>
    <rPh sb="157" eb="158">
      <t>ユウ</t>
    </rPh>
    <rPh sb="160" eb="162">
      <t>ビョウイン</t>
    </rPh>
    <rPh sb="166" eb="168">
      <t>カイゴ</t>
    </rPh>
    <rPh sb="168" eb="170">
      <t>ロウジン</t>
    </rPh>
    <rPh sb="170" eb="172">
      <t>ホケン</t>
    </rPh>
    <rPh sb="172" eb="174">
      <t>シセツ</t>
    </rPh>
    <phoneticPr fontId="18"/>
  </si>
  <si>
    <t>(二)転換を行う直前において、療養病床を有する病院であった介護老人保健施設であること。</t>
    <rPh sb="1" eb="2">
      <t>ニ</t>
    </rPh>
    <rPh sb="3" eb="5">
      <t>テンカン</t>
    </rPh>
    <rPh sb="6" eb="7">
      <t>オコナ</t>
    </rPh>
    <rPh sb="8" eb="10">
      <t>チョクゼン</t>
    </rPh>
    <rPh sb="15" eb="17">
      <t>リョウヨウ</t>
    </rPh>
    <rPh sb="17" eb="19">
      <t>ビョウショウ</t>
    </rPh>
    <rPh sb="20" eb="21">
      <t>ユウ</t>
    </rPh>
    <rPh sb="23" eb="25">
      <t>ビョウイン</t>
    </rPh>
    <rPh sb="29" eb="31">
      <t>カイゴ</t>
    </rPh>
    <rPh sb="31" eb="33">
      <t>ロウジン</t>
    </rPh>
    <rPh sb="33" eb="35">
      <t>ホケン</t>
    </rPh>
    <rPh sb="35" eb="37">
      <t>シセツ</t>
    </rPh>
    <phoneticPr fontId="18"/>
  </si>
  <si>
    <t>(2)当該介護老人保健施設における看護職員又は介護職員の数のうち、介護職員の数が、常勤換算方法で、指定（介護予防）短期入所療養介護の利用者の数及び当該介護老人保健施設の入所者の数の合計数が４又はその端数を増すごとに１以上であること。</t>
    <rPh sb="3" eb="5">
      <t>トウガイ</t>
    </rPh>
    <rPh sb="5" eb="7">
      <t>カイゴ</t>
    </rPh>
    <rPh sb="7" eb="9">
      <t>ロウジン</t>
    </rPh>
    <rPh sb="9" eb="11">
      <t>ホケン</t>
    </rPh>
    <rPh sb="11" eb="13">
      <t>シセツ</t>
    </rPh>
    <rPh sb="17" eb="19">
      <t>カンゴ</t>
    </rPh>
    <rPh sb="19" eb="21">
      <t>ショクイン</t>
    </rPh>
    <rPh sb="21" eb="22">
      <t>マタ</t>
    </rPh>
    <rPh sb="23" eb="25">
      <t>カイゴ</t>
    </rPh>
    <rPh sb="25" eb="27">
      <t>ショクイン</t>
    </rPh>
    <rPh sb="28" eb="29">
      <t>カズ</t>
    </rPh>
    <rPh sb="33" eb="35">
      <t>カイゴ</t>
    </rPh>
    <rPh sb="35" eb="37">
      <t>ショクイン</t>
    </rPh>
    <rPh sb="38" eb="39">
      <t>カズ</t>
    </rPh>
    <rPh sb="41" eb="43">
      <t>ジョウキン</t>
    </rPh>
    <rPh sb="43" eb="45">
      <t>カンザン</t>
    </rPh>
    <rPh sb="45" eb="47">
      <t>ホウホウ</t>
    </rPh>
    <rPh sb="49" eb="51">
      <t>シテイ</t>
    </rPh>
    <rPh sb="52" eb="56">
      <t>カイゴヨボウ</t>
    </rPh>
    <rPh sb="57" eb="59">
      <t>タンキ</t>
    </rPh>
    <rPh sb="59" eb="61">
      <t>ニュウショ</t>
    </rPh>
    <rPh sb="61" eb="63">
      <t>リョウヨウ</t>
    </rPh>
    <rPh sb="63" eb="65">
      <t>カイゴ</t>
    </rPh>
    <rPh sb="66" eb="68">
      <t>リヨウ</t>
    </rPh>
    <rPh sb="68" eb="69">
      <t>シャ</t>
    </rPh>
    <rPh sb="70" eb="71">
      <t>スウ</t>
    </rPh>
    <rPh sb="71" eb="72">
      <t>オヨ</t>
    </rPh>
    <rPh sb="73" eb="75">
      <t>トウガイ</t>
    </rPh>
    <rPh sb="75" eb="77">
      <t>カイゴ</t>
    </rPh>
    <rPh sb="77" eb="79">
      <t>ロウジン</t>
    </rPh>
    <rPh sb="79" eb="81">
      <t>ホケン</t>
    </rPh>
    <rPh sb="81" eb="83">
      <t>シセツ</t>
    </rPh>
    <rPh sb="84" eb="87">
      <t>ニュウショシャ</t>
    </rPh>
    <rPh sb="88" eb="89">
      <t>スウ</t>
    </rPh>
    <rPh sb="90" eb="93">
      <t>ゴウケイスウ</t>
    </rPh>
    <rPh sb="95" eb="96">
      <t>マタ</t>
    </rPh>
    <rPh sb="99" eb="101">
      <t>ハスウ</t>
    </rPh>
    <rPh sb="102" eb="103">
      <t>フ</t>
    </rPh>
    <rPh sb="108" eb="110">
      <t>イジョウ</t>
    </rPh>
    <phoneticPr fontId="18"/>
  </si>
  <si>
    <t>(1)算定日が属する月の前３月間における入所者等のうち、喀痰吸引又は経管栄養が実施された者の占める割合が100分の20以上であること。</t>
    <rPh sb="3" eb="5">
      <t>サンテイ</t>
    </rPh>
    <rPh sb="5" eb="6">
      <t>ビ</t>
    </rPh>
    <rPh sb="7" eb="8">
      <t>ゾク</t>
    </rPh>
    <rPh sb="10" eb="11">
      <t>ツキ</t>
    </rPh>
    <rPh sb="12" eb="13">
      <t>マエ</t>
    </rPh>
    <rPh sb="14" eb="15">
      <t>ツキ</t>
    </rPh>
    <rPh sb="15" eb="16">
      <t>カン</t>
    </rPh>
    <rPh sb="20" eb="23">
      <t>ニュウショシャ</t>
    </rPh>
    <rPh sb="23" eb="24">
      <t>トウ</t>
    </rPh>
    <rPh sb="28" eb="30">
      <t>カクタン</t>
    </rPh>
    <rPh sb="30" eb="32">
      <t>キュウイン</t>
    </rPh>
    <rPh sb="32" eb="33">
      <t>マタ</t>
    </rPh>
    <rPh sb="34" eb="36">
      <t>ケイカン</t>
    </rPh>
    <rPh sb="36" eb="38">
      <t>エイヨウ</t>
    </rPh>
    <rPh sb="39" eb="41">
      <t>ジッシ</t>
    </rPh>
    <rPh sb="44" eb="45">
      <t>モノ</t>
    </rPh>
    <rPh sb="46" eb="47">
      <t>シ</t>
    </rPh>
    <rPh sb="49" eb="51">
      <t>ワリアイ</t>
    </rPh>
    <rPh sb="55" eb="56">
      <t>ブン</t>
    </rPh>
    <rPh sb="59" eb="61">
      <t>イジョウ</t>
    </rPh>
    <phoneticPr fontId="18"/>
  </si>
  <si>
    <t>(2)算定日が属する月の前３月間における入所者等のうち、著しい精神症状、周辺症状又は重篤な身体疾患が見られ専門医療を必要とする認知症高齢者の占める割合が100分の50以上であること。</t>
    <rPh sb="3" eb="5">
      <t>サンテイ</t>
    </rPh>
    <rPh sb="5" eb="6">
      <t>ビ</t>
    </rPh>
    <rPh sb="7" eb="8">
      <t>ゾク</t>
    </rPh>
    <rPh sb="10" eb="11">
      <t>ツキ</t>
    </rPh>
    <rPh sb="12" eb="13">
      <t>マエ</t>
    </rPh>
    <rPh sb="14" eb="16">
      <t>ツキカン</t>
    </rPh>
    <rPh sb="20" eb="23">
      <t>ニュウショシャ</t>
    </rPh>
    <rPh sb="23" eb="24">
      <t>トウ</t>
    </rPh>
    <rPh sb="28" eb="29">
      <t>イチジル</t>
    </rPh>
    <rPh sb="31" eb="33">
      <t>セイシン</t>
    </rPh>
    <rPh sb="33" eb="35">
      <t>ショウジョウ</t>
    </rPh>
    <rPh sb="36" eb="38">
      <t>シュウヘン</t>
    </rPh>
    <rPh sb="38" eb="40">
      <t>ショウジョウ</t>
    </rPh>
    <rPh sb="40" eb="41">
      <t>マタ</t>
    </rPh>
    <rPh sb="42" eb="44">
      <t>ジュウトク</t>
    </rPh>
    <rPh sb="45" eb="47">
      <t>シンタイ</t>
    </rPh>
    <rPh sb="47" eb="49">
      <t>シッカン</t>
    </rPh>
    <rPh sb="50" eb="51">
      <t>ミ</t>
    </rPh>
    <rPh sb="53" eb="55">
      <t>センモン</t>
    </rPh>
    <rPh sb="55" eb="57">
      <t>イリョウ</t>
    </rPh>
    <rPh sb="58" eb="60">
      <t>ヒツヨウ</t>
    </rPh>
    <rPh sb="63" eb="66">
      <t>ニンチショウ</t>
    </rPh>
    <rPh sb="66" eb="69">
      <t>コウレイシャ</t>
    </rPh>
    <rPh sb="70" eb="71">
      <t>シ</t>
    </rPh>
    <rPh sb="73" eb="75">
      <t>ワリアイ</t>
    </rPh>
    <rPh sb="79" eb="80">
      <t>ブン</t>
    </rPh>
    <rPh sb="83" eb="85">
      <t>イジョウ</t>
    </rPh>
    <phoneticPr fontId="18"/>
  </si>
  <si>
    <t>【介護予防】
　介護保健施設サービス費(Ⅳ)及びユニット型介護保険施設サービス費(Ⅳ)を算定している介護老人保健施設である指定介護予防短期入所療養介護事業所について、以下の加算を算定していないか。</t>
    <rPh sb="1" eb="3">
      <t>カイゴ</t>
    </rPh>
    <rPh sb="3" eb="5">
      <t>ヨボウ</t>
    </rPh>
    <rPh sb="63" eb="65">
      <t>カイゴ</t>
    </rPh>
    <rPh sb="65" eb="67">
      <t>ヨボウ</t>
    </rPh>
    <phoneticPr fontId="18"/>
  </si>
  <si>
    <t>ロ　利用者の年齢、心身の状況によって適切な栄養量及び内容の食事の提供が行われていること。</t>
  </si>
  <si>
    <t xml:space="preserve">※次に掲げるいずれかの加算を算定している場合においては、次に掲げるその他の加算は算定しない。
</t>
  </si>
  <si>
    <t xml:space="preserve">＜厚生労働大臣が定める基準＞
１　認知症専門ケア加算(Ⅰ)
イ　当該事業所における利用者の総数のうち、日常生活に支障をきたすおそれのある症状若しくは行動が認められることから介護を必要とする認知症の者の占める割合が２分の１以上であること。
</t>
    <rPh sb="34" eb="37">
      <t>ジギョウショ</t>
    </rPh>
    <rPh sb="41" eb="43">
      <t>リヨウ</t>
    </rPh>
    <phoneticPr fontId="18"/>
  </si>
  <si>
    <t xml:space="preserve">ロ　認知症介護に係る専門的な研修を終了している者を、対象者の数が20人未満である場合にあっては、１以上、当該対象者の数が20人以上である場合にあっては、１に、当該対象者の数が19を越えて10又はその端数を増すごとに１を加えて得た数以上配置し、チームとして専門的な認知症ケアを実施していること。
</t>
  </si>
  <si>
    <t>ハ　当該事業所において、認知症ケアに関する留意事項の伝達又は技術的指導に係る会議を定期的に開催していること。</t>
    <rPh sb="4" eb="7">
      <t>ジギョウショ</t>
    </rPh>
    <phoneticPr fontId="18"/>
  </si>
  <si>
    <t xml:space="preserve">ロ　認知症介護の指導に係る専門的な研修を終了している者を１名以上配置し、事業所全体の認知症ケアの指導等を実施していること。
</t>
    <rPh sb="36" eb="39">
      <t>ジギョウショ</t>
    </rPh>
    <phoneticPr fontId="18"/>
  </si>
  <si>
    <t>ハ　当該施設における介護職員、看護職員ごとの認知症ケアに関する研修計画を作成し、当該計画に従い、研修を実施又は実施を予定していること。</t>
  </si>
  <si>
    <t>＜厚生労働大臣が定める利用者＞
日常生活に支障をきたすおそれのある症状若しくは行動が認められることから介護を必要とする認知症の者（日常生活自立度のランクⅢ、Ⅳ又はＭに該当する利用者）</t>
    <rPh sb="11" eb="13">
      <t>リヨウ</t>
    </rPh>
    <phoneticPr fontId="18"/>
  </si>
  <si>
    <t>※認知症高齢者の日常生活自立度Ⅲ以上の割合が1/2以上の算定方法は、算定日が属する月の前３月間の利用者実人員数又は利用延人員数（要支援者を含む）の平均で算定すること。
　</t>
  </si>
  <si>
    <t>　ただし、次に掲げるいずれかの加算を算定している場合においては、次に掲げるその他の加算は算定しない。</t>
  </si>
  <si>
    <t>(5) 算定日が属する月の前12月間において、労働基準法、労働者災害補償保険法、最低賃金法、労働安全衛生法、雇用保険法その他の労働に関する法令に違反し、罰金以上の刑に処せられていないこと。</t>
  </si>
  <si>
    <t>　介護保険適用病床における（介護予防）短期入所療養介護については、所定単位数の算定（職員の配置数の算定）、定員超過利用、夜勤体制及び療養環境による所定単位数の減算及び加算については、本体施設と常に一体的な取扱いが行われるものであること。</t>
    <rPh sb="1" eb="3">
      <t>カイゴ</t>
    </rPh>
    <rPh sb="3" eb="5">
      <t>ホケン</t>
    </rPh>
    <rPh sb="5" eb="7">
      <t>テキヨウ</t>
    </rPh>
    <rPh sb="7" eb="9">
      <t>ビョウショウ</t>
    </rPh>
    <rPh sb="14" eb="18">
      <t>カイゴヨボウ</t>
    </rPh>
    <rPh sb="19" eb="21">
      <t>タンキ</t>
    </rPh>
    <rPh sb="21" eb="23">
      <t>ニュウショ</t>
    </rPh>
    <rPh sb="23" eb="25">
      <t>リョウヨウ</t>
    </rPh>
    <rPh sb="25" eb="27">
      <t>カイゴ</t>
    </rPh>
    <rPh sb="33" eb="35">
      <t>ショテイ</t>
    </rPh>
    <rPh sb="35" eb="38">
      <t>タンイスウ</t>
    </rPh>
    <rPh sb="39" eb="41">
      <t>サンテイ</t>
    </rPh>
    <rPh sb="42" eb="44">
      <t>ショクイン</t>
    </rPh>
    <rPh sb="45" eb="47">
      <t>ハイチ</t>
    </rPh>
    <rPh sb="47" eb="48">
      <t>スウ</t>
    </rPh>
    <rPh sb="49" eb="51">
      <t>サンテイ</t>
    </rPh>
    <rPh sb="53" eb="55">
      <t>テイイン</t>
    </rPh>
    <rPh sb="55" eb="57">
      <t>チョウカ</t>
    </rPh>
    <rPh sb="57" eb="59">
      <t>リヨウ</t>
    </rPh>
    <rPh sb="60" eb="62">
      <t>ヤキン</t>
    </rPh>
    <rPh sb="62" eb="64">
      <t>タイセイ</t>
    </rPh>
    <rPh sb="64" eb="65">
      <t>オヨ</t>
    </rPh>
    <rPh sb="66" eb="68">
      <t>リョウヨウ</t>
    </rPh>
    <rPh sb="68" eb="70">
      <t>カンキョウ</t>
    </rPh>
    <rPh sb="73" eb="75">
      <t>ショテイ</t>
    </rPh>
    <rPh sb="75" eb="78">
      <t>タンイスウ</t>
    </rPh>
    <rPh sb="79" eb="81">
      <t>ゲンサン</t>
    </rPh>
    <rPh sb="81" eb="82">
      <t>オヨ</t>
    </rPh>
    <rPh sb="83" eb="85">
      <t>カサン</t>
    </rPh>
    <rPh sb="91" eb="93">
      <t>ホンタイ</t>
    </rPh>
    <rPh sb="93" eb="95">
      <t>シセツ</t>
    </rPh>
    <rPh sb="96" eb="97">
      <t>ツネ</t>
    </rPh>
    <rPh sb="98" eb="101">
      <t>イッタイテキ</t>
    </rPh>
    <rPh sb="102" eb="104">
      <t>トリアツカ</t>
    </rPh>
    <rPh sb="106" eb="107">
      <t>オコナ</t>
    </rPh>
    <phoneticPr fontId="18"/>
  </si>
  <si>
    <t>ａ）看護職員又は介護職員の員数が居宅サービス基準に定める員数を満たさない場合は、他の職種の配置数とは関係なく、病院療養病床（介護予防）短期入所療養介護費の(Ⅲ)、病院療養病床経過型（介護予防）短期入所療養介護費の(Ⅱ)、ユニット型病院療養病床（介護予防）短期入所療養介護費、ユニット型病院療養病床経過型（介護予防）短期入所療養介護費又は特定病院療養病床短期入所療養介護費の所定単位数に100分の70を乗じて得た単位数</t>
    <rPh sb="2" eb="4">
      <t>カンゴ</t>
    </rPh>
    <rPh sb="4" eb="6">
      <t>ショクイン</t>
    </rPh>
    <rPh sb="6" eb="7">
      <t>マタ</t>
    </rPh>
    <rPh sb="8" eb="10">
      <t>カイゴ</t>
    </rPh>
    <rPh sb="10" eb="12">
      <t>ショクイン</t>
    </rPh>
    <rPh sb="13" eb="14">
      <t>イン</t>
    </rPh>
    <rPh sb="14" eb="15">
      <t>スウ</t>
    </rPh>
    <rPh sb="16" eb="18">
      <t>キョタク</t>
    </rPh>
    <rPh sb="22" eb="24">
      <t>キジュン</t>
    </rPh>
    <rPh sb="25" eb="26">
      <t>サダ</t>
    </rPh>
    <rPh sb="28" eb="29">
      <t>イン</t>
    </rPh>
    <rPh sb="29" eb="30">
      <t>スウ</t>
    </rPh>
    <rPh sb="31" eb="32">
      <t>ミ</t>
    </rPh>
    <rPh sb="36" eb="38">
      <t>バアイ</t>
    </rPh>
    <rPh sb="40" eb="41">
      <t>タ</t>
    </rPh>
    <rPh sb="42" eb="44">
      <t>ショクシュ</t>
    </rPh>
    <rPh sb="45" eb="47">
      <t>ハイチ</t>
    </rPh>
    <rPh sb="47" eb="48">
      <t>スウ</t>
    </rPh>
    <rPh sb="50" eb="52">
      <t>カンケイ</t>
    </rPh>
    <rPh sb="55" eb="57">
      <t>ビョウイン</t>
    </rPh>
    <rPh sb="57" eb="59">
      <t>リョウヨウ</t>
    </rPh>
    <rPh sb="59" eb="61">
      <t>ビョウショウ</t>
    </rPh>
    <rPh sb="62" eb="64">
      <t>カイゴ</t>
    </rPh>
    <rPh sb="64" eb="66">
      <t>ヨボウ</t>
    </rPh>
    <rPh sb="67" eb="69">
      <t>タンキ</t>
    </rPh>
    <rPh sb="69" eb="71">
      <t>ニュウショ</t>
    </rPh>
    <rPh sb="71" eb="73">
      <t>リョウヨウ</t>
    </rPh>
    <rPh sb="73" eb="75">
      <t>カイゴ</t>
    </rPh>
    <rPh sb="75" eb="76">
      <t>ヒ</t>
    </rPh>
    <rPh sb="81" eb="83">
      <t>ビョウイン</t>
    </rPh>
    <rPh sb="83" eb="85">
      <t>リョウヨウ</t>
    </rPh>
    <rPh sb="85" eb="87">
      <t>ビョウショウ</t>
    </rPh>
    <rPh sb="87" eb="89">
      <t>ケイカ</t>
    </rPh>
    <rPh sb="89" eb="90">
      <t>ガタ</t>
    </rPh>
    <rPh sb="96" eb="98">
      <t>タンキ</t>
    </rPh>
    <rPh sb="98" eb="100">
      <t>ニュウショ</t>
    </rPh>
    <rPh sb="100" eb="102">
      <t>リョウヨウ</t>
    </rPh>
    <rPh sb="102" eb="104">
      <t>カイゴ</t>
    </rPh>
    <rPh sb="104" eb="105">
      <t>ヒ</t>
    </rPh>
    <rPh sb="114" eb="115">
      <t>ガタ</t>
    </rPh>
    <rPh sb="141" eb="142">
      <t>ガタ</t>
    </rPh>
    <rPh sb="166" eb="167">
      <t>マタ</t>
    </rPh>
    <rPh sb="168" eb="170">
      <t>トクテイ</t>
    </rPh>
    <rPh sb="170" eb="172">
      <t>ビョウイン</t>
    </rPh>
    <rPh sb="172" eb="174">
      <t>リョウヨウ</t>
    </rPh>
    <rPh sb="174" eb="176">
      <t>ビョウショウ</t>
    </rPh>
    <rPh sb="176" eb="178">
      <t>タンキ</t>
    </rPh>
    <rPh sb="178" eb="180">
      <t>ニュウショ</t>
    </rPh>
    <rPh sb="180" eb="182">
      <t>リョウヨウ</t>
    </rPh>
    <rPh sb="182" eb="184">
      <t>カイゴ</t>
    </rPh>
    <rPh sb="184" eb="185">
      <t>ヒ</t>
    </rPh>
    <rPh sb="186" eb="188">
      <t>ショテイ</t>
    </rPh>
    <rPh sb="188" eb="191">
      <t>タンイスウ</t>
    </rPh>
    <rPh sb="195" eb="196">
      <t>ブン</t>
    </rPh>
    <rPh sb="200" eb="201">
      <t>ジョウ</t>
    </rPh>
    <rPh sb="203" eb="204">
      <t>エ</t>
    </rPh>
    <rPh sb="205" eb="208">
      <t>タンイスウ</t>
    </rPh>
    <phoneticPr fontId="18"/>
  </si>
  <si>
    <t>ｂ）（介護予防）短期入所療養介護を行う病棟において、看護・介護職員の員数については居宅サービス基準に定める員数を満たすが、看護師の員数の看護職員の必要数に対する割合（以下「正看比率」という。）が２割未満である場合は、病院療養病床（介護予防）短期入所療養介護費の(Ⅲ)、病院療養病床経過型（介護予防）短期入所療養介護費の(Ⅱ)、ユニット型病院療養病床（介護予防）短期入所療養介護費、ユニット型病院療養病床経過型（介護予防）短期入所療養介護費又は特定病院療養病床短期入所療養介護費の所定単位数に100分の90を乗じて得た単位数</t>
    <rPh sb="8" eb="10">
      <t>タンキ</t>
    </rPh>
    <rPh sb="10" eb="12">
      <t>ニュウショ</t>
    </rPh>
    <rPh sb="12" eb="14">
      <t>リョウヨウ</t>
    </rPh>
    <rPh sb="14" eb="16">
      <t>カイゴ</t>
    </rPh>
    <rPh sb="17" eb="18">
      <t>オコナ</t>
    </rPh>
    <rPh sb="19" eb="21">
      <t>ビョウトウ</t>
    </rPh>
    <rPh sb="26" eb="28">
      <t>カンゴ</t>
    </rPh>
    <rPh sb="29" eb="31">
      <t>カイゴ</t>
    </rPh>
    <rPh sb="31" eb="33">
      <t>ショクイン</t>
    </rPh>
    <rPh sb="34" eb="35">
      <t>イン</t>
    </rPh>
    <rPh sb="35" eb="36">
      <t>スウ</t>
    </rPh>
    <rPh sb="41" eb="43">
      <t>キョタク</t>
    </rPh>
    <rPh sb="47" eb="49">
      <t>キジュン</t>
    </rPh>
    <rPh sb="50" eb="51">
      <t>サダ</t>
    </rPh>
    <rPh sb="53" eb="54">
      <t>イン</t>
    </rPh>
    <rPh sb="54" eb="55">
      <t>スウ</t>
    </rPh>
    <rPh sb="56" eb="57">
      <t>ミ</t>
    </rPh>
    <rPh sb="61" eb="64">
      <t>カンゴシ</t>
    </rPh>
    <rPh sb="65" eb="66">
      <t>イン</t>
    </rPh>
    <rPh sb="66" eb="67">
      <t>スウ</t>
    </rPh>
    <rPh sb="68" eb="70">
      <t>カンゴ</t>
    </rPh>
    <rPh sb="70" eb="72">
      <t>ショクイン</t>
    </rPh>
    <rPh sb="73" eb="76">
      <t>ヒツヨウスウ</t>
    </rPh>
    <rPh sb="77" eb="78">
      <t>タイ</t>
    </rPh>
    <rPh sb="80" eb="82">
      <t>ワリアイ</t>
    </rPh>
    <rPh sb="83" eb="85">
      <t>イカ</t>
    </rPh>
    <rPh sb="104" eb="106">
      <t>バアイ</t>
    </rPh>
    <rPh sb="239" eb="241">
      <t>ショテイ</t>
    </rPh>
    <rPh sb="241" eb="244">
      <t>タンイスウ</t>
    </rPh>
    <rPh sb="248" eb="249">
      <t>ブン</t>
    </rPh>
    <rPh sb="253" eb="254">
      <t>ジョウ</t>
    </rPh>
    <rPh sb="256" eb="257">
      <t>エ</t>
    </rPh>
    <rPh sb="258" eb="261">
      <t>タンイスウ</t>
    </rPh>
    <phoneticPr fontId="18"/>
  </si>
  <si>
    <t>e）なお、医師の配置について、人員基準欠如による所定単位数の減算が適用される場合は、医療法施行規則（昭和23年厚生省令第50号）第49条が適用される病院に係る減算は適用されない。</t>
    <rPh sb="5" eb="7">
      <t>イシ</t>
    </rPh>
    <rPh sb="8" eb="10">
      <t>ハイチ</t>
    </rPh>
    <rPh sb="15" eb="17">
      <t>ジンイン</t>
    </rPh>
    <rPh sb="17" eb="19">
      <t>キジュン</t>
    </rPh>
    <rPh sb="19" eb="21">
      <t>ケツジョ</t>
    </rPh>
    <rPh sb="24" eb="26">
      <t>ショテイ</t>
    </rPh>
    <rPh sb="26" eb="29">
      <t>タンイスウ</t>
    </rPh>
    <rPh sb="30" eb="32">
      <t>ゲンサン</t>
    </rPh>
    <rPh sb="33" eb="35">
      <t>テキヨウ</t>
    </rPh>
    <rPh sb="38" eb="40">
      <t>バアイ</t>
    </rPh>
    <rPh sb="42" eb="45">
      <t>イリョウホウ</t>
    </rPh>
    <rPh sb="45" eb="47">
      <t>セコウ</t>
    </rPh>
    <rPh sb="47" eb="49">
      <t>キソク</t>
    </rPh>
    <rPh sb="50" eb="52">
      <t>ショウワ</t>
    </rPh>
    <rPh sb="54" eb="55">
      <t>ネン</t>
    </rPh>
    <rPh sb="55" eb="58">
      <t>コウセイショウ</t>
    </rPh>
    <rPh sb="58" eb="59">
      <t>レイ</t>
    </rPh>
    <rPh sb="59" eb="60">
      <t>ダイ</t>
    </rPh>
    <rPh sb="62" eb="63">
      <t>ゴウ</t>
    </rPh>
    <rPh sb="64" eb="65">
      <t>ダイ</t>
    </rPh>
    <rPh sb="67" eb="68">
      <t>ジョウ</t>
    </rPh>
    <rPh sb="69" eb="71">
      <t>テキヨウ</t>
    </rPh>
    <rPh sb="74" eb="76">
      <t>ビョウイン</t>
    </rPh>
    <rPh sb="77" eb="78">
      <t>カカ</t>
    </rPh>
    <rPh sb="79" eb="81">
      <t>ゲンサン</t>
    </rPh>
    <rPh sb="82" eb="84">
      <t>テキヨウ</t>
    </rPh>
    <phoneticPr fontId="18"/>
  </si>
  <si>
    <t>・2ユニット毎に1人以上の夜勤職員を配置していることについては、夜勤の基準で減算</t>
  </si>
  <si>
    <t>　夜間勤務等看護（Ⅱ）：14単位
・看護職員が20：1以上、かつ2以上配置
・１人当たりの月平均夜勤時間72時間以下</t>
  </si>
  <si>
    <t>　夜間勤務等看護（Ⅲ）：14単位
・看護介護職員が15：1以上、かつ2以上配置
・看護職員の数が１以上</t>
  </si>
  <si>
    <t xml:space="preserve">  夜間勤務等看護（Ⅳ）：7単位
・看護介護職員が20：1以上、かつ2以上配置
・看護職員の数が1以上
・１人当たりの月平均夜勤時間72時間以下</t>
  </si>
  <si>
    <t>・利用者の年齢、心身の状況によって適切な栄養量及び内容の食事の提供が行われていること。</t>
  </si>
  <si>
    <t>・疾病治療の直接手段として、医師の発行する食事せんに基づいて提供された適切な栄養量及び内容を有する糖尿病食、腎臓病食、肝臓病食、胃潰瘍食、貧血食、膵臓病食、脂質異常症食、痛風食及び特別な場合の検査食の提供であること。</t>
  </si>
  <si>
    <t xml:space="preserve">　ただし、次に掲げるいずれかの加算を算定している場合においては、次に掲げるその他の加算は算定していないか。
</t>
  </si>
  <si>
    <t xml:space="preserve">  難病等を有する中重度又は末期の悪性腫瘍の利用者であって、サービス提供にあたり、常時看護師による観察を必要とするもの　</t>
  </si>
  <si>
    <t>① 医師、薬剤師、看護職員及び介護職員の員数が、居宅サービス基準に定める定める員数を満たさない場合は、所定単位数に100分の70を乗じて得た単位数を算定する。</t>
    <rPh sb="2" eb="4">
      <t>イシ</t>
    </rPh>
    <rPh sb="5" eb="8">
      <t>ヤクザイシ</t>
    </rPh>
    <rPh sb="9" eb="11">
      <t>カンゴ</t>
    </rPh>
    <rPh sb="11" eb="13">
      <t>ショクイン</t>
    </rPh>
    <rPh sb="13" eb="14">
      <t>オヨ</t>
    </rPh>
    <rPh sb="24" eb="26">
      <t>キョタク</t>
    </rPh>
    <rPh sb="30" eb="32">
      <t>キジュン</t>
    </rPh>
    <rPh sb="33" eb="34">
      <t>サダ</t>
    </rPh>
    <phoneticPr fontId="18"/>
  </si>
  <si>
    <t>② （介護予防）短期入所療養介護を行う療養棟において、看護・介護職員の員数については居宅サービス基準に定める員数を満たすが、看護師の員数の看護職員数の必要数に対する割合が2割未満である場合は、Ⅰ型介護医療院（介護予防）短期入所療養介護費の（Ⅲ）、Ⅰ型特別介護医療院（介護予防）短期入所療養介護費、ユニット型Ⅰ型介護医療院（介護予防）短期入所療養介護費の（Ⅱ）、ユニット型Ⅰ型特別介護医療院（介護予防）短期入所療養介護費に100分の90を乗じて得た単位数を算定する。</t>
    <rPh sb="3" eb="7">
      <t>カイゴヨボウ</t>
    </rPh>
    <rPh sb="8" eb="10">
      <t>タンキ</t>
    </rPh>
    <rPh sb="10" eb="12">
      <t>ニュウショ</t>
    </rPh>
    <rPh sb="12" eb="14">
      <t>リョウヨウ</t>
    </rPh>
    <rPh sb="14" eb="16">
      <t>カイゴ</t>
    </rPh>
    <rPh sb="17" eb="18">
      <t>オコナ</t>
    </rPh>
    <rPh sb="19" eb="22">
      <t>リョウヨウトウ</t>
    </rPh>
    <rPh sb="42" eb="44">
      <t>キョタク</t>
    </rPh>
    <rPh sb="48" eb="50">
      <t>キジュン</t>
    </rPh>
    <phoneticPr fontId="18"/>
  </si>
  <si>
    <t>※療養環境減算（Ⅰ）についは、各療養棟を単位として評価を行うものであり、設備基準を満たす療養棟とそうでない療養棟がある場合には、同一施設であっても、基準を満たさない療養棟において、療養環境減算（Ⅰ）を受けることとなる。</t>
    <rPh sb="28" eb="29">
      <t>オコナ</t>
    </rPh>
    <rPh sb="36" eb="38">
      <t>セツビ</t>
    </rPh>
    <phoneticPr fontId="18"/>
  </si>
  <si>
    <t xml:space="preserve">ア　夜間勤務等看護（Ⅰ）：23単位
・夜勤を行う看護職員が15：1以上、かつ2以上配置
</t>
    <rPh sb="19" eb="21">
      <t>ヤキン</t>
    </rPh>
    <rPh sb="22" eb="23">
      <t>オコナ</t>
    </rPh>
    <phoneticPr fontId="18"/>
  </si>
  <si>
    <t xml:space="preserve">イ　夜間勤務等看護（Ⅱ）：14単位
・夜勤を行う看護職員が20：1以上、かつ2以上配置
</t>
    <rPh sb="19" eb="21">
      <t>ヤキン</t>
    </rPh>
    <rPh sb="22" eb="23">
      <t>オコナ</t>
    </rPh>
    <phoneticPr fontId="18"/>
  </si>
  <si>
    <t>ウ　夜間勤務等看護（Ⅲ）：14単位
・夜勤を行う看護職員又は介護職員が15：1以上、かつ2以上配置
・夜勤を行う看護職員の数が１以上</t>
    <rPh sb="19" eb="21">
      <t>ヤキン</t>
    </rPh>
    <rPh sb="22" eb="23">
      <t>オコナ</t>
    </rPh>
    <rPh sb="26" eb="28">
      <t>ショクイン</t>
    </rPh>
    <rPh sb="28" eb="29">
      <t>マタ</t>
    </rPh>
    <rPh sb="51" eb="53">
      <t>ヤキン</t>
    </rPh>
    <rPh sb="54" eb="55">
      <t>オコナ</t>
    </rPh>
    <phoneticPr fontId="18"/>
  </si>
  <si>
    <t>【介護予防】
  利用者の心身の状態、家族等の事情等からみて送迎を行うことが必要と認められる利用者に対して、その居宅と指定介護予防短期入所療養介護事業所との間の送迎を行う場合は、片道につき134単位を所定単位数に加算しているか。</t>
    <rPh sb="1" eb="3">
      <t>カイゴ</t>
    </rPh>
    <rPh sb="3" eb="5">
      <t>ヨボウ</t>
    </rPh>
    <rPh sb="61" eb="63">
      <t>カイゴ</t>
    </rPh>
    <rPh sb="63" eb="65">
      <t>ヨボウ</t>
    </rPh>
    <phoneticPr fontId="18"/>
  </si>
  <si>
    <t>(1) 利用者の病状が重篤となり救命救急医療が必要となる場合において緊急的な治療管理としての投薬、検査、注射、処置等を行ったときに算定しているか。</t>
    <rPh sb="4" eb="7">
      <t>リヨウシャ</t>
    </rPh>
    <phoneticPr fontId="18"/>
  </si>
  <si>
    <t>(2) 同一の利用者について1月に1回、連続する3日を限度として算定しているか。</t>
    <rPh sb="7" eb="9">
      <t>リヨウ</t>
    </rPh>
    <phoneticPr fontId="18"/>
  </si>
  <si>
    <t>　ただし、次に掲げるいずれかの加算を算定している場合は、次に掲げるその他の加算は算定しない。</t>
  </si>
  <si>
    <t>(二)　要介護３、要介護４又は要介護５　　 40単位</t>
    <rPh sb="1" eb="2">
      <t>ニ</t>
    </rPh>
    <phoneticPr fontId="18"/>
  </si>
  <si>
    <t>・看護職員の数が、常勤換算方法で、入所者等の数の合計数が４又はその端数を増すごとに１以上であること。</t>
  </si>
  <si>
    <t>・専任の精神保健福祉士又はこれに準ずる者及び理学療法士、作業療法士又は言語聴覚士がそれぞれ１名以上配置されており、各職種が共同して入所者等に対しサービスを提供しているか。</t>
  </si>
  <si>
    <t>・入所者等が全て認知症の者であり、届出の前３月において日常生活に支障を来すおそれがある症状又は行動が認められることから介護を要する認知症の者の割合が２分の１以上であること。</t>
  </si>
  <si>
    <t>・近隣の精神科病院と連携し、当該精神科病院が、必要に応じ入所者等を入院させる体制及び当該精神科病院に勤務する医師の入所者等に対する診察を週４回以上行う体制が確保されていること。</t>
  </si>
  <si>
    <t>・届出の前３月間において、身体拘束廃止未実施減算を算定していないこと。</t>
  </si>
  <si>
    <t>(二)　要介護３、要介護４又は要介護５ 　100単位</t>
  </si>
  <si>
    <t>・看護職員の数が、常勤換算方法で、入所者等の数が４又はその端数を増すごとに１以上であること。</t>
  </si>
  <si>
    <t>・専ら従事する精神保健福祉士又はこれに準ずる者又は作業療法士がそれぞれ１名以上配置されており、各職種が共同して入所者等に対しサービスを提供していること。</t>
  </si>
  <si>
    <t>・60平方メートル以上の床面積を有し、専用の器械及び器具を備えた生活機能回復訓練室を有していること。</t>
  </si>
  <si>
    <t>・入所者等が全て認知症の者であり、届出の前３月において日常生活に支障を来すおそれのある症状又は行動が認められることから特に介護を必要とする者の割合が２分の１以上であること。</t>
  </si>
  <si>
    <t>【ユニット型記入欄】※以下、ユニット型の場合記入</t>
    <rPh sb="5" eb="6">
      <t>ガタ</t>
    </rPh>
    <rPh sb="6" eb="8">
      <t>キニュウ</t>
    </rPh>
    <rPh sb="8" eb="9">
      <t>ラン</t>
    </rPh>
    <phoneticPr fontId="18"/>
  </si>
  <si>
    <t>(1) 看護及び医学的管理の下における介護は、各ユニットにおいて利用者が相互に社会的関係を築き、自律的な日常生活を営むことを支援するよう、利用者の病状及び心身の状況等に応じ、適切な技術をもって行っているか</t>
  </si>
  <si>
    <t>(2) 利用者の日常生活における家事（食事の簡単な下準備や配膳、後片付け、清掃やゴミ出しなど。）を、利用者が、その心身の状況等に応じて、それぞれの役割を持って行うよう適切に支援しているか。</t>
  </si>
  <si>
    <t>(3) 利用者が身体の清潔を維持し、精神的に快適な生活を営むことができるよう、適切な方法により、利用者に入浴の機会を提供しているか。ただし、やむを得ない場合には、清しきを行うことをもって入浴の機会の提供に代えることができる。</t>
  </si>
  <si>
    <t>(4) 利用者の心身の状況に応じて、適切な方法により、排せつの自立について必要な支援をおこなっているか。</t>
  </si>
  <si>
    <t>(5) おむつを使用せざるを得ない利用者については、排せつの自立を図りつつ、そのおむつを適切に取り替えているか。</t>
  </si>
  <si>
    <t>(6) (1)～(5)のほか、利用者が行う離床、着替え、整容等の日常生活上の行為を適切に支援しているか。</t>
  </si>
  <si>
    <t>(1) 利用者に対し適切なユニット型指定短期入所療養介護を提供できるよう、ユニット型指定短期入所療養介護事業所ごとに従業者の勤務の体制を定めているか。</t>
  </si>
  <si>
    <t xml:space="preserve">(2) (1)の従業者の勤務の体制を定めるに当たっては、次に定める職員配置を行っているか。
</t>
  </si>
  <si>
    <t>①昼間については、ユニットごとに常時１人以上の介護職員又は看護職員を配置すること。 夜間及び深夜については、２ユニットごとに１人以上の介護職員又は看護職員を夜間及び深夜の勤務に従事する職員として配置すること。</t>
  </si>
  <si>
    <t>(3) ユニット型指定短期入所療養介護事業所ごとに、当該ユニット型指定短期入所療養介護事業所の従業者によってユニット型指定短期入所療養介護を提供しているか。ただし、利用者の処遇に直接影響を及ぼさない業務については、この限りでない。</t>
  </si>
  <si>
    <t>(4) 短期入所療養介護従業者の資質の向上のために、その研修の機会を確保しているか。</t>
  </si>
  <si>
    <t xml:space="preserve">  次に掲げる利用者数以上の利用者に対して同時に指定短期入所療養介護を行っていないか。ただし、災害、虐待その他のやむを得ない事情がある場合は、この限りでない。
</t>
  </si>
  <si>
    <t xml:space="preserve">①ユニット型介護老人保健施設であるユニット型指定短期入所療養介護事業所にあっては、利用者を当該ユニット型介護老人保健施設の入居者とみなした場合において、入居定員及び療養室の定員を超えることとなる利用者数
</t>
  </si>
  <si>
    <t>①事業の目的及び運営の方針
②従業者の職種、員数及び職務の内容
③指定短期入所療養介護の内容及び利用料その他の費用の額
④通常の送迎の実施地域
⑤施設利用に当たっての留意事項
⑥災害対策
⑦虐待の防止のための措置に関する事項
⑧その他運営に関する重要事項</t>
    <rPh sb="95" eb="97">
      <t>ギャクタイ</t>
    </rPh>
    <rPh sb="98" eb="100">
      <t>ボウシ</t>
    </rPh>
    <rPh sb="104" eb="106">
      <t>ソチ</t>
    </rPh>
    <rPh sb="107" eb="108">
      <t>カン</t>
    </rPh>
    <rPh sb="110" eb="112">
      <t>ジコウ</t>
    </rPh>
    <phoneticPr fontId="18"/>
  </si>
  <si>
    <t>12 業務継続計画の策定等</t>
    <rPh sb="3" eb="5">
      <t>ギョウム</t>
    </rPh>
    <rPh sb="5" eb="7">
      <t>ケイゾク</t>
    </rPh>
    <rPh sb="7" eb="9">
      <t>ケイカク</t>
    </rPh>
    <rPh sb="10" eb="12">
      <t>サクテイ</t>
    </rPh>
    <rPh sb="12" eb="13">
      <t>トウ</t>
    </rPh>
    <phoneticPr fontId="18"/>
  </si>
  <si>
    <t xml:space="preserve"> </t>
    <phoneticPr fontId="18"/>
  </si>
  <si>
    <t>(1)在宅復帰・在宅療養支援等指標(「介護老人保健施設（基本型・在宅強化型）の基本施設サービス費及び在宅復帰・在宅療養支援機能加算に係る届出」（別紙13）参照）Ａ～Ｊの計が40以上であること。</t>
    <rPh sb="72" eb="74">
      <t>ベッシ</t>
    </rPh>
    <rPh sb="77" eb="79">
      <t>サンショウ</t>
    </rPh>
    <phoneticPr fontId="18"/>
  </si>
  <si>
    <t>イ　在宅復帰・在宅療養支援機能加算(Ⅰ)</t>
    <phoneticPr fontId="18"/>
  </si>
  <si>
    <t>(1)在宅復帰・在宅療養支援等指標Ａ～Ｊの計が70以上であること。</t>
    <phoneticPr fontId="18"/>
  </si>
  <si>
    <t>(3)介護老人保健施設短期入所療養介護費(Ⅰ)の介護老人保健施設短期入所療養介護費(ⅰ)若しくは(ⅲ)又はユニット型介護老人保健施設短期入所療養介護費(Ⅰ)のユニット型介護老人保健施設短期入所療養介護費(ⅰ)若しくは経過的ユニット型介護老人保健施設短期入所療養介護費(ⅰ)を算定しているものであること。</t>
    <rPh sb="44" eb="45">
      <t>モ</t>
    </rPh>
    <rPh sb="51" eb="52">
      <t>マタ</t>
    </rPh>
    <rPh sb="57" eb="58">
      <t>ガタ</t>
    </rPh>
    <rPh sb="58" eb="66">
      <t>カイゴロウジンホケンシセツ</t>
    </rPh>
    <rPh sb="108" eb="111">
      <t>ケイカテキ</t>
    </rPh>
    <rPh sb="137" eb="139">
      <t>サンテイ</t>
    </rPh>
    <phoneticPr fontId="18"/>
  </si>
  <si>
    <t>(2)介護老人保健施設短期入所療養介護費(Ⅰ)の介護老人保健施設短期入所療養介護費(ⅱ)若しくは(ⅳ)又はユニット型介護老人保健施設短期入所療養介護費(Ⅰ)のユニット型介護老人保健施設短期入所療養介護費(ⅱ)若しくは経過的ユニット型介護老人保健施設短期入所療養介護費(ⅱ)を算定しているものであること。</t>
    <phoneticPr fontId="18"/>
  </si>
  <si>
    <t>＜基準＞</t>
    <phoneticPr fontId="18"/>
  </si>
  <si>
    <t>次のいずれにも適合すること。</t>
    <rPh sb="0" eb="1">
      <t>ツギ</t>
    </rPh>
    <rPh sb="7" eb="9">
      <t>テキゴウ</t>
    </rPh>
    <phoneticPr fontId="18"/>
  </si>
  <si>
    <t>イ　診療方針を定め、治療管理として投薬、検査、注射、処置等を行うこと。</t>
    <rPh sb="2" eb="4">
      <t>シンリョウ</t>
    </rPh>
    <rPh sb="4" eb="6">
      <t>ホウシン</t>
    </rPh>
    <rPh sb="7" eb="8">
      <t>サダ</t>
    </rPh>
    <rPh sb="10" eb="14">
      <t>チリョウカンリ</t>
    </rPh>
    <rPh sb="17" eb="19">
      <t>トウヤク</t>
    </rPh>
    <rPh sb="20" eb="22">
      <t>ケンサ</t>
    </rPh>
    <rPh sb="23" eb="25">
      <t>チュウシャ</t>
    </rPh>
    <rPh sb="26" eb="29">
      <t>ショチトウ</t>
    </rPh>
    <rPh sb="30" eb="31">
      <t>オコナ</t>
    </rPh>
    <phoneticPr fontId="18"/>
  </si>
  <si>
    <t>ロ　診療方針、診断、診断を行った日、実施した投薬、検査、注射、処置等の内容等を診療録に記載すること。</t>
    <rPh sb="7" eb="9">
      <t>シンダン</t>
    </rPh>
    <rPh sb="10" eb="12">
      <t>シンダン</t>
    </rPh>
    <rPh sb="13" eb="14">
      <t>オコナ</t>
    </rPh>
    <rPh sb="16" eb="17">
      <t>ヒ</t>
    </rPh>
    <rPh sb="18" eb="20">
      <t>ジッシシ</t>
    </rPh>
    <rPh sb="20" eb="24">
      <t>タトウヤク</t>
    </rPh>
    <rPh sb="25" eb="27">
      <t>ケンサ</t>
    </rPh>
    <rPh sb="28" eb="30">
      <t>チュウシャ</t>
    </rPh>
    <rPh sb="31" eb="34">
      <t>ショチトウ</t>
    </rPh>
    <rPh sb="35" eb="38">
      <t>ナイヨウトウ</t>
    </rPh>
    <rPh sb="39" eb="42">
      <t>シンリョウロク</t>
    </rPh>
    <rPh sb="43" eb="45">
      <t>キサイ</t>
    </rPh>
    <phoneticPr fontId="18"/>
  </si>
  <si>
    <t>ハ　利用者の主治医に対して、当該利用者の同意を得て、当該利用者の診療状況を示す文書を添えて必要な情報の提供を行うこと。</t>
    <rPh sb="2" eb="5">
      <t>リヨウシャ</t>
    </rPh>
    <rPh sb="6" eb="9">
      <t>シュジイ</t>
    </rPh>
    <rPh sb="10" eb="11">
      <t>タイ</t>
    </rPh>
    <rPh sb="14" eb="19">
      <t>トウガイリヨウシャ</t>
    </rPh>
    <rPh sb="20" eb="22">
      <t>ドウイ</t>
    </rPh>
    <rPh sb="23" eb="24">
      <t>エ</t>
    </rPh>
    <rPh sb="26" eb="28">
      <t>トウガイ</t>
    </rPh>
    <rPh sb="28" eb="31">
      <t>リヨウシャ</t>
    </rPh>
    <rPh sb="32" eb="36">
      <t>シンリョウジョウキョウ</t>
    </rPh>
    <rPh sb="37" eb="38">
      <t>シメ</t>
    </rPh>
    <rPh sb="39" eb="41">
      <t>ブンショ</t>
    </rPh>
    <rPh sb="42" eb="43">
      <t>ソ</t>
    </rPh>
    <rPh sb="45" eb="47">
      <t>ヒツヨウ</t>
    </rPh>
    <rPh sb="48" eb="50">
      <t>ジョウホウ</t>
    </rPh>
    <rPh sb="51" eb="53">
      <t>テイキョウ</t>
    </rPh>
    <rPh sb="54" eb="55">
      <t>オコナ</t>
    </rPh>
    <phoneticPr fontId="18"/>
  </si>
  <si>
    <t>(3)　当該事業所の従業者に対する認知症ケアに関する留意事項の伝達又は技術的指導に係る会議を定期的に開催していること。</t>
    <rPh sb="6" eb="9">
      <t>ジギョウショ</t>
    </rPh>
    <rPh sb="10" eb="13">
      <t>ジュウギョウシャ</t>
    </rPh>
    <rPh sb="14" eb="15">
      <t>タイ</t>
    </rPh>
    <phoneticPr fontId="18"/>
  </si>
  <si>
    <t>＜厚生労働大臣が定める基準＞</t>
    <phoneticPr fontId="18"/>
  </si>
  <si>
    <t xml:space="preserve">イ　認知症専門ケア加算(Ⅰ)
次のいずれにも適合すること。
(1)　該事業所における利用者の総数のうち、日常生活に支障をきたすおそれのある症状若しくは行動が認められることから介護を必要とする認知症の者の占める割合が２分の１以上であること。
</t>
    <rPh sb="15" eb="16">
      <t>ツギ</t>
    </rPh>
    <rPh sb="22" eb="24">
      <t>テキゴウ</t>
    </rPh>
    <rPh sb="35" eb="38">
      <t>ジギョウショ</t>
    </rPh>
    <rPh sb="42" eb="44">
      <t>リヨウ</t>
    </rPh>
    <phoneticPr fontId="18"/>
  </si>
  <si>
    <t xml:space="preserve">ロ　認知症専門ケア加算(Ⅱ)
次のいずれにも適合すること。
(1)　イの基準のいずれにも適合すること。
</t>
    <rPh sb="36" eb="38">
      <t>キジュン</t>
    </rPh>
    <rPh sb="44" eb="46">
      <t>テキゴウ</t>
    </rPh>
    <phoneticPr fontId="18"/>
  </si>
  <si>
    <t>(2)　認知症介護の指導に係る専門的な研修を終了している者を１名以上配置し、施設全体の認知症ケアの指導等を実施していること。</t>
    <rPh sb="38" eb="40">
      <t>シセツ</t>
    </rPh>
    <phoneticPr fontId="18"/>
  </si>
  <si>
    <t>(3)　当該施設における介護職員、看護職員ごとの認知症ケアに関する研修計画を作成し、当該計画に従い、研修を実施又は実施を予定していること。</t>
    <phoneticPr fontId="18"/>
  </si>
  <si>
    <t>○緊急時治療管理（１日につき518単位）</t>
    <phoneticPr fontId="18"/>
  </si>
  <si>
    <t>いずれかにチェックする。
　　□（Ⅰ）
　　□（Ⅱ）
　　□（Ⅲ）
　　□加算なし</t>
    <phoneticPr fontId="18"/>
  </si>
  <si>
    <t>イ　サービス提供体制強化加算(Ⅰ)
次のいずれにも適合すること。</t>
    <rPh sb="18" eb="19">
      <t>ツギ</t>
    </rPh>
    <rPh sb="25" eb="27">
      <t>テキゴウ</t>
    </rPh>
    <phoneticPr fontId="18"/>
  </si>
  <si>
    <t>(2)定員超過利用・人員基準欠如に該当していないこと。</t>
    <rPh sb="5" eb="9">
      <t>チョウカリヨウ</t>
    </rPh>
    <rPh sb="14" eb="16">
      <t>ケツジョ</t>
    </rPh>
    <rPh sb="17" eb="19">
      <t>ガイトウ</t>
    </rPh>
    <phoneticPr fontId="18"/>
  </si>
  <si>
    <t>(1)次のいずれかに適合すること。
①指定短期入所療養介護を行う介護老人保健施設である指定短期入所療養介護事業所の介護職員の総数のうち、介護福祉士の占める割合が100分の80以上であること。
②指定短期入所療養介護を行う介護老人保健施設である指定短期入所療養介護事業所の介護職員の総数のうち、勤続年数10年以上の介護福祉士の占める割合が100分の35以上であること。</t>
    <rPh sb="3" eb="4">
      <t>ツギ</t>
    </rPh>
    <rPh sb="10" eb="12">
      <t>テキゴウ</t>
    </rPh>
    <rPh sb="30" eb="31">
      <t>オコナ</t>
    </rPh>
    <rPh sb="32" eb="40">
      <t>カイゴロウジンホケンシセツ</t>
    </rPh>
    <rPh sb="53" eb="56">
      <t>ジギョウショ</t>
    </rPh>
    <rPh sb="146" eb="150">
      <t>キンゾクネンスウ</t>
    </rPh>
    <rPh sb="152" eb="155">
      <t>ネンイジョウ</t>
    </rPh>
    <phoneticPr fontId="18"/>
  </si>
  <si>
    <t>(1)指定短期入所療養介護を行う介護老人保健施設である指定短期入所療養介護事業所の介護職員の総数のうち、介護福祉士の占める割合が100分の60以上であること。</t>
    <phoneticPr fontId="18"/>
  </si>
  <si>
    <t>(2)定員超過利用・人員基準欠如に該当していないこと。</t>
    <phoneticPr fontId="18"/>
  </si>
  <si>
    <t>ロ　サービス提供体制強化加算(Ⅱ)
次のいずれにも適合すること。</t>
    <phoneticPr fontId="18"/>
  </si>
  <si>
    <t>ハ　サービス提供体制強化加算(Ⅲ)
次のいずれにも適合すること。</t>
    <phoneticPr fontId="18"/>
  </si>
  <si>
    <t>(1)次のいずれかに適合すること。
①指定短期入所療養介護を行う介護老人保健施設である指定短期入所療養介護事業所の介護職員の総数のうち、介護福祉士の占める割合が100分の50以上であること。
②指定短期入所療養介護を行う介護老人保健施設である指定短期入所療養介護事業所の看護・介護職員の総数のうち、常勤職員の占める割合が100分の75以上であること。
③指定短期入所療養介護を行う介護老人保健施設である指定短期入所療養介護事業所の指定短期入所療養介護又は介護保険施設サービスを利用者又は入所者に直接提供する職員の総数のうち、勤続７年以上の者の占める割合が100分の30以上であること。</t>
    <rPh sb="3" eb="4">
      <t>ツギ</t>
    </rPh>
    <rPh sb="10" eb="12">
      <t>テキゴウ</t>
    </rPh>
    <rPh sb="30" eb="31">
      <t>オコナ</t>
    </rPh>
    <rPh sb="32" eb="40">
      <t>カイゴロウジンホケンシセツ</t>
    </rPh>
    <rPh sb="53" eb="56">
      <t>ジギョウショ</t>
    </rPh>
    <rPh sb="135" eb="137">
      <t>カンゴ</t>
    </rPh>
    <rPh sb="225" eb="226">
      <t>マタ</t>
    </rPh>
    <rPh sb="227" eb="231">
      <t>カイゴホケン</t>
    </rPh>
    <rPh sb="231" eb="233">
      <t>シセツ</t>
    </rPh>
    <rPh sb="238" eb="242">
      <t>リヨウシャマタ</t>
    </rPh>
    <rPh sb="243" eb="246">
      <t>ニュウショシャ</t>
    </rPh>
    <rPh sb="247" eb="249">
      <t>チョクセツ</t>
    </rPh>
    <rPh sb="249" eb="251">
      <t>テイキョウ</t>
    </rPh>
    <rPh sb="253" eb="255">
      <t>ショクイン</t>
    </rPh>
    <rPh sb="256" eb="258">
      <t>ソウスウ</t>
    </rPh>
    <rPh sb="262" eb="264">
      <t>キンゾク</t>
    </rPh>
    <phoneticPr fontId="18"/>
  </si>
  <si>
    <t>(1)次のいずれかに適合すること。
①指定短期入所療養介護を行う療養病床に係る病棟(以下「療養病棟」という。)の介護職員の総数のうち、介護福祉士の占める割合が100分の80以上であること。
②指定短期入所療養介護を行う療養病棟の介護職員の総数のうち、勤続年数10年以上の介護福祉士の占める割合が100分の35以上であること。</t>
    <rPh sb="3" eb="4">
      <t>ツギ</t>
    </rPh>
    <rPh sb="10" eb="12">
      <t>テキゴウ</t>
    </rPh>
    <rPh sb="30" eb="31">
      <t>オコナ</t>
    </rPh>
    <rPh sb="42" eb="44">
      <t>イカ</t>
    </rPh>
    <rPh sb="45" eb="49">
      <t>リョウヨウビョウトウ</t>
    </rPh>
    <rPh sb="125" eb="129">
      <t>キンゾクネンスウ</t>
    </rPh>
    <rPh sb="131" eb="134">
      <t>ネンイジョウ</t>
    </rPh>
    <phoneticPr fontId="18"/>
  </si>
  <si>
    <t>(1)指定短期入所療養介護を行う療養病棟の介護職員の総数のうち、介護福祉士の占める割合が100分の60以上であること。</t>
    <phoneticPr fontId="18"/>
  </si>
  <si>
    <t>(1)次のいずれかに適合すること。
①療養病棟の介護職員の総数のうち、介護福祉士の占める割合が100分の50以上であること。
②療養病棟の看護・介護職員の総数のうち、常勤職員の占める割合が100分の75以上であること。
③指定短期入所療養介護を行う療養病棟の指定短期入所療養介護又は介護保険施設サービスを利用者又は入院患者に直接提供する職員の総数のうち、勤続７年以上の者の占める割合が100分の30以上であること。</t>
    <rPh sb="3" eb="4">
      <t>ツギ</t>
    </rPh>
    <rPh sb="10" eb="12">
      <t>テキゴウ</t>
    </rPh>
    <rPh sb="69" eb="71">
      <t>カンゴ</t>
    </rPh>
    <rPh sb="139" eb="140">
      <t>マタ</t>
    </rPh>
    <rPh sb="141" eb="145">
      <t>カイゴホケン</t>
    </rPh>
    <rPh sb="145" eb="147">
      <t>シセツ</t>
    </rPh>
    <rPh sb="152" eb="156">
      <t>リヨウシャマタ</t>
    </rPh>
    <rPh sb="157" eb="161">
      <t>ニュウインカンジャ</t>
    </rPh>
    <rPh sb="162" eb="164">
      <t>チョクセツ</t>
    </rPh>
    <rPh sb="164" eb="166">
      <t>テイキョウ</t>
    </rPh>
    <rPh sb="168" eb="170">
      <t>ショクイン</t>
    </rPh>
    <rPh sb="171" eb="173">
      <t>ソウスウ</t>
    </rPh>
    <rPh sb="177" eb="179">
      <t>キンゾク</t>
    </rPh>
    <phoneticPr fontId="18"/>
  </si>
  <si>
    <t xml:space="preserve">＜基準＞
イ　認知症専門ケア加算(Ⅰ)
次のいずれにも適合すること。
</t>
    <rPh sb="20" eb="21">
      <t>ツギ</t>
    </rPh>
    <rPh sb="27" eb="29">
      <t>テキゴウ</t>
    </rPh>
    <phoneticPr fontId="18"/>
  </si>
  <si>
    <t>(1)　当該事業所における利用者の総数のうち、日常生活に支障をきたすおそれのある症状若しくは行動が認められることから介護を必要とする認知症の者の占める割合が２分の１以上であること。</t>
    <phoneticPr fontId="18"/>
  </si>
  <si>
    <t xml:space="preserve">(2)　認知症介護に係る専門的な研修を終了している者を、対象者の数が20人未満である場合にあっては１以上、当該対象者の数が20人以上である場合にあっては１に当該対象者の数が19を越えて10又はその端数を増すごとに１を加えて得た数以上配置し、チームとして専門的な認知症ケアを実施していること。
</t>
    <phoneticPr fontId="18"/>
  </si>
  <si>
    <t>ロ　認知症専門ケア加算(Ⅱ)
次のいずれにも適合すること。</t>
    <rPh sb="15" eb="16">
      <t>ツギ</t>
    </rPh>
    <phoneticPr fontId="18"/>
  </si>
  <si>
    <t xml:space="preserve">(2)　認知症介護の指導に係る専門的な研修を終了している者を１名以上配置し、事業所全体の認知症ケアの指導等を実施していること。
</t>
    <rPh sb="38" eb="41">
      <t>ジギョウショ</t>
    </rPh>
    <phoneticPr fontId="18"/>
  </si>
  <si>
    <t>(1)　イの基準のいずれにも適合すること。</t>
    <rPh sb="6" eb="8">
      <t>キジュン</t>
    </rPh>
    <rPh sb="14" eb="16">
      <t>テキゴウ</t>
    </rPh>
    <phoneticPr fontId="18"/>
  </si>
  <si>
    <t>(3)　当該事業所における介護職員、看護職員ごとの認知症ケアに関する研修計画を作成し、当該計画に従い、研修を実施又は実施を予定していること。</t>
    <rPh sb="6" eb="9">
      <t>ジギョウショ</t>
    </rPh>
    <phoneticPr fontId="18"/>
  </si>
  <si>
    <t>イ　緊急時治療管理</t>
    <phoneticPr fontId="18"/>
  </si>
  <si>
    <t>ロ　特定治療</t>
    <phoneticPr fontId="18"/>
  </si>
  <si>
    <t>イ　認知症専門ケア加算(Ⅰ)
次のいずれにも適合すること。</t>
    <rPh sb="15" eb="16">
      <t>ツギ</t>
    </rPh>
    <rPh sb="22" eb="24">
      <t>テキゴウ</t>
    </rPh>
    <phoneticPr fontId="18"/>
  </si>
  <si>
    <t>(1)　当該事業所における利用者の総数のうち、日常生活に支障をきたすおそれのある症状若しくは行動が認められることから介護を必要とする認知症の者の占める割合が２分の１以上であること。</t>
    <phoneticPr fontId="18"/>
  </si>
  <si>
    <t>(2)　認知症介護に係る専門的な研修を終了している者を、対象者の数が20人未満である場合にあっては１以上、当該対象者の数が20人以上である場合にあっては１に当該対象者の数が19を越えて10又はその端数を増すごとに１を加えて得た数以上配置し、チームとして専門的な認知症ケアを実施していること。</t>
    <phoneticPr fontId="18"/>
  </si>
  <si>
    <t xml:space="preserve">ロ　認知症専門ケア加算(Ⅱ)
次のいずれにも適合すること。
</t>
    <phoneticPr fontId="18"/>
  </si>
  <si>
    <t>(1)　イの基準のいずれにも適合すること。</t>
    <phoneticPr fontId="18"/>
  </si>
  <si>
    <t>(2)定員超過利用・人員基準欠如に該当していないこと。</t>
    <phoneticPr fontId="18"/>
  </si>
  <si>
    <t xml:space="preserve">  次に掲げる事項を内容とする運営規程を定めているか。
①事業の目的及び運営の方針
②従業者の職種、員数及び職務の内容
③指定短期入所療養介護の内容及び利用料その他の費用の額
④通常の送迎の実施地域
⑤施設利用に当たっての留意事項
⑥非常災害対策
⑦虐待の防止のための措置に関する事項
⑧その他運営に関する重要事項</t>
    <rPh sb="125" eb="127">
      <t>ギャクタイ</t>
    </rPh>
    <rPh sb="128" eb="130">
      <t>ボウシ</t>
    </rPh>
    <rPh sb="134" eb="136">
      <t>ソチ</t>
    </rPh>
    <rPh sb="137" eb="138">
      <t>カン</t>
    </rPh>
    <rPh sb="140" eb="142">
      <t>ジコウ</t>
    </rPh>
    <phoneticPr fontId="18"/>
  </si>
  <si>
    <t>いずれかにチェックする。
　　□（Ⅰ）
　　□（Ⅱ）
　　□（Ⅲ）
　　□加算なし</t>
    <phoneticPr fontId="18"/>
  </si>
  <si>
    <t>（3）重要事項をウェブサイトに掲載しているか。
　※令和7年3月31日までは努力義務</t>
    <phoneticPr fontId="18"/>
  </si>
  <si>
    <t>ウェブサイト（事業者ホームページ、介護情報の公表システム）</t>
    <rPh sb="7" eb="10">
      <t>ジギョウシャ</t>
    </rPh>
    <rPh sb="17" eb="21">
      <t>カイゴジョウホウ</t>
    </rPh>
    <rPh sb="22" eb="24">
      <t>コウヒョウ</t>
    </rPh>
    <phoneticPr fontId="18"/>
  </si>
  <si>
    <t>(1)感染症や非常災害の発生時において、利用者に対する指定短期入所療養介護の提供を継続的に実施するための、及び非常時の体制で早期の業務再開を図るための計画（以下「業務継続計画」という。）を策定し、当該業務継続計画に従い必要な措置を講じているか。</t>
    <rPh sb="3" eb="6">
      <t>カンセンショウ</t>
    </rPh>
    <rPh sb="7" eb="9">
      <t>ヒジョウ</t>
    </rPh>
    <rPh sb="9" eb="11">
      <t>サイガイ</t>
    </rPh>
    <rPh sb="12" eb="14">
      <t>ハッセイ</t>
    </rPh>
    <rPh sb="14" eb="15">
      <t>ジ</t>
    </rPh>
    <rPh sb="20" eb="23">
      <t>リヨウシャ</t>
    </rPh>
    <rPh sb="24" eb="25">
      <t>タイ</t>
    </rPh>
    <rPh sb="38" eb="40">
      <t>テイキョウ</t>
    </rPh>
    <rPh sb="41" eb="44">
      <t>ケイゾクテキ</t>
    </rPh>
    <rPh sb="45" eb="47">
      <t>ジッシ</t>
    </rPh>
    <rPh sb="53" eb="54">
      <t>オヨ</t>
    </rPh>
    <rPh sb="55" eb="57">
      <t>ヒジョウ</t>
    </rPh>
    <rPh sb="57" eb="58">
      <t>ジ</t>
    </rPh>
    <rPh sb="59" eb="61">
      <t>タイセイ</t>
    </rPh>
    <rPh sb="62" eb="64">
      <t>ソウキ</t>
    </rPh>
    <rPh sb="65" eb="67">
      <t>ギョウム</t>
    </rPh>
    <rPh sb="67" eb="69">
      <t>サイカイ</t>
    </rPh>
    <rPh sb="70" eb="71">
      <t>ハカ</t>
    </rPh>
    <rPh sb="75" eb="77">
      <t>ケイカク</t>
    </rPh>
    <rPh sb="78" eb="80">
      <t>イカ</t>
    </rPh>
    <rPh sb="81" eb="83">
      <t>ギョウム</t>
    </rPh>
    <rPh sb="83" eb="85">
      <t>ケイゾク</t>
    </rPh>
    <rPh sb="85" eb="87">
      <t>ケイカク</t>
    </rPh>
    <rPh sb="94" eb="96">
      <t>サクテイ</t>
    </rPh>
    <rPh sb="98" eb="100">
      <t>トウガイ</t>
    </rPh>
    <rPh sb="100" eb="102">
      <t>ギョウム</t>
    </rPh>
    <rPh sb="102" eb="104">
      <t>ケイゾク</t>
    </rPh>
    <rPh sb="104" eb="106">
      <t>ケイカク</t>
    </rPh>
    <rPh sb="107" eb="108">
      <t>シタガ</t>
    </rPh>
    <rPh sb="109" eb="111">
      <t>ヒツヨウ</t>
    </rPh>
    <rPh sb="112" eb="114">
      <t>ソチ</t>
    </rPh>
    <rPh sb="115" eb="116">
      <t>コウ</t>
    </rPh>
    <phoneticPr fontId="18"/>
  </si>
  <si>
    <t>(３)定期的に業務継続計画の見直しを定期的に行い必要に応じて業務継続計画の変更を行っているか。</t>
    <rPh sb="3" eb="6">
      <t>テイキテキ</t>
    </rPh>
    <rPh sb="7" eb="9">
      <t>ギョウム</t>
    </rPh>
    <rPh sb="9" eb="11">
      <t>ケイゾク</t>
    </rPh>
    <rPh sb="11" eb="13">
      <t>ケイカク</t>
    </rPh>
    <rPh sb="14" eb="16">
      <t>ミナオ</t>
    </rPh>
    <rPh sb="18" eb="21">
      <t>テイキテキ</t>
    </rPh>
    <rPh sb="30" eb="32">
      <t>ギョウム</t>
    </rPh>
    <rPh sb="32" eb="34">
      <t>ケイゾク</t>
    </rPh>
    <rPh sb="34" eb="36">
      <t>ケイカク</t>
    </rPh>
    <rPh sb="37" eb="39">
      <t>ヘンコウ</t>
    </rPh>
    <rPh sb="40" eb="41">
      <t>オコナ</t>
    </rPh>
    <phoneticPr fontId="18"/>
  </si>
  <si>
    <t>・委員会開催記録</t>
  </si>
  <si>
    <t>(1) 虐待の防止のための対策を検討する委員会を定期的に開催（テレビ電話装置等を活用して行うことができる）するとともに、その結果について短期入所療養介護従業者等に周知徹底を図っているか。</t>
    <rPh sb="68" eb="74">
      <t>タンキニュウショリョウヨウ</t>
    </rPh>
    <rPh sb="74" eb="76">
      <t>カイゴ</t>
    </rPh>
    <rPh sb="86" eb="87">
      <t>ハカ</t>
    </rPh>
    <phoneticPr fontId="18"/>
  </si>
  <si>
    <t>(2)虐待の防止のための指針を整備しているか。</t>
    <phoneticPr fontId="18"/>
  </si>
  <si>
    <t>(3) 短期入所療養介護従業者等に対し、虐待の防止のための研修を定期的に実施しているか。</t>
    <phoneticPr fontId="18"/>
  </si>
  <si>
    <t xml:space="preserve">(4)(1)から(3)に掲げる措置を適切に実施するための担当者を置いているか。
</t>
    <rPh sb="12" eb="13">
      <t>カカ</t>
    </rPh>
    <rPh sb="15" eb="17">
      <t>ソチ</t>
    </rPh>
    <phoneticPr fontId="18"/>
  </si>
  <si>
    <t>17 生産性向上委員会</t>
    <phoneticPr fontId="18"/>
  </si>
  <si>
    <t>18 事故発生時の対応</t>
    <phoneticPr fontId="18"/>
  </si>
  <si>
    <t>19 虐待の防止</t>
    <rPh sb="3" eb="5">
      <t>ギャクタイ</t>
    </rPh>
    <rPh sb="6" eb="8">
      <t>ボウシ</t>
    </rPh>
    <phoneticPr fontId="18"/>
  </si>
  <si>
    <t>(5) 入所者に対する虐待の未然防止及び早期発見に努めているか。</t>
    <phoneticPr fontId="18"/>
  </si>
  <si>
    <t xml:space="preserve">(3)指定（介護予防）短期入所療養介護事業者は、身体的拘束等の適正化を図るため、次の措置を講じているか。
①　身体的拘束等の適正化のための対策を検討する委員会（テレビ電話装置その他の電話通信装置等を活用して行うことができる）を3月に1回以上開催するとともに、その結果について、介護職員その他の従業者に周知徹底を図ること。
②　身体的拘束等の適正化のための指針を整備すること。
③　介護職員その他の従業者に対し、身体的拘束等の適正化のための研修を定期的に実施すること。
</t>
    <rPh sb="15" eb="17">
      <t>リョウヨウ</t>
    </rPh>
    <phoneticPr fontId="18"/>
  </si>
  <si>
    <t>(5) 適切な指定（介護予防）短期入所療養介護の提供を確保する観点から、職場において行われる性的な言動又は優越的な関係を背景とした言動であって業務上必要かつ相当な範囲を超えたもの（セクシャルハラスメント又はパワーハラスメント）により（介護予防）短期入所療養介護従業者の就業環境が害されることを防止するための方針の明確化等の必要な措置を講じているか。</t>
    <rPh sb="19" eb="21">
      <t>リョウヨウ</t>
    </rPh>
    <phoneticPr fontId="18"/>
  </si>
  <si>
    <t>(2)短期入所療養介護従業者等に対して、業務継続計画について周知するとともに、必要な研修及び訓練を定期的に実施しているか。</t>
    <rPh sb="14" eb="15">
      <t>トウ</t>
    </rPh>
    <rPh sb="16" eb="17">
      <t>タイ</t>
    </rPh>
    <rPh sb="20" eb="22">
      <t>ギョウム</t>
    </rPh>
    <rPh sb="22" eb="24">
      <t>ケイゾク</t>
    </rPh>
    <rPh sb="24" eb="26">
      <t>ケイカク</t>
    </rPh>
    <rPh sb="30" eb="32">
      <t>シュウチ</t>
    </rPh>
    <rPh sb="39" eb="41">
      <t>ヒツヨウ</t>
    </rPh>
    <rPh sb="42" eb="44">
      <t>ケンシュウ</t>
    </rPh>
    <rPh sb="44" eb="45">
      <t>オヨ</t>
    </rPh>
    <rPh sb="46" eb="48">
      <t>クンレン</t>
    </rPh>
    <rPh sb="49" eb="52">
      <t>テイキテキ</t>
    </rPh>
    <rPh sb="53" eb="55">
      <t>ジッシ</t>
    </rPh>
    <phoneticPr fontId="18"/>
  </si>
  <si>
    <t>２ 療養病床を有する病院又は診療の場合</t>
    <phoneticPr fontId="18"/>
  </si>
  <si>
    <t>４ 介護医療院の場合</t>
    <rPh sb="4" eb="6">
      <t>イリョウ</t>
    </rPh>
    <rPh sb="6" eb="7">
      <t>イン</t>
    </rPh>
    <phoneticPr fontId="18"/>
  </si>
  <si>
    <t>２ 療養病床を有する病院又は診療所の場合</t>
    <phoneticPr fontId="18"/>
  </si>
  <si>
    <t>３ 診療所（２に該当するものを除く）の場合</t>
    <phoneticPr fontId="18"/>
  </si>
  <si>
    <t>３ 診療所(２に該当するものを除く)の場合</t>
    <phoneticPr fontId="18"/>
  </si>
  <si>
    <t>平11老企25第3の六3(8)①ﾛ</t>
    <phoneticPr fontId="18"/>
  </si>
  <si>
    <t>(1) 提供した指定短期入所療養介護に係る利用者及びその家族からの苦情に迅速かつ適切に対応するために、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すること等を行っているか。</t>
    <phoneticPr fontId="18"/>
  </si>
  <si>
    <t>・勤務実績表/ﾀｲﾑｶｰﾄﾞ
・勤務体制一覧表
・従業員の資格証
・雇用契約書
・入所者数及び利用者数がわかる書類</t>
    <phoneticPr fontId="18"/>
  </si>
  <si>
    <t>・運営規程
・重要事項説明書
・利用契約書
・パンフレット</t>
    <phoneticPr fontId="18"/>
  </si>
  <si>
    <t>被保険者番号、有効期限等を確認している記録等</t>
    <phoneticPr fontId="18"/>
  </si>
  <si>
    <t>・サービス提供票
・請求書、領収証控</t>
    <rPh sb="10" eb="13">
      <t>セイキュウショ</t>
    </rPh>
    <phoneticPr fontId="18"/>
  </si>
  <si>
    <t>・重要事項説明書
・運営規程(利用料その他の費用の確認)
・サービス提供票
・請求書、領収証控</t>
    <rPh sb="39" eb="42">
      <t>セイキュウショ</t>
    </rPh>
    <phoneticPr fontId="18"/>
  </si>
  <si>
    <t xml:space="preserve">・運営規程
・重要事項説明書
・利用契約書
</t>
    <phoneticPr fontId="18"/>
  </si>
  <si>
    <t xml:space="preserve">・ハラスメントに係る事業主が定めた指針
・相談担当者や相談窓口の分かる資料
・被害防止のためのマニュアルや研修の実施記録 等
</t>
    <rPh sb="8" eb="9">
      <t>カカ</t>
    </rPh>
    <rPh sb="10" eb="13">
      <t>ジギョウヌシ</t>
    </rPh>
    <rPh sb="14" eb="15">
      <t>サダ</t>
    </rPh>
    <rPh sb="17" eb="19">
      <t>シシン</t>
    </rPh>
    <rPh sb="21" eb="23">
      <t>ソウダン</t>
    </rPh>
    <rPh sb="23" eb="26">
      <t>タントウシャ</t>
    </rPh>
    <rPh sb="27" eb="29">
      <t>ソウダン</t>
    </rPh>
    <rPh sb="29" eb="31">
      <t>マドグチ</t>
    </rPh>
    <rPh sb="32" eb="33">
      <t>ワ</t>
    </rPh>
    <rPh sb="35" eb="37">
      <t>シリョウ</t>
    </rPh>
    <rPh sb="39" eb="41">
      <t>ヒガイ</t>
    </rPh>
    <rPh sb="41" eb="43">
      <t>ボウシ</t>
    </rPh>
    <rPh sb="53" eb="55">
      <t>ケンシュウ</t>
    </rPh>
    <rPh sb="56" eb="58">
      <t>ジッシ</t>
    </rPh>
    <rPh sb="58" eb="60">
      <t>キロク</t>
    </rPh>
    <rPh sb="61" eb="62">
      <t>トウ</t>
    </rPh>
    <phoneticPr fontId="1"/>
  </si>
  <si>
    <t xml:space="preserve">②ユニット型介護医療院であるユニット型指定短期入所療養介護事業所にあっては、利用者を当該ユニット型介護医療院の入居者とみなした場合において、入居定員及び療養室の定員を超えることとなる利用者数
</t>
    <rPh sb="8" eb="10">
      <t>イリョウ</t>
    </rPh>
    <rPh sb="10" eb="11">
      <t>イン</t>
    </rPh>
    <rPh sb="51" eb="53">
      <t>イリョウ</t>
    </rPh>
    <rPh sb="53" eb="54">
      <t>イン</t>
    </rPh>
    <phoneticPr fontId="18"/>
  </si>
  <si>
    <t>(3) 身体拘束廃止未実施減算</t>
    <phoneticPr fontId="18"/>
  </si>
  <si>
    <t>いずれかをチェック
　□　該当あり
　□　該当なし</t>
  </si>
  <si>
    <t xml:space="preserve">＜基準＞
介護老人保健祉施設基準第13条第５項及び第６項又は第43条第7項及び第８項に規定する基準に適合していなければならない。
</t>
    <rPh sb="5" eb="7">
      <t>カイゴ</t>
    </rPh>
    <rPh sb="7" eb="9">
      <t>ロウジン</t>
    </rPh>
    <rPh sb="9" eb="11">
      <t>ホケン</t>
    </rPh>
    <rPh sb="11" eb="12">
      <t>シ</t>
    </rPh>
    <rPh sb="12" eb="14">
      <t>シセツ</t>
    </rPh>
    <rPh sb="14" eb="16">
      <t>キジュン</t>
    </rPh>
    <rPh sb="16" eb="17">
      <t>ダイ</t>
    </rPh>
    <rPh sb="19" eb="20">
      <t>ジョウ</t>
    </rPh>
    <rPh sb="20" eb="21">
      <t>ダイ</t>
    </rPh>
    <rPh sb="22" eb="23">
      <t>コウ</t>
    </rPh>
    <rPh sb="23" eb="24">
      <t>オヨ</t>
    </rPh>
    <rPh sb="25" eb="26">
      <t>ダイ</t>
    </rPh>
    <rPh sb="27" eb="28">
      <t>コウ</t>
    </rPh>
    <rPh sb="28" eb="29">
      <t>マタ</t>
    </rPh>
    <rPh sb="30" eb="31">
      <t>ダイ</t>
    </rPh>
    <rPh sb="33" eb="34">
      <t>ジョウ</t>
    </rPh>
    <rPh sb="34" eb="35">
      <t>ダイ</t>
    </rPh>
    <rPh sb="36" eb="37">
      <t>コウ</t>
    </rPh>
    <rPh sb="37" eb="38">
      <t>オヨ</t>
    </rPh>
    <rPh sb="39" eb="40">
      <t>ダイ</t>
    </rPh>
    <rPh sb="41" eb="42">
      <t>コウ</t>
    </rPh>
    <rPh sb="43" eb="45">
      <t>キテイ</t>
    </rPh>
    <rPh sb="47" eb="49">
      <t>キジュン</t>
    </rPh>
    <rPh sb="50" eb="52">
      <t>テキゴウ</t>
    </rPh>
    <phoneticPr fontId="18"/>
  </si>
  <si>
    <t xml:space="preserve">〇身体拘束等を行う場合の記録
やむを得ない場合に行う身体拘束等を行う場合の、その態様及び時間、その際の入所者の心身の状況並びに緊急やむを得ない理由を記録しなければならない。
</t>
    <phoneticPr fontId="18"/>
  </si>
  <si>
    <t xml:space="preserve">〇身体的拘束等の適正化を図るための措置
(1)身体的拘束等の適正化のための対策を検討する委員会を3月に1回以上開催するとともに、その結果について、介護職員その他の従業者に周知徹底を図ること。
</t>
  </si>
  <si>
    <t xml:space="preserve">(2)身体的拘束等の適正化のための指針を整備すること。
</t>
    <phoneticPr fontId="18"/>
  </si>
  <si>
    <t>・介護老人保健施設が整備する「身体的拘束等の適正化のための指針」には、次のような項目を盛り込むこととする。</t>
    <rPh sb="1" eb="3">
      <t>カイゴ</t>
    </rPh>
    <rPh sb="3" eb="5">
      <t>ロウジン</t>
    </rPh>
    <rPh sb="5" eb="7">
      <t>ホケン</t>
    </rPh>
    <rPh sb="7" eb="9">
      <t>シセツ</t>
    </rPh>
    <phoneticPr fontId="18"/>
  </si>
  <si>
    <t>イ 施設における身体的拘束等の適正化に関する基本的考え方</t>
    <phoneticPr fontId="18"/>
  </si>
  <si>
    <t>ロ 身体的拘束適正化検討委員会その他施設内の組織に関する事項</t>
    <phoneticPr fontId="18"/>
  </si>
  <si>
    <t>ハ 身体的拘束等の適正化のための職員研修に関する基本方針</t>
    <phoneticPr fontId="18"/>
  </si>
  <si>
    <t>ニ 施設内で発生した身体的拘束等の報告方法等のための方策に関する基本方針</t>
    <phoneticPr fontId="18"/>
  </si>
  <si>
    <t>ホ 身体的拘束等発生時の対応に関する基本方針</t>
    <phoneticPr fontId="18"/>
  </si>
  <si>
    <t>ヘ 入所者等に対する当該指針の閲覧に関する基本方針</t>
    <phoneticPr fontId="18"/>
  </si>
  <si>
    <t>ト その他身体的拘束等の適正化の推進のために必要な基本方針</t>
    <phoneticPr fontId="18"/>
  </si>
  <si>
    <t>(3)介護職員その他の従業者に対し、身体的拘束等の適正化のための研修を定期的に実施すること。</t>
  </si>
  <si>
    <t>・介護職員その他の従業者に対する身体的拘束等の適正化のための研修の内容としては、身体的拘束等の適正化の基礎的内容等の適切な知識を普及・啓発するとともに、当該介護老人保健施設における指針に基づき、適正化の徹底を行うものとする。</t>
    <rPh sb="78" eb="80">
      <t>カイゴ</t>
    </rPh>
    <rPh sb="80" eb="82">
      <t>ロウジン</t>
    </rPh>
    <rPh sb="82" eb="84">
      <t>ホケン</t>
    </rPh>
    <phoneticPr fontId="18"/>
  </si>
  <si>
    <t>・職員教育を組織的に徹底させていくためには、当該介護老人保健施設が指針に基づいた研修プログラムを作成し、定期的な教育（年２回以上）を開催するとともに、新規採用時には必ず身体的拘束等の適正化の研修を実施することが重要である。</t>
    <rPh sb="24" eb="26">
      <t>カイゴ</t>
    </rPh>
    <rPh sb="26" eb="28">
      <t>ロウジン</t>
    </rPh>
    <rPh sb="28" eb="30">
      <t>ホケン</t>
    </rPh>
    <phoneticPr fontId="18"/>
  </si>
  <si>
    <t>・また、研修の実施内容についても記録することが必要である。研修の実施は、職員研修施設内での研修で差し支えない。</t>
  </si>
  <si>
    <t>虐待防止委員会の開催記録、虐待防止指針（マニュアル）、虐待防止に関する研修の記録・報告書、担当者を定めた書類（辞令・要項等）</t>
    <phoneticPr fontId="18"/>
  </si>
  <si>
    <t>いずれかをチェック
　□　該当あり
　□　該当なし</t>
    <phoneticPr fontId="18"/>
  </si>
  <si>
    <t>(1) 事業所における虐待の防止のための対策を検討する委員会を定期的に開催するとともに，その結果について，従業者に周知徹底を図っているか。</t>
    <phoneticPr fontId="18"/>
  </si>
  <si>
    <t>(2) 事業所における虐待の防止のための指針を整備しているか。</t>
    <phoneticPr fontId="18"/>
  </si>
  <si>
    <t>(3) 従業者に対し，虐待を防止するための研修を年１回以上実施しているか。</t>
    <phoneticPr fontId="18"/>
  </si>
  <si>
    <t>(4) 虐待の防止のための措置を適切に実施するための担当者を置いているか。</t>
    <phoneticPr fontId="18"/>
  </si>
  <si>
    <t xml:space="preserve">次の基準を満たさない場合は、業務継続計画未実施減算として、１日につき所定単位数の1/100に相当する単位数を所定単位数から減算しているか。
</t>
    <phoneticPr fontId="18"/>
  </si>
  <si>
    <t>業務継続計画書（非常災害発生時対応、感染症発生時対応）、職員周知記録、研修記録、訓練記録等</t>
    <phoneticPr fontId="18"/>
  </si>
  <si>
    <t xml:space="preserve">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
</t>
    <phoneticPr fontId="18"/>
  </si>
  <si>
    <t xml:space="preserve">※令和7年3月31日までの間、感染症の予防及びまん延防止のための指針の整備及び非常災害に関する具体的計画の策定を行っている場合には、減算を適用しない。
</t>
    <phoneticPr fontId="18"/>
  </si>
  <si>
    <t>【厚生労働大臣が定める基準】
イ　事業所の従業員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t>
    <phoneticPr fontId="18"/>
  </si>
  <si>
    <t>ロ　次のいずれにも該当しないこと。
(1) 他サービスの介護事業所において、当該利用者について、栄養状態のスクリーニングを行い、口腔・栄養スクリーニング加算(Ⅱ)を算定している場合を除き、口腔・栄養スクリーニング加算を算定していること。
(2)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(3) 当該事業所以外の指定（介護予防）短期入所生活介護事業所又は他サービスの介護事業所において、当該利用者について、口腔連携強化加算を算定していること。</t>
    <phoneticPr fontId="18"/>
  </si>
  <si>
    <t>（留意事項）
①　口腔 連携強化 加算の算定に係る口腔の健康状態の 評価 は、 利用者に対する適切な口腔管理につなげる観点から、 利用者ごとに行われるケアマネジメントの一環として行われることに留意すること。
②　口腔の健康状態の 評価の実施に 当たって 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
③　口腔の健康状態の 評価をそれぞれ利用者について行い、評価した情報を歯科医療機関及び当該利用者を担当する介護支援専門員に対し、別紙 様式 1 1 等により提供すること。
④　歯科医療機関への情報提供に 当たって は、利用者又は家族等の意向及び当該利用者を担当する介護支援専門員の意見等を踏まえ、連携歯科医療機関・かかりつけ歯科医等のいずれか又は両方に情報提供を行うこと。</t>
    <phoneticPr fontId="18"/>
  </si>
  <si>
    <t>⑤　口腔の健康状態の 評価は 、それぞれ次に掲げる確認を行 う こと。 ただし、ト及びチについては、利用者の状態に応じて確認可能な場合に限って評価を行うこと。
　イ　開口の状態
　ロ　歯の汚れの有無
　ハ　舌の汚れの有無
　ニ　歯肉の腫れ、出血の有無
　ホ　左右両方の奥歯のかみ合わせの状態
　ヘ　むせの有無
　ト　ぶくぶく うがいの状態
　チ　食物のため込み、残留の有無
⑥　口腔の健康状態の評価を行うに当たっては、 別途通知（ ｢ リハビリテーション・個別機能訓練、栄養、口腔の実施及び一体的取組について ｣及び｢入院 所 中及び在宅等における療養中の患者に対する口腔の健康状態の確認に関する基本的な考え方｣ 令和６年３月日本歯科医学会）等を参考にすること。</t>
    <phoneticPr fontId="18"/>
  </si>
  <si>
    <t>⑦　口腔の健康状態によっては、主治医の対応を要する場合もあることから、必要に応じて介護支援専門員を通じて主治医にも情報提供等の適切な措置を講ずること。
⑧　口腔 連携強化加算の算定を行う事業所については、サービス担当者会議等を活用し決定することとし、原則として、当該事業所が当該加算に基づく口腔の健康状態の評価を継続的に実施すること。</t>
    <phoneticPr fontId="18"/>
  </si>
  <si>
    <t>　【厚生労働大臣が定める基準】
イ　生産性向上推進体制加算(Ⅰ) 
 　次に掲げる基準のいずれにも適合すること。
(1) 利用者の安全並びに介護サ-ビスの質の確保及び職員の負担軽減に資する方策を検討するための委員会において、次に掲げる事項について必要な検討を行い、及び当該事項の実施を定期的に確認していること。
　①業務の効率化及び質の向上又は職員の負担の軽減に資する機器(介護機器）を活用する場合における利用者の安全及びケアの質の確保
　②職員の負担の軽減及び勤務状況への配慮
　③介護機器の定期的な点検
　④業務の効率化及び質の向上並びに職員の負担軽減を図るための職員研修
⑵ ⑴の取組及び介護機器の活用による業務の効率化及び質の確保並びに職員の負担軽減に関する実績があること。
⑶ 介護機器を複数種類活用していること。
⑷ ⑴の委員会において、職員の業務分担の明確化等による業務の効率化及び質の確保並びに負担軽減について必要な検討を行い、当該検討を踏まえ、必要な取組を実施し、及び当該取組の実施を定期的に確認すること。
(5)事業年度ごとに⑴、⑶及び⑷の取組による業務の効率化及び質の確保並びに職員の負担軽減に関する実績を厚生労働省に報告すること。</t>
    <phoneticPr fontId="18"/>
  </si>
  <si>
    <t>ロ　生産性向上推進体制加算(Ⅱ)　
    次に掲げる基準のいずれにも適合すること。
⑴ イ⑴に適合していること。
⑵ 介護機器を活用していること。
⑶ 事業年度ごとに⑵及びイ⑴の取組による業務の効率化及び質の確保並びに職員の負担軽減に関する実績を厚生労働省に報告すること。</t>
    <phoneticPr fontId="18"/>
  </si>
  <si>
    <t>（留意事項）
　生産性向上推進体制加算の内容については、別途通知（「生産性向上推進体制加算に関する基本的考え方並びに事務処理手順及び様式例 等の提示 について」 を参照すること。</t>
    <phoneticPr fontId="18"/>
  </si>
  <si>
    <t>いずれかにチェックする。
　　□（Ⅰ）
　　□（Ⅱ）
　　□（Ⅲ）
　　□加算なし</t>
    <phoneticPr fontId="18"/>
  </si>
  <si>
    <t>介護職員処遇改善計画書・介護職員等特定処遇改善計画書、実績報告書、就業規則、給与規程、給与明細、勤務体制表、介護福祉士登録証、研修計画書、労働保険関係成立届、確定保険料申告書、会議録、周知文書</t>
    <rPh sb="4" eb="6">
      <t>ショグウ</t>
    </rPh>
    <phoneticPr fontId="2"/>
  </si>
  <si>
    <t>いずれかにチェックする。
　　□（Ⅰ）
　　□（Ⅱ）
　　□（Ⅲ）
　　□（Ⅳ）
　　□（Ⅴ）
　　□加算なし</t>
    <phoneticPr fontId="18"/>
  </si>
  <si>
    <t>＜ 厚生労働大臣が定める基準 ＞</t>
    <rPh sb="2" eb="8">
      <t>コウセイロウドウダイジン</t>
    </rPh>
    <rPh sb="9" eb="10">
      <t>サダ</t>
    </rPh>
    <phoneticPr fontId="18"/>
  </si>
  <si>
    <t>（一）　当該介護事業所が仮に介護職員等処遇改善加算のⅣを算定した場合に算定することが見込まれる額の二分の一以上を基本給又は決まって毎月支払われる手当に充てるものであること。
（二）　当該介護事業所において、介護福祉士であって、経験及び技能を有する介護職員と認められるもの（以下、「経験・技能のある介護職員」という。）農地一人は賃金改善後の賃金の見込み額が年額440万円以上であること。ただし、介護職員等処遇改善加算の算定見込額が少額であることその他の理由により賃金改善が困難である場合はこの限りでないこと。</t>
    <rPh sb="1" eb="2">
      <t>イチ</t>
    </rPh>
    <rPh sb="12" eb="13">
      <t>カリ</t>
    </rPh>
    <rPh sb="14" eb="19">
      <t>カイゴショクイントウ</t>
    </rPh>
    <rPh sb="19" eb="25">
      <t>ショグウカイゼンカサン</t>
    </rPh>
    <rPh sb="28" eb="30">
      <t>サンテイ</t>
    </rPh>
    <rPh sb="32" eb="34">
      <t>バアイ</t>
    </rPh>
    <rPh sb="35" eb="37">
      <t>サンテイ</t>
    </rPh>
    <rPh sb="42" eb="44">
      <t>ミコ</t>
    </rPh>
    <rPh sb="47" eb="48">
      <t>ガク</t>
    </rPh>
    <rPh sb="49" eb="51">
      <t>ニブン</t>
    </rPh>
    <rPh sb="52" eb="55">
      <t>イチイジョウ</t>
    </rPh>
    <rPh sb="56" eb="59">
      <t>キホンキュウ</t>
    </rPh>
    <rPh sb="59" eb="60">
      <t>マタ</t>
    </rPh>
    <rPh sb="61" eb="62">
      <t>キ</t>
    </rPh>
    <rPh sb="65" eb="69">
      <t>マイツキシハラ</t>
    </rPh>
    <rPh sb="72" eb="74">
      <t>テアテ</t>
    </rPh>
    <rPh sb="75" eb="76">
      <t>ア</t>
    </rPh>
    <rPh sb="88" eb="89">
      <t>ニ</t>
    </rPh>
    <rPh sb="103" eb="108">
      <t>カイゴフクシシ</t>
    </rPh>
    <rPh sb="113" eb="115">
      <t>ケイケン</t>
    </rPh>
    <rPh sb="115" eb="116">
      <t>オヨ</t>
    </rPh>
    <rPh sb="117" eb="119">
      <t>ギノウ</t>
    </rPh>
    <rPh sb="120" eb="121">
      <t>ユウ</t>
    </rPh>
    <rPh sb="123" eb="127">
      <t>カイゴショクイン</t>
    </rPh>
    <rPh sb="128" eb="129">
      <t>ミト</t>
    </rPh>
    <rPh sb="136" eb="138">
      <t>イカ</t>
    </rPh>
    <rPh sb="140" eb="142">
      <t>ケイケン</t>
    </rPh>
    <rPh sb="158" eb="160">
      <t>ノウチ</t>
    </rPh>
    <rPh sb="160" eb="162">
      <t>ヒトリ</t>
    </rPh>
    <rPh sb="163" eb="168">
      <t>チンギンカイゼンゴ</t>
    </rPh>
    <rPh sb="169" eb="171">
      <t>チンギン</t>
    </rPh>
    <rPh sb="172" eb="174">
      <t>ミコ</t>
    </rPh>
    <rPh sb="175" eb="176">
      <t>ガク</t>
    </rPh>
    <rPh sb="177" eb="179">
      <t>ネンガク</t>
    </rPh>
    <rPh sb="182" eb="184">
      <t>マンエン</t>
    </rPh>
    <rPh sb="184" eb="186">
      <t>イジョウ</t>
    </rPh>
    <rPh sb="196" eb="201">
      <t>カイゴショクイントウ</t>
    </rPh>
    <rPh sb="201" eb="207">
      <t>ショグウカイゼンカサン</t>
    </rPh>
    <rPh sb="208" eb="213">
      <t>サンテイミコミガク</t>
    </rPh>
    <rPh sb="214" eb="216">
      <t>ショウガク</t>
    </rPh>
    <rPh sb="223" eb="224">
      <t>タ</t>
    </rPh>
    <rPh sb="225" eb="227">
      <t>リユウ</t>
    </rPh>
    <rPh sb="230" eb="234">
      <t>チンギンカイゼン</t>
    </rPh>
    <rPh sb="235" eb="237">
      <t>コンナン</t>
    </rPh>
    <rPh sb="240" eb="242">
      <t>バアイ</t>
    </rPh>
    <rPh sb="245" eb="246">
      <t>カギ</t>
    </rPh>
    <phoneticPr fontId="18"/>
  </si>
  <si>
    <t>(6) 当該介護事業所において労働保険料の納付が適正に行われていること。</t>
    <phoneticPr fontId="18"/>
  </si>
  <si>
    <t>(7) 次に掲げる基準のいずれにも基準に適合すること。</t>
    <phoneticPr fontId="18"/>
  </si>
  <si>
    <t>(二)(一)の要件について書面をもって作成し、すべての介護職員に周知していること。</t>
    <phoneticPr fontId="18"/>
  </si>
  <si>
    <t>(三)介護職員の資質の向上の支援に関する計画を策定し、当該計画に係る研修の実施又は研修の機会を確保すること。</t>
    <phoneticPr fontId="18"/>
  </si>
  <si>
    <t xml:space="preserve">(四)(三)について、すべての介護職員に周知していること。
</t>
    <phoneticPr fontId="18"/>
  </si>
  <si>
    <t>(五)介護職員の経験若しくは資格等に応じて昇給する仕組み又は一定の基準に基づき定期に昇給を判定する仕組みを設けていること。</t>
    <phoneticPr fontId="18"/>
  </si>
  <si>
    <t>(六)(五)の要件について書面をもって作成し、全ての介護職員に周知していること。</t>
    <phoneticPr fontId="18"/>
  </si>
  <si>
    <t>(8)　(2)の届け出に係る計画の期間中に実施する職員の処遇改善の内容（賃金改善に関する者を除く。）及び当該職員の処遇改善に要する費用の見込み額をすべての職員に周知していること。</t>
    <phoneticPr fontId="18"/>
  </si>
  <si>
    <t>(9)　(8)の処遇改善の内容等について、インターネットの利用その他の適切な方法により公表していること。</t>
    <phoneticPr fontId="18"/>
  </si>
  <si>
    <t>(10)　サービス提供体制強化加算(Ⅰ)又は(Ⅱ)のいずれかを届出ていること。</t>
    <rPh sb="9" eb="17">
      <t>テイキョウタイセイキョウカカサン</t>
    </rPh>
    <phoneticPr fontId="18"/>
  </si>
  <si>
    <t>・平面図
・設備・備品台帳等
【目視】</t>
    <phoneticPr fontId="18"/>
  </si>
  <si>
    <t xml:space="preserve">・身体拘束廃止に関する（適正化のための）指針
・身体拘束の適正化検討委員会名簿
・身体拘束の適正化検討委員会議事録
・（身体拘束がある場合）入所者の記録、家族への確認書
・研修計画、研修記録等
</t>
    <phoneticPr fontId="18"/>
  </si>
  <si>
    <t>・居宅サービス計画書
・短期入所療養介護計画書（利用者又は家族の署名）
・アセスメントシート
・モニタリングシート
・サービス提供記録</t>
    <rPh sb="12" eb="14">
      <t>タンキ</t>
    </rPh>
    <rPh sb="14" eb="16">
      <t>ニュウショ</t>
    </rPh>
    <rPh sb="16" eb="18">
      <t>リョウヨウ</t>
    </rPh>
    <rPh sb="63" eb="67">
      <t>テイキョウキロク</t>
    </rPh>
    <phoneticPr fontId="18"/>
  </si>
  <si>
    <t>・ハラスメントに係る事業主が定めた指針
・相談担当者や相談窓口の分かる資料
・被害防止のためのマニュアルや研修の実施記録等</t>
    <rPh sb="8" eb="9">
      <t>カカ</t>
    </rPh>
    <rPh sb="10" eb="13">
      <t>ジギョウヌシ</t>
    </rPh>
    <rPh sb="14" eb="15">
      <t>サダ</t>
    </rPh>
    <rPh sb="17" eb="19">
      <t>シシン</t>
    </rPh>
    <rPh sb="21" eb="23">
      <t>ソウダン</t>
    </rPh>
    <rPh sb="23" eb="26">
      <t>タントウシャ</t>
    </rPh>
    <rPh sb="27" eb="29">
      <t>ソウダン</t>
    </rPh>
    <rPh sb="29" eb="31">
      <t>マドグチ</t>
    </rPh>
    <rPh sb="32" eb="33">
      <t>ワ</t>
    </rPh>
    <rPh sb="35" eb="37">
      <t>シリョウ</t>
    </rPh>
    <rPh sb="39" eb="41">
      <t>ヒガイ</t>
    </rPh>
    <rPh sb="41" eb="43">
      <t>ボウシ</t>
    </rPh>
    <rPh sb="53" eb="55">
      <t>ケンシュウ</t>
    </rPh>
    <rPh sb="56" eb="58">
      <t>ジッシ</t>
    </rPh>
    <rPh sb="58" eb="60">
      <t>キロク</t>
    </rPh>
    <rPh sb="60" eb="61">
      <t>トウ</t>
    </rPh>
    <phoneticPr fontId="1"/>
  </si>
  <si>
    <t>・業務継続計画書
・職員周知記録
・研修記録
・訓練記録等</t>
    <rPh sb="1" eb="3">
      <t>ギョウム</t>
    </rPh>
    <rPh sb="3" eb="5">
      <t>ケイゾク</t>
    </rPh>
    <rPh sb="5" eb="7">
      <t>ケイカク</t>
    </rPh>
    <rPh sb="7" eb="8">
      <t>ショ</t>
    </rPh>
    <phoneticPr fontId="18"/>
  </si>
  <si>
    <t>・就業規則
・雇用契約書
・勤務形態一覧表
・研修計画、実施記録</t>
    <phoneticPr fontId="18"/>
  </si>
  <si>
    <t>・受水槽清掃記録
・衛生マニュアル
・医薬品等の管理記録</t>
    <phoneticPr fontId="18"/>
  </si>
  <si>
    <t>・個人情報同意書
・従業員の秘密保持誓約書</t>
    <phoneticPr fontId="18"/>
  </si>
  <si>
    <t>・苦情受付簿
・苦情者への対応記録
・苦情対応マニュアル
・苦情に関する記録</t>
    <phoneticPr fontId="18"/>
  </si>
  <si>
    <t>・事故発生の防止のための指針
・事故対応マニュアル
・市町村、家族等への報告記録
・再発防止策の検討の記録
・ヒヤリハットの記録
・事故発生防止のための委員会議事録
・研修の記録</t>
    <phoneticPr fontId="18"/>
  </si>
  <si>
    <t>・委員会議事録
・職員周知記録
・虐待防止指針
・研修記録
・発令通知、辞令等</t>
    <rPh sb="1" eb="4">
      <t>イインカイ</t>
    </rPh>
    <rPh sb="4" eb="7">
      <t>ギジロク</t>
    </rPh>
    <rPh sb="9" eb="11">
      <t>ショクイン</t>
    </rPh>
    <rPh sb="11" eb="13">
      <t>シュウチ</t>
    </rPh>
    <rPh sb="13" eb="15">
      <t>キロク</t>
    </rPh>
    <rPh sb="17" eb="21">
      <t>ギャクタイボウシ</t>
    </rPh>
    <rPh sb="21" eb="23">
      <t>シシン</t>
    </rPh>
    <rPh sb="25" eb="29">
      <t>ケンシュウキロク</t>
    </rPh>
    <rPh sb="31" eb="35">
      <t>ハツレイツウチ</t>
    </rPh>
    <rPh sb="36" eb="38">
      <t>ジレイ</t>
    </rPh>
    <rPh sb="38" eb="39">
      <t>トウ</t>
    </rPh>
    <phoneticPr fontId="18"/>
  </si>
  <si>
    <t>いずれかをチェック
　□　加算あり
　□　加算なし</t>
    <phoneticPr fontId="18"/>
  </si>
  <si>
    <t>いずれかにチェック
　　□（Ⅰ）
　　□（Ⅱ）
　　□加算なし</t>
    <phoneticPr fontId="18"/>
  </si>
  <si>
    <t>いずれかをチェック
　□　加算あり
　□　加算なし</t>
  </si>
  <si>
    <t xml:space="preserve">いずれかをチェック
　□　加算あり
　□　加算なし
</t>
    <phoneticPr fontId="18"/>
  </si>
  <si>
    <t xml:space="preserve">いずれかをチェック
　□　該当あり
　□　該当なし
</t>
    <phoneticPr fontId="18"/>
  </si>
  <si>
    <t>いずれかをチェック
　□　該当あり
　□　該当なし</t>
    <phoneticPr fontId="18"/>
  </si>
  <si>
    <t>いずれかをチェック
　□　加算あり
　□　加算なし</t>
    <phoneticPr fontId="18"/>
  </si>
  <si>
    <t xml:space="preserve">いずれかをチェック
　□　加算あり
　□　加算なし
</t>
    <phoneticPr fontId="18"/>
  </si>
  <si>
    <t xml:space="preserve">いずれかにチェックする。
　　□（Ⅰ）
　　□（Ⅱ）
　　□加算なし
</t>
    <phoneticPr fontId="18"/>
  </si>
  <si>
    <t>(1) サービス提供体制強化加算(Ⅰ)　　　２２単位
(2) サービス提供体制強化加算(Ⅱ)　　　１８単位 
(3) サービス提供体制強化加算(Ⅲ)　　　　６単位</t>
    <phoneticPr fontId="18"/>
  </si>
  <si>
    <t>(4) 短期入所療養介護従業者の資質の向上のために、研修の機会を確保しているか。その際、全ての（介護予防）短期入所療養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るか。</t>
    <phoneticPr fontId="18"/>
  </si>
  <si>
    <t>施設基準の区分に従い、利用者の要介護状態区分に応じて、それぞれ所定単位数を算定しているか。</t>
    <rPh sb="11" eb="14">
      <t>リヨウシャ</t>
    </rPh>
    <phoneticPr fontId="18"/>
  </si>
  <si>
    <t>この場合の（介護予防）短期入所療養介護には、介護老人保健施設の空きベッドを利用して行われるものであることから、所定単位数の算定（職員の配置数の算定）、定員超過利用・人員基準欠如（介護支援専門員に係るものを除く。）・夜勤体制及び認知症ケア加算については、介護老人保健施設の本体部分と常に一体的な取扱いが行われるものであること。</t>
    <rPh sb="2" eb="4">
      <t>バアイ</t>
    </rPh>
    <rPh sb="11" eb="13">
      <t>タンキ</t>
    </rPh>
    <rPh sb="13" eb="15">
      <t>ニュウショ</t>
    </rPh>
    <rPh sb="15" eb="17">
      <t>リョウヨウ</t>
    </rPh>
    <rPh sb="17" eb="19">
      <t>カイゴ</t>
    </rPh>
    <rPh sb="22" eb="24">
      <t>カイゴ</t>
    </rPh>
    <rPh sb="24" eb="26">
      <t>ロウジン</t>
    </rPh>
    <rPh sb="26" eb="28">
      <t>ホケン</t>
    </rPh>
    <rPh sb="28" eb="30">
      <t>シセツ</t>
    </rPh>
    <rPh sb="31" eb="32">
      <t>ア</t>
    </rPh>
    <rPh sb="37" eb="39">
      <t>リヨウ</t>
    </rPh>
    <rPh sb="41" eb="42">
      <t>オコナ</t>
    </rPh>
    <rPh sb="55" eb="57">
      <t>ショテイ</t>
    </rPh>
    <rPh sb="57" eb="60">
      <t>タンイスウ</t>
    </rPh>
    <rPh sb="61" eb="63">
      <t>サンテイ</t>
    </rPh>
    <rPh sb="64" eb="66">
      <t>ショクイン</t>
    </rPh>
    <rPh sb="67" eb="69">
      <t>ハイチ</t>
    </rPh>
    <rPh sb="69" eb="70">
      <t>スウ</t>
    </rPh>
    <rPh sb="71" eb="73">
      <t>サンテイ</t>
    </rPh>
    <rPh sb="75" eb="77">
      <t>テイイン</t>
    </rPh>
    <rPh sb="77" eb="79">
      <t>チョウカ</t>
    </rPh>
    <rPh sb="79" eb="81">
      <t>リヨウ</t>
    </rPh>
    <rPh sb="82" eb="84">
      <t>ジンイン</t>
    </rPh>
    <rPh sb="84" eb="86">
      <t>キジュン</t>
    </rPh>
    <rPh sb="86" eb="88">
      <t>ケツジョ</t>
    </rPh>
    <rPh sb="89" eb="91">
      <t>カイゴ</t>
    </rPh>
    <rPh sb="91" eb="93">
      <t>シエン</t>
    </rPh>
    <rPh sb="93" eb="96">
      <t>センモンイン</t>
    </rPh>
    <rPh sb="97" eb="98">
      <t>カカ</t>
    </rPh>
    <rPh sb="102" eb="103">
      <t>ノゾ</t>
    </rPh>
    <rPh sb="107" eb="109">
      <t>ヤキン</t>
    </rPh>
    <rPh sb="109" eb="111">
      <t>タイセイ</t>
    </rPh>
    <rPh sb="111" eb="112">
      <t>オヨ</t>
    </rPh>
    <rPh sb="113" eb="116">
      <t>ニンチショウ</t>
    </rPh>
    <rPh sb="118" eb="120">
      <t>カサン</t>
    </rPh>
    <rPh sb="126" eb="128">
      <t>カイゴ</t>
    </rPh>
    <rPh sb="128" eb="130">
      <t>ロウジン</t>
    </rPh>
    <rPh sb="130" eb="132">
      <t>ホケン</t>
    </rPh>
    <rPh sb="132" eb="134">
      <t>シセツ</t>
    </rPh>
    <rPh sb="135" eb="137">
      <t>ホンタイ</t>
    </rPh>
    <rPh sb="137" eb="139">
      <t>ブブン</t>
    </rPh>
    <rPh sb="140" eb="141">
      <t>ツネ</t>
    </rPh>
    <rPh sb="142" eb="145">
      <t>イッタイテキ</t>
    </rPh>
    <rPh sb="146" eb="148">
      <t>トリアツカ</t>
    </rPh>
    <rPh sb="150" eb="151">
      <t>オコナ</t>
    </rPh>
    <phoneticPr fontId="18"/>
  </si>
  <si>
    <t>また、施設基準及び夜勤職員の基準を満たす旨の届出については、本体施設である介護老人保健施設について行われていれば、（介護予防）短期入所療養介護については行う必要がないこと。</t>
    <rPh sb="3" eb="5">
      <t>シセツ</t>
    </rPh>
    <rPh sb="5" eb="7">
      <t>キジュン</t>
    </rPh>
    <rPh sb="7" eb="8">
      <t>オヨ</t>
    </rPh>
    <rPh sb="9" eb="11">
      <t>ヤキン</t>
    </rPh>
    <rPh sb="11" eb="13">
      <t>ショクイン</t>
    </rPh>
    <rPh sb="14" eb="16">
      <t>キジュン</t>
    </rPh>
    <rPh sb="17" eb="18">
      <t>ミ</t>
    </rPh>
    <rPh sb="20" eb="21">
      <t>ムネ</t>
    </rPh>
    <rPh sb="22" eb="23">
      <t>トド</t>
    </rPh>
    <rPh sb="23" eb="24">
      <t>デ</t>
    </rPh>
    <rPh sb="30" eb="32">
      <t>ホンタイ</t>
    </rPh>
    <rPh sb="32" eb="34">
      <t>シセツ</t>
    </rPh>
    <rPh sb="37" eb="39">
      <t>カイゴ</t>
    </rPh>
    <rPh sb="39" eb="41">
      <t>ロウジン</t>
    </rPh>
    <rPh sb="41" eb="43">
      <t>ホケン</t>
    </rPh>
    <rPh sb="43" eb="45">
      <t>シセツ</t>
    </rPh>
    <rPh sb="45" eb="46">
      <t>リョウイン</t>
    </rPh>
    <rPh sb="49" eb="50">
      <t>オコナ</t>
    </rPh>
    <rPh sb="63" eb="65">
      <t>タンキ</t>
    </rPh>
    <rPh sb="65" eb="67">
      <t>ニュウショ</t>
    </rPh>
    <rPh sb="67" eb="69">
      <t>リョウヨウ</t>
    </rPh>
    <rPh sb="69" eb="71">
      <t>カイゴ</t>
    </rPh>
    <rPh sb="76" eb="77">
      <t>オコナ</t>
    </rPh>
    <rPh sb="78" eb="80">
      <t>ヒツヨウ</t>
    </rPh>
    <phoneticPr fontId="18"/>
  </si>
  <si>
    <t>厚生労働大臣が定める施設基準に適合し、夜勤を行う職員の勤務条件に関する基準を満たさない場合は、所定単位数の100分の97に相当する単位数を算定しているか。</t>
    <phoneticPr fontId="18"/>
  </si>
  <si>
    <t>なお、利用定員を超えている場合又は医師、看護職員、介護職員、理学療法士、作業療法士若しくは言語聴覚士の員数が基準を満たしていない場合は、100分の70に相当する単位数を算定しているか。</t>
    <phoneticPr fontId="18"/>
  </si>
  <si>
    <t>特定介護老人保健施設短期入所療養介護費について、厚生労働大臣が定める施設基準に適合し、かつ、夜勤を行う職員の勤務条件に関する基準を満たすものとして県に届け出たものにおける当該届出にかかる介護老人保健施設である指定短期入所療養介護事業所において、利用者に対して、日中のみの指定短期入所療養介護を行った場合に、現に要した時間ではなく、短期入所療養介護計画に位置付けられた内容の指定短期入所療養介護を行うのに要する標準的な時間で所定単位を算定しているか。</t>
    <rPh sb="0" eb="2">
      <t>トクテイ</t>
    </rPh>
    <rPh sb="2" eb="4">
      <t>カイゴ</t>
    </rPh>
    <rPh sb="4" eb="6">
      <t>ロウジン</t>
    </rPh>
    <rPh sb="6" eb="8">
      <t>ホケン</t>
    </rPh>
    <rPh sb="8" eb="10">
      <t>シセツ</t>
    </rPh>
    <rPh sb="10" eb="12">
      <t>タンキ</t>
    </rPh>
    <rPh sb="12" eb="14">
      <t>ニュウショ</t>
    </rPh>
    <rPh sb="14" eb="16">
      <t>リョウヨウ</t>
    </rPh>
    <rPh sb="16" eb="18">
      <t>カイゴ</t>
    </rPh>
    <rPh sb="18" eb="19">
      <t>ヒ</t>
    </rPh>
    <rPh sb="93" eb="95">
      <t>カイゴ</t>
    </rPh>
    <rPh sb="95" eb="97">
      <t>ロウジン</t>
    </rPh>
    <rPh sb="97" eb="99">
      <t>ホケン</t>
    </rPh>
    <rPh sb="99" eb="101">
      <t>シセツ</t>
    </rPh>
    <rPh sb="104" eb="106">
      <t>シテイ</t>
    </rPh>
    <rPh sb="106" eb="108">
      <t>タンキ</t>
    </rPh>
    <rPh sb="108" eb="110">
      <t>ニュウショ</t>
    </rPh>
    <rPh sb="110" eb="112">
      <t>リョウヨウ</t>
    </rPh>
    <rPh sb="112" eb="114">
      <t>カイゴ</t>
    </rPh>
    <rPh sb="114" eb="117">
      <t>ジギョウショ</t>
    </rPh>
    <rPh sb="153" eb="154">
      <t>ゲン</t>
    </rPh>
    <rPh sb="155" eb="156">
      <t>ヨウ</t>
    </rPh>
    <rPh sb="158" eb="160">
      <t>ジカン</t>
    </rPh>
    <rPh sb="165" eb="167">
      <t>タンキ</t>
    </rPh>
    <rPh sb="167" eb="169">
      <t>ニュウショ</t>
    </rPh>
    <rPh sb="169" eb="171">
      <t>リョウヨウ</t>
    </rPh>
    <rPh sb="171" eb="173">
      <t>カイゴ</t>
    </rPh>
    <rPh sb="173" eb="175">
      <t>ケイカク</t>
    </rPh>
    <rPh sb="176" eb="179">
      <t>イチヅ</t>
    </rPh>
    <rPh sb="183" eb="185">
      <t>ナイヨウ</t>
    </rPh>
    <rPh sb="186" eb="188">
      <t>シテイ</t>
    </rPh>
    <rPh sb="188" eb="190">
      <t>タンキ</t>
    </rPh>
    <rPh sb="190" eb="192">
      <t>ニュウショ</t>
    </rPh>
    <rPh sb="192" eb="194">
      <t>リョウヨウ</t>
    </rPh>
    <rPh sb="194" eb="196">
      <t>カイゴ</t>
    </rPh>
    <rPh sb="197" eb="198">
      <t>オコナ</t>
    </rPh>
    <rPh sb="201" eb="202">
      <t>ヨウ</t>
    </rPh>
    <rPh sb="204" eb="207">
      <t>ヒョウジュンテキ</t>
    </rPh>
    <rPh sb="208" eb="210">
      <t>ジカン</t>
    </rPh>
    <phoneticPr fontId="18"/>
  </si>
  <si>
    <t>＜利用者＞
・難病等を有する中重度者又は末期の悪性腫瘍の利用者であって、サービス提供にあたり、常時看護師による観察を必要とするもの</t>
    <phoneticPr fontId="18"/>
  </si>
  <si>
    <t>次の基準を満たさない場合は、高齢者虐待防止措置未実施減算として、１日につき所定単位数の1/100に相当する単位数を所定単位数から減算しているか。</t>
    <phoneticPr fontId="18"/>
  </si>
  <si>
    <t>※療養食の献立表が作成されている必要があること。
※疾病治療の直接手段として、医師の発行する食事せんに基づいて提供された適切な栄養量及び内容を有する糖尿病食、腎臓病食、肝臓病食、胃潰瘍食、貧血食、膵臓病食、脂質異常症食、痛風食及び特別な場合の検査食の提供であること。</t>
    <phoneticPr fontId="18"/>
  </si>
  <si>
    <t>ただし、認知症行動・心理症状緊急対応加算を算定している場合は算定しない。</t>
    <phoneticPr fontId="18"/>
  </si>
  <si>
    <t>利用者の心身の状態、家族等の事情等からみて送迎を行うことが必要と認められる利用者に対して、その居宅と指定（介護予防）短期入所療養介護事業所との間の送迎を行う場合は、片道につき184単位を所定単位数に加算しているか。</t>
    <rPh sb="53" eb="57">
      <t>カイゴヨボウ</t>
    </rPh>
    <phoneticPr fontId="18"/>
  </si>
  <si>
    <t>次のいずれかに該当する者に対して、診療所（介護予防）短期入所療養介護費（Ⅰ）又は（Ⅱ）を支給する場合は、それぞれ、診療所（介護予防）短期入所療養介護費（Ⅰ）の(ⅳ)、(ⅴ)、(ⅵ)又は（Ⅱ）の(ⅱ)を算定しているか。</t>
    <rPh sb="17" eb="20">
      <t>シンリョウジョ</t>
    </rPh>
    <rPh sb="38" eb="39">
      <t>マタ</t>
    </rPh>
    <rPh sb="57" eb="60">
      <t>シンリョウジョ</t>
    </rPh>
    <rPh sb="66" eb="68">
      <t>タンキ</t>
    </rPh>
    <rPh sb="68" eb="70">
      <t>ニュウショ</t>
    </rPh>
    <rPh sb="70" eb="72">
      <t>リョウヨウ</t>
    </rPh>
    <rPh sb="72" eb="74">
      <t>カイゴ</t>
    </rPh>
    <rPh sb="74" eb="75">
      <t>ヒ</t>
    </rPh>
    <rPh sb="90" eb="91">
      <t>マタ</t>
    </rPh>
    <phoneticPr fontId="18"/>
  </si>
  <si>
    <t>　療養室に隣接する廊下幅が、内法による測定で壁から測定して、1.8メートル未満である場合。　なお、両側に療養室がある場合の廊下にあっては、2.7メートル未満である場合。</t>
    <phoneticPr fontId="18"/>
  </si>
  <si>
    <t>医師が、認知症の行動・心理症状が認められるため、在宅での生活が困難であり、緊急に指定（介護予防）短期入所療養介護を利用することが適当であると判断した者に対し、指定（介護予防）短期入所療養介護を行った場合は利用を開始した日から起算して７日を限度として、１日につき200単位を算定しているか。</t>
    <rPh sb="40" eb="42">
      <t>シテイ</t>
    </rPh>
    <rPh sb="43" eb="47">
      <t>カイゴヨボウ</t>
    </rPh>
    <rPh sb="48" eb="50">
      <t>タンキ</t>
    </rPh>
    <rPh sb="50" eb="52">
      <t>ニュウショ</t>
    </rPh>
    <rPh sb="52" eb="54">
      <t>リョウヨウ</t>
    </rPh>
    <rPh sb="54" eb="56">
      <t>カイゴ</t>
    </rPh>
    <rPh sb="57" eb="59">
      <t>リヨウ</t>
    </rPh>
    <rPh sb="79" eb="81">
      <t>シテイ</t>
    </rPh>
    <rPh sb="82" eb="86">
      <t>カイゴヨボウ</t>
    </rPh>
    <rPh sb="87" eb="89">
      <t>タンキ</t>
    </rPh>
    <rPh sb="89" eb="91">
      <t>ニュウショ</t>
    </rPh>
    <rPh sb="91" eb="93">
      <t>リョウヨウ</t>
    </rPh>
    <rPh sb="93" eb="95">
      <t>カイゴ</t>
    </rPh>
    <rPh sb="96" eb="97">
      <t>オコナ</t>
    </rPh>
    <rPh sb="99" eb="101">
      <t>バアイ</t>
    </rPh>
    <rPh sb="102" eb="104">
      <t>リヨウ</t>
    </rPh>
    <rPh sb="105" eb="107">
      <t>カイシ</t>
    </rPh>
    <phoneticPr fontId="18"/>
  </si>
  <si>
    <t>別に厚生労働大臣が定める利用者に対し、居宅サービス計画において計画的に行うこととなっていない指定短期入所療養介護を緊急に行った場合は、緊急短期入所受入加算として、利用を開始した日から起算して７日(利用者の日常生活上の世話を行う家族の疾病等やむを得ない事情がある場合は、14日)を限度として１日につき90単位を所定単位に加算しているか。　ただし、認知症行動・心理症状緊急対応加算を算定している場合は算定しない。
　</t>
    <rPh sb="19" eb="21">
      <t>キョタク</t>
    </rPh>
    <rPh sb="98" eb="101">
      <t>リヨウシャ</t>
    </rPh>
    <rPh sb="102" eb="107">
      <t>ニチジョウセイカツジョウ</t>
    </rPh>
    <rPh sb="108" eb="110">
      <t>セワ</t>
    </rPh>
    <rPh sb="111" eb="112">
      <t>オコナ</t>
    </rPh>
    <rPh sb="113" eb="115">
      <t>カゾク</t>
    </rPh>
    <rPh sb="116" eb="118">
      <t>シッペイ</t>
    </rPh>
    <rPh sb="118" eb="119">
      <t>トウ</t>
    </rPh>
    <rPh sb="122" eb="123">
      <t>エ</t>
    </rPh>
    <rPh sb="125" eb="127">
      <t>ジジョウ</t>
    </rPh>
    <rPh sb="130" eb="132">
      <t>バアイ</t>
    </rPh>
    <rPh sb="136" eb="137">
      <t>ニチ</t>
    </rPh>
    <phoneticPr fontId="18"/>
  </si>
  <si>
    <t>別に厚生労働大臣が定める基準を満たすものとして県に届け出た事業所については、１日につき所定単位数を加算しているか。</t>
    <phoneticPr fontId="18"/>
  </si>
  <si>
    <t>【別に厚生労働大臣が定める基準】
受け入れた若年性認知症利用者ごとに個別の担当者を定めていること。</t>
    <phoneticPr fontId="18"/>
  </si>
  <si>
    <t>【介護予防】
次のいずれかに該当する者に対して、Ⅰ型介護医療院介護予防短期入所療養介護費（Ⅰ）、Ⅱ型介護医療院介護予防短期入所療養介護費（Ⅰ）、Ⅰ型特別介護医療院介護予防短期入所療養介護費（Ⅰ）又はⅡ型特別介護医療院介護予防短期入所療養介護費を支給する場合は、それぞれ、Ⅰ型介護医療院介護予防短期入所療養介護費（Ⅰ）の(ⅱ）、Ⅱ型介護医療院介護予防短期入所療養介護（Ⅰ）の(ⅱ)、Ⅰ型特別介護医療院介護予防短期入所療養介護費（ⅱ）又はⅡ型特別介護医療院介護予防短期入所療養介護費（ⅱ）を算定しているか。</t>
    <rPh sb="1" eb="3">
      <t>カイゴ</t>
    </rPh>
    <rPh sb="3" eb="5">
      <t>ヨボウ</t>
    </rPh>
    <rPh sb="25" eb="26">
      <t>ガタ</t>
    </rPh>
    <rPh sb="26" eb="28">
      <t>カイゴ</t>
    </rPh>
    <rPh sb="28" eb="30">
      <t>イリョウ</t>
    </rPh>
    <rPh sb="30" eb="31">
      <t>イン</t>
    </rPh>
    <rPh sb="31" eb="33">
      <t>カイゴ</t>
    </rPh>
    <rPh sb="33" eb="35">
      <t>ヨボウ</t>
    </rPh>
    <rPh sb="49" eb="50">
      <t>ガタ</t>
    </rPh>
    <rPh sb="50" eb="52">
      <t>カイゴ</t>
    </rPh>
    <rPh sb="52" eb="54">
      <t>イリョウ</t>
    </rPh>
    <rPh sb="54" eb="55">
      <t>イン</t>
    </rPh>
    <rPh sb="59" eb="61">
      <t>タンキ</t>
    </rPh>
    <rPh sb="61" eb="63">
      <t>ニュウショ</t>
    </rPh>
    <rPh sb="63" eb="65">
      <t>リョウヨウ</t>
    </rPh>
    <rPh sb="65" eb="67">
      <t>カイゴ</t>
    </rPh>
    <rPh sb="67" eb="68">
      <t>ヒ</t>
    </rPh>
    <rPh sb="73" eb="74">
      <t>ガタ</t>
    </rPh>
    <rPh sb="74" eb="76">
      <t>トクベツ</t>
    </rPh>
    <rPh sb="76" eb="78">
      <t>カイゴ</t>
    </rPh>
    <rPh sb="78" eb="80">
      <t>イリョウ</t>
    </rPh>
    <rPh sb="80" eb="81">
      <t>イン</t>
    </rPh>
    <rPh sb="85" eb="87">
      <t>タンキ</t>
    </rPh>
    <rPh sb="87" eb="89">
      <t>ニュウショ</t>
    </rPh>
    <rPh sb="89" eb="91">
      <t>リョウヨウ</t>
    </rPh>
    <rPh sb="91" eb="93">
      <t>カイゴ</t>
    </rPh>
    <rPh sb="93" eb="94">
      <t>ヒ</t>
    </rPh>
    <rPh sb="97" eb="98">
      <t>マタ</t>
    </rPh>
    <rPh sb="99" eb="101">
      <t>ニガタ</t>
    </rPh>
    <rPh sb="101" eb="103">
      <t>トクベツ</t>
    </rPh>
    <rPh sb="103" eb="105">
      <t>カイゴ</t>
    </rPh>
    <rPh sb="105" eb="107">
      <t>イリョウ</t>
    </rPh>
    <rPh sb="107" eb="108">
      <t>イン</t>
    </rPh>
    <rPh sb="112" eb="114">
      <t>タンキ</t>
    </rPh>
    <rPh sb="114" eb="116">
      <t>ニュウショ</t>
    </rPh>
    <rPh sb="116" eb="118">
      <t>リョウヨウ</t>
    </rPh>
    <rPh sb="118" eb="120">
      <t>カイゴ</t>
    </rPh>
    <rPh sb="120" eb="121">
      <t>ヒ</t>
    </rPh>
    <rPh sb="136" eb="137">
      <t>ガタ</t>
    </rPh>
    <rPh sb="137" eb="139">
      <t>カイゴ</t>
    </rPh>
    <rPh sb="139" eb="141">
      <t>イリョウ</t>
    </rPh>
    <rPh sb="141" eb="142">
      <t>イン</t>
    </rPh>
    <rPh sb="146" eb="148">
      <t>タンキ</t>
    </rPh>
    <rPh sb="148" eb="150">
      <t>ニュウショ</t>
    </rPh>
    <rPh sb="150" eb="152">
      <t>リョウヨウ</t>
    </rPh>
    <rPh sb="152" eb="154">
      <t>カイゴ</t>
    </rPh>
    <rPh sb="154" eb="155">
      <t>ヒ</t>
    </rPh>
    <rPh sb="163" eb="165">
      <t>ニガタ</t>
    </rPh>
    <rPh sb="165" eb="167">
      <t>カイゴ</t>
    </rPh>
    <rPh sb="167" eb="169">
      <t>イリョウ</t>
    </rPh>
    <rPh sb="169" eb="170">
      <t>イン</t>
    </rPh>
    <rPh sb="170" eb="172">
      <t>カイゴ</t>
    </rPh>
    <rPh sb="172" eb="174">
      <t>ヨボウ</t>
    </rPh>
    <rPh sb="191" eb="192">
      <t>ガタ</t>
    </rPh>
    <rPh sb="192" eb="194">
      <t>トクベツ</t>
    </rPh>
    <rPh sb="194" eb="196">
      <t>カイゴ</t>
    </rPh>
    <rPh sb="196" eb="198">
      <t>イリョウ</t>
    </rPh>
    <rPh sb="198" eb="199">
      <t>イン</t>
    </rPh>
    <rPh sb="199" eb="201">
      <t>カイゴ</t>
    </rPh>
    <rPh sb="201" eb="203">
      <t>ヨボウ</t>
    </rPh>
    <rPh sb="203" eb="205">
      <t>タンキ</t>
    </rPh>
    <rPh sb="205" eb="207">
      <t>ニュウショ</t>
    </rPh>
    <rPh sb="207" eb="209">
      <t>リョウヨウ</t>
    </rPh>
    <rPh sb="209" eb="211">
      <t>カイゴ</t>
    </rPh>
    <rPh sb="211" eb="212">
      <t>ヒ</t>
    </rPh>
    <rPh sb="215" eb="216">
      <t>マタ</t>
    </rPh>
    <rPh sb="217" eb="219">
      <t>ニガタ</t>
    </rPh>
    <rPh sb="219" eb="221">
      <t>トクベツ</t>
    </rPh>
    <rPh sb="221" eb="223">
      <t>カイゴ</t>
    </rPh>
    <rPh sb="223" eb="225">
      <t>イリョウ</t>
    </rPh>
    <rPh sb="225" eb="226">
      <t>イン</t>
    </rPh>
    <rPh sb="226" eb="228">
      <t>カイゴ</t>
    </rPh>
    <rPh sb="228" eb="230">
      <t>ヨボウ</t>
    </rPh>
    <rPh sb="230" eb="232">
      <t>タンキ</t>
    </rPh>
    <rPh sb="232" eb="234">
      <t>ニュウショ</t>
    </rPh>
    <rPh sb="234" eb="236">
      <t>リョウヨウ</t>
    </rPh>
    <rPh sb="236" eb="238">
      <t>カイゴ</t>
    </rPh>
    <rPh sb="238" eb="239">
      <t>ヒ</t>
    </rPh>
    <phoneticPr fontId="18"/>
  </si>
  <si>
    <t>また、届出を行った月以降においても、直近３月間の認知症高齢者の日常生活自立度Ⅲ以上の割合につき、毎月継続的に所定の割合以上であることが必要である。</t>
    <phoneticPr fontId="18"/>
  </si>
  <si>
    <t>なお、その割合については、毎月記録するものとし、所定の割合を下回った場合については、直ちに訪問通所サービス通知第１の５の届出を提出しなければならない。</t>
    <phoneticPr fontId="18"/>
  </si>
  <si>
    <t>利用者に対して、指定短期入所療養介護を行った場合に、当該施設基準に掲げる区分に従い、利用者の要介護状態区分に応じて、それぞれ１日に月次に掲げる所定単位数を加算しているか。</t>
    <rPh sb="0" eb="3">
      <t>リヨウシャ</t>
    </rPh>
    <rPh sb="8" eb="10">
      <t>シテイ</t>
    </rPh>
    <rPh sb="10" eb="12">
      <t>タンキ</t>
    </rPh>
    <rPh sb="12" eb="14">
      <t>ニュウショ</t>
    </rPh>
    <rPh sb="14" eb="16">
      <t>リョウヨウ</t>
    </rPh>
    <rPh sb="16" eb="18">
      <t>カイゴ</t>
    </rPh>
    <rPh sb="42" eb="45">
      <t>リヨウシャ</t>
    </rPh>
    <phoneticPr fontId="18"/>
  </si>
  <si>
    <t>ただし、入所者等の数を４で除した数（１に満たないときは１とし、端数は切り上げる）から入所者等の数を６で除した数（端数は切り上げる）を減じた数の範囲内で介護職員とすることができる。</t>
    <phoneticPr fontId="18"/>
  </si>
  <si>
    <t>入所者に対して、指導管理、リハビリテーション等のうち日常的に必要な医療行為として平成12年厚生省告示第30号（厚生大臣が定める特定診療費に係る指導管理等及び単位数）に定めるものを行った場合に、同告示に定める単位数に10円を乗じて得た額を算定しているか。</t>
    <rPh sb="0" eb="3">
      <t>ニュウショシャ</t>
    </rPh>
    <phoneticPr fontId="18"/>
  </si>
  <si>
    <t>・居宅サービス計画書
・短期入所療養介護計画書
・サービス提供票
・利用者に関する記録</t>
    <rPh sb="12" eb="20">
      <t>タンキニュウショリョウヨウカイゴ</t>
    </rPh>
    <phoneticPr fontId="18"/>
  </si>
  <si>
    <t>・居宅サービス計画書
・短期入所療養介護計画書
・サービス提供票
・利用者に関する記録
・業務日誌
・送迎記録</t>
    <rPh sb="45" eb="49">
      <t>ギョウムニッシ</t>
    </rPh>
    <rPh sb="51" eb="55">
      <t>ソウゲイキロク</t>
    </rPh>
    <phoneticPr fontId="18"/>
  </si>
  <si>
    <t xml:space="preserve">・利用者に関する記録、
・看護記録書
・アセスメント記録
・サービス担当者会議等の記録
</t>
    <phoneticPr fontId="18"/>
  </si>
  <si>
    <t>（介護予防）短期入所療養介護計画書、給付管理表、介護給付費請求書、勤務表、資格証、身体拘束等を行う場合の記録、委員会の開催記録、指針、研修の記録等</t>
    <rPh sb="70" eb="72">
      <t>キロク</t>
    </rPh>
    <rPh sb="72" eb="73">
      <t>トウ</t>
    </rPh>
    <phoneticPr fontId="18"/>
  </si>
  <si>
    <t>（介護予防）短期入所療養介護計画書、給付管理表、介護給付費請求書、介護給付費明細書、サービス提供記録、勤務表、資格証</t>
    <rPh sb="1" eb="3">
      <t>カイゴ</t>
    </rPh>
    <rPh sb="3" eb="5">
      <t>ヨボウ</t>
    </rPh>
    <rPh sb="48" eb="50">
      <t>キロク</t>
    </rPh>
    <phoneticPr fontId="18"/>
  </si>
  <si>
    <t>（介護予防）短期入所療養介護計画書、給付管理表、介護給付費請求書、介護給付費明細書、サービス提供記録、勤務表、資格証</t>
    <rPh sb="48" eb="50">
      <t>キロク</t>
    </rPh>
    <phoneticPr fontId="18"/>
  </si>
  <si>
    <t>（介護予防）短期入所療養介護計画書、給付管理表、介護給付費請求書、介護給付費明細書、サービス提供記録、勤務表、資格証、リハビリテーション計画書</t>
    <rPh sb="48" eb="50">
      <t>キロク</t>
    </rPh>
    <rPh sb="68" eb="71">
      <t>ケイカクショ</t>
    </rPh>
    <phoneticPr fontId="18"/>
  </si>
  <si>
    <t>（介護予防）短期入所療養介護計画書、給付管理表、介護給付費請求書、介護給付費明細書、サービス提供記録、図面</t>
    <rPh sb="51" eb="53">
      <t>ズメン</t>
    </rPh>
    <phoneticPr fontId="18"/>
  </si>
  <si>
    <t>（介護予防）短期入所療養介護計画書、給付管理表、介護給付費請求書、介護給付費明細書、サービス提供記録</t>
  </si>
  <si>
    <t>（介護予防）短期入所療養介護計画書、給付管理表、介護給付費請求書、介護給付費明細書、サービス提供記録</t>
    <rPh sb="1" eb="5">
      <t>カイゴヨボウ</t>
    </rPh>
    <rPh sb="48" eb="50">
      <t>キロク</t>
    </rPh>
    <phoneticPr fontId="18"/>
  </si>
  <si>
    <t>（介護予防）短期入所療養介護計画書、給付管理表、介護給付費請求書、介護給付費明細書、サービス提供記録</t>
    <phoneticPr fontId="18"/>
  </si>
  <si>
    <t>（介護予防）短期入所療養介護計画書、給付管理表、介護給付費請求書、介護給付費明細書、サービス提供記録、送迎記録</t>
    <rPh sb="51" eb="55">
      <t>ソウゲイキロク</t>
    </rPh>
    <phoneticPr fontId="18"/>
  </si>
  <si>
    <t>（介護予防）短期入所療養介護計画書、給付管理表、介護給付費請求書、介護給付費明細書、サービス提供記録、療養食献立表</t>
  </si>
  <si>
    <t>（介護予防）短期入所療養介護計画書、給付管理表、介護給付費請求書、介護給付費明細書、サービス提供記録、療養食献立表</t>
    <phoneticPr fontId="18"/>
  </si>
  <si>
    <t>（介護予防）短期入所療養介護計画書、給付管理表、介護給付費請求書、介護給付費明細書、サービス提供記録、夜間連絡・対応体制の指針、マニュアル等</t>
    <phoneticPr fontId="18"/>
  </si>
  <si>
    <t>（介護予防）短期入所療養介護計画書、給付管理表、介護給付費請求書、介護給付費明細書、サービス提供記録委員会開催記録、介護機器使用状況、業務効率化等の検討・実施状況、実績報告状況</t>
    <phoneticPr fontId="18"/>
  </si>
  <si>
    <t>（介護予防）短期入所療養介護計画書、給付管理表、介護給付費請求書、介護給付費明細書、サービス提供記録、勤務表、資格証</t>
    <phoneticPr fontId="18"/>
  </si>
  <si>
    <t>（介護予防）短期入所療養介護計画書、給付管理表、介護給付費請求書、介護給付費明細書、サービス提供記録、図面</t>
    <phoneticPr fontId="18"/>
  </si>
  <si>
    <t>（介護予防）短期入所療養介護計画書、給付管理表、介護給付費請求書、介護給付費明細書、サービス提供記録、勤務表</t>
    <phoneticPr fontId="18"/>
  </si>
  <si>
    <t>（介護予防）短期入所療養介護計画書、給付管理表、介護給付費請求書、介護給付費明細書、サービス提供記録</t>
    <phoneticPr fontId="18"/>
  </si>
  <si>
    <t>（介護予防）短期入所療養介護計画書、給付管理表、介護給付費請求書、介護給付費明細書、サービス提供記録、送迎記録</t>
    <rPh sb="51" eb="55">
      <t>ソウゲイキロク</t>
    </rPh>
    <phoneticPr fontId="18"/>
  </si>
  <si>
    <t>（介護予防）短期入所療養介護計画書、給付管理表、介護給付費請求書、介護給付費明細書、サービス提供記録、歯科医療機関との取り決め書、同意書、情報提供書</t>
    <rPh sb="10" eb="12">
      <t>リョウヨウ</t>
    </rPh>
    <rPh sb="12" eb="14">
      <t>カイゴ</t>
    </rPh>
    <rPh sb="48" eb="50">
      <t>キロク</t>
    </rPh>
    <phoneticPr fontId="18"/>
  </si>
  <si>
    <t>（介護予防）短期入所療養介護計画書、給付管理表、介護給付費請求書、介護給付費明細書、サービス提供記録、勤務表、職員名簿、資格証</t>
    <rPh sb="10" eb="12">
      <t>リョウヨウ</t>
    </rPh>
    <rPh sb="48" eb="50">
      <t>キロク</t>
    </rPh>
    <phoneticPr fontId="18"/>
  </si>
  <si>
    <t>（介護予防）短期入所療養介護計画書、給付管理表、介護給付費請求書、介護給付費明細書、サービス提供記録、勤務表、職員名簿、資格証</t>
    <rPh sb="1" eb="5">
      <t>カイゴヨボウ</t>
    </rPh>
    <rPh sb="10" eb="12">
      <t>リョウヨウ</t>
    </rPh>
    <rPh sb="48" eb="50">
      <t>キロク</t>
    </rPh>
    <phoneticPr fontId="18"/>
  </si>
  <si>
    <t>（介護予防）短期入所療養介護計画書、給付管理表、介護給付費請求書、介護給付費明細書、サービス提供記録、歯科医療機関との取り決め書、同意書、情報提供書、居宅（介護予防）サービス計画書</t>
    <rPh sb="10" eb="12">
      <t>リョウヨウ</t>
    </rPh>
    <phoneticPr fontId="18"/>
  </si>
  <si>
    <t>加算届、（介護予防）短期入所生活介護計画書、給付管理表、介護給付費請求書、介護給付費明細書、サービス提供記録、委員会開催記録、介護機器使用状況、業務効率化等の検討・実施状況、実績報告状況</t>
    <phoneticPr fontId="18"/>
  </si>
  <si>
    <t>（介護予防）短期入所療養介護計画書、給付管理表、介護給付費請求書、介護給付費明細書、サービス提供記録、勤務表、資格証</t>
    <rPh sb="1" eb="5">
      <t>カイゴヨボウ</t>
    </rPh>
    <phoneticPr fontId="18"/>
  </si>
  <si>
    <t>（介護予防）短期入所療養介護計画書、給付管理表、介護給付費請求書、介護給付費明細書、サービス提供記録</t>
    <rPh sb="1" eb="5">
      <t>カイゴヨボウ</t>
    </rPh>
    <phoneticPr fontId="18"/>
  </si>
  <si>
    <t>（介護予防）短期入所生活介護計画書、給付管理表、介護給付費請求書、介護給付費明細書、サービス提供記録、歯科医療機関との取り決め書、同意書、情報提供書、居宅（介護予防）サービス計画書</t>
    <phoneticPr fontId="18"/>
  </si>
  <si>
    <t>（介護予防）短期入所療養介護計画書、給付管理表、介護給付費請求書、介護給付費明細書、サービス提供記録</t>
    <rPh sb="1" eb="3">
      <t>カイゴ</t>
    </rPh>
    <rPh sb="3" eb="5">
      <t>ヨボウ</t>
    </rPh>
    <phoneticPr fontId="18"/>
  </si>
  <si>
    <t>（介護予防）短期入所療養介護計画書、給付管理表、介護給付費請求書、介護給付費明細書、サービス提供記録、勤務表、職員名簿、資格証</t>
    <rPh sb="1" eb="5">
      <t>カイゴヨボウ</t>
    </rPh>
    <rPh sb="10" eb="12">
      <t>リョウヨウ</t>
    </rPh>
    <phoneticPr fontId="18"/>
  </si>
  <si>
    <t>（介護予防）短期入所療養介護計画書、給付管理表、介護給付費請求書、介護給付費明細書、サービス提供記録</t>
    <rPh sb="1" eb="5">
      <t>カイゴヨボウ</t>
    </rPh>
    <rPh sb="10" eb="12">
      <t>リョウヨウ</t>
    </rPh>
    <phoneticPr fontId="18"/>
  </si>
  <si>
    <t>（介護予防）短期入所療養介護計画書、給付管理表、介護給付費請求書、介護給付費明細書、サービス提供記録、勤務表、資格証</t>
    <phoneticPr fontId="18"/>
  </si>
  <si>
    <t>（介護予防）短期入所療養介護計画書、給付管理表、介護給付費請求書、介護給付費明細書、サービス提供記録、</t>
    <phoneticPr fontId="18"/>
  </si>
  <si>
    <t>（介護予防）短期入所療養介護計画書、給付管理表、介護給付費請求書、介護給付費明細書、サービス提供記録、送迎記録</t>
    <phoneticPr fontId="18"/>
  </si>
  <si>
    <t>【別に厚生労働大臣が定める基準】
・受け入れた若年性認知症利用者ごとに個別の担当者を定めていること。
・受け入れた若年性認知症利用者ごとに個別に担当者を定め、その者を中心に、当該利用者の特性やニーズに応じたサービス提供を行うこと</t>
    <phoneticPr fontId="18"/>
  </si>
  <si>
    <t>別に厚生労働大臣が定める利用者に対し、居宅サービス計画において計画的に行うこととなっていない指定短期入所療養介護を緊急に行った場合は、緊急短期入所受入加算として、利用を開始した日から起算して７日(利用者の日常生活上の世話を行う家族の疾病等やむを得ない事情がある場合は、14日)を限度として１日につき90単位を所定単位に加算しているか。　ただし、認知症行動・心理症状緊急対応加算を算定している場合は算定しない。
【厚生労働大臣が定める利用者】
 利用者の状態や家族等の事情により，指定居宅介護支援事業所の介護支援専門員が，緊急に指定短期入所療養介護を受けることが必要と認めた利用者</t>
    <rPh sb="184" eb="186">
      <t>タイオウ</t>
    </rPh>
    <phoneticPr fontId="18"/>
  </si>
  <si>
    <t>(1) サービス提供体制強化加算(Ⅰ)　　　２２単位
(2) サービス提供体制強化加算(Ⅱ)　　　１８単位 
(3) サービス提供体制強化加算(Ⅲ)        ６単位</t>
    <phoneticPr fontId="18"/>
  </si>
  <si>
    <t>(一)　要介護１又は要介護２　　　　 　　　 140単位</t>
    <rPh sb="1" eb="2">
      <t>イチ</t>
    </rPh>
    <phoneticPr fontId="18"/>
  </si>
  <si>
    <t>(一)　要介護１又は要介護２　　　　　　 　200単位</t>
    <phoneticPr fontId="18"/>
  </si>
  <si>
    <t>８ （介護予防）短期入所療養介護計画の作成</t>
    <rPh sb="3" eb="7">
      <t>カイゴヨボウ</t>
    </rPh>
    <phoneticPr fontId="18"/>
  </si>
  <si>
    <t>７ （介護予防）短期入所療養介護の取扱方針</t>
    <rPh sb="3" eb="7">
      <t>カイゴヨボウ</t>
    </rPh>
    <phoneticPr fontId="18"/>
  </si>
  <si>
    <t>(4) 高齢者虐待防止措置未実施減算</t>
    <phoneticPr fontId="18"/>
  </si>
  <si>
    <t>(5) 業務継続計画未策定減算</t>
    <phoneticPr fontId="18"/>
  </si>
  <si>
    <t>(6) 夜勤職員配置加算</t>
    <phoneticPr fontId="18"/>
  </si>
  <si>
    <t>(7) 個別リハビリテーション実施加算</t>
    <phoneticPr fontId="18"/>
  </si>
  <si>
    <t>(9）認知症行動・心理症状緊急対応加算</t>
    <phoneticPr fontId="18"/>
  </si>
  <si>
    <t>(11) 若年性認知症利用者受入加算</t>
    <phoneticPr fontId="18"/>
  </si>
  <si>
    <t>(13) 在宅復帰･在宅療養支援機能加算</t>
    <phoneticPr fontId="18"/>
  </si>
  <si>
    <t>(14）送迎加算</t>
    <phoneticPr fontId="18"/>
  </si>
  <si>
    <t>(15) 従来型個室の利用</t>
    <rPh sb="5" eb="8">
      <t>ジュウライガタ</t>
    </rPh>
    <rPh sb="8" eb="10">
      <t>コシツ</t>
    </rPh>
    <rPh sb="11" eb="13">
      <t>リヨウ</t>
    </rPh>
    <phoneticPr fontId="18"/>
  </si>
  <si>
    <t>(16) 連続した利用</t>
    <phoneticPr fontId="18"/>
  </si>
  <si>
    <t>(17) 療養体制維持特別加算</t>
    <phoneticPr fontId="18"/>
  </si>
  <si>
    <t>(18) 併算定不可</t>
    <rPh sb="5" eb="6">
      <t>ヘイ</t>
    </rPh>
    <rPh sb="6" eb="8">
      <t>サンテイ</t>
    </rPh>
    <rPh sb="8" eb="10">
      <t>フカ</t>
    </rPh>
    <phoneticPr fontId="18"/>
  </si>
  <si>
    <t>(21) 療養食加算</t>
    <phoneticPr fontId="18"/>
  </si>
  <si>
    <t>(22) 認知症専門ケア加算</t>
    <phoneticPr fontId="18"/>
  </si>
  <si>
    <t>(23) 緊急時施設療養費</t>
    <phoneticPr fontId="18"/>
  </si>
  <si>
    <t xml:space="preserve">(25) サービス提供体制強化加算
</t>
    <phoneticPr fontId="18"/>
  </si>
  <si>
    <t>(6) 病院療養病床環境減算</t>
    <phoneticPr fontId="18"/>
  </si>
  <si>
    <t>(7) 医師の配置</t>
    <phoneticPr fontId="18"/>
  </si>
  <si>
    <t>(8) 夜間勤務等看護</t>
    <phoneticPr fontId="18"/>
  </si>
  <si>
    <t>(9）認知症行動・心理症状緊急対応加算</t>
    <phoneticPr fontId="18"/>
  </si>
  <si>
    <t>(12) 送迎加算</t>
    <phoneticPr fontId="18"/>
  </si>
  <si>
    <t>(13) 従来型個室の利用</t>
    <rPh sb="5" eb="8">
      <t>ジュウライガタ</t>
    </rPh>
    <rPh sb="8" eb="10">
      <t>コシツ</t>
    </rPh>
    <rPh sb="11" eb="13">
      <t>リヨウ</t>
    </rPh>
    <phoneticPr fontId="18"/>
  </si>
  <si>
    <t>(14) 連続した利用</t>
    <phoneticPr fontId="18"/>
  </si>
  <si>
    <t>(20) 介護職員等処遇改善加算</t>
    <phoneticPr fontId="18"/>
  </si>
  <si>
    <t>(6) 診療所設備基準減算</t>
    <phoneticPr fontId="18"/>
  </si>
  <si>
    <t>(7) 食堂を有していない場合の減算</t>
    <rPh sb="4" eb="6">
      <t>ショクドウ</t>
    </rPh>
    <rPh sb="7" eb="8">
      <t>ユウ</t>
    </rPh>
    <rPh sb="13" eb="15">
      <t>バアイ</t>
    </rPh>
    <phoneticPr fontId="18"/>
  </si>
  <si>
    <t>(8）認知症行動・心理症状緊急対応加算</t>
    <phoneticPr fontId="18"/>
  </si>
  <si>
    <t>(10) 若年性認知症利用者受入加算</t>
    <phoneticPr fontId="18"/>
  </si>
  <si>
    <t>(11) 送迎加算</t>
    <phoneticPr fontId="18"/>
  </si>
  <si>
    <t>(15) 療養食加算</t>
    <phoneticPr fontId="18"/>
  </si>
  <si>
    <t>(16) 認知症専門ケア加算</t>
    <phoneticPr fontId="18"/>
  </si>
  <si>
    <t>(17) 生産性向上推進体制加算</t>
    <phoneticPr fontId="18"/>
  </si>
  <si>
    <t xml:space="preserve">(18) サービス提供体制強化加算
</t>
    <phoneticPr fontId="18"/>
  </si>
  <si>
    <t>(19) 介護職員等処遇改善加算</t>
    <phoneticPr fontId="18"/>
  </si>
  <si>
    <t>(6) 療養環境減算</t>
    <rPh sb="4" eb="6">
      <t>リョウヨウ</t>
    </rPh>
    <rPh sb="6" eb="8">
      <t>カンキョウ</t>
    </rPh>
    <rPh sb="8" eb="10">
      <t>ゲンサン</t>
    </rPh>
    <phoneticPr fontId="18"/>
  </si>
  <si>
    <t>(7) 夜間勤務等看護に係る加算</t>
    <phoneticPr fontId="18"/>
  </si>
  <si>
    <t>(8) 認知症行動・心理症状緊急対応加算</t>
    <phoneticPr fontId="18"/>
  </si>
  <si>
    <t>(12) 重度療養管理加算</t>
    <phoneticPr fontId="18"/>
  </si>
  <si>
    <t>(10) 緊急短期入所受入加算</t>
    <phoneticPr fontId="18"/>
  </si>
  <si>
    <r>
      <rPr>
        <b/>
        <sz val="10"/>
        <color theme="1"/>
        <rFont val="ＭＳ ゴシック"/>
        <family val="3"/>
        <charset val="128"/>
      </rPr>
      <t xml:space="preserve">イ　 介護職員等処遇改善加算（Ⅰ）
</t>
    </r>
    <r>
      <rPr>
        <sz val="10"/>
        <color theme="1"/>
        <rFont val="ＭＳ ゴシック"/>
        <family val="3"/>
        <charset val="128"/>
      </rPr>
      <t xml:space="preserve">
　・次に掲げる基準のいずれにも適合すること。
(1) 介護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を上回る賃金改善に関する計画を策定し、当該計画に基づき適切な措置を講じていること。
</t>
    </r>
    <r>
      <rPr>
        <sz val="10"/>
        <color rgb="FFFF0000"/>
        <rFont val="ＭＳ Ｐゴシック"/>
        <family val="3"/>
        <charset val="128"/>
        <scheme val="minor"/>
      </rPr>
      <t/>
    </r>
    <rPh sb="7" eb="8">
      <t>トウ</t>
    </rPh>
    <rPh sb="86" eb="87">
      <t>ツギ</t>
    </rPh>
    <rPh sb="88" eb="89">
      <t>カカ</t>
    </rPh>
    <rPh sb="91" eb="93">
      <t>キジュン</t>
    </rPh>
    <rPh sb="99" eb="101">
      <t>テキゴウ</t>
    </rPh>
    <rPh sb="106" eb="110">
      <t>チンギンカイゼン</t>
    </rPh>
    <rPh sb="121" eb="125">
      <t>チンギンカイゼン</t>
    </rPh>
    <rPh sb="126" eb="127">
      <t>トモナ</t>
    </rPh>
    <rPh sb="128" eb="134">
      <t>ホウテイフクリヒトウ</t>
    </rPh>
    <rPh sb="135" eb="140">
      <t>ジギョウヌシフタン</t>
    </rPh>
    <rPh sb="141" eb="144">
      <t>ゾウカブン</t>
    </rPh>
    <rPh sb="145" eb="146">
      <t>フク</t>
    </rPh>
    <rPh sb="154" eb="157">
      <t>イカオナ</t>
    </rPh>
    <rPh sb="166" eb="167">
      <t>トウ</t>
    </rPh>
    <phoneticPr fontId="18"/>
  </si>
  <si>
    <r>
      <rPr>
        <b/>
        <sz val="10"/>
        <color theme="1"/>
        <rFont val="ＭＳ ゴシック"/>
        <family val="3"/>
        <charset val="128"/>
      </rPr>
      <t>ロ　介護職員等処遇改善加算(Ⅱ)　</t>
    </r>
    <r>
      <rPr>
        <sz val="10"/>
        <color theme="1"/>
        <rFont val="ＭＳ ゴシック"/>
        <family val="3"/>
        <charset val="128"/>
      </rPr>
      <t xml:space="preserve">
　イ(1)から(9)までに掲げる基準のいずれにも適合すること。</t>
    </r>
    <r>
      <rPr>
        <b/>
        <sz val="12"/>
        <color rgb="FFFF0000"/>
        <rFont val="ＭＳ Ｐゴシック"/>
        <family val="3"/>
        <charset val="128"/>
        <scheme val="minor"/>
      </rPr>
      <t/>
    </r>
    <phoneticPr fontId="18"/>
  </si>
  <si>
    <r>
      <rPr>
        <b/>
        <sz val="10"/>
        <color theme="1"/>
        <rFont val="ＭＳ ゴシック"/>
        <family val="3"/>
        <charset val="128"/>
      </rPr>
      <t>ハ　介護職員等処遇改善加算(Ⅲ)</t>
    </r>
    <r>
      <rPr>
        <sz val="10"/>
        <color theme="1"/>
        <rFont val="ＭＳ ゴシック"/>
        <family val="3"/>
        <charset val="128"/>
      </rPr>
      <t xml:space="preserve">
　イ(1)(一)及び(2)から(8)までに掲げる基準のいずれにも適合すること。</t>
    </r>
    <r>
      <rPr>
        <b/>
        <sz val="12"/>
        <color rgb="FFFF0000"/>
        <rFont val="ＭＳ Ｐゴシック"/>
        <family val="3"/>
        <charset val="128"/>
        <scheme val="minor"/>
      </rPr>
      <t/>
    </r>
    <phoneticPr fontId="18"/>
  </si>
  <si>
    <r>
      <rPr>
        <b/>
        <sz val="10"/>
        <color theme="1"/>
        <rFont val="ＭＳ ゴシック"/>
        <family val="3"/>
        <charset val="128"/>
      </rPr>
      <t>ニ　介護職員等処遇改善加算(Ⅳ)</t>
    </r>
    <r>
      <rPr>
        <sz val="10"/>
        <color theme="1"/>
        <rFont val="ＭＳ ゴシック"/>
        <family val="3"/>
        <charset val="128"/>
      </rPr>
      <t xml:space="preserve">
　イ(1)(一)、(2)から(6)まで、(7)(一)から(四)まで及び(8)に掲げる基準のいずれにも適合すること。</t>
    </r>
    <phoneticPr fontId="18"/>
  </si>
  <si>
    <t>(8) 認知症ケア加算</t>
    <phoneticPr fontId="18"/>
  </si>
  <si>
    <t>(19) 総合医学管理加算</t>
    <rPh sb="5" eb="13">
      <t>ソウゴウイガクカンリカサン</t>
    </rPh>
    <phoneticPr fontId="18"/>
  </si>
  <si>
    <t>(20) 口腔連携強化加算</t>
    <phoneticPr fontId="18"/>
  </si>
  <si>
    <t>(24) 生産性向上推進体制加算</t>
    <phoneticPr fontId="18"/>
  </si>
  <si>
    <t>(26) 介護職員等処遇改善加算</t>
    <phoneticPr fontId="18"/>
  </si>
  <si>
    <t>(15) 口腔連携強化加算</t>
    <phoneticPr fontId="18"/>
  </si>
  <si>
    <t>(18) 生産性向上推進体制加算</t>
    <phoneticPr fontId="18"/>
  </si>
  <si>
    <t>(9) 緊急短期入所受入加算</t>
    <phoneticPr fontId="18"/>
  </si>
  <si>
    <t>(14) 口腔連携強化加算</t>
    <phoneticPr fontId="18"/>
  </si>
  <si>
    <t>(13) 連続した利用</t>
    <phoneticPr fontId="18"/>
  </si>
  <si>
    <t>(15) 療養食加算</t>
    <phoneticPr fontId="18"/>
  </si>
  <si>
    <t>(16) 緊急時施設療養費</t>
    <phoneticPr fontId="18"/>
  </si>
  <si>
    <t>(18) 重度認知症疾患療養体制加算</t>
    <phoneticPr fontId="18"/>
  </si>
  <si>
    <t>(19) 特別診療費</t>
    <rPh sb="5" eb="7">
      <t>トクベツ</t>
    </rPh>
    <phoneticPr fontId="18"/>
  </si>
  <si>
    <t>(20) 生産性向上推進体制加算</t>
    <phoneticPr fontId="18"/>
  </si>
  <si>
    <t xml:space="preserve">(21) サービス提供体制強化加算
</t>
    <phoneticPr fontId="18"/>
  </si>
  <si>
    <t>(22) 介護職員等処遇改善加算</t>
    <phoneticPr fontId="18"/>
  </si>
  <si>
    <t>４ 定員の遵守</t>
    <phoneticPr fontId="18"/>
  </si>
  <si>
    <t>地域区分別単価
　　　　円/単位</t>
    <rPh sb="15" eb="17">
      <t>タンイ</t>
    </rPh>
    <phoneticPr fontId="18"/>
  </si>
  <si>
    <t>治療管理を目的とし、別に厚生労働大臣が定める基準に従い、居宅サービス計画において計画的に行うこととなっていない指定短期入所療養介護を行った場合に、10日を限度として１日につき275単位を加算する。
ただし、緊急時施設療養費を算定した日は、算定しない。</t>
    <rPh sb="0" eb="2">
      <t>チリョウ</t>
    </rPh>
    <rPh sb="2" eb="4">
      <t>カンリ</t>
    </rPh>
    <rPh sb="5" eb="7">
      <t>モクテキ</t>
    </rPh>
    <rPh sb="10" eb="11">
      <t>ベツ</t>
    </rPh>
    <rPh sb="12" eb="18">
      <t>コウセイロウドウダイジン</t>
    </rPh>
    <rPh sb="19" eb="20">
      <t>サダ</t>
    </rPh>
    <rPh sb="22" eb="24">
      <t>キジュン</t>
    </rPh>
    <rPh sb="25" eb="26">
      <t>シタガ</t>
    </rPh>
    <rPh sb="28" eb="30">
      <t>キョタク</t>
    </rPh>
    <rPh sb="34" eb="36">
      <t>ケイカク</t>
    </rPh>
    <rPh sb="40" eb="43">
      <t>ケイカクテキ</t>
    </rPh>
    <rPh sb="44" eb="45">
      <t>オコナ</t>
    </rPh>
    <rPh sb="55" eb="61">
      <t>シテイタンキニュウショ</t>
    </rPh>
    <rPh sb="61" eb="65">
      <t>リョウヨウカイゴ</t>
    </rPh>
    <rPh sb="66" eb="67">
      <t>オコナ</t>
    </rPh>
    <rPh sb="69" eb="71">
      <t>バアイ</t>
    </rPh>
    <rPh sb="75" eb="76">
      <t>ニチ</t>
    </rPh>
    <rPh sb="77" eb="79">
      <t>ゲンド</t>
    </rPh>
    <rPh sb="83" eb="84">
      <t>ニチ</t>
    </rPh>
    <rPh sb="90" eb="92">
      <t>タンイ</t>
    </rPh>
    <rPh sb="93" eb="95">
      <t>カサン</t>
    </rPh>
    <rPh sb="103" eb="111">
      <t>キンキュウジシセツリョウヨウヒ</t>
    </rPh>
    <rPh sb="112" eb="114">
      <t>サンテイ</t>
    </rPh>
    <rPh sb="116" eb="117">
      <t>ヒ</t>
    </rPh>
    <rPh sb="119" eb="121">
      <t>サンテイ</t>
    </rPh>
    <phoneticPr fontId="18"/>
  </si>
  <si>
    <r>
      <rPr>
        <b/>
        <sz val="10"/>
        <color theme="1"/>
        <rFont val="ＭＳ ゴシック"/>
        <family val="3"/>
        <charset val="128"/>
      </rPr>
      <t xml:space="preserve">イ　 介護職員等処遇改善加算（Ⅰ）
</t>
    </r>
    <r>
      <rPr>
        <sz val="10"/>
        <color theme="1"/>
        <rFont val="ＭＳ ゴシック"/>
        <family val="3"/>
        <charset val="128"/>
      </rPr>
      <t xml:space="preserve">
　・次に掲げる基準のいずれにも適合すること。
(1) 介護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を上回る賃金改善に関する計画を策定し、当該計画に基づき適切な措置を講じていること。
</t>
    </r>
    <rPh sb="7" eb="8">
      <t>トウ</t>
    </rPh>
    <rPh sb="86" eb="87">
      <t>ツギ</t>
    </rPh>
    <rPh sb="88" eb="89">
      <t>カカ</t>
    </rPh>
    <rPh sb="91" eb="93">
      <t>キジュン</t>
    </rPh>
    <rPh sb="99" eb="101">
      <t>テキゴウ</t>
    </rPh>
    <rPh sb="106" eb="110">
      <t>チンギンカイゼン</t>
    </rPh>
    <rPh sb="121" eb="125">
      <t>チンギンカイゼン</t>
    </rPh>
    <rPh sb="126" eb="127">
      <t>トモナ</t>
    </rPh>
    <rPh sb="128" eb="134">
      <t>ホウテイフクリヒトウ</t>
    </rPh>
    <rPh sb="135" eb="140">
      <t>ジギョウヌシフタン</t>
    </rPh>
    <rPh sb="141" eb="144">
      <t>ゾウカブン</t>
    </rPh>
    <rPh sb="145" eb="146">
      <t>フク</t>
    </rPh>
    <rPh sb="154" eb="157">
      <t>イカオナ</t>
    </rPh>
    <rPh sb="166" eb="167">
      <t>トウ</t>
    </rPh>
    <phoneticPr fontId="18"/>
  </si>
  <si>
    <t>平12厚告19別表9のイの注21</t>
    <phoneticPr fontId="18"/>
  </si>
  <si>
    <t>基準を満たさない場合は、身体拘束廃止未実施減算として、１日につき所定単位数の1/100に相当する単位数を所定単位数から減算しているか。</t>
    <rPh sb="0" eb="2">
      <t>キジュン</t>
    </rPh>
    <phoneticPr fontId="18"/>
  </si>
  <si>
    <t>平12厚告19別表9のイの注1
平18厚労告127別表7のイの注1</t>
    <phoneticPr fontId="18"/>
  </si>
  <si>
    <t>平12厚告19別表9のイの注14
平18厚労告127別表7のイの注10</t>
    <phoneticPr fontId="18"/>
  </si>
  <si>
    <t>平12厚告19別表9のイの注16
平18厚労告127別表7のイの注12</t>
    <phoneticPr fontId="18"/>
  </si>
  <si>
    <t>平12厚告19別表9のイ(8)
平18厚労告127別表7のイ(7)</t>
    <phoneticPr fontId="18"/>
  </si>
  <si>
    <t>平12厚告19別表9のロの注1
平18厚労告127別表7のロの注1</t>
    <phoneticPr fontId="18"/>
  </si>
  <si>
    <t xml:space="preserve">平12厚告19別表9のロの注2
</t>
    <phoneticPr fontId="18"/>
  </si>
  <si>
    <t>平12厚告19別表9のハの注1
平18厚労告127別表7のハの注1</t>
    <rPh sb="31" eb="32">
      <t>チュウ</t>
    </rPh>
    <phoneticPr fontId="18"/>
  </si>
  <si>
    <t xml:space="preserve">平12厚告19別表9のハの注2
</t>
    <rPh sb="13" eb="14">
      <t>チュウ</t>
    </rPh>
    <phoneticPr fontId="18"/>
  </si>
  <si>
    <t>平12厚告19別表9のホの注12</t>
    <phoneticPr fontId="18"/>
  </si>
  <si>
    <t>平12厚告19別表9のホの注13</t>
    <phoneticPr fontId="18"/>
  </si>
  <si>
    <t>平12厚告19別表9のホ(12)</t>
    <phoneticPr fontId="18"/>
  </si>
  <si>
    <t xml:space="preserve">平12厚告19別表9のホの注1
平18厚労告127別表7のホの注1
</t>
    <phoneticPr fontId="18"/>
  </si>
  <si>
    <t>平18厚労告127別表7のホの注10</t>
    <phoneticPr fontId="18"/>
  </si>
  <si>
    <t>平18厚労告127別表7のホの注11</t>
    <phoneticPr fontId="18"/>
  </si>
  <si>
    <t>平12厚告19別表9のホ(10)イ
平18厚労告127別表7のホの(9)イ</t>
    <phoneticPr fontId="18"/>
  </si>
  <si>
    <t xml:space="preserve">平12厚告19別表9のイの注1
平18厚労告127別表7のイの注1
</t>
    <phoneticPr fontId="18"/>
  </si>
  <si>
    <t>平12厚告19別表9のイの注13
平12老企40第2の3(4)</t>
    <phoneticPr fontId="18"/>
  </si>
  <si>
    <t>平12厚告19別表9のイの注9
平12老企40第2の3(19)</t>
    <phoneticPr fontId="18"/>
  </si>
  <si>
    <t>平12厚告19別表9のイの注11
平12老企40第2の3(15)</t>
    <phoneticPr fontId="18"/>
  </si>
  <si>
    <t>平12厚告19別表9のロの注11
平12老企40第2の3(15)</t>
    <phoneticPr fontId="18"/>
  </si>
  <si>
    <t>平12厚告19別表9のハの注10
平12老企40第2の3(15)</t>
    <phoneticPr fontId="18"/>
  </si>
  <si>
    <t>平12厚告19別表9のホの注10
平12老企40第2の3(15)</t>
    <phoneticPr fontId="18"/>
  </si>
  <si>
    <t>サービス提供記録/業務日誌</t>
    <phoneticPr fontId="18"/>
  </si>
  <si>
    <t xml:space="preserve">看護職員又は介護職員の員数の合計は、常勤換算方法で、利用者及び入院患者の数が３又はその端数を増すごとに１以上であるか。　また、夜間における緊急連絡体制を整備し、看護師若しくは准看護師又は介護職員を１人以上配置しているか。
</t>
    <phoneticPr fontId="18"/>
  </si>
  <si>
    <t xml:space="preserve">法に規定する介護老人保健施設として必要とされる施設及び設備を有しているか。                           </t>
    <phoneticPr fontId="18"/>
  </si>
  <si>
    <t>医療法に規定する療養型病床を有する病院又は診療所として必要とされる設備を有しているか。</t>
    <phoneticPr fontId="18"/>
  </si>
  <si>
    <t>消火設備その他非常災害に際して必要な設備を有しているか。</t>
    <phoneticPr fontId="18"/>
  </si>
  <si>
    <t>機能訓練を行う場所及び浴室を有しているか。</t>
    <phoneticPr fontId="18"/>
  </si>
  <si>
    <t>指定短期入所療養介護を提供する病室の床面積は、利用者１人につき６．４平方メートル以上となっているか。</t>
    <phoneticPr fontId="18"/>
  </si>
  <si>
    <t xml:space="preserve">法に規定する介護医療院として必要とされる施設及び設備を有しているか。                           </t>
    <rPh sb="8" eb="10">
      <t>イリョウ</t>
    </rPh>
    <rPh sb="10" eb="11">
      <t>イン</t>
    </rPh>
    <phoneticPr fontId="18"/>
  </si>
  <si>
    <t>利用申込者又はその家族に対し、運営規程の概要、短期入所療養介護従業者の勤務の体制等の重要事項を記した文書を交付して説明を行い、サービスの内容及び利用期間等について利用申込者の同意を得ているか。</t>
    <phoneticPr fontId="18"/>
  </si>
  <si>
    <t>サービスの提供を求められた場合は、被保険者証によって被保険者資格、要介護認定の有無及び要介護認定の有効期間を確認しているか。</t>
    <phoneticPr fontId="18"/>
  </si>
  <si>
    <t>指定短期入所療養介護の提供に当たっては、サービス担当者会議等を通じて、利用者の心身の状況等の把握に努めているか</t>
    <phoneticPr fontId="18"/>
  </si>
  <si>
    <t>居宅サービス計画に沿った指定短期入所療養介護を提供しているか。</t>
    <phoneticPr fontId="18"/>
  </si>
  <si>
    <t>次に掲げる重要事項を内容とする運営規程を定めているか。
　</t>
    <phoneticPr fontId="18"/>
  </si>
  <si>
    <t>なお、⑧の「その他運営に関する重要事項」にあたっては、当該利用者又は他の利用者等の生命又は身体を保護するため緊急やむを得ない場合に身体的拘束等の行う際の手続きについて定めておくことが望ましい。</t>
    <phoneticPr fontId="18"/>
  </si>
  <si>
    <t>次に掲げる利用者数以上の利用者に対して同時に指定短期入所療養介護を行ってはいないか。</t>
    <phoneticPr fontId="18"/>
  </si>
  <si>
    <t>ただし、災害その他のやむを得ない事情がある場合は、この限りでない。</t>
    <phoneticPr fontId="18"/>
  </si>
  <si>
    <t>火災、地震、風水害等の災害に備えるため、関係機関への通報、避難誘導、救護活動等に関する具体的計画を定め、定期的に避難、救護等の訓練を行っているか。また、消防設備その他の災害に際し必要な設備を設けているか。</t>
    <phoneticPr fontId="18"/>
  </si>
  <si>
    <t>防災管理者を置かなくてもよいこととされている事業所においても、防火管理について責任者を定め、その者に消防計画に準ずる計画の樹立等の業務を行わせているか。</t>
    <phoneticPr fontId="18"/>
  </si>
  <si>
    <t>指定（介護予防）短期入所療養介護事業所における業務の効率化、介護サービスの質の向上その他の生産性の向上に資する取組の促進を図るため、当該指定（介護予防）短期入所療養介護事業所における利用者の安全並びに介護サービスの質の確保及び職員の負担軽減に資する方策を検討するための委員会(テレビ電話装置等を活用して行うことができるものとする。)を定期的に開催しているか。
※令和9年3月31日までは努力義務</t>
    <rPh sb="12" eb="14">
      <t>リョウヨウ</t>
    </rPh>
    <rPh sb="80" eb="82">
      <t>リョウヨウ</t>
    </rPh>
    <phoneticPr fontId="18"/>
  </si>
  <si>
    <t>介護サービス情報の公表システムにより、基本情報と運営情報を報告するとともに見直しを行っているか。</t>
    <rPh sb="0" eb="2">
      <t>カイゴ</t>
    </rPh>
    <rPh sb="6" eb="8">
      <t>ジョウホウ</t>
    </rPh>
    <rPh sb="9" eb="11">
      <t>コウヒョウ</t>
    </rPh>
    <rPh sb="19" eb="21">
      <t>キホン</t>
    </rPh>
    <rPh sb="21" eb="23">
      <t>ジョウホウ</t>
    </rPh>
    <rPh sb="24" eb="26">
      <t>ウンエイ</t>
    </rPh>
    <rPh sb="26" eb="28">
      <t>ジョウホウ</t>
    </rPh>
    <rPh sb="29" eb="31">
      <t>ホウコク</t>
    </rPh>
    <rPh sb="37" eb="39">
      <t>ミナオ</t>
    </rPh>
    <rPh sb="41" eb="42">
      <t>オコナ</t>
    </rPh>
    <phoneticPr fontId="18"/>
  </si>
  <si>
    <t>ユニット型（介護予防）短期入所療養介護について、基準を満たさない場合は、1日につき所定単位数の100分の97に相当する単位数を算定しているか。</t>
    <rPh sb="15" eb="17">
      <t>リョウヨウ</t>
    </rPh>
    <phoneticPr fontId="18"/>
  </si>
  <si>
    <t>ユニットにおける職員の員数が、ユニットにおける職員の基準員数に満たない場合の減算は、ある月（暦月）において基準に満たない状況が発生した場合に、その翌々月から基準を満たさない状況が解消されるに至った月まで、入所者全員について、所定単位数が減算される。（翌月の末日までに基準を満たすに至っている場合を除く。）</t>
    <phoneticPr fontId="18"/>
  </si>
  <si>
    <t>指定（介護予防）短期入所療養介護事業所の医師、看護職員、理学療法士、作業療法士、言語聴覚士等が共同して利用者ごとに個別リハビリテーション計画を作成し、当該個別リハビリテーション計画に基づき、医師又は医師の指示を受けた理学療法士、作業療法士又は言語聴覚士が個別リハビリテーションを行った場合は、個別リハビリテーション実施加算として、１日につき240単位を所定単位数に加算しているか。</t>
    <rPh sb="3" eb="5">
      <t>カイゴ</t>
    </rPh>
    <rPh sb="5" eb="7">
      <t>ヨボウ</t>
    </rPh>
    <phoneticPr fontId="18"/>
  </si>
  <si>
    <t>厚生労働省の定める施設基準に適合しているものとして県に届け出た介護老人保健施設において、日常生活に支障をきたすおそれのある症状又は行動が認められることから介護を必要とする認知症の利用者に対して指定短期療養介護を行った場合は、1日につき76単位を所用単位数に加算しているか。</t>
    <phoneticPr fontId="18"/>
  </si>
  <si>
    <t>医師が、認知症の行動・心理症状が認められるため、在宅での生活が困難であり、緊急に指定（介護予防）短期入所療養介護を利用することが適当であると判断した者に対し、指定（介護予防）短期入所療養介護を行った場合は、利用を開始した日から起算して7日を限度として、1日につき200単位を所定単位数に加算しているか。</t>
    <rPh sb="43" eb="47">
      <t>カイゴヨボウ</t>
    </rPh>
    <rPh sb="82" eb="86">
      <t>カイゴヨボウ</t>
    </rPh>
    <phoneticPr fontId="18"/>
  </si>
  <si>
    <t>利用者であって（要介護状態区分が要介護４又は、要介護５の者に限る）であって別に厚生労働大臣が定める状態のものに対して、計画的な医学的管理を継続して行い、かつ、療養上必要な措置を行なった場合は、重度療養管理加算として、介護老人保健施設短期入療養介護費(Ⅰ)及びユニット型介護老人保健施設短期入療養介護費(Ⅰ)については、１日につき120単位を、特定介護老人保健施設短期入所療養介護費については、１日につき60単位を所定単位数に加算しているか。</t>
    <phoneticPr fontId="18"/>
  </si>
  <si>
    <t>利用者の心身の状態、家族等の事情等からみて送迎を行うことが必要と認められる利用者に対して、その居宅と指定（介護予防）短期入所療養介護事業所との間の送迎を行う場合は、片道につき184単位を所定単位数に加算しているか。</t>
    <phoneticPr fontId="18"/>
  </si>
  <si>
    <t>次のいずれかに該当する者に対して、介護老人保健施設（介護予防）短期入所療養介護費を支給する場合は、介護老人保健施設（介護予防）短期入所療養介護(Ⅰ)の(ⅲ)若しくは(ⅳ)、介護老人保健施設（介護予防）短期入所療養介護費(Ⅱ)の(ⅱ)、介護老人保健施設（介護予防）短期入所療養介護(Ⅲ)の(ⅱ)又は介護老人保健施設（介護予防）短期入所療養介護費(Ⅳ)の(ⅱ)を算定しているか。</t>
    <phoneticPr fontId="18"/>
  </si>
  <si>
    <t>利用者が連続して30日を超えて指定（介護予防）短期入所療養介護を受けている場合においては、30日を超える日以降に受けた指定（介護予防）短期入所療養介護については（介護予防）短期入所療養介護費を算定していないか。</t>
    <rPh sb="18" eb="22">
      <t>カイゴヨボウ</t>
    </rPh>
    <rPh sb="62" eb="66">
      <t>カイゴヨボウ</t>
    </rPh>
    <rPh sb="81" eb="85">
      <t>カイゴヨボウ</t>
    </rPh>
    <phoneticPr fontId="18"/>
  </si>
  <si>
    <t>別に厚生労働大臣が定める施設基準に適合しているものとして県に届け出た介護老人保健福祉施設である指定（介護予防）短期入所療養介護事業所については、当該施設基準に掲げる区分に従い、１日につき所定単位数を加算しているか。</t>
    <rPh sb="36" eb="38">
      <t>ロウジン</t>
    </rPh>
    <rPh sb="38" eb="40">
      <t>ホケン</t>
    </rPh>
    <rPh sb="50" eb="54">
      <t>カイゴヨボウ</t>
    </rPh>
    <rPh sb="65" eb="66">
      <t>ショ</t>
    </rPh>
    <rPh sb="85" eb="86">
      <t>シタガ</t>
    </rPh>
    <phoneticPr fontId="18"/>
  </si>
  <si>
    <t>介護保健施設サービス費(Ⅳ)及びユニット型介護保険施設サービス費(Ⅳ)を算定している介護老人保健施設である指定短期入所療養介護事業所について、以下の加算を算定していないか。</t>
    <phoneticPr fontId="18"/>
  </si>
  <si>
    <t>また、届出を行った月以降においても、直近３月間の認知症高齢者の日常生活自立度Ⅲ以上の割合につき、毎月継続的に所定の割合以上であることが必要である。</t>
    <phoneticPr fontId="18"/>
  </si>
  <si>
    <t>なお、その割合については、毎月記録するものとし、所定の割合を下回った場合については、直ちに訪問通所サービス通知第１の５の届出を提出しなければならない。</t>
    <phoneticPr fontId="18"/>
  </si>
  <si>
    <t>利用者の病状が著しく変化した場合に緊急その他やむを得ない事情により行われる次に掲げる医療行為につき算定しているか。</t>
    <phoneticPr fontId="18"/>
  </si>
  <si>
    <t>【厚生労働大臣が定める基準】
イ　生産性向上推進体制加算(Ⅰ) 
 　次に掲げる基準のいずれにも適合すること。
(1) 利用者の安全並びに介護サ-ビスの質の確保及び職員の負担軽減に資する方策を検討するための委員会において、次に掲げる事項について必要な検討を行い、及び当該事項の実施を定期的に確認していること。
　①業務の効率化及び質の向上又は職員の負担の軽減に資する機器(介護機器）を活用する場合における利用者の安全及びケアの質の確保
　②職員の負担の軽減及び勤務状況への配慮
　③介護機器の定期的な点検
　④業務の効率化及び質の向上並びに職員の負担軽減を図るための職員研修
⑵ ⑴の取組及び介護機器の活用による業務の効率化及び質の確保並びに職員の負担軽減に関する実績があること。
⑶ 介護機器を複数種類活用していること。
⑷ ⑴の委員会において、職員の業務分担の明確化等による業務の効率化及び質の確保並びに負担軽減について必要な検討を行い、当該検討を踏まえ、必要な取組を実施し、及び当該取組の実施を定期的に確認すること。
(5)事業年度ごとに⑴、⑶及び⑷の取組による業務の効率化及び質の確保並びに職員の負担軽減に関する実績を厚生労働省に報告すること。</t>
    <phoneticPr fontId="18"/>
  </si>
  <si>
    <t>介護保険適用病床における（介護予防）短期入所療養介護については、所定単位数の算定（職員の配置数の算定）、定員超過利用、夜勤体制及び療養環境による所定単位数の減算及び加算については、本体施設と常に一体的な取扱いが行われるものであること。</t>
    <rPh sb="0" eb="2">
      <t>カイゴ</t>
    </rPh>
    <rPh sb="2" eb="4">
      <t>ホケン</t>
    </rPh>
    <rPh sb="4" eb="6">
      <t>テキヨウ</t>
    </rPh>
    <rPh sb="6" eb="8">
      <t>ビョウショウ</t>
    </rPh>
    <rPh sb="13" eb="17">
      <t>カイゴヨボウ</t>
    </rPh>
    <rPh sb="18" eb="20">
      <t>タンキ</t>
    </rPh>
    <rPh sb="20" eb="22">
      <t>ニュウショ</t>
    </rPh>
    <rPh sb="22" eb="24">
      <t>リョウヨウ</t>
    </rPh>
    <rPh sb="24" eb="26">
      <t>カイゴ</t>
    </rPh>
    <rPh sb="32" eb="34">
      <t>ショテイ</t>
    </rPh>
    <rPh sb="34" eb="37">
      <t>タンイスウ</t>
    </rPh>
    <rPh sb="38" eb="40">
      <t>サンテイ</t>
    </rPh>
    <rPh sb="41" eb="43">
      <t>ショクイン</t>
    </rPh>
    <rPh sb="44" eb="46">
      <t>ハイチ</t>
    </rPh>
    <rPh sb="46" eb="47">
      <t>スウ</t>
    </rPh>
    <rPh sb="48" eb="50">
      <t>サンテイ</t>
    </rPh>
    <rPh sb="52" eb="54">
      <t>テイイン</t>
    </rPh>
    <rPh sb="54" eb="56">
      <t>チョウカ</t>
    </rPh>
    <rPh sb="56" eb="58">
      <t>リヨウ</t>
    </rPh>
    <rPh sb="59" eb="61">
      <t>ヤキン</t>
    </rPh>
    <rPh sb="61" eb="63">
      <t>タイセイ</t>
    </rPh>
    <rPh sb="63" eb="64">
      <t>オヨ</t>
    </rPh>
    <rPh sb="65" eb="67">
      <t>リョウヨウ</t>
    </rPh>
    <rPh sb="67" eb="69">
      <t>カンキョウ</t>
    </rPh>
    <rPh sb="72" eb="74">
      <t>ショテイ</t>
    </rPh>
    <rPh sb="74" eb="77">
      <t>タンイスウ</t>
    </rPh>
    <rPh sb="78" eb="80">
      <t>ゲンサン</t>
    </rPh>
    <rPh sb="80" eb="81">
      <t>オヨ</t>
    </rPh>
    <rPh sb="82" eb="84">
      <t>カサン</t>
    </rPh>
    <rPh sb="90" eb="92">
      <t>ホンタイ</t>
    </rPh>
    <rPh sb="92" eb="94">
      <t>シセツ</t>
    </rPh>
    <rPh sb="95" eb="96">
      <t>ツネ</t>
    </rPh>
    <rPh sb="97" eb="100">
      <t>イッタイテキ</t>
    </rPh>
    <rPh sb="101" eb="103">
      <t>トリアツカ</t>
    </rPh>
    <rPh sb="105" eb="106">
      <t>オコナ</t>
    </rPh>
    <phoneticPr fontId="18"/>
  </si>
  <si>
    <t>医療保険適用病床における（介護予防）短期入所療養介護についても、夜勤体制による減算及び加算並びに療養環境による減算については、介護保険適用病床における（介護予防）短期入所療養介護と同様に行うものとする。</t>
    <rPh sb="0" eb="2">
      <t>イリョウ</t>
    </rPh>
    <rPh sb="2" eb="4">
      <t>ホケン</t>
    </rPh>
    <rPh sb="4" eb="6">
      <t>テキヨウ</t>
    </rPh>
    <rPh sb="6" eb="8">
      <t>ビョウショウ</t>
    </rPh>
    <rPh sb="13" eb="15">
      <t>カイゴ</t>
    </rPh>
    <rPh sb="15" eb="17">
      <t>ヨボウ</t>
    </rPh>
    <rPh sb="18" eb="20">
      <t>タンキ</t>
    </rPh>
    <rPh sb="20" eb="22">
      <t>ニュウショ</t>
    </rPh>
    <rPh sb="22" eb="24">
      <t>リョウヨウ</t>
    </rPh>
    <rPh sb="24" eb="26">
      <t>カイゴ</t>
    </rPh>
    <rPh sb="32" eb="34">
      <t>ヤキン</t>
    </rPh>
    <rPh sb="34" eb="36">
      <t>タイセイ</t>
    </rPh>
    <rPh sb="39" eb="41">
      <t>ゲンサン</t>
    </rPh>
    <rPh sb="41" eb="42">
      <t>オヨ</t>
    </rPh>
    <rPh sb="43" eb="45">
      <t>カサン</t>
    </rPh>
    <rPh sb="45" eb="46">
      <t>ナラ</t>
    </rPh>
    <rPh sb="48" eb="50">
      <t>リョウヨウ</t>
    </rPh>
    <rPh sb="50" eb="52">
      <t>カンキョウ</t>
    </rPh>
    <rPh sb="55" eb="57">
      <t>ゲンサン</t>
    </rPh>
    <rPh sb="63" eb="65">
      <t>カイゴ</t>
    </rPh>
    <rPh sb="65" eb="67">
      <t>ホケン</t>
    </rPh>
    <rPh sb="67" eb="69">
      <t>テキヨウ</t>
    </rPh>
    <rPh sb="69" eb="71">
      <t>ビョウショウ</t>
    </rPh>
    <rPh sb="81" eb="83">
      <t>タンキ</t>
    </rPh>
    <rPh sb="83" eb="85">
      <t>ニュウショ</t>
    </rPh>
    <rPh sb="85" eb="87">
      <t>リョウヨウ</t>
    </rPh>
    <rPh sb="87" eb="89">
      <t>カイゴ</t>
    </rPh>
    <rPh sb="90" eb="92">
      <t>ドウヨウ</t>
    </rPh>
    <rPh sb="93" eb="94">
      <t>オコナ</t>
    </rPh>
    <phoneticPr fontId="18"/>
  </si>
  <si>
    <t>また、適用すべき所定単位数（人員配置）については、人員配置の算定上、配置されている看護職員を適宜介護職員とみなすことにより、最も有利な所定単位数を適用することとする。</t>
    <rPh sb="3" eb="5">
      <t>テキヨウ</t>
    </rPh>
    <rPh sb="8" eb="10">
      <t>ショテイ</t>
    </rPh>
    <rPh sb="10" eb="13">
      <t>タンイスウ</t>
    </rPh>
    <rPh sb="14" eb="16">
      <t>ジンイン</t>
    </rPh>
    <rPh sb="16" eb="18">
      <t>ハイチ</t>
    </rPh>
    <rPh sb="25" eb="27">
      <t>ジンイン</t>
    </rPh>
    <rPh sb="27" eb="29">
      <t>ハイチ</t>
    </rPh>
    <rPh sb="30" eb="32">
      <t>サンテイ</t>
    </rPh>
    <rPh sb="32" eb="33">
      <t>ジョウ</t>
    </rPh>
    <rPh sb="34" eb="36">
      <t>ハイチ</t>
    </rPh>
    <rPh sb="41" eb="43">
      <t>カンゴ</t>
    </rPh>
    <rPh sb="43" eb="45">
      <t>ショクイン</t>
    </rPh>
    <rPh sb="46" eb="48">
      <t>テキギ</t>
    </rPh>
    <rPh sb="48" eb="50">
      <t>カイゴ</t>
    </rPh>
    <rPh sb="50" eb="52">
      <t>ショクイン</t>
    </rPh>
    <rPh sb="62" eb="63">
      <t>モット</t>
    </rPh>
    <rPh sb="64" eb="66">
      <t>ユウリ</t>
    </rPh>
    <rPh sb="67" eb="69">
      <t>ショテイ</t>
    </rPh>
    <rPh sb="69" eb="72">
      <t>タンイスウ</t>
    </rPh>
    <rPh sb="73" eb="75">
      <t>テキヨウ</t>
    </rPh>
    <phoneticPr fontId="18"/>
  </si>
  <si>
    <t>施設基準及び夜勤職員の基準を満たす旨の届出並びに夜間勤務等看護（Ⅰ）から（Ⅳ）までを算定するための届出については、本体施設である介護療養型医療施設について行われていれば、短期入所療養介護については行う必要がないこと。</t>
    <rPh sb="0" eb="2">
      <t>シセツ</t>
    </rPh>
    <rPh sb="2" eb="4">
      <t>キジュン</t>
    </rPh>
    <rPh sb="4" eb="5">
      <t>オヨ</t>
    </rPh>
    <rPh sb="6" eb="8">
      <t>ヤキン</t>
    </rPh>
    <rPh sb="8" eb="10">
      <t>ショクイン</t>
    </rPh>
    <rPh sb="11" eb="13">
      <t>キジュン</t>
    </rPh>
    <rPh sb="14" eb="15">
      <t>ミ</t>
    </rPh>
    <rPh sb="17" eb="18">
      <t>ムネ</t>
    </rPh>
    <rPh sb="19" eb="20">
      <t>トド</t>
    </rPh>
    <rPh sb="20" eb="21">
      <t>デ</t>
    </rPh>
    <rPh sb="21" eb="22">
      <t>ナラ</t>
    </rPh>
    <rPh sb="24" eb="26">
      <t>ヤカン</t>
    </rPh>
    <rPh sb="26" eb="28">
      <t>キンム</t>
    </rPh>
    <rPh sb="28" eb="29">
      <t>トウ</t>
    </rPh>
    <rPh sb="29" eb="31">
      <t>カンゴ</t>
    </rPh>
    <rPh sb="42" eb="44">
      <t>サンテイ</t>
    </rPh>
    <rPh sb="49" eb="51">
      <t>トドケデ</t>
    </rPh>
    <rPh sb="57" eb="59">
      <t>ホンタイ</t>
    </rPh>
    <rPh sb="59" eb="61">
      <t>シセツ</t>
    </rPh>
    <rPh sb="64" eb="66">
      <t>カイゴ</t>
    </rPh>
    <rPh sb="66" eb="69">
      <t>リョウヨウガタ</t>
    </rPh>
    <rPh sb="69" eb="71">
      <t>イリョウ</t>
    </rPh>
    <rPh sb="71" eb="73">
      <t>シセツ</t>
    </rPh>
    <rPh sb="73" eb="74">
      <t>リョウイン</t>
    </rPh>
    <rPh sb="77" eb="78">
      <t>オコナ</t>
    </rPh>
    <rPh sb="85" eb="87">
      <t>タンキ</t>
    </rPh>
    <rPh sb="87" eb="89">
      <t>ニュウショ</t>
    </rPh>
    <rPh sb="89" eb="91">
      <t>リョウヨウ</t>
    </rPh>
    <rPh sb="91" eb="93">
      <t>カイゴ</t>
    </rPh>
    <rPh sb="98" eb="99">
      <t>オコナ</t>
    </rPh>
    <rPh sb="100" eb="102">
      <t>ヒツヨウ</t>
    </rPh>
    <phoneticPr fontId="18"/>
  </si>
  <si>
    <t>【介護予防】
施設基準及び夜勤職員の基準を満たす旨の届出並びに夜間勤務等看護（Ⅰ）から（Ⅲ）までを算定するための届出については、本体施設である介護療養型医療施設について行われていれば、介護予防短期入所療養介護については行う必要がないこと。</t>
    <rPh sb="1" eb="3">
      <t>カイゴ</t>
    </rPh>
    <rPh sb="3" eb="5">
      <t>ヨボウ</t>
    </rPh>
    <rPh sb="7" eb="9">
      <t>シセツ</t>
    </rPh>
    <rPh sb="9" eb="11">
      <t>キジュン</t>
    </rPh>
    <rPh sb="11" eb="12">
      <t>オヨ</t>
    </rPh>
    <rPh sb="13" eb="15">
      <t>ヤキン</t>
    </rPh>
    <rPh sb="15" eb="17">
      <t>ショクイン</t>
    </rPh>
    <rPh sb="18" eb="20">
      <t>キジュン</t>
    </rPh>
    <rPh sb="21" eb="22">
      <t>ミ</t>
    </rPh>
    <rPh sb="24" eb="25">
      <t>ムネ</t>
    </rPh>
    <rPh sb="26" eb="27">
      <t>トド</t>
    </rPh>
    <rPh sb="27" eb="28">
      <t>デ</t>
    </rPh>
    <rPh sb="28" eb="29">
      <t>ナラ</t>
    </rPh>
    <rPh sb="31" eb="33">
      <t>ヤカン</t>
    </rPh>
    <rPh sb="33" eb="35">
      <t>キンム</t>
    </rPh>
    <rPh sb="35" eb="36">
      <t>トウ</t>
    </rPh>
    <rPh sb="36" eb="38">
      <t>カンゴ</t>
    </rPh>
    <rPh sb="49" eb="51">
      <t>サンテイ</t>
    </rPh>
    <rPh sb="56" eb="58">
      <t>トドケデ</t>
    </rPh>
    <rPh sb="64" eb="66">
      <t>ホンタイ</t>
    </rPh>
    <rPh sb="66" eb="68">
      <t>シセツ</t>
    </rPh>
    <rPh sb="71" eb="73">
      <t>カイゴ</t>
    </rPh>
    <rPh sb="73" eb="76">
      <t>リョウヨウガタ</t>
    </rPh>
    <rPh sb="76" eb="78">
      <t>イリョウ</t>
    </rPh>
    <rPh sb="78" eb="80">
      <t>シセツ</t>
    </rPh>
    <rPh sb="80" eb="81">
      <t>リョウイン</t>
    </rPh>
    <rPh sb="84" eb="85">
      <t>オコナ</t>
    </rPh>
    <rPh sb="92" eb="94">
      <t>カイゴ</t>
    </rPh>
    <rPh sb="94" eb="96">
      <t>ヨボウ</t>
    </rPh>
    <rPh sb="96" eb="98">
      <t>タンキ</t>
    </rPh>
    <rPh sb="98" eb="100">
      <t>ニュウショ</t>
    </rPh>
    <rPh sb="100" eb="102">
      <t>リョウヨウ</t>
    </rPh>
    <rPh sb="102" eb="104">
      <t>カイゴ</t>
    </rPh>
    <rPh sb="109" eb="110">
      <t>オコナ</t>
    </rPh>
    <rPh sb="111" eb="113">
      <t>ヒツヨウ</t>
    </rPh>
    <phoneticPr fontId="18"/>
  </si>
  <si>
    <t>厚生労働大臣が定める施設基準に適合し、夜勤を行う職員の勤務条件に関する基準を満たさない場合は、所定単位数から25単位を控除して得た単位数を算定しているか。</t>
    <phoneticPr fontId="18"/>
  </si>
  <si>
    <t>利用定員を超えている場合は、100分の70に相当する単位数を算定しているか。</t>
    <phoneticPr fontId="18"/>
  </si>
  <si>
    <t>医師、介護職員又は看護職員の員数が基準を満たしていない場合は、以下の単位数を算定しているか。</t>
    <rPh sb="0" eb="2">
      <t>イシ</t>
    </rPh>
    <rPh sb="7" eb="8">
      <t>マタ</t>
    </rPh>
    <rPh sb="31" eb="33">
      <t>イカ</t>
    </rPh>
    <rPh sb="34" eb="37">
      <t>タンイスウ</t>
    </rPh>
    <rPh sb="38" eb="40">
      <t>サンテイ</t>
    </rPh>
    <phoneticPr fontId="18"/>
  </si>
  <si>
    <t>特定病院療養病床短期入所療養介護費について、厚生労働大臣が定める施設基準に適合し、かつ、夜勤を行う職員の勤務条件に関する基準を満たすものとして県に届け出たものにおける当該届出にかかる病棟において、利用者に対して、日中のみの指定短期入所療養介護を行った場合に、現に要した時間ではなく、短期入所療養介護計画に位置付けられた内容の指定短期入所療養介護を行うのに要する標準的な時間で所定単位を算定しているか。</t>
    <rPh sb="0" eb="2">
      <t>トクテイ</t>
    </rPh>
    <rPh sb="2" eb="4">
      <t>ビョウイン</t>
    </rPh>
    <rPh sb="4" eb="6">
      <t>リョウヨウ</t>
    </rPh>
    <rPh sb="6" eb="8">
      <t>ビョウショウ</t>
    </rPh>
    <rPh sb="8" eb="10">
      <t>タンキ</t>
    </rPh>
    <rPh sb="10" eb="12">
      <t>ニュウショ</t>
    </rPh>
    <rPh sb="12" eb="14">
      <t>リョウヨウ</t>
    </rPh>
    <rPh sb="14" eb="16">
      <t>カイゴ</t>
    </rPh>
    <rPh sb="16" eb="17">
      <t>ヒ</t>
    </rPh>
    <rPh sb="129" eb="130">
      <t>ゲン</t>
    </rPh>
    <rPh sb="131" eb="132">
      <t>ヨウ</t>
    </rPh>
    <rPh sb="134" eb="136">
      <t>ジカン</t>
    </rPh>
    <rPh sb="141" eb="143">
      <t>タンキ</t>
    </rPh>
    <rPh sb="143" eb="145">
      <t>ニュウショ</t>
    </rPh>
    <rPh sb="145" eb="147">
      <t>リョウヨウ</t>
    </rPh>
    <rPh sb="147" eb="149">
      <t>カイゴ</t>
    </rPh>
    <rPh sb="149" eb="151">
      <t>ケイカク</t>
    </rPh>
    <rPh sb="152" eb="155">
      <t>イチヅ</t>
    </rPh>
    <rPh sb="159" eb="161">
      <t>ナイヨウ</t>
    </rPh>
    <rPh sb="162" eb="164">
      <t>シテイ</t>
    </rPh>
    <rPh sb="164" eb="166">
      <t>タンキ</t>
    </rPh>
    <rPh sb="166" eb="168">
      <t>ニュウショ</t>
    </rPh>
    <rPh sb="168" eb="170">
      <t>リョウヨウ</t>
    </rPh>
    <rPh sb="170" eb="172">
      <t>カイゴ</t>
    </rPh>
    <rPh sb="173" eb="174">
      <t>オコナ</t>
    </rPh>
    <rPh sb="177" eb="178">
      <t>ヨウ</t>
    </rPh>
    <rPh sb="180" eb="183">
      <t>ヒョウジュンテキ</t>
    </rPh>
    <rPh sb="184" eb="186">
      <t>ジカン</t>
    </rPh>
    <phoneticPr fontId="18"/>
  </si>
  <si>
    <t xml:space="preserve">ユニット型（介護予防）短期入所療養介護について、基準を満たさない場合は、1日につき所定単位数の100分の97に相当する単位数を算定しているか。
</t>
    <phoneticPr fontId="18"/>
  </si>
  <si>
    <t>ユニットにおける職員の員数が、ユニットにおける職員の基準員数に満たない場合の減算は、ある月（暦月）において基準に満たない状況が発生した場合に、その翌々月から基準を満たさない状況が解消されるに至った月まで、入所者全員について、所定単位数が減算される。（翌月の末日までに基準を満たすに至っている場合を除く）</t>
    <phoneticPr fontId="18"/>
  </si>
  <si>
    <t xml:space="preserve">別に厚生労働大臣が定める施設基準（療養病棟の病室が医療法施行規則第16条第1項第11号イの基準に該当していないこと。）に該当する場合は、病院療養病床療養環境減算として、１日につき25単位を減算しているか。
【施設基準】
廊下幅1.8ｍ(両側に居室の場合2.7ｍ)以上
</t>
    <rPh sb="105" eb="109">
      <t>シセツキジュン</t>
    </rPh>
    <phoneticPr fontId="18"/>
  </si>
  <si>
    <t>医師の配置について、医療法施行規則第49条の規定が適用されている病院については、１日につき12単位を減算しているか。</t>
    <phoneticPr fontId="18"/>
  </si>
  <si>
    <t>別に厚生労働大臣が定める基準を満たすものとして県に届け出た事業所については、１日につき所定単位数を加算しているか。</t>
    <phoneticPr fontId="18"/>
  </si>
  <si>
    <t>夜間勤務等看護（Ⅰ）：23単位
・看護職員が15：1以上、かつ2以上配置
・１人当たりの月平均夜勤時間が72時間以下</t>
    <phoneticPr fontId="18"/>
  </si>
  <si>
    <t>特定病院療養病床短期入所療養介護費以外について、医師が、認知症の行動・心理症状が認められるため、在宅での生活が困難であり、緊急に指定(介護予防）短期入所療養介護を利用することが適当であると判断した者に対し、指定（介護予防）短期入所療養介護を行った場合は、利用を開始した日から起算して７日を限度として、１日につき200単位を所定単位数に加算しているか。</t>
    <rPh sb="67" eb="69">
      <t>カイゴ</t>
    </rPh>
    <rPh sb="69" eb="71">
      <t>ヨボウ</t>
    </rPh>
    <rPh sb="106" eb="110">
      <t>カイゴヨボウ</t>
    </rPh>
    <phoneticPr fontId="18"/>
  </si>
  <si>
    <t>別に厚生労働大臣が定める利用者に対し、在宅サービス計画において計画的に行うこととなっていない指定短期入所療養介護を緊急に行った場合は、緊急短期入所受入加算として、利用を開始した日から起算して７日(利用者の日常生活上の世話を行う家族の疾病等やむを得ない事情がある場合は、14日)を限度として１日につき90単位を所定単位に加算しているか。　ただし、認知症行動・心理症状緊急対応加算を算定している場合は算定しない。
　</t>
    <rPh sb="98" eb="101">
      <t>リヨウシャ</t>
    </rPh>
    <rPh sb="102" eb="104">
      <t>ニチジョウ</t>
    </rPh>
    <rPh sb="104" eb="107">
      <t>セイカツジョウ</t>
    </rPh>
    <rPh sb="108" eb="110">
      <t>セワ</t>
    </rPh>
    <rPh sb="111" eb="112">
      <t>オコナ</t>
    </rPh>
    <rPh sb="113" eb="115">
      <t>カゾク</t>
    </rPh>
    <rPh sb="116" eb="119">
      <t>シッペイトウ</t>
    </rPh>
    <rPh sb="122" eb="123">
      <t>エ</t>
    </rPh>
    <rPh sb="125" eb="127">
      <t>ジジョウ</t>
    </rPh>
    <rPh sb="130" eb="132">
      <t>バアイ</t>
    </rPh>
    <rPh sb="136" eb="137">
      <t>ニチ</t>
    </rPh>
    <phoneticPr fontId="18"/>
  </si>
  <si>
    <t>次のいずれかに該当する者に対して、病院療養病床（介護予防）短期入所療養介護費（Ⅰ）、（Ⅱ）、（Ⅲ）又は病院療養病床経過型（介護予防）短期入所療養介護（Ⅰ）、（Ⅱ）を支給する場合は、それぞれ、病院療養病床（介護予防）短期入所療養介護費（Ⅰ）の(ⅳ)、(ⅴ)、(ⅵ)、（Ⅱ）の(ⅲ)、(ⅳ)、（Ⅲ）の(ⅱ)又は病院療養病床経過型（介護予防）短期入所療養介護（Ⅰ）の(ⅱ)、（Ⅱ）の(ⅱ)を算定しているか。</t>
    <rPh sb="17" eb="19">
      <t>ビョウイン</t>
    </rPh>
    <rPh sb="19" eb="21">
      <t>リョウヨウ</t>
    </rPh>
    <rPh sb="21" eb="23">
      <t>ビョウショウ</t>
    </rPh>
    <rPh sb="49" eb="50">
      <t>マタ</t>
    </rPh>
    <rPh sb="51" eb="53">
      <t>ビョウイン</t>
    </rPh>
    <rPh sb="53" eb="55">
      <t>リョウヨウ</t>
    </rPh>
    <rPh sb="55" eb="57">
      <t>ビョウショウ</t>
    </rPh>
    <rPh sb="57" eb="59">
      <t>ケイカ</t>
    </rPh>
    <rPh sb="59" eb="60">
      <t>ガタ</t>
    </rPh>
    <rPh sb="66" eb="68">
      <t>タンキ</t>
    </rPh>
    <rPh sb="68" eb="70">
      <t>ニュウショ</t>
    </rPh>
    <rPh sb="70" eb="72">
      <t>リョウヨウ</t>
    </rPh>
    <rPh sb="72" eb="74">
      <t>カイゴ</t>
    </rPh>
    <rPh sb="95" eb="97">
      <t>ビョウイン</t>
    </rPh>
    <rPh sb="97" eb="99">
      <t>リョウヨウ</t>
    </rPh>
    <rPh sb="99" eb="101">
      <t>ビョウショウ</t>
    </rPh>
    <rPh sb="107" eb="109">
      <t>タンキ</t>
    </rPh>
    <rPh sb="109" eb="111">
      <t>ニュウショ</t>
    </rPh>
    <rPh sb="111" eb="113">
      <t>リョウヨウ</t>
    </rPh>
    <rPh sb="113" eb="115">
      <t>カイゴ</t>
    </rPh>
    <rPh sb="115" eb="116">
      <t>ヒ</t>
    </rPh>
    <rPh sb="151" eb="152">
      <t>マタ</t>
    </rPh>
    <phoneticPr fontId="18"/>
  </si>
  <si>
    <t>利用者が連続して30日を超えて指定（介護予防）短期入所療養介護を受けている場合においては、30日を超える日以降に受けた指定（介護予防）短期入所療養介護については（介護予防）短期入所療養介護費を算定していないか。</t>
    <rPh sb="18" eb="20">
      <t>カイゴ</t>
    </rPh>
    <rPh sb="20" eb="22">
      <t>ヨボウ</t>
    </rPh>
    <rPh sb="62" eb="66">
      <t>カイゴヨボウ</t>
    </rPh>
    <rPh sb="81" eb="85">
      <t>カイゴヨボウ</t>
    </rPh>
    <phoneticPr fontId="18"/>
  </si>
  <si>
    <t xml:space="preserve">ただし、次に掲げるいずれかの加算を算定している場合においては、次に掲げるその他の加算は算定していないか。
</t>
    <phoneticPr fontId="18"/>
  </si>
  <si>
    <t>ただし、次に掲げるいずれかの加算を算定している場合においては、次に掲げるその他の加算は算定しない。</t>
    <phoneticPr fontId="18"/>
  </si>
  <si>
    <t>医療保険適用病床における（介護予防）短期入所療養介護についても、夜勤体制による減算及び加算並びに療養環境による減算については、介護保険適用病床における（介護予防）短期入所療養介護と同様に行うものとする。</t>
    <rPh sb="0" eb="2">
      <t>イリョウ</t>
    </rPh>
    <rPh sb="2" eb="4">
      <t>ホケン</t>
    </rPh>
    <rPh sb="4" eb="6">
      <t>テキヨウ</t>
    </rPh>
    <rPh sb="6" eb="8">
      <t>ビョウショウ</t>
    </rPh>
    <rPh sb="13" eb="17">
      <t>カイゴヨボウ</t>
    </rPh>
    <rPh sb="18" eb="20">
      <t>タンキ</t>
    </rPh>
    <rPh sb="20" eb="22">
      <t>ニュウショ</t>
    </rPh>
    <rPh sb="22" eb="24">
      <t>リョウヨウ</t>
    </rPh>
    <rPh sb="24" eb="26">
      <t>カイゴ</t>
    </rPh>
    <rPh sb="32" eb="34">
      <t>ヤキン</t>
    </rPh>
    <rPh sb="34" eb="36">
      <t>タイセイ</t>
    </rPh>
    <rPh sb="39" eb="41">
      <t>ゲンサン</t>
    </rPh>
    <rPh sb="41" eb="42">
      <t>オヨ</t>
    </rPh>
    <rPh sb="43" eb="45">
      <t>カサン</t>
    </rPh>
    <rPh sb="45" eb="46">
      <t>ナラ</t>
    </rPh>
    <rPh sb="48" eb="50">
      <t>リョウヨウ</t>
    </rPh>
    <rPh sb="50" eb="52">
      <t>カンキョウ</t>
    </rPh>
    <rPh sb="55" eb="57">
      <t>ゲンサン</t>
    </rPh>
    <rPh sb="63" eb="65">
      <t>カイゴ</t>
    </rPh>
    <rPh sb="65" eb="67">
      <t>ホケン</t>
    </rPh>
    <rPh sb="67" eb="69">
      <t>テキヨウ</t>
    </rPh>
    <rPh sb="69" eb="71">
      <t>ビョウショウ</t>
    </rPh>
    <rPh sb="76" eb="80">
      <t>カイゴヨボウ</t>
    </rPh>
    <rPh sb="81" eb="83">
      <t>タンキ</t>
    </rPh>
    <rPh sb="83" eb="85">
      <t>ニュウショ</t>
    </rPh>
    <rPh sb="85" eb="87">
      <t>リョウヨウ</t>
    </rPh>
    <rPh sb="87" eb="89">
      <t>カイゴ</t>
    </rPh>
    <rPh sb="90" eb="92">
      <t>ドウヨウ</t>
    </rPh>
    <rPh sb="93" eb="94">
      <t>オコナ</t>
    </rPh>
    <phoneticPr fontId="18"/>
  </si>
  <si>
    <t xml:space="preserve">利用者の数が、県に提出した定員を超えるときは、100分の70に相当する単位数を算定しているか。　
</t>
    <phoneticPr fontId="18"/>
  </si>
  <si>
    <t>特定診療所短期入所療養介護費について、厚生労働大臣が定める施設基準に適合しているものとして県に届け出たものにおける当該届出にかかる病室において、利用者に対して、日中のみの指定短期入所療養介護を行った場合に、現に要した時間ではなく、短期入所療養介護計画に位置付けられた内容の指定短期入所療養介護を行うのに要する標準的な時間で所定単位を算定しているか。</t>
    <rPh sb="2" eb="5">
      <t>シンリョウジョ</t>
    </rPh>
    <rPh sb="65" eb="67">
      <t>ビョウシツ</t>
    </rPh>
    <phoneticPr fontId="18"/>
  </si>
  <si>
    <t>ユニット型（介護予防）短期入所療養介護について、基準を満たさない場合は、1日につき所定単位数の100分の97に相当する単位数を算定しているか。</t>
    <rPh sb="6" eb="10">
      <t>カイゴヨボウ</t>
    </rPh>
    <phoneticPr fontId="18"/>
  </si>
  <si>
    <t>別に厚生労働大臣が定める施設基準（病室が医療法施行規則第16条第1項第11号イの基準に該当していないこと。）に該当する場合は、診療所設備基準減算として、１日につき60単位を減算しているか。
【施設基準】
廊下幅が１．８m以上(両側病室２．７m以上)</t>
    <rPh sb="97" eb="101">
      <t>シセツキジュン</t>
    </rPh>
    <phoneticPr fontId="18"/>
  </si>
  <si>
    <t>別に厚生労働大臣が定める施設基準（食堂を有していないこと。）に該当する場合は、１日につき25単位を減算しているか。</t>
    <rPh sb="17" eb="19">
      <t>ショクドウ</t>
    </rPh>
    <rPh sb="20" eb="21">
      <t>ユウ</t>
    </rPh>
    <phoneticPr fontId="18"/>
  </si>
  <si>
    <t>医師が、認知症の行動・心理症状が認められるため、在宅での生活が困難であり、緊急に指定（介護予防）短期入所療養介護を利用することが適当であると判断した者に対し、指定（介護予防）短期入所療養介護を行った場合は、利用を開始した日から起算して7日を限度として、１日につき200単位を所定単位数に加算しているか。</t>
    <rPh sb="43" eb="47">
      <t>カイゴヨボウ</t>
    </rPh>
    <rPh sb="82" eb="86">
      <t>カイゴヨボウ</t>
    </rPh>
    <phoneticPr fontId="18"/>
  </si>
  <si>
    <t>この場合の（介護予防）短期入所療養介護には、介護医療院の空きベッドを利用して行われるものであることから、所定単位数の算定（職員の配置数の算定）、定員超過利用・人員基準欠如（介護支援専門員に係るものを除く。）・夜勤体制及び療養環境による所定単位数の減算及び加算については、介護医療院の本体部分と常に一体的な取扱いが行われるものであること。</t>
    <rPh sb="2" eb="4">
      <t>バアイ</t>
    </rPh>
    <rPh sb="6" eb="10">
      <t>カイゴヨボウ</t>
    </rPh>
    <rPh sb="11" eb="13">
      <t>タンキ</t>
    </rPh>
    <rPh sb="13" eb="15">
      <t>ニュウショ</t>
    </rPh>
    <rPh sb="15" eb="17">
      <t>リョウヨウ</t>
    </rPh>
    <rPh sb="17" eb="19">
      <t>カイゴ</t>
    </rPh>
    <rPh sb="22" eb="24">
      <t>カイゴ</t>
    </rPh>
    <rPh sb="24" eb="26">
      <t>イリョウ</t>
    </rPh>
    <rPh sb="26" eb="27">
      <t>イン</t>
    </rPh>
    <rPh sb="28" eb="29">
      <t>ア</t>
    </rPh>
    <rPh sb="34" eb="36">
      <t>リヨウ</t>
    </rPh>
    <rPh sb="38" eb="39">
      <t>オコナ</t>
    </rPh>
    <rPh sb="52" eb="54">
      <t>ショテイ</t>
    </rPh>
    <rPh sb="54" eb="57">
      <t>タンイスウ</t>
    </rPh>
    <rPh sb="58" eb="60">
      <t>サンテイ</t>
    </rPh>
    <rPh sb="61" eb="63">
      <t>ショクイン</t>
    </rPh>
    <rPh sb="64" eb="66">
      <t>ハイチ</t>
    </rPh>
    <rPh sb="66" eb="67">
      <t>スウ</t>
    </rPh>
    <rPh sb="68" eb="70">
      <t>サンテイ</t>
    </rPh>
    <rPh sb="72" eb="74">
      <t>テイイン</t>
    </rPh>
    <rPh sb="74" eb="76">
      <t>チョウカ</t>
    </rPh>
    <rPh sb="76" eb="78">
      <t>リヨウ</t>
    </rPh>
    <rPh sb="79" eb="81">
      <t>ジンイン</t>
    </rPh>
    <rPh sb="81" eb="83">
      <t>キジュン</t>
    </rPh>
    <rPh sb="83" eb="85">
      <t>ケツジョ</t>
    </rPh>
    <rPh sb="86" eb="88">
      <t>カイゴ</t>
    </rPh>
    <rPh sb="88" eb="90">
      <t>シエン</t>
    </rPh>
    <rPh sb="90" eb="93">
      <t>センモンイン</t>
    </rPh>
    <rPh sb="94" eb="95">
      <t>カカ</t>
    </rPh>
    <rPh sb="99" eb="100">
      <t>ノゾ</t>
    </rPh>
    <rPh sb="104" eb="106">
      <t>ヤキン</t>
    </rPh>
    <rPh sb="106" eb="108">
      <t>タイセイ</t>
    </rPh>
    <rPh sb="108" eb="109">
      <t>オヨ</t>
    </rPh>
    <rPh sb="110" eb="112">
      <t>リョウヨウ</t>
    </rPh>
    <rPh sb="112" eb="114">
      <t>カンキョウ</t>
    </rPh>
    <rPh sb="117" eb="119">
      <t>ショテイ</t>
    </rPh>
    <rPh sb="119" eb="122">
      <t>タンイスウ</t>
    </rPh>
    <rPh sb="123" eb="125">
      <t>ゲンサン</t>
    </rPh>
    <rPh sb="125" eb="126">
      <t>オヨ</t>
    </rPh>
    <rPh sb="127" eb="129">
      <t>カサン</t>
    </rPh>
    <rPh sb="135" eb="137">
      <t>カイゴ</t>
    </rPh>
    <rPh sb="137" eb="139">
      <t>イリョウ</t>
    </rPh>
    <rPh sb="139" eb="140">
      <t>イン</t>
    </rPh>
    <rPh sb="141" eb="143">
      <t>ホンタイ</t>
    </rPh>
    <rPh sb="143" eb="145">
      <t>ブブン</t>
    </rPh>
    <rPh sb="146" eb="147">
      <t>ツネ</t>
    </rPh>
    <rPh sb="148" eb="151">
      <t>イッタイテキ</t>
    </rPh>
    <rPh sb="152" eb="154">
      <t>トリアツカ</t>
    </rPh>
    <rPh sb="156" eb="157">
      <t>オコナ</t>
    </rPh>
    <phoneticPr fontId="18"/>
  </si>
  <si>
    <t>また、施設基準及び夜勤職員の基準を満たす旨の届出については、本体施設である介護医療院について行われていれば、（介護予防）短期入所療養介護については行う必要がないこと。</t>
    <rPh sb="3" eb="5">
      <t>シセツ</t>
    </rPh>
    <rPh sb="5" eb="7">
      <t>キジュン</t>
    </rPh>
    <rPh sb="7" eb="8">
      <t>オヨ</t>
    </rPh>
    <rPh sb="9" eb="11">
      <t>ヤキン</t>
    </rPh>
    <rPh sb="11" eb="13">
      <t>ショクイン</t>
    </rPh>
    <rPh sb="14" eb="16">
      <t>キジュン</t>
    </rPh>
    <rPh sb="17" eb="18">
      <t>ミ</t>
    </rPh>
    <rPh sb="20" eb="21">
      <t>ムネ</t>
    </rPh>
    <rPh sb="22" eb="23">
      <t>トド</t>
    </rPh>
    <rPh sb="23" eb="24">
      <t>デ</t>
    </rPh>
    <rPh sb="30" eb="32">
      <t>ホンタイ</t>
    </rPh>
    <rPh sb="32" eb="34">
      <t>シセツ</t>
    </rPh>
    <rPh sb="37" eb="39">
      <t>カイゴ</t>
    </rPh>
    <rPh sb="39" eb="41">
      <t>イリョウ</t>
    </rPh>
    <rPh sb="41" eb="42">
      <t>イン</t>
    </rPh>
    <rPh sb="46" eb="47">
      <t>オコナ</t>
    </rPh>
    <rPh sb="55" eb="59">
      <t>カイゴヨボウ</t>
    </rPh>
    <rPh sb="60" eb="62">
      <t>タンキ</t>
    </rPh>
    <rPh sb="62" eb="64">
      <t>ニュウショ</t>
    </rPh>
    <rPh sb="64" eb="66">
      <t>リョウヨウ</t>
    </rPh>
    <rPh sb="66" eb="68">
      <t>カイゴ</t>
    </rPh>
    <rPh sb="73" eb="74">
      <t>オコナ</t>
    </rPh>
    <rPh sb="75" eb="77">
      <t>ヒツヨウ</t>
    </rPh>
    <phoneticPr fontId="18"/>
  </si>
  <si>
    <t>夜勤職員基準を満たしていない場合は、所定単位数から25単位を控除して得た単位数を算定しているか。</t>
    <rPh sb="18" eb="20">
      <t>ショテイ</t>
    </rPh>
    <rPh sb="20" eb="23">
      <t>タンイスウ</t>
    </rPh>
    <rPh sb="27" eb="29">
      <t>タンイ</t>
    </rPh>
    <rPh sb="30" eb="32">
      <t>コウジョ</t>
    </rPh>
    <rPh sb="34" eb="35">
      <t>エ</t>
    </rPh>
    <phoneticPr fontId="18"/>
  </si>
  <si>
    <t>利用者及び入所者の数が入所定員を超えていた場合は、所定単位数の100分の70に相当する単位数を算定しているか。</t>
    <rPh sb="0" eb="3">
      <t>リヨウシャ</t>
    </rPh>
    <rPh sb="3" eb="4">
      <t>オヨ</t>
    </rPh>
    <rPh sb="27" eb="30">
      <t>タンイスウ</t>
    </rPh>
    <phoneticPr fontId="18"/>
  </si>
  <si>
    <t>医師、薬剤師、看護職員及び介護職員の員数が基準を満たしていない場合は、所定の単位数に所定の割合を乗じた単位数を算定しているか。</t>
    <rPh sb="3" eb="6">
      <t>ヤクザイシ</t>
    </rPh>
    <rPh sb="11" eb="12">
      <t>オヨ</t>
    </rPh>
    <phoneticPr fontId="18"/>
  </si>
  <si>
    <t>特定介護医療院短期入所療養介護費について、厚生労働大臣が定める施設基準に適合し、かつ、夜勤を行う職員の勤務条件に関する基準を満たすものとして県に届け出たものにおける当該届出にかかる療養棟において、利用者に対して、日中のみの指定短期入所療養介護を行った場合に、現に要した時間ではなく、短期入所療養介護計画に位置付けられた内容の指定短期入所療養介護を行うのに要する標準的な時間で所定単位を算定しているか。</t>
    <rPh sb="0" eb="2">
      <t>トクテイ</t>
    </rPh>
    <rPh sb="2" eb="4">
      <t>カイゴ</t>
    </rPh>
    <rPh sb="4" eb="6">
      <t>イリョウ</t>
    </rPh>
    <rPh sb="6" eb="7">
      <t>イン</t>
    </rPh>
    <rPh sb="7" eb="9">
      <t>タンキ</t>
    </rPh>
    <rPh sb="9" eb="11">
      <t>ニュウショ</t>
    </rPh>
    <rPh sb="11" eb="13">
      <t>リョウヨウ</t>
    </rPh>
    <rPh sb="13" eb="15">
      <t>カイゴ</t>
    </rPh>
    <rPh sb="15" eb="16">
      <t>ヒ</t>
    </rPh>
    <rPh sb="90" eb="93">
      <t>リョウヨウトウ</t>
    </rPh>
    <rPh sb="129" eb="130">
      <t>ゲン</t>
    </rPh>
    <rPh sb="131" eb="132">
      <t>ヨウ</t>
    </rPh>
    <rPh sb="134" eb="136">
      <t>ジカン</t>
    </rPh>
    <rPh sb="141" eb="143">
      <t>タンキ</t>
    </rPh>
    <rPh sb="143" eb="145">
      <t>ニュウショ</t>
    </rPh>
    <rPh sb="145" eb="147">
      <t>リョウヨウ</t>
    </rPh>
    <rPh sb="147" eb="149">
      <t>カイゴ</t>
    </rPh>
    <rPh sb="149" eb="151">
      <t>ケイカク</t>
    </rPh>
    <rPh sb="152" eb="155">
      <t>イチヅ</t>
    </rPh>
    <rPh sb="159" eb="161">
      <t>ナイヨウ</t>
    </rPh>
    <rPh sb="162" eb="164">
      <t>シテイ</t>
    </rPh>
    <rPh sb="164" eb="166">
      <t>タンキ</t>
    </rPh>
    <rPh sb="166" eb="168">
      <t>ニュウショ</t>
    </rPh>
    <rPh sb="168" eb="170">
      <t>リョウヨウ</t>
    </rPh>
    <rPh sb="170" eb="172">
      <t>カイゴ</t>
    </rPh>
    <rPh sb="173" eb="174">
      <t>オコナ</t>
    </rPh>
    <rPh sb="177" eb="178">
      <t>ヨウ</t>
    </rPh>
    <rPh sb="180" eb="183">
      <t>ヒョウジュンテキ</t>
    </rPh>
    <rPh sb="184" eb="186">
      <t>ジカン</t>
    </rPh>
    <phoneticPr fontId="18"/>
  </si>
  <si>
    <t>ユニット型介護医療院（介護予防）短期入所療養介護について、下記の基準を満たさない場合は、1日につき所定単位数の100分の97に相当する単位を算定しているか。</t>
    <rPh sb="7" eb="9">
      <t>イリョウ</t>
    </rPh>
    <rPh sb="9" eb="10">
      <t>イン</t>
    </rPh>
    <rPh sb="11" eb="15">
      <t>カイゴヨボウ</t>
    </rPh>
    <rPh sb="16" eb="18">
      <t>タンキ</t>
    </rPh>
    <rPh sb="18" eb="20">
      <t>ニュウショ</t>
    </rPh>
    <rPh sb="20" eb="22">
      <t>リョウヨウ</t>
    </rPh>
    <rPh sb="22" eb="24">
      <t>カイゴ</t>
    </rPh>
    <phoneticPr fontId="18"/>
  </si>
  <si>
    <t>次の基準に該当する指定（介護予防）短期入所療養介護事業所については、1日につき25単位を所定単位数から減算しているか。</t>
    <rPh sb="12" eb="16">
      <t>カイゴヨボウ</t>
    </rPh>
    <rPh sb="17" eb="19">
      <t>タンキ</t>
    </rPh>
    <rPh sb="19" eb="21">
      <t>ニュウショ</t>
    </rPh>
    <rPh sb="21" eb="23">
      <t>リョウヨウ</t>
    </rPh>
    <rPh sb="23" eb="25">
      <t>カイゴ</t>
    </rPh>
    <rPh sb="25" eb="28">
      <t>ジギョウショ</t>
    </rPh>
    <rPh sb="28" eb="29">
      <t>リョウイン</t>
    </rPh>
    <phoneticPr fontId="18"/>
  </si>
  <si>
    <t>介護医療院における（介護予防）短期入所療養介護を行う場合に、当該介護医療院の療養室に係る床面積の合計を入所定員を除した数が8未満ある場合。</t>
    <rPh sb="10" eb="14">
      <t>カイゴヨボウ</t>
    </rPh>
    <rPh sb="30" eb="32">
      <t>トウガイ</t>
    </rPh>
    <rPh sb="32" eb="34">
      <t>カイゴ</t>
    </rPh>
    <rPh sb="34" eb="36">
      <t>イリョウ</t>
    </rPh>
    <rPh sb="36" eb="37">
      <t>イン</t>
    </rPh>
    <phoneticPr fontId="18"/>
  </si>
  <si>
    <t>療養室に係る床面積の合計は、内法による測定とする。</t>
    <phoneticPr fontId="18"/>
  </si>
  <si>
    <t>利用者の心身の状態、家族等の事情等からみて送迎を行うことが必要と認められる利用者に対して、その居宅と指定短期入所療養介護事業所との間の送迎を行う場合は、片道につき184単位を所定単位数に加算しているか。</t>
    <phoneticPr fontId="18"/>
  </si>
  <si>
    <t>次のいずれかに該当する者に対して、Ⅰ型介護医療院短期入所療養介護費（Ⅰ）、（Ⅱ）、（Ⅲ）又はⅡ型介護医療院短期入所療養介護費（Ⅰ）、（Ⅱ）、（Ⅲ）又はⅠ型特別介護医療院短期入所療養介護費（Ⅰ）若しくはⅡ型特別介護医療院短期入所療養介護費を支給する場合は、それぞれ、Ⅰ型介護医療院短期入所療養介護費（Ⅰ）の(ⅱ）、（Ⅱ）の(ⅱ)、（Ⅲ）の(ⅱ)又はⅡ型介護医療院短期入所療養介護（Ⅰ）の(ⅱ)、（Ⅱ）の(ⅱ)、（Ⅲ）の（ⅱ）又はⅠ型特別介護医療院短期入所療養介護費（ⅱ）若しくはⅡ型特別介護医療院短期入所療養介護費（ⅱ）を算定しているか。</t>
    <rPh sb="18" eb="19">
      <t>ガタ</t>
    </rPh>
    <rPh sb="19" eb="21">
      <t>カイゴ</t>
    </rPh>
    <rPh sb="21" eb="23">
      <t>イリョウ</t>
    </rPh>
    <rPh sb="23" eb="24">
      <t>イン</t>
    </rPh>
    <rPh sb="44" eb="45">
      <t>マタ</t>
    </rPh>
    <rPh sb="47" eb="48">
      <t>ガタ</t>
    </rPh>
    <rPh sb="48" eb="50">
      <t>カイゴ</t>
    </rPh>
    <rPh sb="50" eb="52">
      <t>イリョウ</t>
    </rPh>
    <rPh sb="52" eb="53">
      <t>イン</t>
    </rPh>
    <rPh sb="53" eb="55">
      <t>タンキ</t>
    </rPh>
    <rPh sb="55" eb="57">
      <t>ニュウショ</t>
    </rPh>
    <rPh sb="57" eb="59">
      <t>リョウヨウ</t>
    </rPh>
    <rPh sb="59" eb="61">
      <t>カイゴ</t>
    </rPh>
    <rPh sb="61" eb="62">
      <t>ヒ</t>
    </rPh>
    <rPh sb="73" eb="74">
      <t>マタ</t>
    </rPh>
    <rPh sb="76" eb="77">
      <t>ガタ</t>
    </rPh>
    <rPh sb="77" eb="79">
      <t>トクベツ</t>
    </rPh>
    <rPh sb="79" eb="81">
      <t>カイゴ</t>
    </rPh>
    <rPh sb="81" eb="83">
      <t>イリョウ</t>
    </rPh>
    <rPh sb="83" eb="84">
      <t>イン</t>
    </rPh>
    <rPh sb="84" eb="86">
      <t>タンキ</t>
    </rPh>
    <rPh sb="86" eb="88">
      <t>ニュウショ</t>
    </rPh>
    <rPh sb="88" eb="90">
      <t>リョウヨウ</t>
    </rPh>
    <rPh sb="90" eb="92">
      <t>カイゴ</t>
    </rPh>
    <rPh sb="92" eb="93">
      <t>ヒ</t>
    </rPh>
    <rPh sb="96" eb="97">
      <t>モ</t>
    </rPh>
    <rPh sb="100" eb="102">
      <t>ニガタ</t>
    </rPh>
    <rPh sb="102" eb="104">
      <t>トクベツ</t>
    </rPh>
    <rPh sb="104" eb="106">
      <t>カイゴ</t>
    </rPh>
    <rPh sb="106" eb="108">
      <t>イリョウ</t>
    </rPh>
    <rPh sb="108" eb="109">
      <t>イン</t>
    </rPh>
    <rPh sb="109" eb="111">
      <t>タンキ</t>
    </rPh>
    <rPh sb="111" eb="113">
      <t>ニュウショ</t>
    </rPh>
    <rPh sb="113" eb="115">
      <t>リョウヨウ</t>
    </rPh>
    <rPh sb="115" eb="117">
      <t>カイゴ</t>
    </rPh>
    <rPh sb="117" eb="118">
      <t>ヒ</t>
    </rPh>
    <rPh sb="133" eb="134">
      <t>ガタ</t>
    </rPh>
    <rPh sb="134" eb="136">
      <t>カイゴ</t>
    </rPh>
    <rPh sb="136" eb="138">
      <t>イリョウ</t>
    </rPh>
    <rPh sb="138" eb="139">
      <t>イン</t>
    </rPh>
    <rPh sb="139" eb="141">
      <t>タンキ</t>
    </rPh>
    <rPh sb="141" eb="143">
      <t>ニュウショ</t>
    </rPh>
    <rPh sb="143" eb="145">
      <t>リョウヨウ</t>
    </rPh>
    <rPh sb="145" eb="147">
      <t>カイゴ</t>
    </rPh>
    <rPh sb="147" eb="148">
      <t>ヒ</t>
    </rPh>
    <rPh sb="171" eb="172">
      <t>マタ</t>
    </rPh>
    <rPh sb="173" eb="175">
      <t>ニガタ</t>
    </rPh>
    <rPh sb="175" eb="177">
      <t>カイゴ</t>
    </rPh>
    <rPh sb="177" eb="179">
      <t>イリョウ</t>
    </rPh>
    <rPh sb="179" eb="180">
      <t>イン</t>
    </rPh>
    <rPh sb="211" eb="212">
      <t>マタ</t>
    </rPh>
    <rPh sb="214" eb="215">
      <t>ガタ</t>
    </rPh>
    <rPh sb="215" eb="217">
      <t>トクベツ</t>
    </rPh>
    <rPh sb="217" eb="219">
      <t>カイゴ</t>
    </rPh>
    <rPh sb="219" eb="221">
      <t>イリョウ</t>
    </rPh>
    <rPh sb="221" eb="222">
      <t>イン</t>
    </rPh>
    <rPh sb="222" eb="224">
      <t>タンキ</t>
    </rPh>
    <rPh sb="224" eb="226">
      <t>ニュウショ</t>
    </rPh>
    <rPh sb="226" eb="228">
      <t>リョウヨウ</t>
    </rPh>
    <rPh sb="228" eb="230">
      <t>カイゴ</t>
    </rPh>
    <rPh sb="230" eb="231">
      <t>ヒ</t>
    </rPh>
    <rPh sb="234" eb="235">
      <t>モ</t>
    </rPh>
    <rPh sb="238" eb="240">
      <t>ニガタ</t>
    </rPh>
    <rPh sb="240" eb="242">
      <t>トクベツ</t>
    </rPh>
    <rPh sb="242" eb="244">
      <t>カイゴ</t>
    </rPh>
    <rPh sb="244" eb="246">
      <t>イリョウ</t>
    </rPh>
    <rPh sb="246" eb="247">
      <t>イン</t>
    </rPh>
    <rPh sb="247" eb="249">
      <t>タンキ</t>
    </rPh>
    <rPh sb="249" eb="251">
      <t>ニュウショ</t>
    </rPh>
    <rPh sb="251" eb="253">
      <t>リョウヨウ</t>
    </rPh>
    <rPh sb="253" eb="255">
      <t>カイゴ</t>
    </rPh>
    <rPh sb="255" eb="256">
      <t>ヒ</t>
    </rPh>
    <phoneticPr fontId="18"/>
  </si>
  <si>
    <t>利用者の病状が著しく変化した場合に緊急その他やむを得ない事情により行われる次に掲げる医療行為につき１日につき518単位を算定しているか。</t>
    <phoneticPr fontId="18"/>
  </si>
  <si>
    <t>医療診療報酬点数表第１章及び第２章において、高齢者の医療の確保に関する法律第57条第3項に規定する保険医療機関等が行った場合に点数が算定されるリハビリテーション、処置、手術、麻酔又は放射線治療（別に厚生労働大臣が定めるものを除く。）を行った場合に、当該診療に係る医科診療報酬点数表第１章及び第２章に定める点数に10円を乗じて得た額を算定しているか。</t>
    <rPh sb="0" eb="2">
      <t>イリョウ</t>
    </rPh>
    <rPh sb="6" eb="8">
      <t>テンスウ</t>
    </rPh>
    <rPh sb="8" eb="9">
      <t>ヒョウ</t>
    </rPh>
    <phoneticPr fontId="18"/>
  </si>
  <si>
    <t>利用者の状態や家族等の事情により、指定居宅介護支援事業所の介護支援専門員が、緊急に指定短期入所療養介護を受けることが必要と認めた利用者</t>
    <rPh sb="0" eb="3">
      <t>リヨウシャ</t>
    </rPh>
    <rPh sb="4" eb="6">
      <t>ジョウタイ</t>
    </rPh>
    <rPh sb="7" eb="9">
      <t>カゾク</t>
    </rPh>
    <rPh sb="9" eb="10">
      <t>トウ</t>
    </rPh>
    <rPh sb="11" eb="13">
      <t>ジジョウ</t>
    </rPh>
    <rPh sb="17" eb="19">
      <t>シテイ</t>
    </rPh>
    <rPh sb="19" eb="21">
      <t>キョタク</t>
    </rPh>
    <rPh sb="21" eb="23">
      <t>カイゴ</t>
    </rPh>
    <rPh sb="23" eb="25">
      <t>シエン</t>
    </rPh>
    <rPh sb="25" eb="28">
      <t>ジギョウショ</t>
    </rPh>
    <rPh sb="29" eb="31">
      <t>カイゴ</t>
    </rPh>
    <rPh sb="31" eb="33">
      <t>シエン</t>
    </rPh>
    <rPh sb="33" eb="36">
      <t>センモンイン</t>
    </rPh>
    <rPh sb="38" eb="40">
      <t>キンキュウ</t>
    </rPh>
    <rPh sb="41" eb="43">
      <t>シテイ</t>
    </rPh>
    <rPh sb="43" eb="45">
      <t>タンキ</t>
    </rPh>
    <rPh sb="45" eb="47">
      <t>ニュウショ</t>
    </rPh>
    <rPh sb="47" eb="49">
      <t>リョウヨウ</t>
    </rPh>
    <rPh sb="49" eb="51">
      <t>カイゴ</t>
    </rPh>
    <rPh sb="52" eb="53">
      <t>ウ</t>
    </rPh>
    <rPh sb="58" eb="60">
      <t>ヒツヨウ</t>
    </rPh>
    <rPh sb="61" eb="62">
      <t>ミト</t>
    </rPh>
    <rPh sb="64" eb="67">
      <t>リヨウシャ</t>
    </rPh>
    <phoneticPr fontId="18"/>
  </si>
  <si>
    <t xml:space="preserve">平12厚告19別表9のイの注2
</t>
    <phoneticPr fontId="18"/>
  </si>
  <si>
    <t>平12厚告19別表9のイの注15
平18厚労告127別表7のイの注11</t>
    <phoneticPr fontId="18"/>
  </si>
  <si>
    <t>平12厚告19別表9のイの注18
平18厚労告127別表7のイの注14</t>
    <phoneticPr fontId="18"/>
  </si>
  <si>
    <t>平12厚告19別表9のイの注20
平18厚労告127別表7のイの注16</t>
    <phoneticPr fontId="18"/>
  </si>
  <si>
    <t>平12厚告19別表9のイ(6)
平18厚労告127別表7のイ(5)
平12老企40第2の3(18)</t>
    <phoneticPr fontId="18"/>
  </si>
  <si>
    <t>平12厚告19別表9のロの注1
平18厚労告127別表7のロの注1</t>
    <rPh sb="31" eb="32">
      <t>チュウ</t>
    </rPh>
    <phoneticPr fontId="18"/>
  </si>
  <si>
    <t>平12厚告19別表9のロの注8
平18厚労告127別表7のロの注7</t>
    <phoneticPr fontId="18"/>
  </si>
  <si>
    <t>平12厚告19別表9のロの注9
平18厚労告127別表7のロの注8</t>
    <phoneticPr fontId="18"/>
  </si>
  <si>
    <t>平12厚告19別表9のロの注13
平18厚労告127別表7のロの注11</t>
    <phoneticPr fontId="18"/>
  </si>
  <si>
    <t>平12厚告19別表9のロの注14
平18厚労告127別表7のロの注12</t>
    <phoneticPr fontId="18"/>
  </si>
  <si>
    <t>平12厚告19別表9のロの注15
平18厚労告127別表7のロの注13</t>
    <phoneticPr fontId="18"/>
  </si>
  <si>
    <t>平12厚告19別表9のハの注7
平18厚労告127別表7のハの注6</t>
    <phoneticPr fontId="18"/>
  </si>
  <si>
    <t>平12厚告19別表9のハの注8
平18厚労告127別表7のハの注7</t>
    <phoneticPr fontId="18"/>
  </si>
  <si>
    <t>平12厚告19別表9のハの注12
平18厚労告127別表7のハの注10</t>
    <phoneticPr fontId="18"/>
  </si>
  <si>
    <t>平12厚告19別表9のハの注13
平18厚労告127別表7のハの注11</t>
    <phoneticPr fontId="18"/>
  </si>
  <si>
    <t>平12厚告19別表9のハの注14
平18厚労告127別表7のハの注12</t>
    <phoneticPr fontId="18"/>
  </si>
  <si>
    <t xml:space="preserve">平12厚告19別表9のホの注7
平18厚労告127別表7のホの注6
</t>
    <phoneticPr fontId="18"/>
  </si>
  <si>
    <t>平12厚告19別表9のホの注14
平18厚労告127別表7のホの注13</t>
    <phoneticPr fontId="18"/>
  </si>
  <si>
    <t>平12厚告19別表9のホ(10)ロ
平18厚労告127別表7のホの(9)ロ</t>
    <phoneticPr fontId="18"/>
  </si>
  <si>
    <t xml:space="preserve">平12厚告19別表9のホ(13)
平18厚労告127別表7のホの(11)
</t>
    <phoneticPr fontId="18"/>
  </si>
  <si>
    <t>wef013@city.tsukuba.lg.jp</t>
    <phoneticPr fontId="31"/>
  </si>
  <si>
    <t>つくば市研究学園一丁目１番地１</t>
    <rPh sb="4" eb="8">
      <t>ケンキュウガクエン</t>
    </rPh>
    <rPh sb="8" eb="11">
      <t>イチチョウメ</t>
    </rPh>
    <rPh sb="12" eb="14">
      <t>バンチ</t>
    </rPh>
    <phoneticPr fontId="31"/>
  </si>
  <si>
    <t>〒305-8555</t>
  </si>
  <si>
    <t>＊提出書類チェックシートの送付先</t>
    <rPh sb="1" eb="3">
      <t>テイシュツ</t>
    </rPh>
    <rPh sb="3" eb="5">
      <t>ショルイ</t>
    </rPh>
    <phoneticPr fontId="31"/>
  </si>
  <si>
    <t>事業ごとに１部</t>
    <rPh sb="0" eb="2">
      <t>ジギョウ</t>
    </rPh>
    <phoneticPr fontId="31"/>
  </si>
  <si>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31"/>
  </si>
  <si>
    <t>④利用者の状況</t>
    <rPh sb="1" eb="4">
      <t>リヨウシャ</t>
    </rPh>
    <rPh sb="5" eb="7">
      <t>ジョウキョウ</t>
    </rPh>
    <phoneticPr fontId="31"/>
  </si>
  <si>
    <t>③運営規程及び重要事項説明書、利用者契約書（見本）</t>
    <phoneticPr fontId="31"/>
  </si>
  <si>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31"/>
  </si>
  <si>
    <t>①自己点検シート</t>
    <rPh sb="1" eb="3">
      <t>ジコ</t>
    </rPh>
    <rPh sb="3" eb="5">
      <t>テンケン</t>
    </rPh>
    <phoneticPr fontId="31"/>
  </si>
  <si>
    <t>チェック</t>
    <phoneticPr fontId="31"/>
  </si>
  <si>
    <t>提出数</t>
    <phoneticPr fontId="31"/>
  </si>
  <si>
    <t>資料名</t>
    <phoneticPr fontId="31"/>
  </si>
  <si>
    <t>E-mail</t>
    <phoneticPr fontId="31"/>
  </si>
  <si>
    <t>電話番号</t>
  </si>
  <si>
    <t>担当者名</t>
  </si>
  <si>
    <t>施設名</t>
  </si>
  <si>
    <t>提出書類チェックシート（短期入所療養介護）</t>
    <rPh sb="0" eb="2">
      <t>テイシュツ</t>
    </rPh>
    <rPh sb="2" eb="4">
      <t>ショルイ</t>
    </rPh>
    <rPh sb="12" eb="14">
      <t>タンキ</t>
    </rPh>
    <rPh sb="14" eb="16">
      <t>ニュウショ</t>
    </rPh>
    <rPh sb="16" eb="18">
      <t>リョウヨウ</t>
    </rPh>
    <rPh sb="18" eb="20">
      <t>カイゴ</t>
    </rPh>
    <phoneticPr fontId="31"/>
  </si>
  <si>
    <t>　　　３　区分欄の年号は適宜変更してください。</t>
    <rPh sb="5" eb="7">
      <t>クブン</t>
    </rPh>
    <rPh sb="7" eb="8">
      <t>ラン</t>
    </rPh>
    <rPh sb="9" eb="11">
      <t>ネンゴウ</t>
    </rPh>
    <rPh sb="12" eb="14">
      <t>テキギ</t>
    </rPh>
    <rPh sb="14" eb="16">
      <t>ヘンコウ</t>
    </rPh>
    <phoneticPr fontId="31"/>
  </si>
  <si>
    <t>　　　２　利用者数は、介護報酬請求に係る実利用者数をご記入ください。</t>
    <phoneticPr fontId="31"/>
  </si>
  <si>
    <t>（注）１　上記表は、実地指導時直近１年間についてご記入ください。</t>
    <phoneticPr fontId="31"/>
  </si>
  <si>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31"/>
  </si>
  <si>
    <t>月</t>
  </si>
  <si>
    <t>年間平均利用者数</t>
    <rPh sb="0" eb="2">
      <t>ネンカン</t>
    </rPh>
    <rPh sb="2" eb="4">
      <t>ヘイキン</t>
    </rPh>
    <rPh sb="4" eb="6">
      <t>リヨウ</t>
    </rPh>
    <rPh sb="6" eb="7">
      <t>シャ</t>
    </rPh>
    <rPh sb="7" eb="8">
      <t>スウ</t>
    </rPh>
    <phoneticPr fontId="31"/>
  </si>
  <si>
    <t>R　　年</t>
    <phoneticPr fontId="31"/>
  </si>
  <si>
    <r>
      <rPr>
        <b/>
        <sz val="11"/>
        <rFont val="ＭＳ Ｐゴシック"/>
        <family val="3"/>
        <charset val="128"/>
      </rPr>
      <t>区</t>
    </r>
    <r>
      <rPr>
        <b/>
        <sz val="11"/>
        <rFont val="DejaVu Sans"/>
        <family val="2"/>
      </rPr>
      <t xml:space="preserve">       </t>
    </r>
    <r>
      <rPr>
        <b/>
        <sz val="11"/>
        <rFont val="ＭＳ Ｐゴシック"/>
        <family val="3"/>
        <charset val="128"/>
      </rPr>
      <t>分</t>
    </r>
    <phoneticPr fontId="31"/>
  </si>
  <si>
    <t>　利用者の状況</t>
    <phoneticPr fontId="31"/>
  </si>
  <si>
    <r>
      <rPr>
        <sz val="12"/>
        <color theme="1"/>
        <rFont val="Century"/>
        <family val="1"/>
      </rPr>
      <t>11</t>
    </r>
    <r>
      <rPr>
        <sz val="12"/>
        <color theme="1"/>
        <rFont val="ＭＳ 明朝"/>
        <family val="1"/>
        <charset val="128"/>
      </rPr>
      <t>行動を落ち着かせるために、向精神薬を過剰に服用させる</t>
    </r>
    <phoneticPr fontId="50"/>
  </si>
  <si>
    <r>
      <t>10</t>
    </r>
    <r>
      <rPr>
        <sz val="7"/>
        <color theme="1"/>
        <rFont val="Times New Roman"/>
        <family val="1"/>
      </rPr>
      <t xml:space="preserve">  </t>
    </r>
    <r>
      <rPr>
        <sz val="12"/>
        <color theme="1"/>
        <rFont val="ＭＳ 明朝"/>
        <family val="1"/>
        <charset val="128"/>
      </rPr>
      <t>自分の意志で開けることのできない居室に隔離する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</si>
  <si>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</si>
  <si>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</si>
  <si>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</si>
  <si>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50"/>
  </si>
  <si>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50"/>
  </si>
  <si>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</si>
  <si>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</si>
  <si>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2</t>
    </r>
    <r>
      <rPr>
        <sz val="7"/>
        <color theme="1"/>
        <rFont val="Times New Roman"/>
        <family val="1"/>
      </rPr>
      <t xml:space="preserve">     </t>
    </r>
    <r>
      <rPr>
        <sz val="12"/>
        <color theme="1"/>
        <rFont val="ＭＳ 明朝"/>
        <family val="1"/>
        <charset val="128"/>
      </rPr>
      <t>転落しないように、ベッドに体幹や四肢をひも等で縛る</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</si>
  <si>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</si>
  <si>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</si>
  <si>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</si>
  <si>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</si>
  <si>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t>　拘束等の内容（下記より）</t>
  </si>
  <si>
    <t>居室番号</t>
  </si>
  <si>
    <t>介護度</t>
  </si>
  <si>
    <t>氏　名</t>
  </si>
  <si>
    <t>№</t>
  </si>
  <si>
    <t>事業所（施設）名　　　　　　　　　　　　　</t>
  </si>
  <si>
    <t>行動障害のある利用者および身体拘束者名簿</t>
  </si>
  <si>
    <t>TEL029-883-1111</t>
    <phoneticPr fontId="31"/>
  </si>
  <si>
    <t>平11厚令37第142条第1項第1号</t>
    <phoneticPr fontId="18"/>
  </si>
  <si>
    <t>平11厚令37第142条第1項第2号</t>
    <phoneticPr fontId="18"/>
  </si>
  <si>
    <t xml:space="preserve">平11厚令37第142条第1項第3号
</t>
    <phoneticPr fontId="18"/>
  </si>
  <si>
    <t>平11厚令37第142条第1項第4号</t>
    <phoneticPr fontId="18"/>
  </si>
  <si>
    <t>平11厚令37第143条第1項第1号</t>
    <phoneticPr fontId="18"/>
  </si>
  <si>
    <t>平11厚令37第143条第1項第2号</t>
    <phoneticPr fontId="18"/>
  </si>
  <si>
    <t>平11厚令37第143条第1項第3号</t>
    <phoneticPr fontId="18"/>
  </si>
  <si>
    <t>平11厚令37第143条第1項第4号</t>
    <phoneticPr fontId="18"/>
  </si>
  <si>
    <t>平11厚令37第145条第1項</t>
    <phoneticPr fontId="18"/>
  </si>
  <si>
    <t>平11厚令37第145条第2項</t>
    <phoneticPr fontId="18"/>
  </si>
  <si>
    <t>平11厚令37第145条第3項</t>
    <phoneticPr fontId="18"/>
  </si>
  <si>
    <t>平11厚令37第145条第5項</t>
    <phoneticPr fontId="18"/>
  </si>
  <si>
    <t>平11厚令37第146条第5項
平13老発155（身体拘束ゼロへの手引き）</t>
    <phoneticPr fontId="18"/>
  </si>
  <si>
    <t xml:space="preserve">平11厚令37第147条第1項
</t>
    <phoneticPr fontId="18"/>
  </si>
  <si>
    <t xml:space="preserve">平11厚令37第147条第2項
</t>
    <phoneticPr fontId="18"/>
  </si>
  <si>
    <t xml:space="preserve">平11厚令37第147条第3項
</t>
    <phoneticPr fontId="18"/>
  </si>
  <si>
    <t>平11厚令37第147条第4項</t>
    <phoneticPr fontId="18"/>
  </si>
  <si>
    <t xml:space="preserve">平11厚令37第150条第2項
</t>
    <phoneticPr fontId="18"/>
  </si>
  <si>
    <t xml:space="preserve">平11厚令37第150条第3項
</t>
    <phoneticPr fontId="18"/>
  </si>
  <si>
    <t>平11厚令37第150条第4項</t>
    <phoneticPr fontId="18"/>
  </si>
  <si>
    <t>平11厚令37第150条第5項</t>
    <phoneticPr fontId="18"/>
  </si>
  <si>
    <t xml:space="preserve">平11厚令37第153条
</t>
    <phoneticPr fontId="18"/>
  </si>
  <si>
    <t xml:space="preserve">平11厚令37第154条第1号
</t>
    <phoneticPr fontId="18"/>
  </si>
  <si>
    <t xml:space="preserve">平11厚令37第155条の7第1項
</t>
    <phoneticPr fontId="18"/>
  </si>
  <si>
    <t xml:space="preserve">平11厚令37第155条の7第2項
</t>
    <phoneticPr fontId="18"/>
  </si>
  <si>
    <t xml:space="preserve">平11厚令37第155条の7第3項
</t>
    <phoneticPr fontId="18"/>
  </si>
  <si>
    <t xml:space="preserve">平11厚令37第155条の7第4項
</t>
    <phoneticPr fontId="18"/>
  </si>
  <si>
    <t xml:space="preserve">平11厚令37第155条の7第5項
</t>
    <phoneticPr fontId="18"/>
  </si>
  <si>
    <t>平11厚令37第155条の7第6項</t>
    <phoneticPr fontId="18"/>
  </si>
  <si>
    <t>平11厚令37第155条の10</t>
    <phoneticPr fontId="18"/>
  </si>
  <si>
    <t>平11厚令37第155条の10の2第1項</t>
    <rPh sb="17" eb="18">
      <t>ダイ</t>
    </rPh>
    <rPh sb="19" eb="20">
      <t>コウ</t>
    </rPh>
    <phoneticPr fontId="18"/>
  </si>
  <si>
    <t xml:space="preserve">平11厚令37第155条の10の2第2項
</t>
    <phoneticPr fontId="18"/>
  </si>
  <si>
    <t>平11厚令37第155条の10の2第3項</t>
    <phoneticPr fontId="18"/>
  </si>
  <si>
    <t>平11厚令37第155条の10の2第4項</t>
    <phoneticPr fontId="18"/>
  </si>
  <si>
    <t>平11厚令37第155条の10の2第5項</t>
    <phoneticPr fontId="18"/>
  </si>
  <si>
    <t>平11厚令37第155条の11</t>
    <phoneticPr fontId="18"/>
  </si>
  <si>
    <t>「根拠法令」の欄は、次を参照してください。</t>
  </si>
  <si>
    <t>介護保険法（平成９年法律第１２３号）</t>
    <phoneticPr fontId="31"/>
  </si>
  <si>
    <t>介護保険法施行規則（平成１１年厚生省令第３６号）</t>
    <phoneticPr fontId="31"/>
  </si>
  <si>
    <t>「平１１厚令３７」</t>
    <phoneticPr fontId="31"/>
  </si>
  <si>
    <t>指定居宅サービス等の事業の人員、設備及び運営に関する基準
（平成１１年３月３１日厚生省令第３７号）</t>
    <rPh sb="8" eb="9">
      <t>トウ</t>
    </rPh>
    <phoneticPr fontId="31"/>
  </si>
  <si>
    <t>「平１１老企２５」</t>
    <phoneticPr fontId="31"/>
  </si>
  <si>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31"/>
  </si>
  <si>
    <t>「平１２厚告１９」</t>
    <phoneticPr fontId="31"/>
  </si>
  <si>
    <t>指定居宅サービスに要する費用の額の算定に関する基準
（平成１２年２月１０日厚生省告示第１９号）</t>
    <phoneticPr fontId="31"/>
  </si>
  <si>
    <t>「平１２老企４０」</t>
    <rPh sb="1" eb="2">
      <t>ヘイ</t>
    </rPh>
    <rPh sb="4" eb="5">
      <t>ロウ</t>
    </rPh>
    <rPh sb="5" eb="6">
      <t>キ</t>
    </rPh>
    <phoneticPr fontId="3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</si>
  <si>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１２年３月８日老企第４０号厚生省老人保健福祉局企画課長通知）</t>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7" eb="59">
      <t>シセツ</t>
    </rPh>
    <rPh sb="63" eb="64">
      <t>トウ</t>
    </rPh>
    <phoneticPr fontId="31"/>
  </si>
  <si>
    <t>「平１８厚労告１２７」</t>
    <phoneticPr fontId="31"/>
  </si>
  <si>
    <t>指定介護予防サービスに要する費用の額の算定に関する基準
（平成１８年３月１４日厚生労働省告示第１２７号）</t>
    <phoneticPr fontId="31"/>
  </si>
  <si>
    <t>「平１８-0317001号」</t>
    <phoneticPr fontId="31"/>
  </si>
  <si>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31"/>
  </si>
  <si>
    <t>介護サービス事業者自主点検表　目次</t>
    <rPh sb="0" eb="2">
      <t>カイゴ</t>
    </rPh>
    <rPh sb="6" eb="9">
      <t>ジギョウシャ</t>
    </rPh>
    <rPh sb="9" eb="11">
      <t>ジシュ</t>
    </rPh>
    <rPh sb="11" eb="14">
      <t>テンケンヒョウ</t>
    </rPh>
    <rPh sb="15" eb="17">
      <t>モクジ</t>
    </rPh>
    <phoneticPr fontId="31"/>
  </si>
  <si>
    <t>第１</t>
    <rPh sb="0" eb="1">
      <t>ダイ</t>
    </rPh>
    <phoneticPr fontId="31"/>
  </si>
  <si>
    <t>第２</t>
    <rPh sb="0" eb="1">
      <t>ダイ</t>
    </rPh>
    <phoneticPr fontId="31"/>
  </si>
  <si>
    <t>第３</t>
    <rPh sb="0" eb="1">
      <t>ダイ</t>
    </rPh>
    <phoneticPr fontId="31"/>
  </si>
  <si>
    <t>人員に関する基準</t>
    <rPh sb="0" eb="2">
      <t>ジンイン</t>
    </rPh>
    <rPh sb="3" eb="4">
      <t>カン</t>
    </rPh>
    <rPh sb="6" eb="8">
      <t>キジュン</t>
    </rPh>
    <phoneticPr fontId="31"/>
  </si>
  <si>
    <t>第４</t>
    <rPh sb="0" eb="1">
      <t>ダイ</t>
    </rPh>
    <phoneticPr fontId="31"/>
  </si>
  <si>
    <t>設備に関する基準</t>
    <rPh sb="0" eb="2">
      <t>セツビ</t>
    </rPh>
    <rPh sb="3" eb="4">
      <t>カン</t>
    </rPh>
    <rPh sb="6" eb="8">
      <t>キジュン</t>
    </rPh>
    <phoneticPr fontId="31"/>
  </si>
  <si>
    <t>第５</t>
    <rPh sb="0" eb="1">
      <t>ダイ</t>
    </rPh>
    <phoneticPr fontId="31"/>
  </si>
  <si>
    <t>運営に関する基準</t>
    <rPh sb="0" eb="2">
      <t>ウンエイ</t>
    </rPh>
    <rPh sb="3" eb="4">
      <t>カン</t>
    </rPh>
    <rPh sb="6" eb="8">
      <t>キジュン</t>
    </rPh>
    <phoneticPr fontId="31"/>
  </si>
  <si>
    <t>介護給付費の算定及び取扱い（介護予防を含む）</t>
    <rPh sb="0" eb="2">
      <t>カイゴ</t>
    </rPh>
    <rPh sb="2" eb="5">
      <t>キュウフヒ</t>
    </rPh>
    <rPh sb="6" eb="8">
      <t>サンテイ</t>
    </rPh>
    <rPh sb="8" eb="9">
      <t>オヨ</t>
    </rPh>
    <rPh sb="10" eb="12">
      <t>トリアツカ</t>
    </rPh>
    <rPh sb="14" eb="16">
      <t>カイゴ</t>
    </rPh>
    <rPh sb="16" eb="18">
      <t>ヨボウ</t>
    </rPh>
    <rPh sb="19" eb="20">
      <t>フク</t>
    </rPh>
    <phoneticPr fontId="31"/>
  </si>
  <si>
    <t>介護サービス情報の公表</t>
    <rPh sb="0" eb="2">
      <t>カイゴ</t>
    </rPh>
    <rPh sb="6" eb="8">
      <t>ジョウホウ</t>
    </rPh>
    <rPh sb="9" eb="11">
      <t>コウヒョウ</t>
    </rPh>
    <phoneticPr fontId="31"/>
  </si>
  <si>
    <t xml:space="preserve">「法」 </t>
    <phoneticPr fontId="31"/>
  </si>
  <si>
    <t>「施行規則」</t>
    <phoneticPr fontId="31"/>
  </si>
  <si>
    <t>「平１２老企５４」</t>
    <phoneticPr fontId="31"/>
  </si>
  <si>
    <t>通所介護等における日常生活に要する費用の取扱いについて 
（平成12年３月30日老企第５４号厚生省老人保健福祉局企画課長通知）</t>
    <rPh sb="40" eb="41">
      <t>ロウ</t>
    </rPh>
    <rPh sb="41" eb="42">
      <t>キ</t>
    </rPh>
    <rPh sb="42" eb="43">
      <t>ダイ</t>
    </rPh>
    <rPh sb="45" eb="46">
      <t>ゴウ</t>
    </rPh>
    <phoneticPr fontId="31"/>
  </si>
  <si>
    <t>「平２７厚労告９３」</t>
    <phoneticPr fontId="31"/>
  </si>
  <si>
    <t>厚生労働大臣が定める一単位の単価
（平成２７年３月２３日厚生労働省告示第９３号）</t>
    <phoneticPr fontId="31"/>
  </si>
  <si>
    <t>平12厚告19別表9のイの注3
平18厚労告127別表7のイの注2
平12老企40第2の3(12)
平18-0317001号別紙1第2の8(7)</t>
  </si>
  <si>
    <t>平12厚告19別表9のイの注4
平18厚労告127別表7のイの注3
平12老企40第2の3(9)
平18-0317001号別紙1第2の8(8)</t>
  </si>
  <si>
    <t>平12厚告19別表9のイの注5
平18厚労告127別表7のイの注4
平12老企40第2の3(10)
平18-0317001号別紙1第2の8(9)</t>
  </si>
  <si>
    <t>平12厚告19別表9のイの注6
平18厚労告127別表7のイの注5
平12老企40第2の3(11)
平18-0317001号別紙1第2の8(10)</t>
  </si>
  <si>
    <t>平12厚告19別表9のイの注7
平18厚労告127別表7のイの注6
平12老企40第2の3(2)
平18-0317001号別紙1第2の8(2)</t>
  </si>
  <si>
    <t>平12厚告19別表9のイの注8
平18厚労告127別表7のイの注7
平12老企40第2の3(3)
平18-0317001号別紙1第2の8(4)</t>
  </si>
  <si>
    <t>平12厚告19別表9のイの注10
平18厚労告127別表7のイの注8
平12老企40第2の3(14)
平18-0317001号別紙1第2の8(12)</t>
  </si>
  <si>
    <t>平12厚告19別表9のイの注12
平18厚労告127別表7のイの注9
平12老企40第2の3(16)
平18-0317001号別紙1第2の8(13)</t>
  </si>
  <si>
    <t>平12厚告19別表9のイ(4)
平18厚労告127別表7のイ(3)
平12老企40第2の3(5)
平18-0317001号別紙1第2の8(3)</t>
  </si>
  <si>
    <t>平12厚告19別表9のイ(5)
平18厚労告127別表7のイ(4)
平12老企40第2の3(17)
平18-0317001号別紙1第2の8(14)</t>
  </si>
  <si>
    <t>平12厚告19別表9のイ(7)
平18厚労告127別表7のイ(6)
平12老企40第2の3(19)
平18-0317001号別紙1第2の8(16)</t>
  </si>
  <si>
    <t>平12厚告19別表9のイ(9)
平18厚労告127別表7のイ(8)
平12老企40第2の3(20)
平18-0317001号別紙1第2の8(17)</t>
  </si>
  <si>
    <t>平12厚告19別表9のイ(10)
平18厚労告127別表7のイ(9)
平12老企40第2の3(21)
平18-0317001号別紙1第2の8(18)</t>
  </si>
  <si>
    <t>平12厚告19別表9のイ(11)
平18厚労告127別表7のイ(10)
平12老企40第2の3(22)
平18-0317001号別紙1第2の8(19)</t>
  </si>
  <si>
    <t>平12厚告19別表9のロ
平18厚労告127別表7のロ
平12老企40第2の3(6)
平18-0317001号別紙1第2の8(5)</t>
  </si>
  <si>
    <t>平12厚告19別表9のロの注3
平18厚労告127別表7のロの注2
平12老企40第2の3(12)
平18-0317001号別紙1第2の8(7)</t>
  </si>
  <si>
    <t>平12厚告19別表9のロの注4
平18厚労告127別表7のロの注3
平12老企40第2の3(9)
平18-0317001号別紙1第2の8(8)</t>
  </si>
  <si>
    <t>平12厚告19別表9のロの注5
平18厚労告127別表7のロの注4
平12老企40第2の3(10)
平18-0317001号別紙1第2の8(9)</t>
  </si>
  <si>
    <t>平12厚告19別表9のロの注6
平18厚労告127別表7のロの注5
平12老企40第2の3(11)
平18-0317001号別紙1第2の8(10)</t>
  </si>
  <si>
    <t>平12厚告19別表9のロの注10
平18厚労告127別表7のロの注9
平12老企40第2の3(14)
平18-0317001号別紙1第2の8(12)</t>
  </si>
  <si>
    <t>平12厚告19別表9のロの注12
平18厚労告127別表7のロの注10
平12老企40第2の3(16)
平18-0317001号別紙1第2の8(13)</t>
  </si>
  <si>
    <t>平12厚告19別表9のロ(6)
平18厚労告127別表7のロの(5)
平12老企40第2の3(17)
平18-0317001号別紙1第2の8(14)</t>
  </si>
  <si>
    <t>平12厚告19別表9のロ(7)
平18厚労告127別表7のロの(6)
平12老企40第2の3(18)
平18-0317001号別紙1第2の8(15)</t>
  </si>
  <si>
    <t>平12厚告19別表9のロ(8)
平18厚労告127別表7のロの(7)
平12老企40第2の3(19)
平18-0317001号別紙1第2の8(16)</t>
  </si>
  <si>
    <t>平12厚告19別表9のロ(10)
平18厚労告127別表7のロの(9)
平12老企40第2の3(20)
平18-0317001号別紙1第2の8(17)</t>
  </si>
  <si>
    <t>平12厚告19別表9のロ(11)
平18厚労告127別表7のロの(10)
平12老企40第2の3(21)
平18-0317001号別紙1第2の8(18)</t>
  </si>
  <si>
    <t>平12厚告19別表9のロ(12)
平18厚労告127別表7のロの(11)
平12老企40第2の3(22)
平18-0317001号別紙1第2の8(19)</t>
  </si>
  <si>
    <t>平12厚告19別表9のハ
平18厚労告127別表7のハ
平12老企40第2の3(6)
平18-0317001号別紙1第2の8(5)</t>
  </si>
  <si>
    <t>平12厚告19別表9のハの注3
平18厚労告127別表7のハの注2
平12老企40第2の3(12)
平18-0317001号別紙1第2の8(7)</t>
  </si>
  <si>
    <t>平12厚告19別表9のハの注4
平18厚労告127別表7のハの注3
平12老企40第2の3(9)
平18-0317001号別紙1第2の8(8)</t>
  </si>
  <si>
    <t>平12厚告19別表9のハの注5
平18厚労告127別表7のハの注4
平12老企40第2の3(10)
平18-0317001号別紙1第2の8(9)</t>
  </si>
  <si>
    <t xml:space="preserve">平12厚告19別表9のハの注6
平18厚労告127別表7のハの注5
平12老企40第2の3(11)
平18-0317001号別紙1第2の8(10)
</t>
  </si>
  <si>
    <t>平12厚告19別表9のハの注9
平18厚労告127別表7のハの注8
平12老企40第2の3(14)
平18-0317001号別紙1第2の8(12)</t>
  </si>
  <si>
    <t>平12厚告19別表9のハの注11
平18厚労告127別表7のハの注9
平12老企40第2の3(16)
平18-0317001号別紙1第2の8(13)</t>
  </si>
  <si>
    <t>平12厚告19別表9のハ(4)
平18厚労告127別表7のハの(3)
平12老企40第2の3(17)
平18-0317001号別紙1第2の8(14)</t>
  </si>
  <si>
    <t>平12厚告19別表9のハ(5)
平18厚労告127別表7のハの(4)
平12老企40第2の3(18)
平18-0317001号別紙1第2の8(15)</t>
  </si>
  <si>
    <t>平12厚告19別表9のハ(6)
平18厚労告127別表7のハの(5)
平12老企40第2の3(19)
平18-0317001号別紙1第2の8(16)</t>
  </si>
  <si>
    <t>平12厚告19別表9のハ(8)
平18厚労告127別表7のハの(7)
平12老企40第2の3(20)
平18-0317001号別紙1第2の8(17)</t>
  </si>
  <si>
    <t>平12厚告19別表9のハ(9)
平18厚労告127別表7のハの(8)
平12老企40第2の3(21)
平18-0317001号別紙1第2の8(18)</t>
  </si>
  <si>
    <t>平12厚告19別表9のハ(10)
平18厚労告127別表7のハの(9)
平12老企40第2の3(22)
平18-0317001号別紙1第2の8(19)</t>
  </si>
  <si>
    <t>平12厚告19別表9のホ
平18厚労告127別表7のホ
平12老企40第2の3(6-1)
平18-0317001号別紙1第2の8(5-1)</t>
  </si>
  <si>
    <t>平12厚告19別表9のホの注3
平18厚労告127別表7のホの注2
平12老企40第2の3(12)
平18-0317001号別紙1第2の8(7)</t>
  </si>
  <si>
    <t>平12厚告19別表9のホの注4
平18厚労告127別表7のホの注3
平12老企40第2の3(9)
平18-0317001号別紙1第2の8(8)</t>
  </si>
  <si>
    <t>平12厚告19別表9のホの注5
平18厚労告127別表7のホの注4
平12老企40第2の3(10)
平18-0317001号別紙1第2の8(9)</t>
  </si>
  <si>
    <t>平12厚告19別表9のホの注6
平18厚労告127別表7のホの注5
平12老企40第2の3(11)
平18-0317001号別紙1第2の8(10)</t>
  </si>
  <si>
    <t>平12厚告19別表9のホの注8
平18厚労告127別表7のホの注7
平12老企40第2の3(2)
平18-0317001号別紙1第2の8(2)</t>
  </si>
  <si>
    <t>平12厚告19別表9のホの注9
平18厚労告127別表7のホの注8
平12老企40第2の3(14)
平18-0317001号別紙1第2の8(12)</t>
  </si>
  <si>
    <t>平12厚告19別表9のホの注11
平18厚労告127別表7のホの注9
平12老企40第2の3(16)
平18-0317001号別紙1第2の8(13)</t>
  </si>
  <si>
    <t>平12厚告19別表9のホ(8)
平18厚労告127別表7のホの(7)
平12老企40第2の3(17)
平18-0317001号別紙1第2の8(14)</t>
  </si>
  <si>
    <t>平12厚告19別表9のホ(9)
平18厚労告127別表7のホの(8)
平12老企40第2の3(18)
平18-0317001号別紙1第2の8(15)</t>
  </si>
  <si>
    <t>平12厚告19別表9のホ(11)
平18厚労告127別表7のホの(10)
平12老企40第2の3(19)
平18-0317001号別紙1第2の8(16)</t>
  </si>
  <si>
    <t>平12厚告19別表9のホ(14)
平18厚労告127別表7のホの(12)
平12老企40第2の3(20)
平18-0317001号別紙1第2の8(17)</t>
  </si>
  <si>
    <t>平12厚告19別表9のホ(15)
平18厚労告127別表7のホの(13)
平12老企40第2の3(21)
平12老企40第2の3(20)
平18-0317001号別紙1第2の8(18)</t>
  </si>
  <si>
    <t>平12厚告19別表9のホ(16)
平18厚労告127別表7のホの(14)
平12老企40第2の3(22)
平12老企40第2の3(20)
平18-0317001号別紙1第2の8(19)</t>
  </si>
  <si>
    <t>20 記録の整備</t>
    <rPh sb="3" eb="5">
      <t>キロク</t>
    </rPh>
    <rPh sb="6" eb="8">
      <t>セイビ</t>
    </rPh>
    <phoneticPr fontId="18"/>
  </si>
  <si>
    <t>利用者に対する指定短期入所療養介護の提供に関する次の各号に掲げる記録を整備し、その完結の日から５年間保存しなければならない。
一　短期入所療養介護計画
二　具体的なサービスの内容等の記録
三　身体的拘束等の態様及び時間、その際の利用者の心身の状況並びに緊急やむを得ない理由の記録
四　市町村への通知に係る記録
五　苦情の内容等の記録
六　事故の状況及び事故に際して採った処置についての記録</t>
    <phoneticPr fontId="18"/>
  </si>
  <si>
    <t>平11厚令37
第154条の２
条例第201条</t>
    <rPh sb="0" eb="1">
      <t>タイラ</t>
    </rPh>
    <rPh sb="8" eb="9">
      <t>ダイ</t>
    </rPh>
    <rPh sb="12" eb="13">
      <t>ジョウ</t>
    </rPh>
    <phoneticPr fontId="31"/>
  </si>
  <si>
    <t>「条例」</t>
    <rPh sb="1" eb="3">
      <t>ジョウレイ</t>
    </rPh>
    <phoneticPr fontId="50"/>
  </si>
  <si>
    <t>介護保険法に基づき指定居宅サービスの事業の設備及び運営に関する基準等を定める条例(平成24年茨城県条例第66号)</t>
    <phoneticPr fontId="50"/>
  </si>
  <si>
    <t>ｃ）僻地に所在する病院であって、（介護予防）短期入所療養介護を行う病棟における看護・介護職員の員数については居宅サービス基準に定める員数を満たし、正看比率も２割以上であるが、医師の員数が居宅サービス基準に定める員数の６割未満であるもの（医師の確保に関する計画を指定権者に届け出たものに限る。）においては、各類型の（介護予防）短期入所療養介護費又は特定病院療養病床短期入所療養介護費のうち、看護・介護職員の配置に応じた所定単位数から12単位を控除して得た単位数</t>
    <rPh sb="2" eb="4">
      <t>ヘキチ</t>
    </rPh>
    <rPh sb="5" eb="7">
      <t>ショザイ</t>
    </rPh>
    <rPh sb="9" eb="11">
      <t>ビョウイン</t>
    </rPh>
    <rPh sb="22" eb="24">
      <t>タンキ</t>
    </rPh>
    <rPh sb="24" eb="26">
      <t>ニュウショ</t>
    </rPh>
    <rPh sb="26" eb="28">
      <t>リョウヨウ</t>
    </rPh>
    <rPh sb="28" eb="30">
      <t>カイゴ</t>
    </rPh>
    <rPh sb="31" eb="32">
      <t>オコナ</t>
    </rPh>
    <rPh sb="33" eb="35">
      <t>ビョウトウ</t>
    </rPh>
    <rPh sb="39" eb="41">
      <t>カンゴ</t>
    </rPh>
    <rPh sb="42" eb="44">
      <t>カイゴ</t>
    </rPh>
    <rPh sb="44" eb="46">
      <t>ショクイン</t>
    </rPh>
    <rPh sb="47" eb="48">
      <t>イン</t>
    </rPh>
    <rPh sb="48" eb="49">
      <t>スウ</t>
    </rPh>
    <rPh sb="54" eb="56">
      <t>キョタク</t>
    </rPh>
    <rPh sb="60" eb="62">
      <t>キジュン</t>
    </rPh>
    <rPh sb="63" eb="64">
      <t>サダ</t>
    </rPh>
    <rPh sb="66" eb="67">
      <t>イン</t>
    </rPh>
    <rPh sb="67" eb="68">
      <t>スウ</t>
    </rPh>
    <rPh sb="69" eb="70">
      <t>ミ</t>
    </rPh>
    <rPh sb="80" eb="82">
      <t>イジョウ</t>
    </rPh>
    <rPh sb="87" eb="89">
      <t>イシ</t>
    </rPh>
    <rPh sb="90" eb="91">
      <t>イン</t>
    </rPh>
    <rPh sb="91" eb="92">
      <t>スウ</t>
    </rPh>
    <rPh sb="93" eb="95">
      <t>キョタク</t>
    </rPh>
    <rPh sb="99" eb="101">
      <t>キジュン</t>
    </rPh>
    <rPh sb="102" eb="103">
      <t>サダ</t>
    </rPh>
    <rPh sb="105" eb="106">
      <t>イン</t>
    </rPh>
    <rPh sb="106" eb="107">
      <t>スウ</t>
    </rPh>
    <rPh sb="109" eb="110">
      <t>ワリ</t>
    </rPh>
    <rPh sb="110" eb="112">
      <t>ミマン</t>
    </rPh>
    <rPh sb="118" eb="120">
      <t>イシ</t>
    </rPh>
    <rPh sb="121" eb="123">
      <t>カクホ</t>
    </rPh>
    <rPh sb="124" eb="125">
      <t>カン</t>
    </rPh>
    <rPh sb="127" eb="129">
      <t>ケイカク</t>
    </rPh>
    <rPh sb="135" eb="136">
      <t>トド</t>
    </rPh>
    <rPh sb="137" eb="138">
      <t>デ</t>
    </rPh>
    <rPh sb="142" eb="143">
      <t>カギ</t>
    </rPh>
    <rPh sb="152" eb="155">
      <t>カクルイケイ</t>
    </rPh>
    <rPh sb="162" eb="164">
      <t>タンキ</t>
    </rPh>
    <rPh sb="164" eb="166">
      <t>ニュウショ</t>
    </rPh>
    <rPh sb="166" eb="168">
      <t>リョウヨウ</t>
    </rPh>
    <rPh sb="168" eb="170">
      <t>カイゴ</t>
    </rPh>
    <rPh sb="170" eb="171">
      <t>ヒ</t>
    </rPh>
    <rPh sb="171" eb="172">
      <t>マタ</t>
    </rPh>
    <rPh sb="173" eb="175">
      <t>トクテイ</t>
    </rPh>
    <rPh sb="175" eb="177">
      <t>ビョウイン</t>
    </rPh>
    <rPh sb="177" eb="179">
      <t>リョウヨウ</t>
    </rPh>
    <rPh sb="179" eb="181">
      <t>ビョウショウ</t>
    </rPh>
    <rPh sb="181" eb="183">
      <t>タンキ</t>
    </rPh>
    <rPh sb="183" eb="185">
      <t>ニュウショ</t>
    </rPh>
    <rPh sb="185" eb="187">
      <t>リョウヨウ</t>
    </rPh>
    <rPh sb="187" eb="189">
      <t>カイゴ</t>
    </rPh>
    <rPh sb="189" eb="190">
      <t>ヒ</t>
    </rPh>
    <rPh sb="194" eb="196">
      <t>カンゴ</t>
    </rPh>
    <rPh sb="197" eb="199">
      <t>カイゴ</t>
    </rPh>
    <rPh sb="199" eb="201">
      <t>ショクイン</t>
    </rPh>
    <rPh sb="202" eb="204">
      <t>ハイチ</t>
    </rPh>
    <rPh sb="205" eb="206">
      <t>オウ</t>
    </rPh>
    <rPh sb="208" eb="210">
      <t>ショテイ</t>
    </rPh>
    <rPh sb="210" eb="213">
      <t>タンイスウ</t>
    </rPh>
    <rPh sb="217" eb="219">
      <t>タンイ</t>
    </rPh>
    <rPh sb="220" eb="222">
      <t>コウジョ</t>
    </rPh>
    <rPh sb="224" eb="225">
      <t>エ</t>
    </rPh>
    <rPh sb="226" eb="229">
      <t>タンイスウ</t>
    </rPh>
    <phoneticPr fontId="18"/>
  </si>
  <si>
    <t>※基準に適合しない事実が生じた場合、速やかに改善計画を指定権者に提出した後、事実が生じた月から３月後に改善計画に基づく改善状況を指定権者に報告し、事実が生じた月の翌月から改善が認められた月までの間について、入所者全員について所定単位数から減算する。</t>
    <rPh sb="1" eb="3">
      <t>キジュン</t>
    </rPh>
    <rPh sb="4" eb="6">
      <t>テキゴウ</t>
    </rPh>
    <phoneticPr fontId="18"/>
  </si>
  <si>
    <t>基本型として、別に厚生労働大臣が定める基準に適合するものとして指定権者に届け出た（介護予防）短期入所療養介護ついては、在宅復帰・在宅療養支援機能加算(Ⅰ)として１日につき51単位を、在宅強化型として基準に適合するものとして届け出た介護老人保健施設における（介護予防）短期入所療養介護については、在宅復帰・在宅療養支援機能加算(Ⅱ)として１日につき51単位を所定単位数に加算しているか。</t>
    <rPh sb="41" eb="45">
      <t>カイゴヨボウ</t>
    </rPh>
    <rPh sb="128" eb="132">
      <t>カイゴヨボウ</t>
    </rPh>
    <phoneticPr fontId="18"/>
  </si>
  <si>
    <t>別に厚生労働大臣が定める基準に適合しているものとして指定権者に届け出た指定（介護予防）短期入所生活介護事業所の従業者が利用者の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るか。</t>
  </si>
  <si>
    <t>別に厚生労働大臣が定める基準に適合しているものとして指定権者に届け出た指定（介護予防）短期入所生活介護事業所が、利用者に対し指定（介護予防）短期入所生活介護を行った場合は、当該基準に掲げる区分に従い、１月につき次に掲げる所定単位数を加算しているか。
　ただし、次に掲げるいずれかの加算を算定している場合においては、次に掲げるその他の加算は算定しない。
⑴ 生産性向上推進体制加算(Ⅰ) 100単位
⑵ 生産性向上推進体制加算(Ⅱ) 10単位</t>
  </si>
  <si>
    <t xml:space="preserve">(3) 介護職員等処遇改善加算の算定額に相当する賃金改善を実施すること。ただし、経営悪化等により事業の継続が困難な場合、当該事業の継続を図るために当該事業所の職員の賃金水準（本加算による賃金改善分を除く。）を見直すことはやむを得ないが、その内容について指定権者に届け出ること。
</t>
    <rPh sb="40" eb="45">
      <t>ケイエイアッカトウ</t>
    </rPh>
    <rPh sb="48" eb="50">
      <t>ジギョウ</t>
    </rPh>
    <rPh sb="51" eb="53">
      <t>ケイゾク</t>
    </rPh>
    <rPh sb="54" eb="56">
      <t>コンナン</t>
    </rPh>
    <rPh sb="57" eb="59">
      <t>バアイ</t>
    </rPh>
    <rPh sb="60" eb="64">
      <t>トウガイジギョウ</t>
    </rPh>
    <rPh sb="65" eb="67">
      <t>ケイゾク</t>
    </rPh>
    <rPh sb="68" eb="69">
      <t>ハカ</t>
    </rPh>
    <rPh sb="73" eb="78">
      <t>トウガイジギョウショ</t>
    </rPh>
    <rPh sb="79" eb="81">
      <t>ショクイン</t>
    </rPh>
    <rPh sb="82" eb="86">
      <t>チンギンスイジュン</t>
    </rPh>
    <rPh sb="88" eb="90">
      <t>カサン</t>
    </rPh>
    <rPh sb="93" eb="95">
      <t>チンギン</t>
    </rPh>
    <rPh sb="95" eb="98">
      <t>カイゼンブン</t>
    </rPh>
    <rPh sb="99" eb="100">
      <t>ノゾ</t>
    </rPh>
    <rPh sb="104" eb="106">
      <t>ミナオ</t>
    </rPh>
    <rPh sb="113" eb="114">
      <t>エ</t>
    </rPh>
    <rPh sb="120" eb="122">
      <t>ナイヨウ</t>
    </rPh>
    <rPh sb="131" eb="132">
      <t>トド</t>
    </rPh>
    <rPh sb="133" eb="134">
      <t>デ</t>
    </rPh>
    <phoneticPr fontId="18"/>
  </si>
  <si>
    <t>　別に厚生労働大臣が定める基準に適合しているものとして指定権者に届け出た指定（介護予防）短期入所生活介護事業所が、利用者に対し指定（介護予防）短期入所生活介護を行った場合は、当該基準に掲げる区分に従い、１月につき次に掲げる所定単位数を加算しているか。
　ただし、次に掲げるいずれかの加算を算定している場合においては、次に掲げるその他の加算は算定しない。
⑴ 生産性向上推進体制加算(Ⅰ) 100単位
⑵ 生産性向上推進体制加算(Ⅱ) 10単位</t>
  </si>
  <si>
    <t>別に厚生労働大臣が定める基準に適合しているものとして指定権者に届け出た事業所については、1日につき24単位を所定単位数に加算しているか。</t>
  </si>
  <si>
    <t>別に厚生労働大臣が定める基準に適合しているものとして指定権者に届け出た指定（介護予防）短期入所療養介護事業所において、若年性認知症利用者に対して指定（介護予防）短期入所療養介護を行った場合には、若年性認知症利用者受入加算として１日につき120単位（特定介護老人保健施設短期入所療養介護に係るものについては１日につき60単位）を所定単位数に加算しているか。</t>
    <rPh sb="38" eb="42">
      <t>カイゴヨボウ</t>
    </rPh>
    <rPh sb="75" eb="79">
      <t>カイゴヨボウ</t>
    </rPh>
    <phoneticPr fontId="18"/>
  </si>
  <si>
    <t>下記のいずれの基準にも適合するものとして、指定権者に届け出て当該基準による食事の提供を行う指定（介護予防）短期入所療養介護事業所が、別に定める療養食を提供したときは、1日につき３回を限度として、８単位を加算しているか。</t>
    <rPh sb="48" eb="50">
      <t>カイゴ</t>
    </rPh>
    <rPh sb="50" eb="52">
      <t>ヨボウ</t>
    </rPh>
    <rPh sb="89" eb="90">
      <t>カイ</t>
    </rPh>
    <rPh sb="91" eb="93">
      <t>ゲンド</t>
    </rPh>
    <phoneticPr fontId="18"/>
  </si>
  <si>
    <t>別に厚生労働大臣が定める基準に適合しているものとして指定権者に届け出た指定（介護予防）短期入所療養介護事業所が、別に厚生労働大臣が定める者に対し専門的な認知症ケアを行った場合には、当該基準に掲げる区分に従い、１日につき次に掲げる所定単位数を加算しているか。
　</t>
    <rPh sb="38" eb="40">
      <t>カイゴ</t>
    </rPh>
    <rPh sb="40" eb="42">
      <t>ヨボウ</t>
    </rPh>
    <rPh sb="43" eb="45">
      <t>タンキ</t>
    </rPh>
    <rPh sb="45" eb="47">
      <t>ニュウショ</t>
    </rPh>
    <rPh sb="47" eb="49">
      <t>リョウヨウ</t>
    </rPh>
    <rPh sb="49" eb="51">
      <t>カイゴ</t>
    </rPh>
    <rPh sb="51" eb="54">
      <t>ジギョウショ</t>
    </rPh>
    <phoneticPr fontId="18"/>
  </si>
  <si>
    <t>　別に厚生労働大臣が定める基準に適合しているものとして指定権者に届け出た指定（介護予防）短期入所療養介護事業所が、利用者に対し、指定（介護予防）短期入所療養介護を行った場合は、当該基準に掲げる区分に従い、１日につき次に掲げる所定単位数を加算しているか。
　</t>
    <rPh sb="39" eb="43">
      <t>カイゴヨボウ</t>
    </rPh>
    <rPh sb="48" eb="50">
      <t>リョウヨウ</t>
    </rPh>
    <rPh sb="67" eb="71">
      <t>カイゴヨボウ</t>
    </rPh>
    <rPh sb="76" eb="78">
      <t>リョウヨウ</t>
    </rPh>
    <phoneticPr fontId="18"/>
  </si>
  <si>
    <t xml:space="preserve">(2) 当該介護事業所において、(1) の賃金改善に関する計画並びに当該計画に係る実施期間及び実施方法その他の当該介護事業所の職員の処遇改善の計画等を記載した介護職員等処遇改善計画書を作成し、すべての職員に周知し、指定権者に届け出ていること。
</t>
  </si>
  <si>
    <t>(4)当該事業所において、事業年度ごとに当該事業所の職員の処遇改善に関する実績を指定権者に報告すること。</t>
    <rPh sb="26" eb="28">
      <t>ショクイン</t>
    </rPh>
    <phoneticPr fontId="18"/>
  </si>
  <si>
    <t>別に厚生労働大臣が定める基準に適合しているものとして指定権者に届け出た指定（介護予防）短期入所療養介護事業所において、若年性認知症利用者に対して指定（介護予防）短期入所療養介護を行った場合には、若年性認知症利用者受入加算として特定病院療養病床短期入所療養介護費以外については、１日につき120単位を、特定病院療養病床短期入所療養介護費については、１日につき60単位を所定単位数に加算しているか。</t>
    <rPh sb="130" eb="132">
      <t>イガイ</t>
    </rPh>
    <rPh sb="150" eb="152">
      <t>トクテイ</t>
    </rPh>
    <rPh sb="152" eb="154">
      <t>ビョウイン</t>
    </rPh>
    <rPh sb="154" eb="156">
      <t>リョウヨウ</t>
    </rPh>
    <rPh sb="156" eb="158">
      <t>ビョウショウ</t>
    </rPh>
    <rPh sb="158" eb="160">
      <t>タンキ</t>
    </rPh>
    <rPh sb="160" eb="162">
      <t>ニュウショ</t>
    </rPh>
    <rPh sb="162" eb="164">
      <t>リョウヨウ</t>
    </rPh>
    <rPh sb="164" eb="166">
      <t>カイゴ</t>
    </rPh>
    <rPh sb="166" eb="167">
      <t>ヒ</t>
    </rPh>
    <phoneticPr fontId="18"/>
  </si>
  <si>
    <t>いずれの基準にも適合するものとして、指定権者に届け出て当該基準による食事の提供を行う指定(介護予防）短期入所療養介護事業所が、別に定める療養食を提供したときは、1日につき３回を限度として８単位を加算しているか。</t>
    <rPh sb="45" eb="47">
      <t>カイゴ</t>
    </rPh>
    <rPh sb="47" eb="49">
      <t>ヨボウ</t>
    </rPh>
    <rPh sb="86" eb="87">
      <t>カイ</t>
    </rPh>
    <rPh sb="88" eb="90">
      <t>ゲンド</t>
    </rPh>
    <phoneticPr fontId="18"/>
  </si>
  <si>
    <t>別に厚生労働大臣が定める基準に適合しているものとして指定権者に届け出た指定(介護予防）短期入所療養介護事業所が、別に厚生労働大臣が定める者に対し専門的な認知症ケアを行った場合には、当該基準に掲げる区分に従い、１日につき次に掲げる所定単位数を加算しているか。
　</t>
    <rPh sb="38" eb="42">
      <t>カイゴヨボウ</t>
    </rPh>
    <rPh sb="43" eb="45">
      <t>タンキ</t>
    </rPh>
    <rPh sb="45" eb="47">
      <t>ニュウショ</t>
    </rPh>
    <rPh sb="47" eb="49">
      <t>リョウヨウ</t>
    </rPh>
    <rPh sb="49" eb="51">
      <t>カイゴ</t>
    </rPh>
    <rPh sb="51" eb="54">
      <t>ジギョウショ</t>
    </rPh>
    <phoneticPr fontId="18"/>
  </si>
  <si>
    <t>別に厚生労働大臣が定める基準に適合しているものとして指定権者に届け出た指定(介護予防）短期入所療養介護事業所が、利用者に対し、指定(介護予防）短期入所療養介護を行った場合は、当該基準に掲げる区分に従い、１日につき次に掲げる所定単位数を加算しているか。
　</t>
    <rPh sb="38" eb="42">
      <t>カイゴヨボウ</t>
    </rPh>
    <rPh sb="47" eb="49">
      <t>リョウヨウ</t>
    </rPh>
    <rPh sb="75" eb="77">
      <t>リョウヨウ</t>
    </rPh>
    <phoneticPr fontId="18"/>
  </si>
  <si>
    <t>別に厚生労働大臣が定める基準に適合しているものとして指定権者に届け出た指定（介護予防）短期入所療養介護事業所において、若年性認知症利用者に対して指定（介護予防）短期入所療養介護を行った場合には、若年性認知症利用者受入加算として特定診療所短期入所療養介護費以外については、１日につき120単位を、特定診療所短期入所療養介護費については、１日につき60単位を所定単位数に加算しているか。
　</t>
    <rPh sb="38" eb="40">
      <t>カイゴ</t>
    </rPh>
    <rPh sb="40" eb="42">
      <t>ヨボウ</t>
    </rPh>
    <rPh sb="127" eb="129">
      <t>イガイ</t>
    </rPh>
    <rPh sb="147" eb="149">
      <t>トクテイ</t>
    </rPh>
    <rPh sb="149" eb="152">
      <t>シンリョウジョ</t>
    </rPh>
    <rPh sb="152" eb="154">
      <t>タンキ</t>
    </rPh>
    <rPh sb="154" eb="156">
      <t>ニュウショ</t>
    </rPh>
    <rPh sb="156" eb="158">
      <t>リョウヨウ</t>
    </rPh>
    <rPh sb="158" eb="160">
      <t>カイゴ</t>
    </rPh>
    <rPh sb="160" eb="161">
      <t>ヒ</t>
    </rPh>
    <phoneticPr fontId="18"/>
  </si>
  <si>
    <t>いずれの基準にも適合するものとして、指定権者に届け出て当該基準による食事の提供を行う指定（介護予防）短期入所療養介護事業所が、別に定める療養食を提供したときは、1日につき３回を限度として、８単位を加算しているか。</t>
    <rPh sb="45" eb="47">
      <t>カイゴ</t>
    </rPh>
    <rPh sb="47" eb="49">
      <t>ヨボウ</t>
    </rPh>
    <rPh sb="86" eb="87">
      <t>カイ</t>
    </rPh>
    <rPh sb="88" eb="90">
      <t>ゲンド</t>
    </rPh>
    <phoneticPr fontId="18"/>
  </si>
  <si>
    <t>別に厚生労働大臣が定める基準に適合しているものとして指定権者に届け出た指定（介護予防）短期入所療養介護事業所が、別に厚生労働大臣が定める者に対し専門的な認知症ケアを行った場合には、当該基準に掲げる区分に従い、１日につき次に掲げる所定単位数を加算しているか。
　</t>
    <rPh sb="38" eb="42">
      <t>カイゴヨボウ</t>
    </rPh>
    <rPh sb="43" eb="45">
      <t>タンキ</t>
    </rPh>
    <rPh sb="45" eb="47">
      <t>ニュウショ</t>
    </rPh>
    <rPh sb="47" eb="49">
      <t>リョウヨウ</t>
    </rPh>
    <rPh sb="49" eb="51">
      <t>カイゴ</t>
    </rPh>
    <rPh sb="51" eb="54">
      <t>ジギョウショ</t>
    </rPh>
    <phoneticPr fontId="18"/>
  </si>
  <si>
    <t>　別に厚生労働大臣が定める基準に適合しているものとして指定権者に届け出た指定（介護予防）短期入所療養介護事業所が、利用者に対し、指定（介護予防）短期入所療養介護を行った場合は、当該基準に掲げる区分に従い、１日につき次に掲げる所定単位数を加算しているか。
　</t>
    <rPh sb="39" eb="43">
      <t>カイゴヨボウ</t>
    </rPh>
    <rPh sb="48" eb="50">
      <t>リョウヨウ</t>
    </rPh>
    <rPh sb="76" eb="78">
      <t>リョウヨウ</t>
    </rPh>
    <phoneticPr fontId="18"/>
  </si>
  <si>
    <t>次のいずれの基準にも適合するものとして、指定権者に届け出て当該基準による食事の提供を行う指定（介護予防）短期入所療養介護事業所が、別に定める療養食を提供したときは、1日につき３回を限度として８単位を加算しているか。</t>
    <rPh sb="0" eb="1">
      <t>ツギ</t>
    </rPh>
    <rPh sb="88" eb="89">
      <t>カイ</t>
    </rPh>
    <rPh sb="90" eb="92">
      <t>ゲンド</t>
    </rPh>
    <phoneticPr fontId="18"/>
  </si>
  <si>
    <t>　別に厚生労働大臣が定める基準に適合しているものとして指定権者に届け出た指定（介護予防）短期入所療養介護事業所が、利用者に対し、指定（介護予防）短期入所療養介護を行った場合は、当該基準に掲げる区分に従い、１日につき次に掲げる所定単位数を加算しているか。
　</t>
    <rPh sb="48" eb="50">
      <t>リョウヨウ</t>
    </rPh>
    <rPh sb="76" eb="78">
      <t>リョウヨウ</t>
    </rPh>
    <phoneticPr fontId="18"/>
  </si>
  <si>
    <t>ｄ）僻地に所在する病院であって医師の確保に関する計画を県知事に届け出ていない病院又は僻地以外に所在する病院であって、（介護予防）短期入所療養介護を行う病棟における看護・介護職員の員数については居宅サービス基準に定める員数を満たしている（正看比率は問わない）が、医師の員数が居宅サービス基準に定める員数の６割未満であるものにおいては、病院療養病床（介護予防）短期入所療養介護費の(Ⅲ)、病院療養病床経過型（介護予防）短期入所療養介護費の(Ⅱ)、ユニット型病院療養病床（介護予防）短期入所療養介護費、ユニット型病院療養病床経過型（介護予防）短期入所療養介護費又は特定病院療養病床短期入所療養介護費の所定単位数に100分の90を乗じて得た単位数</t>
    <rPh sb="2" eb="4">
      <t>ヘキチ</t>
    </rPh>
    <rPh sb="5" eb="7">
      <t>ショザイ</t>
    </rPh>
    <rPh sb="9" eb="11">
      <t>ビョウイン</t>
    </rPh>
    <rPh sb="15" eb="17">
      <t>イシ</t>
    </rPh>
    <rPh sb="18" eb="20">
      <t>カクホ</t>
    </rPh>
    <rPh sb="21" eb="22">
      <t>カン</t>
    </rPh>
    <rPh sb="24" eb="26">
      <t>ケイカク</t>
    </rPh>
    <rPh sb="27" eb="30">
      <t>ケンチジ</t>
    </rPh>
    <rPh sb="31" eb="32">
      <t>トド</t>
    </rPh>
    <rPh sb="33" eb="34">
      <t>デ</t>
    </rPh>
    <rPh sb="38" eb="40">
      <t>ビョウイン</t>
    </rPh>
    <rPh sb="40" eb="41">
      <t>マタ</t>
    </rPh>
    <rPh sb="42" eb="44">
      <t>ヘキチ</t>
    </rPh>
    <rPh sb="44" eb="46">
      <t>イガイ</t>
    </rPh>
    <rPh sb="47" eb="49">
      <t>ショザイ</t>
    </rPh>
    <rPh sb="51" eb="53">
      <t>ビョウイン</t>
    </rPh>
    <rPh sb="64" eb="66">
      <t>タンキ</t>
    </rPh>
    <rPh sb="66" eb="68">
      <t>ニュウショ</t>
    </rPh>
    <rPh sb="68" eb="70">
      <t>リョウヨウ</t>
    </rPh>
    <rPh sb="70" eb="72">
      <t>カイゴ</t>
    </rPh>
    <rPh sb="73" eb="74">
      <t>オコナ</t>
    </rPh>
    <rPh sb="75" eb="77">
      <t>ビョウトウ</t>
    </rPh>
    <rPh sb="81" eb="83">
      <t>カンゴ</t>
    </rPh>
    <rPh sb="84" eb="86">
      <t>カイゴ</t>
    </rPh>
    <rPh sb="86" eb="88">
      <t>ショクイン</t>
    </rPh>
    <rPh sb="89" eb="90">
      <t>イン</t>
    </rPh>
    <rPh sb="90" eb="91">
      <t>スウ</t>
    </rPh>
    <rPh sb="96" eb="98">
      <t>キョタク</t>
    </rPh>
    <rPh sb="102" eb="104">
      <t>キジュン</t>
    </rPh>
    <rPh sb="105" eb="106">
      <t>サダ</t>
    </rPh>
    <rPh sb="108" eb="109">
      <t>イン</t>
    </rPh>
    <rPh sb="109" eb="110">
      <t>スウ</t>
    </rPh>
    <rPh sb="111" eb="112">
      <t>ミ</t>
    </rPh>
    <rPh sb="123" eb="124">
      <t>ト</t>
    </rPh>
    <rPh sb="130" eb="132">
      <t>イシ</t>
    </rPh>
    <rPh sb="133" eb="134">
      <t>イン</t>
    </rPh>
    <rPh sb="134" eb="135">
      <t>スウ</t>
    </rPh>
    <rPh sb="136" eb="138">
      <t>キョタク</t>
    </rPh>
    <rPh sb="142" eb="144">
      <t>キジュン</t>
    </rPh>
    <rPh sb="145" eb="146">
      <t>サダ</t>
    </rPh>
    <rPh sb="148" eb="149">
      <t>イン</t>
    </rPh>
    <rPh sb="149" eb="150">
      <t>スウ</t>
    </rPh>
    <rPh sb="152" eb="153">
      <t>ワリ</t>
    </rPh>
    <rPh sb="153" eb="155">
      <t>ミマン</t>
    </rPh>
    <phoneticPr fontId="18"/>
  </si>
  <si>
    <t>（標準様式1）</t>
    <rPh sb="1" eb="3">
      <t>ヒョウジュン</t>
    </rPh>
    <rPh sb="3" eb="5">
      <t>ヨウシキ</t>
    </rPh>
    <phoneticPr fontId="31"/>
  </si>
  <si>
    <t>従業者の勤務の体制及び勤務形態一覧表　</t>
  </si>
  <si>
    <t>サービス種別（</t>
    <rPh sb="4" eb="6">
      <t>シュベツ</t>
    </rPh>
    <phoneticPr fontId="18"/>
  </si>
  <si>
    <t>指定介護老人保健施設（従来型）</t>
    <rPh sb="0" eb="2">
      <t>シテイ</t>
    </rPh>
    <rPh sb="2" eb="4">
      <t>カイゴ</t>
    </rPh>
    <rPh sb="4" eb="6">
      <t>ロウジン</t>
    </rPh>
    <rPh sb="6" eb="8">
      <t>ホケン</t>
    </rPh>
    <rPh sb="8" eb="10">
      <t>シセツ</t>
    </rPh>
    <rPh sb="11" eb="13">
      <t>ジュウライ</t>
    </rPh>
    <rPh sb="13" eb="14">
      <t>ガタ</t>
    </rPh>
    <phoneticPr fontId="18"/>
  </si>
  <si>
    <t>）</t>
    <phoneticPr fontId="18"/>
  </si>
  <si>
    <t>令和</t>
    <rPh sb="0" eb="2">
      <t>レイワ</t>
    </rPh>
    <phoneticPr fontId="18"/>
  </si>
  <si>
    <t>(</t>
    <phoneticPr fontId="18"/>
  </si>
  <si>
    <t>)</t>
    <phoneticPr fontId="18"/>
  </si>
  <si>
    <t>年</t>
    <rPh sb="0" eb="1">
      <t>ネン</t>
    </rPh>
    <phoneticPr fontId="18"/>
  </si>
  <si>
    <t>月</t>
    <rPh sb="0" eb="1">
      <t>ゲツ</t>
    </rPh>
    <phoneticPr fontId="18"/>
  </si>
  <si>
    <t>事業所名（</t>
    <rPh sb="0" eb="3">
      <t>ジギョウショ</t>
    </rPh>
    <rPh sb="3" eb="4">
      <t>メイ</t>
    </rPh>
    <phoneticPr fontId="18"/>
  </si>
  <si>
    <t>○○○○</t>
    <phoneticPr fontId="18"/>
  </si>
  <si>
    <t>(1)</t>
    <phoneticPr fontId="18"/>
  </si>
  <si>
    <t>４週</t>
  </si>
  <si>
    <t>(2)</t>
    <phoneticPr fontId="18"/>
  </si>
  <si>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</si>
  <si>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8"/>
  </si>
  <si>
    <t>時間/週</t>
    <rPh sb="0" eb="2">
      <t>ジカン</t>
    </rPh>
    <rPh sb="3" eb="4">
      <t>シュウ</t>
    </rPh>
    <phoneticPr fontId="18"/>
  </si>
  <si>
    <t>時間/月</t>
    <rPh sb="0" eb="2">
      <t>ジカン</t>
    </rPh>
    <rPh sb="3" eb="4">
      <t>ツキ</t>
    </rPh>
    <phoneticPr fontId="18"/>
  </si>
  <si>
    <t>当月の日数</t>
    <rPh sb="0" eb="2">
      <t>トウゲツ</t>
    </rPh>
    <rPh sb="3" eb="5">
      <t>ニッスウ</t>
    </rPh>
    <phoneticPr fontId="18"/>
  </si>
  <si>
    <t>日</t>
    <rPh sb="0" eb="1">
      <t>ニチ</t>
    </rPh>
    <phoneticPr fontId="18"/>
  </si>
  <si>
    <t>(4) 入所者数（利用者数）</t>
    <rPh sb="4" eb="7">
      <t>ニュウショシャ</t>
    </rPh>
    <rPh sb="7" eb="8">
      <t>スウ</t>
    </rPh>
    <rPh sb="9" eb="12">
      <t>リヨウシャ</t>
    </rPh>
    <rPh sb="12" eb="13">
      <t>スウ</t>
    </rPh>
    <phoneticPr fontId="18"/>
  </si>
  <si>
    <t>（前年度の平均値または推定数）</t>
    <rPh sb="1" eb="4">
      <t>ゼンネンド</t>
    </rPh>
    <rPh sb="5" eb="8">
      <t>ヘイキンチ</t>
    </rPh>
    <rPh sb="11" eb="14">
      <t>スイテイスウ</t>
    </rPh>
    <phoneticPr fontId="18"/>
  </si>
  <si>
    <t>人</t>
    <rPh sb="0" eb="1">
      <t>ニン</t>
    </rPh>
    <phoneticPr fontId="18"/>
  </si>
  <si>
    <t>No</t>
    <phoneticPr fontId="18"/>
  </si>
  <si>
    <t>(5) 
職種</t>
    <phoneticPr fontId="31"/>
  </si>
  <si>
    <t>(6)
勤務
形態</t>
    <phoneticPr fontId="31"/>
  </si>
  <si>
    <t>(7) 資格</t>
    <rPh sb="4" eb="6">
      <t>シカク</t>
    </rPh>
    <phoneticPr fontId="18"/>
  </si>
  <si>
    <t>(8) 氏　名</t>
    <phoneticPr fontId="31"/>
  </si>
  <si>
    <t>(9)</t>
    <phoneticPr fontId="18"/>
  </si>
  <si>
    <r>
      <t xml:space="preserve">(11)
</t>
    </r>
    <r>
      <rPr>
        <sz val="11"/>
        <rFont val="HGSｺﾞｼｯｸM"/>
        <family val="3"/>
        <charset val="128"/>
      </rPr>
      <t>週平均
勤務時間数</t>
    </r>
    <rPh sb="6" eb="8">
      <t>ヘイキン</t>
    </rPh>
    <rPh sb="9" eb="11">
      <t>キンム</t>
    </rPh>
    <rPh sb="11" eb="13">
      <t>ジカン</t>
    </rPh>
    <rPh sb="13" eb="14">
      <t>スウ</t>
    </rPh>
    <phoneticPr fontId="3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</si>
  <si>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1"/>
  </si>
  <si>
    <t>1週目</t>
    <rPh sb="1" eb="2">
      <t>シュウ</t>
    </rPh>
    <rPh sb="2" eb="3">
      <t>メ</t>
    </rPh>
    <phoneticPr fontId="18"/>
  </si>
  <si>
    <t>2週目</t>
    <rPh sb="1" eb="2">
      <t>シュウ</t>
    </rPh>
    <rPh sb="2" eb="3">
      <t>メ</t>
    </rPh>
    <phoneticPr fontId="18"/>
  </si>
  <si>
    <t>3週目</t>
    <rPh sb="1" eb="2">
      <t>シュウ</t>
    </rPh>
    <rPh sb="2" eb="3">
      <t>メ</t>
    </rPh>
    <phoneticPr fontId="18"/>
  </si>
  <si>
    <t>4週目</t>
    <rPh sb="1" eb="2">
      <t>シュウ</t>
    </rPh>
    <rPh sb="2" eb="3">
      <t>メ</t>
    </rPh>
    <phoneticPr fontId="18"/>
  </si>
  <si>
    <t>5週目</t>
    <rPh sb="1" eb="2">
      <t>シュウ</t>
    </rPh>
    <rPh sb="2" eb="3">
      <t>メ</t>
    </rPh>
    <phoneticPr fontId="18"/>
  </si>
  <si>
    <t>シフト記号</t>
    <rPh sb="3" eb="5">
      <t>キゴウ</t>
    </rPh>
    <phoneticPr fontId="63"/>
  </si>
  <si>
    <t>勤務時間数</t>
    <rPh sb="0" eb="2">
      <t>キンム</t>
    </rPh>
    <rPh sb="2" eb="5">
      <t>ジカンスウ</t>
    </rPh>
    <phoneticPr fontId="18"/>
  </si>
  <si>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8"/>
  </si>
  <si>
    <t>①看護職員</t>
    <rPh sb="1" eb="3">
      <t>カンゴ</t>
    </rPh>
    <rPh sb="3" eb="5">
      <t>ショクイン</t>
    </rPh>
    <phoneticPr fontId="18"/>
  </si>
  <si>
    <t>②介護職員</t>
    <rPh sb="1" eb="3">
      <t>カイゴ</t>
    </rPh>
    <rPh sb="3" eb="5">
      <t>ショクイン</t>
    </rPh>
    <phoneticPr fontId="18"/>
  </si>
  <si>
    <t>③看護職員と介護職員の合計</t>
    <rPh sb="1" eb="3">
      <t>カンゴ</t>
    </rPh>
    <rPh sb="3" eb="5">
      <t>ショクイン</t>
    </rPh>
    <rPh sb="6" eb="8">
      <t>カイゴ</t>
    </rPh>
    <rPh sb="8" eb="10">
      <t>ショクイン</t>
    </rPh>
    <rPh sb="11" eb="13">
      <t>ゴウケイ</t>
    </rPh>
    <phoneticPr fontId="18"/>
  </si>
  <si>
    <t>勤務形態</t>
    <rPh sb="0" eb="2">
      <t>キンム</t>
    </rPh>
    <rPh sb="2" eb="4">
      <t>ケイタイ</t>
    </rPh>
    <phoneticPr fontId="18"/>
  </si>
  <si>
    <t>勤務時間数合計</t>
    <rPh sb="0" eb="2">
      <t>キンム</t>
    </rPh>
    <rPh sb="2" eb="5">
      <t>ジカンスウ</t>
    </rPh>
    <rPh sb="5" eb="7">
      <t>ゴウケイ</t>
    </rPh>
    <phoneticPr fontId="18"/>
  </si>
  <si>
    <t>常勤換算の対象時間数</t>
    <rPh sb="0" eb="2">
      <t>ジョウキン</t>
    </rPh>
    <rPh sb="2" eb="4">
      <t>カンサン</t>
    </rPh>
    <rPh sb="5" eb="7">
      <t>タイショウ</t>
    </rPh>
    <rPh sb="7" eb="9">
      <t>ジカン</t>
    </rPh>
    <rPh sb="9" eb="10">
      <t>スウ</t>
    </rPh>
    <phoneticPr fontId="18"/>
  </si>
  <si>
    <t>常勤換算方法対象外の</t>
    <rPh sb="0" eb="2">
      <t>ジョウキン</t>
    </rPh>
    <rPh sb="2" eb="4">
      <t>カンサン</t>
    </rPh>
    <rPh sb="4" eb="6">
      <t>ホウホウ</t>
    </rPh>
    <rPh sb="6" eb="9">
      <t>タイショウガイ</t>
    </rPh>
    <phoneticPr fontId="18"/>
  </si>
  <si>
    <t>当月合計</t>
    <rPh sb="0" eb="2">
      <t>トウゲツ</t>
    </rPh>
    <rPh sb="2" eb="4">
      <t>ゴウケイ</t>
    </rPh>
    <phoneticPr fontId="18"/>
  </si>
  <si>
    <t>週平均</t>
    <rPh sb="0" eb="3">
      <t>シュウヘイキン</t>
    </rPh>
    <phoneticPr fontId="18"/>
  </si>
  <si>
    <t>常勤の従業者の人数</t>
    <rPh sb="0" eb="2">
      <t>ジョウキン</t>
    </rPh>
    <rPh sb="3" eb="6">
      <t>ジュウギョウシャ</t>
    </rPh>
    <rPh sb="7" eb="9">
      <t>ニンズウ</t>
    </rPh>
    <phoneticPr fontId="18"/>
  </si>
  <si>
    <t>看護職員</t>
    <rPh sb="0" eb="2">
      <t>カンゴ</t>
    </rPh>
    <rPh sb="2" eb="4">
      <t>ショクイン</t>
    </rPh>
    <phoneticPr fontId="18"/>
  </si>
  <si>
    <t>介護職員</t>
    <rPh sb="0" eb="2">
      <t>カイゴ</t>
    </rPh>
    <rPh sb="2" eb="4">
      <t>ショクイン</t>
    </rPh>
    <phoneticPr fontId="18"/>
  </si>
  <si>
    <t>合計</t>
    <rPh sb="0" eb="2">
      <t>ゴウケイ</t>
    </rPh>
    <phoneticPr fontId="18"/>
  </si>
  <si>
    <t>A</t>
    <phoneticPr fontId="18"/>
  </si>
  <si>
    <t>＋</t>
    <phoneticPr fontId="18"/>
  </si>
  <si>
    <t>＝</t>
    <phoneticPr fontId="18"/>
  </si>
  <si>
    <t>B</t>
    <phoneticPr fontId="18"/>
  </si>
  <si>
    <t>C</t>
    <phoneticPr fontId="18"/>
  </si>
  <si>
    <t>-</t>
    <phoneticPr fontId="18"/>
  </si>
  <si>
    <t>D</t>
    <phoneticPr fontId="18"/>
  </si>
  <si>
    <t>（勤務形態の記号）</t>
    <rPh sb="1" eb="3">
      <t>キンム</t>
    </rPh>
    <rPh sb="3" eb="5">
      <t>ケイタイ</t>
    </rPh>
    <rPh sb="6" eb="8">
      <t>キゴウ</t>
    </rPh>
    <phoneticPr fontId="18"/>
  </si>
  <si>
    <t>記号</t>
    <rPh sb="0" eb="2">
      <t>キゴウ</t>
    </rPh>
    <phoneticPr fontId="18"/>
  </si>
  <si>
    <t>区分</t>
    <rPh sb="0" eb="2">
      <t>クブン</t>
    </rPh>
    <phoneticPr fontId="18"/>
  </si>
  <si>
    <t>常勤で専従</t>
    <rPh sb="0" eb="2">
      <t>ジョウキン</t>
    </rPh>
    <rPh sb="3" eb="5">
      <t>センジュウ</t>
    </rPh>
    <phoneticPr fontId="18"/>
  </si>
  <si>
    <t>■ 常勤換算方法による人数</t>
    <rPh sb="2" eb="4">
      <t>ジョウキン</t>
    </rPh>
    <rPh sb="4" eb="6">
      <t>カンサン</t>
    </rPh>
    <rPh sb="6" eb="8">
      <t>ホウホウ</t>
    </rPh>
    <rPh sb="11" eb="13">
      <t>ニンズウ</t>
    </rPh>
    <phoneticPr fontId="18"/>
  </si>
  <si>
    <t>基準：</t>
    <rPh sb="0" eb="2">
      <t>キジュン</t>
    </rPh>
    <phoneticPr fontId="18"/>
  </si>
  <si>
    <t>週</t>
  </si>
  <si>
    <t>常勤で兼務</t>
    <rPh sb="0" eb="2">
      <t>ジョウキン</t>
    </rPh>
    <rPh sb="3" eb="5">
      <t>ケンム</t>
    </rPh>
    <phoneticPr fontId="18"/>
  </si>
  <si>
    <t>常勤換算の</t>
    <rPh sb="0" eb="2">
      <t>ジョウキン</t>
    </rPh>
    <rPh sb="2" eb="4">
      <t>カンサン</t>
    </rPh>
    <phoneticPr fontId="18"/>
  </si>
  <si>
    <t>常勤の従業者が</t>
    <rPh sb="0" eb="2">
      <t>ジョウキン</t>
    </rPh>
    <rPh sb="3" eb="6">
      <t>ジュウギョウシャ</t>
    </rPh>
    <phoneticPr fontId="18"/>
  </si>
  <si>
    <t>非常勤で専従</t>
    <rPh sb="0" eb="3">
      <t>ヒジョウキン</t>
    </rPh>
    <rPh sb="4" eb="6">
      <t>センジュウ</t>
    </rPh>
    <phoneticPr fontId="18"/>
  </si>
  <si>
    <t>常勤換算後の人数</t>
    <rPh sb="0" eb="2">
      <t>ジョウキン</t>
    </rPh>
    <rPh sb="2" eb="4">
      <t>カンサン</t>
    </rPh>
    <rPh sb="4" eb="5">
      <t>ゴ</t>
    </rPh>
    <rPh sb="6" eb="8">
      <t>ニンズウ</t>
    </rPh>
    <phoneticPr fontId="18"/>
  </si>
  <si>
    <t>非常勤で兼務</t>
    <rPh sb="0" eb="3">
      <t>ヒジョウキン</t>
    </rPh>
    <rPh sb="4" eb="6">
      <t>ケンム</t>
    </rPh>
    <phoneticPr fontId="18"/>
  </si>
  <si>
    <t>÷</t>
    <phoneticPr fontId="18"/>
  </si>
  <si>
    <t>（小数点第2位以下切り捨て）</t>
    <rPh sb="1" eb="4">
      <t>ショウスウテン</t>
    </rPh>
    <rPh sb="4" eb="5">
      <t>ダイ</t>
    </rPh>
    <rPh sb="6" eb="7">
      <t>イ</t>
    </rPh>
    <rPh sb="7" eb="9">
      <t>イカ</t>
    </rPh>
    <rPh sb="9" eb="10">
      <t>キ</t>
    </rPh>
    <rPh sb="11" eb="12">
      <t>ス</t>
    </rPh>
    <phoneticPr fontId="18"/>
  </si>
  <si>
    <t>■ 看護職員の常勤換算方法による人数</t>
    <rPh sb="2" eb="4">
      <t>カンゴ</t>
    </rPh>
    <rPh sb="4" eb="6">
      <t>ショクイン</t>
    </rPh>
    <rPh sb="7" eb="9">
      <t>ジョウキン</t>
    </rPh>
    <rPh sb="9" eb="11">
      <t>カンサン</t>
    </rPh>
    <rPh sb="11" eb="13">
      <t>ホウホウ</t>
    </rPh>
    <rPh sb="16" eb="18">
      <t>ニンズウ</t>
    </rPh>
    <phoneticPr fontId="18"/>
  </si>
  <si>
    <t>■ 介護職員の常勤換算方法による人数</t>
    <rPh sb="2" eb="4">
      <t>カイゴ</t>
    </rPh>
    <rPh sb="4" eb="6">
      <t>ショクイン</t>
    </rPh>
    <rPh sb="7" eb="9">
      <t>ジョウキン</t>
    </rPh>
    <rPh sb="9" eb="11">
      <t>カンサン</t>
    </rPh>
    <rPh sb="11" eb="13">
      <t>ホウホウ</t>
    </rPh>
    <rPh sb="16" eb="18">
      <t>ニンズウ</t>
    </rPh>
    <phoneticPr fontId="18"/>
  </si>
  <si>
    <t>常勤の従業者の人数</t>
  </si>
  <si>
    <t>常勤換算方法による人数</t>
    <rPh sb="0" eb="2">
      <t>ジョウキン</t>
    </rPh>
    <rPh sb="2" eb="4">
      <t>カンサン</t>
    </rPh>
    <rPh sb="4" eb="6">
      <t>ホウホウ</t>
    </rPh>
    <rPh sb="9" eb="11">
      <t>ニンズウ</t>
    </rPh>
    <phoneticPr fontId="18"/>
  </si>
  <si>
    <t>指定介護老人保健施設（ユニット型）</t>
    <rPh sb="0" eb="2">
      <t>シテイ</t>
    </rPh>
    <rPh sb="2" eb="4">
      <t>カイゴ</t>
    </rPh>
    <rPh sb="4" eb="6">
      <t>ロウジン</t>
    </rPh>
    <rPh sb="6" eb="8">
      <t>ホケン</t>
    </rPh>
    <rPh sb="8" eb="10">
      <t>シセツ</t>
    </rPh>
    <rPh sb="15" eb="16">
      <t>ガタ</t>
    </rPh>
    <phoneticPr fontId="18"/>
  </si>
  <si>
    <t>(5)
ユニットリーダー</t>
    <phoneticPr fontId="18"/>
  </si>
  <si>
    <t>(6)
ユニット名</t>
    <rPh sb="8" eb="9">
      <t>メイ</t>
    </rPh>
    <phoneticPr fontId="18"/>
  </si>
  <si>
    <t>(7) 
職種</t>
    <phoneticPr fontId="31"/>
  </si>
  <si>
    <t>(8)
勤務
形態</t>
    <phoneticPr fontId="31"/>
  </si>
  <si>
    <t>(9) 資格</t>
    <rPh sb="4" eb="6">
      <t>シカク</t>
    </rPh>
    <phoneticPr fontId="18"/>
  </si>
  <si>
    <t>(10) 氏　名</t>
    <phoneticPr fontId="31"/>
  </si>
  <si>
    <t>(11)</t>
    <phoneticPr fontId="18"/>
  </si>
  <si>
    <r>
      <t xml:space="preserve">(13)
</t>
    </r>
    <r>
      <rPr>
        <sz val="11"/>
        <rFont val="HGSｺﾞｼｯｸM"/>
        <family val="3"/>
        <charset val="128"/>
      </rPr>
      <t>週平均
勤務時間数</t>
    </r>
    <rPh sb="6" eb="8">
      <t>ヘイキン</t>
    </rPh>
    <rPh sb="9" eb="11">
      <t>キンム</t>
    </rPh>
    <rPh sb="11" eb="13">
      <t>ジカン</t>
    </rPh>
    <rPh sb="13" eb="14">
      <t>スウ</t>
    </rPh>
    <phoneticPr fontId="31"/>
  </si>
  <si>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1"/>
  </si>
  <si>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8"/>
  </si>
  <si>
    <t>≪要 提出≫</t>
    <rPh sb="1" eb="2">
      <t>ヨウ</t>
    </rPh>
    <rPh sb="3" eb="5">
      <t>テイシュツ</t>
    </rPh>
    <phoneticPr fontId="18"/>
  </si>
  <si>
    <t>■シフト記号表（勤務時間帯）</t>
    <rPh sb="4" eb="6">
      <t>キゴウ</t>
    </rPh>
    <rPh sb="6" eb="7">
      <t>ヒョウ</t>
    </rPh>
    <rPh sb="8" eb="10">
      <t>キンム</t>
    </rPh>
    <rPh sb="10" eb="13">
      <t>ジカンタイ</t>
    </rPh>
    <phoneticPr fontId="18"/>
  </si>
  <si>
    <t>※24時間表記</t>
    <rPh sb="3" eb="5">
      <t>ジカン</t>
    </rPh>
    <rPh sb="5" eb="7">
      <t>ヒョウキ</t>
    </rPh>
    <phoneticPr fontId="1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</si>
  <si>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8"/>
  </si>
  <si>
    <t>勤務時間</t>
    <rPh sb="0" eb="2">
      <t>キンム</t>
    </rPh>
    <rPh sb="2" eb="4">
      <t>ジカン</t>
    </rPh>
    <phoneticPr fontId="18"/>
  </si>
  <si>
    <t>自由記載欄</t>
    <rPh sb="0" eb="2">
      <t>ジユウ</t>
    </rPh>
    <rPh sb="2" eb="4">
      <t>キサイ</t>
    </rPh>
    <rPh sb="4" eb="5">
      <t>ラン</t>
    </rPh>
    <phoneticPr fontId="18"/>
  </si>
  <si>
    <t>始業時刻</t>
    <rPh sb="0" eb="2">
      <t>シギョウ</t>
    </rPh>
    <rPh sb="2" eb="4">
      <t>ジコク</t>
    </rPh>
    <phoneticPr fontId="18"/>
  </si>
  <si>
    <t>終業時刻</t>
    <rPh sb="0" eb="2">
      <t>シュウギョウ</t>
    </rPh>
    <rPh sb="2" eb="4">
      <t>ジコク</t>
    </rPh>
    <phoneticPr fontId="18"/>
  </si>
  <si>
    <t>うち、休憩時間</t>
    <rPh sb="3" eb="5">
      <t>キュウケイ</t>
    </rPh>
    <rPh sb="5" eb="7">
      <t>ジカン</t>
    </rPh>
    <phoneticPr fontId="18"/>
  </si>
  <si>
    <t>a</t>
    <phoneticPr fontId="18"/>
  </si>
  <si>
    <t>：</t>
    <phoneticPr fontId="18"/>
  </si>
  <si>
    <t>～</t>
    <phoneticPr fontId="18"/>
  </si>
  <si>
    <t>（</t>
    <phoneticPr fontId="18"/>
  </si>
  <si>
    <t>b</t>
    <phoneticPr fontId="18"/>
  </si>
  <si>
    <t>c</t>
    <phoneticPr fontId="18"/>
  </si>
  <si>
    <t>d</t>
    <phoneticPr fontId="18"/>
  </si>
  <si>
    <t>e</t>
    <phoneticPr fontId="18"/>
  </si>
  <si>
    <t>f</t>
    <phoneticPr fontId="18"/>
  </si>
  <si>
    <t>g</t>
    <phoneticPr fontId="18"/>
  </si>
  <si>
    <t>h</t>
    <phoneticPr fontId="18"/>
  </si>
  <si>
    <t>（夜勤）16:00～翌9:00勤務</t>
    <rPh sb="1" eb="3">
      <t>ヤキン</t>
    </rPh>
    <rPh sb="10" eb="11">
      <t>ヨク</t>
    </rPh>
    <rPh sb="15" eb="17">
      <t>キンム</t>
    </rPh>
    <phoneticPr fontId="18"/>
  </si>
  <si>
    <t>i</t>
    <phoneticPr fontId="18"/>
  </si>
  <si>
    <t>（夜勤）16:00～翌9:00勤務</t>
    <phoneticPr fontId="18"/>
  </si>
  <si>
    <t>j</t>
    <phoneticPr fontId="18"/>
  </si>
  <si>
    <t>k</t>
    <phoneticPr fontId="18"/>
  </si>
  <si>
    <t>l</t>
    <phoneticPr fontId="18"/>
  </si>
  <si>
    <t>m</t>
    <phoneticPr fontId="18"/>
  </si>
  <si>
    <t>n</t>
    <phoneticPr fontId="18"/>
  </si>
  <si>
    <t>o</t>
    <phoneticPr fontId="18"/>
  </si>
  <si>
    <t>p</t>
    <phoneticPr fontId="18"/>
  </si>
  <si>
    <t>q</t>
    <phoneticPr fontId="18"/>
  </si>
  <si>
    <t>r</t>
    <phoneticPr fontId="18"/>
  </si>
  <si>
    <t>s</t>
    <phoneticPr fontId="18"/>
  </si>
  <si>
    <t>t</t>
    <phoneticPr fontId="18"/>
  </si>
  <si>
    <t>u</t>
    <phoneticPr fontId="18"/>
  </si>
  <si>
    <t>v</t>
    <phoneticPr fontId="18"/>
  </si>
  <si>
    <t>w</t>
    <phoneticPr fontId="18"/>
  </si>
  <si>
    <t>x</t>
    <phoneticPr fontId="18"/>
  </si>
  <si>
    <t>y</t>
    <phoneticPr fontId="18"/>
  </si>
  <si>
    <t>z</t>
    <phoneticPr fontId="18"/>
  </si>
  <si>
    <t>aa</t>
    <phoneticPr fontId="18"/>
  </si>
  <si>
    <t>ab</t>
    <phoneticPr fontId="18"/>
  </si>
  <si>
    <t>ac</t>
    <phoneticPr fontId="18"/>
  </si>
  <si>
    <t>ad</t>
    <phoneticPr fontId="18"/>
  </si>
  <si>
    <t>ae</t>
    <phoneticPr fontId="18"/>
  </si>
  <si>
    <t>af</t>
    <phoneticPr fontId="18"/>
  </si>
  <si>
    <t>ag</t>
    <phoneticPr fontId="18"/>
  </si>
  <si>
    <t>1日に2回勤務する場合</t>
    <rPh sb="1" eb="2">
      <t>ニチ</t>
    </rPh>
    <rPh sb="4" eb="5">
      <t>カイ</t>
    </rPh>
    <rPh sb="5" eb="7">
      <t>キンム</t>
    </rPh>
    <rPh sb="9" eb="11">
      <t>バアイ</t>
    </rPh>
    <phoneticPr fontId="18"/>
  </si>
  <si>
    <t>ah</t>
    <phoneticPr fontId="18"/>
  </si>
  <si>
    <t>1日に2回勤務する場合</t>
    <phoneticPr fontId="18"/>
  </si>
  <si>
    <t>ai</t>
    <phoneticPr fontId="18"/>
  </si>
  <si>
    <t>・職種ごとの勤務時間を「○：○○～○：○○」と表記することが困難な場合は、No18～33を活用し、勤務時間数のみを入力してください。</t>
    <rPh sb="45" eb="47">
      <t>カツヨウ</t>
    </rPh>
    <phoneticPr fontId="1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</si>
  <si>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8"/>
  </si>
  <si>
    <t>・シフト記号が足りない場合は、適宜、行を追加してください。</t>
    <rPh sb="4" eb="6">
      <t>キゴウ</t>
    </rPh>
    <rPh sb="7" eb="8">
      <t>タ</t>
    </rPh>
    <rPh sb="11" eb="13">
      <t>バアイ</t>
    </rPh>
    <rPh sb="15" eb="17">
      <t>テキギ</t>
    </rPh>
    <rPh sb="18" eb="19">
      <t>ギョウ</t>
    </rPh>
    <rPh sb="20" eb="22">
      <t>ツイカ</t>
    </rPh>
    <phoneticPr fontId="1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</si>
  <si>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8"/>
  </si>
  <si>
    <t>指定介護老人保健施設（サテライト型）</t>
    <rPh sb="0" eb="2">
      <t>シテイ</t>
    </rPh>
    <rPh sb="2" eb="4">
      <t>カイゴ</t>
    </rPh>
    <rPh sb="4" eb="6">
      <t>ロウジン</t>
    </rPh>
    <rPh sb="6" eb="8">
      <t>ホケン</t>
    </rPh>
    <rPh sb="8" eb="10">
      <t>シセツ</t>
    </rPh>
    <rPh sb="16" eb="17">
      <t>ガタ</t>
    </rPh>
    <phoneticPr fontId="18"/>
  </si>
  <si>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18"/>
  </si>
  <si>
    <t>指定介護老人保健施設（分館型）</t>
    <rPh sb="0" eb="2">
      <t>シテイ</t>
    </rPh>
    <rPh sb="2" eb="4">
      <t>カイゴ</t>
    </rPh>
    <rPh sb="4" eb="6">
      <t>ロウジン</t>
    </rPh>
    <rPh sb="6" eb="8">
      <t>ホケン</t>
    </rPh>
    <rPh sb="8" eb="10">
      <t>シセツ</t>
    </rPh>
    <rPh sb="11" eb="13">
      <t>ブンカン</t>
    </rPh>
    <rPh sb="13" eb="14">
      <t>ガタ</t>
    </rPh>
    <phoneticPr fontId="18"/>
  </si>
  <si>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18"/>
  </si>
  <si>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18"/>
  </si>
  <si>
    <t>管理者</t>
    <rPh sb="0" eb="3">
      <t>カンリシャ</t>
    </rPh>
    <phoneticPr fontId="18"/>
  </si>
  <si>
    <t>医師</t>
    <rPh sb="0" eb="2">
      <t>イシ</t>
    </rPh>
    <phoneticPr fontId="18"/>
  </si>
  <si>
    <t>薬剤師</t>
    <rPh sb="0" eb="3">
      <t>ヤクザイシ</t>
    </rPh>
    <phoneticPr fontId="18"/>
  </si>
  <si>
    <t>支援相談員</t>
    <rPh sb="0" eb="2">
      <t>シエン</t>
    </rPh>
    <rPh sb="2" eb="5">
      <t>ソウダンイン</t>
    </rPh>
    <phoneticPr fontId="18"/>
  </si>
  <si>
    <t>理学療法士</t>
    <rPh sb="0" eb="2">
      <t>リガク</t>
    </rPh>
    <rPh sb="2" eb="5">
      <t>リョウホウシ</t>
    </rPh>
    <phoneticPr fontId="18"/>
  </si>
  <si>
    <t>作業療法士</t>
    <rPh sb="0" eb="2">
      <t>サギョウ</t>
    </rPh>
    <rPh sb="2" eb="5">
      <t>リョウホウシ</t>
    </rPh>
    <phoneticPr fontId="18"/>
  </si>
  <si>
    <t>言語聴覚士</t>
    <rPh sb="0" eb="2">
      <t>ゲンゴ</t>
    </rPh>
    <rPh sb="2" eb="5">
      <t>チョウカクシ</t>
    </rPh>
    <phoneticPr fontId="18"/>
  </si>
  <si>
    <t>栄養士</t>
    <rPh sb="0" eb="3">
      <t>エイヨウシ</t>
    </rPh>
    <phoneticPr fontId="18"/>
  </si>
  <si>
    <t>介護支援専門員</t>
    <rPh sb="0" eb="2">
      <t>カイゴ</t>
    </rPh>
    <rPh sb="2" eb="4">
      <t>シエン</t>
    </rPh>
    <rPh sb="4" eb="7">
      <t>センモンイン</t>
    </rPh>
    <phoneticPr fontId="18"/>
  </si>
  <si>
    <t>調理員</t>
    <rPh sb="0" eb="3">
      <t>チョウリイン</t>
    </rPh>
    <phoneticPr fontId="18"/>
  </si>
  <si>
    <t>事務員</t>
    <rPh sb="0" eb="3">
      <t>ジムイン</t>
    </rPh>
    <phoneticPr fontId="18"/>
  </si>
  <si>
    <t>その他の従業者</t>
    <rPh sb="2" eb="3">
      <t>タ</t>
    </rPh>
    <rPh sb="4" eb="7">
      <t>ジュウギョウシャ</t>
    </rPh>
    <phoneticPr fontId="18"/>
  </si>
  <si>
    <t>看護師</t>
    <rPh sb="0" eb="3">
      <t>カンゴシ</t>
    </rPh>
    <phoneticPr fontId="60"/>
  </si>
  <si>
    <t>介護福祉士</t>
    <rPh sb="0" eb="2">
      <t>カイゴ</t>
    </rPh>
    <rPh sb="2" eb="5">
      <t>フクシシ</t>
    </rPh>
    <phoneticPr fontId="18"/>
  </si>
  <si>
    <t>准看護師</t>
    <rPh sb="0" eb="4">
      <t>ジュンカンゴシ</t>
    </rPh>
    <phoneticPr fontId="18"/>
  </si>
  <si>
    <t>５ 共通</t>
    <rPh sb="2" eb="4">
      <t>キョウツウ</t>
    </rPh>
    <phoneticPr fontId="18"/>
  </si>
  <si>
    <t>※介護職員について、医療・福祉関係の資格を有していない場合は、採用日から1年以内に認知症介護基礎研修を受講していること。</t>
    <phoneticPr fontId="18"/>
  </si>
  <si>
    <t>平11厚令37第101条第1項第3号</t>
    <phoneticPr fontId="18"/>
  </si>
  <si>
    <t>平11厚令37第139条の2準用(第155条)</t>
    <phoneticPr fontId="18"/>
  </si>
  <si>
    <t>(1) 利用者に対する指定短期入所療養介護の提供により事故が発生した場合は、市町村、家族、居宅介護支援事業者等に連絡を行うとともに、必要な措置を講じているか。</t>
    <phoneticPr fontId="18"/>
  </si>
  <si>
    <t>（留意事項）
①　口腔 連携強化 加算の算定に係る口腔の健康状態の評価は、 利用者に対する適切な口腔管理につなげる観点から、利用者ごとに行われるケアマネジメントの一環として行われることに留意すること。
②　口腔の健康状態の 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
③　口腔の健康状態の 評価をそれぞれ利用者について行い、評価した情報を歯科医療機関及び当該利用者を担当する介護支援専門員に対し、別紙 様式 1 1 等により提供すること。
④　歯科医療機関への情報提供に当たっては、利用者又は家族等の意向及び当該利用者を担当する介護支援専門員の意見等を踏まえ、連携歯科医療機関・かかりつけ歯科医等のいずれか又は両方に情報提供を行うこと。</t>
    <phoneticPr fontId="18"/>
  </si>
  <si>
    <t>別に厚生労働大臣が定める基準に適合する介護職員等の賃金の改善等を実施しているものとして、指定権者に対し、届出を行った指定介護事業所が、利用者に対し、指定介護サービスを行った場合は、当該基準に掲げる区分に従い、次に掲げる単位数を所定単位数に加算する。ただし、次に掲げるいずれかの加算を算定している場合においては、次に掲げるその他の加算は算定しない。
（１）介護職員処遇改善加算（Ⅰ）　所定単位数×75 /1,000
（２）介護職員処遇改善加算（Ⅱ）　所定単位数×71 /1,000
（３）介護職員処遇改善加算（Ⅲ）　所定単位数×54 /1,000
（４）介護職員処遇改善加算（Ⅳ）　所定単位数×44 /1,000</t>
    <rPh sb="74" eb="78">
      <t>シテイカイゴ</t>
    </rPh>
    <phoneticPr fontId="18"/>
  </si>
  <si>
    <t>別に厚生労働大臣が定める基準に適合する介護職員等の賃金の改善等を実施しているものとして、指定権者に対し、届出を行った指定介護事業所が、利用者に対し、指定介護サービスを行った場合は、当該基準に掲げる区分に従い、次に掲げる単位数を所定単位数に加算する。ただし、次に掲げるいずれかの加算を算定している場合においては、次に掲げるその他の加算は算定しない。
（１）介護職員処遇改善加算（Ⅰ）　所定単位数×51 /1,000
（２）介護職員処遇改善加算（Ⅱ）　所定単位数×47 /1,000
（３）介護職員処遇改善加算（Ⅲ）　所定単位数×36 /1,000
（４）介護職員処遇改善加算（Ⅳ）　所定単位数×29 /1,000</t>
    <rPh sb="74" eb="78">
      <t>シテイカイゴ</t>
    </rPh>
    <phoneticPr fontId="18"/>
  </si>
  <si>
    <t xml:space="preserve"> 別に厚生労働大臣が定める基準に適合する介護職員等の賃金の改善等を実施しているものとして、指定権者に対し、届出を行った指定介護事業所が、利用者に対し、指定介護サービスを行った場合は、当該基準に掲げる区分に従い、次に掲げる単位数を所定単位数に加算する。ただし、次に掲げるいずれかの加算を算定している場合においては、次に掲げるその他の加算は算定しない。
（１）介護職員処遇改善加算（Ⅰ）　所定単位数×51 /1,000
（２）介護職員処遇改善加算（Ⅱ）　所定単位数×47 /1,000
（３）介護職員処遇改善加算（Ⅲ）　所定単位数×36 /1,000
（４）介護職員処遇改善加算（Ⅳ）　所定単位数×29 /1,000</t>
    <rPh sb="75" eb="79">
      <t>シテイカイゴ</t>
    </rPh>
    <phoneticPr fontId="18"/>
  </si>
  <si>
    <t>別に厚生労働大臣が定める基準に適合しているものとして指定権者に届け出た指定（介護予防）短期入所療養介護事業所において、若年性認知症利用者に対して指定（介護予防）短期入所療養介護を行った場合には、若年性認知症利用者受入加算として特定介護医療院短期入所療養介護費以外については、１日につき120単位を、特定介護医療院短期入所療養介護費については、１日につき60単位を所定単位数に加算しているか。ただし、認知症行動・心理症状緊急対応加算を算定している場合は算定しない。</t>
    <rPh sb="38" eb="40">
      <t>カイゴ</t>
    </rPh>
    <rPh sb="40" eb="42">
      <t>ヨボウ</t>
    </rPh>
    <rPh sb="115" eb="117">
      <t>カイゴ</t>
    </rPh>
    <rPh sb="117" eb="119">
      <t>イリョウ</t>
    </rPh>
    <rPh sb="119" eb="120">
      <t>イン</t>
    </rPh>
    <rPh sb="129" eb="131">
      <t>イガイ</t>
    </rPh>
    <rPh sb="149" eb="151">
      <t>トクテイ</t>
    </rPh>
    <rPh sb="151" eb="153">
      <t>カイゴ</t>
    </rPh>
    <rPh sb="153" eb="155">
      <t>イリョウ</t>
    </rPh>
    <rPh sb="155" eb="156">
      <t>イン</t>
    </rPh>
    <rPh sb="156" eb="158">
      <t>タンキ</t>
    </rPh>
    <rPh sb="158" eb="160">
      <t>ニュウショ</t>
    </rPh>
    <rPh sb="160" eb="162">
      <t>リョウヨウ</t>
    </rPh>
    <rPh sb="162" eb="164">
      <t>カイゴ</t>
    </rPh>
    <rPh sb="164" eb="165">
      <t>ヒ</t>
    </rPh>
    <phoneticPr fontId="18"/>
  </si>
  <si>
    <t>⑤　口腔の健康状態の 評価は 、それぞれ次に掲げる確認を行 う こと。 ただし、ト及びチについては、利用者の状態に応じて確認可能な場合に限って評価を行うこと。
　イ　開口の状態
　ロ　歯の汚れの有無
　ハ　舌の汚れの有無
　ニ　歯肉の腫れ、出血の有無
　ホ　左右両方の奥歯のかみ合わせの状態
　ヘ　むせの有無
　ト　ぶくぶく うがいの状態
　チ　食物のため込み、残留の有無
⑥　口腔の健康状態の評価を行うに当たっては、 別途通知（ ｢ リハビリテーション・個別機能訓練、栄養、口腔の実施及び一体的取組について ｣及び｢入院 所 中及び在宅等における療養中の患者に対する口腔の健康状態の確認に関する基本的な考え方｣ （令和６年３月日本歯科医学会）等を参考にすること。</t>
    <phoneticPr fontId="18"/>
  </si>
  <si>
    <t xml:space="preserve">医師、薬剤師、看護職員、介護職員、支援相談員、理学療法士又は作業療法士及び栄養士の員数は、それぞれ、利用者を当該介護老人保健施設の入所者とみなした場合における法に規定する介護老人保健施設として必要とされる数が確保されるために必要な数以上となっているか。 </t>
    <phoneticPr fontId="18"/>
  </si>
  <si>
    <t>医師、薬剤師、看護職員、介護職員(看護補助者)、栄養士及び理学療法士又は作業療法士の員数は、それぞれ医療法に規定する療養病床を有する病院又は診療所として必要とされる数が確保されるために必要な数以上となっているか。</t>
    <phoneticPr fontId="18"/>
  </si>
  <si>
    <t xml:space="preserve">医師、薬剤師、看護職員、介護職員、理学療法士又は作業療法士及び栄養士の員数は、それぞれ、利用者を当該介護医療院の入所者とみなした場合における法に規定する介護医療院として必要とされる数が確保されるために必要な数以上となっているか。 </t>
    <rPh sb="52" eb="54">
      <t>イリョウ</t>
    </rPh>
    <rPh sb="54" eb="55">
      <t>イン</t>
    </rPh>
    <rPh sb="78" eb="80">
      <t>イリョウ</t>
    </rPh>
    <rPh sb="80" eb="81">
      <t>イン</t>
    </rPh>
    <phoneticPr fontId="18"/>
  </si>
  <si>
    <t>平11厚令37第125条第1項準用(第155条)</t>
    <rPh sb="0" eb="1">
      <t>タイラ</t>
    </rPh>
    <rPh sb="18" eb="19">
      <t>ダイ</t>
    </rPh>
    <rPh sb="22" eb="23">
      <t>ジョウ</t>
    </rPh>
    <phoneticPr fontId="18"/>
  </si>
  <si>
    <t>平11厚令37第11条第1項準用(第155条)</t>
    <rPh sb="0" eb="1">
      <t>タイラ</t>
    </rPh>
    <phoneticPr fontId="18"/>
  </si>
  <si>
    <t>平11厚令37第13条準用(第155条)</t>
    <rPh sb="0" eb="1">
      <t>タイラ</t>
    </rPh>
    <phoneticPr fontId="18"/>
  </si>
  <si>
    <t>平11厚令37第16条準用(第155条)　　　　</t>
    <rPh sb="0" eb="1">
      <t>タイラ</t>
    </rPh>
    <phoneticPr fontId="18"/>
  </si>
  <si>
    <t>平11厚令37第19条第1項準用(第155条)</t>
    <rPh sb="0" eb="1">
      <t>タイラ</t>
    </rPh>
    <phoneticPr fontId="18"/>
  </si>
  <si>
    <t>平11厚令37第19条第2項準用(第155条)</t>
    <rPh sb="0" eb="1">
      <t>タイラ</t>
    </rPh>
    <phoneticPr fontId="18"/>
  </si>
  <si>
    <t>施行規則第65条</t>
    <phoneticPr fontId="18"/>
  </si>
  <si>
    <t>平11厚令37第146条第4項</t>
    <phoneticPr fontId="18"/>
  </si>
  <si>
    <r>
      <t>(2) (1)の身体的拘束等を行う場合には、その態様及び時間、その際の利用者の心身の状況並びに緊急やむを得ない理由を記録しているか。</t>
    </r>
    <r>
      <rPr>
        <strike/>
        <sz val="10"/>
        <color rgb="FFFF0000"/>
        <rFont val="ＭＳ ゴシック"/>
        <family val="3"/>
        <charset val="128"/>
      </rPr>
      <t xml:space="preserve">
　</t>
    </r>
    <phoneticPr fontId="18"/>
  </si>
  <si>
    <t>平11厚令37第101条第1項準用(第155条)</t>
    <rPh sb="0" eb="1">
      <t>タイラ</t>
    </rPh>
    <phoneticPr fontId="18"/>
  </si>
  <si>
    <t>平11老企25第3の六3(5)①準用（２(15)）</t>
    <phoneticPr fontId="18"/>
  </si>
  <si>
    <t>平11厚令37第101条第2項準用(第155条)</t>
    <rPh sb="0" eb="1">
      <t>タイラ</t>
    </rPh>
    <phoneticPr fontId="18"/>
  </si>
  <si>
    <t>(3) 当該指定短期入所療養介護事業所の従業者によって指定短期入所療養介護を提供しているか。ただし、利用者の処遇に直接影響を及ぼさない業務については、この限りでない。</t>
    <phoneticPr fontId="18"/>
  </si>
  <si>
    <t>平11厚令37第101条第3項準用(第155条)</t>
    <phoneticPr fontId="18"/>
  </si>
  <si>
    <t>平11厚令37第101条第4項準用(第155条)</t>
    <phoneticPr fontId="18"/>
  </si>
  <si>
    <t>平11厚令37第30条の2第1項準用(第155条)</t>
    <rPh sb="0" eb="1">
      <t>タイラ</t>
    </rPh>
    <phoneticPr fontId="18"/>
  </si>
  <si>
    <t>平11厚令37第30条の2第2項準用(第155条)</t>
    <phoneticPr fontId="18"/>
  </si>
  <si>
    <t>平11厚令37第30条の2第3項準用(第155条)</t>
    <phoneticPr fontId="18"/>
  </si>
  <si>
    <t>平11厚令37第103条第1項準用(第155条)</t>
    <phoneticPr fontId="18"/>
  </si>
  <si>
    <t>平11厚令37第118条第1項準用(第155条)</t>
    <phoneticPr fontId="18"/>
  </si>
  <si>
    <t>平11厚令37第118条第2項準用(第155条)</t>
    <phoneticPr fontId="18"/>
  </si>
  <si>
    <t>平11厚令37第33条第1項準用(第155条)</t>
    <phoneticPr fontId="18"/>
  </si>
  <si>
    <t>平11厚令37第33条第2項準用(第155条)</t>
    <phoneticPr fontId="18"/>
  </si>
  <si>
    <t>平11厚令37第33条第3項準用(第155条)</t>
    <phoneticPr fontId="18"/>
  </si>
  <si>
    <t>平11厚令37第36条第1項準用(第155条)
平11老企25第3の一3(28)①準用
（２(15)）</t>
    <phoneticPr fontId="18"/>
  </si>
  <si>
    <t>平11厚令37第36条第2項準用(第155条)</t>
    <phoneticPr fontId="18"/>
  </si>
  <si>
    <t>平11厚令37第37条第1項準用(第155条)</t>
    <phoneticPr fontId="18"/>
  </si>
  <si>
    <t>平11厚令37第37条第2項準用(第155条)</t>
    <phoneticPr fontId="18"/>
  </si>
  <si>
    <t>平11厚令37第37条第3項準用(第155条)</t>
    <phoneticPr fontId="18"/>
  </si>
  <si>
    <t>平11厚令37第37条の2準用(第155条)</t>
    <phoneticPr fontId="1"/>
  </si>
  <si>
    <t>平11老企25第3の一3(31)準用(第155条)</t>
    <phoneticPr fontId="18"/>
  </si>
  <si>
    <t>平12厚告19別表9のイ
平18厚労告127別表7のイ
平12老企40第2の3(1)
平18-0317001号別紙1第2の8(1)</t>
    <rPh sb="22" eb="24">
      <t>ベッピョウ</t>
    </rPh>
    <phoneticPr fontId="18"/>
  </si>
  <si>
    <t xml:space="preserve">(2)　認知症介護に係る専門的な研修を修了している者を、対象者の数が20人未満である場合にあっては１以上、当該対象者の数が20人以上である場合にあっては１に当該対象者の数が19を越えて10又はその端数を増すごとに１を加えて得た数以上配置し、チームとして専門的な認知症ケアを実施していること。
</t>
    <rPh sb="19" eb="21">
      <t>シュウリョウ</t>
    </rPh>
    <phoneticPr fontId="18"/>
  </si>
  <si>
    <t>・利用者の病状が重篤となり救命救急医療が必要となる場合において緊急的な治療管理として、投薬、検査、注射、処置等を行った時に算定する。・緊急時治療管理が行われた場合に連続する３日を限度として算定する。・同一の利用者について一月に１回を限度として算定する。</t>
    <rPh sb="82" eb="84">
      <t>レンゾク</t>
    </rPh>
    <phoneticPr fontId="18"/>
  </si>
  <si>
    <t>（一）　当該介護事業所が仮に介護職員等処遇改善加算のⅣを算定した場合に算定することが見込まれる額の二分の一以上を基本給又は決まって毎月支払われる手当に充てるものであること。
（二）　当該介護事業所において、介護福祉士であって、経験及び技能を有する介護職員と認められるもの（以下、「経験・技能のある介護職員」という。）のうち一人は賃金改善後の賃金の見込み額が年額440万円以上であること。ただし、介護職員等処遇改善加算の算定見込額が少額であることその他の理由により賃金改善が困難である場合はこの限りでないこと。</t>
    <rPh sb="1" eb="2">
      <t>イチ</t>
    </rPh>
    <rPh sb="12" eb="13">
      <t>カリ</t>
    </rPh>
    <rPh sb="14" eb="19">
      <t>カイゴショクイントウ</t>
    </rPh>
    <rPh sb="19" eb="25">
      <t>ショグウカイゼンカサン</t>
    </rPh>
    <rPh sb="28" eb="30">
      <t>サンテイ</t>
    </rPh>
    <rPh sb="32" eb="34">
      <t>バアイ</t>
    </rPh>
    <rPh sb="35" eb="37">
      <t>サンテイ</t>
    </rPh>
    <rPh sb="42" eb="44">
      <t>ミコ</t>
    </rPh>
    <rPh sb="47" eb="48">
      <t>ガク</t>
    </rPh>
    <rPh sb="49" eb="51">
      <t>ニブン</t>
    </rPh>
    <rPh sb="52" eb="55">
      <t>イチイジョウ</t>
    </rPh>
    <rPh sb="56" eb="59">
      <t>キホンキュウ</t>
    </rPh>
    <rPh sb="59" eb="60">
      <t>マタ</t>
    </rPh>
    <rPh sb="61" eb="62">
      <t>キ</t>
    </rPh>
    <rPh sb="65" eb="69">
      <t>マイツキシハラ</t>
    </rPh>
    <rPh sb="72" eb="74">
      <t>テアテ</t>
    </rPh>
    <rPh sb="75" eb="76">
      <t>ア</t>
    </rPh>
    <rPh sb="88" eb="89">
      <t>ニ</t>
    </rPh>
    <rPh sb="103" eb="108">
      <t>カイゴフクシシ</t>
    </rPh>
    <rPh sb="113" eb="115">
      <t>ケイケン</t>
    </rPh>
    <rPh sb="115" eb="116">
      <t>オヨ</t>
    </rPh>
    <rPh sb="117" eb="119">
      <t>ギノウ</t>
    </rPh>
    <rPh sb="120" eb="121">
      <t>ユウ</t>
    </rPh>
    <rPh sb="123" eb="127">
      <t>カイゴショクイン</t>
    </rPh>
    <rPh sb="128" eb="129">
      <t>ミト</t>
    </rPh>
    <rPh sb="136" eb="138">
      <t>イカ</t>
    </rPh>
    <rPh sb="140" eb="142">
      <t>ケイケン</t>
    </rPh>
    <rPh sb="161" eb="163">
      <t>ヒトリ</t>
    </rPh>
    <rPh sb="164" eb="169">
      <t>チンギンカイゼンゴ</t>
    </rPh>
    <rPh sb="170" eb="172">
      <t>チンギン</t>
    </rPh>
    <rPh sb="173" eb="175">
      <t>ミコ</t>
    </rPh>
    <rPh sb="176" eb="177">
      <t>ガク</t>
    </rPh>
    <rPh sb="178" eb="180">
      <t>ネンガク</t>
    </rPh>
    <rPh sb="183" eb="185">
      <t>マンエン</t>
    </rPh>
    <rPh sb="185" eb="187">
      <t>イジョウ</t>
    </rPh>
    <rPh sb="197" eb="202">
      <t>カイゴショクイントウ</t>
    </rPh>
    <rPh sb="202" eb="208">
      <t>ショグウカイゼンカサン</t>
    </rPh>
    <rPh sb="209" eb="214">
      <t>サンテイミコミガク</t>
    </rPh>
    <rPh sb="215" eb="217">
      <t>ショウガク</t>
    </rPh>
    <rPh sb="224" eb="225">
      <t>タ</t>
    </rPh>
    <rPh sb="226" eb="228">
      <t>リユウ</t>
    </rPh>
    <rPh sb="231" eb="235">
      <t>チンギンカイゼン</t>
    </rPh>
    <rPh sb="236" eb="238">
      <t>コンナン</t>
    </rPh>
    <rPh sb="241" eb="243">
      <t>バアイ</t>
    </rPh>
    <rPh sb="246" eb="247">
      <t>カギ</t>
    </rPh>
    <phoneticPr fontId="18"/>
  </si>
  <si>
    <t>・介護職員その他の従業者に対する身体的拘束等の適正化のための研修の内容としては、身体的拘束等の適正化の基礎的内容等の適切な知識を普及・啓発するとともに、当該指定短期入所療養介護事業所における指針に基づき、適正化の徹底を行うものとする。</t>
    <rPh sb="78" eb="80">
      <t>シテイ</t>
    </rPh>
    <rPh sb="80" eb="88">
      <t>タンキニュウショリョウヨウカイゴ</t>
    </rPh>
    <rPh sb="88" eb="91">
      <t>ジギョウショ</t>
    </rPh>
    <phoneticPr fontId="18"/>
  </si>
  <si>
    <t>・職員教育を組織的に徹底させていくためには、当該指定短期入所療養介護事業所が指針に基づいた研修プログラムを作成し、定期的な教育（年２回以上）を開催するとともに、新規採用時には必ず身体的拘束等の適正化の研修を実施することが重要である。</t>
    <phoneticPr fontId="18"/>
  </si>
  <si>
    <t xml:space="preserve">別に厚生労働大臣が定める利用者に対し、居宅サービス計画において計画的に行うこととなっていない指定短期入所療養介護を緊急に行った場合は、緊急短期入所受入加算として、利用を開始した日から起算して７日(利用者の日常生活上の世話を行う家族の疾病等やむを得ない事情がある場合は14日)を限度として１日につき90単位を所定単位に加算しているか。ただし、(8)認知症行動・心理症状緊急対応加算を算定している場合は算定しない。
  </t>
    <rPh sb="19" eb="21">
      <t>キョタク</t>
    </rPh>
    <rPh sb="98" eb="101">
      <t>リヨウシャ</t>
    </rPh>
    <rPh sb="102" eb="106">
      <t>ニチジョウセイカツ</t>
    </rPh>
    <rPh sb="106" eb="107">
      <t>ジョウ</t>
    </rPh>
    <rPh sb="108" eb="110">
      <t>セワ</t>
    </rPh>
    <rPh sb="111" eb="112">
      <t>オコナ</t>
    </rPh>
    <rPh sb="113" eb="115">
      <t>カゾク</t>
    </rPh>
    <rPh sb="116" eb="118">
      <t>シッペイ</t>
    </rPh>
    <rPh sb="118" eb="119">
      <t>トウ</t>
    </rPh>
    <rPh sb="122" eb="123">
      <t>エ</t>
    </rPh>
    <rPh sb="125" eb="127">
      <t>ジジョウ</t>
    </rPh>
    <rPh sb="130" eb="132">
      <t>バアイ</t>
    </rPh>
    <rPh sb="135" eb="136">
      <t>ニチ</t>
    </rPh>
    <phoneticPr fontId="18"/>
  </si>
  <si>
    <t>エ  夜間勤務等看護（Ⅳ）：7単位
・夜勤を行う看護職員又は介護職員が20：1以上、かつ2以上配置</t>
    <rPh sb="19" eb="21">
      <t>ヤキン</t>
    </rPh>
    <rPh sb="22" eb="23">
      <t>オコナ</t>
    </rPh>
    <rPh sb="26" eb="28">
      <t>ショクイン</t>
    </rPh>
    <rPh sb="28" eb="29">
      <t>マタ</t>
    </rPh>
    <phoneticPr fontId="18"/>
  </si>
  <si>
    <t>・療養室の面積が8.0㎡以下（病院・診療所からの転換時に従来型個室を利用していた利用者については、療養室の面積が6.4㎡以下）</t>
    <rPh sb="1" eb="3">
      <t>リョウヨウ</t>
    </rPh>
    <rPh sb="3" eb="4">
      <t>シツ</t>
    </rPh>
    <rPh sb="5" eb="7">
      <t>メンセキ</t>
    </rPh>
    <rPh sb="12" eb="14">
      <t>イカ</t>
    </rPh>
    <rPh sb="15" eb="17">
      <t>ビョウイン</t>
    </rPh>
    <rPh sb="18" eb="21">
      <t>シンリョウジョ</t>
    </rPh>
    <rPh sb="24" eb="26">
      <t>テンカン</t>
    </rPh>
    <rPh sb="26" eb="27">
      <t>ジ</t>
    </rPh>
    <rPh sb="28" eb="31">
      <t>ジュウライガタ</t>
    </rPh>
    <rPh sb="31" eb="33">
      <t>コシツ</t>
    </rPh>
    <rPh sb="34" eb="36">
      <t>リヨウ</t>
    </rPh>
    <rPh sb="40" eb="43">
      <t>リヨウシャ</t>
    </rPh>
    <rPh sb="49" eb="51">
      <t>リョウヨウ</t>
    </rPh>
    <rPh sb="51" eb="52">
      <t>シツ</t>
    </rPh>
    <rPh sb="53" eb="55">
      <t>メンセキ</t>
    </rPh>
    <rPh sb="60" eb="62">
      <t>イカ</t>
    </rPh>
    <phoneticPr fontId="18"/>
  </si>
  <si>
    <t xml:space="preserve">
(1) サービス提供体制強化加算(Ⅰ)　　　22単位
(2) サービス提供体制強化加算(Ⅱ)　　　18単位 
(3) サービス提供体制強化加算(Ⅲ)　　　６単位</t>
    <phoneticPr fontId="18"/>
  </si>
  <si>
    <t>指定短期入所療養介護事業者（指定介護予防短期入所療養介護事業者）自己点検シート</t>
    <rPh sb="14" eb="16">
      <t>シテイ</t>
    </rPh>
    <rPh sb="16" eb="18">
      <t>カイゴ</t>
    </rPh>
    <rPh sb="18" eb="20">
      <t>ヨボウ</t>
    </rPh>
    <rPh sb="20" eb="22">
      <t>タンキ</t>
    </rPh>
    <rPh sb="22" eb="24">
      <t>ニュウショ</t>
    </rPh>
    <rPh sb="24" eb="26">
      <t>リョウヨウ</t>
    </rPh>
    <rPh sb="26" eb="28">
      <t>カイゴ</t>
    </rPh>
    <rPh sb="28" eb="31">
      <t>ジギョウシャ</t>
    </rPh>
    <phoneticPr fontId="18"/>
  </si>
  <si>
    <t>法人名</t>
    <rPh sb="0" eb="3">
      <t>ホウジンメイ</t>
    </rPh>
    <phoneticPr fontId="18"/>
  </si>
  <si>
    <t>指導実施日</t>
    <rPh sb="0" eb="5">
      <t>シドウジッシビ</t>
    </rPh>
    <phoneticPr fontId="31"/>
  </si>
  <si>
    <t>指導監査係</t>
    <rPh sb="0" eb="5">
      <t>シドウカンサカカリ</t>
    </rPh>
    <phoneticPr fontId="31"/>
  </si>
  <si>
    <t>つくば市福祉部福祉政策課</t>
    <rPh sb="4" eb="6">
      <t>フクシ</t>
    </rPh>
    <rPh sb="7" eb="12">
      <t>フクシセイサクカ</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</si>
</sst>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0#"/>
    <numFmt numFmtId="179" formatCode="#,##0.##"/>
    <numFmt numFmtId="180" formatCode="#,##0.0&quot;人&quot;"/>
    <numFmt numFmtId="181" formatCode="#,##0&quot;人&quot;"/>
  </numFmts>
  <fonts count="7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0"/>
      <color rgb="FFFF0000"/>
      <name val="ＭＳ Ｐゴシック"/>
      <family val="3"/>
      <charset val="128"/>
      <scheme val="minor"/>
    </font>
    <font>
      <sz val="10"/>
      <color theme="1"/>
      <name val="ＭＳ ゴシック"/>
      <family val="3"/>
      <charset val="128"/>
    </font>
    <font>
      <b/>
      <sz val="12"/>
      <color rgb="FFFF0000"/>
      <name val="ＭＳ Ｐゴシック"/>
      <family val="3"/>
      <charset val="128"/>
      <scheme val="minor"/>
    </font>
    <font>
      <sz val="11"/>
      <color theme="1"/>
      <name val="ＭＳ ゴシック"/>
      <family val="3"/>
      <charset val="128"/>
    </font>
    <font>
      <sz val="8"/>
      <color theme="1"/>
      <name val="ＭＳ ゴシック"/>
      <family val="3"/>
      <charset val="128"/>
    </font>
    <font>
      <b/>
      <sz val="10"/>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color theme="1"/>
      <name val="ＭＳ Ｐゴシック"/>
      <family val="3"/>
      <charset val="128"/>
      <scheme val="minor"/>
    </font>
    <font>
      <u/>
      <sz val="11"/>
      <color theme="10"/>
      <name val="ＭＳ Ｐゴシック"/>
      <family val="3"/>
      <charset val="128"/>
    </font>
    <font>
      <sz val="6"/>
      <name val="ＭＳ Ｐゴシック"/>
      <family val="3"/>
      <charset val="128"/>
    </font>
    <font>
      <sz val="16"/>
      <color theme="1"/>
      <name val="ＭＳ ゴシック"/>
      <family val="3"/>
      <charset val="128"/>
    </font>
    <font>
      <b/>
      <sz val="11"/>
      <name val="ＭＳ Ｐゴシック"/>
      <family val="3"/>
      <charset val="128"/>
    </font>
    <font>
      <sz val="10"/>
      <name val="ＭＳ 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indexed="10"/>
      <name val="ＭＳ Ｐゴシック"/>
      <family val="3"/>
      <charset val="128"/>
    </font>
    <font>
      <b/>
      <sz val="12"/>
      <color rgb="FFFF0000"/>
      <name val="ＭＳ Ｐゴシック"/>
      <family val="3"/>
      <charset val="128"/>
    </font>
    <font>
      <sz val="12"/>
      <name val="Arial"/>
      <family val="2"/>
    </font>
    <font>
      <b/>
      <sz val="12"/>
      <name val="ＭＳ Ｐゴシック"/>
      <family val="3"/>
      <charset val="128"/>
    </font>
    <font>
      <b/>
      <sz val="14"/>
      <name val="ＭＳ Ｐゴシック"/>
      <family val="3"/>
      <charset val="128"/>
    </font>
    <font>
      <b/>
      <sz val="12"/>
      <name val="DejaVu Sans"/>
      <family val="2"/>
    </font>
    <font>
      <sz val="12"/>
      <color theme="1"/>
      <name val="ＭＳ 明朝"/>
      <family val="1"/>
      <charset val="128"/>
    </font>
    <font>
      <sz val="12"/>
      <color theme="1"/>
      <name val="Century"/>
      <family val="1"/>
    </font>
    <font>
      <sz val="6"/>
      <name val="ＭＳ Ｐゴシック"/>
      <family val="3"/>
      <charset val="128"/>
      <scheme val="minor"/>
    </font>
    <font>
      <sz val="7"/>
      <color theme="1"/>
      <name val="Times New Roman"/>
      <family val="1"/>
    </font>
    <font>
      <u/>
      <sz val="12"/>
      <color theme="1"/>
      <name val="ＭＳ 明朝"/>
      <family val="1"/>
      <charset val="128"/>
    </font>
    <font>
      <sz val="14"/>
      <color theme="1"/>
      <name val="ＭＳ Ｐゴシック"/>
      <family val="3"/>
      <charset val="128"/>
    </font>
    <font>
      <sz val="11"/>
      <name val="ＭＳ 明朝"/>
      <family val="1"/>
      <charset val="128"/>
    </font>
    <font>
      <sz val="11"/>
      <name val="ＭＳ Ｐゴシック"/>
      <family val="3"/>
      <charset val="128"/>
      <scheme val="minor"/>
    </font>
    <font>
      <sz val="11"/>
      <color rgb="FFFF0000"/>
      <name val="ＭＳ ゴシック"/>
      <family val="3"/>
      <charset val="128"/>
    </font>
    <font>
      <sz val="10"/>
      <color rgb="FFFF0000"/>
      <name val="ＭＳ 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trike/>
      <sz val="10"/>
      <color rgb="FFFF0000"/>
      <name val="ＭＳ ゴシック"/>
      <family val="3"/>
      <charset val="128"/>
    </font>
    <font>
      <sz val="11"/>
      <name val="ＭＳ ゴシック"/>
      <family val="3"/>
      <charset val="128"/>
    </font>
    <font>
      <sz val="10"/>
      <name val="ＭＳ 明朝"/>
      <family val="1"/>
      <charset val="128"/>
    </font>
    <font>
      <sz val="10"/>
      <name val="ＭＳ Ｐゴシック"/>
      <family val="3"/>
      <charset val="128"/>
      <scheme val="minor"/>
    </font>
    <font>
      <sz val="14"/>
      <name val="ＭＳ 明朝"/>
      <family val="1"/>
      <charset val="128"/>
    </font>
    <font>
      <u/>
      <sz val="1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style="thin">
        <color rgb="FF000000"/>
      </top>
      <bottom/>
      <diagonal/>
    </border>
    <border>
      <left/>
      <right style="thin">
        <color auto="1"/>
      </right>
      <top/>
      <bottom style="thin">
        <color rgb="FF000000"/>
      </bottom>
      <diagonal/>
    </border>
    <border>
      <left style="thin">
        <color auto="1"/>
      </left>
      <right style="thin">
        <color indexed="64"/>
      </right>
      <top style="thin">
        <color rgb="FF000000"/>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auto="1"/>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bottom style="thin">
        <color rgb="FF000000"/>
      </bottom>
      <diagonal/>
    </border>
    <border>
      <left style="thin">
        <color auto="1"/>
      </left>
      <right style="thin">
        <color rgb="FF000000"/>
      </right>
      <top style="thin">
        <color indexed="64"/>
      </top>
      <bottom/>
      <diagonal/>
    </border>
    <border>
      <left style="thin">
        <color auto="1"/>
      </left>
      <right/>
      <top style="thin">
        <color rgb="FF000000"/>
      </top>
      <bottom/>
      <diagonal/>
    </border>
    <border>
      <left style="thin">
        <color auto="1"/>
      </left>
      <right/>
      <top/>
      <bottom style="thin">
        <color rgb="FF000000"/>
      </bottom>
      <diagonal/>
    </border>
    <border>
      <left/>
      <right style="thin">
        <color auto="1"/>
      </right>
      <top style="thin">
        <color rgb="FF000000"/>
      </top>
      <bottom/>
      <diagonal/>
    </border>
    <border>
      <left style="thin">
        <color rgb="FF000000"/>
      </left>
      <right/>
      <top/>
      <bottom style="thin">
        <color auto="1"/>
      </bottom>
      <diagonal/>
    </border>
    <border>
      <left/>
      <right style="thin">
        <color auto="1"/>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9" fontId="1" fillId="0" borderId="0" applyFont="0" applyFill="0" applyBorder="0" applyAlignment="0" applyProtection="0">
      <alignment vertical="center"/>
    </xf>
    <xf numFmtId="0" fontId="19" fillId="0" borderId="0"/>
    <xf numFmtId="0" fontId="29" fillId="0" borderId="0">
      <alignment vertical="center"/>
    </xf>
    <xf numFmtId="0" fontId="30" fillId="0" borderId="0" applyNumberFormat="0" applyFill="0" applyBorder="0" applyAlignment="0" applyProtection="0">
      <alignment vertical="top"/>
      <protection locked="0"/>
    </xf>
    <xf numFmtId="0" fontId="19" fillId="0" borderId="0"/>
    <xf numFmtId="0" fontId="41" fillId="0" borderId="0"/>
    <xf numFmtId="38" fontId="1" fillId="0" borderId="0" applyFont="0" applyFill="0" applyBorder="0" applyAlignment="0" applyProtection="0">
      <alignment vertical="center"/>
    </xf>
  </cellStyleXfs>
  <cellXfs count="842">
    <xf numFmtId="0" fontId="0" fillId="0" borderId="0" xfId="0">
      <alignment vertical="center"/>
    </xf>
    <xf numFmtId="0" fontId="21" fillId="0" borderId="35" xfId="0" applyFont="1" applyFill="1" applyBorder="1" applyAlignment="1">
      <alignment vertical="top" wrapText="1"/>
    </xf>
    <xf numFmtId="0" fontId="21" fillId="0" borderId="17" xfId="0" applyFont="1" applyFill="1" applyBorder="1" applyAlignment="1">
      <alignment horizontal="center" vertical="top" wrapText="1"/>
    </xf>
    <xf numFmtId="0" fontId="23" fillId="0" borderId="0" xfId="0" applyFont="1" applyFill="1" applyBorder="1" applyAlignment="1">
      <alignment horizontal="left" vertical="center"/>
    </xf>
    <xf numFmtId="0" fontId="24" fillId="0" borderId="18" xfId="0" applyFont="1" applyFill="1" applyBorder="1">
      <alignment vertical="center"/>
    </xf>
    <xf numFmtId="0" fontId="24" fillId="0" borderId="0" xfId="0" applyFont="1" applyFill="1">
      <alignment vertical="center"/>
    </xf>
    <xf numFmtId="0" fontId="23" fillId="0" borderId="0" xfId="0" applyFont="1" applyFill="1">
      <alignment vertical="center"/>
    </xf>
    <xf numFmtId="0" fontId="21" fillId="0" borderId="44" xfId="0" applyFont="1" applyFill="1" applyBorder="1" applyAlignment="1">
      <alignment horizontal="center" vertical="top" wrapText="1" shrinkToFit="1"/>
    </xf>
    <xf numFmtId="0" fontId="21" fillId="0" borderId="17" xfId="0" applyFont="1" applyFill="1" applyBorder="1" applyAlignment="1">
      <alignment horizontal="center" vertical="top" wrapText="1" shrinkToFit="1"/>
    </xf>
    <xf numFmtId="0" fontId="21" fillId="0" borderId="17" xfId="0" applyFont="1" applyFill="1" applyBorder="1" applyAlignment="1">
      <alignment vertical="top" wrapText="1" shrinkToFit="1"/>
    </xf>
    <xf numFmtId="0" fontId="21" fillId="0" borderId="35" xfId="0" applyFont="1" applyFill="1" applyBorder="1" applyAlignment="1">
      <alignment vertical="top" wrapText="1" shrinkToFit="1"/>
    </xf>
    <xf numFmtId="0" fontId="21" fillId="0" borderId="10" xfId="0" applyFont="1" applyFill="1" applyBorder="1" applyAlignment="1">
      <alignment horizontal="center" vertical="top" wrapText="1" shrinkToFit="1"/>
    </xf>
    <xf numFmtId="0" fontId="23" fillId="0" borderId="0" xfId="0" applyFont="1" applyFill="1" applyAlignment="1">
      <alignment horizontal="left" vertical="center"/>
    </xf>
    <xf numFmtId="0" fontId="21" fillId="0" borderId="58" xfId="0" applyFont="1" applyFill="1" applyBorder="1" applyAlignment="1">
      <alignment horizontal="center" vertical="top" wrapText="1" shrinkToFit="1"/>
    </xf>
    <xf numFmtId="0" fontId="21" fillId="0" borderId="62" xfId="0" applyFont="1" applyFill="1" applyBorder="1" applyAlignment="1">
      <alignment horizontal="center" vertical="top" wrapText="1" shrinkToFit="1"/>
    </xf>
    <xf numFmtId="0" fontId="21" fillId="0" borderId="16" xfId="0" applyFont="1" applyFill="1" applyBorder="1" applyAlignment="1">
      <alignment horizontal="left" vertical="top" wrapText="1"/>
    </xf>
    <xf numFmtId="0" fontId="21" fillId="0" borderId="50" xfId="0" applyFont="1" applyFill="1" applyBorder="1" applyAlignment="1">
      <alignment horizontal="center" vertical="top" wrapText="1" shrinkToFit="1"/>
    </xf>
    <xf numFmtId="0" fontId="21" fillId="0" borderId="63" xfId="0" applyFont="1" applyFill="1" applyBorder="1" applyAlignment="1">
      <alignment horizontal="center" vertical="top" wrapText="1" shrinkToFit="1"/>
    </xf>
    <xf numFmtId="0" fontId="21" fillId="0" borderId="58" xfId="0" applyFont="1" applyFill="1" applyBorder="1" applyAlignment="1">
      <alignment horizontal="left" vertical="top" wrapText="1"/>
    </xf>
    <xf numFmtId="0" fontId="21" fillId="0" borderId="61" xfId="0" applyFont="1" applyFill="1" applyBorder="1" applyAlignment="1">
      <alignment horizontal="center" vertical="top" wrapText="1" shrinkToFit="1"/>
    </xf>
    <xf numFmtId="0" fontId="21" fillId="0" borderId="64" xfId="0" applyFont="1" applyFill="1" applyBorder="1" applyAlignment="1">
      <alignment horizontal="center" vertical="top" wrapText="1" shrinkToFit="1"/>
    </xf>
    <xf numFmtId="0" fontId="21" fillId="0" borderId="63" xfId="0" applyFont="1" applyFill="1" applyBorder="1" applyAlignment="1">
      <alignment vertical="top" wrapText="1"/>
    </xf>
    <xf numFmtId="0" fontId="23" fillId="0" borderId="0" xfId="0" applyFont="1" applyFill="1" applyAlignment="1">
      <alignment vertical="top"/>
    </xf>
    <xf numFmtId="0" fontId="23" fillId="0" borderId="0" xfId="0" applyFont="1" applyFill="1" applyAlignment="1">
      <alignment vertical="center"/>
    </xf>
    <xf numFmtId="0" fontId="23" fillId="0" borderId="0" xfId="0" applyFont="1" applyFill="1" applyAlignment="1"/>
    <xf numFmtId="0" fontId="21" fillId="0" borderId="0" xfId="0" applyFont="1" applyFill="1" applyAlignment="1">
      <alignment vertical="center" wrapText="1"/>
    </xf>
    <xf numFmtId="0" fontId="21" fillId="0" borderId="0" xfId="0" applyFont="1" applyFill="1" applyBorder="1" applyAlignment="1">
      <alignment vertical="center" wrapText="1"/>
    </xf>
    <xf numFmtId="0" fontId="21" fillId="0" borderId="0" xfId="0" applyFont="1" applyFill="1" applyAlignment="1">
      <alignment horizontal="left" vertical="center"/>
    </xf>
    <xf numFmtId="0" fontId="26" fillId="0" borderId="0" xfId="0" applyFont="1" applyFill="1" applyAlignment="1">
      <alignment vertical="center" wrapText="1"/>
    </xf>
    <xf numFmtId="0" fontId="21" fillId="0" borderId="10" xfId="0" applyFont="1" applyFill="1" applyBorder="1" applyAlignment="1">
      <alignment horizontal="center" vertical="center" wrapText="1" shrinkToFit="1"/>
    </xf>
    <xf numFmtId="0" fontId="21" fillId="0" borderId="10" xfId="0" applyFont="1" applyFill="1" applyBorder="1" applyAlignment="1">
      <alignment vertical="center" shrinkToFit="1"/>
    </xf>
    <xf numFmtId="0" fontId="21" fillId="0" borderId="10" xfId="0" applyFont="1" applyFill="1" applyBorder="1" applyAlignment="1">
      <alignment horizontal="center" vertical="center" shrinkToFit="1"/>
    </xf>
    <xf numFmtId="0" fontId="21" fillId="0" borderId="10" xfId="0" applyFont="1" applyFill="1" applyBorder="1" applyAlignment="1">
      <alignment horizontal="left" vertical="center" shrinkToFit="1"/>
    </xf>
    <xf numFmtId="0" fontId="21" fillId="0" borderId="39" xfId="0" applyFont="1" applyFill="1" applyBorder="1" applyAlignment="1">
      <alignment horizontal="center" vertical="center" shrinkToFit="1"/>
    </xf>
    <xf numFmtId="0" fontId="21" fillId="0" borderId="62" xfId="0" applyFont="1" applyFill="1" applyBorder="1" applyAlignment="1">
      <alignment vertical="top" wrapText="1"/>
    </xf>
    <xf numFmtId="0" fontId="21" fillId="0" borderId="39" xfId="0" applyFont="1" applyFill="1" applyBorder="1" applyAlignment="1">
      <alignment horizontal="center" vertical="top" wrapText="1" shrinkToFit="1"/>
    </xf>
    <xf numFmtId="0" fontId="21" fillId="0" borderId="49" xfId="0" applyFont="1" applyFill="1" applyBorder="1" applyAlignment="1">
      <alignment horizontal="center" vertical="top" wrapText="1" shrinkToFit="1"/>
    </xf>
    <xf numFmtId="0" fontId="21" fillId="0" borderId="65" xfId="0" applyFont="1" applyFill="1" applyBorder="1" applyAlignment="1">
      <alignment horizontal="center" vertical="top" wrapText="1" shrinkToFit="1"/>
    </xf>
    <xf numFmtId="0" fontId="21" fillId="0" borderId="28" xfId="0" applyFont="1" applyFill="1" applyBorder="1" applyAlignment="1">
      <alignment horizontal="left" vertical="top" wrapText="1"/>
    </xf>
    <xf numFmtId="0" fontId="21" fillId="0" borderId="75" xfId="0" applyFont="1" applyFill="1" applyBorder="1" applyAlignment="1">
      <alignment horizontal="center" vertical="top" wrapText="1" shrinkToFit="1"/>
    </xf>
    <xf numFmtId="0" fontId="21" fillId="0" borderId="18" xfId="0" applyFont="1" applyFill="1" applyBorder="1" applyAlignment="1">
      <alignment vertical="top" wrapText="1"/>
    </xf>
    <xf numFmtId="0" fontId="21" fillId="0" borderId="73" xfId="0" applyFont="1" applyFill="1" applyBorder="1" applyAlignment="1">
      <alignment horizontal="center" vertical="top" wrapText="1" shrinkToFit="1"/>
    </xf>
    <xf numFmtId="0" fontId="21" fillId="0" borderId="51" xfId="0" applyFont="1" applyFill="1" applyBorder="1" applyAlignment="1">
      <alignment horizontal="center" vertical="top" wrapText="1" shrinkToFit="1"/>
    </xf>
    <xf numFmtId="0" fontId="21" fillId="0" borderId="69" xfId="0" applyFont="1" applyFill="1" applyBorder="1" applyAlignment="1">
      <alignment horizontal="center" vertical="top" wrapText="1" shrinkToFit="1"/>
    </xf>
    <xf numFmtId="0" fontId="21" fillId="0" borderId="39" xfId="0" applyFont="1" applyFill="1" applyBorder="1" applyAlignment="1">
      <alignment vertical="top" wrapText="1" shrinkToFit="1"/>
    </xf>
    <xf numFmtId="0" fontId="21" fillId="0" borderId="64" xfId="0" applyFont="1" applyFill="1" applyBorder="1" applyAlignment="1">
      <alignment vertical="top" wrapText="1"/>
    </xf>
    <xf numFmtId="0" fontId="21" fillId="0" borderId="28" xfId="0" applyFont="1" applyFill="1" applyBorder="1" applyAlignment="1">
      <alignment vertical="top" wrapText="1"/>
    </xf>
    <xf numFmtId="0" fontId="21" fillId="0" borderId="29" xfId="0" applyFont="1" applyFill="1" applyBorder="1" applyAlignment="1">
      <alignment vertical="center" wrapText="1"/>
    </xf>
    <xf numFmtId="0" fontId="21" fillId="0" borderId="0" xfId="0" applyFont="1" applyFill="1" applyBorder="1" applyAlignment="1">
      <alignment vertical="top" wrapText="1"/>
    </xf>
    <xf numFmtId="0" fontId="21" fillId="0" borderId="29" xfId="0" applyFont="1" applyFill="1" applyBorder="1" applyAlignment="1">
      <alignment vertical="top" wrapText="1"/>
    </xf>
    <xf numFmtId="0" fontId="21" fillId="0" borderId="30" xfId="0" applyFont="1" applyFill="1" applyBorder="1" applyAlignment="1">
      <alignment vertical="top" wrapText="1"/>
    </xf>
    <xf numFmtId="0" fontId="21" fillId="0" borderId="30" xfId="0" applyFont="1" applyFill="1" applyBorder="1" applyAlignment="1">
      <alignment vertical="center" wrapText="1"/>
    </xf>
    <xf numFmtId="0" fontId="21" fillId="0" borderId="16" xfId="0" applyFont="1" applyFill="1" applyBorder="1" applyAlignment="1">
      <alignment horizontal="justify" vertical="top" wrapText="1"/>
    </xf>
    <xf numFmtId="0" fontId="21" fillId="0" borderId="29" xfId="0" applyFont="1" applyFill="1" applyBorder="1" applyAlignment="1">
      <alignment horizontal="center" vertical="top" wrapText="1"/>
    </xf>
    <xf numFmtId="0" fontId="21" fillId="0" borderId="30" xfId="0" applyFont="1" applyFill="1" applyBorder="1" applyAlignment="1">
      <alignment horizontal="justify" vertical="top" wrapText="1"/>
    </xf>
    <xf numFmtId="0" fontId="21" fillId="0" borderId="30" xfId="0" applyFont="1" applyFill="1" applyBorder="1" applyAlignment="1">
      <alignment horizontal="center" vertical="top" wrapText="1"/>
    </xf>
    <xf numFmtId="0" fontId="21" fillId="0" borderId="61" xfId="0" applyFont="1" applyFill="1" applyBorder="1" applyAlignment="1">
      <alignment horizontal="left" vertical="top" wrapText="1"/>
    </xf>
    <xf numFmtId="0" fontId="21" fillId="0" borderId="65" xfId="0" applyFont="1" applyFill="1" applyBorder="1" applyAlignment="1">
      <alignment vertical="top" wrapText="1"/>
    </xf>
    <xf numFmtId="0" fontId="21" fillId="0" borderId="70" xfId="0" applyFont="1" applyFill="1" applyBorder="1" applyAlignment="1">
      <alignment vertical="top" wrapText="1"/>
    </xf>
    <xf numFmtId="0" fontId="21" fillId="0" borderId="10" xfId="0" applyFont="1" applyFill="1" applyBorder="1" applyAlignment="1">
      <alignment vertical="top" wrapText="1" shrinkToFit="1"/>
    </xf>
    <xf numFmtId="0" fontId="21" fillId="0" borderId="28" xfId="0" applyFont="1" applyFill="1" applyBorder="1" applyAlignment="1">
      <alignment horizontal="justify" vertical="top" wrapText="1"/>
    </xf>
    <xf numFmtId="0" fontId="21" fillId="0" borderId="29" xfId="0" applyFont="1" applyFill="1" applyBorder="1" applyAlignment="1">
      <alignment horizontal="justify" vertical="top" wrapText="1"/>
    </xf>
    <xf numFmtId="0" fontId="21" fillId="0" borderId="35" xfId="0" applyFont="1" applyFill="1" applyBorder="1" applyAlignment="1">
      <alignment horizontal="justify" vertical="top" wrapText="1"/>
    </xf>
    <xf numFmtId="0" fontId="21" fillId="0" borderId="35" xfId="0" applyFont="1" applyFill="1" applyBorder="1" applyAlignment="1">
      <alignment horizontal="center" vertical="top" wrapText="1"/>
    </xf>
    <xf numFmtId="0" fontId="23" fillId="0" borderId="10" xfId="0" applyFont="1" applyFill="1" applyBorder="1" applyAlignment="1">
      <alignment horizontal="left" vertical="top" wrapText="1" shrinkToFit="1"/>
    </xf>
    <xf numFmtId="0" fontId="21" fillId="0" borderId="39" xfId="0" applyFont="1" applyFill="1" applyBorder="1" applyAlignment="1">
      <alignment horizontal="left" vertical="top" wrapText="1"/>
    </xf>
    <xf numFmtId="0" fontId="21" fillId="0" borderId="68" xfId="0" applyFont="1" applyFill="1" applyBorder="1" applyAlignment="1">
      <alignment vertical="top" wrapText="1"/>
    </xf>
    <xf numFmtId="0" fontId="21" fillId="0" borderId="0" xfId="0" applyFont="1" applyFill="1" applyBorder="1" applyAlignment="1">
      <alignment horizontal="justify" vertical="top" wrapText="1"/>
    </xf>
    <xf numFmtId="0" fontId="23" fillId="0" borderId="17" xfId="0" applyFont="1" applyFill="1" applyBorder="1" applyAlignment="1">
      <alignment horizontal="left" vertical="top" wrapText="1" shrinkToFit="1"/>
    </xf>
    <xf numFmtId="0" fontId="21" fillId="0" borderId="16" xfId="0" applyFont="1" applyFill="1" applyBorder="1" applyAlignment="1">
      <alignment horizontal="center" vertical="top" wrapText="1"/>
    </xf>
    <xf numFmtId="0" fontId="21" fillId="0" borderId="28" xfId="0" applyFont="1" applyFill="1" applyBorder="1" applyAlignment="1">
      <alignment horizontal="center" vertical="center" wrapText="1"/>
    </xf>
    <xf numFmtId="0" fontId="21" fillId="0" borderId="29" xfId="0" applyFont="1" applyFill="1" applyBorder="1" applyAlignment="1">
      <alignment horizontal="left" vertical="top" wrapText="1"/>
    </xf>
    <xf numFmtId="0" fontId="21" fillId="0" borderId="29" xfId="0" applyFont="1" applyFill="1" applyBorder="1" applyAlignment="1">
      <alignment horizontal="center" vertical="center" wrapText="1"/>
    </xf>
    <xf numFmtId="0" fontId="21" fillId="0" borderId="30" xfId="0" applyFont="1" applyFill="1" applyBorder="1" applyAlignment="1">
      <alignment horizontal="left" vertical="top" wrapText="1"/>
    </xf>
    <xf numFmtId="0" fontId="21" fillId="0" borderId="30" xfId="0" applyFont="1" applyFill="1" applyBorder="1" applyAlignment="1">
      <alignment horizontal="center" vertical="center" wrapText="1"/>
    </xf>
    <xf numFmtId="0" fontId="21" fillId="0" borderId="66" xfId="0" applyFont="1" applyFill="1" applyBorder="1" applyAlignment="1">
      <alignment horizontal="left" vertical="center" wrapText="1" shrinkToFit="1"/>
    </xf>
    <xf numFmtId="0" fontId="21" fillId="0" borderId="10" xfId="0" applyFont="1" applyFill="1" applyBorder="1" applyAlignment="1">
      <alignment vertical="top" wrapText="1"/>
    </xf>
    <xf numFmtId="0" fontId="21" fillId="0" borderId="11" xfId="0" applyFont="1" applyFill="1" applyBorder="1" applyAlignment="1">
      <alignment vertical="top" wrapText="1"/>
    </xf>
    <xf numFmtId="0" fontId="21" fillId="0" borderId="13" xfId="0" applyFont="1" applyFill="1" applyBorder="1" applyAlignment="1">
      <alignment vertical="top" wrapText="1"/>
    </xf>
    <xf numFmtId="0" fontId="21" fillId="0" borderId="17" xfId="0" applyFont="1" applyFill="1" applyBorder="1" applyAlignment="1">
      <alignment vertical="top" wrapText="1"/>
    </xf>
    <xf numFmtId="9" fontId="21" fillId="0" borderId="65" xfId="42" applyFont="1" applyFill="1" applyBorder="1" applyAlignment="1">
      <alignment vertical="top" wrapText="1"/>
    </xf>
    <xf numFmtId="0" fontId="21" fillId="0" borderId="10" xfId="0" applyFont="1" applyFill="1" applyBorder="1" applyAlignment="1">
      <alignment horizontal="left" vertical="top" wrapText="1" shrinkToFit="1"/>
    </xf>
    <xf numFmtId="0" fontId="21" fillId="0" borderId="23" xfId="0" applyFont="1" applyFill="1" applyBorder="1" applyAlignment="1">
      <alignment vertical="top" wrapText="1"/>
    </xf>
    <xf numFmtId="0" fontId="21" fillId="0" borderId="40" xfId="0" applyFont="1" applyFill="1" applyBorder="1" applyAlignment="1">
      <alignment vertical="top" wrapText="1"/>
    </xf>
    <xf numFmtId="0" fontId="21" fillId="0" borderId="25" xfId="0" applyFont="1" applyFill="1" applyBorder="1" applyAlignment="1">
      <alignment vertical="top" wrapText="1"/>
    </xf>
    <xf numFmtId="0" fontId="21" fillId="0" borderId="48" xfId="0" applyFont="1" applyFill="1" applyBorder="1" applyAlignment="1">
      <alignment horizontal="center" vertical="top" wrapText="1" shrinkToFit="1"/>
    </xf>
    <xf numFmtId="0" fontId="21" fillId="0" borderId="17" xfId="0" applyFont="1" applyFill="1" applyBorder="1" applyAlignment="1">
      <alignment horizontal="left" vertical="top" wrapText="1" shrinkToFit="1"/>
    </xf>
    <xf numFmtId="0" fontId="21" fillId="0" borderId="35" xfId="0" applyFont="1" applyFill="1" applyBorder="1" applyAlignment="1">
      <alignment horizontal="center" vertical="top" wrapText="1" shrinkToFit="1"/>
    </xf>
    <xf numFmtId="0" fontId="21" fillId="0" borderId="35" xfId="0" applyFont="1" applyFill="1" applyBorder="1" applyAlignment="1">
      <alignment horizontal="left" vertical="top" wrapText="1" shrinkToFit="1"/>
    </xf>
    <xf numFmtId="0" fontId="21" fillId="0" borderId="50" xfId="0" applyFont="1" applyFill="1" applyBorder="1" applyAlignment="1">
      <alignment horizontal="left" vertical="top" wrapText="1"/>
    </xf>
    <xf numFmtId="0" fontId="23" fillId="0" borderId="18" xfId="0" applyFont="1" applyFill="1" applyBorder="1">
      <alignment vertical="center"/>
    </xf>
    <xf numFmtId="0" fontId="27" fillId="0" borderId="0" xfId="0" applyFont="1" applyFill="1">
      <alignment vertical="center"/>
    </xf>
    <xf numFmtId="0" fontId="21" fillId="0" borderId="49" xfId="0" applyFont="1" applyFill="1" applyBorder="1" applyAlignment="1">
      <alignment horizontal="left" vertical="top" wrapText="1"/>
    </xf>
    <xf numFmtId="0" fontId="21" fillId="0" borderId="24" xfId="0" applyFont="1" applyFill="1" applyBorder="1" applyAlignment="1">
      <alignment vertical="top" wrapText="1"/>
    </xf>
    <xf numFmtId="0" fontId="21" fillId="0" borderId="12" xfId="0" applyFont="1" applyFill="1" applyBorder="1" applyAlignment="1">
      <alignment horizontal="left" vertical="top" wrapText="1"/>
    </xf>
    <xf numFmtId="0" fontId="21" fillId="0" borderId="19" xfId="0" applyFont="1" applyFill="1" applyBorder="1" applyAlignment="1">
      <alignment horizontal="left" vertical="top" wrapText="1"/>
    </xf>
    <xf numFmtId="0" fontId="21" fillId="0" borderId="35" xfId="0" applyFont="1" applyFill="1" applyBorder="1" applyAlignment="1">
      <alignment horizontal="left" vertical="top" wrapText="1"/>
    </xf>
    <xf numFmtId="0" fontId="21" fillId="0" borderId="17" xfId="0" applyFont="1" applyFill="1" applyBorder="1" applyAlignment="1">
      <alignment vertical="center" wrapText="1"/>
    </xf>
    <xf numFmtId="0" fontId="21" fillId="0" borderId="35" xfId="0" applyFont="1" applyFill="1" applyBorder="1" applyAlignment="1">
      <alignment vertical="center" wrapText="1"/>
    </xf>
    <xf numFmtId="0" fontId="21" fillId="0" borderId="74" xfId="0" applyFont="1" applyFill="1" applyBorder="1" applyAlignment="1">
      <alignment vertical="top" wrapText="1"/>
    </xf>
    <xf numFmtId="0" fontId="21" fillId="0" borderId="20" xfId="0" applyFont="1" applyFill="1" applyBorder="1" applyAlignment="1">
      <alignment vertical="top" wrapText="1"/>
    </xf>
    <xf numFmtId="0" fontId="21" fillId="0" borderId="17" xfId="0" applyFont="1" applyFill="1" applyBorder="1" applyAlignment="1">
      <alignment vertical="center" wrapText="1" shrinkToFit="1"/>
    </xf>
    <xf numFmtId="0" fontId="21" fillId="0" borderId="17" xfId="0" applyFont="1" applyFill="1" applyBorder="1" applyAlignment="1">
      <alignment horizontal="center" vertical="center" wrapText="1" shrinkToFit="1"/>
    </xf>
    <xf numFmtId="0" fontId="21" fillId="0" borderId="17" xfId="0" applyFont="1" applyFill="1" applyBorder="1" applyAlignment="1">
      <alignment horizontal="left" vertical="center" wrapText="1" shrinkToFit="1"/>
    </xf>
    <xf numFmtId="0" fontId="21" fillId="0" borderId="49" xfId="0" applyFont="1" applyFill="1" applyBorder="1" applyAlignment="1">
      <alignment horizontal="left" vertical="top" wrapText="1" shrinkToFit="1"/>
    </xf>
    <xf numFmtId="0" fontId="21" fillId="0" borderId="67" xfId="0" applyFont="1" applyFill="1" applyBorder="1" applyAlignment="1">
      <alignment horizontal="left" vertical="top" wrapText="1"/>
    </xf>
    <xf numFmtId="0" fontId="23" fillId="0" borderId="53" xfId="0" applyFont="1" applyFill="1" applyBorder="1">
      <alignment vertical="center"/>
    </xf>
    <xf numFmtId="0" fontId="23" fillId="0" borderId="54" xfId="0" applyFont="1" applyFill="1" applyBorder="1">
      <alignment vertical="center"/>
    </xf>
    <xf numFmtId="0" fontId="23" fillId="0" borderId="55" xfId="0" applyFont="1" applyFill="1" applyBorder="1">
      <alignment vertical="center"/>
    </xf>
    <xf numFmtId="0" fontId="21" fillId="0" borderId="28" xfId="0" applyFont="1" applyFill="1" applyBorder="1" applyAlignment="1">
      <alignment horizontal="center" vertical="top" wrapText="1"/>
    </xf>
    <xf numFmtId="0" fontId="21" fillId="0" borderId="48" xfId="0" applyFont="1" applyFill="1" applyBorder="1" applyAlignment="1">
      <alignment horizontal="left" vertical="top" wrapText="1"/>
    </xf>
    <xf numFmtId="0" fontId="21" fillId="0" borderId="19" xfId="0" applyFont="1" applyFill="1" applyBorder="1" applyAlignment="1">
      <alignment horizontal="center" vertical="top" wrapText="1"/>
    </xf>
    <xf numFmtId="0" fontId="21" fillId="0" borderId="27" xfId="0" applyFont="1" applyFill="1" applyBorder="1" applyAlignment="1">
      <alignment horizontal="center" vertical="top" wrapText="1"/>
    </xf>
    <xf numFmtId="0" fontId="21" fillId="0" borderId="61" xfId="0" applyFont="1" applyFill="1" applyBorder="1" applyAlignment="1">
      <alignment horizontal="left" vertical="top" wrapText="1" shrinkToFit="1"/>
    </xf>
    <xf numFmtId="0" fontId="21" fillId="0" borderId="58" xfId="0" applyFont="1" applyFill="1" applyBorder="1" applyAlignment="1">
      <alignment horizontal="left" vertical="top" wrapText="1" shrinkToFit="1"/>
    </xf>
    <xf numFmtId="0" fontId="21" fillId="0" borderId="59" xfId="0" applyFont="1" applyFill="1" applyBorder="1" applyAlignment="1">
      <alignment horizontal="left" vertical="top" wrapText="1" shrinkToFit="1"/>
    </xf>
    <xf numFmtId="0" fontId="21" fillId="0" borderId="24" xfId="0" applyFont="1" applyFill="1" applyBorder="1" applyAlignment="1">
      <alignment horizontal="center" vertical="top" wrapText="1"/>
    </xf>
    <xf numFmtId="0" fontId="21" fillId="0" borderId="19" xfId="0" applyFont="1" applyFill="1" applyBorder="1" applyAlignment="1">
      <alignment horizontal="left" vertical="center" wrapText="1" shrinkToFit="1"/>
    </xf>
    <xf numFmtId="0" fontId="21" fillId="0" borderId="22" xfId="0" applyFont="1" applyFill="1" applyBorder="1" applyAlignment="1">
      <alignment horizontal="center" vertical="top" wrapText="1"/>
    </xf>
    <xf numFmtId="0" fontId="21" fillId="0" borderId="50" xfId="0" applyFont="1" applyFill="1" applyBorder="1" applyAlignment="1">
      <alignment horizontal="left" vertical="top" wrapText="1" shrinkToFit="1"/>
    </xf>
    <xf numFmtId="0" fontId="21" fillId="0" borderId="24" xfId="0" applyFont="1" applyFill="1" applyBorder="1" applyAlignment="1">
      <alignment vertical="center" wrapText="1"/>
    </xf>
    <xf numFmtId="0" fontId="21" fillId="0" borderId="27" xfId="0" applyFont="1" applyFill="1" applyBorder="1" applyAlignment="1">
      <alignment vertical="center" wrapText="1"/>
    </xf>
    <xf numFmtId="0" fontId="21" fillId="0" borderId="19" xfId="0" applyFont="1" applyFill="1" applyBorder="1" applyAlignment="1">
      <alignment horizontal="left" vertical="top" wrapText="1" shrinkToFit="1"/>
    </xf>
    <xf numFmtId="0" fontId="21" fillId="0" borderId="29" xfId="0" applyFont="1" applyFill="1" applyBorder="1" applyAlignment="1">
      <alignment wrapText="1"/>
    </xf>
    <xf numFmtId="0" fontId="21" fillId="0" borderId="49" xfId="0" applyFont="1" applyFill="1" applyBorder="1" applyAlignment="1">
      <alignment horizontal="left" wrapText="1"/>
    </xf>
    <xf numFmtId="0" fontId="21" fillId="0" borderId="49" xfId="0" applyFont="1" applyFill="1" applyBorder="1" applyAlignment="1">
      <alignment horizontal="left" vertical="center" wrapText="1"/>
    </xf>
    <xf numFmtId="0" fontId="21" fillId="0" borderId="17" xfId="0" applyFont="1" applyFill="1" applyBorder="1" applyAlignment="1">
      <alignment wrapText="1" shrinkToFit="1"/>
    </xf>
    <xf numFmtId="0" fontId="21" fillId="0" borderId="17" xfId="0" applyFont="1" applyFill="1" applyBorder="1" applyAlignment="1">
      <alignment horizontal="center" wrapText="1" shrinkToFit="1"/>
    </xf>
    <xf numFmtId="0" fontId="21" fillId="0" borderId="17" xfId="0" applyFont="1" applyFill="1" applyBorder="1" applyAlignment="1">
      <alignment horizontal="left" wrapText="1" shrinkToFit="1"/>
    </xf>
    <xf numFmtId="0" fontId="21" fillId="0" borderId="60" xfId="0" applyFont="1" applyFill="1" applyBorder="1" applyAlignment="1">
      <alignment vertical="center" wrapText="1"/>
    </xf>
    <xf numFmtId="0" fontId="21" fillId="0" borderId="31" xfId="0" applyFont="1" applyFill="1" applyBorder="1" applyAlignment="1">
      <alignment vertical="top" wrapText="1"/>
    </xf>
    <xf numFmtId="0" fontId="21" fillId="0" borderId="53" xfId="0" applyFont="1" applyFill="1" applyBorder="1" applyAlignment="1">
      <alignment vertical="top" wrapText="1" shrinkToFit="1"/>
    </xf>
    <xf numFmtId="0" fontId="21" fillId="0" borderId="54" xfId="0" applyFont="1" applyFill="1" applyBorder="1" applyAlignment="1">
      <alignment vertical="top" wrapText="1" shrinkToFit="1"/>
    </xf>
    <xf numFmtId="0" fontId="21" fillId="0" borderId="56" xfId="0" applyFont="1" applyFill="1" applyBorder="1" applyAlignment="1">
      <alignment vertical="top" wrapText="1" shrinkToFit="1"/>
    </xf>
    <xf numFmtId="0" fontId="23" fillId="0" borderId="57" xfId="0" applyFont="1" applyFill="1" applyBorder="1" applyAlignment="1">
      <alignment vertical="top" wrapText="1" shrinkToFit="1"/>
    </xf>
    <xf numFmtId="0" fontId="21" fillId="0" borderId="57" xfId="0" applyFont="1" applyFill="1" applyBorder="1" applyAlignment="1">
      <alignment horizontal="center" vertical="top" wrapText="1" shrinkToFit="1"/>
    </xf>
    <xf numFmtId="0" fontId="21" fillId="0" borderId="57" xfId="0" applyFont="1" applyFill="1" applyBorder="1" applyAlignment="1">
      <alignment horizontal="left" vertical="top" wrapText="1" shrinkToFit="1"/>
    </xf>
    <xf numFmtId="0" fontId="21" fillId="0" borderId="10" xfId="0" applyFont="1" applyFill="1" applyBorder="1" applyAlignment="1">
      <alignment horizontal="center" vertical="top" wrapText="1"/>
    </xf>
    <xf numFmtId="9" fontId="21" fillId="0" borderId="17" xfId="42" applyFont="1" applyFill="1" applyBorder="1" applyAlignment="1">
      <alignment vertical="top" wrapText="1"/>
    </xf>
    <xf numFmtId="0" fontId="21" fillId="0" borderId="39" xfId="0" applyFont="1" applyFill="1" applyBorder="1" applyAlignment="1">
      <alignment vertical="top" wrapText="1"/>
    </xf>
    <xf numFmtId="0" fontId="21" fillId="0" borderId="39" xfId="0" applyFont="1" applyFill="1" applyBorder="1" applyAlignment="1">
      <alignment horizontal="center" vertical="top" wrapText="1"/>
    </xf>
    <xf numFmtId="0" fontId="21" fillId="0" borderId="39" xfId="0" applyFont="1" applyFill="1" applyBorder="1" applyAlignment="1">
      <alignment horizontal="left" vertical="center" wrapText="1" shrinkToFit="1"/>
    </xf>
    <xf numFmtId="0" fontId="21" fillId="0" borderId="10" xfId="0" applyFont="1" applyFill="1" applyBorder="1" applyAlignment="1">
      <alignment horizontal="left" vertical="center" wrapText="1" shrinkToFit="1"/>
    </xf>
    <xf numFmtId="0" fontId="21" fillId="0" borderId="17" xfId="0" applyFont="1" applyFill="1" applyBorder="1" applyAlignment="1">
      <alignment horizontal="left" vertical="top" wrapText="1"/>
    </xf>
    <xf numFmtId="0" fontId="23" fillId="0" borderId="0" xfId="0" applyFont="1" applyFill="1" applyBorder="1" applyAlignment="1">
      <alignment horizontal="justify" vertical="center" wrapText="1"/>
    </xf>
    <xf numFmtId="0" fontId="23" fillId="0" borderId="0" xfId="0" applyFont="1" applyFill="1" applyAlignment="1">
      <alignment horizontal="justify" vertical="center" wrapText="1"/>
    </xf>
    <xf numFmtId="0" fontId="21" fillId="0" borderId="16" xfId="0" applyFont="1" applyFill="1" applyBorder="1" applyAlignment="1">
      <alignment horizontal="center" vertical="center" wrapText="1"/>
    </xf>
    <xf numFmtId="0" fontId="21" fillId="0" borderId="10" xfId="0" applyFont="1" applyFill="1" applyBorder="1" applyAlignment="1">
      <alignment horizontal="center" vertical="center" shrinkToFit="1"/>
    </xf>
    <xf numFmtId="0" fontId="23" fillId="0" borderId="0" xfId="44" applyFont="1">
      <alignment vertical="center"/>
    </xf>
    <xf numFmtId="0" fontId="23" fillId="0" borderId="0" xfId="44" applyFont="1" applyAlignment="1">
      <alignment vertical="center"/>
    </xf>
    <xf numFmtId="0" fontId="30" fillId="0" borderId="0" xfId="45" applyAlignment="1" applyProtection="1">
      <alignment vertical="center"/>
    </xf>
    <xf numFmtId="0" fontId="23" fillId="0" borderId="0" xfId="44" applyFont="1" applyBorder="1" applyAlignment="1">
      <alignment vertical="center"/>
    </xf>
    <xf numFmtId="0" fontId="23" fillId="0" borderId="39" xfId="44" applyFont="1" applyBorder="1" applyAlignment="1">
      <alignment vertical="center"/>
    </xf>
    <xf numFmtId="0" fontId="23" fillId="0" borderId="39" xfId="44" applyFont="1" applyBorder="1" applyAlignment="1">
      <alignment horizontal="center" vertical="center"/>
    </xf>
    <xf numFmtId="0" fontId="32" fillId="0" borderId="0" xfId="44" applyFont="1" applyBorder="1" applyAlignment="1">
      <alignment horizontal="center" vertical="center"/>
    </xf>
    <xf numFmtId="0" fontId="32" fillId="0" borderId="0" xfId="44" applyFont="1" applyAlignment="1">
      <alignment horizontal="center" vertical="center"/>
    </xf>
    <xf numFmtId="0" fontId="33" fillId="0" borderId="0" xfId="46" applyFont="1"/>
    <xf numFmtId="0" fontId="34" fillId="0" borderId="0" xfId="46" applyFont="1"/>
    <xf numFmtId="0" fontId="19" fillId="0" borderId="0" xfId="46" applyFont="1"/>
    <xf numFmtId="176" fontId="33" fillId="0" borderId="0" xfId="46" applyNumberFormat="1" applyFont="1" applyBorder="1"/>
    <xf numFmtId="0" fontId="19" fillId="0" borderId="0" xfId="46" applyFont="1" applyBorder="1" applyAlignment="1">
      <alignment horizontal="center" vertical="center"/>
    </xf>
    <xf numFmtId="0" fontId="35" fillId="0" borderId="0" xfId="46" applyFont="1" applyBorder="1" applyAlignment="1">
      <alignment horizontal="center" vertical="center"/>
    </xf>
    <xf numFmtId="0" fontId="36" fillId="0" borderId="0" xfId="46" applyFont="1" applyBorder="1" applyAlignment="1">
      <alignment horizontal="center" vertical="center" wrapText="1"/>
    </xf>
    <xf numFmtId="176" fontId="33" fillId="0" borderId="76" xfId="46" applyNumberFormat="1" applyFont="1" applyBorder="1" applyAlignment="1">
      <alignment vertical="center"/>
    </xf>
    <xf numFmtId="0" fontId="19" fillId="0" borderId="77" xfId="46" applyFont="1" applyBorder="1" applyAlignment="1">
      <alignment horizontal="center" vertical="center"/>
    </xf>
    <xf numFmtId="0" fontId="19" fillId="0" borderId="78" xfId="46" applyFont="1" applyBorder="1" applyAlignment="1">
      <alignment horizontal="center" vertical="center"/>
    </xf>
    <xf numFmtId="0" fontId="39" fillId="0" borderId="82" xfId="46" applyFont="1" applyBorder="1" applyAlignment="1">
      <alignment horizontal="right" vertical="center"/>
    </xf>
    <xf numFmtId="0" fontId="39" fillId="0" borderId="83" xfId="46" applyFont="1" applyBorder="1" applyAlignment="1">
      <alignment horizontal="right" vertical="center"/>
    </xf>
    <xf numFmtId="0" fontId="40" fillId="0" borderId="0" xfId="46" applyFont="1"/>
    <xf numFmtId="0" fontId="34" fillId="0" borderId="87" xfId="46" applyFont="1" applyBorder="1" applyAlignment="1">
      <alignment horizontal="center" vertical="center"/>
    </xf>
    <xf numFmtId="0" fontId="34" fillId="0" borderId="88" xfId="46" applyFont="1" applyBorder="1" applyAlignment="1">
      <alignment horizontal="center" vertical="center"/>
    </xf>
    <xf numFmtId="0" fontId="41" fillId="0" borderId="0" xfId="47"/>
    <xf numFmtId="0" fontId="42" fillId="0" borderId="0" xfId="46" applyFont="1"/>
    <xf numFmtId="0" fontId="44" fillId="0" borderId="0" xfId="47" applyFont="1"/>
    <xf numFmtId="0" fontId="45" fillId="0" borderId="0" xfId="46" applyFont="1" applyAlignment="1"/>
    <xf numFmtId="0" fontId="46" fillId="0" borderId="0" xfId="46" applyFont="1"/>
    <xf numFmtId="0" fontId="45" fillId="0" borderId="0" xfId="46" applyFont="1" applyBorder="1" applyAlignment="1"/>
    <xf numFmtId="0" fontId="29" fillId="0" borderId="0" xfId="44">
      <alignment vertical="center"/>
    </xf>
    <xf numFmtId="0" fontId="29" fillId="0" borderId="0" xfId="44" applyAlignment="1">
      <alignment horizontal="left" vertical="center"/>
    </xf>
    <xf numFmtId="0" fontId="49" fillId="0" borderId="0" xfId="44" applyFont="1" applyAlignment="1">
      <alignment horizontal="left" vertical="center"/>
    </xf>
    <xf numFmtId="0" fontId="48" fillId="0" borderId="0" xfId="44" applyFont="1" applyAlignment="1">
      <alignment vertical="center"/>
    </xf>
    <xf numFmtId="0" fontId="49" fillId="0" borderId="0" xfId="44" applyFont="1" applyBorder="1" applyAlignment="1">
      <alignment horizontal="justify" vertical="center" wrapText="1"/>
    </xf>
    <xf numFmtId="0" fontId="49" fillId="0" borderId="91" xfId="44" applyFont="1" applyBorder="1" applyAlignment="1">
      <alignment horizontal="justify" vertical="center" wrapText="1"/>
    </xf>
    <xf numFmtId="0" fontId="48" fillId="0" borderId="91" xfId="44" applyFont="1" applyBorder="1" applyAlignment="1">
      <alignment horizontal="justify" vertical="center" wrapText="1"/>
    </xf>
    <xf numFmtId="0" fontId="48" fillId="0" borderId="91" xfId="44" applyFont="1" applyBorder="1" applyAlignment="1">
      <alignment horizontal="center" vertical="center" wrapText="1"/>
    </xf>
    <xf numFmtId="0" fontId="49" fillId="0" borderId="91" xfId="44" applyFont="1" applyBorder="1" applyAlignment="1">
      <alignment horizontal="center" vertical="center" wrapText="1"/>
    </xf>
    <xf numFmtId="0" fontId="49" fillId="0" borderId="0" xfId="44" applyFont="1" applyAlignment="1">
      <alignment horizontal="justify" vertical="center"/>
    </xf>
    <xf numFmtId="0" fontId="52" fillId="0" borderId="0" xfId="44" applyFont="1" applyAlignment="1">
      <alignment vertical="center"/>
    </xf>
    <xf numFmtId="0" fontId="53" fillId="0" borderId="0" xfId="44" applyFont="1" applyAlignment="1">
      <alignment horizontal="justify" vertical="center"/>
    </xf>
    <xf numFmtId="0" fontId="53" fillId="0" borderId="0" xfId="44" applyFont="1" applyAlignment="1">
      <alignment vertical="center"/>
    </xf>
    <xf numFmtId="0" fontId="23" fillId="0" borderId="0" xfId="0" applyFont="1">
      <alignment vertical="center"/>
    </xf>
    <xf numFmtId="0" fontId="54" fillId="0" borderId="18" xfId="0" applyFont="1" applyFill="1" applyBorder="1" applyAlignment="1">
      <alignment vertical="center"/>
    </xf>
    <xf numFmtId="0" fontId="55" fillId="0" borderId="0" xfId="0" applyFont="1" applyFill="1" applyBorder="1" applyAlignment="1">
      <alignment vertical="center"/>
    </xf>
    <xf numFmtId="0" fontId="55" fillId="0" borderId="19" xfId="0" applyFont="1" applyFill="1" applyBorder="1" applyAlignment="1">
      <alignment vertical="center"/>
    </xf>
    <xf numFmtId="0" fontId="54" fillId="0" borderId="0" xfId="0" applyFont="1" applyFill="1" applyBorder="1" applyAlignment="1">
      <alignment vertical="center" wrapText="1"/>
    </xf>
    <xf numFmtId="0" fontId="56" fillId="0" borderId="0" xfId="0" applyFont="1">
      <alignment vertical="center"/>
    </xf>
    <xf numFmtId="0" fontId="57" fillId="0" borderId="91" xfId="0" applyFont="1" applyFill="1" applyBorder="1" applyAlignment="1">
      <alignment horizontal="left" vertical="top" wrapText="1" shrinkToFit="1"/>
    </xf>
    <xf numFmtId="0" fontId="57" fillId="0" borderId="91" xfId="0" applyFont="1" applyFill="1" applyBorder="1" applyAlignment="1">
      <alignment horizontal="center" vertical="top" wrapText="1" shrinkToFit="1"/>
    </xf>
    <xf numFmtId="0" fontId="57" fillId="0" borderId="91" xfId="0" applyFont="1" applyFill="1" applyBorder="1" applyAlignment="1">
      <alignment horizontal="center" vertical="top" wrapText="1"/>
    </xf>
    <xf numFmtId="0" fontId="58"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59" fillId="0" borderId="0" xfId="0" applyFont="1" applyAlignment="1">
      <alignment horizontal="right" vertical="center"/>
    </xf>
    <xf numFmtId="0" fontId="59" fillId="0" borderId="0" xfId="0" applyFont="1">
      <alignment vertical="center"/>
    </xf>
    <xf numFmtId="0" fontId="59" fillId="0" borderId="0" xfId="0" applyFont="1" applyFill="1" applyAlignment="1">
      <alignment horizontal="right" vertical="center"/>
    </xf>
    <xf numFmtId="0" fontId="59" fillId="0" borderId="0" xfId="0" applyFont="1" applyFill="1" applyAlignment="1">
      <alignment vertical="center"/>
    </xf>
    <xf numFmtId="0" fontId="59" fillId="36" borderId="0" xfId="0" applyFont="1" applyFill="1" applyAlignment="1">
      <alignment vertical="center"/>
    </xf>
    <xf numFmtId="0" fontId="59" fillId="36" borderId="0" xfId="0" applyFont="1" applyFill="1">
      <alignment vertical="center"/>
    </xf>
    <xf numFmtId="0" fontId="59" fillId="36" borderId="0" xfId="0" applyFont="1" applyFill="1" applyAlignment="1">
      <alignment horizontal="center" vertical="center"/>
    </xf>
    <xf numFmtId="0" fontId="58" fillId="36" borderId="0" xfId="0" quotePrefix="1" applyFont="1" applyFill="1" applyBorder="1" applyAlignment="1">
      <alignment vertical="center"/>
    </xf>
    <xf numFmtId="0" fontId="59" fillId="0" borderId="0" xfId="0" applyFont="1" applyProtection="1">
      <alignment vertical="center"/>
    </xf>
    <xf numFmtId="0" fontId="59" fillId="0" borderId="0" xfId="0" applyFont="1" applyAlignment="1" applyProtection="1">
      <alignment horizontal="left" vertical="center"/>
    </xf>
    <xf numFmtId="0" fontId="59" fillId="0" borderId="0" xfId="0" applyFont="1" applyAlignment="1" applyProtection="1">
      <alignment horizontal="right" vertical="center"/>
    </xf>
    <xf numFmtId="0" fontId="59" fillId="36" borderId="0" xfId="0" applyFont="1" applyFill="1" applyAlignment="1" applyProtection="1">
      <alignment vertical="center"/>
    </xf>
    <xf numFmtId="0" fontId="59" fillId="36" borderId="0" xfId="0" applyFont="1" applyFill="1" applyProtection="1">
      <alignment vertical="center"/>
    </xf>
    <xf numFmtId="0" fontId="59" fillId="36" borderId="0" xfId="0" applyFont="1" applyFill="1" applyAlignment="1" applyProtection="1">
      <alignment horizontal="center" vertical="center"/>
    </xf>
    <xf numFmtId="0" fontId="59" fillId="0" borderId="0" xfId="0" applyFont="1" applyAlignment="1" applyProtection="1">
      <alignment horizontal="center" vertical="center"/>
    </xf>
    <xf numFmtId="0" fontId="58" fillId="0" borderId="0" xfId="0" applyFont="1" applyProtection="1">
      <alignment vertical="center"/>
    </xf>
    <xf numFmtId="0" fontId="58" fillId="0" borderId="0" xfId="0" applyFont="1" applyAlignment="1">
      <alignment horizontal="right" vertical="center"/>
    </xf>
    <xf numFmtId="0" fontId="58" fillId="0" borderId="0" xfId="0" applyFont="1" applyBorder="1" applyAlignment="1" applyProtection="1">
      <alignment horizontal="left" vertical="center"/>
    </xf>
    <xf numFmtId="0" fontId="58" fillId="0" borderId="0" xfId="0" applyFont="1" applyBorder="1" applyAlignment="1" applyProtection="1">
      <alignment vertical="center"/>
    </xf>
    <xf numFmtId="20" fontId="58" fillId="36" borderId="0" xfId="0" applyNumberFormat="1" applyFont="1" applyFill="1" applyBorder="1" applyAlignment="1" applyProtection="1">
      <alignment vertical="center"/>
    </xf>
    <xf numFmtId="0" fontId="58" fillId="36" borderId="0" xfId="0" applyFont="1" applyFill="1" applyBorder="1" applyAlignment="1" applyProtection="1">
      <alignment horizontal="center" vertical="center"/>
    </xf>
    <xf numFmtId="0" fontId="58" fillId="36" borderId="0" xfId="0" applyFont="1" applyFill="1" applyBorder="1" applyAlignment="1" applyProtection="1">
      <alignment vertical="center"/>
    </xf>
    <xf numFmtId="0" fontId="60" fillId="0" borderId="0" xfId="0" applyFont="1">
      <alignment vertical="center"/>
    </xf>
    <xf numFmtId="0" fontId="58" fillId="0" borderId="0" xfId="0" applyFont="1" applyBorder="1" applyAlignment="1" applyProtection="1">
      <alignment horizontal="center" vertical="center"/>
    </xf>
    <xf numFmtId="0" fontId="58" fillId="0" borderId="0" xfId="0" applyFont="1" applyAlignment="1" applyProtection="1">
      <alignment horizontal="right" vertical="center"/>
    </xf>
    <xf numFmtId="0" fontId="58" fillId="36" borderId="0" xfId="0" applyFont="1" applyFill="1" applyBorder="1" applyAlignment="1" applyProtection="1">
      <alignment horizontal="left" vertical="center"/>
    </xf>
    <xf numFmtId="20" fontId="58" fillId="0" borderId="0" xfId="0" applyNumberFormat="1" applyFont="1" applyBorder="1" applyAlignment="1" applyProtection="1">
      <alignment vertical="center"/>
    </xf>
    <xf numFmtId="0" fontId="58" fillId="0" borderId="0" xfId="0" applyFont="1" applyBorder="1" applyAlignment="1" applyProtection="1">
      <alignment horizontal="right" vertical="center"/>
    </xf>
    <xf numFmtId="177" fontId="58" fillId="0" borderId="0" xfId="0" applyNumberFormat="1" applyFont="1" applyBorder="1" applyAlignment="1" applyProtection="1">
      <alignment vertical="center"/>
    </xf>
    <xf numFmtId="0" fontId="60" fillId="0" borderId="0" xfId="0" applyFont="1" applyBorder="1" applyAlignment="1" applyProtection="1">
      <alignment horizontal="left" vertical="center"/>
    </xf>
    <xf numFmtId="0" fontId="58" fillId="0" borderId="0" xfId="0" applyFont="1" applyBorder="1" applyProtection="1">
      <alignment vertical="center"/>
    </xf>
    <xf numFmtId="0" fontId="58" fillId="0" borderId="0" xfId="0" applyFont="1" applyAlignment="1" applyProtection="1">
      <alignment horizontal="center" vertical="center"/>
    </xf>
    <xf numFmtId="0" fontId="61" fillId="0" borderId="0" xfId="0" applyFont="1" applyProtection="1">
      <alignment vertical="center"/>
    </xf>
    <xf numFmtId="0" fontId="61" fillId="0" borderId="0" xfId="0" applyFont="1" applyAlignment="1" applyProtection="1">
      <alignment horizontal="left" vertical="center"/>
    </xf>
    <xf numFmtId="0" fontId="61" fillId="0" borderId="0" xfId="0" applyFont="1">
      <alignment vertical="center"/>
    </xf>
    <xf numFmtId="0" fontId="61" fillId="0" borderId="0" xfId="0" applyFont="1" applyAlignment="1">
      <alignment horizontal="left" vertical="center"/>
    </xf>
    <xf numFmtId="0" fontId="61" fillId="0" borderId="0" xfId="0" applyFont="1" applyAlignment="1">
      <alignment horizontal="right" vertical="center"/>
    </xf>
    <xf numFmtId="0" fontId="58" fillId="0" borderId="95" xfId="0" applyFont="1" applyBorder="1" applyAlignment="1">
      <alignment horizontal="center" vertical="center" wrapText="1"/>
    </xf>
    <xf numFmtId="0" fontId="58" fillId="0" borderId="94" xfId="0" applyFont="1" applyBorder="1" applyAlignment="1">
      <alignment horizontal="center" vertical="center" wrapText="1"/>
    </xf>
    <xf numFmtId="0" fontId="58" fillId="0" borderId="96" xfId="0" applyFont="1" applyBorder="1" applyAlignment="1">
      <alignment vertical="center" wrapText="1"/>
    </xf>
    <xf numFmtId="0" fontId="58" fillId="0" borderId="97" xfId="0" applyFont="1" applyBorder="1" applyAlignment="1">
      <alignment vertical="center" wrapText="1"/>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0" xfId="0" applyFont="1" applyBorder="1" applyAlignment="1">
      <alignment vertical="center" wrapText="1"/>
    </xf>
    <xf numFmtId="0" fontId="58" fillId="0" borderId="101" xfId="0" applyFont="1" applyBorder="1" applyAlignment="1">
      <alignment vertical="center" wrapText="1"/>
    </xf>
    <xf numFmtId="0" fontId="60" fillId="0" borderId="15" xfId="0" applyFont="1" applyBorder="1" applyAlignment="1">
      <alignment horizontal="center" vertical="center"/>
    </xf>
    <xf numFmtId="0" fontId="60" fillId="0" borderId="91" xfId="0" applyFont="1" applyBorder="1" applyAlignment="1">
      <alignment horizontal="center" vertical="center"/>
    </xf>
    <xf numFmtId="0" fontId="60" fillId="0" borderId="105" xfId="0" applyFont="1" applyBorder="1" applyAlignment="1">
      <alignment horizontal="center" vertical="center"/>
    </xf>
    <xf numFmtId="0" fontId="60" fillId="0" borderId="106" xfId="0" applyFont="1" applyBorder="1" applyAlignment="1">
      <alignment horizontal="center" vertical="center"/>
    </xf>
    <xf numFmtId="0" fontId="60" fillId="0" borderId="106" xfId="0" applyFont="1" applyFill="1" applyBorder="1" applyAlignment="1">
      <alignment horizontal="center" vertical="center"/>
    </xf>
    <xf numFmtId="0" fontId="60" fillId="0" borderId="91" xfId="0" applyFont="1" applyFill="1" applyBorder="1" applyAlignment="1">
      <alignment horizontal="center" vertical="center"/>
    </xf>
    <xf numFmtId="0" fontId="60" fillId="0" borderId="105" xfId="0" applyFont="1" applyFill="1" applyBorder="1" applyAlignment="1">
      <alignment horizontal="center" vertical="center"/>
    </xf>
    <xf numFmtId="0" fontId="58" fillId="0" borderId="109" xfId="0" applyFont="1" applyBorder="1" applyAlignment="1">
      <alignment horizontal="center" vertical="center" wrapText="1"/>
    </xf>
    <xf numFmtId="0" fontId="58" fillId="0" borderId="108" xfId="0" applyFont="1" applyBorder="1" applyAlignment="1">
      <alignment horizontal="center" vertical="center" wrapText="1"/>
    </xf>
    <xf numFmtId="0" fontId="58" fillId="0" borderId="110" xfId="0" applyFont="1" applyBorder="1" applyAlignment="1">
      <alignment vertical="center" wrapText="1"/>
    </xf>
    <xf numFmtId="0" fontId="58" fillId="0" borderId="111" xfId="0" applyFont="1" applyBorder="1" applyAlignment="1">
      <alignment vertical="center" wrapText="1"/>
    </xf>
    <xf numFmtId="0" fontId="60" fillId="0" borderId="112" xfId="0" applyNumberFormat="1" applyFont="1" applyFill="1" applyBorder="1" applyAlignment="1">
      <alignment horizontal="center" vertical="center" wrapText="1"/>
    </xf>
    <xf numFmtId="0" fontId="60" fillId="0" borderId="113" xfId="0" applyNumberFormat="1" applyFont="1" applyFill="1" applyBorder="1" applyAlignment="1">
      <alignment horizontal="center" vertical="center" wrapText="1"/>
    </xf>
    <xf numFmtId="0" fontId="60" fillId="0" borderId="114" xfId="0" applyNumberFormat="1" applyFont="1" applyFill="1" applyBorder="1" applyAlignment="1">
      <alignment horizontal="center" vertical="center" wrapText="1"/>
    </xf>
    <xf numFmtId="0" fontId="60" fillId="0" borderId="115" xfId="0" applyNumberFormat="1" applyFont="1" applyFill="1" applyBorder="1" applyAlignment="1">
      <alignment horizontal="center" vertical="center" wrapText="1"/>
    </xf>
    <xf numFmtId="0" fontId="58" fillId="36" borderId="95" xfId="0" applyFont="1" applyFill="1" applyBorder="1" applyAlignment="1" applyProtection="1">
      <alignment horizontal="center" vertical="center" shrinkToFit="1"/>
    </xf>
    <xf numFmtId="0" fontId="58" fillId="36" borderId="94" xfId="0" applyFont="1" applyFill="1" applyBorder="1" applyAlignment="1" applyProtection="1">
      <alignment horizontal="center" vertical="center" shrinkToFit="1"/>
    </xf>
    <xf numFmtId="0" fontId="61" fillId="0" borderId="95" xfId="0" applyFont="1" applyBorder="1" applyAlignment="1">
      <alignment vertical="center"/>
    </xf>
    <xf numFmtId="0" fontId="61" fillId="0" borderId="96" xfId="0" applyFont="1" applyBorder="1" applyAlignment="1">
      <alignment vertical="center"/>
    </xf>
    <xf numFmtId="0" fontId="61" fillId="0" borderId="97" xfId="0" applyFont="1" applyBorder="1" applyAlignment="1">
      <alignment vertical="center"/>
    </xf>
    <xf numFmtId="0" fontId="58" fillId="33" borderId="121" xfId="0" applyFont="1" applyFill="1" applyBorder="1" applyAlignment="1" applyProtection="1">
      <alignment horizontal="center" vertical="center" shrinkToFit="1"/>
      <protection locked="0"/>
    </xf>
    <xf numFmtId="0" fontId="58" fillId="33" borderId="122" xfId="0" applyFont="1" applyFill="1" applyBorder="1" applyAlignment="1" applyProtection="1">
      <alignment horizontal="center" vertical="center" shrinkToFit="1"/>
      <protection locked="0"/>
    </xf>
    <xf numFmtId="0" fontId="58" fillId="33" borderId="123" xfId="0" applyFont="1" applyFill="1" applyBorder="1" applyAlignment="1" applyProtection="1">
      <alignment horizontal="center" vertical="center" shrinkToFit="1"/>
      <protection locked="0"/>
    </xf>
    <xf numFmtId="0" fontId="58" fillId="36" borderId="18" xfId="0" applyFont="1" applyFill="1" applyBorder="1" applyAlignment="1" applyProtection="1">
      <alignment horizontal="center" vertical="center" shrinkToFit="1"/>
    </xf>
    <xf numFmtId="0" fontId="58" fillId="36" borderId="19" xfId="0" applyFont="1" applyFill="1" applyBorder="1" applyAlignment="1" applyProtection="1">
      <alignment horizontal="center" vertical="center" shrinkToFit="1"/>
    </xf>
    <xf numFmtId="0" fontId="61" fillId="0" borderId="128" xfId="0" applyFont="1" applyBorder="1" applyAlignment="1">
      <alignment vertical="center"/>
    </xf>
    <xf numFmtId="0" fontId="61" fillId="0" borderId="129" xfId="0" applyFont="1" applyBorder="1" applyAlignment="1">
      <alignment vertical="center"/>
    </xf>
    <xf numFmtId="0" fontId="61" fillId="0" borderId="130" xfId="0" applyFont="1" applyBorder="1" applyAlignment="1">
      <alignment vertical="center"/>
    </xf>
    <xf numFmtId="178" fontId="58" fillId="0" borderId="131" xfId="0" applyNumberFormat="1" applyFont="1" applyBorder="1" applyAlignment="1">
      <alignment horizontal="center" vertical="center" shrinkToFit="1"/>
    </xf>
    <xf numFmtId="178" fontId="58" fillId="0" borderId="132" xfId="0" applyNumberFormat="1" applyFont="1" applyBorder="1" applyAlignment="1">
      <alignment horizontal="center" vertical="center" shrinkToFit="1"/>
    </xf>
    <xf numFmtId="178" fontId="58" fillId="0" borderId="133" xfId="0" applyNumberFormat="1" applyFont="1" applyBorder="1" applyAlignment="1">
      <alignment horizontal="center" vertical="center" shrinkToFit="1"/>
    </xf>
    <xf numFmtId="0" fontId="58" fillId="36" borderId="138" xfId="0" applyFont="1" applyFill="1" applyBorder="1" applyAlignment="1" applyProtection="1">
      <alignment horizontal="center" vertical="center" shrinkToFit="1"/>
    </xf>
    <xf numFmtId="0" fontId="58" fillId="36" borderId="137" xfId="0" applyFont="1" applyFill="1" applyBorder="1" applyAlignment="1" applyProtection="1">
      <alignment horizontal="center" vertical="center" shrinkToFit="1"/>
    </xf>
    <xf numFmtId="0" fontId="61" fillId="0" borderId="138" xfId="0" applyFont="1" applyBorder="1" applyAlignment="1">
      <alignment vertical="center"/>
    </xf>
    <xf numFmtId="0" fontId="61" fillId="0" borderId="139" xfId="0" applyFont="1" applyBorder="1" applyAlignment="1">
      <alignment vertical="center"/>
    </xf>
    <xf numFmtId="0" fontId="61" fillId="0" borderId="140" xfId="0" applyFont="1" applyBorder="1" applyAlignment="1">
      <alignment vertical="center"/>
    </xf>
    <xf numFmtId="0" fontId="58" fillId="33" borderId="141" xfId="0" applyFont="1" applyFill="1" applyBorder="1" applyAlignment="1" applyProtection="1">
      <alignment horizontal="center" vertical="center" shrinkToFit="1"/>
      <protection locked="0"/>
    </xf>
    <xf numFmtId="0" fontId="58" fillId="33" borderId="142" xfId="0" applyFont="1" applyFill="1" applyBorder="1" applyAlignment="1" applyProtection="1">
      <alignment horizontal="center" vertical="center" shrinkToFit="1"/>
      <protection locked="0"/>
    </xf>
    <xf numFmtId="0" fontId="58" fillId="33" borderId="143" xfId="0" applyFont="1" applyFill="1" applyBorder="1" applyAlignment="1" applyProtection="1">
      <alignment horizontal="center" vertical="center" shrinkToFit="1"/>
      <protection locked="0"/>
    </xf>
    <xf numFmtId="0" fontId="58" fillId="33" borderId="144" xfId="0" applyFont="1" applyFill="1" applyBorder="1" applyAlignment="1" applyProtection="1">
      <alignment horizontal="center" vertical="center" shrinkToFit="1"/>
      <protection locked="0"/>
    </xf>
    <xf numFmtId="0" fontId="61" fillId="0" borderId="148" xfId="0" applyFont="1" applyBorder="1" applyAlignment="1">
      <alignment vertical="center"/>
    </xf>
    <xf numFmtId="0" fontId="61" fillId="0" borderId="149" xfId="0" applyFont="1" applyBorder="1" applyAlignment="1">
      <alignment vertical="center"/>
    </xf>
    <xf numFmtId="0" fontId="61" fillId="0" borderId="150" xfId="0" applyFont="1" applyBorder="1" applyAlignment="1">
      <alignment vertical="center"/>
    </xf>
    <xf numFmtId="0" fontId="61" fillId="0" borderId="18" xfId="0" applyFont="1" applyBorder="1" applyAlignment="1">
      <alignment vertical="center"/>
    </xf>
    <xf numFmtId="0" fontId="61" fillId="0" borderId="0" xfId="0" applyFont="1" applyBorder="1" applyAlignment="1">
      <alignment vertical="center"/>
    </xf>
    <xf numFmtId="0" fontId="61" fillId="0" borderId="101" xfId="0" applyFont="1" applyBorder="1" applyAlignment="1">
      <alignment vertical="center"/>
    </xf>
    <xf numFmtId="0" fontId="58" fillId="36" borderId="153" xfId="0" applyFont="1" applyFill="1" applyBorder="1" applyAlignment="1" applyProtection="1">
      <alignment horizontal="center" vertical="center" shrinkToFit="1"/>
    </xf>
    <xf numFmtId="0" fontId="58" fillId="36" borderId="152" xfId="0" applyFont="1" applyFill="1" applyBorder="1" applyAlignment="1" applyProtection="1">
      <alignment horizontal="center" vertical="center" shrinkToFit="1"/>
    </xf>
    <xf numFmtId="0" fontId="58" fillId="36" borderId="109" xfId="0" applyFont="1" applyFill="1" applyBorder="1" applyAlignment="1" applyProtection="1">
      <alignment horizontal="center" vertical="center" shrinkToFit="1"/>
    </xf>
    <xf numFmtId="0" fontId="58" fillId="36" borderId="108" xfId="0" applyFont="1" applyFill="1" applyBorder="1" applyAlignment="1" applyProtection="1">
      <alignment horizontal="center" vertical="center" shrinkToFit="1"/>
    </xf>
    <xf numFmtId="0" fontId="61" fillId="0" borderId="161" xfId="0" applyFont="1" applyBorder="1" applyAlignment="1">
      <alignment vertical="center"/>
    </xf>
    <xf numFmtId="0" fontId="61" fillId="0" borderId="162" xfId="0" applyFont="1" applyBorder="1" applyAlignment="1">
      <alignment vertical="center"/>
    </xf>
    <xf numFmtId="0" fontId="61" fillId="0" borderId="163" xfId="0" applyFont="1" applyBorder="1" applyAlignment="1">
      <alignment vertical="center"/>
    </xf>
    <xf numFmtId="178" fontId="58" fillId="0" borderId="164" xfId="0" applyNumberFormat="1" applyFont="1" applyBorder="1" applyAlignment="1">
      <alignment horizontal="center" vertical="center" shrinkToFit="1"/>
    </xf>
    <xf numFmtId="178" fontId="58" fillId="0" borderId="165" xfId="0" applyNumberFormat="1" applyFont="1" applyBorder="1" applyAlignment="1">
      <alignment horizontal="center" vertical="center" shrinkToFit="1"/>
    </xf>
    <xf numFmtId="178" fontId="58" fillId="0" borderId="166" xfId="0" applyNumberFormat="1" applyFont="1" applyBorder="1" applyAlignment="1">
      <alignment horizontal="center" vertical="center" shrinkToFit="1"/>
    </xf>
    <xf numFmtId="0" fontId="61" fillId="36" borderId="0" xfId="0" applyFont="1" applyFill="1" applyBorder="1" applyAlignment="1">
      <alignment horizontal="center" vertical="center"/>
    </xf>
    <xf numFmtId="0" fontId="61" fillId="36" borderId="0" xfId="0" applyFont="1" applyFill="1" applyBorder="1" applyAlignment="1" applyProtection="1">
      <alignment horizontal="center" vertical="center" shrinkToFit="1"/>
      <protection locked="0"/>
    </xf>
    <xf numFmtId="0" fontId="61" fillId="36" borderId="0" xfId="0" applyFont="1" applyFill="1" applyBorder="1" applyAlignment="1" applyProtection="1">
      <alignment horizontal="center" vertical="center" wrapText="1"/>
      <protection locked="0"/>
    </xf>
    <xf numFmtId="0" fontId="61" fillId="36" borderId="0" xfId="0" applyFont="1" applyFill="1" applyBorder="1" applyAlignment="1" applyProtection="1">
      <alignment horizontal="left" vertical="center" wrapText="1"/>
      <protection locked="0"/>
    </xf>
    <xf numFmtId="0" fontId="62" fillId="36" borderId="0" xfId="0" applyFont="1" applyFill="1" applyBorder="1" applyAlignment="1">
      <alignment vertical="center"/>
    </xf>
    <xf numFmtId="0" fontId="64" fillId="36" borderId="0" xfId="0" applyFont="1" applyFill="1" applyBorder="1" applyAlignment="1">
      <alignment vertical="center"/>
    </xf>
    <xf numFmtId="0" fontId="64" fillId="36" borderId="0" xfId="0" applyFont="1" applyFill="1" applyBorder="1" applyAlignment="1">
      <alignment horizontal="center" vertical="center"/>
    </xf>
    <xf numFmtId="0" fontId="61" fillId="36" borderId="0" xfId="0" applyFont="1" applyFill="1" applyBorder="1" applyAlignment="1">
      <alignment horizontal="center" vertical="center" wrapText="1"/>
    </xf>
    <xf numFmtId="1" fontId="61" fillId="36" borderId="0" xfId="0" applyNumberFormat="1" applyFont="1" applyFill="1" applyBorder="1" applyAlignment="1">
      <alignment horizontal="center" vertical="center" wrapText="1"/>
    </xf>
    <xf numFmtId="0" fontId="60" fillId="36" borderId="0" xfId="0" applyFont="1" applyFill="1" applyBorder="1" applyAlignment="1" applyProtection="1">
      <alignment horizontal="center" vertical="center" wrapText="1"/>
      <protection locked="0"/>
    </xf>
    <xf numFmtId="0" fontId="60" fillId="0" borderId="0" xfId="0" applyFont="1" applyFill="1" applyBorder="1" applyAlignment="1">
      <alignment vertical="center"/>
    </xf>
    <xf numFmtId="0" fontId="60" fillId="0" borderId="0" xfId="0" applyFont="1" applyFill="1" applyBorder="1" applyAlignment="1">
      <alignment horizontal="left" vertical="center"/>
    </xf>
    <xf numFmtId="0" fontId="60" fillId="36" borderId="0" xfId="0" applyFont="1" applyFill="1" applyBorder="1" applyAlignment="1">
      <alignment horizontal="center" vertical="center" wrapText="1"/>
    </xf>
    <xf numFmtId="1" fontId="60" fillId="36" borderId="0" xfId="0" applyNumberFormat="1" applyFont="1" applyFill="1" applyBorder="1" applyAlignment="1">
      <alignment horizontal="center" vertical="center" wrapText="1"/>
    </xf>
    <xf numFmtId="0" fontId="60" fillId="0" borderId="0" xfId="0" applyFont="1" applyFill="1" applyAlignment="1">
      <alignment vertical="center"/>
    </xf>
    <xf numFmtId="0" fontId="60" fillId="0" borderId="0" xfId="0" applyFont="1" applyFill="1" applyBorder="1" applyAlignment="1">
      <alignment horizontal="centerContinuous" vertical="center"/>
    </xf>
    <xf numFmtId="0" fontId="60" fillId="0" borderId="0" xfId="0" applyFont="1" applyFill="1" applyAlignment="1">
      <alignment horizontal="centerContinuous" vertical="center"/>
    </xf>
    <xf numFmtId="179" fontId="60" fillId="0" borderId="0" xfId="0" applyNumberFormat="1" applyFont="1" applyFill="1" applyBorder="1" applyAlignment="1">
      <alignment vertical="center"/>
    </xf>
    <xf numFmtId="179" fontId="60" fillId="0" borderId="0" xfId="0" applyNumberFormat="1" applyFont="1" applyFill="1" applyAlignment="1">
      <alignment vertical="center"/>
    </xf>
    <xf numFmtId="0" fontId="60" fillId="0" borderId="0" xfId="0" applyFont="1" applyFill="1" applyBorder="1" applyAlignment="1">
      <alignment horizontal="center" vertical="center"/>
    </xf>
    <xf numFmtId="181" fontId="61" fillId="36" borderId="0" xfId="0" applyNumberFormat="1" applyFont="1" applyFill="1" applyBorder="1" applyAlignment="1">
      <alignment horizontal="center" vertical="center"/>
    </xf>
    <xf numFmtId="0" fontId="60" fillId="36" borderId="0" xfId="0" applyFont="1" applyFill="1" applyBorder="1" applyAlignment="1" applyProtection="1">
      <alignment horizontal="center" vertical="center" shrinkToFit="1"/>
      <protection locked="0"/>
    </xf>
    <xf numFmtId="0" fontId="60" fillId="36" borderId="0" xfId="0" applyFont="1" applyFill="1" applyBorder="1" applyAlignment="1" applyProtection="1">
      <alignment horizontal="left" vertical="center" wrapText="1"/>
      <protection locked="0"/>
    </xf>
    <xf numFmtId="0" fontId="60" fillId="36" borderId="0" xfId="0" applyFont="1" applyFill="1" applyBorder="1" applyAlignment="1">
      <alignment vertical="center"/>
    </xf>
    <xf numFmtId="0" fontId="60" fillId="36" borderId="0" xfId="0" applyFont="1" applyFill="1" applyBorder="1" applyAlignment="1">
      <alignment horizontal="center" vertical="center"/>
    </xf>
    <xf numFmtId="0" fontId="60" fillId="0" borderId="0" xfId="0" applyFont="1" applyFill="1" applyBorder="1" applyAlignment="1" applyProtection="1">
      <alignment horizontal="right" vertical="center"/>
    </xf>
    <xf numFmtId="0" fontId="60" fillId="0" borderId="0" xfId="0" applyFont="1" applyFill="1" applyBorder="1" applyAlignment="1">
      <alignment horizontal="right" vertical="center"/>
    </xf>
    <xf numFmtId="0" fontId="60" fillId="36" borderId="0" xfId="0" applyFont="1" applyFill="1">
      <alignment vertical="center"/>
    </xf>
    <xf numFmtId="0" fontId="61" fillId="0" borderId="0" xfId="0" applyFont="1" applyFill="1">
      <alignment vertical="center"/>
    </xf>
    <xf numFmtId="0" fontId="61" fillId="0" borderId="0" xfId="0" applyFont="1" applyFill="1" applyAlignment="1">
      <alignment horizontal="left" vertical="center"/>
    </xf>
    <xf numFmtId="0" fontId="61" fillId="0" borderId="0" xfId="0" applyFont="1" applyFill="1" applyAlignment="1">
      <alignment horizontal="left" vertical="center" wrapText="1"/>
    </xf>
    <xf numFmtId="0" fontId="61" fillId="0" borderId="0" xfId="0" applyFont="1" applyAlignment="1">
      <alignment horizontal="left" vertical="center" wrapText="1"/>
    </xf>
    <xf numFmtId="0" fontId="61" fillId="0" borderId="0" xfId="0" applyFont="1" applyFill="1" applyAlignment="1">
      <alignment vertical="center" textRotation="90"/>
    </xf>
    <xf numFmtId="0" fontId="65" fillId="36" borderId="0" xfId="0" applyFont="1" applyFill="1" applyAlignment="1" applyProtection="1">
      <alignment horizontal="left" vertical="center"/>
    </xf>
    <xf numFmtId="0" fontId="66" fillId="36" borderId="0" xfId="0" applyFont="1" applyFill="1" applyAlignment="1" applyProtection="1">
      <alignment horizontal="center" vertical="center"/>
    </xf>
    <xf numFmtId="0" fontId="66" fillId="36" borderId="0" xfId="0" applyFont="1" applyFill="1" applyProtection="1">
      <alignment vertical="center"/>
    </xf>
    <xf numFmtId="0" fontId="66" fillId="36" borderId="0" xfId="0" applyFont="1" applyFill="1" applyAlignment="1" applyProtection="1">
      <alignment horizontal="left" vertical="center"/>
    </xf>
    <xf numFmtId="0" fontId="67" fillId="36" borderId="0" xfId="0" applyFont="1" applyFill="1">
      <alignment vertical="center"/>
    </xf>
    <xf numFmtId="0" fontId="66" fillId="36" borderId="0" xfId="0" applyFont="1" applyFill="1">
      <alignment vertical="center"/>
    </xf>
    <xf numFmtId="0" fontId="67" fillId="36" borderId="0" xfId="0" applyFont="1" applyFill="1" applyAlignment="1">
      <alignment horizontal="left" vertical="center"/>
    </xf>
    <xf numFmtId="0" fontId="66" fillId="36" borderId="0" xfId="0" applyFont="1" applyFill="1" applyAlignment="1" applyProtection="1">
      <alignment horizontal="center" vertical="center"/>
      <protection locked="0"/>
    </xf>
    <xf numFmtId="0" fontId="66" fillId="35" borderId="91" xfId="0" applyFont="1" applyFill="1" applyBorder="1" applyAlignment="1" applyProtection="1">
      <alignment horizontal="center" vertical="center"/>
      <protection locked="0"/>
    </xf>
    <xf numFmtId="0" fontId="66" fillId="35" borderId="0" xfId="0" applyFont="1" applyFill="1" applyBorder="1" applyAlignment="1" applyProtection="1">
      <alignment horizontal="center" vertical="center"/>
      <protection locked="0"/>
    </xf>
    <xf numFmtId="20" fontId="66" fillId="35" borderId="91" xfId="0" applyNumberFormat="1" applyFont="1" applyFill="1" applyBorder="1" applyAlignment="1" applyProtection="1">
      <alignment horizontal="center" vertical="center"/>
      <protection locked="0"/>
    </xf>
    <xf numFmtId="0" fontId="66" fillId="36" borderId="0" xfId="0" applyFont="1" applyFill="1" applyAlignment="1" applyProtection="1">
      <alignment horizontal="right" vertical="center"/>
      <protection locked="0"/>
    </xf>
    <xf numFmtId="0" fontId="66" fillId="36" borderId="0" xfId="0" applyFont="1" applyFill="1" applyProtection="1">
      <alignment vertical="center"/>
      <protection locked="0"/>
    </xf>
    <xf numFmtId="0" fontId="66" fillId="36" borderId="91" xfId="0" applyNumberFormat="1" applyFont="1" applyFill="1" applyBorder="1" applyAlignment="1" applyProtection="1">
      <alignment horizontal="center" vertical="center"/>
    </xf>
    <xf numFmtId="0" fontId="66" fillId="35" borderId="91" xfId="0" applyFont="1" applyFill="1" applyBorder="1" applyAlignment="1" applyProtection="1">
      <alignment horizontal="left" vertical="center"/>
      <protection locked="0"/>
    </xf>
    <xf numFmtId="20" fontId="66" fillId="36" borderId="91" xfId="0" applyNumberFormat="1" applyFont="1" applyFill="1" applyBorder="1" applyAlignment="1" applyProtection="1">
      <alignment horizontal="center" vertical="center"/>
      <protection locked="0"/>
    </xf>
    <xf numFmtId="0" fontId="68" fillId="35" borderId="173" xfId="0" applyFont="1" applyFill="1" applyBorder="1" applyAlignment="1" applyProtection="1">
      <alignment horizontal="center" vertical="center"/>
      <protection locked="0"/>
    </xf>
    <xf numFmtId="0" fontId="68" fillId="35" borderId="17" xfId="0" applyFont="1" applyFill="1" applyBorder="1" applyAlignment="1" applyProtection="1">
      <alignment horizontal="center" vertical="center"/>
      <protection locked="0"/>
    </xf>
    <xf numFmtId="0" fontId="68" fillId="35" borderId="174" xfId="0" applyFont="1" applyFill="1" applyBorder="1" applyAlignment="1" applyProtection="1">
      <alignment horizontal="center" vertical="center"/>
      <protection locked="0"/>
    </xf>
    <xf numFmtId="0" fontId="61" fillId="36" borderId="91" xfId="0" applyFont="1" applyFill="1" applyBorder="1" applyAlignment="1">
      <alignment vertical="center" shrinkToFit="1"/>
    </xf>
    <xf numFmtId="0" fontId="69" fillId="36" borderId="175" xfId="0" applyFont="1" applyFill="1" applyBorder="1" applyAlignment="1">
      <alignment horizontal="center" vertical="center"/>
    </xf>
    <xf numFmtId="0" fontId="69" fillId="36" borderId="176" xfId="0" applyFont="1" applyFill="1" applyBorder="1" applyAlignment="1">
      <alignment horizontal="center" vertical="center"/>
    </xf>
    <xf numFmtId="0" fontId="70" fillId="36" borderId="176" xfId="0" applyFont="1" applyFill="1" applyBorder="1" applyAlignment="1">
      <alignment horizontal="center" vertical="center"/>
    </xf>
    <xf numFmtId="0" fontId="71" fillId="36" borderId="177" xfId="0" applyFont="1" applyFill="1" applyBorder="1" applyAlignment="1">
      <alignment horizontal="center" vertical="center"/>
    </xf>
    <xf numFmtId="0" fontId="0" fillId="36" borderId="176" xfId="0" applyFill="1" applyBorder="1" applyAlignment="1">
      <alignment horizontal="center" vertical="center"/>
    </xf>
    <xf numFmtId="0" fontId="71" fillId="36" borderId="174" xfId="0" applyFont="1" applyFill="1" applyBorder="1" applyAlignment="1">
      <alignment vertical="center" shrinkToFit="1"/>
    </xf>
    <xf numFmtId="0" fontId="71" fillId="36" borderId="174" xfId="0" applyFont="1" applyFill="1" applyBorder="1">
      <alignment vertical="center"/>
    </xf>
    <xf numFmtId="0" fontId="71" fillId="36" borderId="174" xfId="0" applyFont="1" applyFill="1" applyBorder="1" applyAlignment="1">
      <alignment horizontal="left" vertical="center"/>
    </xf>
    <xf numFmtId="0" fontId="71" fillId="36" borderId="153" xfId="0" applyFont="1" applyFill="1" applyBorder="1" applyAlignment="1">
      <alignment horizontal="left" vertical="center"/>
    </xf>
    <xf numFmtId="0" fontId="0" fillId="36" borderId="174" xfId="0" applyFill="1" applyBorder="1" applyAlignment="1">
      <alignment horizontal="left" vertical="center"/>
    </xf>
    <xf numFmtId="0" fontId="57" fillId="0" borderId="30" xfId="0" applyFont="1" applyFill="1" applyBorder="1" applyAlignment="1">
      <alignment horizontal="left" vertical="top" wrapText="1" shrinkToFit="1"/>
    </xf>
    <xf numFmtId="0" fontId="57" fillId="0" borderId="58" xfId="0" applyFont="1" applyFill="1" applyBorder="1" applyAlignment="1">
      <alignment horizontal="center" vertical="top" wrapText="1" shrinkToFit="1"/>
    </xf>
    <xf numFmtId="0" fontId="57" fillId="0" borderId="62" xfId="0" applyFont="1" applyFill="1" applyBorder="1" applyAlignment="1">
      <alignment horizontal="center" vertical="top" wrapText="1" shrinkToFit="1"/>
    </xf>
    <xf numFmtId="0" fontId="57" fillId="0" borderId="50" xfId="0" applyFont="1" applyFill="1" applyBorder="1" applyAlignment="1">
      <alignment horizontal="left" vertical="top" wrapText="1"/>
    </xf>
    <xf numFmtId="0" fontId="73" fillId="0" borderId="0" xfId="44" applyFont="1">
      <alignment vertical="center"/>
    </xf>
    <xf numFmtId="0" fontId="54" fillId="0" borderId="0" xfId="0" applyFont="1" applyFill="1">
      <alignment vertical="center"/>
    </xf>
    <xf numFmtId="0" fontId="76" fillId="0" borderId="0" xfId="0" applyFont="1" applyFill="1" applyAlignment="1">
      <alignment horizontal="center" vertical="center"/>
    </xf>
    <xf numFmtId="0" fontId="77" fillId="0" borderId="0" xfId="45" applyFont="1" applyFill="1" applyAlignment="1" applyProtection="1">
      <alignment vertical="center"/>
    </xf>
    <xf numFmtId="0" fontId="54" fillId="0" borderId="0" xfId="0" applyFont="1" applyFill="1" applyAlignment="1">
      <alignment vertical="center"/>
    </xf>
    <xf numFmtId="0" fontId="34" fillId="0" borderId="63" xfId="0" applyFont="1" applyFill="1" applyBorder="1" applyAlignment="1">
      <alignment vertical="top" wrapText="1"/>
    </xf>
    <xf numFmtId="0" fontId="34" fillId="0" borderId="16" xfId="0" applyFont="1" applyFill="1" applyBorder="1" applyAlignment="1">
      <alignment horizontal="left" vertical="top" wrapText="1"/>
    </xf>
    <xf numFmtId="0" fontId="34" fillId="0" borderId="28" xfId="0" applyFont="1" applyFill="1" applyBorder="1" applyAlignment="1">
      <alignment horizontal="left" vertical="top" wrapText="1"/>
    </xf>
    <xf numFmtId="0" fontId="34" fillId="0" borderId="10" xfId="0" applyFont="1" applyFill="1" applyBorder="1" applyAlignment="1">
      <alignment vertical="top" wrapText="1" shrinkToFit="1"/>
    </xf>
    <xf numFmtId="0" fontId="34" fillId="0" borderId="39" xfId="0" applyFont="1" applyFill="1" applyBorder="1" applyAlignment="1">
      <alignment vertical="top" wrapText="1" shrinkToFit="1"/>
    </xf>
    <xf numFmtId="0" fontId="34" fillId="0" borderId="28" xfId="0" applyFont="1" applyFill="1" applyBorder="1" applyAlignment="1">
      <alignment vertical="top" wrapText="1"/>
    </xf>
    <xf numFmtId="0" fontId="34" fillId="0" borderId="35" xfId="0" applyFont="1" applyFill="1" applyBorder="1" applyAlignment="1">
      <alignment vertical="top" wrapText="1" shrinkToFit="1"/>
    </xf>
    <xf numFmtId="0" fontId="34" fillId="0" borderId="91" xfId="0" applyFont="1" applyFill="1" applyBorder="1" applyAlignment="1">
      <alignment vertical="top" wrapText="1" shrinkToFit="1"/>
    </xf>
    <xf numFmtId="0" fontId="74" fillId="0" borderId="91" xfId="0" applyFont="1" applyFill="1" applyBorder="1" applyAlignment="1">
      <alignment vertical="top" wrapText="1"/>
    </xf>
    <xf numFmtId="0" fontId="23" fillId="0" borderId="91" xfId="44" applyFont="1" applyBorder="1" applyAlignment="1">
      <alignment horizontal="center" vertical="center"/>
    </xf>
    <xf numFmtId="0" fontId="27" fillId="0" borderId="91" xfId="44" applyFont="1" applyBorder="1" applyAlignment="1">
      <alignment horizontal="center" vertical="center"/>
    </xf>
    <xf numFmtId="0" fontId="54" fillId="0" borderId="0" xfId="0" applyFont="1" applyFill="1" applyAlignment="1">
      <alignment vertical="center"/>
    </xf>
    <xf numFmtId="0" fontId="74" fillId="0" borderId="18" xfId="0" applyFont="1" applyFill="1" applyBorder="1" applyAlignment="1">
      <alignment vertical="top" wrapText="1"/>
    </xf>
    <xf numFmtId="0" fontId="74" fillId="0" borderId="0" xfId="0" applyFont="1" applyFill="1" applyBorder="1" applyAlignment="1">
      <alignment vertical="top" wrapText="1"/>
    </xf>
    <xf numFmtId="0" fontId="74" fillId="0" borderId="0" xfId="0" applyFont="1" applyFill="1" applyAlignment="1">
      <alignment horizontal="left" vertical="top" wrapText="1"/>
    </xf>
    <xf numFmtId="0" fontId="74" fillId="0" borderId="19" xfId="0" applyFont="1" applyFill="1" applyBorder="1" applyAlignment="1">
      <alignment horizontal="left" vertical="top" wrapText="1"/>
    </xf>
    <xf numFmtId="0" fontId="74" fillId="0" borderId="0" xfId="0" applyFont="1" applyFill="1" applyBorder="1" applyAlignment="1">
      <alignment horizontal="left" vertical="top" wrapText="1"/>
    </xf>
    <xf numFmtId="0" fontId="74" fillId="0" borderId="0" xfId="0" applyFont="1" applyFill="1" applyBorder="1" applyAlignment="1">
      <alignment horizontal="left" vertical="top"/>
    </xf>
    <xf numFmtId="0" fontId="74" fillId="0" borderId="19" xfId="0" applyFont="1" applyFill="1" applyBorder="1" applyAlignment="1">
      <alignment horizontal="left" vertical="top"/>
    </xf>
    <xf numFmtId="0" fontId="76" fillId="0" borderId="0" xfId="0" applyFont="1" applyFill="1" applyAlignment="1">
      <alignment horizontal="center" vertical="center"/>
    </xf>
    <xf numFmtId="0" fontId="55" fillId="0" borderId="0" xfId="0" applyFont="1" applyFill="1" applyAlignment="1">
      <alignment vertical="top" wrapText="1"/>
    </xf>
    <xf numFmtId="0" fontId="74" fillId="0" borderId="0" xfId="0" applyFont="1" applyFill="1" applyAlignment="1">
      <alignment horizontal="left" vertical="top"/>
    </xf>
    <xf numFmtId="0" fontId="23" fillId="0" borderId="39" xfId="44" applyFont="1" applyBorder="1" applyAlignment="1">
      <alignment horizontal="center" vertical="center"/>
    </xf>
    <xf numFmtId="0" fontId="23" fillId="0" borderId="39" xfId="44" applyFont="1" applyBorder="1" applyAlignment="1">
      <alignment vertical="center" wrapText="1"/>
    </xf>
    <xf numFmtId="0" fontId="23" fillId="0" borderId="39" xfId="44" applyFont="1" applyBorder="1" applyAlignment="1">
      <alignment vertical="center"/>
    </xf>
    <xf numFmtId="0" fontId="74" fillId="0" borderId="18" xfId="0" applyFont="1" applyFill="1" applyBorder="1" applyAlignment="1">
      <alignment vertical="center"/>
    </xf>
    <xf numFmtId="0" fontId="75" fillId="0" borderId="0" xfId="0" applyFont="1" applyFill="1" applyBorder="1" applyAlignment="1">
      <alignment vertical="center"/>
    </xf>
    <xf numFmtId="0" fontId="75" fillId="0" borderId="19" xfId="0" applyFont="1" applyFill="1" applyBorder="1" applyAlignment="1">
      <alignment vertical="center"/>
    </xf>
    <xf numFmtId="0" fontId="23" fillId="0" borderId="0" xfId="44" applyFont="1" applyAlignment="1">
      <alignment vertical="center"/>
    </xf>
    <xf numFmtId="0" fontId="32" fillId="0" borderId="0" xfId="44" applyFont="1" applyAlignment="1">
      <alignment horizontal="center" vertical="center"/>
    </xf>
    <xf numFmtId="0" fontId="23" fillId="0" borderId="91" xfId="44" applyFont="1" applyBorder="1" applyAlignment="1">
      <alignment horizontal="center" vertical="center"/>
    </xf>
    <xf numFmtId="0" fontId="21" fillId="0" borderId="16"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3" xfId="0" applyFont="1" applyFill="1" applyBorder="1" applyAlignment="1">
      <alignment vertical="top" wrapText="1"/>
    </xf>
    <xf numFmtId="0" fontId="21" fillId="0" borderId="0" xfId="0" applyFont="1" applyFill="1" applyBorder="1" applyAlignment="1">
      <alignment vertical="top" wrapText="1"/>
    </xf>
    <xf numFmtId="0" fontId="21" fillId="0" borderId="24" xfId="0" applyFont="1" applyFill="1" applyBorder="1" applyAlignment="1">
      <alignment vertical="top" wrapText="1"/>
    </xf>
    <xf numFmtId="0" fontId="21" fillId="0" borderId="50" xfId="0" applyFont="1" applyFill="1" applyBorder="1" applyAlignment="1">
      <alignment horizontal="left" vertical="top" wrapText="1"/>
    </xf>
    <xf numFmtId="0" fontId="21" fillId="0" borderId="49" xfId="0" applyFont="1" applyFill="1" applyBorder="1" applyAlignment="1">
      <alignment horizontal="left" vertical="top" wrapText="1"/>
    </xf>
    <xf numFmtId="0" fontId="21" fillId="0" borderId="29" xfId="0" applyFont="1" applyFill="1" applyBorder="1" applyAlignment="1">
      <alignment vertical="top" wrapText="1"/>
    </xf>
    <xf numFmtId="0" fontId="21" fillId="0" borderId="28" xfId="0" applyFont="1" applyFill="1" applyBorder="1" applyAlignment="1">
      <alignment vertical="top" wrapText="1"/>
    </xf>
    <xf numFmtId="0" fontId="21" fillId="0" borderId="18" xfId="0" applyFont="1" applyFill="1" applyBorder="1" applyAlignment="1">
      <alignment vertical="top" wrapText="1" shrinkToFit="1"/>
    </xf>
    <xf numFmtId="0" fontId="21" fillId="0" borderId="0" xfId="0" applyFont="1" applyFill="1" applyBorder="1" applyAlignment="1">
      <alignment vertical="top" wrapText="1" shrinkToFit="1"/>
    </xf>
    <xf numFmtId="0" fontId="21" fillId="0" borderId="19" xfId="0" applyFont="1" applyFill="1" applyBorder="1" applyAlignment="1">
      <alignment vertical="top" wrapText="1" shrinkToFit="1"/>
    </xf>
    <xf numFmtId="0" fontId="21" fillId="0" borderId="22" xfId="0" applyFont="1" applyFill="1" applyBorder="1" applyAlignment="1">
      <alignment horizontal="left" vertical="top" wrapText="1"/>
    </xf>
    <xf numFmtId="0" fontId="21" fillId="0" borderId="24" xfId="0" applyFont="1" applyFill="1" applyBorder="1" applyAlignment="1">
      <alignment horizontal="left" vertical="top" wrapText="1"/>
    </xf>
    <xf numFmtId="0" fontId="21" fillId="0" borderId="67"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39"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48" xfId="0" applyFont="1" applyFill="1" applyBorder="1" applyAlignment="1">
      <alignment horizontal="left" vertical="top" wrapText="1" shrinkToFit="1"/>
    </xf>
    <xf numFmtId="0" fontId="21" fillId="0" borderId="49" xfId="0" applyFont="1" applyFill="1" applyBorder="1" applyAlignment="1">
      <alignment horizontal="left" vertical="top" wrapText="1" shrinkToFit="1"/>
    </xf>
    <xf numFmtId="0" fontId="21" fillId="0" borderId="25" xfId="0" applyFont="1" applyFill="1" applyBorder="1" applyAlignment="1">
      <alignment vertical="top" wrapText="1"/>
    </xf>
    <xf numFmtId="0" fontId="21" fillId="0" borderId="26" xfId="0" applyFont="1" applyFill="1" applyBorder="1" applyAlignment="1">
      <alignment vertical="top" wrapText="1"/>
    </xf>
    <xf numFmtId="0" fontId="21" fillId="0" borderId="27" xfId="0" applyFont="1" applyFill="1" applyBorder="1" applyAlignment="1">
      <alignment vertical="top" wrapText="1"/>
    </xf>
    <xf numFmtId="0" fontId="34" fillId="0" borderId="23" xfId="0" applyFont="1" applyFill="1" applyBorder="1" applyAlignment="1">
      <alignment vertical="top" wrapText="1"/>
    </xf>
    <xf numFmtId="0" fontId="34" fillId="0" borderId="0" xfId="0" applyFont="1" applyFill="1" applyBorder="1" applyAlignment="1">
      <alignment vertical="top" wrapText="1"/>
    </xf>
    <xf numFmtId="0" fontId="34" fillId="0" borderId="24" xfId="0" applyFont="1" applyFill="1" applyBorder="1" applyAlignment="1">
      <alignment vertical="top" wrapText="1"/>
    </xf>
    <xf numFmtId="0" fontId="21" fillId="0" borderId="63" xfId="0" applyFont="1" applyFill="1" applyBorder="1" applyAlignment="1">
      <alignment vertical="top" wrapText="1"/>
    </xf>
    <xf numFmtId="0" fontId="21" fillId="0" borderId="65" xfId="0" applyFont="1" applyFill="1" applyBorder="1" applyAlignment="1">
      <alignment vertical="top" wrapText="1"/>
    </xf>
    <xf numFmtId="0" fontId="21" fillId="0" borderId="64" xfId="0" applyFont="1" applyFill="1" applyBorder="1" applyAlignment="1">
      <alignment vertical="top" wrapText="1"/>
    </xf>
    <xf numFmtId="0" fontId="21" fillId="0" borderId="10"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35"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19" xfId="0" applyFont="1" applyFill="1" applyBorder="1" applyAlignment="1">
      <alignment horizontal="left" vertical="top" wrapText="1"/>
    </xf>
    <xf numFmtId="0" fontId="21" fillId="0" borderId="38" xfId="0" applyFont="1" applyFill="1" applyBorder="1" applyAlignment="1">
      <alignment horizontal="left" vertical="top" wrapText="1"/>
    </xf>
    <xf numFmtId="0" fontId="21" fillId="0" borderId="53" xfId="0" applyFont="1" applyFill="1" applyBorder="1" applyAlignment="1">
      <alignment horizontal="left" vertical="top" wrapText="1"/>
    </xf>
    <xf numFmtId="0" fontId="21" fillId="0" borderId="54" xfId="0" applyFont="1" applyFill="1" applyBorder="1" applyAlignment="1">
      <alignment horizontal="left" vertical="top" wrapText="1"/>
    </xf>
    <xf numFmtId="0" fontId="21" fillId="0" borderId="56" xfId="0" applyFont="1" applyFill="1" applyBorder="1" applyAlignment="1">
      <alignment horizontal="left" vertical="top" wrapText="1"/>
    </xf>
    <xf numFmtId="0" fontId="21" fillId="0" borderId="18" xfId="0" applyFont="1" applyFill="1" applyBorder="1" applyAlignment="1">
      <alignment vertical="top" wrapText="1"/>
    </xf>
    <xf numFmtId="0" fontId="21" fillId="0" borderId="31"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50" xfId="0" applyFont="1" applyFill="1" applyBorder="1" applyAlignment="1">
      <alignment horizontal="center" vertical="top" wrapText="1"/>
    </xf>
    <xf numFmtId="0" fontId="21" fillId="0" borderId="49" xfId="0" applyFont="1" applyFill="1" applyBorder="1" applyAlignment="1">
      <alignment horizontal="center" vertical="top" wrapText="1"/>
    </xf>
    <xf numFmtId="0" fontId="21" fillId="0" borderId="61" xfId="0" applyFont="1" applyFill="1" applyBorder="1" applyAlignment="1">
      <alignment horizontal="center" vertical="top" wrapText="1"/>
    </xf>
    <xf numFmtId="0" fontId="21" fillId="0" borderId="67" xfId="0" applyFont="1" applyFill="1" applyBorder="1" applyAlignment="1">
      <alignment horizontal="center" vertical="top" wrapText="1"/>
    </xf>
    <xf numFmtId="0" fontId="21" fillId="0" borderId="12" xfId="0" applyFont="1" applyFill="1" applyBorder="1" applyAlignment="1">
      <alignment horizontal="center" vertical="top" wrapText="1"/>
    </xf>
    <xf numFmtId="0" fontId="21" fillId="0" borderId="19" xfId="0" applyFont="1" applyFill="1" applyBorder="1" applyAlignment="1">
      <alignment horizontal="center" vertical="top" wrapText="1"/>
    </xf>
    <xf numFmtId="0" fontId="21" fillId="0" borderId="39" xfId="0" applyFont="1" applyFill="1" applyBorder="1" applyAlignment="1">
      <alignment vertical="top" wrapText="1"/>
    </xf>
    <xf numFmtId="0" fontId="34" fillId="0" borderId="71" xfId="0" applyFont="1" applyFill="1" applyBorder="1" applyAlignment="1">
      <alignment vertical="top" wrapText="1"/>
    </xf>
    <xf numFmtId="0" fontId="34" fillId="0" borderId="21" xfId="0" applyFont="1" applyFill="1" applyBorder="1" applyAlignment="1">
      <alignment vertical="top" wrapText="1"/>
    </xf>
    <xf numFmtId="0" fontId="34" fillId="0" borderId="73" xfId="0" applyFont="1" applyFill="1" applyBorder="1" applyAlignment="1">
      <alignment vertical="top" wrapText="1"/>
    </xf>
    <xf numFmtId="0" fontId="21" fillId="0" borderId="11" xfId="0" applyFont="1" applyFill="1" applyBorder="1" applyAlignment="1">
      <alignment vertical="top" wrapText="1" shrinkToFit="1"/>
    </xf>
    <xf numFmtId="0" fontId="21" fillId="0" borderId="13" xfId="0" applyFont="1" applyFill="1" applyBorder="1" applyAlignment="1">
      <alignment vertical="top" wrapText="1" shrinkToFit="1"/>
    </xf>
    <xf numFmtId="0" fontId="21" fillId="0" borderId="12" xfId="0" applyFont="1" applyFill="1" applyBorder="1" applyAlignment="1">
      <alignment vertical="top" wrapText="1" shrinkToFit="1"/>
    </xf>
    <xf numFmtId="0" fontId="21" fillId="0" borderId="10" xfId="0" applyFont="1" applyFill="1" applyBorder="1" applyAlignment="1">
      <alignment vertical="top" wrapText="1" shrinkToFit="1"/>
    </xf>
    <xf numFmtId="0" fontId="21" fillId="0" borderId="17" xfId="0" applyFont="1" applyFill="1" applyBorder="1" applyAlignment="1">
      <alignment vertical="top" wrapText="1" shrinkToFit="1"/>
    </xf>
    <xf numFmtId="0" fontId="21" fillId="0" borderId="10" xfId="0" applyFont="1" applyFill="1" applyBorder="1" applyAlignment="1">
      <alignment horizontal="left" vertical="top" wrapText="1" shrinkToFit="1"/>
    </xf>
    <xf numFmtId="0" fontId="21" fillId="0" borderId="17" xfId="0" applyFont="1" applyFill="1" applyBorder="1" applyAlignment="1">
      <alignment horizontal="left" vertical="top" wrapText="1" shrinkToFit="1"/>
    </xf>
    <xf numFmtId="0" fontId="21" fillId="0" borderId="46" xfId="0" applyFont="1" applyFill="1" applyBorder="1" applyAlignment="1">
      <alignment vertical="top" wrapText="1" shrinkToFit="1"/>
    </xf>
    <xf numFmtId="0" fontId="21" fillId="0" borderId="39" xfId="0" applyFont="1" applyFill="1" applyBorder="1" applyAlignment="1">
      <alignment vertical="top" wrapText="1" shrinkToFit="1"/>
    </xf>
    <xf numFmtId="0" fontId="21" fillId="0" borderId="35" xfId="0" applyFont="1" applyFill="1" applyBorder="1" applyAlignment="1">
      <alignment vertical="top" wrapText="1" shrinkToFit="1"/>
    </xf>
    <xf numFmtId="0" fontId="21" fillId="0" borderId="73" xfId="0" applyFont="1" applyFill="1" applyBorder="1" applyAlignment="1">
      <alignment horizontal="center" vertical="top" wrapText="1"/>
    </xf>
    <xf numFmtId="0" fontId="21" fillId="0" borderId="51" xfId="0" applyFont="1" applyFill="1" applyBorder="1" applyAlignment="1">
      <alignment horizontal="center" vertical="top" wrapText="1"/>
    </xf>
    <xf numFmtId="0" fontId="34" fillId="0" borderId="21"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26" xfId="0" applyFont="1" applyFill="1" applyBorder="1" applyAlignment="1">
      <alignment horizontal="left" vertical="top" wrapText="1"/>
    </xf>
    <xf numFmtId="0" fontId="27" fillId="0" borderId="50" xfId="0" applyFont="1" applyFill="1" applyBorder="1" applyAlignment="1">
      <alignment horizontal="left" vertical="top" wrapText="1" shrinkToFit="1"/>
    </xf>
    <xf numFmtId="0" fontId="27" fillId="0" borderId="49" xfId="0" applyFont="1" applyFill="1" applyBorder="1" applyAlignment="1">
      <alignment horizontal="left" vertical="top" wrapText="1" shrinkToFit="1"/>
    </xf>
    <xf numFmtId="0" fontId="27" fillId="0" borderId="61" xfId="0" applyFont="1" applyFill="1" applyBorder="1" applyAlignment="1">
      <alignment horizontal="left" vertical="top" wrapText="1" shrinkToFit="1"/>
    </xf>
    <xf numFmtId="0" fontId="27" fillId="0" borderId="67" xfId="0" applyFont="1" applyFill="1" applyBorder="1" applyAlignment="1">
      <alignment horizontal="left" vertical="top" wrapText="1" shrinkToFit="1"/>
    </xf>
    <xf numFmtId="0" fontId="21" fillId="0" borderId="48" xfId="0" applyFont="1" applyFill="1" applyBorder="1" applyAlignment="1">
      <alignment horizontal="center" vertical="top" wrapText="1"/>
    </xf>
    <xf numFmtId="0" fontId="21" fillId="0" borderId="19" xfId="0" applyFont="1" applyFill="1" applyBorder="1" applyAlignment="1">
      <alignment vertical="top" wrapText="1"/>
    </xf>
    <xf numFmtId="0" fontId="21" fillId="0" borderId="1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36" xfId="0" applyFont="1" applyFill="1" applyBorder="1" applyAlignment="1">
      <alignment vertical="top" wrapText="1"/>
    </xf>
    <xf numFmtId="0" fontId="21" fillId="0" borderId="37" xfId="0" applyFont="1" applyFill="1" applyBorder="1" applyAlignment="1">
      <alignment vertical="top" wrapText="1"/>
    </xf>
    <xf numFmtId="0" fontId="21" fillId="0" borderId="38" xfId="0" applyFont="1" applyFill="1" applyBorder="1" applyAlignment="1">
      <alignment vertical="top" wrapText="1"/>
    </xf>
    <xf numFmtId="0" fontId="21" fillId="0" borderId="52" xfId="0" applyFont="1" applyFill="1" applyBorder="1" applyAlignment="1">
      <alignment horizontal="left" vertical="top" wrapText="1"/>
    </xf>
    <xf numFmtId="0" fontId="21" fillId="0" borderId="1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8" xfId="0" applyFont="1" applyFill="1" applyBorder="1" applyAlignment="1">
      <alignment vertical="center" wrapText="1"/>
    </xf>
    <xf numFmtId="0" fontId="21" fillId="0" borderId="0" xfId="0" applyFont="1" applyFill="1" applyBorder="1" applyAlignment="1">
      <alignment vertical="center" wrapText="1"/>
    </xf>
    <xf numFmtId="0" fontId="21" fillId="0" borderId="19" xfId="0" applyFont="1" applyFill="1" applyBorder="1" applyAlignment="1">
      <alignment vertical="center" wrapText="1"/>
    </xf>
    <xf numFmtId="0" fontId="21" fillId="0" borderId="69" xfId="0" applyFont="1" applyFill="1" applyBorder="1" applyAlignment="1">
      <alignment horizontal="left" vertical="top" wrapText="1"/>
    </xf>
    <xf numFmtId="0" fontId="21" fillId="0" borderId="18" xfId="0" applyFont="1" applyFill="1" applyBorder="1" applyAlignment="1">
      <alignment vertical="center" wrapText="1" shrinkToFit="1"/>
    </xf>
    <xf numFmtId="0" fontId="21" fillId="0" borderId="0" xfId="0" applyFont="1" applyFill="1" applyBorder="1" applyAlignment="1">
      <alignment vertical="center" wrapText="1" shrinkToFit="1"/>
    </xf>
    <xf numFmtId="0" fontId="21" fillId="0" borderId="19" xfId="0" applyFont="1" applyFill="1" applyBorder="1" applyAlignment="1">
      <alignment vertical="center" wrapText="1" shrinkToFit="1"/>
    </xf>
    <xf numFmtId="0" fontId="21" fillId="0" borderId="36" xfId="0" applyFont="1" applyFill="1" applyBorder="1" applyAlignment="1">
      <alignment vertical="top" wrapText="1" shrinkToFit="1"/>
    </xf>
    <xf numFmtId="0" fontId="21" fillId="0" borderId="37" xfId="0" applyFont="1" applyFill="1" applyBorder="1" applyAlignment="1">
      <alignment vertical="top" wrapText="1" shrinkToFit="1"/>
    </xf>
    <xf numFmtId="0" fontId="21" fillId="0" borderId="38" xfId="0" applyFont="1" applyFill="1" applyBorder="1" applyAlignment="1">
      <alignment vertical="top" wrapText="1" shrinkToFit="1"/>
    </xf>
    <xf numFmtId="0" fontId="21" fillId="0" borderId="71" xfId="0" applyFont="1" applyFill="1" applyBorder="1" applyAlignment="1">
      <alignment horizontal="left" vertical="top" wrapText="1"/>
    </xf>
    <xf numFmtId="0" fontId="21" fillId="0" borderId="23" xfId="0" applyFont="1" applyFill="1" applyBorder="1" applyAlignment="1">
      <alignment vertical="center" wrapText="1"/>
    </xf>
    <xf numFmtId="0" fontId="21" fillId="0" borderId="24" xfId="0" applyFont="1" applyFill="1" applyBorder="1" applyAlignment="1">
      <alignment vertical="center" wrapText="1"/>
    </xf>
    <xf numFmtId="0" fontId="21" fillId="0" borderId="18" xfId="0" applyFont="1" applyFill="1" applyBorder="1" applyAlignment="1">
      <alignment wrapText="1" shrinkToFit="1"/>
    </xf>
    <xf numFmtId="0" fontId="21" fillId="0" borderId="0" xfId="0" applyFont="1" applyFill="1" applyBorder="1" applyAlignment="1">
      <alignment wrapText="1" shrinkToFit="1"/>
    </xf>
    <xf numFmtId="0" fontId="21" fillId="0" borderId="19" xfId="0" applyFont="1" applyFill="1" applyBorder="1" applyAlignment="1">
      <alignment wrapText="1" shrinkToFit="1"/>
    </xf>
    <xf numFmtId="0" fontId="34" fillId="0" borderId="20" xfId="0" applyFont="1" applyFill="1" applyBorder="1" applyAlignment="1">
      <alignment vertical="top" wrapText="1"/>
    </xf>
    <xf numFmtId="0" fontId="34" fillId="0" borderId="22" xfId="0" applyFont="1" applyFill="1" applyBorder="1" applyAlignment="1">
      <alignment vertical="top" wrapText="1"/>
    </xf>
    <xf numFmtId="0" fontId="34" fillId="0" borderId="46" xfId="0" applyFont="1" applyFill="1" applyBorder="1" applyAlignment="1">
      <alignment vertical="top" wrapText="1" shrinkToFit="1"/>
    </xf>
    <xf numFmtId="0" fontId="21" fillId="0" borderId="73" xfId="0" applyFont="1" applyFill="1" applyBorder="1" applyAlignment="1">
      <alignment horizontal="left" vertical="top" wrapText="1"/>
    </xf>
    <xf numFmtId="0" fontId="25" fillId="0" borderId="41" xfId="0" applyFont="1" applyFill="1" applyBorder="1" applyAlignment="1">
      <alignment vertical="center" wrapText="1" shrinkToFit="1"/>
    </xf>
    <xf numFmtId="0" fontId="25" fillId="0" borderId="42" xfId="0" applyFont="1" applyFill="1" applyBorder="1" applyAlignment="1">
      <alignment vertical="center" wrapText="1" shrinkToFit="1"/>
    </xf>
    <xf numFmtId="0" fontId="25" fillId="0" borderId="43" xfId="0" applyFont="1" applyFill="1" applyBorder="1" applyAlignment="1">
      <alignment vertical="center" wrapText="1" shrinkToFit="1"/>
    </xf>
    <xf numFmtId="0" fontId="21" fillId="0" borderId="45" xfId="0" applyFont="1" applyFill="1" applyBorder="1" applyAlignment="1">
      <alignment vertical="center" wrapText="1" shrinkToFit="1"/>
    </xf>
    <xf numFmtId="0" fontId="21" fillId="0" borderId="28" xfId="0" applyFont="1" applyFill="1" applyBorder="1" applyAlignment="1">
      <alignment horizontal="left" vertical="top" wrapText="1"/>
    </xf>
    <xf numFmtId="0" fontId="21" fillId="0" borderId="30" xfId="0" applyFont="1" applyFill="1" applyBorder="1" applyAlignment="1">
      <alignment horizontal="left" vertical="top" wrapText="1"/>
    </xf>
    <xf numFmtId="0" fontId="34" fillId="0" borderId="17" xfId="0" applyFont="1" applyFill="1" applyBorder="1" applyAlignment="1">
      <alignment vertical="top" wrapText="1" shrinkToFit="1"/>
    </xf>
    <xf numFmtId="0" fontId="34" fillId="0" borderId="14" xfId="0" applyFont="1" applyFill="1" applyBorder="1" applyAlignment="1">
      <alignment horizontal="left" vertical="top" wrapText="1" shrinkToFit="1"/>
    </xf>
    <xf numFmtId="0" fontId="34" fillId="0" borderId="34" xfId="0" applyFont="1" applyFill="1" applyBorder="1" applyAlignment="1">
      <alignment horizontal="left" vertical="top" wrapText="1" shrinkToFit="1"/>
    </xf>
    <xf numFmtId="0" fontId="34" fillId="0" borderId="15" xfId="0" applyFont="1" applyFill="1" applyBorder="1" applyAlignment="1">
      <alignment horizontal="left" vertical="top" wrapText="1" shrinkToFit="1"/>
    </xf>
    <xf numFmtId="0" fontId="34" fillId="0" borderId="11" xfId="0" applyFont="1" applyFill="1" applyBorder="1" applyAlignment="1">
      <alignment vertical="top" wrapText="1" shrinkToFit="1"/>
    </xf>
    <xf numFmtId="0" fontId="34" fillId="0" borderId="13" xfId="0" applyFont="1" applyFill="1" applyBorder="1" applyAlignment="1">
      <alignment vertical="top" wrapText="1" shrinkToFit="1"/>
    </xf>
    <xf numFmtId="0" fontId="34" fillId="0" borderId="12" xfId="0" applyFont="1" applyFill="1" applyBorder="1" applyAlignment="1">
      <alignment vertical="top" wrapText="1" shrinkToFit="1"/>
    </xf>
    <xf numFmtId="0" fontId="34" fillId="0" borderId="18" xfId="0" applyFont="1" applyFill="1" applyBorder="1" applyAlignment="1">
      <alignment vertical="top" wrapText="1" shrinkToFit="1"/>
    </xf>
    <xf numFmtId="0" fontId="34" fillId="0" borderId="0" xfId="0" applyFont="1" applyFill="1" applyBorder="1" applyAlignment="1">
      <alignment vertical="top" wrapText="1" shrinkToFit="1"/>
    </xf>
    <xf numFmtId="0" fontId="34" fillId="0" borderId="19" xfId="0" applyFont="1" applyFill="1" applyBorder="1" applyAlignment="1">
      <alignment vertical="top" wrapText="1" shrinkToFit="1"/>
    </xf>
    <xf numFmtId="0" fontId="34" fillId="0" borderId="29" xfId="0" applyFont="1" applyFill="1" applyBorder="1" applyAlignment="1">
      <alignment horizontal="left" vertical="top" wrapText="1"/>
    </xf>
    <xf numFmtId="0" fontId="34" fillId="0" borderId="30" xfId="0" applyFont="1" applyFill="1" applyBorder="1" applyAlignment="1">
      <alignment horizontal="left" vertical="top" wrapText="1"/>
    </xf>
    <xf numFmtId="0" fontId="21" fillId="0" borderId="55" xfId="0" applyFont="1" applyFill="1" applyBorder="1" applyAlignment="1">
      <alignment horizontal="left" vertical="top" wrapText="1"/>
    </xf>
    <xf numFmtId="0" fontId="21" fillId="0" borderId="52" xfId="0" applyFont="1" applyFill="1" applyBorder="1" applyAlignment="1">
      <alignment vertical="top" wrapText="1" shrinkToFit="1"/>
    </xf>
    <xf numFmtId="0" fontId="21" fillId="0" borderId="11" xfId="0" applyFont="1" applyFill="1" applyBorder="1" applyAlignment="1">
      <alignment horizontal="left" vertical="top" wrapText="1" shrinkToFit="1"/>
    </xf>
    <xf numFmtId="0" fontId="21" fillId="0" borderId="13" xfId="0" applyFont="1" applyFill="1" applyBorder="1" applyAlignment="1">
      <alignment horizontal="left" vertical="top" wrapText="1" shrinkToFit="1"/>
    </xf>
    <xf numFmtId="0" fontId="21" fillId="0" borderId="12" xfId="0" applyFont="1" applyFill="1" applyBorder="1" applyAlignment="1">
      <alignment horizontal="left" vertical="top" wrapText="1" shrinkToFit="1"/>
    </xf>
    <xf numFmtId="0" fontId="21" fillId="0" borderId="71" xfId="0" applyFont="1" applyFill="1" applyBorder="1" applyAlignment="1">
      <alignment vertical="top" wrapText="1"/>
    </xf>
    <xf numFmtId="0" fontId="21" fillId="0" borderId="72" xfId="0" applyFont="1" applyFill="1" applyBorder="1" applyAlignment="1">
      <alignment vertical="top" wrapText="1"/>
    </xf>
    <xf numFmtId="0" fontId="21" fillId="0" borderId="14" xfId="0" applyFont="1" applyFill="1" applyBorder="1" applyAlignment="1">
      <alignment horizontal="left" vertical="top" wrapText="1" shrinkToFit="1"/>
    </xf>
    <xf numFmtId="0" fontId="21" fillId="0" borderId="34" xfId="0" applyFont="1" applyFill="1" applyBorder="1" applyAlignment="1">
      <alignment horizontal="left" vertical="top" wrapText="1" shrinkToFit="1"/>
    </xf>
    <xf numFmtId="0" fontId="21" fillId="0" borderId="15" xfId="0" applyFont="1" applyFill="1" applyBorder="1" applyAlignment="1">
      <alignment horizontal="left" vertical="top" wrapText="1" shrinkToFit="1"/>
    </xf>
    <xf numFmtId="0" fontId="21" fillId="0" borderId="33" xfId="0" applyFont="1" applyFill="1" applyBorder="1" applyAlignment="1">
      <alignment horizontal="left" vertical="top" wrapText="1"/>
    </xf>
    <xf numFmtId="0" fontId="21" fillId="0" borderId="16" xfId="0" applyFont="1" applyFill="1" applyBorder="1" applyAlignment="1">
      <alignment horizontal="justify" vertical="top" wrapText="1"/>
    </xf>
    <xf numFmtId="0" fontId="21" fillId="0" borderId="36" xfId="0" applyFont="1" applyFill="1" applyBorder="1" applyAlignment="1">
      <alignment horizontal="left" vertical="top" wrapText="1"/>
    </xf>
    <xf numFmtId="0" fontId="21" fillId="0" borderId="37" xfId="0" applyFont="1" applyFill="1" applyBorder="1" applyAlignment="1">
      <alignment horizontal="left" vertical="top" wrapText="1"/>
    </xf>
    <xf numFmtId="0" fontId="21" fillId="0" borderId="14" xfId="0" applyFont="1" applyFill="1" applyBorder="1" applyAlignment="1">
      <alignment vertical="top" wrapText="1" shrinkToFit="1"/>
    </xf>
    <xf numFmtId="0" fontId="21" fillId="0" borderId="34" xfId="0" applyFont="1" applyFill="1" applyBorder="1" applyAlignment="1">
      <alignment vertical="top" wrapText="1" shrinkToFit="1"/>
    </xf>
    <xf numFmtId="0" fontId="21" fillId="0" borderId="15" xfId="0" applyFont="1" applyFill="1" applyBorder="1" applyAlignment="1">
      <alignment vertical="top" wrapText="1" shrinkToFit="1"/>
    </xf>
    <xf numFmtId="0" fontId="23" fillId="0" borderId="34" xfId="0" applyFont="1" applyFill="1" applyBorder="1" applyAlignment="1">
      <alignment vertical="top" wrapText="1" shrinkToFit="1"/>
    </xf>
    <xf numFmtId="0" fontId="23" fillId="0" borderId="15" xfId="0" applyFont="1" applyFill="1" applyBorder="1" applyAlignment="1">
      <alignment vertical="top" wrapText="1" shrinkToFit="1"/>
    </xf>
    <xf numFmtId="0" fontId="23" fillId="0" borderId="17" xfId="0" applyFont="1" applyFill="1" applyBorder="1" applyAlignment="1">
      <alignment horizontal="left" vertical="top" wrapText="1" shrinkToFit="1"/>
    </xf>
    <xf numFmtId="0" fontId="21" fillId="0" borderId="31" xfId="0" applyFont="1" applyFill="1" applyBorder="1" applyAlignment="1">
      <alignment vertical="top" wrapText="1"/>
    </xf>
    <xf numFmtId="0" fontId="21" fillId="0" borderId="32" xfId="0" applyFont="1" applyFill="1" applyBorder="1" applyAlignment="1">
      <alignment vertical="top" wrapText="1"/>
    </xf>
    <xf numFmtId="0" fontId="21" fillId="0" borderId="33" xfId="0" applyFont="1" applyFill="1" applyBorder="1" applyAlignment="1">
      <alignment vertical="top" wrapText="1"/>
    </xf>
    <xf numFmtId="0" fontId="21" fillId="0" borderId="10" xfId="0" applyFont="1" applyFill="1" applyBorder="1" applyAlignment="1">
      <alignment vertical="top" wrapText="1"/>
    </xf>
    <xf numFmtId="0" fontId="21" fillId="0" borderId="17" xfId="0" applyFont="1" applyFill="1" applyBorder="1" applyAlignment="1">
      <alignment vertical="top" wrapText="1"/>
    </xf>
    <xf numFmtId="0" fontId="21" fillId="0" borderId="47" xfId="0" applyFont="1" applyFill="1" applyBorder="1" applyAlignment="1">
      <alignment vertical="top" wrapText="1" shrinkToFit="1"/>
    </xf>
    <xf numFmtId="0" fontId="21" fillId="0" borderId="29" xfId="0" applyFont="1" applyFill="1" applyBorder="1" applyAlignment="1">
      <alignment vertical="top" wrapText="1" shrinkToFit="1"/>
    </xf>
    <xf numFmtId="0" fontId="21" fillId="0" borderId="20" xfId="0" applyFont="1" applyFill="1" applyBorder="1" applyAlignment="1">
      <alignment vertical="top" wrapText="1"/>
    </xf>
    <xf numFmtId="0" fontId="21" fillId="0" borderId="21" xfId="0" applyFont="1" applyFill="1" applyBorder="1" applyAlignment="1">
      <alignment vertical="top" wrapText="1"/>
    </xf>
    <xf numFmtId="0" fontId="21" fillId="0" borderId="22" xfId="0" applyFont="1" applyFill="1" applyBorder="1" applyAlignment="1">
      <alignment vertical="top" wrapText="1"/>
    </xf>
    <xf numFmtId="0" fontId="21" fillId="0" borderId="18" xfId="0" applyFont="1" applyFill="1" applyBorder="1" applyAlignment="1">
      <alignment horizontal="left" vertical="top" wrapText="1" shrinkToFit="1"/>
    </xf>
    <xf numFmtId="0" fontId="34" fillId="0" borderId="28" xfId="0" applyFont="1" applyFill="1" applyBorder="1" applyAlignment="1">
      <alignment vertical="top" wrapText="1"/>
    </xf>
    <xf numFmtId="0" fontId="21" fillId="0" borderId="11" xfId="0" applyFont="1" applyFill="1" applyBorder="1" applyAlignment="1">
      <alignment vertical="top" wrapText="1"/>
    </xf>
    <xf numFmtId="0" fontId="21" fillId="0" borderId="13" xfId="0" applyFont="1" applyFill="1" applyBorder="1" applyAlignment="1">
      <alignment vertical="top" wrapText="1"/>
    </xf>
    <xf numFmtId="0" fontId="21" fillId="0" borderId="12" xfId="0" applyFont="1" applyFill="1" applyBorder="1" applyAlignment="1">
      <alignment vertical="top" wrapText="1"/>
    </xf>
    <xf numFmtId="0" fontId="21" fillId="0" borderId="31" xfId="0" applyFont="1" applyFill="1" applyBorder="1" applyAlignment="1">
      <alignment horizontal="center" vertical="top" wrapText="1"/>
    </xf>
    <xf numFmtId="0" fontId="21" fillId="0" borderId="32" xfId="0" applyFont="1" applyFill="1" applyBorder="1" applyAlignment="1">
      <alignment horizontal="center" vertical="top" wrapText="1"/>
    </xf>
    <xf numFmtId="0" fontId="21" fillId="0" borderId="33" xfId="0" applyFont="1" applyFill="1" applyBorder="1" applyAlignment="1">
      <alignment horizontal="center" vertical="top" wrapText="1"/>
    </xf>
    <xf numFmtId="0" fontId="28" fillId="0" borderId="14" xfId="0" applyFont="1" applyFill="1" applyBorder="1" applyAlignment="1">
      <alignment vertical="center" wrapText="1" shrinkToFit="1"/>
    </xf>
    <xf numFmtId="0" fontId="28" fillId="0" borderId="34" xfId="0" applyFont="1" applyFill="1" applyBorder="1" applyAlignment="1">
      <alignment vertical="center" wrapText="1" shrinkToFit="1"/>
    </xf>
    <xf numFmtId="0" fontId="28" fillId="0" borderId="15" xfId="0" applyFont="1" applyFill="1" applyBorder="1" applyAlignment="1">
      <alignment vertical="center" wrapText="1" shrinkToFit="1"/>
    </xf>
    <xf numFmtId="0" fontId="21" fillId="0" borderId="14" xfId="0" applyFont="1" applyFill="1" applyBorder="1" applyAlignment="1">
      <alignment vertical="top" wrapText="1"/>
    </xf>
    <xf numFmtId="0" fontId="21" fillId="0" borderId="34" xfId="0" applyFont="1" applyFill="1" applyBorder="1" applyAlignment="1">
      <alignment vertical="top" wrapText="1"/>
    </xf>
    <xf numFmtId="0" fontId="21" fillId="0" borderId="15" xfId="0" applyFont="1" applyFill="1" applyBorder="1" applyAlignment="1">
      <alignment vertical="top" wrapText="1"/>
    </xf>
    <xf numFmtId="0" fontId="26" fillId="0" borderId="0" xfId="0" applyFont="1" applyFill="1" applyAlignment="1">
      <alignment horizontal="center" vertical="center" wrapText="1"/>
    </xf>
    <xf numFmtId="0" fontId="23" fillId="0" borderId="0" xfId="0" applyFont="1" applyFill="1" applyAlignment="1">
      <alignment horizontal="center" vertical="center"/>
    </xf>
    <xf numFmtId="0" fontId="21" fillId="0" borderId="62" xfId="0" applyFont="1" applyFill="1" applyBorder="1" applyAlignment="1">
      <alignment vertical="top" wrapText="1"/>
    </xf>
    <xf numFmtId="0" fontId="21" fillId="0" borderId="23" xfId="0" applyFont="1" applyFill="1" applyBorder="1" applyAlignment="1">
      <alignment horizontal="left" vertical="top" wrapText="1"/>
    </xf>
    <xf numFmtId="0" fontId="34" fillId="0" borderId="36" xfId="0" applyFont="1" applyFill="1" applyBorder="1" applyAlignment="1">
      <alignment vertical="top" wrapText="1" shrinkToFit="1"/>
    </xf>
    <xf numFmtId="0" fontId="34" fillId="0" borderId="37" xfId="0" applyFont="1" applyFill="1" applyBorder="1" applyAlignment="1">
      <alignment vertical="top" wrapText="1" shrinkToFit="1"/>
    </xf>
    <xf numFmtId="0" fontId="34" fillId="0" borderId="38" xfId="0" applyFont="1" applyFill="1" applyBorder="1" applyAlignment="1">
      <alignment vertical="top" wrapText="1" shrinkToFit="1"/>
    </xf>
    <xf numFmtId="0" fontId="21" fillId="0" borderId="29" xfId="0" applyFont="1" applyFill="1" applyBorder="1" applyAlignment="1">
      <alignment horizontal="left" wrapText="1"/>
    </xf>
    <xf numFmtId="0" fontId="21" fillId="0" borderId="16" xfId="0" applyFont="1" applyFill="1" applyBorder="1" applyAlignment="1">
      <alignment vertical="top" wrapText="1"/>
    </xf>
    <xf numFmtId="0" fontId="34" fillId="0" borderId="28" xfId="0" applyFont="1" applyFill="1" applyBorder="1" applyAlignment="1">
      <alignment horizontal="left" vertical="top"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53" xfId="0" applyFont="1" applyFill="1" applyBorder="1" applyAlignment="1">
      <alignment horizontal="center" vertical="top" wrapText="1"/>
    </xf>
    <xf numFmtId="0" fontId="21" fillId="0" borderId="54" xfId="0" applyFont="1" applyFill="1" applyBorder="1" applyAlignment="1">
      <alignment horizontal="center" vertical="top" wrapText="1"/>
    </xf>
    <xf numFmtId="0" fontId="21" fillId="0" borderId="55" xfId="0" applyFont="1" applyFill="1" applyBorder="1" applyAlignment="1">
      <alignment horizontal="center" vertical="top" wrapText="1"/>
    </xf>
    <xf numFmtId="0" fontId="34" fillId="0" borderId="52" xfId="0" applyFont="1" applyFill="1" applyBorder="1" applyAlignment="1">
      <alignment horizontal="left" vertical="top" wrapText="1"/>
    </xf>
    <xf numFmtId="0" fontId="34" fillId="0" borderId="17" xfId="0" applyFont="1" applyFill="1" applyBorder="1" applyAlignment="1">
      <alignment horizontal="left" vertical="top" wrapText="1"/>
    </xf>
    <xf numFmtId="0" fontId="21" fillId="0" borderId="52" xfId="0" applyFont="1" applyFill="1" applyBorder="1" applyAlignment="1">
      <alignment horizontal="left" vertical="top" wrapText="1" shrinkToFit="1"/>
    </xf>
    <xf numFmtId="0" fontId="21" fillId="0" borderId="28" xfId="0" applyFont="1" applyFill="1" applyBorder="1" applyAlignment="1">
      <alignment horizontal="justify" vertical="top" wrapText="1"/>
    </xf>
    <xf numFmtId="0" fontId="21" fillId="0" borderId="20" xfId="0" applyFont="1" applyFill="1" applyBorder="1" applyAlignment="1">
      <alignment horizontal="justify" vertical="top" wrapText="1"/>
    </xf>
    <xf numFmtId="0" fontId="21" fillId="0" borderId="21" xfId="0" applyFont="1" applyFill="1" applyBorder="1" applyAlignment="1">
      <alignment horizontal="justify" vertical="top" wrapText="1"/>
    </xf>
    <xf numFmtId="0" fontId="21" fillId="0" borderId="22" xfId="0" applyFont="1" applyFill="1" applyBorder="1" applyAlignment="1">
      <alignment horizontal="justify" vertical="top" wrapText="1"/>
    </xf>
    <xf numFmtId="0" fontId="21" fillId="0" borderId="51" xfId="0" applyFont="1" applyFill="1" applyBorder="1" applyAlignment="1">
      <alignment vertical="top" wrapText="1"/>
    </xf>
    <xf numFmtId="0" fontId="21" fillId="0" borderId="10" xfId="0" applyFont="1" applyFill="1" applyBorder="1" applyAlignment="1">
      <alignment horizontal="center" vertical="center" shrinkToFit="1"/>
    </xf>
    <xf numFmtId="0" fontId="21" fillId="0" borderId="35" xfId="0" applyFont="1" applyFill="1" applyBorder="1" applyAlignment="1">
      <alignment horizontal="center" vertical="center" shrinkToFit="1"/>
    </xf>
    <xf numFmtId="0" fontId="72" fillId="0" borderId="25" xfId="0" applyFont="1" applyFill="1" applyBorder="1" applyAlignment="1">
      <alignment vertical="top" wrapText="1"/>
    </xf>
    <xf numFmtId="0" fontId="72" fillId="0" borderId="26" xfId="0" applyFont="1" applyFill="1" applyBorder="1" applyAlignment="1">
      <alignment vertical="top" wrapText="1"/>
    </xf>
    <xf numFmtId="0" fontId="72" fillId="0" borderId="27" xfId="0" applyFont="1" applyFill="1" applyBorder="1" applyAlignment="1">
      <alignment vertical="top" wrapText="1"/>
    </xf>
    <xf numFmtId="0" fontId="21" fillId="0" borderId="58" xfId="0" applyFont="1" applyFill="1" applyBorder="1" applyAlignment="1">
      <alignment horizontal="left" vertical="top" wrapText="1"/>
    </xf>
    <xf numFmtId="0" fontId="21" fillId="0" borderId="75" xfId="0" applyFont="1" applyFill="1" applyBorder="1" applyAlignment="1">
      <alignment horizontal="left" vertical="top" wrapText="1"/>
    </xf>
    <xf numFmtId="0" fontId="21" fillId="0" borderId="11" xfId="0" applyFont="1" applyFill="1" applyBorder="1" applyAlignment="1">
      <alignment horizontal="center" vertical="center" shrinkToFit="1"/>
    </xf>
    <xf numFmtId="0" fontId="21" fillId="0" borderId="12"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0" fontId="21" fillId="0" borderId="37" xfId="0" applyFont="1" applyFill="1" applyBorder="1" applyAlignment="1">
      <alignment horizontal="center" vertical="center" shrinkToFit="1"/>
    </xf>
    <xf numFmtId="0" fontId="21" fillId="0" borderId="38"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28" xfId="0" applyFont="1" applyFill="1" applyBorder="1" applyAlignment="1">
      <alignment horizontal="left" vertical="top" wrapText="1" shrinkToFit="1"/>
    </xf>
    <xf numFmtId="0" fontId="21" fillId="0" borderId="29" xfId="0" applyFont="1" applyFill="1" applyBorder="1" applyAlignment="1">
      <alignment horizontal="left" vertical="top" wrapText="1" shrinkToFit="1"/>
    </xf>
    <xf numFmtId="0" fontId="21" fillId="0" borderId="30" xfId="0" applyFont="1" applyFill="1" applyBorder="1" applyAlignment="1">
      <alignment horizontal="left" vertical="top" wrapText="1" shrinkToFit="1"/>
    </xf>
    <xf numFmtId="0" fontId="21" fillId="0" borderId="47" xfId="0" applyFont="1" applyFill="1" applyBorder="1" applyAlignment="1">
      <alignment horizontal="left" vertical="top" wrapText="1" shrinkToFit="1"/>
    </xf>
    <xf numFmtId="0" fontId="21" fillId="0" borderId="27" xfId="0" applyFont="1" applyFill="1" applyBorder="1" applyAlignment="1">
      <alignment horizontal="left" vertical="top" wrapText="1"/>
    </xf>
    <xf numFmtId="0" fontId="21" fillId="0" borderId="40" xfId="0" applyFont="1" applyFill="1" applyBorder="1" applyAlignment="1">
      <alignment horizontal="left" vertical="top" wrapText="1"/>
    </xf>
    <xf numFmtId="0" fontId="34" fillId="0" borderId="18" xfId="0" applyFont="1" applyFill="1" applyBorder="1" applyAlignment="1">
      <alignment vertical="top" wrapText="1"/>
    </xf>
    <xf numFmtId="0" fontId="34" fillId="0" borderId="23" xfId="0" applyFont="1" applyFill="1" applyBorder="1" applyAlignment="1">
      <alignment horizontal="left" vertical="top" wrapText="1"/>
    </xf>
    <xf numFmtId="0" fontId="34" fillId="0" borderId="24" xfId="0" applyFont="1" applyFill="1" applyBorder="1" applyAlignment="1">
      <alignment horizontal="left" vertical="top" wrapText="1"/>
    </xf>
    <xf numFmtId="0" fontId="21" fillId="0" borderId="0" xfId="0" applyFont="1" applyFill="1" applyAlignment="1">
      <alignment vertical="center" wrapText="1"/>
    </xf>
    <xf numFmtId="0" fontId="21" fillId="0" borderId="47" xfId="0" applyFont="1" applyFill="1" applyBorder="1" applyAlignment="1">
      <alignment horizontal="left" vertical="top" wrapText="1"/>
    </xf>
    <xf numFmtId="0" fontId="23" fillId="0" borderId="0" xfId="0" applyFont="1" applyFill="1" applyBorder="1" applyAlignment="1">
      <alignment horizontal="justify" vertical="center" wrapText="1"/>
    </xf>
    <xf numFmtId="0" fontId="23" fillId="0" borderId="0" xfId="0" applyFont="1" applyFill="1" applyAlignment="1">
      <alignment horizontal="justify" vertical="center" wrapText="1"/>
    </xf>
    <xf numFmtId="0" fontId="21" fillId="0" borderId="11" xfId="0" applyFont="1" applyFill="1" applyBorder="1" applyAlignment="1">
      <alignment horizontal="left" vertical="top" wrapText="1"/>
    </xf>
    <xf numFmtId="0" fontId="21" fillId="0" borderId="40" xfId="0" applyFont="1" applyFill="1" applyBorder="1" applyAlignment="1">
      <alignment horizontal="left" vertical="top" wrapText="1" shrinkToFit="1"/>
    </xf>
    <xf numFmtId="0" fontId="23" fillId="0" borderId="18" xfId="0" applyFont="1" applyFill="1" applyBorder="1" applyAlignment="1">
      <alignment horizontal="left" vertical="top" wrapText="1"/>
    </xf>
    <xf numFmtId="0" fontId="21" fillId="0" borderId="19" xfId="0" applyFont="1" applyFill="1" applyBorder="1" applyAlignment="1">
      <alignment horizontal="left" vertical="top" wrapText="1" shrinkToFit="1"/>
    </xf>
    <xf numFmtId="0" fontId="21" fillId="0" borderId="16" xfId="0" applyFont="1" applyFill="1" applyBorder="1" applyAlignment="1">
      <alignment horizontal="center" vertical="center" wrapText="1"/>
    </xf>
    <xf numFmtId="0" fontId="21" fillId="0" borderId="50" xfId="0" applyFont="1" applyFill="1" applyBorder="1" applyAlignment="1">
      <alignment vertical="top" wrapText="1"/>
    </xf>
    <xf numFmtId="0" fontId="21" fillId="0" borderId="49" xfId="0" applyFont="1" applyFill="1" applyBorder="1" applyAlignment="1">
      <alignment vertical="top" wrapText="1"/>
    </xf>
    <xf numFmtId="0" fontId="21" fillId="0" borderId="13" xfId="0" applyFont="1" applyFill="1" applyBorder="1" applyAlignment="1">
      <alignment horizontal="left" vertical="top" wrapText="1"/>
    </xf>
    <xf numFmtId="0" fontId="21" fillId="0" borderId="10" xfId="0" applyFont="1" applyFill="1" applyBorder="1" applyAlignment="1">
      <alignment horizontal="left" vertical="center" wrapText="1" shrinkToFit="1"/>
    </xf>
    <xf numFmtId="0" fontId="21" fillId="0" borderId="17" xfId="0" applyFont="1" applyFill="1" applyBorder="1" applyAlignment="1">
      <alignment horizontal="left" vertical="center" wrapText="1" shrinkToFit="1"/>
    </xf>
    <xf numFmtId="0" fontId="21" fillId="0" borderId="35" xfId="0" applyFont="1" applyFill="1" applyBorder="1" applyAlignment="1">
      <alignment horizontal="left" vertical="center" wrapText="1" shrinkToFit="1"/>
    </xf>
    <xf numFmtId="0" fontId="21" fillId="0" borderId="50" xfId="0" applyFont="1" applyFill="1" applyBorder="1" applyAlignment="1">
      <alignment horizontal="left" vertical="top" wrapText="1" shrinkToFit="1"/>
    </xf>
    <xf numFmtId="0" fontId="21" fillId="0" borderId="73" xfId="0" applyFont="1" applyFill="1" applyBorder="1" applyAlignment="1">
      <alignment horizontal="left" vertical="top" wrapText="1" shrinkToFit="1"/>
    </xf>
    <xf numFmtId="0" fontId="21" fillId="0" borderId="38" xfId="0" applyFont="1" applyFill="1" applyBorder="1" applyAlignment="1">
      <alignment horizontal="left" vertical="top" wrapText="1" shrinkToFit="1"/>
    </xf>
    <xf numFmtId="0" fontId="34" fillId="0" borderId="31" xfId="0" applyFont="1" applyFill="1" applyBorder="1" applyAlignment="1">
      <alignment horizontal="left" vertical="top" wrapText="1"/>
    </xf>
    <xf numFmtId="0" fontId="34" fillId="0" borderId="32" xfId="0" applyFont="1" applyFill="1" applyBorder="1" applyAlignment="1">
      <alignment horizontal="left" vertical="top" wrapText="1"/>
    </xf>
    <xf numFmtId="0" fontId="34" fillId="0" borderId="33" xfId="0" applyFont="1" applyFill="1" applyBorder="1" applyAlignment="1">
      <alignment horizontal="left" vertical="top" wrapText="1"/>
    </xf>
    <xf numFmtId="0" fontId="21" fillId="0" borderId="69" xfId="0" applyFont="1" applyFill="1" applyBorder="1" applyAlignment="1">
      <alignment horizontal="center" vertical="center" shrinkToFit="1"/>
    </xf>
    <xf numFmtId="0" fontId="21" fillId="0" borderId="63" xfId="0" applyFont="1" applyFill="1" applyBorder="1" applyAlignment="1">
      <alignment horizontal="left" vertical="top" wrapText="1"/>
    </xf>
    <xf numFmtId="0" fontId="21" fillId="0" borderId="65" xfId="0" applyFont="1" applyFill="1" applyBorder="1" applyAlignment="1">
      <alignment horizontal="left" vertical="top" wrapText="1"/>
    </xf>
    <xf numFmtId="0" fontId="21" fillId="0" borderId="25" xfId="0" applyFont="1" applyFill="1" applyBorder="1" applyAlignment="1">
      <alignment vertical="center" wrapText="1"/>
    </xf>
    <xf numFmtId="0" fontId="21" fillId="0" borderId="26" xfId="0" applyFont="1" applyFill="1" applyBorder="1" applyAlignment="1">
      <alignment vertical="center" wrapText="1"/>
    </xf>
    <xf numFmtId="0" fontId="21" fillId="0" borderId="27" xfId="0" applyFont="1" applyFill="1" applyBorder="1" applyAlignment="1">
      <alignment vertical="center" wrapText="1"/>
    </xf>
    <xf numFmtId="0" fontId="21" fillId="0" borderId="63" xfId="0" applyFont="1" applyFill="1" applyBorder="1" applyAlignment="1">
      <alignment horizontal="left" vertical="top" wrapText="1" shrinkToFit="1"/>
    </xf>
    <xf numFmtId="0" fontId="21" fillId="0" borderId="65" xfId="0" applyFont="1" applyFill="1" applyBorder="1" applyAlignment="1">
      <alignment horizontal="left" vertical="top" wrapText="1" shrinkToFit="1"/>
    </xf>
    <xf numFmtId="0" fontId="21" fillId="0" borderId="64" xfId="0" applyFont="1" applyFill="1" applyBorder="1" applyAlignment="1">
      <alignment horizontal="left" vertical="top" wrapText="1" shrinkToFit="1"/>
    </xf>
    <xf numFmtId="0" fontId="58" fillId="33" borderId="138" xfId="0" applyFont="1" applyFill="1" applyBorder="1" applyAlignment="1" applyProtection="1">
      <alignment horizontal="center" vertical="center" shrinkToFit="1"/>
      <protection locked="0"/>
    </xf>
    <xf numFmtId="0" fontId="58" fillId="33" borderId="139" xfId="0" applyFont="1" applyFill="1" applyBorder="1" applyAlignment="1" applyProtection="1">
      <alignment horizontal="center" vertical="center" shrinkToFit="1"/>
      <protection locked="0"/>
    </xf>
    <xf numFmtId="0" fontId="58" fillId="33" borderId="137" xfId="0" applyFont="1" applyFill="1" applyBorder="1" applyAlignment="1" applyProtection="1">
      <alignment horizontal="center" vertical="center" shrinkToFit="1"/>
      <protection locked="0"/>
    </xf>
    <xf numFmtId="0" fontId="58" fillId="33" borderId="18" xfId="0" applyFont="1" applyFill="1" applyBorder="1" applyAlignment="1" applyProtection="1">
      <alignment horizontal="center" vertical="center" shrinkToFit="1"/>
      <protection locked="0"/>
    </xf>
    <xf numFmtId="0" fontId="58" fillId="33" borderId="0" xfId="0" applyFont="1" applyFill="1" applyBorder="1" applyAlignment="1" applyProtection="1">
      <alignment horizontal="center" vertical="center" shrinkToFit="1"/>
      <protection locked="0"/>
    </xf>
    <xf numFmtId="0" fontId="58" fillId="33" borderId="19" xfId="0" applyFont="1" applyFill="1" applyBorder="1" applyAlignment="1" applyProtection="1">
      <alignment horizontal="center" vertical="center" shrinkToFit="1"/>
      <protection locked="0"/>
    </xf>
    <xf numFmtId="0" fontId="58" fillId="35" borderId="14" xfId="0" applyFont="1" applyFill="1" applyBorder="1" applyAlignment="1" applyProtection="1">
      <alignment horizontal="center" vertical="center" shrinkToFit="1"/>
      <protection locked="0"/>
    </xf>
    <xf numFmtId="0" fontId="58" fillId="35" borderId="34" xfId="0" applyFont="1" applyFill="1" applyBorder="1" applyAlignment="1" applyProtection="1">
      <alignment horizontal="center" vertical="center" shrinkToFit="1"/>
      <protection locked="0"/>
    </xf>
    <xf numFmtId="0" fontId="58" fillId="35" borderId="15" xfId="0" applyFont="1" applyFill="1" applyBorder="1" applyAlignment="1" applyProtection="1">
      <alignment horizontal="center" vertical="center" shrinkToFit="1"/>
      <protection locked="0"/>
    </xf>
    <xf numFmtId="0" fontId="58" fillId="0" borderId="145" xfId="0" applyFont="1" applyBorder="1" applyAlignment="1">
      <alignment horizontal="center" vertical="center" wrapText="1"/>
    </xf>
    <xf numFmtId="0" fontId="58" fillId="0" borderId="146" xfId="0" applyFont="1" applyBorder="1" applyAlignment="1">
      <alignment horizontal="center" vertical="center" wrapText="1"/>
    </xf>
    <xf numFmtId="0" fontId="58" fillId="0" borderId="117" xfId="0" applyFont="1" applyBorder="1" applyAlignment="1">
      <alignment horizontal="center" vertical="center"/>
    </xf>
    <xf numFmtId="0" fontId="58" fillId="0" borderId="127" xfId="0" applyFont="1" applyBorder="1" applyAlignment="1">
      <alignment horizontal="center" vertical="center"/>
    </xf>
    <xf numFmtId="0" fontId="58" fillId="33" borderId="93" xfId="0" applyFont="1" applyFill="1" applyBorder="1" applyAlignment="1" applyProtection="1">
      <alignment horizontal="center" vertical="center" shrinkToFit="1"/>
      <protection locked="0"/>
    </xf>
    <xf numFmtId="0" fontId="58" fillId="33" borderId="94" xfId="0" applyFont="1" applyFill="1" applyBorder="1" applyAlignment="1" applyProtection="1">
      <alignment horizontal="center" vertical="center" shrinkToFit="1"/>
      <protection locked="0"/>
    </xf>
    <xf numFmtId="0" fontId="58" fillId="33" borderId="100" xfId="0" applyFont="1" applyFill="1" applyBorder="1" applyAlignment="1" applyProtection="1">
      <alignment horizontal="center" vertical="center" shrinkToFit="1"/>
      <protection locked="0"/>
    </xf>
    <xf numFmtId="0" fontId="58" fillId="33" borderId="95" xfId="0" applyFont="1" applyFill="1" applyBorder="1" applyAlignment="1" applyProtection="1">
      <alignment horizontal="center" vertical="center" wrapText="1"/>
      <protection locked="0"/>
    </xf>
    <xf numFmtId="0" fontId="58" fillId="33" borderId="94" xfId="0" applyFont="1" applyFill="1" applyBorder="1" applyAlignment="1" applyProtection="1">
      <alignment horizontal="center" vertical="center" wrapText="1"/>
      <protection locked="0"/>
    </xf>
    <xf numFmtId="0" fontId="58" fillId="33" borderId="18" xfId="0" applyFont="1" applyFill="1" applyBorder="1" applyAlignment="1" applyProtection="1">
      <alignment horizontal="center" vertical="center" wrapText="1"/>
      <protection locked="0"/>
    </xf>
    <xf numFmtId="0" fontId="58" fillId="33" borderId="19" xfId="0" applyFont="1" applyFill="1" applyBorder="1" applyAlignment="1" applyProtection="1">
      <alignment horizontal="center" vertical="center" wrapText="1"/>
      <protection locked="0"/>
    </xf>
    <xf numFmtId="0" fontId="58" fillId="33" borderId="95" xfId="0" applyFont="1" applyFill="1" applyBorder="1" applyAlignment="1" applyProtection="1">
      <alignment horizontal="center" vertical="center" shrinkToFit="1"/>
      <protection locked="0"/>
    </xf>
    <xf numFmtId="0" fontId="58" fillId="33" borderId="96" xfId="0" applyFont="1" applyFill="1" applyBorder="1" applyAlignment="1" applyProtection="1">
      <alignment horizontal="center" vertical="center" shrinkToFit="1"/>
      <protection locked="0"/>
    </xf>
    <xf numFmtId="0" fontId="58" fillId="35" borderId="118" xfId="0" applyFont="1" applyFill="1" applyBorder="1" applyAlignment="1" applyProtection="1">
      <alignment horizontal="center" vertical="center" shrinkToFit="1"/>
      <protection locked="0"/>
    </xf>
    <xf numFmtId="0" fontId="58" fillId="35" borderId="119" xfId="0" applyFont="1" applyFill="1" applyBorder="1" applyAlignment="1" applyProtection="1">
      <alignment horizontal="center" vertical="center" shrinkToFit="1"/>
      <protection locked="0"/>
    </xf>
    <xf numFmtId="0" fontId="58" fillId="35" borderId="120" xfId="0" applyFont="1" applyFill="1" applyBorder="1" applyAlignment="1" applyProtection="1">
      <alignment horizontal="center" vertical="center" shrinkToFit="1"/>
      <protection locked="0"/>
    </xf>
    <xf numFmtId="0" fontId="58" fillId="0" borderId="124" xfId="0" applyFont="1" applyBorder="1" applyAlignment="1">
      <alignment horizontal="center" vertical="center" wrapText="1"/>
    </xf>
    <xf numFmtId="0" fontId="58" fillId="0" borderId="125" xfId="0" applyFont="1" applyBorder="1" applyAlignment="1">
      <alignment horizontal="center" vertical="center" wrapText="1"/>
    </xf>
    <xf numFmtId="0" fontId="59" fillId="33" borderId="0" xfId="0" applyFont="1" applyFill="1" applyAlignment="1" applyProtection="1">
      <alignment horizontal="center" vertical="center" shrinkToFit="1"/>
      <protection locked="0"/>
    </xf>
    <xf numFmtId="0" fontId="59" fillId="34" borderId="0" xfId="0" applyFont="1" applyFill="1" applyAlignment="1" applyProtection="1">
      <alignment horizontal="center" vertical="center" shrinkToFit="1"/>
      <protection locked="0"/>
    </xf>
    <xf numFmtId="0" fontId="59" fillId="35" borderId="0" xfId="0" applyFont="1" applyFill="1" applyAlignment="1" applyProtection="1">
      <alignment horizontal="center" vertical="center"/>
      <protection locked="0"/>
    </xf>
    <xf numFmtId="0" fontId="59" fillId="0" borderId="0" xfId="0" applyFont="1" applyFill="1" applyAlignment="1">
      <alignment horizontal="center" vertical="center"/>
    </xf>
    <xf numFmtId="0" fontId="58" fillId="33" borderId="14" xfId="0" applyFont="1" applyFill="1" applyBorder="1" applyAlignment="1" applyProtection="1">
      <alignment horizontal="center" vertical="center"/>
      <protection locked="0"/>
    </xf>
    <xf numFmtId="0" fontId="58" fillId="34" borderId="34" xfId="0" applyFont="1" applyFill="1" applyBorder="1" applyAlignment="1" applyProtection="1">
      <alignment horizontal="center" vertical="center"/>
      <protection locked="0"/>
    </xf>
    <xf numFmtId="0" fontId="58" fillId="34" borderId="15" xfId="0" applyFont="1" applyFill="1" applyBorder="1" applyAlignment="1" applyProtection="1">
      <alignment horizontal="center" vertical="center"/>
      <protection locked="0"/>
    </xf>
    <xf numFmtId="0" fontId="58" fillId="0" borderId="96" xfId="0" quotePrefix="1" applyFont="1" applyBorder="1" applyAlignment="1">
      <alignment horizontal="center" vertical="center"/>
    </xf>
    <xf numFmtId="0" fontId="58" fillId="0" borderId="96" xfId="0" applyFont="1" applyBorder="1" applyAlignment="1">
      <alignment horizontal="center" vertical="center"/>
    </xf>
    <xf numFmtId="0" fontId="61" fillId="0" borderId="98" xfId="0" applyFont="1" applyFill="1" applyBorder="1" applyAlignment="1">
      <alignment horizontal="center" vertical="center" wrapText="1"/>
    </xf>
    <xf numFmtId="0" fontId="61" fillId="0" borderId="97" xfId="0" applyFont="1" applyFill="1" applyBorder="1" applyAlignment="1">
      <alignment horizontal="center" vertical="center" wrapText="1"/>
    </xf>
    <xf numFmtId="0" fontId="61" fillId="0" borderId="104" xfId="0" applyFont="1" applyFill="1" applyBorder="1" applyAlignment="1">
      <alignment horizontal="center" vertical="center" wrapText="1"/>
    </xf>
    <xf numFmtId="0" fontId="61" fillId="0" borderId="101" xfId="0" applyFont="1" applyFill="1" applyBorder="1" applyAlignment="1">
      <alignment horizontal="center" vertical="center" wrapText="1"/>
    </xf>
    <xf numFmtId="0" fontId="61" fillId="0" borderId="116" xfId="0" applyFont="1" applyFill="1" applyBorder="1" applyAlignment="1">
      <alignment horizontal="center" vertical="center" wrapText="1"/>
    </xf>
    <xf numFmtId="0" fontId="61" fillId="0" borderId="111" xfId="0" applyFont="1" applyFill="1" applyBorder="1" applyAlignment="1">
      <alignment horizontal="center" vertical="center" wrapText="1"/>
    </xf>
    <xf numFmtId="0" fontId="61" fillId="0" borderId="93" xfId="0" applyFont="1" applyBorder="1" applyAlignment="1">
      <alignment horizontal="center" vertical="center" wrapText="1"/>
    </xf>
    <xf numFmtId="0" fontId="61" fillId="0" borderId="97" xfId="0" applyFont="1" applyBorder="1" applyAlignment="1">
      <alignment horizontal="center" vertical="center" wrapText="1"/>
    </xf>
    <xf numFmtId="0" fontId="61" fillId="0" borderId="100" xfId="0" applyFont="1" applyBorder="1" applyAlignment="1">
      <alignment horizontal="center" vertical="center" wrapText="1"/>
    </xf>
    <xf numFmtId="0" fontId="61" fillId="0" borderId="101" xfId="0" applyFont="1" applyBorder="1" applyAlignment="1">
      <alignment horizontal="center" vertical="center" wrapText="1"/>
    </xf>
    <xf numFmtId="0" fontId="61" fillId="0" borderId="107" xfId="0" applyFont="1" applyBorder="1" applyAlignment="1">
      <alignment horizontal="center" vertical="center" wrapText="1"/>
    </xf>
    <xf numFmtId="0" fontId="61" fillId="0" borderId="111" xfId="0" applyFont="1" applyBorder="1" applyAlignment="1">
      <alignment horizontal="center" vertical="center" wrapText="1"/>
    </xf>
    <xf numFmtId="0" fontId="58" fillId="0" borderId="93" xfId="0" applyFont="1" applyBorder="1" applyAlignment="1">
      <alignment horizontal="center" vertical="center" wrapText="1"/>
    </xf>
    <xf numFmtId="0" fontId="58" fillId="0" borderId="96" xfId="0" applyFont="1" applyBorder="1" applyAlignment="1">
      <alignment horizontal="center" vertical="center" wrapText="1"/>
    </xf>
    <xf numFmtId="0" fontId="58" fillId="0" borderId="97" xfId="0" applyFont="1" applyBorder="1" applyAlignment="1">
      <alignment horizontal="center" vertical="center" wrapText="1"/>
    </xf>
    <xf numFmtId="0" fontId="58" fillId="0" borderId="100"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101" xfId="0" applyFont="1" applyBorder="1" applyAlignment="1">
      <alignment horizontal="center" vertical="center" wrapText="1"/>
    </xf>
    <xf numFmtId="0" fontId="58" fillId="0" borderId="107" xfId="0" applyFont="1" applyBorder="1" applyAlignment="1">
      <alignment horizontal="center" vertical="center" wrapText="1"/>
    </xf>
    <xf numFmtId="0" fontId="58" fillId="0" borderId="110" xfId="0" applyFont="1" applyBorder="1" applyAlignment="1">
      <alignment horizontal="center" vertical="center" wrapText="1"/>
    </xf>
    <xf numFmtId="0" fontId="58" fillId="0" borderId="111" xfId="0" applyFont="1" applyBorder="1" applyAlignment="1">
      <alignment horizontal="center" vertical="center" wrapText="1"/>
    </xf>
    <xf numFmtId="0" fontId="58" fillId="0" borderId="34" xfId="0" applyFont="1" applyFill="1" applyBorder="1" applyAlignment="1">
      <alignment horizontal="center" vertical="center"/>
    </xf>
    <xf numFmtId="0" fontId="58" fillId="0" borderId="102" xfId="0" applyFont="1" applyFill="1" applyBorder="1" applyAlignment="1">
      <alignment horizontal="center" vertical="center"/>
    </xf>
    <xf numFmtId="0" fontId="58" fillId="0" borderId="103" xfId="0" applyFont="1" applyFill="1" applyBorder="1" applyAlignment="1">
      <alignment horizontal="center" vertical="center"/>
    </xf>
    <xf numFmtId="0" fontId="58" fillId="35" borderId="14" xfId="0" applyFont="1" applyFill="1" applyBorder="1" applyAlignment="1" applyProtection="1">
      <alignment horizontal="center" vertical="center"/>
      <protection locked="0"/>
    </xf>
    <xf numFmtId="0" fontId="58" fillId="35" borderId="15" xfId="0" applyFont="1" applyFill="1" applyBorder="1" applyAlignment="1" applyProtection="1">
      <alignment horizontal="center" vertical="center"/>
      <protection locked="0"/>
    </xf>
    <xf numFmtId="0" fontId="58" fillId="36" borderId="14" xfId="0" applyFont="1" applyFill="1" applyBorder="1" applyAlignment="1" applyProtection="1">
      <alignment horizontal="center" vertical="center"/>
    </xf>
    <xf numFmtId="0" fontId="58" fillId="36" borderId="15" xfId="0" applyFont="1" applyFill="1" applyBorder="1" applyAlignment="1" applyProtection="1">
      <alignment horizontal="center" vertical="center"/>
    </xf>
    <xf numFmtId="1" fontId="58" fillId="0" borderId="147" xfId="0" applyNumberFormat="1" applyFont="1" applyBorder="1" applyAlignment="1">
      <alignment horizontal="center" vertical="center" wrapText="1"/>
    </xf>
    <xf numFmtId="1" fontId="58" fillId="0" borderId="146" xfId="0" applyNumberFormat="1" applyFont="1" applyBorder="1" applyAlignment="1">
      <alignment horizontal="center" vertical="center" wrapText="1"/>
    </xf>
    <xf numFmtId="0" fontId="58" fillId="35" borderId="136" xfId="0" applyFont="1" applyFill="1" applyBorder="1" applyAlignment="1" applyProtection="1">
      <alignment horizontal="left" vertical="center" wrapText="1"/>
      <protection locked="0"/>
    </xf>
    <xf numFmtId="0" fontId="58" fillId="35" borderId="139" xfId="0" applyFont="1" applyFill="1" applyBorder="1" applyAlignment="1" applyProtection="1">
      <alignment horizontal="left" vertical="center" wrapText="1"/>
      <protection locked="0"/>
    </xf>
    <xf numFmtId="0" fontId="58" fillId="35" borderId="140" xfId="0" applyFont="1" applyFill="1" applyBorder="1" applyAlignment="1" applyProtection="1">
      <alignment horizontal="left" vertical="center" wrapText="1"/>
      <protection locked="0"/>
    </xf>
    <xf numFmtId="0" fontId="58" fillId="35" borderId="100" xfId="0" applyFont="1" applyFill="1" applyBorder="1" applyAlignment="1" applyProtection="1">
      <alignment horizontal="left" vertical="center" wrapText="1"/>
      <protection locked="0"/>
    </xf>
    <xf numFmtId="0" fontId="58" fillId="35" borderId="0" xfId="0" applyFont="1" applyFill="1" applyBorder="1" applyAlignment="1" applyProtection="1">
      <alignment horizontal="left" vertical="center" wrapText="1"/>
      <protection locked="0"/>
    </xf>
    <xf numFmtId="0" fontId="58" fillId="35" borderId="101" xfId="0" applyFont="1" applyFill="1" applyBorder="1" applyAlignment="1" applyProtection="1">
      <alignment horizontal="left" vertical="center" wrapText="1"/>
      <protection locked="0"/>
    </xf>
    <xf numFmtId="178" fontId="58" fillId="0" borderId="134" xfId="0" applyNumberFormat="1" applyFont="1" applyBorder="1" applyAlignment="1">
      <alignment horizontal="center" vertical="center" wrapText="1"/>
    </xf>
    <xf numFmtId="178" fontId="58" fillId="0" borderId="130" xfId="0" applyNumberFormat="1" applyFont="1" applyBorder="1" applyAlignment="1">
      <alignment horizontal="center" vertical="center" wrapText="1"/>
    </xf>
    <xf numFmtId="178" fontId="58" fillId="0" borderId="135" xfId="0" applyNumberFormat="1" applyFont="1" applyBorder="1" applyAlignment="1">
      <alignment horizontal="center" vertical="center" wrapText="1"/>
    </xf>
    <xf numFmtId="0" fontId="58" fillId="33" borderId="136" xfId="0" applyFont="1" applyFill="1" applyBorder="1" applyAlignment="1" applyProtection="1">
      <alignment horizontal="center" vertical="center" shrinkToFit="1"/>
      <protection locked="0"/>
    </xf>
    <xf numFmtId="0" fontId="58" fillId="33" borderId="138" xfId="0" applyFont="1" applyFill="1" applyBorder="1" applyAlignment="1" applyProtection="1">
      <alignment horizontal="center" vertical="center" wrapText="1"/>
      <protection locked="0"/>
    </xf>
    <xf numFmtId="0" fontId="58" fillId="33" borderId="137" xfId="0" applyFont="1" applyFill="1" applyBorder="1" applyAlignment="1" applyProtection="1">
      <alignment horizontal="center" vertical="center" wrapText="1"/>
      <protection locked="0"/>
    </xf>
    <xf numFmtId="0" fontId="58" fillId="0" borderId="92" xfId="0" applyFont="1" applyBorder="1" applyAlignment="1">
      <alignment horizontal="center" vertical="center"/>
    </xf>
    <xf numFmtId="0" fontId="58" fillId="0" borderId="99" xfId="0" applyFont="1" applyBorder="1" applyAlignment="1">
      <alignment horizontal="center" vertical="center"/>
    </xf>
    <xf numFmtId="0" fontId="58" fillId="0" borderId="76" xfId="0" applyFont="1" applyBorder="1" applyAlignment="1">
      <alignment horizontal="center" vertical="center"/>
    </xf>
    <xf numFmtId="0" fontId="58" fillId="0" borderId="94"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08" xfId="0" applyFont="1" applyBorder="1" applyAlignment="1">
      <alignment horizontal="center" vertical="center" wrapText="1"/>
    </xf>
    <xf numFmtId="0" fontId="60" fillId="0" borderId="95" xfId="0" applyFont="1" applyBorder="1" applyAlignment="1">
      <alignment horizontal="center" vertical="center" wrapText="1"/>
    </xf>
    <xf numFmtId="0" fontId="60" fillId="0" borderId="94"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109" xfId="0" applyFont="1" applyBorder="1" applyAlignment="1">
      <alignment horizontal="center" vertical="center" wrapText="1"/>
    </xf>
    <xf numFmtId="0" fontId="60" fillId="0" borderId="108" xfId="0" applyFont="1" applyBorder="1" applyAlignment="1">
      <alignment horizontal="center" vertical="center" wrapText="1"/>
    </xf>
    <xf numFmtId="0" fontId="58" fillId="0" borderId="95"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09" xfId="0" applyFont="1" applyBorder="1" applyAlignment="1">
      <alignment horizontal="center" vertical="center" wrapText="1"/>
    </xf>
    <xf numFmtId="1" fontId="58" fillId="0" borderId="126" xfId="0" applyNumberFormat="1" applyFont="1" applyBorder="1" applyAlignment="1">
      <alignment horizontal="center" vertical="center" wrapText="1"/>
    </xf>
    <xf numFmtId="1" fontId="58" fillId="0" borderId="125" xfId="0" applyNumberFormat="1" applyFont="1" applyBorder="1" applyAlignment="1">
      <alignment horizontal="center" vertical="center" wrapText="1"/>
    </xf>
    <xf numFmtId="0" fontId="58" fillId="35" borderId="93" xfId="0" applyFont="1" applyFill="1" applyBorder="1" applyAlignment="1" applyProtection="1">
      <alignment horizontal="left" vertical="center" wrapText="1"/>
      <protection locked="0"/>
    </xf>
    <xf numFmtId="0" fontId="58" fillId="35" borderId="96" xfId="0" applyFont="1" applyFill="1" applyBorder="1" applyAlignment="1" applyProtection="1">
      <alignment horizontal="left" vertical="center" wrapText="1"/>
      <protection locked="0"/>
    </xf>
    <xf numFmtId="0" fontId="58" fillId="35" borderId="97" xfId="0" applyFont="1" applyFill="1" applyBorder="1" applyAlignment="1" applyProtection="1">
      <alignment horizontal="left" vertical="center" wrapText="1"/>
      <protection locked="0"/>
    </xf>
    <xf numFmtId="0" fontId="58" fillId="35" borderId="151" xfId="0" applyFont="1" applyFill="1" applyBorder="1" applyAlignment="1" applyProtection="1">
      <alignment horizontal="left" vertical="center" wrapText="1"/>
      <protection locked="0"/>
    </xf>
    <xf numFmtId="0" fontId="58" fillId="35" borderId="154" xfId="0" applyFont="1" applyFill="1" applyBorder="1" applyAlignment="1" applyProtection="1">
      <alignment horizontal="left" vertical="center" wrapText="1"/>
      <protection locked="0"/>
    </xf>
    <xf numFmtId="0" fontId="58" fillId="35" borderId="157" xfId="0" applyFont="1" applyFill="1" applyBorder="1" applyAlignment="1" applyProtection="1">
      <alignment horizontal="left" vertical="center" wrapText="1"/>
      <protection locked="0"/>
    </xf>
    <xf numFmtId="178" fontId="58" fillId="0" borderId="155" xfId="0" applyNumberFormat="1" applyFont="1" applyBorder="1" applyAlignment="1">
      <alignment horizontal="center" vertical="center" wrapText="1"/>
    </xf>
    <xf numFmtId="178" fontId="58" fillId="0" borderId="150" xfId="0" applyNumberFormat="1" applyFont="1" applyBorder="1" applyAlignment="1">
      <alignment horizontal="center" vertical="center" wrapText="1"/>
    </xf>
    <xf numFmtId="178" fontId="58" fillId="0" borderId="156" xfId="0" applyNumberFormat="1" applyFont="1" applyBorder="1" applyAlignment="1">
      <alignment horizontal="center" vertical="center" wrapText="1"/>
    </xf>
    <xf numFmtId="0" fontId="58" fillId="33" borderId="151" xfId="0" applyFont="1" applyFill="1" applyBorder="1" applyAlignment="1" applyProtection="1">
      <alignment horizontal="center" vertical="center" shrinkToFit="1"/>
      <protection locked="0"/>
    </xf>
    <xf numFmtId="0" fontId="58" fillId="33" borderId="152" xfId="0" applyFont="1" applyFill="1" applyBorder="1" applyAlignment="1" applyProtection="1">
      <alignment horizontal="center" vertical="center" shrinkToFit="1"/>
      <protection locked="0"/>
    </xf>
    <xf numFmtId="0" fontId="58" fillId="33" borderId="153" xfId="0" applyFont="1" applyFill="1" applyBorder="1" applyAlignment="1" applyProtection="1">
      <alignment horizontal="center" vertical="center" wrapText="1"/>
      <protection locked="0"/>
    </xf>
    <xf numFmtId="0" fontId="58" fillId="33" borderId="152" xfId="0" applyFont="1" applyFill="1" applyBorder="1" applyAlignment="1" applyProtection="1">
      <alignment horizontal="center" vertical="center" wrapText="1"/>
      <protection locked="0"/>
    </xf>
    <xf numFmtId="0" fontId="58" fillId="33" borderId="153" xfId="0" applyFont="1" applyFill="1" applyBorder="1" applyAlignment="1" applyProtection="1">
      <alignment horizontal="center" vertical="center" shrinkToFit="1"/>
      <protection locked="0"/>
    </xf>
    <xf numFmtId="0" fontId="58" fillId="33" borderId="154" xfId="0" applyFont="1" applyFill="1" applyBorder="1" applyAlignment="1" applyProtection="1">
      <alignment horizontal="center" vertical="center" shrinkToFit="1"/>
      <protection locked="0"/>
    </xf>
    <xf numFmtId="0" fontId="61" fillId="0" borderId="117" xfId="0" applyFont="1" applyBorder="1" applyAlignment="1">
      <alignment horizontal="center" vertical="center"/>
    </xf>
    <xf numFmtId="0" fontId="61" fillId="0" borderId="158" xfId="0" applyFont="1" applyBorder="1" applyAlignment="1">
      <alignment horizontal="center" vertical="center"/>
    </xf>
    <xf numFmtId="0" fontId="58" fillId="33" borderId="107" xfId="0" applyFont="1" applyFill="1" applyBorder="1" applyAlignment="1" applyProtection="1">
      <alignment horizontal="center" vertical="center" shrinkToFit="1"/>
      <protection locked="0"/>
    </xf>
    <xf numFmtId="0" fontId="58" fillId="33" borderId="108" xfId="0" applyFont="1" applyFill="1" applyBorder="1" applyAlignment="1" applyProtection="1">
      <alignment horizontal="center" vertical="center" shrinkToFit="1"/>
      <protection locked="0"/>
    </xf>
    <xf numFmtId="0" fontId="58" fillId="33" borderId="109" xfId="0" applyFont="1" applyFill="1" applyBorder="1" applyAlignment="1" applyProtection="1">
      <alignment horizontal="center" vertical="center" wrapText="1"/>
      <protection locked="0"/>
    </xf>
    <xf numFmtId="0" fontId="58" fillId="33" borderId="108" xfId="0" applyFont="1" applyFill="1" applyBorder="1" applyAlignment="1" applyProtection="1">
      <alignment horizontal="center" vertical="center" wrapText="1"/>
      <protection locked="0"/>
    </xf>
    <xf numFmtId="0" fontId="58" fillId="33" borderId="109" xfId="0" applyFont="1" applyFill="1" applyBorder="1" applyAlignment="1" applyProtection="1">
      <alignment horizontal="center" vertical="center" shrinkToFit="1"/>
      <protection locked="0"/>
    </xf>
    <xf numFmtId="0" fontId="58" fillId="33" borderId="110" xfId="0" applyFont="1" applyFill="1" applyBorder="1" applyAlignment="1" applyProtection="1">
      <alignment horizontal="center" vertical="center" shrinkToFit="1"/>
      <protection locked="0"/>
    </xf>
    <xf numFmtId="0" fontId="58" fillId="35" borderId="159" xfId="0" applyFont="1" applyFill="1" applyBorder="1" applyAlignment="1" applyProtection="1">
      <alignment horizontal="center" vertical="center" shrinkToFit="1"/>
      <protection locked="0"/>
    </xf>
    <xf numFmtId="0" fontId="58" fillId="35" borderId="160" xfId="0" applyFont="1" applyFill="1" applyBorder="1" applyAlignment="1" applyProtection="1">
      <alignment horizontal="center" vertical="center" shrinkToFit="1"/>
      <protection locked="0"/>
    </xf>
    <xf numFmtId="0" fontId="58" fillId="35" borderId="112" xfId="0"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xf>
    <xf numFmtId="0" fontId="61" fillId="0" borderId="0" xfId="0" applyFont="1" applyFill="1" applyBorder="1" applyAlignment="1">
      <alignment horizontal="center" vertical="center" wrapText="1"/>
    </xf>
    <xf numFmtId="0" fontId="61" fillId="36" borderId="0" xfId="0" applyFont="1" applyFill="1" applyBorder="1" applyAlignment="1" applyProtection="1">
      <alignment horizontal="center" vertical="center" wrapText="1"/>
      <protection locked="0"/>
    </xf>
    <xf numFmtId="0" fontId="60" fillId="0" borderId="154" xfId="0" applyFont="1" applyFill="1" applyBorder="1" applyAlignment="1">
      <alignment horizontal="center" vertical="center"/>
    </xf>
    <xf numFmtId="180" fontId="60" fillId="36" borderId="91" xfId="0" applyNumberFormat="1" applyFont="1" applyFill="1" applyBorder="1" applyAlignment="1">
      <alignment horizontal="center" vertical="center"/>
    </xf>
    <xf numFmtId="0" fontId="58" fillId="35" borderId="107" xfId="0" applyFont="1" applyFill="1" applyBorder="1" applyAlignment="1" applyProtection="1">
      <alignment horizontal="left" vertical="center" wrapText="1"/>
      <protection locked="0"/>
    </xf>
    <xf numFmtId="0" fontId="58" fillId="35" borderId="110" xfId="0" applyFont="1" applyFill="1" applyBorder="1" applyAlignment="1" applyProtection="1">
      <alignment horizontal="left" vertical="center" wrapText="1"/>
      <protection locked="0"/>
    </xf>
    <xf numFmtId="0" fontId="58" fillId="35" borderId="111" xfId="0" applyFont="1" applyFill="1" applyBorder="1" applyAlignment="1" applyProtection="1">
      <alignment horizontal="left" vertical="center" wrapText="1"/>
      <protection locked="0"/>
    </xf>
    <xf numFmtId="178" fontId="58" fillId="0" borderId="167" xfId="0" applyNumberFormat="1" applyFont="1" applyBorder="1" applyAlignment="1">
      <alignment horizontal="center" vertical="center" wrapText="1"/>
    </xf>
    <xf numFmtId="178" fontId="58" fillId="0" borderId="163" xfId="0" applyNumberFormat="1" applyFont="1" applyBorder="1" applyAlignment="1">
      <alignment horizontal="center" vertical="center" wrapText="1"/>
    </xf>
    <xf numFmtId="178" fontId="58" fillId="0" borderId="168" xfId="0" applyNumberFormat="1" applyFont="1" applyBorder="1" applyAlignment="1">
      <alignment horizontal="center" vertical="center" wrapText="1"/>
    </xf>
    <xf numFmtId="0" fontId="61" fillId="36" borderId="0" xfId="0" applyFont="1" applyFill="1" applyBorder="1" applyAlignment="1" applyProtection="1">
      <alignment horizontal="left" vertical="center" wrapText="1"/>
      <protection locked="0"/>
    </xf>
    <xf numFmtId="0" fontId="60" fillId="0" borderId="0" xfId="0" applyFont="1" applyFill="1" applyBorder="1" applyAlignment="1">
      <alignment horizontal="center" vertical="center"/>
    </xf>
    <xf numFmtId="179" fontId="60" fillId="0" borderId="91" xfId="48" applyNumberFormat="1" applyFont="1" applyFill="1" applyBorder="1" applyAlignment="1">
      <alignment horizontal="right" vertical="center"/>
    </xf>
    <xf numFmtId="179" fontId="60" fillId="35" borderId="91" xfId="0" applyNumberFormat="1" applyFont="1" applyFill="1" applyBorder="1" applyAlignment="1" applyProtection="1">
      <alignment horizontal="right" vertical="center"/>
      <protection locked="0"/>
    </xf>
    <xf numFmtId="179" fontId="60" fillId="35" borderId="14" xfId="0" applyNumberFormat="1" applyFont="1" applyFill="1" applyBorder="1" applyAlignment="1" applyProtection="1">
      <alignment horizontal="right" vertical="center"/>
      <protection locked="0"/>
    </xf>
    <xf numFmtId="179" fontId="60" fillId="35" borderId="15" xfId="0" applyNumberFormat="1" applyFont="1" applyFill="1" applyBorder="1" applyAlignment="1" applyProtection="1">
      <alignment horizontal="right" vertical="center"/>
      <protection locked="0"/>
    </xf>
    <xf numFmtId="180" fontId="60" fillId="0" borderId="91" xfId="0" applyNumberFormat="1" applyFont="1" applyFill="1" applyBorder="1" applyAlignment="1">
      <alignment horizontal="center" vertical="center"/>
    </xf>
    <xf numFmtId="0" fontId="60" fillId="0" borderId="91" xfId="0" applyFont="1" applyFill="1" applyBorder="1" applyAlignment="1">
      <alignment horizontal="center" vertical="center"/>
    </xf>
    <xf numFmtId="0" fontId="60" fillId="0" borderId="91" xfId="0" applyNumberFormat="1" applyFont="1" applyFill="1" applyBorder="1" applyAlignment="1">
      <alignment horizontal="center" vertical="center"/>
    </xf>
    <xf numFmtId="179" fontId="60" fillId="0" borderId="91" xfId="0" applyNumberFormat="1" applyFont="1" applyFill="1" applyBorder="1" applyAlignment="1">
      <alignment horizontal="right" vertical="center"/>
    </xf>
    <xf numFmtId="179" fontId="60" fillId="35" borderId="91" xfId="48" applyNumberFormat="1" applyFont="1" applyFill="1" applyBorder="1" applyAlignment="1" applyProtection="1">
      <alignment horizontal="right" vertical="center"/>
      <protection locked="0"/>
    </xf>
    <xf numFmtId="179" fontId="60" fillId="0" borderId="14" xfId="0" applyNumberFormat="1" applyFont="1" applyFill="1" applyBorder="1" applyAlignment="1">
      <alignment horizontal="center" vertical="center"/>
    </xf>
    <xf numFmtId="179" fontId="60" fillId="0" borderId="15" xfId="0" applyNumberFormat="1" applyFont="1" applyFill="1" applyBorder="1" applyAlignment="1">
      <alignment horizontal="center" vertical="center"/>
    </xf>
    <xf numFmtId="177" fontId="60" fillId="0" borderId="91" xfId="0" applyNumberFormat="1" applyFont="1" applyFill="1" applyBorder="1" applyAlignment="1">
      <alignment horizontal="center" vertical="center"/>
    </xf>
    <xf numFmtId="0" fontId="60" fillId="36" borderId="91" xfId="0" applyFont="1" applyFill="1" applyBorder="1" applyAlignment="1">
      <alignment horizontal="center" vertical="center"/>
    </xf>
    <xf numFmtId="177" fontId="60" fillId="36" borderId="91" xfId="0" applyNumberFormat="1" applyFont="1" applyFill="1" applyBorder="1" applyAlignment="1">
      <alignment horizontal="center" vertical="center"/>
    </xf>
    <xf numFmtId="0" fontId="60" fillId="35" borderId="14" xfId="0" applyFont="1" applyFill="1" applyBorder="1" applyAlignment="1" applyProtection="1">
      <alignment horizontal="center" vertical="center"/>
      <protection locked="0"/>
    </xf>
    <xf numFmtId="0" fontId="60" fillId="35" borderId="15" xfId="0" applyFont="1" applyFill="1" applyBorder="1" applyAlignment="1" applyProtection="1">
      <alignment horizontal="center" vertical="center"/>
      <protection locked="0"/>
    </xf>
    <xf numFmtId="0" fontId="60" fillId="36" borderId="14" xfId="0" applyFont="1" applyFill="1" applyBorder="1" applyAlignment="1" applyProtection="1">
      <alignment horizontal="center" vertical="center"/>
    </xf>
    <xf numFmtId="0" fontId="60" fillId="36" borderId="15" xfId="0" applyFont="1" applyFill="1" applyBorder="1" applyAlignment="1" applyProtection="1">
      <alignment horizontal="center" vertical="center"/>
    </xf>
    <xf numFmtId="179" fontId="60" fillId="0" borderId="14" xfId="0" applyNumberFormat="1" applyFont="1" applyFill="1" applyBorder="1" applyAlignment="1">
      <alignment horizontal="right" vertical="center"/>
    </xf>
    <xf numFmtId="179" fontId="60" fillId="0" borderId="15" xfId="0" applyNumberFormat="1" applyFont="1" applyFill="1" applyBorder="1" applyAlignment="1">
      <alignment horizontal="right" vertical="center"/>
    </xf>
    <xf numFmtId="179" fontId="60" fillId="0" borderId="91" xfId="0" applyNumberFormat="1" applyFont="1" applyFill="1" applyBorder="1" applyAlignment="1">
      <alignment horizontal="center" vertical="center"/>
    </xf>
    <xf numFmtId="0" fontId="64" fillId="0" borderId="86" xfId="0" applyFont="1" applyBorder="1" applyAlignment="1">
      <alignment horizontal="center" vertical="center" wrapText="1"/>
    </xf>
    <xf numFmtId="0" fontId="64" fillId="0" borderId="81" xfId="0" applyFont="1" applyBorder="1" applyAlignment="1">
      <alignment horizontal="center" vertical="center" wrapText="1"/>
    </xf>
    <xf numFmtId="0" fontId="64" fillId="0" borderId="158" xfId="0" applyFont="1" applyBorder="1" applyAlignment="1">
      <alignment horizontal="center" vertical="center" wrapText="1"/>
    </xf>
    <xf numFmtId="0" fontId="58" fillId="0" borderId="97" xfId="0" applyFont="1" applyBorder="1" applyAlignment="1">
      <alignment horizontal="center" vertical="center"/>
    </xf>
    <xf numFmtId="0" fontId="58" fillId="0" borderId="100" xfId="0" applyFont="1" applyBorder="1" applyAlignment="1">
      <alignment horizontal="center" vertical="center"/>
    </xf>
    <xf numFmtId="0" fontId="58" fillId="0" borderId="0" xfId="0" applyFont="1" applyBorder="1" applyAlignment="1">
      <alignment horizontal="center" vertical="center"/>
    </xf>
    <xf numFmtId="0" fontId="58" fillId="0" borderId="101" xfId="0" applyFont="1" applyBorder="1" applyAlignment="1">
      <alignment horizontal="center" vertical="center"/>
    </xf>
    <xf numFmtId="0" fontId="58" fillId="0" borderId="107" xfId="0" applyFont="1" applyBorder="1" applyAlignment="1">
      <alignment horizontal="center" vertical="center"/>
    </xf>
    <xf numFmtId="0" fontId="58" fillId="0" borderId="110" xfId="0" applyFont="1" applyBorder="1" applyAlignment="1">
      <alignment horizontal="center" vertical="center"/>
    </xf>
    <xf numFmtId="0" fontId="58" fillId="0" borderId="111" xfId="0" applyFont="1" applyBorder="1" applyAlignment="1">
      <alignment horizontal="center" vertical="center"/>
    </xf>
    <xf numFmtId="0" fontId="58" fillId="33" borderId="99" xfId="0" applyFont="1" applyFill="1" applyBorder="1" applyAlignment="1" applyProtection="1">
      <alignment horizontal="center" vertical="center"/>
      <protection locked="0"/>
    </xf>
    <xf numFmtId="0" fontId="58" fillId="34" borderId="99" xfId="0" applyFont="1" applyFill="1" applyBorder="1" applyAlignment="1" applyProtection="1">
      <alignment horizontal="center" vertical="center"/>
      <protection locked="0"/>
    </xf>
    <xf numFmtId="0" fontId="58" fillId="33" borderId="103" xfId="0" applyFont="1" applyFill="1" applyBorder="1" applyAlignment="1" applyProtection="1">
      <alignment horizontal="center" vertical="center"/>
      <protection locked="0"/>
    </xf>
    <xf numFmtId="0" fontId="58" fillId="34" borderId="102" xfId="0" applyFont="1" applyFill="1" applyBorder="1" applyAlignment="1" applyProtection="1">
      <alignment horizontal="center" vertical="center"/>
      <protection locked="0"/>
    </xf>
    <xf numFmtId="0" fontId="58" fillId="34" borderId="103" xfId="0" applyFont="1" applyFill="1" applyBorder="1" applyAlignment="1" applyProtection="1">
      <alignment horizontal="center" vertical="center"/>
      <protection locked="0"/>
    </xf>
    <xf numFmtId="0" fontId="58" fillId="33" borderId="92" xfId="0" applyFont="1" applyFill="1" applyBorder="1" applyAlignment="1" applyProtection="1">
      <alignment horizontal="center" vertical="center"/>
      <protection locked="0"/>
    </xf>
    <xf numFmtId="0" fontId="58" fillId="33" borderId="169" xfId="0" applyFont="1" applyFill="1" applyBorder="1" applyAlignment="1" applyProtection="1">
      <alignment horizontal="center" vertical="center"/>
      <protection locked="0"/>
    </xf>
    <xf numFmtId="0" fontId="58" fillId="34" borderId="119" xfId="0" applyFont="1" applyFill="1" applyBorder="1" applyAlignment="1" applyProtection="1">
      <alignment horizontal="center" vertical="center"/>
      <protection locked="0"/>
    </xf>
    <xf numFmtId="0" fontId="58" fillId="34" borderId="170" xfId="0" applyFont="1" applyFill="1" applyBorder="1" applyAlignment="1" applyProtection="1">
      <alignment horizontal="center" vertical="center"/>
      <protection locked="0"/>
    </xf>
    <xf numFmtId="0" fontId="58" fillId="34" borderId="76" xfId="0" applyFont="1" applyFill="1" applyBorder="1" applyAlignment="1" applyProtection="1">
      <alignment horizontal="center" vertical="center"/>
      <protection locked="0"/>
    </xf>
    <xf numFmtId="0" fontId="58" fillId="34" borderId="171" xfId="0" applyFont="1" applyFill="1" applyBorder="1" applyAlignment="1" applyProtection="1">
      <alignment horizontal="center" vertical="center"/>
      <protection locked="0"/>
    </xf>
    <xf numFmtId="0" fontId="58" fillId="34" borderId="160" xfId="0" applyFont="1" applyFill="1" applyBorder="1" applyAlignment="1" applyProtection="1">
      <alignment horizontal="center" vertical="center"/>
      <protection locked="0"/>
    </xf>
    <xf numFmtId="0" fontId="58" fillId="34" borderId="172" xfId="0" applyFont="1" applyFill="1" applyBorder="1" applyAlignment="1" applyProtection="1">
      <alignment horizontal="center" vertical="center"/>
      <protection locked="0"/>
    </xf>
    <xf numFmtId="0" fontId="66" fillId="36" borderId="91" xfId="0" applyFont="1" applyFill="1" applyBorder="1" applyAlignment="1" applyProtection="1">
      <alignment horizontal="center" vertical="center"/>
    </xf>
    <xf numFmtId="0" fontId="19" fillId="0" borderId="86" xfId="46" applyFont="1" applyBorder="1" applyAlignment="1">
      <alignment horizontal="center" vertical="center" wrapText="1"/>
    </xf>
    <xf numFmtId="0" fontId="19" fillId="0" borderId="81" xfId="46" applyFont="1" applyBorder="1" applyAlignment="1">
      <alignment horizontal="center" vertical="center" wrapText="1"/>
    </xf>
    <xf numFmtId="0" fontId="36" fillId="0" borderId="80" xfId="46" applyFont="1" applyBorder="1" applyAlignment="1">
      <alignment horizontal="center" vertical="center" wrapText="1"/>
    </xf>
    <xf numFmtId="0" fontId="35" fillId="0" borderId="79" xfId="46" applyFont="1" applyBorder="1" applyAlignment="1">
      <alignment horizontal="center" vertical="center"/>
    </xf>
    <xf numFmtId="0" fontId="47" fillId="0" borderId="0" xfId="46" applyFont="1" applyBorder="1" applyAlignment="1">
      <alignment horizontal="left"/>
    </xf>
    <xf numFmtId="0" fontId="43" fillId="0" borderId="0" xfId="46" applyFont="1" applyBorder="1" applyAlignment="1">
      <alignment horizontal="left" vertical="top" wrapText="1"/>
    </xf>
    <xf numFmtId="0" fontId="35" fillId="0" borderId="90" xfId="46" applyFont="1" applyBorder="1" applyAlignment="1">
      <alignment horizontal="center" vertical="center"/>
    </xf>
    <xf numFmtId="0" fontId="35" fillId="0" borderId="89" xfId="46" applyFont="1" applyBorder="1" applyAlignment="1">
      <alignment horizontal="center" vertical="center"/>
    </xf>
    <xf numFmtId="0" fontId="35" fillId="0" borderId="85" xfId="46" applyFont="1" applyBorder="1" applyAlignment="1">
      <alignment horizontal="center" vertical="center"/>
    </xf>
    <xf numFmtId="0" fontId="35" fillId="0" borderId="84" xfId="46" applyFont="1" applyBorder="1" applyAlignment="1">
      <alignment horizontal="center" vertical="center"/>
    </xf>
    <xf numFmtId="0" fontId="49" fillId="0" borderId="0" xfId="44" applyFont="1" applyAlignment="1">
      <alignment horizontal="left" vertical="center" wrapText="1"/>
    </xf>
    <xf numFmtId="0" fontId="49" fillId="0" borderId="0" xfId="44" applyFont="1" applyAlignment="1">
      <alignment horizontal="left" vertical="center"/>
    </xf>
    <xf numFmtId="0" fontId="48" fillId="0" borderId="0" xfId="44" applyFont="1" applyAlignment="1">
      <alignment horizontal="left" vertical="center"/>
    </xf>
    <xf numFmtId="0" fontId="53" fillId="0" borderId="0" xfId="44" applyFont="1" applyAlignment="1">
      <alignment horizontal="center" vertical="center"/>
    </xf>
  </cellXfs>
  <cellStyles count="4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Excel Built-in Explanatory Text" xfId="46" xr:uid="{F21A7C6B-6A7F-4FDD-884F-6BDB349B5929}"/>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8"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4" xr:uid="{E0AC8DC2-D196-4CDF-9230-170BE224A9A9}"/>
    <cellStyle name="標準 4" xfId="47" xr:uid="{79D55489-F335-4A99-8C85-1E5A8C161417}"/>
    <cellStyle name="良い" xfId="6" builtinId="26" customBuiltin="1"/>
  </cellStyles>
  <dxfs count="21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93</xdr:row>
          <xdr:rowOff>57150</xdr:rowOff>
        </xdr:from>
        <xdr:to>
          <xdr:col>6</xdr:col>
          <xdr:colOff>485775</xdr:colOff>
          <xdr:row>93</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93</xdr:row>
          <xdr:rowOff>57150</xdr:rowOff>
        </xdr:from>
        <xdr:to>
          <xdr:col>7</xdr:col>
          <xdr:colOff>466725</xdr:colOff>
          <xdr:row>93</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94</xdr:row>
          <xdr:rowOff>66675</xdr:rowOff>
        </xdr:from>
        <xdr:to>
          <xdr:col>6</xdr:col>
          <xdr:colOff>485775</xdr:colOff>
          <xdr:row>94</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95</xdr:row>
          <xdr:rowOff>76200</xdr:rowOff>
        </xdr:from>
        <xdr:to>
          <xdr:col>6</xdr:col>
          <xdr:colOff>476250</xdr:colOff>
          <xdr:row>95</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95250</xdr:rowOff>
        </xdr:from>
        <xdr:to>
          <xdr:col>6</xdr:col>
          <xdr:colOff>485775</xdr:colOff>
          <xdr:row>96</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94</xdr:row>
          <xdr:rowOff>57150</xdr:rowOff>
        </xdr:from>
        <xdr:to>
          <xdr:col>7</xdr:col>
          <xdr:colOff>495300</xdr:colOff>
          <xdr:row>94</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95</xdr:row>
          <xdr:rowOff>85725</xdr:rowOff>
        </xdr:from>
        <xdr:to>
          <xdr:col>7</xdr:col>
          <xdr:colOff>495300</xdr:colOff>
          <xdr:row>95</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96</xdr:row>
          <xdr:rowOff>95250</xdr:rowOff>
        </xdr:from>
        <xdr:to>
          <xdr:col>7</xdr:col>
          <xdr:colOff>476250</xdr:colOff>
          <xdr:row>96</xdr:row>
          <xdr:rowOff>333375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xdr:row>
          <xdr:rowOff>200025</xdr:rowOff>
        </xdr:from>
        <xdr:to>
          <xdr:col>6</xdr:col>
          <xdr:colOff>447675</xdr:colOff>
          <xdr:row>6</xdr:row>
          <xdr:rowOff>438150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142875</xdr:rowOff>
        </xdr:from>
        <xdr:to>
          <xdr:col>7</xdr:col>
          <xdr:colOff>447675</xdr:colOff>
          <xdr:row>6</xdr:row>
          <xdr:rowOff>514350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142875</xdr:rowOff>
        </xdr:from>
        <xdr:to>
          <xdr:col>7</xdr:col>
          <xdr:colOff>447675</xdr:colOff>
          <xdr:row>6</xdr:row>
          <xdr:rowOff>514350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xdr:row>
          <xdr:rowOff>200025</xdr:rowOff>
        </xdr:from>
        <xdr:to>
          <xdr:col>6</xdr:col>
          <xdr:colOff>447675</xdr:colOff>
          <xdr:row>7</xdr:row>
          <xdr:rowOff>438150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142875</xdr:rowOff>
        </xdr:from>
        <xdr:to>
          <xdr:col>7</xdr:col>
          <xdr:colOff>447675</xdr:colOff>
          <xdr:row>7</xdr:row>
          <xdr:rowOff>514350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xdr:row>
          <xdr:rowOff>200025</xdr:rowOff>
        </xdr:from>
        <xdr:to>
          <xdr:col>6</xdr:col>
          <xdr:colOff>447675</xdr:colOff>
          <xdr:row>8</xdr:row>
          <xdr:rowOff>438150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142875</xdr:rowOff>
        </xdr:from>
        <xdr:to>
          <xdr:col>7</xdr:col>
          <xdr:colOff>447675</xdr:colOff>
          <xdr:row>8</xdr:row>
          <xdr:rowOff>514350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142875</xdr:rowOff>
        </xdr:from>
        <xdr:to>
          <xdr:col>7</xdr:col>
          <xdr:colOff>447675</xdr:colOff>
          <xdr:row>8</xdr:row>
          <xdr:rowOff>514350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200025</xdr:rowOff>
        </xdr:from>
        <xdr:to>
          <xdr:col>6</xdr:col>
          <xdr:colOff>447675</xdr:colOff>
          <xdr:row>10</xdr:row>
          <xdr:rowOff>438150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142875</xdr:rowOff>
        </xdr:from>
        <xdr:to>
          <xdr:col>7</xdr:col>
          <xdr:colOff>447675</xdr:colOff>
          <xdr:row>10</xdr:row>
          <xdr:rowOff>514350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142875</xdr:rowOff>
        </xdr:from>
        <xdr:to>
          <xdr:col>7</xdr:col>
          <xdr:colOff>447675</xdr:colOff>
          <xdr:row>10</xdr:row>
          <xdr:rowOff>514350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200025</xdr:rowOff>
        </xdr:from>
        <xdr:to>
          <xdr:col>6</xdr:col>
          <xdr:colOff>447675</xdr:colOff>
          <xdr:row>13</xdr:row>
          <xdr:rowOff>438150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xdr:row>
          <xdr:rowOff>142875</xdr:rowOff>
        </xdr:from>
        <xdr:to>
          <xdr:col>7</xdr:col>
          <xdr:colOff>447675</xdr:colOff>
          <xdr:row>13</xdr:row>
          <xdr:rowOff>514350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xdr:row>
          <xdr:rowOff>142875</xdr:rowOff>
        </xdr:from>
        <xdr:to>
          <xdr:col>7</xdr:col>
          <xdr:colOff>447675</xdr:colOff>
          <xdr:row>13</xdr:row>
          <xdr:rowOff>514350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200025</xdr:rowOff>
        </xdr:from>
        <xdr:to>
          <xdr:col>6</xdr:col>
          <xdr:colOff>447675</xdr:colOff>
          <xdr:row>14</xdr:row>
          <xdr:rowOff>438150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xdr:row>
          <xdr:rowOff>142875</xdr:rowOff>
        </xdr:from>
        <xdr:to>
          <xdr:col>7</xdr:col>
          <xdr:colOff>447675</xdr:colOff>
          <xdr:row>14</xdr:row>
          <xdr:rowOff>514350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200025</xdr:rowOff>
        </xdr:from>
        <xdr:to>
          <xdr:col>6</xdr:col>
          <xdr:colOff>447675</xdr:colOff>
          <xdr:row>15</xdr:row>
          <xdr:rowOff>438150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xdr:row>
          <xdr:rowOff>142875</xdr:rowOff>
        </xdr:from>
        <xdr:to>
          <xdr:col>7</xdr:col>
          <xdr:colOff>447675</xdr:colOff>
          <xdr:row>15</xdr:row>
          <xdr:rowOff>514350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xdr:row>
          <xdr:rowOff>142875</xdr:rowOff>
        </xdr:from>
        <xdr:to>
          <xdr:col>7</xdr:col>
          <xdr:colOff>447675</xdr:colOff>
          <xdr:row>15</xdr:row>
          <xdr:rowOff>514350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200025</xdr:rowOff>
        </xdr:from>
        <xdr:to>
          <xdr:col>6</xdr:col>
          <xdr:colOff>447675</xdr:colOff>
          <xdr:row>16</xdr:row>
          <xdr:rowOff>438150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xdr:row>
          <xdr:rowOff>142875</xdr:rowOff>
        </xdr:from>
        <xdr:to>
          <xdr:col>7</xdr:col>
          <xdr:colOff>447675</xdr:colOff>
          <xdr:row>16</xdr:row>
          <xdr:rowOff>514350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xdr:row>
          <xdr:rowOff>142875</xdr:rowOff>
        </xdr:from>
        <xdr:to>
          <xdr:col>7</xdr:col>
          <xdr:colOff>447675</xdr:colOff>
          <xdr:row>16</xdr:row>
          <xdr:rowOff>514350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200025</xdr:rowOff>
        </xdr:from>
        <xdr:to>
          <xdr:col>6</xdr:col>
          <xdr:colOff>447675</xdr:colOff>
          <xdr:row>17</xdr:row>
          <xdr:rowOff>438150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xdr:row>
          <xdr:rowOff>142875</xdr:rowOff>
        </xdr:from>
        <xdr:to>
          <xdr:col>7</xdr:col>
          <xdr:colOff>447675</xdr:colOff>
          <xdr:row>17</xdr:row>
          <xdr:rowOff>514350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xdr:row>
          <xdr:rowOff>142875</xdr:rowOff>
        </xdr:from>
        <xdr:to>
          <xdr:col>7</xdr:col>
          <xdr:colOff>447675</xdr:colOff>
          <xdr:row>17</xdr:row>
          <xdr:rowOff>514350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200025</xdr:rowOff>
        </xdr:from>
        <xdr:to>
          <xdr:col>6</xdr:col>
          <xdr:colOff>447675</xdr:colOff>
          <xdr:row>18</xdr:row>
          <xdr:rowOff>438150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xdr:row>
          <xdr:rowOff>142875</xdr:rowOff>
        </xdr:from>
        <xdr:to>
          <xdr:col>7</xdr:col>
          <xdr:colOff>447675</xdr:colOff>
          <xdr:row>18</xdr:row>
          <xdr:rowOff>514350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200025</xdr:rowOff>
        </xdr:from>
        <xdr:to>
          <xdr:col>6</xdr:col>
          <xdr:colOff>447675</xdr:colOff>
          <xdr:row>19</xdr:row>
          <xdr:rowOff>438150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xdr:row>
          <xdr:rowOff>142875</xdr:rowOff>
        </xdr:from>
        <xdr:to>
          <xdr:col>7</xdr:col>
          <xdr:colOff>447675</xdr:colOff>
          <xdr:row>19</xdr:row>
          <xdr:rowOff>514350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xdr:row>
          <xdr:rowOff>142875</xdr:rowOff>
        </xdr:from>
        <xdr:to>
          <xdr:col>7</xdr:col>
          <xdr:colOff>447675</xdr:colOff>
          <xdr:row>19</xdr:row>
          <xdr:rowOff>514350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200025</xdr:rowOff>
        </xdr:from>
        <xdr:to>
          <xdr:col>6</xdr:col>
          <xdr:colOff>447675</xdr:colOff>
          <xdr:row>21</xdr:row>
          <xdr:rowOff>438150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xdr:row>
          <xdr:rowOff>142875</xdr:rowOff>
        </xdr:from>
        <xdr:to>
          <xdr:col>7</xdr:col>
          <xdr:colOff>447675</xdr:colOff>
          <xdr:row>21</xdr:row>
          <xdr:rowOff>514350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xdr:row>
          <xdr:rowOff>142875</xdr:rowOff>
        </xdr:from>
        <xdr:to>
          <xdr:col>7</xdr:col>
          <xdr:colOff>447675</xdr:colOff>
          <xdr:row>21</xdr:row>
          <xdr:rowOff>514350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200025</xdr:rowOff>
        </xdr:from>
        <xdr:to>
          <xdr:col>6</xdr:col>
          <xdr:colOff>447675</xdr:colOff>
          <xdr:row>23</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xdr:row>
          <xdr:rowOff>142875</xdr:rowOff>
        </xdr:from>
        <xdr:to>
          <xdr:col>7</xdr:col>
          <xdr:colOff>447675</xdr:colOff>
          <xdr:row>23</xdr:row>
          <xdr:rowOff>123825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200025</xdr:rowOff>
        </xdr:from>
        <xdr:to>
          <xdr:col>6</xdr:col>
          <xdr:colOff>447675</xdr:colOff>
          <xdr:row>24</xdr:row>
          <xdr:rowOff>438150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142875</xdr:rowOff>
        </xdr:from>
        <xdr:to>
          <xdr:col>7</xdr:col>
          <xdr:colOff>447675</xdr:colOff>
          <xdr:row>24</xdr:row>
          <xdr:rowOff>514350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142875</xdr:rowOff>
        </xdr:from>
        <xdr:to>
          <xdr:col>7</xdr:col>
          <xdr:colOff>447675</xdr:colOff>
          <xdr:row>24</xdr:row>
          <xdr:rowOff>514350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200025</xdr:rowOff>
        </xdr:from>
        <xdr:to>
          <xdr:col>6</xdr:col>
          <xdr:colOff>447675</xdr:colOff>
          <xdr:row>25</xdr:row>
          <xdr:rowOff>438150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xdr:row>
          <xdr:rowOff>142875</xdr:rowOff>
        </xdr:from>
        <xdr:to>
          <xdr:col>7</xdr:col>
          <xdr:colOff>447675</xdr:colOff>
          <xdr:row>25</xdr:row>
          <xdr:rowOff>514350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xdr:row>
          <xdr:rowOff>142875</xdr:rowOff>
        </xdr:from>
        <xdr:to>
          <xdr:col>7</xdr:col>
          <xdr:colOff>447675</xdr:colOff>
          <xdr:row>25</xdr:row>
          <xdr:rowOff>514350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200025</xdr:rowOff>
        </xdr:from>
        <xdr:to>
          <xdr:col>6</xdr:col>
          <xdr:colOff>447675</xdr:colOff>
          <xdr:row>26</xdr:row>
          <xdr:rowOff>438150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142875</xdr:rowOff>
        </xdr:from>
        <xdr:to>
          <xdr:col>7</xdr:col>
          <xdr:colOff>447675</xdr:colOff>
          <xdr:row>26</xdr:row>
          <xdr:rowOff>514350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142875</xdr:rowOff>
        </xdr:from>
        <xdr:to>
          <xdr:col>7</xdr:col>
          <xdr:colOff>447675</xdr:colOff>
          <xdr:row>26</xdr:row>
          <xdr:rowOff>514350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200025</xdr:rowOff>
        </xdr:from>
        <xdr:to>
          <xdr:col>6</xdr:col>
          <xdr:colOff>447675</xdr:colOff>
          <xdr:row>27</xdr:row>
          <xdr:rowOff>438150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142875</xdr:rowOff>
        </xdr:from>
        <xdr:to>
          <xdr:col>7</xdr:col>
          <xdr:colOff>447675</xdr:colOff>
          <xdr:row>27</xdr:row>
          <xdr:rowOff>514350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142875</xdr:rowOff>
        </xdr:from>
        <xdr:to>
          <xdr:col>7</xdr:col>
          <xdr:colOff>447675</xdr:colOff>
          <xdr:row>27</xdr:row>
          <xdr:rowOff>514350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200025</xdr:rowOff>
        </xdr:from>
        <xdr:to>
          <xdr:col>6</xdr:col>
          <xdr:colOff>447675</xdr:colOff>
          <xdr:row>28</xdr:row>
          <xdr:rowOff>438150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142875</xdr:rowOff>
        </xdr:from>
        <xdr:to>
          <xdr:col>7</xdr:col>
          <xdr:colOff>447675</xdr:colOff>
          <xdr:row>28</xdr:row>
          <xdr:rowOff>514350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142875</xdr:rowOff>
        </xdr:from>
        <xdr:to>
          <xdr:col>7</xdr:col>
          <xdr:colOff>447675</xdr:colOff>
          <xdr:row>28</xdr:row>
          <xdr:rowOff>514350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200025</xdr:rowOff>
        </xdr:from>
        <xdr:to>
          <xdr:col>6</xdr:col>
          <xdr:colOff>447675</xdr:colOff>
          <xdr:row>29</xdr:row>
          <xdr:rowOff>438150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142875</xdr:rowOff>
        </xdr:from>
        <xdr:to>
          <xdr:col>7</xdr:col>
          <xdr:colOff>447675</xdr:colOff>
          <xdr:row>29</xdr:row>
          <xdr:rowOff>514350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142875</xdr:rowOff>
        </xdr:from>
        <xdr:to>
          <xdr:col>7</xdr:col>
          <xdr:colOff>447675</xdr:colOff>
          <xdr:row>29</xdr:row>
          <xdr:rowOff>514350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xdr:row>
          <xdr:rowOff>200025</xdr:rowOff>
        </xdr:from>
        <xdr:to>
          <xdr:col>6</xdr:col>
          <xdr:colOff>447675</xdr:colOff>
          <xdr:row>30</xdr:row>
          <xdr:rowOff>438150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142875</xdr:rowOff>
        </xdr:from>
        <xdr:to>
          <xdr:col>7</xdr:col>
          <xdr:colOff>447675</xdr:colOff>
          <xdr:row>30</xdr:row>
          <xdr:rowOff>514350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142875</xdr:rowOff>
        </xdr:from>
        <xdr:to>
          <xdr:col>7</xdr:col>
          <xdr:colOff>447675</xdr:colOff>
          <xdr:row>30</xdr:row>
          <xdr:rowOff>514350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200025</xdr:rowOff>
        </xdr:from>
        <xdr:to>
          <xdr:col>6</xdr:col>
          <xdr:colOff>447675</xdr:colOff>
          <xdr:row>31</xdr:row>
          <xdr:rowOff>438150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142875</xdr:rowOff>
        </xdr:from>
        <xdr:to>
          <xdr:col>7</xdr:col>
          <xdr:colOff>447675</xdr:colOff>
          <xdr:row>31</xdr:row>
          <xdr:rowOff>514350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142875</xdr:rowOff>
        </xdr:from>
        <xdr:to>
          <xdr:col>7</xdr:col>
          <xdr:colOff>447675</xdr:colOff>
          <xdr:row>31</xdr:row>
          <xdr:rowOff>514350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xdr:row>
          <xdr:rowOff>200025</xdr:rowOff>
        </xdr:from>
        <xdr:to>
          <xdr:col>6</xdr:col>
          <xdr:colOff>447675</xdr:colOff>
          <xdr:row>32</xdr:row>
          <xdr:rowOff>438150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xdr:row>
          <xdr:rowOff>142875</xdr:rowOff>
        </xdr:from>
        <xdr:to>
          <xdr:col>7</xdr:col>
          <xdr:colOff>447675</xdr:colOff>
          <xdr:row>32</xdr:row>
          <xdr:rowOff>514350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xdr:row>
          <xdr:rowOff>142875</xdr:rowOff>
        </xdr:from>
        <xdr:to>
          <xdr:col>7</xdr:col>
          <xdr:colOff>447675</xdr:colOff>
          <xdr:row>32</xdr:row>
          <xdr:rowOff>514350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200025</xdr:rowOff>
        </xdr:from>
        <xdr:to>
          <xdr:col>6</xdr:col>
          <xdr:colOff>447675</xdr:colOff>
          <xdr:row>34</xdr:row>
          <xdr:rowOff>438150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xdr:row>
          <xdr:rowOff>142875</xdr:rowOff>
        </xdr:from>
        <xdr:to>
          <xdr:col>7</xdr:col>
          <xdr:colOff>447675</xdr:colOff>
          <xdr:row>34</xdr:row>
          <xdr:rowOff>514350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xdr:row>
          <xdr:rowOff>142875</xdr:rowOff>
        </xdr:from>
        <xdr:to>
          <xdr:col>7</xdr:col>
          <xdr:colOff>447675</xdr:colOff>
          <xdr:row>34</xdr:row>
          <xdr:rowOff>514350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200025</xdr:rowOff>
        </xdr:from>
        <xdr:to>
          <xdr:col>6</xdr:col>
          <xdr:colOff>447675</xdr:colOff>
          <xdr:row>36</xdr:row>
          <xdr:rowOff>438150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xdr:row>
          <xdr:rowOff>142875</xdr:rowOff>
        </xdr:from>
        <xdr:to>
          <xdr:col>7</xdr:col>
          <xdr:colOff>447675</xdr:colOff>
          <xdr:row>36</xdr:row>
          <xdr:rowOff>514350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37</xdr:row>
          <xdr:rowOff>200025</xdr:rowOff>
        </xdr:from>
        <xdr:to>
          <xdr:col>6</xdr:col>
          <xdr:colOff>447675</xdr:colOff>
          <xdr:row>37</xdr:row>
          <xdr:rowOff>438150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142875</xdr:rowOff>
        </xdr:from>
        <xdr:to>
          <xdr:col>7</xdr:col>
          <xdr:colOff>447675</xdr:colOff>
          <xdr:row>37</xdr:row>
          <xdr:rowOff>514350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142875</xdr:rowOff>
        </xdr:from>
        <xdr:to>
          <xdr:col>7</xdr:col>
          <xdr:colOff>447675</xdr:colOff>
          <xdr:row>37</xdr:row>
          <xdr:rowOff>514350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50</xdr:row>
          <xdr:rowOff>200025</xdr:rowOff>
        </xdr:from>
        <xdr:to>
          <xdr:col>6</xdr:col>
          <xdr:colOff>447675</xdr:colOff>
          <xdr:row>50</xdr:row>
          <xdr:rowOff>438150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50</xdr:row>
          <xdr:rowOff>142875</xdr:rowOff>
        </xdr:from>
        <xdr:to>
          <xdr:col>7</xdr:col>
          <xdr:colOff>447675</xdr:colOff>
          <xdr:row>50</xdr:row>
          <xdr:rowOff>514350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50</xdr:row>
          <xdr:rowOff>142875</xdr:rowOff>
        </xdr:from>
        <xdr:to>
          <xdr:col>7</xdr:col>
          <xdr:colOff>447675</xdr:colOff>
          <xdr:row>50</xdr:row>
          <xdr:rowOff>514350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51</xdr:row>
          <xdr:rowOff>200025</xdr:rowOff>
        </xdr:from>
        <xdr:to>
          <xdr:col>6</xdr:col>
          <xdr:colOff>447675</xdr:colOff>
          <xdr:row>51</xdr:row>
          <xdr:rowOff>438150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51</xdr:row>
          <xdr:rowOff>142875</xdr:rowOff>
        </xdr:from>
        <xdr:to>
          <xdr:col>7</xdr:col>
          <xdr:colOff>447675</xdr:colOff>
          <xdr:row>51</xdr:row>
          <xdr:rowOff>514350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51</xdr:row>
          <xdr:rowOff>142875</xdr:rowOff>
        </xdr:from>
        <xdr:to>
          <xdr:col>7</xdr:col>
          <xdr:colOff>447675</xdr:colOff>
          <xdr:row>51</xdr:row>
          <xdr:rowOff>514350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200025</xdr:rowOff>
        </xdr:from>
        <xdr:to>
          <xdr:col>6</xdr:col>
          <xdr:colOff>447675</xdr:colOff>
          <xdr:row>52</xdr:row>
          <xdr:rowOff>438150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52</xdr:row>
          <xdr:rowOff>142875</xdr:rowOff>
        </xdr:from>
        <xdr:to>
          <xdr:col>7</xdr:col>
          <xdr:colOff>447675</xdr:colOff>
          <xdr:row>52</xdr:row>
          <xdr:rowOff>514350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52</xdr:row>
          <xdr:rowOff>142875</xdr:rowOff>
        </xdr:from>
        <xdr:to>
          <xdr:col>7</xdr:col>
          <xdr:colOff>447675</xdr:colOff>
          <xdr:row>52</xdr:row>
          <xdr:rowOff>514350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200025</xdr:rowOff>
        </xdr:from>
        <xdr:to>
          <xdr:col>6</xdr:col>
          <xdr:colOff>447675</xdr:colOff>
          <xdr:row>53</xdr:row>
          <xdr:rowOff>438150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53</xdr:row>
          <xdr:rowOff>142875</xdr:rowOff>
        </xdr:from>
        <xdr:to>
          <xdr:col>7</xdr:col>
          <xdr:colOff>447675</xdr:colOff>
          <xdr:row>53</xdr:row>
          <xdr:rowOff>514350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53</xdr:row>
          <xdr:rowOff>142875</xdr:rowOff>
        </xdr:from>
        <xdr:to>
          <xdr:col>7</xdr:col>
          <xdr:colOff>447675</xdr:colOff>
          <xdr:row>53</xdr:row>
          <xdr:rowOff>514350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54</xdr:row>
          <xdr:rowOff>200025</xdr:rowOff>
        </xdr:from>
        <xdr:to>
          <xdr:col>6</xdr:col>
          <xdr:colOff>447675</xdr:colOff>
          <xdr:row>54</xdr:row>
          <xdr:rowOff>438150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142875</xdr:rowOff>
        </xdr:from>
        <xdr:to>
          <xdr:col>7</xdr:col>
          <xdr:colOff>447675</xdr:colOff>
          <xdr:row>54</xdr:row>
          <xdr:rowOff>514350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142875</xdr:rowOff>
        </xdr:from>
        <xdr:to>
          <xdr:col>7</xdr:col>
          <xdr:colOff>447675</xdr:colOff>
          <xdr:row>54</xdr:row>
          <xdr:rowOff>514350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55</xdr:row>
          <xdr:rowOff>200025</xdr:rowOff>
        </xdr:from>
        <xdr:to>
          <xdr:col>6</xdr:col>
          <xdr:colOff>447675</xdr:colOff>
          <xdr:row>55</xdr:row>
          <xdr:rowOff>438150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55</xdr:row>
          <xdr:rowOff>142875</xdr:rowOff>
        </xdr:from>
        <xdr:to>
          <xdr:col>7</xdr:col>
          <xdr:colOff>447675</xdr:colOff>
          <xdr:row>55</xdr:row>
          <xdr:rowOff>514350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55</xdr:row>
          <xdr:rowOff>142875</xdr:rowOff>
        </xdr:from>
        <xdr:to>
          <xdr:col>7</xdr:col>
          <xdr:colOff>447675</xdr:colOff>
          <xdr:row>55</xdr:row>
          <xdr:rowOff>514350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56</xdr:row>
          <xdr:rowOff>200025</xdr:rowOff>
        </xdr:from>
        <xdr:to>
          <xdr:col>6</xdr:col>
          <xdr:colOff>447675</xdr:colOff>
          <xdr:row>56</xdr:row>
          <xdr:rowOff>438150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56</xdr:row>
          <xdr:rowOff>142875</xdr:rowOff>
        </xdr:from>
        <xdr:to>
          <xdr:col>7</xdr:col>
          <xdr:colOff>447675</xdr:colOff>
          <xdr:row>56</xdr:row>
          <xdr:rowOff>514350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56</xdr:row>
          <xdr:rowOff>142875</xdr:rowOff>
        </xdr:from>
        <xdr:to>
          <xdr:col>7</xdr:col>
          <xdr:colOff>447675</xdr:colOff>
          <xdr:row>56</xdr:row>
          <xdr:rowOff>514350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57</xdr:row>
          <xdr:rowOff>200025</xdr:rowOff>
        </xdr:from>
        <xdr:to>
          <xdr:col>6</xdr:col>
          <xdr:colOff>447675</xdr:colOff>
          <xdr:row>57</xdr:row>
          <xdr:rowOff>438150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57</xdr:row>
          <xdr:rowOff>142875</xdr:rowOff>
        </xdr:from>
        <xdr:to>
          <xdr:col>7</xdr:col>
          <xdr:colOff>447675</xdr:colOff>
          <xdr:row>57</xdr:row>
          <xdr:rowOff>514350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57</xdr:row>
          <xdr:rowOff>142875</xdr:rowOff>
        </xdr:from>
        <xdr:to>
          <xdr:col>7</xdr:col>
          <xdr:colOff>447675</xdr:colOff>
          <xdr:row>57</xdr:row>
          <xdr:rowOff>514350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58</xdr:row>
          <xdr:rowOff>200025</xdr:rowOff>
        </xdr:from>
        <xdr:to>
          <xdr:col>6</xdr:col>
          <xdr:colOff>447675</xdr:colOff>
          <xdr:row>58</xdr:row>
          <xdr:rowOff>438150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58</xdr:row>
          <xdr:rowOff>142875</xdr:rowOff>
        </xdr:from>
        <xdr:to>
          <xdr:col>7</xdr:col>
          <xdr:colOff>447675</xdr:colOff>
          <xdr:row>58</xdr:row>
          <xdr:rowOff>514350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58</xdr:row>
          <xdr:rowOff>142875</xdr:rowOff>
        </xdr:from>
        <xdr:to>
          <xdr:col>7</xdr:col>
          <xdr:colOff>447675</xdr:colOff>
          <xdr:row>58</xdr:row>
          <xdr:rowOff>514350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200025</xdr:rowOff>
        </xdr:from>
        <xdr:to>
          <xdr:col>6</xdr:col>
          <xdr:colOff>447675</xdr:colOff>
          <xdr:row>59</xdr:row>
          <xdr:rowOff>438150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59</xdr:row>
          <xdr:rowOff>142875</xdr:rowOff>
        </xdr:from>
        <xdr:to>
          <xdr:col>7</xdr:col>
          <xdr:colOff>447675</xdr:colOff>
          <xdr:row>59</xdr:row>
          <xdr:rowOff>504825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59</xdr:row>
          <xdr:rowOff>142875</xdr:rowOff>
        </xdr:from>
        <xdr:to>
          <xdr:col>7</xdr:col>
          <xdr:colOff>447675</xdr:colOff>
          <xdr:row>59</xdr:row>
          <xdr:rowOff>504825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60</xdr:row>
          <xdr:rowOff>200025</xdr:rowOff>
        </xdr:from>
        <xdr:to>
          <xdr:col>6</xdr:col>
          <xdr:colOff>447675</xdr:colOff>
          <xdr:row>61</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60</xdr:row>
          <xdr:rowOff>142875</xdr:rowOff>
        </xdr:from>
        <xdr:to>
          <xdr:col>7</xdr:col>
          <xdr:colOff>447675</xdr:colOff>
          <xdr:row>61</xdr:row>
          <xdr:rowOff>114300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60</xdr:row>
          <xdr:rowOff>142875</xdr:rowOff>
        </xdr:from>
        <xdr:to>
          <xdr:col>7</xdr:col>
          <xdr:colOff>447675</xdr:colOff>
          <xdr:row>61</xdr:row>
          <xdr:rowOff>114300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63</xdr:row>
          <xdr:rowOff>200025</xdr:rowOff>
        </xdr:from>
        <xdr:to>
          <xdr:col>6</xdr:col>
          <xdr:colOff>447675</xdr:colOff>
          <xdr:row>63</xdr:row>
          <xdr:rowOff>438150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63</xdr:row>
          <xdr:rowOff>142875</xdr:rowOff>
        </xdr:from>
        <xdr:to>
          <xdr:col>7</xdr:col>
          <xdr:colOff>447675</xdr:colOff>
          <xdr:row>63</xdr:row>
          <xdr:rowOff>514350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63</xdr:row>
          <xdr:rowOff>142875</xdr:rowOff>
        </xdr:from>
        <xdr:to>
          <xdr:col>7</xdr:col>
          <xdr:colOff>447675</xdr:colOff>
          <xdr:row>63</xdr:row>
          <xdr:rowOff>514350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200025</xdr:rowOff>
        </xdr:from>
        <xdr:to>
          <xdr:col>6</xdr:col>
          <xdr:colOff>447675</xdr:colOff>
          <xdr:row>64</xdr:row>
          <xdr:rowOff>438150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64</xdr:row>
          <xdr:rowOff>142875</xdr:rowOff>
        </xdr:from>
        <xdr:to>
          <xdr:col>7</xdr:col>
          <xdr:colOff>447675</xdr:colOff>
          <xdr:row>64</xdr:row>
          <xdr:rowOff>514350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64</xdr:row>
          <xdr:rowOff>142875</xdr:rowOff>
        </xdr:from>
        <xdr:to>
          <xdr:col>7</xdr:col>
          <xdr:colOff>447675</xdr:colOff>
          <xdr:row>64</xdr:row>
          <xdr:rowOff>514350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200025</xdr:rowOff>
        </xdr:from>
        <xdr:to>
          <xdr:col>6</xdr:col>
          <xdr:colOff>447675</xdr:colOff>
          <xdr:row>65</xdr:row>
          <xdr:rowOff>438150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65</xdr:row>
          <xdr:rowOff>142875</xdr:rowOff>
        </xdr:from>
        <xdr:to>
          <xdr:col>7</xdr:col>
          <xdr:colOff>447675</xdr:colOff>
          <xdr:row>65</xdr:row>
          <xdr:rowOff>514350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65</xdr:row>
          <xdr:rowOff>142875</xdr:rowOff>
        </xdr:from>
        <xdr:to>
          <xdr:col>7</xdr:col>
          <xdr:colOff>447675</xdr:colOff>
          <xdr:row>65</xdr:row>
          <xdr:rowOff>514350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200025</xdr:rowOff>
        </xdr:from>
        <xdr:to>
          <xdr:col>6</xdr:col>
          <xdr:colOff>447675</xdr:colOff>
          <xdr:row>66</xdr:row>
          <xdr:rowOff>438150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66</xdr:row>
          <xdr:rowOff>142875</xdr:rowOff>
        </xdr:from>
        <xdr:to>
          <xdr:col>7</xdr:col>
          <xdr:colOff>447675</xdr:colOff>
          <xdr:row>66</xdr:row>
          <xdr:rowOff>514350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66</xdr:row>
          <xdr:rowOff>142875</xdr:rowOff>
        </xdr:from>
        <xdr:to>
          <xdr:col>7</xdr:col>
          <xdr:colOff>447675</xdr:colOff>
          <xdr:row>66</xdr:row>
          <xdr:rowOff>514350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200025</xdr:rowOff>
        </xdr:from>
        <xdr:to>
          <xdr:col>6</xdr:col>
          <xdr:colOff>447675</xdr:colOff>
          <xdr:row>67</xdr:row>
          <xdr:rowOff>438150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67</xdr:row>
          <xdr:rowOff>142875</xdr:rowOff>
        </xdr:from>
        <xdr:to>
          <xdr:col>7</xdr:col>
          <xdr:colOff>447675</xdr:colOff>
          <xdr:row>67</xdr:row>
          <xdr:rowOff>514350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67</xdr:row>
          <xdr:rowOff>142875</xdr:rowOff>
        </xdr:from>
        <xdr:to>
          <xdr:col>7</xdr:col>
          <xdr:colOff>447675</xdr:colOff>
          <xdr:row>67</xdr:row>
          <xdr:rowOff>514350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200025</xdr:rowOff>
        </xdr:from>
        <xdr:to>
          <xdr:col>6</xdr:col>
          <xdr:colOff>447675</xdr:colOff>
          <xdr:row>68</xdr:row>
          <xdr:rowOff>438150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142875</xdr:rowOff>
        </xdr:from>
        <xdr:to>
          <xdr:col>7</xdr:col>
          <xdr:colOff>447675</xdr:colOff>
          <xdr:row>68</xdr:row>
          <xdr:rowOff>514350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142875</xdr:rowOff>
        </xdr:from>
        <xdr:to>
          <xdr:col>7</xdr:col>
          <xdr:colOff>447675</xdr:colOff>
          <xdr:row>68</xdr:row>
          <xdr:rowOff>514350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200025</xdr:rowOff>
        </xdr:from>
        <xdr:to>
          <xdr:col>6</xdr:col>
          <xdr:colOff>447675</xdr:colOff>
          <xdr:row>69</xdr:row>
          <xdr:rowOff>438150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69</xdr:row>
          <xdr:rowOff>142875</xdr:rowOff>
        </xdr:from>
        <xdr:to>
          <xdr:col>7</xdr:col>
          <xdr:colOff>447675</xdr:colOff>
          <xdr:row>69</xdr:row>
          <xdr:rowOff>514350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69</xdr:row>
          <xdr:rowOff>142875</xdr:rowOff>
        </xdr:from>
        <xdr:to>
          <xdr:col>7</xdr:col>
          <xdr:colOff>447675</xdr:colOff>
          <xdr:row>69</xdr:row>
          <xdr:rowOff>514350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70</xdr:row>
          <xdr:rowOff>200025</xdr:rowOff>
        </xdr:from>
        <xdr:to>
          <xdr:col>6</xdr:col>
          <xdr:colOff>447675</xdr:colOff>
          <xdr:row>70</xdr:row>
          <xdr:rowOff>438150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70</xdr:row>
          <xdr:rowOff>142875</xdr:rowOff>
        </xdr:from>
        <xdr:to>
          <xdr:col>7</xdr:col>
          <xdr:colOff>447675</xdr:colOff>
          <xdr:row>70</xdr:row>
          <xdr:rowOff>514350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70</xdr:row>
          <xdr:rowOff>142875</xdr:rowOff>
        </xdr:from>
        <xdr:to>
          <xdr:col>7</xdr:col>
          <xdr:colOff>447675</xdr:colOff>
          <xdr:row>70</xdr:row>
          <xdr:rowOff>514350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200025</xdr:rowOff>
        </xdr:from>
        <xdr:to>
          <xdr:col>6</xdr:col>
          <xdr:colOff>447675</xdr:colOff>
          <xdr:row>71</xdr:row>
          <xdr:rowOff>438150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xdr:row>
          <xdr:rowOff>142875</xdr:rowOff>
        </xdr:from>
        <xdr:to>
          <xdr:col>7</xdr:col>
          <xdr:colOff>447675</xdr:colOff>
          <xdr:row>72</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77</xdr:row>
          <xdr:rowOff>200025</xdr:rowOff>
        </xdr:from>
        <xdr:to>
          <xdr:col>6</xdr:col>
          <xdr:colOff>447675</xdr:colOff>
          <xdr:row>77</xdr:row>
          <xdr:rowOff>438150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77</xdr:row>
          <xdr:rowOff>142875</xdr:rowOff>
        </xdr:from>
        <xdr:to>
          <xdr:col>7</xdr:col>
          <xdr:colOff>447675</xdr:colOff>
          <xdr:row>77</xdr:row>
          <xdr:rowOff>514350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77</xdr:row>
          <xdr:rowOff>142875</xdr:rowOff>
        </xdr:from>
        <xdr:to>
          <xdr:col>7</xdr:col>
          <xdr:colOff>447675</xdr:colOff>
          <xdr:row>77</xdr:row>
          <xdr:rowOff>514350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81</xdr:row>
          <xdr:rowOff>200025</xdr:rowOff>
        </xdr:from>
        <xdr:to>
          <xdr:col>6</xdr:col>
          <xdr:colOff>447675</xdr:colOff>
          <xdr:row>81</xdr:row>
          <xdr:rowOff>438150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81</xdr:row>
          <xdr:rowOff>142875</xdr:rowOff>
        </xdr:from>
        <xdr:to>
          <xdr:col>7</xdr:col>
          <xdr:colOff>447675</xdr:colOff>
          <xdr:row>81</xdr:row>
          <xdr:rowOff>514350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81</xdr:row>
          <xdr:rowOff>142875</xdr:rowOff>
        </xdr:from>
        <xdr:to>
          <xdr:col>7</xdr:col>
          <xdr:colOff>447675</xdr:colOff>
          <xdr:row>81</xdr:row>
          <xdr:rowOff>514350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82</xdr:row>
          <xdr:rowOff>200025</xdr:rowOff>
        </xdr:from>
        <xdr:to>
          <xdr:col>6</xdr:col>
          <xdr:colOff>447675</xdr:colOff>
          <xdr:row>82</xdr:row>
          <xdr:rowOff>438150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82</xdr:row>
          <xdr:rowOff>142875</xdr:rowOff>
        </xdr:from>
        <xdr:to>
          <xdr:col>7</xdr:col>
          <xdr:colOff>447675</xdr:colOff>
          <xdr:row>82</xdr:row>
          <xdr:rowOff>514350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82</xdr:row>
          <xdr:rowOff>142875</xdr:rowOff>
        </xdr:from>
        <xdr:to>
          <xdr:col>7</xdr:col>
          <xdr:colOff>447675</xdr:colOff>
          <xdr:row>82</xdr:row>
          <xdr:rowOff>514350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83</xdr:row>
          <xdr:rowOff>200025</xdr:rowOff>
        </xdr:from>
        <xdr:to>
          <xdr:col>6</xdr:col>
          <xdr:colOff>447675</xdr:colOff>
          <xdr:row>83</xdr:row>
          <xdr:rowOff>438150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83</xdr:row>
          <xdr:rowOff>142875</xdr:rowOff>
        </xdr:from>
        <xdr:to>
          <xdr:col>7</xdr:col>
          <xdr:colOff>447675</xdr:colOff>
          <xdr:row>83</xdr:row>
          <xdr:rowOff>514350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84</xdr:row>
          <xdr:rowOff>200025</xdr:rowOff>
        </xdr:from>
        <xdr:to>
          <xdr:col>6</xdr:col>
          <xdr:colOff>447675</xdr:colOff>
          <xdr:row>84</xdr:row>
          <xdr:rowOff>438150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84</xdr:row>
          <xdr:rowOff>142875</xdr:rowOff>
        </xdr:from>
        <xdr:to>
          <xdr:col>7</xdr:col>
          <xdr:colOff>447675</xdr:colOff>
          <xdr:row>84</xdr:row>
          <xdr:rowOff>514350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84</xdr:row>
          <xdr:rowOff>142875</xdr:rowOff>
        </xdr:from>
        <xdr:to>
          <xdr:col>7</xdr:col>
          <xdr:colOff>447675</xdr:colOff>
          <xdr:row>84</xdr:row>
          <xdr:rowOff>514350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200025</xdr:rowOff>
        </xdr:from>
        <xdr:to>
          <xdr:col>6</xdr:col>
          <xdr:colOff>447675</xdr:colOff>
          <xdr:row>85</xdr:row>
          <xdr:rowOff>438150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85</xdr:row>
          <xdr:rowOff>142875</xdr:rowOff>
        </xdr:from>
        <xdr:to>
          <xdr:col>7</xdr:col>
          <xdr:colOff>447675</xdr:colOff>
          <xdr:row>85</xdr:row>
          <xdr:rowOff>514350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85</xdr:row>
          <xdr:rowOff>142875</xdr:rowOff>
        </xdr:from>
        <xdr:to>
          <xdr:col>7</xdr:col>
          <xdr:colOff>447675</xdr:colOff>
          <xdr:row>85</xdr:row>
          <xdr:rowOff>514350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86</xdr:row>
          <xdr:rowOff>200025</xdr:rowOff>
        </xdr:from>
        <xdr:to>
          <xdr:col>6</xdr:col>
          <xdr:colOff>447675</xdr:colOff>
          <xdr:row>86</xdr:row>
          <xdr:rowOff>438150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86</xdr:row>
          <xdr:rowOff>142875</xdr:rowOff>
        </xdr:from>
        <xdr:to>
          <xdr:col>7</xdr:col>
          <xdr:colOff>447675</xdr:colOff>
          <xdr:row>86</xdr:row>
          <xdr:rowOff>514350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86</xdr:row>
          <xdr:rowOff>142875</xdr:rowOff>
        </xdr:from>
        <xdr:to>
          <xdr:col>7</xdr:col>
          <xdr:colOff>447675</xdr:colOff>
          <xdr:row>86</xdr:row>
          <xdr:rowOff>514350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200025</xdr:rowOff>
        </xdr:from>
        <xdr:to>
          <xdr:col>6</xdr:col>
          <xdr:colOff>447675</xdr:colOff>
          <xdr:row>87</xdr:row>
          <xdr:rowOff>438150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xdr:row>
          <xdr:rowOff>142875</xdr:rowOff>
        </xdr:from>
        <xdr:to>
          <xdr:col>7</xdr:col>
          <xdr:colOff>447675</xdr:colOff>
          <xdr:row>87</xdr:row>
          <xdr:rowOff>514350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xdr:row>
          <xdr:rowOff>142875</xdr:rowOff>
        </xdr:from>
        <xdr:to>
          <xdr:col>7</xdr:col>
          <xdr:colOff>447675</xdr:colOff>
          <xdr:row>87</xdr:row>
          <xdr:rowOff>514350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88</xdr:row>
          <xdr:rowOff>200025</xdr:rowOff>
        </xdr:from>
        <xdr:to>
          <xdr:col>6</xdr:col>
          <xdr:colOff>447675</xdr:colOff>
          <xdr:row>88</xdr:row>
          <xdr:rowOff>438150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88</xdr:row>
          <xdr:rowOff>142875</xdr:rowOff>
        </xdr:from>
        <xdr:to>
          <xdr:col>7</xdr:col>
          <xdr:colOff>447675</xdr:colOff>
          <xdr:row>88</xdr:row>
          <xdr:rowOff>514350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88</xdr:row>
          <xdr:rowOff>142875</xdr:rowOff>
        </xdr:from>
        <xdr:to>
          <xdr:col>7</xdr:col>
          <xdr:colOff>447675</xdr:colOff>
          <xdr:row>88</xdr:row>
          <xdr:rowOff>514350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200025</xdr:rowOff>
        </xdr:from>
        <xdr:to>
          <xdr:col>6</xdr:col>
          <xdr:colOff>447675</xdr:colOff>
          <xdr:row>89</xdr:row>
          <xdr:rowOff>438150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89</xdr:row>
          <xdr:rowOff>142875</xdr:rowOff>
        </xdr:from>
        <xdr:to>
          <xdr:col>7</xdr:col>
          <xdr:colOff>447675</xdr:colOff>
          <xdr:row>89</xdr:row>
          <xdr:rowOff>514350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89</xdr:row>
          <xdr:rowOff>142875</xdr:rowOff>
        </xdr:from>
        <xdr:to>
          <xdr:col>7</xdr:col>
          <xdr:colOff>447675</xdr:colOff>
          <xdr:row>89</xdr:row>
          <xdr:rowOff>514350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90</xdr:row>
          <xdr:rowOff>200025</xdr:rowOff>
        </xdr:from>
        <xdr:to>
          <xdr:col>6</xdr:col>
          <xdr:colOff>447675</xdr:colOff>
          <xdr:row>90</xdr:row>
          <xdr:rowOff>438150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142875</xdr:rowOff>
        </xdr:from>
        <xdr:to>
          <xdr:col>7</xdr:col>
          <xdr:colOff>447675</xdr:colOff>
          <xdr:row>90</xdr:row>
          <xdr:rowOff>514350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142875</xdr:rowOff>
        </xdr:from>
        <xdr:to>
          <xdr:col>7</xdr:col>
          <xdr:colOff>447675</xdr:colOff>
          <xdr:row>90</xdr:row>
          <xdr:rowOff>514350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200025</xdr:rowOff>
        </xdr:from>
        <xdr:to>
          <xdr:col>6</xdr:col>
          <xdr:colOff>447675</xdr:colOff>
          <xdr:row>91</xdr:row>
          <xdr:rowOff>438150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91</xdr:row>
          <xdr:rowOff>142875</xdr:rowOff>
        </xdr:from>
        <xdr:to>
          <xdr:col>7</xdr:col>
          <xdr:colOff>447675</xdr:colOff>
          <xdr:row>91</xdr:row>
          <xdr:rowOff>514350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91</xdr:row>
          <xdr:rowOff>142875</xdr:rowOff>
        </xdr:from>
        <xdr:to>
          <xdr:col>7</xdr:col>
          <xdr:colOff>447675</xdr:colOff>
          <xdr:row>91</xdr:row>
          <xdr:rowOff>514350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92</xdr:row>
          <xdr:rowOff>200025</xdr:rowOff>
        </xdr:from>
        <xdr:to>
          <xdr:col>6</xdr:col>
          <xdr:colOff>447675</xdr:colOff>
          <xdr:row>92</xdr:row>
          <xdr:rowOff>438150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92</xdr:row>
          <xdr:rowOff>142875</xdr:rowOff>
        </xdr:from>
        <xdr:to>
          <xdr:col>7</xdr:col>
          <xdr:colOff>447675</xdr:colOff>
          <xdr:row>92</xdr:row>
          <xdr:rowOff>514350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92</xdr:row>
          <xdr:rowOff>142875</xdr:rowOff>
        </xdr:from>
        <xdr:to>
          <xdr:col>7</xdr:col>
          <xdr:colOff>447675</xdr:colOff>
          <xdr:row>92</xdr:row>
          <xdr:rowOff>514350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97</xdr:row>
          <xdr:rowOff>200025</xdr:rowOff>
        </xdr:from>
        <xdr:to>
          <xdr:col>6</xdr:col>
          <xdr:colOff>447675</xdr:colOff>
          <xdr:row>97</xdr:row>
          <xdr:rowOff>438150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97</xdr:row>
          <xdr:rowOff>142875</xdr:rowOff>
        </xdr:from>
        <xdr:to>
          <xdr:col>7</xdr:col>
          <xdr:colOff>447675</xdr:colOff>
          <xdr:row>97</xdr:row>
          <xdr:rowOff>514350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97</xdr:row>
          <xdr:rowOff>142875</xdr:rowOff>
        </xdr:from>
        <xdr:to>
          <xdr:col>7</xdr:col>
          <xdr:colOff>447675</xdr:colOff>
          <xdr:row>97</xdr:row>
          <xdr:rowOff>514350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99</xdr:row>
          <xdr:rowOff>200025</xdr:rowOff>
        </xdr:from>
        <xdr:to>
          <xdr:col>6</xdr:col>
          <xdr:colOff>447675</xdr:colOff>
          <xdr:row>99</xdr:row>
          <xdr:rowOff>438150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142875</xdr:rowOff>
        </xdr:from>
        <xdr:to>
          <xdr:col>7</xdr:col>
          <xdr:colOff>447675</xdr:colOff>
          <xdr:row>99</xdr:row>
          <xdr:rowOff>514350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142875</xdr:rowOff>
        </xdr:from>
        <xdr:to>
          <xdr:col>7</xdr:col>
          <xdr:colOff>447675</xdr:colOff>
          <xdr:row>99</xdr:row>
          <xdr:rowOff>514350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200025</xdr:rowOff>
        </xdr:from>
        <xdr:to>
          <xdr:col>6</xdr:col>
          <xdr:colOff>447675</xdr:colOff>
          <xdr:row>35</xdr:row>
          <xdr:rowOff>428625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xdr:row>
          <xdr:rowOff>142875</xdr:rowOff>
        </xdr:from>
        <xdr:to>
          <xdr:col>7</xdr:col>
          <xdr:colOff>447675</xdr:colOff>
          <xdr:row>35</xdr:row>
          <xdr:rowOff>504825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713</xdr:row>
          <xdr:rowOff>200025</xdr:rowOff>
        </xdr:from>
        <xdr:to>
          <xdr:col>6</xdr:col>
          <xdr:colOff>447675</xdr:colOff>
          <xdr:row>713</xdr:row>
          <xdr:rowOff>438150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713</xdr:row>
          <xdr:rowOff>142875</xdr:rowOff>
        </xdr:from>
        <xdr:to>
          <xdr:col>7</xdr:col>
          <xdr:colOff>447675</xdr:colOff>
          <xdr:row>713</xdr:row>
          <xdr:rowOff>514350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714</xdr:row>
          <xdr:rowOff>200025</xdr:rowOff>
        </xdr:from>
        <xdr:to>
          <xdr:col>6</xdr:col>
          <xdr:colOff>447675</xdr:colOff>
          <xdr:row>714</xdr:row>
          <xdr:rowOff>438150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714</xdr:row>
          <xdr:rowOff>142875</xdr:rowOff>
        </xdr:from>
        <xdr:to>
          <xdr:col>7</xdr:col>
          <xdr:colOff>447675</xdr:colOff>
          <xdr:row>714</xdr:row>
          <xdr:rowOff>514350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715</xdr:row>
          <xdr:rowOff>200025</xdr:rowOff>
        </xdr:from>
        <xdr:to>
          <xdr:col>6</xdr:col>
          <xdr:colOff>447675</xdr:colOff>
          <xdr:row>715</xdr:row>
          <xdr:rowOff>438150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715</xdr:row>
          <xdr:rowOff>142875</xdr:rowOff>
        </xdr:from>
        <xdr:to>
          <xdr:col>7</xdr:col>
          <xdr:colOff>447675</xdr:colOff>
          <xdr:row>715</xdr:row>
          <xdr:rowOff>514350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716</xdr:row>
          <xdr:rowOff>200025</xdr:rowOff>
        </xdr:from>
        <xdr:to>
          <xdr:col>6</xdr:col>
          <xdr:colOff>447675</xdr:colOff>
          <xdr:row>716</xdr:row>
          <xdr:rowOff>438150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716</xdr:row>
          <xdr:rowOff>142875</xdr:rowOff>
        </xdr:from>
        <xdr:to>
          <xdr:col>7</xdr:col>
          <xdr:colOff>447675</xdr:colOff>
          <xdr:row>716</xdr:row>
          <xdr:rowOff>514350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717</xdr:row>
          <xdr:rowOff>200025</xdr:rowOff>
        </xdr:from>
        <xdr:to>
          <xdr:col>6</xdr:col>
          <xdr:colOff>447675</xdr:colOff>
          <xdr:row>717</xdr:row>
          <xdr:rowOff>438150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717</xdr:row>
          <xdr:rowOff>142875</xdr:rowOff>
        </xdr:from>
        <xdr:to>
          <xdr:col>7</xdr:col>
          <xdr:colOff>447675</xdr:colOff>
          <xdr:row>717</xdr:row>
          <xdr:rowOff>514350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718</xdr:row>
          <xdr:rowOff>200025</xdr:rowOff>
        </xdr:from>
        <xdr:to>
          <xdr:col>6</xdr:col>
          <xdr:colOff>447675</xdr:colOff>
          <xdr:row>718</xdr:row>
          <xdr:rowOff>438150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718</xdr:row>
          <xdr:rowOff>142875</xdr:rowOff>
        </xdr:from>
        <xdr:to>
          <xdr:col>7</xdr:col>
          <xdr:colOff>447675</xdr:colOff>
          <xdr:row>718</xdr:row>
          <xdr:rowOff>514350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719</xdr:row>
          <xdr:rowOff>200025</xdr:rowOff>
        </xdr:from>
        <xdr:to>
          <xdr:col>6</xdr:col>
          <xdr:colOff>447675</xdr:colOff>
          <xdr:row>719</xdr:row>
          <xdr:rowOff>438150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719</xdr:row>
          <xdr:rowOff>142875</xdr:rowOff>
        </xdr:from>
        <xdr:to>
          <xdr:col>7</xdr:col>
          <xdr:colOff>447675</xdr:colOff>
          <xdr:row>719</xdr:row>
          <xdr:rowOff>514350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721</xdr:row>
          <xdr:rowOff>200025</xdr:rowOff>
        </xdr:from>
        <xdr:to>
          <xdr:col>6</xdr:col>
          <xdr:colOff>447675</xdr:colOff>
          <xdr:row>722</xdr:row>
          <xdr:rowOff>9525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721</xdr:row>
          <xdr:rowOff>142875</xdr:rowOff>
        </xdr:from>
        <xdr:to>
          <xdr:col>7</xdr:col>
          <xdr:colOff>447675</xdr:colOff>
          <xdr:row>722</xdr:row>
          <xdr:rowOff>85725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720</xdr:row>
          <xdr:rowOff>200025</xdr:rowOff>
        </xdr:from>
        <xdr:to>
          <xdr:col>6</xdr:col>
          <xdr:colOff>447675</xdr:colOff>
          <xdr:row>720</xdr:row>
          <xdr:rowOff>438150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720</xdr:row>
          <xdr:rowOff>142875</xdr:rowOff>
        </xdr:from>
        <xdr:to>
          <xdr:col>7</xdr:col>
          <xdr:colOff>447675</xdr:colOff>
          <xdr:row>720</xdr:row>
          <xdr:rowOff>514350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724</xdr:row>
          <xdr:rowOff>200025</xdr:rowOff>
        </xdr:from>
        <xdr:to>
          <xdr:col>6</xdr:col>
          <xdr:colOff>447675</xdr:colOff>
          <xdr:row>724</xdr:row>
          <xdr:rowOff>438150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724</xdr:row>
          <xdr:rowOff>142875</xdr:rowOff>
        </xdr:from>
        <xdr:to>
          <xdr:col>7</xdr:col>
          <xdr:colOff>447675</xdr:colOff>
          <xdr:row>724</xdr:row>
          <xdr:rowOff>514350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725</xdr:row>
          <xdr:rowOff>200025</xdr:rowOff>
        </xdr:from>
        <xdr:to>
          <xdr:col>6</xdr:col>
          <xdr:colOff>447675</xdr:colOff>
          <xdr:row>725</xdr:row>
          <xdr:rowOff>438150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725</xdr:row>
          <xdr:rowOff>142875</xdr:rowOff>
        </xdr:from>
        <xdr:to>
          <xdr:col>7</xdr:col>
          <xdr:colOff>447675</xdr:colOff>
          <xdr:row>725</xdr:row>
          <xdr:rowOff>514350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727</xdr:row>
          <xdr:rowOff>200025</xdr:rowOff>
        </xdr:from>
        <xdr:to>
          <xdr:col>6</xdr:col>
          <xdr:colOff>447675</xdr:colOff>
          <xdr:row>727</xdr:row>
          <xdr:rowOff>438150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727</xdr:row>
          <xdr:rowOff>142875</xdr:rowOff>
        </xdr:from>
        <xdr:to>
          <xdr:col>7</xdr:col>
          <xdr:colOff>447675</xdr:colOff>
          <xdr:row>727</xdr:row>
          <xdr:rowOff>514350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726</xdr:row>
          <xdr:rowOff>200025</xdr:rowOff>
        </xdr:from>
        <xdr:to>
          <xdr:col>6</xdr:col>
          <xdr:colOff>447675</xdr:colOff>
          <xdr:row>726</xdr:row>
          <xdr:rowOff>438150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726</xdr:row>
          <xdr:rowOff>142875</xdr:rowOff>
        </xdr:from>
        <xdr:to>
          <xdr:col>7</xdr:col>
          <xdr:colOff>447675</xdr:colOff>
          <xdr:row>726</xdr:row>
          <xdr:rowOff>514350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726</xdr:row>
          <xdr:rowOff>142875</xdr:rowOff>
        </xdr:from>
        <xdr:to>
          <xdr:col>7</xdr:col>
          <xdr:colOff>447675</xdr:colOff>
          <xdr:row>726</xdr:row>
          <xdr:rowOff>514350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161925</xdr:rowOff>
        </xdr:from>
        <xdr:to>
          <xdr:col>6</xdr:col>
          <xdr:colOff>457200</xdr:colOff>
          <xdr:row>120</xdr:row>
          <xdr:rowOff>400050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120</xdr:row>
          <xdr:rowOff>95250</xdr:rowOff>
        </xdr:from>
        <xdr:to>
          <xdr:col>7</xdr:col>
          <xdr:colOff>457200</xdr:colOff>
          <xdr:row>120</xdr:row>
          <xdr:rowOff>466725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161925</xdr:rowOff>
        </xdr:from>
        <xdr:to>
          <xdr:col>6</xdr:col>
          <xdr:colOff>457200</xdr:colOff>
          <xdr:row>120</xdr:row>
          <xdr:rowOff>400050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120</xdr:row>
          <xdr:rowOff>95250</xdr:rowOff>
        </xdr:from>
        <xdr:to>
          <xdr:col>7</xdr:col>
          <xdr:colOff>457200</xdr:colOff>
          <xdr:row>120</xdr:row>
          <xdr:rowOff>466725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138</xdr:row>
          <xdr:rowOff>85725</xdr:rowOff>
        </xdr:from>
        <xdr:to>
          <xdr:col>6</xdr:col>
          <xdr:colOff>409575</xdr:colOff>
          <xdr:row>138</xdr:row>
          <xdr:rowOff>323850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138</xdr:row>
          <xdr:rowOff>19050</xdr:rowOff>
        </xdr:from>
        <xdr:to>
          <xdr:col>7</xdr:col>
          <xdr:colOff>409575</xdr:colOff>
          <xdr:row>138</xdr:row>
          <xdr:rowOff>409575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139</xdr:row>
          <xdr:rowOff>85725</xdr:rowOff>
        </xdr:from>
        <xdr:to>
          <xdr:col>6</xdr:col>
          <xdr:colOff>409575</xdr:colOff>
          <xdr:row>139</xdr:row>
          <xdr:rowOff>323850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139</xdr:row>
          <xdr:rowOff>19050</xdr:rowOff>
        </xdr:from>
        <xdr:to>
          <xdr:col>7</xdr:col>
          <xdr:colOff>409575</xdr:colOff>
          <xdr:row>139</xdr:row>
          <xdr:rowOff>409575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140</xdr:row>
          <xdr:rowOff>85725</xdr:rowOff>
        </xdr:from>
        <xdr:to>
          <xdr:col>6</xdr:col>
          <xdr:colOff>409575</xdr:colOff>
          <xdr:row>140</xdr:row>
          <xdr:rowOff>323850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140</xdr:row>
          <xdr:rowOff>19050</xdr:rowOff>
        </xdr:from>
        <xdr:to>
          <xdr:col>7</xdr:col>
          <xdr:colOff>409575</xdr:colOff>
          <xdr:row>140</xdr:row>
          <xdr:rowOff>409575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141</xdr:row>
          <xdr:rowOff>85725</xdr:rowOff>
        </xdr:from>
        <xdr:to>
          <xdr:col>6</xdr:col>
          <xdr:colOff>409575</xdr:colOff>
          <xdr:row>141</xdr:row>
          <xdr:rowOff>323850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141</xdr:row>
          <xdr:rowOff>19050</xdr:rowOff>
        </xdr:from>
        <xdr:to>
          <xdr:col>7</xdr:col>
          <xdr:colOff>409575</xdr:colOff>
          <xdr:row>141</xdr:row>
          <xdr:rowOff>409575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142</xdr:row>
          <xdr:rowOff>85725</xdr:rowOff>
        </xdr:from>
        <xdr:to>
          <xdr:col>6</xdr:col>
          <xdr:colOff>409575</xdr:colOff>
          <xdr:row>142</xdr:row>
          <xdr:rowOff>323850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142</xdr:row>
          <xdr:rowOff>19050</xdr:rowOff>
        </xdr:from>
        <xdr:to>
          <xdr:col>7</xdr:col>
          <xdr:colOff>409575</xdr:colOff>
          <xdr:row>142</xdr:row>
          <xdr:rowOff>409575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143</xdr:row>
          <xdr:rowOff>85725</xdr:rowOff>
        </xdr:from>
        <xdr:to>
          <xdr:col>6</xdr:col>
          <xdr:colOff>409575</xdr:colOff>
          <xdr:row>143</xdr:row>
          <xdr:rowOff>323850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143</xdr:row>
          <xdr:rowOff>19050</xdr:rowOff>
        </xdr:from>
        <xdr:to>
          <xdr:col>7</xdr:col>
          <xdr:colOff>409575</xdr:colOff>
          <xdr:row>143</xdr:row>
          <xdr:rowOff>390525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144</xdr:row>
          <xdr:rowOff>85725</xdr:rowOff>
        </xdr:from>
        <xdr:to>
          <xdr:col>6</xdr:col>
          <xdr:colOff>409575</xdr:colOff>
          <xdr:row>144</xdr:row>
          <xdr:rowOff>323850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144</xdr:row>
          <xdr:rowOff>19050</xdr:rowOff>
        </xdr:from>
        <xdr:to>
          <xdr:col>7</xdr:col>
          <xdr:colOff>409575</xdr:colOff>
          <xdr:row>144</xdr:row>
          <xdr:rowOff>390525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145</xdr:row>
          <xdr:rowOff>85725</xdr:rowOff>
        </xdr:from>
        <xdr:to>
          <xdr:col>6</xdr:col>
          <xdr:colOff>409575</xdr:colOff>
          <xdr:row>145</xdr:row>
          <xdr:rowOff>323850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145</xdr:row>
          <xdr:rowOff>19050</xdr:rowOff>
        </xdr:from>
        <xdr:to>
          <xdr:col>7</xdr:col>
          <xdr:colOff>409575</xdr:colOff>
          <xdr:row>145</xdr:row>
          <xdr:rowOff>390525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149</xdr:row>
          <xdr:rowOff>85725</xdr:rowOff>
        </xdr:from>
        <xdr:to>
          <xdr:col>6</xdr:col>
          <xdr:colOff>409575</xdr:colOff>
          <xdr:row>149</xdr:row>
          <xdr:rowOff>323850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149</xdr:row>
          <xdr:rowOff>19050</xdr:rowOff>
        </xdr:from>
        <xdr:to>
          <xdr:col>7</xdr:col>
          <xdr:colOff>409575</xdr:colOff>
          <xdr:row>149</xdr:row>
          <xdr:rowOff>390525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150</xdr:row>
          <xdr:rowOff>85725</xdr:rowOff>
        </xdr:from>
        <xdr:to>
          <xdr:col>6</xdr:col>
          <xdr:colOff>409575</xdr:colOff>
          <xdr:row>150</xdr:row>
          <xdr:rowOff>323850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150</xdr:row>
          <xdr:rowOff>19050</xdr:rowOff>
        </xdr:from>
        <xdr:to>
          <xdr:col>7</xdr:col>
          <xdr:colOff>409575</xdr:colOff>
          <xdr:row>150</xdr:row>
          <xdr:rowOff>390525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160</xdr:row>
          <xdr:rowOff>85725</xdr:rowOff>
        </xdr:from>
        <xdr:to>
          <xdr:col>6</xdr:col>
          <xdr:colOff>409575</xdr:colOff>
          <xdr:row>160</xdr:row>
          <xdr:rowOff>323850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160</xdr:row>
          <xdr:rowOff>19050</xdr:rowOff>
        </xdr:from>
        <xdr:to>
          <xdr:col>7</xdr:col>
          <xdr:colOff>409575</xdr:colOff>
          <xdr:row>160</xdr:row>
          <xdr:rowOff>390525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161</xdr:row>
          <xdr:rowOff>85725</xdr:rowOff>
        </xdr:from>
        <xdr:to>
          <xdr:col>6</xdr:col>
          <xdr:colOff>409575</xdr:colOff>
          <xdr:row>161</xdr:row>
          <xdr:rowOff>323850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161</xdr:row>
          <xdr:rowOff>19050</xdr:rowOff>
        </xdr:from>
        <xdr:to>
          <xdr:col>7</xdr:col>
          <xdr:colOff>409575</xdr:colOff>
          <xdr:row>161</xdr:row>
          <xdr:rowOff>390525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162</xdr:row>
          <xdr:rowOff>85725</xdr:rowOff>
        </xdr:from>
        <xdr:to>
          <xdr:col>6</xdr:col>
          <xdr:colOff>409575</xdr:colOff>
          <xdr:row>162</xdr:row>
          <xdr:rowOff>323850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162</xdr:row>
          <xdr:rowOff>19050</xdr:rowOff>
        </xdr:from>
        <xdr:to>
          <xdr:col>7</xdr:col>
          <xdr:colOff>409575</xdr:colOff>
          <xdr:row>162</xdr:row>
          <xdr:rowOff>390525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164</xdr:row>
          <xdr:rowOff>85725</xdr:rowOff>
        </xdr:from>
        <xdr:to>
          <xdr:col>6</xdr:col>
          <xdr:colOff>409575</xdr:colOff>
          <xdr:row>164</xdr:row>
          <xdr:rowOff>323850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164</xdr:row>
          <xdr:rowOff>19050</xdr:rowOff>
        </xdr:from>
        <xdr:to>
          <xdr:col>7</xdr:col>
          <xdr:colOff>409575</xdr:colOff>
          <xdr:row>164</xdr:row>
          <xdr:rowOff>390525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165</xdr:row>
          <xdr:rowOff>85725</xdr:rowOff>
        </xdr:from>
        <xdr:to>
          <xdr:col>6</xdr:col>
          <xdr:colOff>409575</xdr:colOff>
          <xdr:row>165</xdr:row>
          <xdr:rowOff>323850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165</xdr:row>
          <xdr:rowOff>19050</xdr:rowOff>
        </xdr:from>
        <xdr:to>
          <xdr:col>7</xdr:col>
          <xdr:colOff>409575</xdr:colOff>
          <xdr:row>165</xdr:row>
          <xdr:rowOff>390525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174</xdr:row>
          <xdr:rowOff>85725</xdr:rowOff>
        </xdr:from>
        <xdr:to>
          <xdr:col>6</xdr:col>
          <xdr:colOff>409575</xdr:colOff>
          <xdr:row>174</xdr:row>
          <xdr:rowOff>323850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174</xdr:row>
          <xdr:rowOff>19050</xdr:rowOff>
        </xdr:from>
        <xdr:to>
          <xdr:col>7</xdr:col>
          <xdr:colOff>409575</xdr:colOff>
          <xdr:row>174</xdr:row>
          <xdr:rowOff>390525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175</xdr:row>
          <xdr:rowOff>85725</xdr:rowOff>
        </xdr:from>
        <xdr:to>
          <xdr:col>6</xdr:col>
          <xdr:colOff>409575</xdr:colOff>
          <xdr:row>175</xdr:row>
          <xdr:rowOff>323850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175</xdr:row>
          <xdr:rowOff>19050</xdr:rowOff>
        </xdr:from>
        <xdr:to>
          <xdr:col>7</xdr:col>
          <xdr:colOff>409575</xdr:colOff>
          <xdr:row>175</xdr:row>
          <xdr:rowOff>390525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179</xdr:row>
          <xdr:rowOff>85725</xdr:rowOff>
        </xdr:from>
        <xdr:to>
          <xdr:col>6</xdr:col>
          <xdr:colOff>409575</xdr:colOff>
          <xdr:row>179</xdr:row>
          <xdr:rowOff>323850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179</xdr:row>
          <xdr:rowOff>19050</xdr:rowOff>
        </xdr:from>
        <xdr:to>
          <xdr:col>7</xdr:col>
          <xdr:colOff>409575</xdr:colOff>
          <xdr:row>179</xdr:row>
          <xdr:rowOff>390525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180</xdr:row>
          <xdr:rowOff>85725</xdr:rowOff>
        </xdr:from>
        <xdr:to>
          <xdr:col>6</xdr:col>
          <xdr:colOff>409575</xdr:colOff>
          <xdr:row>180</xdr:row>
          <xdr:rowOff>323850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180</xdr:row>
          <xdr:rowOff>19050</xdr:rowOff>
        </xdr:from>
        <xdr:to>
          <xdr:col>7</xdr:col>
          <xdr:colOff>409575</xdr:colOff>
          <xdr:row>180</xdr:row>
          <xdr:rowOff>390525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193</xdr:row>
          <xdr:rowOff>85725</xdr:rowOff>
        </xdr:from>
        <xdr:to>
          <xdr:col>6</xdr:col>
          <xdr:colOff>409575</xdr:colOff>
          <xdr:row>193</xdr:row>
          <xdr:rowOff>323850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193</xdr:row>
          <xdr:rowOff>19050</xdr:rowOff>
        </xdr:from>
        <xdr:to>
          <xdr:col>7</xdr:col>
          <xdr:colOff>409575</xdr:colOff>
          <xdr:row>193</xdr:row>
          <xdr:rowOff>390525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197</xdr:row>
          <xdr:rowOff>85725</xdr:rowOff>
        </xdr:from>
        <xdr:to>
          <xdr:col>6</xdr:col>
          <xdr:colOff>409575</xdr:colOff>
          <xdr:row>197</xdr:row>
          <xdr:rowOff>323850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197</xdr:row>
          <xdr:rowOff>19050</xdr:rowOff>
        </xdr:from>
        <xdr:to>
          <xdr:col>7</xdr:col>
          <xdr:colOff>409575</xdr:colOff>
          <xdr:row>197</xdr:row>
          <xdr:rowOff>390525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200</xdr:row>
          <xdr:rowOff>85725</xdr:rowOff>
        </xdr:from>
        <xdr:to>
          <xdr:col>6</xdr:col>
          <xdr:colOff>409575</xdr:colOff>
          <xdr:row>200</xdr:row>
          <xdr:rowOff>323850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200</xdr:row>
          <xdr:rowOff>19050</xdr:rowOff>
        </xdr:from>
        <xdr:to>
          <xdr:col>7</xdr:col>
          <xdr:colOff>409575</xdr:colOff>
          <xdr:row>200</xdr:row>
          <xdr:rowOff>390525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206</xdr:row>
          <xdr:rowOff>85725</xdr:rowOff>
        </xdr:from>
        <xdr:to>
          <xdr:col>6</xdr:col>
          <xdr:colOff>409575</xdr:colOff>
          <xdr:row>206</xdr:row>
          <xdr:rowOff>323850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206</xdr:row>
          <xdr:rowOff>19050</xdr:rowOff>
        </xdr:from>
        <xdr:to>
          <xdr:col>7</xdr:col>
          <xdr:colOff>409575</xdr:colOff>
          <xdr:row>206</xdr:row>
          <xdr:rowOff>390525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212</xdr:row>
          <xdr:rowOff>85725</xdr:rowOff>
        </xdr:from>
        <xdr:to>
          <xdr:col>6</xdr:col>
          <xdr:colOff>409575</xdr:colOff>
          <xdr:row>212</xdr:row>
          <xdr:rowOff>323850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212</xdr:row>
          <xdr:rowOff>19050</xdr:rowOff>
        </xdr:from>
        <xdr:to>
          <xdr:col>7</xdr:col>
          <xdr:colOff>409575</xdr:colOff>
          <xdr:row>212</xdr:row>
          <xdr:rowOff>390525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218</xdr:row>
          <xdr:rowOff>85725</xdr:rowOff>
        </xdr:from>
        <xdr:to>
          <xdr:col>6</xdr:col>
          <xdr:colOff>409575</xdr:colOff>
          <xdr:row>218</xdr:row>
          <xdr:rowOff>323850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218</xdr:row>
          <xdr:rowOff>19050</xdr:rowOff>
        </xdr:from>
        <xdr:to>
          <xdr:col>7</xdr:col>
          <xdr:colOff>409575</xdr:colOff>
          <xdr:row>218</xdr:row>
          <xdr:rowOff>390525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233</xdr:row>
          <xdr:rowOff>85725</xdr:rowOff>
        </xdr:from>
        <xdr:to>
          <xdr:col>6</xdr:col>
          <xdr:colOff>409575</xdr:colOff>
          <xdr:row>233</xdr:row>
          <xdr:rowOff>323850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233</xdr:row>
          <xdr:rowOff>19050</xdr:rowOff>
        </xdr:from>
        <xdr:to>
          <xdr:col>7</xdr:col>
          <xdr:colOff>409575</xdr:colOff>
          <xdr:row>233</xdr:row>
          <xdr:rowOff>390525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237</xdr:row>
          <xdr:rowOff>85725</xdr:rowOff>
        </xdr:from>
        <xdr:to>
          <xdr:col>6</xdr:col>
          <xdr:colOff>409575</xdr:colOff>
          <xdr:row>237</xdr:row>
          <xdr:rowOff>323850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237</xdr:row>
          <xdr:rowOff>19050</xdr:rowOff>
        </xdr:from>
        <xdr:to>
          <xdr:col>7</xdr:col>
          <xdr:colOff>409575</xdr:colOff>
          <xdr:row>237</xdr:row>
          <xdr:rowOff>390525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241</xdr:row>
          <xdr:rowOff>85725</xdr:rowOff>
        </xdr:from>
        <xdr:to>
          <xdr:col>6</xdr:col>
          <xdr:colOff>409575</xdr:colOff>
          <xdr:row>241</xdr:row>
          <xdr:rowOff>323850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241</xdr:row>
          <xdr:rowOff>19050</xdr:rowOff>
        </xdr:from>
        <xdr:to>
          <xdr:col>7</xdr:col>
          <xdr:colOff>409575</xdr:colOff>
          <xdr:row>241</xdr:row>
          <xdr:rowOff>390525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254</xdr:row>
          <xdr:rowOff>85725</xdr:rowOff>
        </xdr:from>
        <xdr:to>
          <xdr:col>6</xdr:col>
          <xdr:colOff>409575</xdr:colOff>
          <xdr:row>254</xdr:row>
          <xdr:rowOff>323850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254</xdr:row>
          <xdr:rowOff>19050</xdr:rowOff>
        </xdr:from>
        <xdr:to>
          <xdr:col>7</xdr:col>
          <xdr:colOff>409575</xdr:colOff>
          <xdr:row>254</xdr:row>
          <xdr:rowOff>390525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277</xdr:row>
          <xdr:rowOff>85725</xdr:rowOff>
        </xdr:from>
        <xdr:to>
          <xdr:col>6</xdr:col>
          <xdr:colOff>409575</xdr:colOff>
          <xdr:row>277</xdr:row>
          <xdr:rowOff>323850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277</xdr:row>
          <xdr:rowOff>19050</xdr:rowOff>
        </xdr:from>
        <xdr:to>
          <xdr:col>7</xdr:col>
          <xdr:colOff>409575</xdr:colOff>
          <xdr:row>277</xdr:row>
          <xdr:rowOff>390525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286</xdr:row>
          <xdr:rowOff>85725</xdr:rowOff>
        </xdr:from>
        <xdr:to>
          <xdr:col>6</xdr:col>
          <xdr:colOff>409575</xdr:colOff>
          <xdr:row>286</xdr:row>
          <xdr:rowOff>323850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286</xdr:row>
          <xdr:rowOff>19050</xdr:rowOff>
        </xdr:from>
        <xdr:to>
          <xdr:col>7</xdr:col>
          <xdr:colOff>409575</xdr:colOff>
          <xdr:row>286</xdr:row>
          <xdr:rowOff>390525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287</xdr:row>
          <xdr:rowOff>85725</xdr:rowOff>
        </xdr:from>
        <xdr:to>
          <xdr:col>6</xdr:col>
          <xdr:colOff>409575</xdr:colOff>
          <xdr:row>287</xdr:row>
          <xdr:rowOff>323850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287</xdr:row>
          <xdr:rowOff>19050</xdr:rowOff>
        </xdr:from>
        <xdr:to>
          <xdr:col>7</xdr:col>
          <xdr:colOff>409575</xdr:colOff>
          <xdr:row>287</xdr:row>
          <xdr:rowOff>390525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288</xdr:row>
          <xdr:rowOff>85725</xdr:rowOff>
        </xdr:from>
        <xdr:to>
          <xdr:col>6</xdr:col>
          <xdr:colOff>409575</xdr:colOff>
          <xdr:row>288</xdr:row>
          <xdr:rowOff>323850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288</xdr:row>
          <xdr:rowOff>19050</xdr:rowOff>
        </xdr:from>
        <xdr:to>
          <xdr:col>7</xdr:col>
          <xdr:colOff>409575</xdr:colOff>
          <xdr:row>288</xdr:row>
          <xdr:rowOff>390525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328</xdr:row>
          <xdr:rowOff>85725</xdr:rowOff>
        </xdr:from>
        <xdr:to>
          <xdr:col>6</xdr:col>
          <xdr:colOff>409575</xdr:colOff>
          <xdr:row>328</xdr:row>
          <xdr:rowOff>323850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328</xdr:row>
          <xdr:rowOff>19050</xdr:rowOff>
        </xdr:from>
        <xdr:to>
          <xdr:col>7</xdr:col>
          <xdr:colOff>409575</xdr:colOff>
          <xdr:row>328</xdr:row>
          <xdr:rowOff>390525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329</xdr:row>
          <xdr:rowOff>85725</xdr:rowOff>
        </xdr:from>
        <xdr:to>
          <xdr:col>6</xdr:col>
          <xdr:colOff>409575</xdr:colOff>
          <xdr:row>329</xdr:row>
          <xdr:rowOff>323850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329</xdr:row>
          <xdr:rowOff>19050</xdr:rowOff>
        </xdr:from>
        <xdr:to>
          <xdr:col>7</xdr:col>
          <xdr:colOff>409575</xdr:colOff>
          <xdr:row>329</xdr:row>
          <xdr:rowOff>390525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330</xdr:row>
          <xdr:rowOff>85725</xdr:rowOff>
        </xdr:from>
        <xdr:to>
          <xdr:col>6</xdr:col>
          <xdr:colOff>409575</xdr:colOff>
          <xdr:row>330</xdr:row>
          <xdr:rowOff>323850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330</xdr:row>
          <xdr:rowOff>19050</xdr:rowOff>
        </xdr:from>
        <xdr:to>
          <xdr:col>7</xdr:col>
          <xdr:colOff>409575</xdr:colOff>
          <xdr:row>330</xdr:row>
          <xdr:rowOff>390525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335</xdr:row>
          <xdr:rowOff>85725</xdr:rowOff>
        </xdr:from>
        <xdr:to>
          <xdr:col>6</xdr:col>
          <xdr:colOff>409575</xdr:colOff>
          <xdr:row>335</xdr:row>
          <xdr:rowOff>323850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335</xdr:row>
          <xdr:rowOff>19050</xdr:rowOff>
        </xdr:from>
        <xdr:to>
          <xdr:col>7</xdr:col>
          <xdr:colOff>409575</xdr:colOff>
          <xdr:row>335</xdr:row>
          <xdr:rowOff>390525</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336</xdr:row>
          <xdr:rowOff>85725</xdr:rowOff>
        </xdr:from>
        <xdr:to>
          <xdr:col>6</xdr:col>
          <xdr:colOff>409575</xdr:colOff>
          <xdr:row>336</xdr:row>
          <xdr:rowOff>323850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336</xdr:row>
          <xdr:rowOff>19050</xdr:rowOff>
        </xdr:from>
        <xdr:to>
          <xdr:col>7</xdr:col>
          <xdr:colOff>409575</xdr:colOff>
          <xdr:row>336</xdr:row>
          <xdr:rowOff>390525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339</xdr:row>
          <xdr:rowOff>85725</xdr:rowOff>
        </xdr:from>
        <xdr:to>
          <xdr:col>6</xdr:col>
          <xdr:colOff>409575</xdr:colOff>
          <xdr:row>339</xdr:row>
          <xdr:rowOff>323850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339</xdr:row>
          <xdr:rowOff>19050</xdr:rowOff>
        </xdr:from>
        <xdr:to>
          <xdr:col>7</xdr:col>
          <xdr:colOff>409575</xdr:colOff>
          <xdr:row>339</xdr:row>
          <xdr:rowOff>390525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342</xdr:row>
          <xdr:rowOff>85725</xdr:rowOff>
        </xdr:from>
        <xdr:to>
          <xdr:col>6</xdr:col>
          <xdr:colOff>409575</xdr:colOff>
          <xdr:row>342</xdr:row>
          <xdr:rowOff>323850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342</xdr:row>
          <xdr:rowOff>19050</xdr:rowOff>
        </xdr:from>
        <xdr:to>
          <xdr:col>7</xdr:col>
          <xdr:colOff>409575</xdr:colOff>
          <xdr:row>342</xdr:row>
          <xdr:rowOff>390525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343</xdr:row>
          <xdr:rowOff>85725</xdr:rowOff>
        </xdr:from>
        <xdr:to>
          <xdr:col>6</xdr:col>
          <xdr:colOff>409575</xdr:colOff>
          <xdr:row>343</xdr:row>
          <xdr:rowOff>323850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343</xdr:row>
          <xdr:rowOff>19050</xdr:rowOff>
        </xdr:from>
        <xdr:to>
          <xdr:col>7</xdr:col>
          <xdr:colOff>409575</xdr:colOff>
          <xdr:row>343</xdr:row>
          <xdr:rowOff>390525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347</xdr:row>
          <xdr:rowOff>85725</xdr:rowOff>
        </xdr:from>
        <xdr:to>
          <xdr:col>6</xdr:col>
          <xdr:colOff>409575</xdr:colOff>
          <xdr:row>347</xdr:row>
          <xdr:rowOff>323850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347</xdr:row>
          <xdr:rowOff>19050</xdr:rowOff>
        </xdr:from>
        <xdr:to>
          <xdr:col>7</xdr:col>
          <xdr:colOff>409575</xdr:colOff>
          <xdr:row>347</xdr:row>
          <xdr:rowOff>390525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354</xdr:row>
          <xdr:rowOff>85725</xdr:rowOff>
        </xdr:from>
        <xdr:to>
          <xdr:col>6</xdr:col>
          <xdr:colOff>409575</xdr:colOff>
          <xdr:row>354</xdr:row>
          <xdr:rowOff>323850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354</xdr:row>
          <xdr:rowOff>19050</xdr:rowOff>
        </xdr:from>
        <xdr:to>
          <xdr:col>7</xdr:col>
          <xdr:colOff>409575</xdr:colOff>
          <xdr:row>354</xdr:row>
          <xdr:rowOff>390525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361</xdr:row>
          <xdr:rowOff>85725</xdr:rowOff>
        </xdr:from>
        <xdr:to>
          <xdr:col>6</xdr:col>
          <xdr:colOff>409575</xdr:colOff>
          <xdr:row>361</xdr:row>
          <xdr:rowOff>323850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361</xdr:row>
          <xdr:rowOff>19050</xdr:rowOff>
        </xdr:from>
        <xdr:to>
          <xdr:col>7</xdr:col>
          <xdr:colOff>409575</xdr:colOff>
          <xdr:row>361</xdr:row>
          <xdr:rowOff>390525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378</xdr:row>
          <xdr:rowOff>85725</xdr:rowOff>
        </xdr:from>
        <xdr:to>
          <xdr:col>6</xdr:col>
          <xdr:colOff>409575</xdr:colOff>
          <xdr:row>378</xdr:row>
          <xdr:rowOff>323850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378</xdr:row>
          <xdr:rowOff>19050</xdr:rowOff>
        </xdr:from>
        <xdr:to>
          <xdr:col>7</xdr:col>
          <xdr:colOff>409575</xdr:colOff>
          <xdr:row>378</xdr:row>
          <xdr:rowOff>390525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391</xdr:row>
          <xdr:rowOff>85725</xdr:rowOff>
        </xdr:from>
        <xdr:to>
          <xdr:col>6</xdr:col>
          <xdr:colOff>409575</xdr:colOff>
          <xdr:row>391</xdr:row>
          <xdr:rowOff>323850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391</xdr:row>
          <xdr:rowOff>19050</xdr:rowOff>
        </xdr:from>
        <xdr:to>
          <xdr:col>7</xdr:col>
          <xdr:colOff>409575</xdr:colOff>
          <xdr:row>391</xdr:row>
          <xdr:rowOff>390525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414</xdr:row>
          <xdr:rowOff>85725</xdr:rowOff>
        </xdr:from>
        <xdr:to>
          <xdr:col>6</xdr:col>
          <xdr:colOff>409575</xdr:colOff>
          <xdr:row>414</xdr:row>
          <xdr:rowOff>323850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414</xdr:row>
          <xdr:rowOff>19050</xdr:rowOff>
        </xdr:from>
        <xdr:to>
          <xdr:col>7</xdr:col>
          <xdr:colOff>409575</xdr:colOff>
          <xdr:row>414</xdr:row>
          <xdr:rowOff>390525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423</xdr:row>
          <xdr:rowOff>85725</xdr:rowOff>
        </xdr:from>
        <xdr:to>
          <xdr:col>6</xdr:col>
          <xdr:colOff>409575</xdr:colOff>
          <xdr:row>423</xdr:row>
          <xdr:rowOff>323850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423</xdr:row>
          <xdr:rowOff>19050</xdr:rowOff>
        </xdr:from>
        <xdr:to>
          <xdr:col>7</xdr:col>
          <xdr:colOff>409575</xdr:colOff>
          <xdr:row>423</xdr:row>
          <xdr:rowOff>390525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424</xdr:row>
          <xdr:rowOff>85725</xdr:rowOff>
        </xdr:from>
        <xdr:to>
          <xdr:col>6</xdr:col>
          <xdr:colOff>409575</xdr:colOff>
          <xdr:row>424</xdr:row>
          <xdr:rowOff>323850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424</xdr:row>
          <xdr:rowOff>19050</xdr:rowOff>
        </xdr:from>
        <xdr:to>
          <xdr:col>7</xdr:col>
          <xdr:colOff>409575</xdr:colOff>
          <xdr:row>424</xdr:row>
          <xdr:rowOff>390525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427</xdr:row>
          <xdr:rowOff>85725</xdr:rowOff>
        </xdr:from>
        <xdr:to>
          <xdr:col>6</xdr:col>
          <xdr:colOff>409575</xdr:colOff>
          <xdr:row>427</xdr:row>
          <xdr:rowOff>323850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427</xdr:row>
          <xdr:rowOff>19050</xdr:rowOff>
        </xdr:from>
        <xdr:to>
          <xdr:col>7</xdr:col>
          <xdr:colOff>409575</xdr:colOff>
          <xdr:row>427</xdr:row>
          <xdr:rowOff>390525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459</xdr:row>
          <xdr:rowOff>85725</xdr:rowOff>
        </xdr:from>
        <xdr:to>
          <xdr:col>6</xdr:col>
          <xdr:colOff>409575</xdr:colOff>
          <xdr:row>459</xdr:row>
          <xdr:rowOff>323850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459</xdr:row>
          <xdr:rowOff>19050</xdr:rowOff>
        </xdr:from>
        <xdr:to>
          <xdr:col>7</xdr:col>
          <xdr:colOff>409575</xdr:colOff>
          <xdr:row>459</xdr:row>
          <xdr:rowOff>390525</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460</xdr:row>
          <xdr:rowOff>85725</xdr:rowOff>
        </xdr:from>
        <xdr:to>
          <xdr:col>6</xdr:col>
          <xdr:colOff>409575</xdr:colOff>
          <xdr:row>460</xdr:row>
          <xdr:rowOff>323850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460</xdr:row>
          <xdr:rowOff>19050</xdr:rowOff>
        </xdr:from>
        <xdr:to>
          <xdr:col>7</xdr:col>
          <xdr:colOff>409575</xdr:colOff>
          <xdr:row>460</xdr:row>
          <xdr:rowOff>390525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461</xdr:row>
          <xdr:rowOff>85725</xdr:rowOff>
        </xdr:from>
        <xdr:to>
          <xdr:col>6</xdr:col>
          <xdr:colOff>409575</xdr:colOff>
          <xdr:row>461</xdr:row>
          <xdr:rowOff>323850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461</xdr:row>
          <xdr:rowOff>19050</xdr:rowOff>
        </xdr:from>
        <xdr:to>
          <xdr:col>7</xdr:col>
          <xdr:colOff>409575</xdr:colOff>
          <xdr:row>461</xdr:row>
          <xdr:rowOff>390525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462</xdr:row>
          <xdr:rowOff>85725</xdr:rowOff>
        </xdr:from>
        <xdr:to>
          <xdr:col>6</xdr:col>
          <xdr:colOff>409575</xdr:colOff>
          <xdr:row>462</xdr:row>
          <xdr:rowOff>323850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462</xdr:row>
          <xdr:rowOff>19050</xdr:rowOff>
        </xdr:from>
        <xdr:to>
          <xdr:col>7</xdr:col>
          <xdr:colOff>409575</xdr:colOff>
          <xdr:row>462</xdr:row>
          <xdr:rowOff>390525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463</xdr:row>
          <xdr:rowOff>85725</xdr:rowOff>
        </xdr:from>
        <xdr:to>
          <xdr:col>6</xdr:col>
          <xdr:colOff>409575</xdr:colOff>
          <xdr:row>463</xdr:row>
          <xdr:rowOff>323850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463</xdr:row>
          <xdr:rowOff>19050</xdr:rowOff>
        </xdr:from>
        <xdr:to>
          <xdr:col>7</xdr:col>
          <xdr:colOff>409575</xdr:colOff>
          <xdr:row>463</xdr:row>
          <xdr:rowOff>390525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466</xdr:row>
          <xdr:rowOff>85725</xdr:rowOff>
        </xdr:from>
        <xdr:to>
          <xdr:col>6</xdr:col>
          <xdr:colOff>409575</xdr:colOff>
          <xdr:row>466</xdr:row>
          <xdr:rowOff>323850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466</xdr:row>
          <xdr:rowOff>19050</xdr:rowOff>
        </xdr:from>
        <xdr:to>
          <xdr:col>7</xdr:col>
          <xdr:colOff>409575</xdr:colOff>
          <xdr:row>466</xdr:row>
          <xdr:rowOff>390525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467</xdr:row>
          <xdr:rowOff>85725</xdr:rowOff>
        </xdr:from>
        <xdr:to>
          <xdr:col>6</xdr:col>
          <xdr:colOff>409575</xdr:colOff>
          <xdr:row>467</xdr:row>
          <xdr:rowOff>323850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467</xdr:row>
          <xdr:rowOff>19050</xdr:rowOff>
        </xdr:from>
        <xdr:to>
          <xdr:col>7</xdr:col>
          <xdr:colOff>409575</xdr:colOff>
          <xdr:row>467</xdr:row>
          <xdr:rowOff>390525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471</xdr:row>
          <xdr:rowOff>85725</xdr:rowOff>
        </xdr:from>
        <xdr:to>
          <xdr:col>6</xdr:col>
          <xdr:colOff>409575</xdr:colOff>
          <xdr:row>471</xdr:row>
          <xdr:rowOff>323850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471</xdr:row>
          <xdr:rowOff>19050</xdr:rowOff>
        </xdr:from>
        <xdr:to>
          <xdr:col>7</xdr:col>
          <xdr:colOff>409575</xdr:colOff>
          <xdr:row>471</xdr:row>
          <xdr:rowOff>390525</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478</xdr:row>
          <xdr:rowOff>85725</xdr:rowOff>
        </xdr:from>
        <xdr:to>
          <xdr:col>6</xdr:col>
          <xdr:colOff>409575</xdr:colOff>
          <xdr:row>478</xdr:row>
          <xdr:rowOff>323850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478</xdr:row>
          <xdr:rowOff>19050</xdr:rowOff>
        </xdr:from>
        <xdr:to>
          <xdr:col>7</xdr:col>
          <xdr:colOff>409575</xdr:colOff>
          <xdr:row>478</xdr:row>
          <xdr:rowOff>390525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485</xdr:row>
          <xdr:rowOff>85725</xdr:rowOff>
        </xdr:from>
        <xdr:to>
          <xdr:col>6</xdr:col>
          <xdr:colOff>409575</xdr:colOff>
          <xdr:row>485</xdr:row>
          <xdr:rowOff>323850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485</xdr:row>
          <xdr:rowOff>19050</xdr:rowOff>
        </xdr:from>
        <xdr:to>
          <xdr:col>7</xdr:col>
          <xdr:colOff>409575</xdr:colOff>
          <xdr:row>485</xdr:row>
          <xdr:rowOff>390525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504</xdr:row>
          <xdr:rowOff>85725</xdr:rowOff>
        </xdr:from>
        <xdr:to>
          <xdr:col>6</xdr:col>
          <xdr:colOff>409575</xdr:colOff>
          <xdr:row>504</xdr:row>
          <xdr:rowOff>323850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504</xdr:row>
          <xdr:rowOff>19050</xdr:rowOff>
        </xdr:from>
        <xdr:to>
          <xdr:col>7</xdr:col>
          <xdr:colOff>409575</xdr:colOff>
          <xdr:row>504</xdr:row>
          <xdr:rowOff>390525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517</xdr:row>
          <xdr:rowOff>85725</xdr:rowOff>
        </xdr:from>
        <xdr:to>
          <xdr:col>6</xdr:col>
          <xdr:colOff>409575</xdr:colOff>
          <xdr:row>517</xdr:row>
          <xdr:rowOff>323850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517</xdr:row>
          <xdr:rowOff>19050</xdr:rowOff>
        </xdr:from>
        <xdr:to>
          <xdr:col>7</xdr:col>
          <xdr:colOff>409575</xdr:colOff>
          <xdr:row>517</xdr:row>
          <xdr:rowOff>390525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553</xdr:row>
          <xdr:rowOff>85725</xdr:rowOff>
        </xdr:from>
        <xdr:to>
          <xdr:col>6</xdr:col>
          <xdr:colOff>409575</xdr:colOff>
          <xdr:row>553</xdr:row>
          <xdr:rowOff>323850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553</xdr:row>
          <xdr:rowOff>19050</xdr:rowOff>
        </xdr:from>
        <xdr:to>
          <xdr:col>7</xdr:col>
          <xdr:colOff>409575</xdr:colOff>
          <xdr:row>553</xdr:row>
          <xdr:rowOff>390525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583</xdr:row>
          <xdr:rowOff>85725</xdr:rowOff>
        </xdr:from>
        <xdr:to>
          <xdr:col>6</xdr:col>
          <xdr:colOff>409575</xdr:colOff>
          <xdr:row>583</xdr:row>
          <xdr:rowOff>323850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583</xdr:row>
          <xdr:rowOff>19050</xdr:rowOff>
        </xdr:from>
        <xdr:to>
          <xdr:col>7</xdr:col>
          <xdr:colOff>409575</xdr:colOff>
          <xdr:row>583</xdr:row>
          <xdr:rowOff>390525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590</xdr:row>
          <xdr:rowOff>85725</xdr:rowOff>
        </xdr:from>
        <xdr:to>
          <xdr:col>6</xdr:col>
          <xdr:colOff>409575</xdr:colOff>
          <xdr:row>590</xdr:row>
          <xdr:rowOff>323850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590</xdr:row>
          <xdr:rowOff>19050</xdr:rowOff>
        </xdr:from>
        <xdr:to>
          <xdr:col>7</xdr:col>
          <xdr:colOff>409575</xdr:colOff>
          <xdr:row>590</xdr:row>
          <xdr:rowOff>390525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595</xdr:row>
          <xdr:rowOff>85725</xdr:rowOff>
        </xdr:from>
        <xdr:to>
          <xdr:col>6</xdr:col>
          <xdr:colOff>409575</xdr:colOff>
          <xdr:row>595</xdr:row>
          <xdr:rowOff>323850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595</xdr:row>
          <xdr:rowOff>19050</xdr:rowOff>
        </xdr:from>
        <xdr:to>
          <xdr:col>7</xdr:col>
          <xdr:colOff>409575</xdr:colOff>
          <xdr:row>595</xdr:row>
          <xdr:rowOff>390525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596</xdr:row>
          <xdr:rowOff>85725</xdr:rowOff>
        </xdr:from>
        <xdr:to>
          <xdr:col>6</xdr:col>
          <xdr:colOff>409575</xdr:colOff>
          <xdr:row>596</xdr:row>
          <xdr:rowOff>323850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596</xdr:row>
          <xdr:rowOff>19050</xdr:rowOff>
        </xdr:from>
        <xdr:to>
          <xdr:col>7</xdr:col>
          <xdr:colOff>409575</xdr:colOff>
          <xdr:row>596</xdr:row>
          <xdr:rowOff>390525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597</xdr:row>
          <xdr:rowOff>85725</xdr:rowOff>
        </xdr:from>
        <xdr:to>
          <xdr:col>6</xdr:col>
          <xdr:colOff>409575</xdr:colOff>
          <xdr:row>597</xdr:row>
          <xdr:rowOff>323850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597</xdr:row>
          <xdr:rowOff>19050</xdr:rowOff>
        </xdr:from>
        <xdr:to>
          <xdr:col>7</xdr:col>
          <xdr:colOff>409575</xdr:colOff>
          <xdr:row>597</xdr:row>
          <xdr:rowOff>390525</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599</xdr:row>
          <xdr:rowOff>85725</xdr:rowOff>
        </xdr:from>
        <xdr:to>
          <xdr:col>6</xdr:col>
          <xdr:colOff>409575</xdr:colOff>
          <xdr:row>599</xdr:row>
          <xdr:rowOff>323850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599</xdr:row>
          <xdr:rowOff>19050</xdr:rowOff>
        </xdr:from>
        <xdr:to>
          <xdr:col>7</xdr:col>
          <xdr:colOff>409575</xdr:colOff>
          <xdr:row>599</xdr:row>
          <xdr:rowOff>390525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600</xdr:row>
          <xdr:rowOff>85725</xdr:rowOff>
        </xdr:from>
        <xdr:to>
          <xdr:col>6</xdr:col>
          <xdr:colOff>409575</xdr:colOff>
          <xdr:row>600</xdr:row>
          <xdr:rowOff>323850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600</xdr:row>
          <xdr:rowOff>19050</xdr:rowOff>
        </xdr:from>
        <xdr:to>
          <xdr:col>7</xdr:col>
          <xdr:colOff>409575</xdr:colOff>
          <xdr:row>600</xdr:row>
          <xdr:rowOff>390525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601</xdr:row>
          <xdr:rowOff>85725</xdr:rowOff>
        </xdr:from>
        <xdr:to>
          <xdr:col>6</xdr:col>
          <xdr:colOff>409575</xdr:colOff>
          <xdr:row>601</xdr:row>
          <xdr:rowOff>323850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601</xdr:row>
          <xdr:rowOff>19050</xdr:rowOff>
        </xdr:from>
        <xdr:to>
          <xdr:col>7</xdr:col>
          <xdr:colOff>409575</xdr:colOff>
          <xdr:row>601</xdr:row>
          <xdr:rowOff>390525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613</xdr:row>
          <xdr:rowOff>85725</xdr:rowOff>
        </xdr:from>
        <xdr:to>
          <xdr:col>6</xdr:col>
          <xdr:colOff>409575</xdr:colOff>
          <xdr:row>613</xdr:row>
          <xdr:rowOff>323850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613</xdr:row>
          <xdr:rowOff>19050</xdr:rowOff>
        </xdr:from>
        <xdr:to>
          <xdr:col>7</xdr:col>
          <xdr:colOff>409575</xdr:colOff>
          <xdr:row>613</xdr:row>
          <xdr:rowOff>390525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620</xdr:row>
          <xdr:rowOff>85725</xdr:rowOff>
        </xdr:from>
        <xdr:to>
          <xdr:col>6</xdr:col>
          <xdr:colOff>409575</xdr:colOff>
          <xdr:row>620</xdr:row>
          <xdr:rowOff>323850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620</xdr:row>
          <xdr:rowOff>19050</xdr:rowOff>
        </xdr:from>
        <xdr:to>
          <xdr:col>7</xdr:col>
          <xdr:colOff>409575</xdr:colOff>
          <xdr:row>620</xdr:row>
          <xdr:rowOff>390525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627</xdr:row>
          <xdr:rowOff>85725</xdr:rowOff>
        </xdr:from>
        <xdr:to>
          <xdr:col>6</xdr:col>
          <xdr:colOff>409575</xdr:colOff>
          <xdr:row>627</xdr:row>
          <xdr:rowOff>323850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627</xdr:row>
          <xdr:rowOff>19050</xdr:rowOff>
        </xdr:from>
        <xdr:to>
          <xdr:col>7</xdr:col>
          <xdr:colOff>409575</xdr:colOff>
          <xdr:row>627</xdr:row>
          <xdr:rowOff>390525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632</xdr:row>
          <xdr:rowOff>85725</xdr:rowOff>
        </xdr:from>
        <xdr:to>
          <xdr:col>6</xdr:col>
          <xdr:colOff>409575</xdr:colOff>
          <xdr:row>632</xdr:row>
          <xdr:rowOff>323850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632</xdr:row>
          <xdr:rowOff>19050</xdr:rowOff>
        </xdr:from>
        <xdr:to>
          <xdr:col>7</xdr:col>
          <xdr:colOff>409575</xdr:colOff>
          <xdr:row>632</xdr:row>
          <xdr:rowOff>390525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648</xdr:row>
          <xdr:rowOff>85725</xdr:rowOff>
        </xdr:from>
        <xdr:to>
          <xdr:col>6</xdr:col>
          <xdr:colOff>409575</xdr:colOff>
          <xdr:row>648</xdr:row>
          <xdr:rowOff>323850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648</xdr:row>
          <xdr:rowOff>19050</xdr:rowOff>
        </xdr:from>
        <xdr:to>
          <xdr:col>7</xdr:col>
          <xdr:colOff>409575</xdr:colOff>
          <xdr:row>648</xdr:row>
          <xdr:rowOff>390525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670</xdr:row>
          <xdr:rowOff>85725</xdr:rowOff>
        </xdr:from>
        <xdr:to>
          <xdr:col>6</xdr:col>
          <xdr:colOff>409575</xdr:colOff>
          <xdr:row>670</xdr:row>
          <xdr:rowOff>323850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670</xdr:row>
          <xdr:rowOff>19050</xdr:rowOff>
        </xdr:from>
        <xdr:to>
          <xdr:col>7</xdr:col>
          <xdr:colOff>409575</xdr:colOff>
          <xdr:row>670</xdr:row>
          <xdr:rowOff>390525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676</xdr:row>
          <xdr:rowOff>85725</xdr:rowOff>
        </xdr:from>
        <xdr:to>
          <xdr:col>6</xdr:col>
          <xdr:colOff>409575</xdr:colOff>
          <xdr:row>676</xdr:row>
          <xdr:rowOff>323850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676</xdr:row>
          <xdr:rowOff>19050</xdr:rowOff>
        </xdr:from>
        <xdr:to>
          <xdr:col>7</xdr:col>
          <xdr:colOff>409575</xdr:colOff>
          <xdr:row>676</xdr:row>
          <xdr:rowOff>390525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689</xdr:row>
          <xdr:rowOff>85725</xdr:rowOff>
        </xdr:from>
        <xdr:to>
          <xdr:col>6</xdr:col>
          <xdr:colOff>409575</xdr:colOff>
          <xdr:row>689</xdr:row>
          <xdr:rowOff>323850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689</xdr:row>
          <xdr:rowOff>19050</xdr:rowOff>
        </xdr:from>
        <xdr:to>
          <xdr:col>7</xdr:col>
          <xdr:colOff>409575</xdr:colOff>
          <xdr:row>689</xdr:row>
          <xdr:rowOff>390525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348</xdr:row>
          <xdr:rowOff>85725</xdr:rowOff>
        </xdr:from>
        <xdr:to>
          <xdr:col>6</xdr:col>
          <xdr:colOff>409575</xdr:colOff>
          <xdr:row>348</xdr:row>
          <xdr:rowOff>323850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348</xdr:row>
          <xdr:rowOff>19050</xdr:rowOff>
        </xdr:from>
        <xdr:to>
          <xdr:col>7</xdr:col>
          <xdr:colOff>409575</xdr:colOff>
          <xdr:row>348</xdr:row>
          <xdr:rowOff>390525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374</xdr:row>
          <xdr:rowOff>85725</xdr:rowOff>
        </xdr:from>
        <xdr:to>
          <xdr:col>6</xdr:col>
          <xdr:colOff>409575</xdr:colOff>
          <xdr:row>374</xdr:row>
          <xdr:rowOff>323850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374</xdr:row>
          <xdr:rowOff>19050</xdr:rowOff>
        </xdr:from>
        <xdr:to>
          <xdr:col>7</xdr:col>
          <xdr:colOff>409575</xdr:colOff>
          <xdr:row>374</xdr:row>
          <xdr:rowOff>390525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472</xdr:row>
          <xdr:rowOff>85725</xdr:rowOff>
        </xdr:from>
        <xdr:to>
          <xdr:col>6</xdr:col>
          <xdr:colOff>409575</xdr:colOff>
          <xdr:row>472</xdr:row>
          <xdr:rowOff>323850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472</xdr:row>
          <xdr:rowOff>19050</xdr:rowOff>
        </xdr:from>
        <xdr:to>
          <xdr:col>7</xdr:col>
          <xdr:colOff>409575</xdr:colOff>
          <xdr:row>472</xdr:row>
          <xdr:rowOff>390525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500</xdr:row>
          <xdr:rowOff>85725</xdr:rowOff>
        </xdr:from>
        <xdr:to>
          <xdr:col>6</xdr:col>
          <xdr:colOff>409575</xdr:colOff>
          <xdr:row>500</xdr:row>
          <xdr:rowOff>323850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500</xdr:row>
          <xdr:rowOff>19050</xdr:rowOff>
        </xdr:from>
        <xdr:to>
          <xdr:col>7</xdr:col>
          <xdr:colOff>409575</xdr:colOff>
          <xdr:row>500</xdr:row>
          <xdr:rowOff>390525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614</xdr:row>
          <xdr:rowOff>85725</xdr:rowOff>
        </xdr:from>
        <xdr:to>
          <xdr:col>6</xdr:col>
          <xdr:colOff>409575</xdr:colOff>
          <xdr:row>614</xdr:row>
          <xdr:rowOff>323850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614</xdr:row>
          <xdr:rowOff>19050</xdr:rowOff>
        </xdr:from>
        <xdr:to>
          <xdr:col>7</xdr:col>
          <xdr:colOff>409575</xdr:colOff>
          <xdr:row>614</xdr:row>
          <xdr:rowOff>390525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672</xdr:row>
          <xdr:rowOff>85725</xdr:rowOff>
        </xdr:from>
        <xdr:to>
          <xdr:col>6</xdr:col>
          <xdr:colOff>409575</xdr:colOff>
          <xdr:row>672</xdr:row>
          <xdr:rowOff>323850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672</xdr:row>
          <xdr:rowOff>19050</xdr:rowOff>
        </xdr:from>
        <xdr:to>
          <xdr:col>7</xdr:col>
          <xdr:colOff>409575</xdr:colOff>
          <xdr:row>672</xdr:row>
          <xdr:rowOff>390525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107</xdr:row>
          <xdr:rowOff>200025</xdr:rowOff>
        </xdr:from>
        <xdr:to>
          <xdr:col>6</xdr:col>
          <xdr:colOff>447675</xdr:colOff>
          <xdr:row>107</xdr:row>
          <xdr:rowOff>438150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107</xdr:row>
          <xdr:rowOff>142875</xdr:rowOff>
        </xdr:from>
        <xdr:to>
          <xdr:col>7</xdr:col>
          <xdr:colOff>447675</xdr:colOff>
          <xdr:row>107</xdr:row>
          <xdr:rowOff>514350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107</xdr:row>
          <xdr:rowOff>142875</xdr:rowOff>
        </xdr:from>
        <xdr:to>
          <xdr:col>7</xdr:col>
          <xdr:colOff>447675</xdr:colOff>
          <xdr:row>107</xdr:row>
          <xdr:rowOff>514350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111</xdr:row>
          <xdr:rowOff>200025</xdr:rowOff>
        </xdr:from>
        <xdr:to>
          <xdr:col>6</xdr:col>
          <xdr:colOff>447675</xdr:colOff>
          <xdr:row>111</xdr:row>
          <xdr:rowOff>438150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111</xdr:row>
          <xdr:rowOff>142875</xdr:rowOff>
        </xdr:from>
        <xdr:to>
          <xdr:col>7</xdr:col>
          <xdr:colOff>447675</xdr:colOff>
          <xdr:row>111</xdr:row>
          <xdr:rowOff>514350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111</xdr:row>
          <xdr:rowOff>142875</xdr:rowOff>
        </xdr:from>
        <xdr:to>
          <xdr:col>7</xdr:col>
          <xdr:colOff>447675</xdr:colOff>
          <xdr:row>111</xdr:row>
          <xdr:rowOff>514350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112</xdr:row>
          <xdr:rowOff>200025</xdr:rowOff>
        </xdr:from>
        <xdr:to>
          <xdr:col>6</xdr:col>
          <xdr:colOff>447675</xdr:colOff>
          <xdr:row>112</xdr:row>
          <xdr:rowOff>438150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112</xdr:row>
          <xdr:rowOff>142875</xdr:rowOff>
        </xdr:from>
        <xdr:to>
          <xdr:col>7</xdr:col>
          <xdr:colOff>447675</xdr:colOff>
          <xdr:row>112</xdr:row>
          <xdr:rowOff>514350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112</xdr:row>
          <xdr:rowOff>142875</xdr:rowOff>
        </xdr:from>
        <xdr:to>
          <xdr:col>7</xdr:col>
          <xdr:colOff>447675</xdr:colOff>
          <xdr:row>112</xdr:row>
          <xdr:rowOff>514350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113</xdr:row>
          <xdr:rowOff>200025</xdr:rowOff>
        </xdr:from>
        <xdr:to>
          <xdr:col>6</xdr:col>
          <xdr:colOff>447675</xdr:colOff>
          <xdr:row>113</xdr:row>
          <xdr:rowOff>438150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113</xdr:row>
          <xdr:rowOff>142875</xdr:rowOff>
        </xdr:from>
        <xdr:to>
          <xdr:col>7</xdr:col>
          <xdr:colOff>447675</xdr:colOff>
          <xdr:row>113</xdr:row>
          <xdr:rowOff>514350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113</xdr:row>
          <xdr:rowOff>142875</xdr:rowOff>
        </xdr:from>
        <xdr:to>
          <xdr:col>7</xdr:col>
          <xdr:colOff>447675</xdr:colOff>
          <xdr:row>113</xdr:row>
          <xdr:rowOff>514350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115</xdr:row>
          <xdr:rowOff>200025</xdr:rowOff>
        </xdr:from>
        <xdr:to>
          <xdr:col>6</xdr:col>
          <xdr:colOff>447675</xdr:colOff>
          <xdr:row>115</xdr:row>
          <xdr:rowOff>438150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115</xdr:row>
          <xdr:rowOff>142875</xdr:rowOff>
        </xdr:from>
        <xdr:to>
          <xdr:col>7</xdr:col>
          <xdr:colOff>447675</xdr:colOff>
          <xdr:row>115</xdr:row>
          <xdr:rowOff>514350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115</xdr:row>
          <xdr:rowOff>142875</xdr:rowOff>
        </xdr:from>
        <xdr:to>
          <xdr:col>7</xdr:col>
          <xdr:colOff>447675</xdr:colOff>
          <xdr:row>115</xdr:row>
          <xdr:rowOff>514350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302</xdr:row>
          <xdr:rowOff>161925</xdr:rowOff>
        </xdr:from>
        <xdr:to>
          <xdr:col>6</xdr:col>
          <xdr:colOff>457200</xdr:colOff>
          <xdr:row>302</xdr:row>
          <xdr:rowOff>400050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302</xdr:row>
          <xdr:rowOff>161925</xdr:rowOff>
        </xdr:from>
        <xdr:to>
          <xdr:col>6</xdr:col>
          <xdr:colOff>457200</xdr:colOff>
          <xdr:row>302</xdr:row>
          <xdr:rowOff>400050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320</xdr:row>
          <xdr:rowOff>85725</xdr:rowOff>
        </xdr:from>
        <xdr:to>
          <xdr:col>6</xdr:col>
          <xdr:colOff>400050</xdr:colOff>
          <xdr:row>320</xdr:row>
          <xdr:rowOff>323850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321</xdr:row>
          <xdr:rowOff>85725</xdr:rowOff>
        </xdr:from>
        <xdr:to>
          <xdr:col>6</xdr:col>
          <xdr:colOff>400050</xdr:colOff>
          <xdr:row>321</xdr:row>
          <xdr:rowOff>323850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322</xdr:row>
          <xdr:rowOff>85725</xdr:rowOff>
        </xdr:from>
        <xdr:to>
          <xdr:col>6</xdr:col>
          <xdr:colOff>400050</xdr:colOff>
          <xdr:row>322</xdr:row>
          <xdr:rowOff>323850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323</xdr:row>
          <xdr:rowOff>85725</xdr:rowOff>
        </xdr:from>
        <xdr:to>
          <xdr:col>6</xdr:col>
          <xdr:colOff>400050</xdr:colOff>
          <xdr:row>323</xdr:row>
          <xdr:rowOff>323850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324</xdr:row>
          <xdr:rowOff>85725</xdr:rowOff>
        </xdr:from>
        <xdr:to>
          <xdr:col>6</xdr:col>
          <xdr:colOff>400050</xdr:colOff>
          <xdr:row>324</xdr:row>
          <xdr:rowOff>323850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325</xdr:row>
          <xdr:rowOff>85725</xdr:rowOff>
        </xdr:from>
        <xdr:to>
          <xdr:col>6</xdr:col>
          <xdr:colOff>400050</xdr:colOff>
          <xdr:row>325</xdr:row>
          <xdr:rowOff>323850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325</xdr:row>
          <xdr:rowOff>19050</xdr:rowOff>
        </xdr:from>
        <xdr:to>
          <xdr:col>7</xdr:col>
          <xdr:colOff>400050</xdr:colOff>
          <xdr:row>325</xdr:row>
          <xdr:rowOff>390525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326</xdr:row>
          <xdr:rowOff>85725</xdr:rowOff>
        </xdr:from>
        <xdr:to>
          <xdr:col>6</xdr:col>
          <xdr:colOff>400050</xdr:colOff>
          <xdr:row>326</xdr:row>
          <xdr:rowOff>323850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326</xdr:row>
          <xdr:rowOff>19050</xdr:rowOff>
        </xdr:from>
        <xdr:to>
          <xdr:col>7</xdr:col>
          <xdr:colOff>400050</xdr:colOff>
          <xdr:row>326</xdr:row>
          <xdr:rowOff>390525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320</xdr:row>
          <xdr:rowOff>85725</xdr:rowOff>
        </xdr:from>
        <xdr:to>
          <xdr:col>7</xdr:col>
          <xdr:colOff>409575</xdr:colOff>
          <xdr:row>320</xdr:row>
          <xdr:rowOff>323850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321</xdr:row>
          <xdr:rowOff>85725</xdr:rowOff>
        </xdr:from>
        <xdr:to>
          <xdr:col>7</xdr:col>
          <xdr:colOff>409575</xdr:colOff>
          <xdr:row>321</xdr:row>
          <xdr:rowOff>323850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322</xdr:row>
          <xdr:rowOff>85725</xdr:rowOff>
        </xdr:from>
        <xdr:to>
          <xdr:col>7</xdr:col>
          <xdr:colOff>409575</xdr:colOff>
          <xdr:row>322</xdr:row>
          <xdr:rowOff>323850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323</xdr:row>
          <xdr:rowOff>85725</xdr:rowOff>
        </xdr:from>
        <xdr:to>
          <xdr:col>7</xdr:col>
          <xdr:colOff>409575</xdr:colOff>
          <xdr:row>323</xdr:row>
          <xdr:rowOff>323850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324</xdr:row>
          <xdr:rowOff>85725</xdr:rowOff>
        </xdr:from>
        <xdr:to>
          <xdr:col>7</xdr:col>
          <xdr:colOff>409575</xdr:colOff>
          <xdr:row>324</xdr:row>
          <xdr:rowOff>323850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302</xdr:row>
          <xdr:rowOff>161925</xdr:rowOff>
        </xdr:from>
        <xdr:to>
          <xdr:col>7</xdr:col>
          <xdr:colOff>457200</xdr:colOff>
          <xdr:row>302</xdr:row>
          <xdr:rowOff>400050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302</xdr:row>
          <xdr:rowOff>161925</xdr:rowOff>
        </xdr:from>
        <xdr:to>
          <xdr:col>7</xdr:col>
          <xdr:colOff>457200</xdr:colOff>
          <xdr:row>302</xdr:row>
          <xdr:rowOff>400050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433</xdr:row>
          <xdr:rowOff>161925</xdr:rowOff>
        </xdr:from>
        <xdr:to>
          <xdr:col>6</xdr:col>
          <xdr:colOff>457200</xdr:colOff>
          <xdr:row>433</xdr:row>
          <xdr:rowOff>400050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433</xdr:row>
          <xdr:rowOff>161925</xdr:rowOff>
        </xdr:from>
        <xdr:to>
          <xdr:col>6</xdr:col>
          <xdr:colOff>457200</xdr:colOff>
          <xdr:row>433</xdr:row>
          <xdr:rowOff>400050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451</xdr:row>
          <xdr:rowOff>85725</xdr:rowOff>
        </xdr:from>
        <xdr:to>
          <xdr:col>6</xdr:col>
          <xdr:colOff>400050</xdr:colOff>
          <xdr:row>451</xdr:row>
          <xdr:rowOff>323850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451</xdr:row>
          <xdr:rowOff>19050</xdr:rowOff>
        </xdr:from>
        <xdr:to>
          <xdr:col>7</xdr:col>
          <xdr:colOff>400050</xdr:colOff>
          <xdr:row>451</xdr:row>
          <xdr:rowOff>400050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452</xdr:row>
          <xdr:rowOff>85725</xdr:rowOff>
        </xdr:from>
        <xdr:to>
          <xdr:col>6</xdr:col>
          <xdr:colOff>400050</xdr:colOff>
          <xdr:row>452</xdr:row>
          <xdr:rowOff>323850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452</xdr:row>
          <xdr:rowOff>19050</xdr:rowOff>
        </xdr:from>
        <xdr:to>
          <xdr:col>7</xdr:col>
          <xdr:colOff>400050</xdr:colOff>
          <xdr:row>452</xdr:row>
          <xdr:rowOff>400050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453</xdr:row>
          <xdr:rowOff>85725</xdr:rowOff>
        </xdr:from>
        <xdr:to>
          <xdr:col>6</xdr:col>
          <xdr:colOff>400050</xdr:colOff>
          <xdr:row>453</xdr:row>
          <xdr:rowOff>323850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453</xdr:row>
          <xdr:rowOff>19050</xdr:rowOff>
        </xdr:from>
        <xdr:to>
          <xdr:col>7</xdr:col>
          <xdr:colOff>400050</xdr:colOff>
          <xdr:row>453</xdr:row>
          <xdr:rowOff>400050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454</xdr:row>
          <xdr:rowOff>85725</xdr:rowOff>
        </xdr:from>
        <xdr:to>
          <xdr:col>6</xdr:col>
          <xdr:colOff>400050</xdr:colOff>
          <xdr:row>454</xdr:row>
          <xdr:rowOff>323850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454</xdr:row>
          <xdr:rowOff>19050</xdr:rowOff>
        </xdr:from>
        <xdr:to>
          <xdr:col>7</xdr:col>
          <xdr:colOff>400050</xdr:colOff>
          <xdr:row>454</xdr:row>
          <xdr:rowOff>400050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455</xdr:row>
          <xdr:rowOff>85725</xdr:rowOff>
        </xdr:from>
        <xdr:to>
          <xdr:col>6</xdr:col>
          <xdr:colOff>400050</xdr:colOff>
          <xdr:row>455</xdr:row>
          <xdr:rowOff>323850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455</xdr:row>
          <xdr:rowOff>19050</xdr:rowOff>
        </xdr:from>
        <xdr:to>
          <xdr:col>7</xdr:col>
          <xdr:colOff>400050</xdr:colOff>
          <xdr:row>455</xdr:row>
          <xdr:rowOff>400050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456</xdr:row>
          <xdr:rowOff>85725</xdr:rowOff>
        </xdr:from>
        <xdr:to>
          <xdr:col>6</xdr:col>
          <xdr:colOff>400050</xdr:colOff>
          <xdr:row>456</xdr:row>
          <xdr:rowOff>323850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456</xdr:row>
          <xdr:rowOff>19050</xdr:rowOff>
        </xdr:from>
        <xdr:to>
          <xdr:col>7</xdr:col>
          <xdr:colOff>400050</xdr:colOff>
          <xdr:row>456</xdr:row>
          <xdr:rowOff>390525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457</xdr:row>
          <xdr:rowOff>85725</xdr:rowOff>
        </xdr:from>
        <xdr:to>
          <xdr:col>6</xdr:col>
          <xdr:colOff>400050</xdr:colOff>
          <xdr:row>457</xdr:row>
          <xdr:rowOff>323850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457</xdr:row>
          <xdr:rowOff>19050</xdr:rowOff>
        </xdr:from>
        <xdr:to>
          <xdr:col>7</xdr:col>
          <xdr:colOff>400050</xdr:colOff>
          <xdr:row>457</xdr:row>
          <xdr:rowOff>390525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433</xdr:row>
          <xdr:rowOff>161925</xdr:rowOff>
        </xdr:from>
        <xdr:to>
          <xdr:col>7</xdr:col>
          <xdr:colOff>457200</xdr:colOff>
          <xdr:row>433</xdr:row>
          <xdr:rowOff>400050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433</xdr:row>
          <xdr:rowOff>161925</xdr:rowOff>
        </xdr:from>
        <xdr:to>
          <xdr:col>7</xdr:col>
          <xdr:colOff>457200</xdr:colOff>
          <xdr:row>433</xdr:row>
          <xdr:rowOff>400050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557</xdr:row>
          <xdr:rowOff>161925</xdr:rowOff>
        </xdr:from>
        <xdr:to>
          <xdr:col>6</xdr:col>
          <xdr:colOff>457200</xdr:colOff>
          <xdr:row>557</xdr:row>
          <xdr:rowOff>400050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557</xdr:row>
          <xdr:rowOff>95250</xdr:rowOff>
        </xdr:from>
        <xdr:to>
          <xdr:col>7</xdr:col>
          <xdr:colOff>457200</xdr:colOff>
          <xdr:row>557</xdr:row>
          <xdr:rowOff>466725</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557</xdr:row>
          <xdr:rowOff>161925</xdr:rowOff>
        </xdr:from>
        <xdr:to>
          <xdr:col>6</xdr:col>
          <xdr:colOff>457200</xdr:colOff>
          <xdr:row>557</xdr:row>
          <xdr:rowOff>400050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557</xdr:row>
          <xdr:rowOff>95250</xdr:rowOff>
        </xdr:from>
        <xdr:to>
          <xdr:col>7</xdr:col>
          <xdr:colOff>457200</xdr:colOff>
          <xdr:row>557</xdr:row>
          <xdr:rowOff>466725</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575</xdr:row>
          <xdr:rowOff>85725</xdr:rowOff>
        </xdr:from>
        <xdr:to>
          <xdr:col>6</xdr:col>
          <xdr:colOff>400050</xdr:colOff>
          <xdr:row>575</xdr:row>
          <xdr:rowOff>323850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575</xdr:row>
          <xdr:rowOff>19050</xdr:rowOff>
        </xdr:from>
        <xdr:to>
          <xdr:col>7</xdr:col>
          <xdr:colOff>400050</xdr:colOff>
          <xdr:row>575</xdr:row>
          <xdr:rowOff>400050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576</xdr:row>
          <xdr:rowOff>85725</xdr:rowOff>
        </xdr:from>
        <xdr:to>
          <xdr:col>6</xdr:col>
          <xdr:colOff>400050</xdr:colOff>
          <xdr:row>576</xdr:row>
          <xdr:rowOff>323850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576</xdr:row>
          <xdr:rowOff>19050</xdr:rowOff>
        </xdr:from>
        <xdr:to>
          <xdr:col>7</xdr:col>
          <xdr:colOff>400050</xdr:colOff>
          <xdr:row>576</xdr:row>
          <xdr:rowOff>400050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577</xdr:row>
          <xdr:rowOff>85725</xdr:rowOff>
        </xdr:from>
        <xdr:to>
          <xdr:col>6</xdr:col>
          <xdr:colOff>400050</xdr:colOff>
          <xdr:row>577</xdr:row>
          <xdr:rowOff>323850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577</xdr:row>
          <xdr:rowOff>19050</xdr:rowOff>
        </xdr:from>
        <xdr:to>
          <xdr:col>7</xdr:col>
          <xdr:colOff>400050</xdr:colOff>
          <xdr:row>577</xdr:row>
          <xdr:rowOff>400050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578</xdr:row>
          <xdr:rowOff>85725</xdr:rowOff>
        </xdr:from>
        <xdr:to>
          <xdr:col>6</xdr:col>
          <xdr:colOff>400050</xdr:colOff>
          <xdr:row>578</xdr:row>
          <xdr:rowOff>323850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578</xdr:row>
          <xdr:rowOff>19050</xdr:rowOff>
        </xdr:from>
        <xdr:to>
          <xdr:col>7</xdr:col>
          <xdr:colOff>400050</xdr:colOff>
          <xdr:row>578</xdr:row>
          <xdr:rowOff>400050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579</xdr:row>
          <xdr:rowOff>85725</xdr:rowOff>
        </xdr:from>
        <xdr:to>
          <xdr:col>6</xdr:col>
          <xdr:colOff>400050</xdr:colOff>
          <xdr:row>579</xdr:row>
          <xdr:rowOff>323850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579</xdr:row>
          <xdr:rowOff>19050</xdr:rowOff>
        </xdr:from>
        <xdr:to>
          <xdr:col>7</xdr:col>
          <xdr:colOff>400050</xdr:colOff>
          <xdr:row>579</xdr:row>
          <xdr:rowOff>400050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580</xdr:row>
          <xdr:rowOff>85725</xdr:rowOff>
        </xdr:from>
        <xdr:to>
          <xdr:col>6</xdr:col>
          <xdr:colOff>400050</xdr:colOff>
          <xdr:row>580</xdr:row>
          <xdr:rowOff>323850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580</xdr:row>
          <xdr:rowOff>19050</xdr:rowOff>
        </xdr:from>
        <xdr:to>
          <xdr:col>7</xdr:col>
          <xdr:colOff>400050</xdr:colOff>
          <xdr:row>580</xdr:row>
          <xdr:rowOff>390525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581</xdr:row>
          <xdr:rowOff>85725</xdr:rowOff>
        </xdr:from>
        <xdr:to>
          <xdr:col>6</xdr:col>
          <xdr:colOff>400050</xdr:colOff>
          <xdr:row>581</xdr:row>
          <xdr:rowOff>323850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581</xdr:row>
          <xdr:rowOff>19050</xdr:rowOff>
        </xdr:from>
        <xdr:to>
          <xdr:col>7</xdr:col>
          <xdr:colOff>400050</xdr:colOff>
          <xdr:row>581</xdr:row>
          <xdr:rowOff>390525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xdr:row>
          <xdr:rowOff>28575</xdr:rowOff>
        </xdr:from>
        <xdr:to>
          <xdr:col>6</xdr:col>
          <xdr:colOff>466725</xdr:colOff>
          <xdr:row>11</xdr:row>
          <xdr:rowOff>266700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xdr:row>
          <xdr:rowOff>1276350</xdr:rowOff>
        </xdr:from>
        <xdr:to>
          <xdr:col>7</xdr:col>
          <xdr:colOff>466725</xdr:colOff>
          <xdr:row>11</xdr:row>
          <xdr:rowOff>342900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82203834/&#12487;&#12473;&#12463;&#12488;&#12483;&#12503;/17_&#20107;&#21069;&#25552;&#20986;&#26360;&#39006;/930&#12414;&#12391;/17_&#20107;&#21069;&#25552;&#20986;&#26360;&#39006;/&#28168;/&#12304;&#28168;&#12305;&#36890;&#25152;&#20171;&#35703;%20&#21220;&#2120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203152/Downloads/1-3_&#27161;&#28310;&#27096;&#24335;1_09_&#21220;&#21209;&#34920;_&#20171;&#35703;&#32769;&#20154;&#20445;&#20581;&#26045;&#35373;&#12539;&#30701;&#26399;&#20837;&#25152;&#30274;&#39178;&#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efreshError="1"/>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435" Type="http://schemas.openxmlformats.org/officeDocument/2006/relationships/ctrlProp" Target="../ctrlProps/ctrlProp432.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B5C4-E9D0-4E58-AD15-A4190234B5F7}">
  <dimension ref="A1:K57"/>
  <sheetViews>
    <sheetView tabSelected="1" view="pageBreakPreview" zoomScaleNormal="100" zoomScaleSheetLayoutView="100" workbookViewId="0">
      <selection sqref="A1:I1"/>
    </sheetView>
  </sheetViews>
  <sheetFormatPr defaultColWidth="9" defaultRowHeight="13.5"/>
  <cols>
    <col min="1" max="5" width="10.625" style="148" customWidth="1"/>
    <col min="6" max="16384" width="9" style="148"/>
  </cols>
  <sheetData>
    <row r="1" spans="1:9" ht="18.75">
      <c r="A1" s="404" t="s">
        <v>681</v>
      </c>
      <c r="B1" s="404"/>
      <c r="C1" s="404"/>
      <c r="D1" s="404"/>
      <c r="E1" s="404"/>
      <c r="F1" s="404"/>
      <c r="G1" s="404"/>
      <c r="H1" s="404"/>
      <c r="I1" s="404"/>
    </row>
    <row r="2" spans="1:9" ht="15" customHeight="1">
      <c r="A2" s="155"/>
      <c r="B2" s="155"/>
      <c r="C2" s="155"/>
      <c r="D2" s="155"/>
      <c r="E2" s="155"/>
      <c r="F2" s="154"/>
      <c r="G2" s="154"/>
      <c r="H2" s="154"/>
      <c r="I2" s="154"/>
    </row>
    <row r="3" spans="1:9" ht="24.95" customHeight="1">
      <c r="F3" s="384" t="s">
        <v>1086</v>
      </c>
      <c r="G3" s="405"/>
      <c r="H3" s="405"/>
      <c r="I3" s="405"/>
    </row>
    <row r="4" spans="1:9" ht="24.95" customHeight="1">
      <c r="F4" s="384" t="s">
        <v>680</v>
      </c>
      <c r="G4" s="405"/>
      <c r="H4" s="405"/>
      <c r="I4" s="405"/>
    </row>
    <row r="5" spans="1:9" ht="24.95" customHeight="1">
      <c r="F5" s="384" t="s">
        <v>679</v>
      </c>
      <c r="G5" s="405"/>
      <c r="H5" s="405"/>
      <c r="I5" s="405"/>
    </row>
    <row r="6" spans="1:9" ht="24.95" customHeight="1">
      <c r="F6" s="384" t="s">
        <v>678</v>
      </c>
      <c r="G6" s="405"/>
      <c r="H6" s="405"/>
      <c r="I6" s="405"/>
    </row>
    <row r="7" spans="1:9" ht="24.95" customHeight="1">
      <c r="F7" s="384" t="s">
        <v>677</v>
      </c>
      <c r="G7" s="405"/>
      <c r="H7" s="405"/>
      <c r="I7" s="405"/>
    </row>
    <row r="8" spans="1:9" ht="24.95" customHeight="1">
      <c r="F8" s="385" t="s">
        <v>1087</v>
      </c>
      <c r="G8" s="405"/>
      <c r="H8" s="405"/>
      <c r="I8" s="405"/>
    </row>
    <row r="10" spans="1:9">
      <c r="A10" s="397" t="s">
        <v>676</v>
      </c>
      <c r="B10" s="397"/>
      <c r="C10" s="397"/>
      <c r="D10" s="397"/>
      <c r="E10" s="397"/>
      <c r="F10" s="397" t="s">
        <v>675</v>
      </c>
      <c r="G10" s="397"/>
      <c r="H10" s="397"/>
      <c r="I10" s="153" t="s">
        <v>674</v>
      </c>
    </row>
    <row r="11" spans="1:9" ht="47.25" customHeight="1">
      <c r="A11" s="398" t="s">
        <v>673</v>
      </c>
      <c r="B11" s="399"/>
      <c r="C11" s="399"/>
      <c r="D11" s="399"/>
      <c r="E11" s="399"/>
      <c r="F11" s="397" t="s">
        <v>668</v>
      </c>
      <c r="G11" s="397"/>
      <c r="H11" s="397"/>
      <c r="I11" s="152"/>
    </row>
    <row r="12" spans="1:9" ht="50.25" customHeight="1">
      <c r="A12" s="398" t="s">
        <v>672</v>
      </c>
      <c r="B12" s="399"/>
      <c r="C12" s="399"/>
      <c r="D12" s="399"/>
      <c r="E12" s="399"/>
      <c r="F12" s="397" t="s">
        <v>668</v>
      </c>
      <c r="G12" s="397"/>
      <c r="H12" s="397"/>
      <c r="I12" s="152"/>
    </row>
    <row r="13" spans="1:9" ht="47.25" customHeight="1">
      <c r="A13" s="398" t="s">
        <v>671</v>
      </c>
      <c r="B13" s="399"/>
      <c r="C13" s="399"/>
      <c r="D13" s="399"/>
      <c r="E13" s="399"/>
      <c r="F13" s="397" t="s">
        <v>668</v>
      </c>
      <c r="G13" s="397"/>
      <c r="H13" s="397"/>
      <c r="I13" s="152"/>
    </row>
    <row r="14" spans="1:9" ht="50.25" customHeight="1">
      <c r="A14" s="398" t="s">
        <v>670</v>
      </c>
      <c r="B14" s="399"/>
      <c r="C14" s="399"/>
      <c r="D14" s="399"/>
      <c r="E14" s="399"/>
      <c r="F14" s="397" t="s">
        <v>668</v>
      </c>
      <c r="G14" s="397"/>
      <c r="H14" s="397"/>
      <c r="I14" s="152"/>
    </row>
    <row r="15" spans="1:9" ht="50.25" customHeight="1">
      <c r="A15" s="398" t="s">
        <v>669</v>
      </c>
      <c r="B15" s="399"/>
      <c r="C15" s="399"/>
      <c r="D15" s="399"/>
      <c r="E15" s="399"/>
      <c r="F15" s="397" t="s">
        <v>668</v>
      </c>
      <c r="G15" s="397"/>
      <c r="H15" s="397"/>
      <c r="I15" s="152"/>
    </row>
    <row r="16" spans="1:9">
      <c r="A16" s="151"/>
      <c r="B16" s="151"/>
      <c r="C16" s="151"/>
      <c r="D16" s="151"/>
      <c r="E16" s="151"/>
      <c r="F16" s="151"/>
      <c r="G16" s="151"/>
      <c r="H16" s="151"/>
      <c r="I16" s="151"/>
    </row>
    <row r="17" spans="1:11">
      <c r="A17" s="151"/>
      <c r="B17" s="151"/>
      <c r="C17" s="151"/>
      <c r="D17" s="151"/>
      <c r="E17" s="151"/>
      <c r="F17" s="151"/>
      <c r="G17" s="151"/>
      <c r="H17" s="151"/>
      <c r="I17" s="151"/>
    </row>
    <row r="21" spans="1:11">
      <c r="A21" s="148" t="s">
        <v>667</v>
      </c>
    </row>
    <row r="22" spans="1:11">
      <c r="A22" s="148" t="s">
        <v>666</v>
      </c>
    </row>
    <row r="23" spans="1:11">
      <c r="A23" s="148" t="s">
        <v>665</v>
      </c>
    </row>
    <row r="24" spans="1:11">
      <c r="A24" s="148" t="s">
        <v>1089</v>
      </c>
    </row>
    <row r="25" spans="1:11">
      <c r="A25" s="148" t="s">
        <v>1088</v>
      </c>
    </row>
    <row r="26" spans="1:11">
      <c r="A26" s="148" t="s">
        <v>712</v>
      </c>
    </row>
    <row r="27" spans="1:11">
      <c r="A27" s="150" t="s">
        <v>664</v>
      </c>
    </row>
    <row r="28" spans="1:11">
      <c r="A28" s="403"/>
      <c r="B28" s="403"/>
      <c r="C28" s="403"/>
      <c r="D28" s="403"/>
      <c r="E28" s="403"/>
      <c r="F28" s="403"/>
      <c r="G28" s="403"/>
      <c r="H28" s="403"/>
      <c r="I28" s="149"/>
    </row>
    <row r="29" spans="1:11">
      <c r="A29" s="370"/>
      <c r="B29" s="370"/>
      <c r="C29" s="370"/>
      <c r="D29" s="370"/>
      <c r="E29" s="370"/>
      <c r="F29" s="370"/>
      <c r="G29" s="370"/>
      <c r="H29" s="370"/>
      <c r="I29" s="370"/>
      <c r="J29" s="370"/>
      <c r="K29" s="370"/>
    </row>
    <row r="30" spans="1:11" s="195" customFormat="1">
      <c r="A30" s="400" t="s">
        <v>749</v>
      </c>
      <c r="B30" s="401"/>
      <c r="C30" s="401"/>
      <c r="D30" s="401"/>
      <c r="E30" s="401"/>
      <c r="F30" s="401"/>
      <c r="G30" s="401"/>
      <c r="H30" s="401"/>
      <c r="I30" s="401"/>
      <c r="J30" s="401"/>
      <c r="K30" s="402"/>
    </row>
    <row r="31" spans="1:11" s="190" customFormat="1">
      <c r="A31" s="191"/>
      <c r="B31" s="192"/>
      <c r="C31" s="192"/>
      <c r="D31" s="192"/>
      <c r="E31" s="192"/>
      <c r="F31" s="192"/>
      <c r="G31" s="192"/>
      <c r="H31" s="192"/>
      <c r="I31" s="192"/>
      <c r="J31" s="192"/>
      <c r="K31" s="193"/>
    </row>
    <row r="32" spans="1:11" s="190" customFormat="1" ht="25.5" customHeight="1">
      <c r="A32" s="387" t="s">
        <v>838</v>
      </c>
      <c r="B32" s="388"/>
      <c r="C32" s="388"/>
      <c r="D32" s="391" t="s">
        <v>839</v>
      </c>
      <c r="E32" s="391"/>
      <c r="F32" s="391"/>
      <c r="G32" s="391"/>
      <c r="H32" s="391"/>
      <c r="I32" s="391"/>
      <c r="J32" s="391"/>
      <c r="K32" s="390"/>
    </row>
    <row r="33" spans="1:11" s="190" customFormat="1">
      <c r="A33" s="387" t="s">
        <v>775</v>
      </c>
      <c r="B33" s="388"/>
      <c r="C33" s="388"/>
      <c r="D33" s="391" t="s">
        <v>750</v>
      </c>
      <c r="E33" s="391"/>
      <c r="F33" s="391"/>
      <c r="G33" s="391"/>
      <c r="H33" s="391"/>
      <c r="I33" s="391"/>
      <c r="J33" s="391"/>
      <c r="K33" s="390"/>
    </row>
    <row r="34" spans="1:11" s="190" customFormat="1">
      <c r="A34" s="387" t="s">
        <v>776</v>
      </c>
      <c r="B34" s="388"/>
      <c r="C34" s="388"/>
      <c r="D34" s="391" t="s">
        <v>751</v>
      </c>
      <c r="E34" s="391"/>
      <c r="F34" s="391"/>
      <c r="G34" s="391"/>
      <c r="H34" s="391"/>
      <c r="I34" s="391"/>
      <c r="J34" s="391"/>
      <c r="K34" s="390"/>
    </row>
    <row r="35" spans="1:11" s="190" customFormat="1">
      <c r="A35" s="387" t="s">
        <v>752</v>
      </c>
      <c r="B35" s="388"/>
      <c r="C35" s="388"/>
      <c r="D35" s="391" t="s">
        <v>753</v>
      </c>
      <c r="E35" s="391"/>
      <c r="F35" s="391"/>
      <c r="G35" s="391"/>
      <c r="H35" s="391"/>
      <c r="I35" s="391"/>
      <c r="J35" s="391"/>
      <c r="K35" s="390"/>
    </row>
    <row r="36" spans="1:11" s="190" customFormat="1">
      <c r="A36" s="387" t="s">
        <v>777</v>
      </c>
      <c r="B36" s="388"/>
      <c r="C36" s="388"/>
      <c r="D36" s="389" t="s">
        <v>778</v>
      </c>
      <c r="E36" s="389"/>
      <c r="F36" s="389"/>
      <c r="G36" s="389"/>
      <c r="H36" s="389"/>
      <c r="I36" s="389"/>
      <c r="J36" s="389"/>
      <c r="K36" s="390"/>
    </row>
    <row r="37" spans="1:11" s="190" customFormat="1">
      <c r="A37" s="387" t="s">
        <v>754</v>
      </c>
      <c r="B37" s="388"/>
      <c r="C37" s="388"/>
      <c r="D37" s="389" t="s">
        <v>755</v>
      </c>
      <c r="E37" s="389"/>
      <c r="F37" s="389"/>
      <c r="G37" s="389"/>
      <c r="H37" s="389"/>
      <c r="I37" s="389"/>
      <c r="J37" s="389"/>
      <c r="K37" s="390"/>
    </row>
    <row r="38" spans="1:11" s="190" customFormat="1">
      <c r="A38" s="387" t="s">
        <v>756</v>
      </c>
      <c r="B38" s="388"/>
      <c r="C38" s="388"/>
      <c r="D38" s="389" t="s">
        <v>757</v>
      </c>
      <c r="E38" s="396"/>
      <c r="F38" s="396"/>
      <c r="G38" s="396"/>
      <c r="H38" s="396"/>
      <c r="I38" s="396"/>
      <c r="J38" s="396"/>
      <c r="K38" s="393"/>
    </row>
    <row r="39" spans="1:11" s="190" customFormat="1" ht="39" customHeight="1">
      <c r="A39" s="387" t="s">
        <v>758</v>
      </c>
      <c r="B39" s="395"/>
      <c r="C39" s="395"/>
      <c r="D39" s="391" t="s">
        <v>759</v>
      </c>
      <c r="E39" s="391"/>
      <c r="F39" s="391"/>
      <c r="G39" s="391"/>
      <c r="H39" s="391"/>
      <c r="I39" s="391"/>
      <c r="J39" s="391"/>
      <c r="K39" s="390"/>
    </row>
    <row r="40" spans="1:11" s="190" customFormat="1">
      <c r="A40" s="387" t="s">
        <v>760</v>
      </c>
      <c r="B40" s="388"/>
      <c r="C40" s="388"/>
      <c r="D40" s="391" t="s">
        <v>761</v>
      </c>
      <c r="E40" s="392"/>
      <c r="F40" s="392"/>
      <c r="G40" s="392"/>
      <c r="H40" s="392"/>
      <c r="I40" s="392"/>
      <c r="J40" s="392"/>
      <c r="K40" s="393"/>
    </row>
    <row r="41" spans="1:11" s="190" customFormat="1" ht="37.5" customHeight="1">
      <c r="A41" s="387" t="s">
        <v>762</v>
      </c>
      <c r="B41" s="388"/>
      <c r="C41" s="388"/>
      <c r="D41" s="391" t="s">
        <v>763</v>
      </c>
      <c r="E41" s="391"/>
      <c r="F41" s="391"/>
      <c r="G41" s="391"/>
      <c r="H41" s="391"/>
      <c r="I41" s="391"/>
      <c r="J41" s="391"/>
      <c r="K41" s="390"/>
    </row>
    <row r="42" spans="1:11" s="190" customFormat="1">
      <c r="A42" s="387" t="s">
        <v>779</v>
      </c>
      <c r="B42" s="388"/>
      <c r="C42" s="388"/>
      <c r="D42" s="391" t="s">
        <v>780</v>
      </c>
      <c r="E42" s="392"/>
      <c r="F42" s="392"/>
      <c r="G42" s="392"/>
      <c r="H42" s="392"/>
      <c r="I42" s="392"/>
      <c r="J42" s="392"/>
      <c r="K42" s="393"/>
    </row>
    <row r="43" spans="1:11" s="190" customFormat="1">
      <c r="A43" s="194"/>
      <c r="B43" s="192"/>
      <c r="C43" s="192"/>
      <c r="D43" s="192"/>
      <c r="E43" s="192"/>
      <c r="F43" s="192"/>
      <c r="G43" s="192"/>
      <c r="H43" s="192"/>
      <c r="I43" s="192"/>
      <c r="J43" s="192"/>
      <c r="K43" s="192"/>
    </row>
    <row r="44" spans="1:11" s="190" customFormat="1">
      <c r="A44" s="194"/>
      <c r="B44" s="192"/>
      <c r="C44" s="192"/>
      <c r="D44" s="192"/>
      <c r="E44" s="192"/>
      <c r="F44" s="192"/>
      <c r="G44" s="192"/>
      <c r="H44" s="192"/>
      <c r="I44" s="192"/>
      <c r="J44" s="192"/>
      <c r="K44" s="192"/>
    </row>
    <row r="45" spans="1:11" s="190" customFormat="1">
      <c r="A45" s="371"/>
      <c r="B45" s="394" t="s">
        <v>764</v>
      </c>
      <c r="C45" s="394"/>
      <c r="D45" s="394"/>
      <c r="E45" s="394"/>
      <c r="F45" s="394"/>
      <c r="G45" s="394"/>
      <c r="H45" s="394"/>
      <c r="I45" s="394"/>
      <c r="J45" s="394"/>
      <c r="K45" s="371"/>
    </row>
    <row r="46" spans="1:11" s="190" customFormat="1">
      <c r="A46" s="371"/>
      <c r="B46" s="394"/>
      <c r="C46" s="394"/>
      <c r="D46" s="394"/>
      <c r="E46" s="394"/>
      <c r="F46" s="394"/>
      <c r="G46" s="394"/>
      <c r="H46" s="394"/>
      <c r="I46" s="394"/>
      <c r="J46" s="394"/>
      <c r="K46" s="371"/>
    </row>
    <row r="47" spans="1:11" s="190" customFormat="1" ht="17.25">
      <c r="A47" s="371"/>
      <c r="B47" s="372"/>
      <c r="C47" s="372"/>
      <c r="D47" s="372"/>
      <c r="E47" s="372"/>
      <c r="F47" s="372"/>
      <c r="G47" s="372"/>
      <c r="H47" s="372"/>
      <c r="I47" s="372"/>
      <c r="J47" s="372"/>
      <c r="K47" s="371"/>
    </row>
    <row r="48" spans="1:11" s="190" customFormat="1">
      <c r="A48" s="371" t="s">
        <v>765</v>
      </c>
      <c r="B48" s="371"/>
      <c r="C48" s="373" t="s">
        <v>768</v>
      </c>
      <c r="D48" s="371"/>
      <c r="E48" s="371"/>
      <c r="F48" s="371"/>
      <c r="G48" s="386"/>
      <c r="H48" s="386"/>
      <c r="I48" s="386"/>
      <c r="J48" s="371"/>
      <c r="K48" s="371"/>
    </row>
    <row r="49" spans="1:11" s="190" customFormat="1">
      <c r="A49" s="371"/>
      <c r="B49" s="371"/>
      <c r="C49" s="371"/>
      <c r="D49" s="371"/>
      <c r="E49" s="371"/>
      <c r="F49" s="371"/>
      <c r="G49" s="371"/>
      <c r="H49" s="371"/>
      <c r="I49" s="371"/>
      <c r="J49" s="371"/>
      <c r="K49" s="371"/>
    </row>
    <row r="50" spans="1:11" s="190" customFormat="1">
      <c r="A50" s="371" t="s">
        <v>766</v>
      </c>
      <c r="B50" s="371"/>
      <c r="C50" s="373" t="s">
        <v>770</v>
      </c>
      <c r="D50" s="371"/>
      <c r="E50" s="371"/>
      <c r="F50" s="371"/>
      <c r="G50" s="386"/>
      <c r="H50" s="386"/>
      <c r="I50" s="386"/>
      <c r="J50" s="371"/>
      <c r="K50" s="371"/>
    </row>
    <row r="51" spans="1:11" s="190" customFormat="1">
      <c r="A51" s="371"/>
      <c r="B51" s="371"/>
      <c r="C51" s="371"/>
      <c r="D51" s="371"/>
      <c r="E51" s="371"/>
      <c r="F51" s="371"/>
      <c r="G51" s="371"/>
      <c r="H51" s="371"/>
      <c r="I51" s="371"/>
      <c r="J51" s="371"/>
      <c r="K51" s="371"/>
    </row>
    <row r="52" spans="1:11" s="190" customFormat="1">
      <c r="A52" s="371" t="s">
        <v>767</v>
      </c>
      <c r="B52" s="371"/>
      <c r="C52" s="373" t="s">
        <v>772</v>
      </c>
      <c r="D52" s="371"/>
      <c r="E52" s="371"/>
      <c r="F52" s="371"/>
      <c r="G52" s="386"/>
      <c r="H52" s="386"/>
      <c r="I52" s="386"/>
      <c r="J52" s="371"/>
      <c r="K52" s="371"/>
    </row>
    <row r="53" spans="1:11" s="190" customFormat="1">
      <c r="A53" s="371"/>
      <c r="B53" s="371"/>
      <c r="C53" s="371"/>
      <c r="D53" s="371"/>
      <c r="E53" s="371"/>
      <c r="F53" s="371"/>
      <c r="G53" s="371"/>
      <c r="H53" s="371"/>
      <c r="I53" s="371"/>
      <c r="J53" s="371"/>
      <c r="K53" s="371"/>
    </row>
    <row r="54" spans="1:11" s="190" customFormat="1">
      <c r="A54" s="371" t="s">
        <v>769</v>
      </c>
      <c r="B54" s="371"/>
      <c r="C54" s="373" t="s">
        <v>774</v>
      </c>
      <c r="D54" s="371"/>
      <c r="E54" s="371"/>
      <c r="F54" s="371"/>
      <c r="G54" s="386"/>
      <c r="H54" s="386"/>
      <c r="I54" s="386"/>
      <c r="J54" s="371"/>
      <c r="K54" s="371"/>
    </row>
    <row r="55" spans="1:11" s="190" customFormat="1">
      <c r="A55" s="371"/>
      <c r="B55" s="371"/>
      <c r="C55" s="371"/>
      <c r="D55" s="371"/>
      <c r="E55" s="371"/>
      <c r="F55" s="371"/>
      <c r="G55" s="371"/>
      <c r="H55" s="371"/>
      <c r="I55" s="371"/>
      <c r="J55" s="371"/>
      <c r="K55" s="371"/>
    </row>
    <row r="56" spans="1:11" s="190" customFormat="1">
      <c r="A56" s="371" t="s">
        <v>771</v>
      </c>
      <c r="B56" s="371"/>
      <c r="C56" s="373" t="s">
        <v>773</v>
      </c>
      <c r="D56" s="371"/>
      <c r="E56" s="371"/>
      <c r="F56" s="371"/>
      <c r="G56" s="374"/>
      <c r="H56" s="374"/>
      <c r="I56" s="374"/>
      <c r="J56" s="371"/>
      <c r="K56" s="371"/>
    </row>
    <row r="57" spans="1:11">
      <c r="A57" s="371"/>
      <c r="B57" s="371"/>
      <c r="C57" s="371"/>
      <c r="D57" s="371"/>
      <c r="E57" s="371"/>
      <c r="F57" s="371"/>
      <c r="G57" s="371"/>
      <c r="H57" s="371"/>
      <c r="I57" s="371"/>
      <c r="J57" s="371"/>
      <c r="K57" s="371"/>
    </row>
  </sheetData>
  <mergeCells count="49">
    <mergeCell ref="A1:I1"/>
    <mergeCell ref="A10:E10"/>
    <mergeCell ref="F10:H10"/>
    <mergeCell ref="A11:E11"/>
    <mergeCell ref="F11:H11"/>
    <mergeCell ref="G4:I4"/>
    <mergeCell ref="G8:I8"/>
    <mergeCell ref="G5:I5"/>
    <mergeCell ref="G3:I3"/>
    <mergeCell ref="G6:I6"/>
    <mergeCell ref="G7:I7"/>
    <mergeCell ref="A30:K30"/>
    <mergeCell ref="A33:C33"/>
    <mergeCell ref="D33:K33"/>
    <mergeCell ref="A28:E28"/>
    <mergeCell ref="F28:H28"/>
    <mergeCell ref="A32:C32"/>
    <mergeCell ref="D32:K32"/>
    <mergeCell ref="F15:H15"/>
    <mergeCell ref="F14:H14"/>
    <mergeCell ref="A15:E15"/>
    <mergeCell ref="F13:H13"/>
    <mergeCell ref="A12:E12"/>
    <mergeCell ref="F12:H12"/>
    <mergeCell ref="A13:E13"/>
    <mergeCell ref="A14:E14"/>
    <mergeCell ref="D37:K37"/>
    <mergeCell ref="A38:C38"/>
    <mergeCell ref="D38:K38"/>
    <mergeCell ref="A34:C34"/>
    <mergeCell ref="D34:K34"/>
    <mergeCell ref="A35:C35"/>
    <mergeCell ref="D35:K35"/>
    <mergeCell ref="G52:I52"/>
    <mergeCell ref="G54:I54"/>
    <mergeCell ref="A36:C36"/>
    <mergeCell ref="D36:K36"/>
    <mergeCell ref="A42:C42"/>
    <mergeCell ref="D42:K42"/>
    <mergeCell ref="B45:J46"/>
    <mergeCell ref="G48:I48"/>
    <mergeCell ref="G50:I50"/>
    <mergeCell ref="A41:C41"/>
    <mergeCell ref="D41:K41"/>
    <mergeCell ref="A40:C40"/>
    <mergeCell ref="D40:K40"/>
    <mergeCell ref="A39:C39"/>
    <mergeCell ref="D39:K39"/>
    <mergeCell ref="A37:C37"/>
  </mergeCells>
  <phoneticPr fontId="18"/>
  <hyperlinks>
    <hyperlink ref="A27" r:id="rId1" xr:uid="{CC9C6EA5-B6CB-40F1-BB66-F672069E6168}"/>
    <hyperlink ref="C48" location="自主点検シート!A26" display="人員に関する基準" xr:uid="{4323DBF3-5ACC-46BA-8F6C-AB32B78A0250}"/>
    <hyperlink ref="C50" location="自主点検シート!A121" display="設備に関する基準" xr:uid="{3CD705FC-EE2E-4B51-B2B7-BAFE7AD161E6}"/>
    <hyperlink ref="C52" location="自主点検シート!A246" display="運営に関する基準" xr:uid="{DFBC9753-4523-4D49-9BA0-F18E4446D534}"/>
    <hyperlink ref="C54" location="自主点検シート!A1344" display="変更の届出等" xr:uid="{28010066-EC7A-4F56-86C0-46AE0D716CD4}"/>
    <hyperlink ref="C56" location="自主点検シート!A1360" display="介護給付費の算定及び取扱い（介護予防を含む）" xr:uid="{780FD571-E798-4D55-BF35-2CBF13DE3FE6}"/>
  </hyperlinks>
  <pageMargins left="0.7" right="0.7" top="0.75" bottom="0.75" header="0.3" footer="0.3"/>
  <pageSetup paperSize="9" scale="74" orientation="portrait" verticalDpi="0" r:id="rId2"/>
  <rowBreaks count="1" manualBreakCount="1">
    <brk id="2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0"/>
  <sheetViews>
    <sheetView showGridLines="0" view="pageBreakPreview" zoomScale="90" zoomScaleNormal="100" zoomScaleSheetLayoutView="90" workbookViewId="0">
      <selection sqref="A1:I1"/>
    </sheetView>
  </sheetViews>
  <sheetFormatPr defaultColWidth="9" defaultRowHeight="13.5"/>
  <cols>
    <col min="1" max="1" width="14" style="23" customWidth="1"/>
    <col min="2" max="2" width="14.875" style="6" customWidth="1"/>
    <col min="3" max="3" width="9" style="6" customWidth="1"/>
    <col min="4" max="4" width="39" style="6" customWidth="1"/>
    <col min="5" max="5" width="28.5" style="6" customWidth="1"/>
    <col min="6" max="6" width="22.75" style="6" customWidth="1"/>
    <col min="7" max="8" width="7.5" style="6" customWidth="1"/>
    <col min="9" max="9" width="18.875" style="27" customWidth="1"/>
    <col min="10" max="10" width="21.5" style="6" customWidth="1"/>
    <col min="11" max="11" width="10.25" style="6" customWidth="1"/>
    <col min="12" max="13" width="12.875" style="6" customWidth="1"/>
    <col min="14" max="16384" width="9" style="6"/>
  </cols>
  <sheetData>
    <row r="1" spans="1:10" ht="28.5" customHeight="1">
      <c r="A1" s="572" t="s">
        <v>1085</v>
      </c>
      <c r="B1" s="573"/>
      <c r="C1" s="573"/>
      <c r="D1" s="573"/>
      <c r="E1" s="573"/>
      <c r="F1" s="573"/>
      <c r="G1" s="573"/>
      <c r="H1" s="573"/>
      <c r="I1" s="573"/>
    </row>
    <row r="2" spans="1:10" ht="14.25" customHeight="1">
      <c r="A2" s="28"/>
    </row>
    <row r="3" spans="1:10" ht="35.25" customHeight="1">
      <c r="A3" s="147" t="s">
        <v>11</v>
      </c>
      <c r="B3" s="30"/>
      <c r="C3" s="31" t="s">
        <v>12</v>
      </c>
      <c r="D3" s="30"/>
      <c r="E3" s="31" t="s">
        <v>13</v>
      </c>
      <c r="F3" s="602"/>
      <c r="G3" s="603"/>
      <c r="H3" s="29" t="s">
        <v>14</v>
      </c>
      <c r="I3" s="32"/>
      <c r="J3" s="12"/>
    </row>
    <row r="4" spans="1:10" ht="18" customHeight="1">
      <c r="A4" s="595" t="s">
        <v>15</v>
      </c>
      <c r="B4" s="602" t="s">
        <v>16</v>
      </c>
      <c r="C4" s="604"/>
      <c r="D4" s="603"/>
      <c r="E4" s="595" t="s">
        <v>17</v>
      </c>
      <c r="F4" s="595" t="s">
        <v>18</v>
      </c>
      <c r="G4" s="608" t="s">
        <v>19</v>
      </c>
      <c r="H4" s="609"/>
      <c r="I4" s="595" t="s">
        <v>20</v>
      </c>
      <c r="J4" s="12"/>
    </row>
    <row r="5" spans="1:10">
      <c r="A5" s="596"/>
      <c r="B5" s="605"/>
      <c r="C5" s="606"/>
      <c r="D5" s="607"/>
      <c r="E5" s="640"/>
      <c r="F5" s="596"/>
      <c r="G5" s="33" t="s">
        <v>21</v>
      </c>
      <c r="H5" s="33" t="s">
        <v>22</v>
      </c>
      <c r="I5" s="596"/>
      <c r="J5" s="3"/>
    </row>
    <row r="6" spans="1:10" ht="44.25" customHeight="1">
      <c r="A6" s="34" t="s">
        <v>72</v>
      </c>
      <c r="B6" s="406"/>
      <c r="C6" s="406"/>
      <c r="D6" s="406"/>
      <c r="E6" s="15" t="s">
        <v>0</v>
      </c>
      <c r="F6" s="15"/>
      <c r="G6" s="146"/>
      <c r="H6" s="146"/>
      <c r="I6" s="18"/>
      <c r="J6" s="625"/>
    </row>
    <row r="7" spans="1:10" ht="112.5" customHeight="1">
      <c r="A7" s="34" t="s">
        <v>1</v>
      </c>
      <c r="B7" s="548" t="s">
        <v>1041</v>
      </c>
      <c r="C7" s="549"/>
      <c r="D7" s="550"/>
      <c r="E7" s="15" t="s">
        <v>713</v>
      </c>
      <c r="F7" s="610" t="s">
        <v>332</v>
      </c>
      <c r="G7" s="13" t="s">
        <v>262</v>
      </c>
      <c r="H7" s="14" t="s">
        <v>262</v>
      </c>
      <c r="I7" s="18"/>
      <c r="J7" s="625"/>
    </row>
    <row r="8" spans="1:10" ht="117" customHeight="1">
      <c r="A8" s="34" t="s">
        <v>325</v>
      </c>
      <c r="B8" s="406" t="s">
        <v>1042</v>
      </c>
      <c r="C8" s="406"/>
      <c r="D8" s="406"/>
      <c r="E8" s="15" t="s">
        <v>714</v>
      </c>
      <c r="F8" s="611"/>
      <c r="G8" s="13" t="s">
        <v>262</v>
      </c>
      <c r="H8" s="14" t="s">
        <v>262</v>
      </c>
      <c r="I8" s="18"/>
    </row>
    <row r="9" spans="1:10" ht="70.5" customHeight="1">
      <c r="A9" s="435" t="s">
        <v>329</v>
      </c>
      <c r="B9" s="555" t="s">
        <v>567</v>
      </c>
      <c r="C9" s="556"/>
      <c r="D9" s="557"/>
      <c r="E9" s="406" t="s">
        <v>715</v>
      </c>
      <c r="F9" s="611"/>
      <c r="G9" s="16" t="s">
        <v>262</v>
      </c>
      <c r="H9" s="17" t="s">
        <v>262</v>
      </c>
      <c r="I9" s="600"/>
    </row>
    <row r="10" spans="1:10" ht="50.25" customHeight="1">
      <c r="A10" s="437"/>
      <c r="B10" s="597"/>
      <c r="C10" s="598"/>
      <c r="D10" s="599"/>
      <c r="E10" s="406"/>
      <c r="F10" s="611"/>
      <c r="G10" s="19" t="s">
        <v>262</v>
      </c>
      <c r="H10" s="20" t="s">
        <v>262</v>
      </c>
      <c r="I10" s="600"/>
    </row>
    <row r="11" spans="1:10" ht="102" customHeight="1">
      <c r="A11" s="21" t="s">
        <v>326</v>
      </c>
      <c r="B11" s="548" t="s">
        <v>1043</v>
      </c>
      <c r="C11" s="549"/>
      <c r="D11" s="550"/>
      <c r="E11" s="15" t="s">
        <v>716</v>
      </c>
      <c r="F11" s="612"/>
      <c r="G11" s="13" t="s">
        <v>262</v>
      </c>
      <c r="H11" s="14" t="s">
        <v>262</v>
      </c>
      <c r="I11" s="89"/>
    </row>
    <row r="12" spans="1:10" ht="73.5" customHeight="1">
      <c r="A12" s="375" t="s">
        <v>1030</v>
      </c>
      <c r="B12" s="637" t="s">
        <v>1031</v>
      </c>
      <c r="C12" s="638"/>
      <c r="D12" s="639"/>
      <c r="E12" s="376" t="s">
        <v>1032</v>
      </c>
      <c r="F12" s="366"/>
      <c r="G12" s="367" t="s">
        <v>262</v>
      </c>
      <c r="H12" s="368" t="s">
        <v>262</v>
      </c>
      <c r="I12" s="369"/>
    </row>
    <row r="13" spans="1:10" ht="31.9" customHeight="1">
      <c r="A13" s="34" t="s">
        <v>73</v>
      </c>
      <c r="B13" s="406" t="s">
        <v>2</v>
      </c>
      <c r="C13" s="406"/>
      <c r="D13" s="406"/>
      <c r="E13" s="15"/>
      <c r="F13" s="15"/>
      <c r="G13" s="146"/>
      <c r="H13" s="146"/>
      <c r="I13" s="18"/>
    </row>
    <row r="14" spans="1:10" ht="73.5" customHeight="1">
      <c r="A14" s="34" t="s">
        <v>1</v>
      </c>
      <c r="B14" s="406" t="s">
        <v>568</v>
      </c>
      <c r="C14" s="406"/>
      <c r="D14" s="406"/>
      <c r="E14" s="15" t="s">
        <v>717</v>
      </c>
      <c r="F14" s="514" t="s">
        <v>391</v>
      </c>
      <c r="G14" s="13" t="s">
        <v>262</v>
      </c>
      <c r="H14" s="14" t="s">
        <v>262</v>
      </c>
      <c r="I14" s="18"/>
    </row>
    <row r="15" spans="1:10" ht="73.5" customHeight="1">
      <c r="A15" s="574" t="s">
        <v>327</v>
      </c>
      <c r="B15" s="406" t="s">
        <v>569</v>
      </c>
      <c r="C15" s="406"/>
      <c r="D15" s="406"/>
      <c r="E15" s="406" t="s">
        <v>718</v>
      </c>
      <c r="F15" s="407"/>
      <c r="G15" s="16" t="s">
        <v>262</v>
      </c>
      <c r="H15" s="17" t="s">
        <v>262</v>
      </c>
      <c r="I15" s="600"/>
    </row>
    <row r="16" spans="1:10" ht="73.5" customHeight="1">
      <c r="A16" s="574"/>
      <c r="B16" s="406" t="s">
        <v>570</v>
      </c>
      <c r="C16" s="406"/>
      <c r="D16" s="406"/>
      <c r="E16" s="406"/>
      <c r="F16" s="575"/>
      <c r="G16" s="35" t="s">
        <v>262</v>
      </c>
      <c r="H16" s="35" t="s">
        <v>262</v>
      </c>
      <c r="I16" s="601"/>
    </row>
    <row r="17" spans="1:9" ht="75" customHeight="1">
      <c r="A17" s="574" t="s">
        <v>328</v>
      </c>
      <c r="B17" s="406" t="s">
        <v>571</v>
      </c>
      <c r="C17" s="406"/>
      <c r="D17" s="406"/>
      <c r="E17" s="406" t="s">
        <v>719</v>
      </c>
      <c r="F17" s="407"/>
      <c r="G17" s="36" t="s">
        <v>262</v>
      </c>
      <c r="H17" s="37" t="s">
        <v>262</v>
      </c>
      <c r="I17" s="600"/>
    </row>
    <row r="18" spans="1:9" ht="75" customHeight="1">
      <c r="A18" s="574"/>
      <c r="B18" s="580" t="s">
        <v>572</v>
      </c>
      <c r="C18" s="580"/>
      <c r="D18" s="580"/>
      <c r="E18" s="406"/>
      <c r="F18" s="575"/>
      <c r="G18" s="35" t="s">
        <v>262</v>
      </c>
      <c r="H18" s="35" t="s">
        <v>262</v>
      </c>
      <c r="I18" s="601"/>
    </row>
    <row r="19" spans="1:9" ht="73.5" customHeight="1">
      <c r="A19" s="574"/>
      <c r="B19" s="580" t="s">
        <v>570</v>
      </c>
      <c r="C19" s="580"/>
      <c r="D19" s="580"/>
      <c r="E19" s="406"/>
      <c r="F19" s="407"/>
      <c r="G19" s="19" t="s">
        <v>262</v>
      </c>
      <c r="H19" s="20" t="s">
        <v>262</v>
      </c>
      <c r="I19" s="600"/>
    </row>
    <row r="20" spans="1:9" ht="73.5" customHeight="1">
      <c r="A20" s="34" t="s">
        <v>326</v>
      </c>
      <c r="B20" s="406" t="s">
        <v>573</v>
      </c>
      <c r="C20" s="406"/>
      <c r="D20" s="406"/>
      <c r="E20" s="15" t="s">
        <v>720</v>
      </c>
      <c r="F20" s="515"/>
      <c r="G20" s="13" t="s">
        <v>262</v>
      </c>
      <c r="H20" s="14" t="s">
        <v>262</v>
      </c>
      <c r="I20" s="18"/>
    </row>
    <row r="21" spans="1:9" ht="36.75" customHeight="1">
      <c r="A21" s="34" t="s">
        <v>74</v>
      </c>
      <c r="B21" s="406"/>
      <c r="C21" s="406"/>
      <c r="D21" s="406"/>
      <c r="E21" s="15"/>
      <c r="F21" s="38"/>
      <c r="G21" s="146"/>
      <c r="H21" s="146"/>
      <c r="I21" s="18"/>
    </row>
    <row r="22" spans="1:9" ht="73.5" customHeight="1">
      <c r="A22" s="533" t="s">
        <v>75</v>
      </c>
      <c r="B22" s="580" t="s">
        <v>574</v>
      </c>
      <c r="C22" s="580"/>
      <c r="D22" s="580"/>
      <c r="E22" s="472" t="s">
        <v>1044</v>
      </c>
      <c r="F22" s="423" t="s">
        <v>333</v>
      </c>
      <c r="G22" s="39" t="s">
        <v>262</v>
      </c>
      <c r="H22" s="14" t="s">
        <v>262</v>
      </c>
      <c r="I22" s="470"/>
    </row>
    <row r="23" spans="1:9" ht="30.75" customHeight="1">
      <c r="A23" s="447"/>
      <c r="B23" s="460" t="s">
        <v>76</v>
      </c>
      <c r="C23" s="461"/>
      <c r="D23" s="462"/>
      <c r="E23" s="473"/>
      <c r="F23" s="423"/>
      <c r="G23" s="41" t="s">
        <v>262</v>
      </c>
      <c r="H23" s="17" t="s">
        <v>262</v>
      </c>
      <c r="I23" s="455"/>
    </row>
    <row r="24" spans="1:9" ht="104.25" customHeight="1">
      <c r="A24" s="447"/>
      <c r="B24" s="497" t="s">
        <v>142</v>
      </c>
      <c r="C24" s="498"/>
      <c r="D24" s="499"/>
      <c r="E24" s="474"/>
      <c r="F24" s="423"/>
      <c r="G24" s="42"/>
      <c r="H24" s="43"/>
      <c r="I24" s="455"/>
    </row>
    <row r="25" spans="1:9" ht="77.25" customHeight="1">
      <c r="A25" s="534"/>
      <c r="B25" s="535" t="s">
        <v>309</v>
      </c>
      <c r="C25" s="536"/>
      <c r="D25" s="537"/>
      <c r="E25" s="15"/>
      <c r="F25" s="44" t="s">
        <v>310</v>
      </c>
      <c r="G25" s="13" t="s">
        <v>262</v>
      </c>
      <c r="H25" s="14" t="s">
        <v>262</v>
      </c>
      <c r="I25" s="471"/>
    </row>
    <row r="26" spans="1:9" ht="75" customHeight="1">
      <c r="A26" s="34" t="s">
        <v>78</v>
      </c>
      <c r="B26" s="542" t="s">
        <v>575</v>
      </c>
      <c r="C26" s="543"/>
      <c r="D26" s="544"/>
      <c r="E26" s="376" t="s">
        <v>1045</v>
      </c>
      <c r="F26" s="15" t="s">
        <v>334</v>
      </c>
      <c r="G26" s="13" t="s">
        <v>262</v>
      </c>
      <c r="H26" s="14" t="s">
        <v>262</v>
      </c>
      <c r="I26" s="18"/>
    </row>
    <row r="27" spans="1:9" ht="75" customHeight="1">
      <c r="A27" s="34" t="s">
        <v>79</v>
      </c>
      <c r="B27" s="406" t="s">
        <v>576</v>
      </c>
      <c r="C27" s="406"/>
      <c r="D27" s="406"/>
      <c r="E27" s="376" t="s">
        <v>1046</v>
      </c>
      <c r="F27" s="15" t="s">
        <v>438</v>
      </c>
      <c r="G27" s="13" t="s">
        <v>262</v>
      </c>
      <c r="H27" s="14" t="s">
        <v>262</v>
      </c>
      <c r="I27" s="18"/>
    </row>
    <row r="28" spans="1:9" ht="75" customHeight="1">
      <c r="A28" s="34" t="s">
        <v>80</v>
      </c>
      <c r="B28" s="406" t="s">
        <v>577</v>
      </c>
      <c r="C28" s="406"/>
      <c r="D28" s="406"/>
      <c r="E28" s="376" t="s">
        <v>1047</v>
      </c>
      <c r="F28" s="10" t="s">
        <v>436</v>
      </c>
      <c r="G28" s="13" t="s">
        <v>262</v>
      </c>
      <c r="H28" s="14" t="s">
        <v>262</v>
      </c>
      <c r="I28" s="18"/>
    </row>
    <row r="29" spans="1:9" ht="75" customHeight="1">
      <c r="A29" s="21" t="s">
        <v>81</v>
      </c>
      <c r="B29" s="406" t="s">
        <v>143</v>
      </c>
      <c r="C29" s="406"/>
      <c r="D29" s="406"/>
      <c r="E29" s="376" t="s">
        <v>1048</v>
      </c>
      <c r="F29" s="613" t="s">
        <v>437</v>
      </c>
      <c r="G29" s="13" t="s">
        <v>262</v>
      </c>
      <c r="H29" s="14" t="s">
        <v>262</v>
      </c>
      <c r="I29" s="450"/>
    </row>
    <row r="30" spans="1:9" ht="75" customHeight="1">
      <c r="A30" s="45"/>
      <c r="B30" s="406" t="s">
        <v>144</v>
      </c>
      <c r="C30" s="406"/>
      <c r="D30" s="406"/>
      <c r="E30" s="376" t="s">
        <v>1049</v>
      </c>
      <c r="F30" s="612"/>
      <c r="G30" s="13" t="s">
        <v>262</v>
      </c>
      <c r="H30" s="14" t="s">
        <v>262</v>
      </c>
      <c r="I30" s="452"/>
    </row>
    <row r="31" spans="1:9" ht="76.5" customHeight="1">
      <c r="A31" s="21" t="s">
        <v>82</v>
      </c>
      <c r="B31" s="406" t="s">
        <v>145</v>
      </c>
      <c r="C31" s="406"/>
      <c r="D31" s="406"/>
      <c r="E31" s="15" t="s">
        <v>721</v>
      </c>
      <c r="F31" s="514" t="s">
        <v>335</v>
      </c>
      <c r="G31" s="13" t="s">
        <v>262</v>
      </c>
      <c r="H31" s="14" t="s">
        <v>262</v>
      </c>
      <c r="I31" s="450"/>
    </row>
    <row r="32" spans="1:9" ht="76.5" customHeight="1">
      <c r="A32" s="57"/>
      <c r="B32" s="406" t="s">
        <v>146</v>
      </c>
      <c r="C32" s="406"/>
      <c r="D32" s="406"/>
      <c r="E32" s="15" t="s">
        <v>722</v>
      </c>
      <c r="F32" s="515"/>
      <c r="G32" s="13" t="s">
        <v>262</v>
      </c>
      <c r="H32" s="14" t="s">
        <v>262</v>
      </c>
      <c r="I32" s="451"/>
    </row>
    <row r="33" spans="1:9" ht="336" customHeight="1">
      <c r="A33" s="57"/>
      <c r="B33" s="514" t="s">
        <v>147</v>
      </c>
      <c r="C33" s="514"/>
      <c r="D33" s="514"/>
      <c r="E33" s="46" t="s">
        <v>723</v>
      </c>
      <c r="F33" s="418" t="s">
        <v>336</v>
      </c>
      <c r="G33" s="16" t="s">
        <v>262</v>
      </c>
      <c r="H33" s="17" t="s">
        <v>262</v>
      </c>
      <c r="I33" s="451"/>
    </row>
    <row r="34" spans="1:9" ht="53.25" customHeight="1">
      <c r="A34" s="57"/>
      <c r="B34" s="429" t="s">
        <v>148</v>
      </c>
      <c r="C34" s="430"/>
      <c r="D34" s="594"/>
      <c r="E34" s="10" t="s">
        <v>83</v>
      </c>
      <c r="F34" s="419"/>
      <c r="G34" s="19" t="s">
        <v>262</v>
      </c>
      <c r="H34" s="20" t="s">
        <v>262</v>
      </c>
      <c r="I34" s="451"/>
    </row>
    <row r="35" spans="1:9" ht="75" customHeight="1">
      <c r="A35" s="57"/>
      <c r="B35" s="406" t="s">
        <v>149</v>
      </c>
      <c r="C35" s="406"/>
      <c r="D35" s="406"/>
      <c r="E35" s="15" t="s">
        <v>724</v>
      </c>
      <c r="F35" s="419"/>
      <c r="G35" s="13" t="s">
        <v>262</v>
      </c>
      <c r="H35" s="14" t="s">
        <v>262</v>
      </c>
      <c r="I35" s="451"/>
    </row>
    <row r="36" spans="1:9" ht="75" customHeight="1">
      <c r="A36" s="57"/>
      <c r="B36" s="406" t="s">
        <v>150</v>
      </c>
      <c r="C36" s="406"/>
      <c r="D36" s="406"/>
      <c r="E36" s="15" t="s">
        <v>3</v>
      </c>
      <c r="F36" s="419"/>
      <c r="G36" s="13" t="s">
        <v>262</v>
      </c>
      <c r="H36" s="14" t="s">
        <v>262</v>
      </c>
      <c r="I36" s="451"/>
    </row>
    <row r="37" spans="1:9" ht="75" customHeight="1">
      <c r="A37" s="45"/>
      <c r="B37" s="406" t="s">
        <v>151</v>
      </c>
      <c r="C37" s="406"/>
      <c r="D37" s="406"/>
      <c r="E37" s="15" t="s">
        <v>1050</v>
      </c>
      <c r="F37" s="614"/>
      <c r="G37" s="13" t="s">
        <v>262</v>
      </c>
      <c r="H37" s="14" t="s">
        <v>262</v>
      </c>
      <c r="I37" s="452"/>
    </row>
    <row r="38" spans="1:9" ht="46.5" customHeight="1">
      <c r="A38" s="21" t="s">
        <v>477</v>
      </c>
      <c r="B38" s="421" t="s">
        <v>152</v>
      </c>
      <c r="C38" s="422"/>
      <c r="D38" s="418"/>
      <c r="E38" s="414" t="s">
        <v>1051</v>
      </c>
      <c r="F38" s="514" t="s">
        <v>392</v>
      </c>
      <c r="G38" s="16" t="s">
        <v>262</v>
      </c>
      <c r="H38" s="17" t="s">
        <v>262</v>
      </c>
      <c r="I38" s="89"/>
    </row>
    <row r="39" spans="1:9" ht="21" customHeight="1">
      <c r="A39" s="57"/>
      <c r="B39" s="575" t="s">
        <v>4</v>
      </c>
      <c r="C39" s="489"/>
      <c r="D39" s="419"/>
      <c r="E39" s="413"/>
      <c r="F39" s="407"/>
      <c r="G39" s="47"/>
      <c r="H39" s="47"/>
      <c r="I39" s="92"/>
    </row>
    <row r="40" spans="1:9" ht="25.5" customHeight="1">
      <c r="A40" s="57"/>
      <c r="B40" s="408" t="s">
        <v>153</v>
      </c>
      <c r="C40" s="409"/>
      <c r="D40" s="410"/>
      <c r="E40" s="49"/>
      <c r="F40" s="407"/>
      <c r="G40" s="47"/>
      <c r="H40" s="47"/>
      <c r="I40" s="92"/>
    </row>
    <row r="41" spans="1:9" ht="27" customHeight="1">
      <c r="A41" s="57"/>
      <c r="B41" s="408" t="s">
        <v>154</v>
      </c>
      <c r="C41" s="409"/>
      <c r="D41" s="410"/>
      <c r="E41" s="49"/>
      <c r="F41" s="407"/>
      <c r="G41" s="47"/>
      <c r="H41" s="47"/>
      <c r="I41" s="92"/>
    </row>
    <row r="42" spans="1:9" ht="29.25" customHeight="1">
      <c r="A42" s="57"/>
      <c r="B42" s="408" t="s">
        <v>155</v>
      </c>
      <c r="C42" s="409"/>
      <c r="D42" s="410"/>
      <c r="E42" s="49"/>
      <c r="F42" s="407"/>
      <c r="G42" s="47"/>
      <c r="H42" s="47"/>
      <c r="I42" s="92"/>
    </row>
    <row r="43" spans="1:9" ht="26.25" customHeight="1">
      <c r="A43" s="57"/>
      <c r="B43" s="408" t="s">
        <v>156</v>
      </c>
      <c r="C43" s="409"/>
      <c r="D43" s="410"/>
      <c r="E43" s="49"/>
      <c r="F43" s="407"/>
      <c r="G43" s="47"/>
      <c r="H43" s="47"/>
      <c r="I43" s="92"/>
    </row>
    <row r="44" spans="1:9" ht="36" customHeight="1">
      <c r="A44" s="57"/>
      <c r="B44" s="408" t="s">
        <v>157</v>
      </c>
      <c r="C44" s="409"/>
      <c r="D44" s="410"/>
      <c r="E44" s="49"/>
      <c r="F44" s="407"/>
      <c r="G44" s="47"/>
      <c r="H44" s="47"/>
      <c r="I44" s="92"/>
    </row>
    <row r="45" spans="1:9" ht="33" customHeight="1">
      <c r="A45" s="57"/>
      <c r="B45" s="408" t="s">
        <v>158</v>
      </c>
      <c r="C45" s="409"/>
      <c r="D45" s="410"/>
      <c r="E45" s="49"/>
      <c r="F45" s="407"/>
      <c r="G45" s="47"/>
      <c r="H45" s="47"/>
      <c r="I45" s="451"/>
    </row>
    <row r="46" spans="1:9" ht="27.75" customHeight="1">
      <c r="A46" s="57"/>
      <c r="B46" s="408" t="s">
        <v>26</v>
      </c>
      <c r="C46" s="409"/>
      <c r="D46" s="410"/>
      <c r="E46" s="49"/>
      <c r="F46" s="407"/>
      <c r="G46" s="47"/>
      <c r="H46" s="47"/>
      <c r="I46" s="451"/>
    </row>
    <row r="47" spans="1:9" ht="26.25" customHeight="1">
      <c r="A47" s="57"/>
      <c r="B47" s="408" t="s">
        <v>159</v>
      </c>
      <c r="C47" s="409"/>
      <c r="D47" s="410"/>
      <c r="E47" s="49"/>
      <c r="F47" s="407"/>
      <c r="G47" s="47"/>
      <c r="H47" s="47"/>
      <c r="I47" s="451"/>
    </row>
    <row r="48" spans="1:9" ht="26.25" customHeight="1">
      <c r="A48" s="57"/>
      <c r="B48" s="408" t="s">
        <v>160</v>
      </c>
      <c r="C48" s="409"/>
      <c r="D48" s="410"/>
      <c r="E48" s="49"/>
      <c r="F48" s="407"/>
      <c r="G48" s="47"/>
      <c r="H48" s="47"/>
      <c r="I48" s="451"/>
    </row>
    <row r="49" spans="1:9" ht="24" customHeight="1">
      <c r="A49" s="57"/>
      <c r="B49" s="408" t="s">
        <v>161</v>
      </c>
      <c r="C49" s="409"/>
      <c r="D49" s="410"/>
      <c r="E49" s="49"/>
      <c r="F49" s="407"/>
      <c r="G49" s="47"/>
      <c r="H49" s="47"/>
      <c r="I49" s="451"/>
    </row>
    <row r="50" spans="1:9" ht="27.75" customHeight="1">
      <c r="A50" s="57"/>
      <c r="B50" s="429" t="s">
        <v>27</v>
      </c>
      <c r="C50" s="430"/>
      <c r="D50" s="431"/>
      <c r="E50" s="50"/>
      <c r="F50" s="407"/>
      <c r="G50" s="51"/>
      <c r="H50" s="51"/>
      <c r="I50" s="451"/>
    </row>
    <row r="51" spans="1:9" ht="95.25" customHeight="1">
      <c r="A51" s="57"/>
      <c r="B51" s="591" t="s">
        <v>1052</v>
      </c>
      <c r="C51" s="592"/>
      <c r="D51" s="593"/>
      <c r="E51" s="38" t="s">
        <v>725</v>
      </c>
      <c r="F51" s="407"/>
      <c r="G51" s="13" t="s">
        <v>262</v>
      </c>
      <c r="H51" s="14" t="s">
        <v>262</v>
      </c>
      <c r="I51" s="451"/>
    </row>
    <row r="52" spans="1:9" ht="180.75" customHeight="1">
      <c r="A52" s="57"/>
      <c r="B52" s="448" t="s">
        <v>322</v>
      </c>
      <c r="C52" s="449"/>
      <c r="D52" s="538"/>
      <c r="E52" s="38"/>
      <c r="F52" s="615"/>
      <c r="G52" s="13" t="s">
        <v>262</v>
      </c>
      <c r="H52" s="14" t="s">
        <v>262</v>
      </c>
      <c r="I52" s="452"/>
    </row>
    <row r="53" spans="1:9" ht="78.75" customHeight="1">
      <c r="A53" s="21" t="s">
        <v>476</v>
      </c>
      <c r="B53" s="406" t="s">
        <v>162</v>
      </c>
      <c r="C53" s="406"/>
      <c r="D53" s="406"/>
      <c r="E53" s="52" t="s">
        <v>726</v>
      </c>
      <c r="F53" s="613" t="s">
        <v>393</v>
      </c>
      <c r="G53" s="13" t="s">
        <v>262</v>
      </c>
      <c r="H53" s="14" t="s">
        <v>262</v>
      </c>
      <c r="I53" s="450"/>
    </row>
    <row r="54" spans="1:9" ht="78.75" customHeight="1">
      <c r="A54" s="57"/>
      <c r="B54" s="539" t="s">
        <v>163</v>
      </c>
      <c r="C54" s="539"/>
      <c r="D54" s="539"/>
      <c r="E54" s="52" t="s">
        <v>727</v>
      </c>
      <c r="F54" s="611"/>
      <c r="G54" s="13" t="s">
        <v>262</v>
      </c>
      <c r="H54" s="14" t="s">
        <v>262</v>
      </c>
      <c r="I54" s="451"/>
    </row>
    <row r="55" spans="1:9" ht="78.75" customHeight="1">
      <c r="A55" s="57"/>
      <c r="B55" s="539" t="s">
        <v>164</v>
      </c>
      <c r="C55" s="539"/>
      <c r="D55" s="539"/>
      <c r="E55" s="52" t="s">
        <v>728</v>
      </c>
      <c r="F55" s="611"/>
      <c r="G55" s="13" t="s">
        <v>262</v>
      </c>
      <c r="H55" s="14" t="s">
        <v>262</v>
      </c>
      <c r="I55" s="451"/>
    </row>
    <row r="56" spans="1:9" ht="78.75" customHeight="1">
      <c r="A56" s="45"/>
      <c r="B56" s="539" t="s">
        <v>165</v>
      </c>
      <c r="C56" s="539"/>
      <c r="D56" s="539"/>
      <c r="E56" s="52" t="s">
        <v>729</v>
      </c>
      <c r="F56" s="624"/>
      <c r="G56" s="13" t="s">
        <v>262</v>
      </c>
      <c r="H56" s="14" t="s">
        <v>262</v>
      </c>
      <c r="I56" s="452"/>
    </row>
    <row r="57" spans="1:9" ht="77.25" customHeight="1">
      <c r="A57" s="21" t="s">
        <v>84</v>
      </c>
      <c r="B57" s="539" t="s">
        <v>166</v>
      </c>
      <c r="C57" s="539"/>
      <c r="D57" s="539"/>
      <c r="E57" s="52" t="s">
        <v>730</v>
      </c>
      <c r="F57" s="613" t="s">
        <v>85</v>
      </c>
      <c r="G57" s="13" t="s">
        <v>262</v>
      </c>
      <c r="H57" s="14" t="s">
        <v>262</v>
      </c>
      <c r="I57" s="475" t="s">
        <v>96</v>
      </c>
    </row>
    <row r="58" spans="1:9" ht="77.25" customHeight="1">
      <c r="A58" s="57"/>
      <c r="B58" s="539" t="s">
        <v>167</v>
      </c>
      <c r="C58" s="539"/>
      <c r="D58" s="539"/>
      <c r="E58" s="52" t="s">
        <v>731</v>
      </c>
      <c r="F58" s="611"/>
      <c r="G58" s="13" t="s">
        <v>262</v>
      </c>
      <c r="H58" s="14" t="s">
        <v>262</v>
      </c>
      <c r="I58" s="476"/>
    </row>
    <row r="59" spans="1:9" ht="77.25" customHeight="1">
      <c r="A59" s="57"/>
      <c r="B59" s="539" t="s">
        <v>86</v>
      </c>
      <c r="C59" s="539"/>
      <c r="D59" s="539"/>
      <c r="E59" s="52" t="s">
        <v>732</v>
      </c>
      <c r="F59" s="611"/>
      <c r="G59" s="13" t="s">
        <v>262</v>
      </c>
      <c r="H59" s="14" t="s">
        <v>262</v>
      </c>
      <c r="I59" s="476"/>
    </row>
    <row r="60" spans="1:9" ht="77.25" customHeight="1">
      <c r="A60" s="57"/>
      <c r="B60" s="539" t="s">
        <v>168</v>
      </c>
      <c r="C60" s="539"/>
      <c r="D60" s="539"/>
      <c r="E60" s="52" t="s">
        <v>733</v>
      </c>
      <c r="F60" s="612"/>
      <c r="G60" s="13" t="s">
        <v>262</v>
      </c>
      <c r="H60" s="14" t="s">
        <v>262</v>
      </c>
      <c r="I60" s="477"/>
    </row>
    <row r="61" spans="1:9" ht="32.25" customHeight="1">
      <c r="A61" s="21" t="s">
        <v>87</v>
      </c>
      <c r="B61" s="590" t="s">
        <v>578</v>
      </c>
      <c r="C61" s="590"/>
      <c r="D61" s="590"/>
      <c r="E61" s="414" t="s">
        <v>734</v>
      </c>
      <c r="F61" s="414" t="s">
        <v>337</v>
      </c>
      <c r="G61" s="16" t="s">
        <v>262</v>
      </c>
      <c r="H61" s="17" t="s">
        <v>262</v>
      </c>
      <c r="I61" s="89"/>
    </row>
    <row r="62" spans="1:9" ht="118.5" customHeight="1">
      <c r="A62" s="57"/>
      <c r="B62" s="408" t="s">
        <v>260</v>
      </c>
      <c r="C62" s="409"/>
      <c r="D62" s="410"/>
      <c r="E62" s="413"/>
      <c r="F62" s="413"/>
      <c r="G62" s="53"/>
      <c r="H62" s="53"/>
      <c r="I62" s="92"/>
    </row>
    <row r="63" spans="1:9" ht="55.5" customHeight="1">
      <c r="A63" s="45"/>
      <c r="B63" s="429" t="s">
        <v>579</v>
      </c>
      <c r="C63" s="430"/>
      <c r="D63" s="431"/>
      <c r="E63" s="54"/>
      <c r="F63" s="54"/>
      <c r="G63" s="55"/>
      <c r="H63" s="55"/>
      <c r="I63" s="56"/>
    </row>
    <row r="64" spans="1:9" ht="75" customHeight="1">
      <c r="A64" s="21" t="s">
        <v>88</v>
      </c>
      <c r="B64" s="539" t="s">
        <v>169</v>
      </c>
      <c r="C64" s="539"/>
      <c r="D64" s="539"/>
      <c r="E64" s="376" t="s">
        <v>1053</v>
      </c>
      <c r="F64" s="610" t="s">
        <v>396</v>
      </c>
      <c r="G64" s="13" t="s">
        <v>262</v>
      </c>
      <c r="H64" s="14" t="s">
        <v>262</v>
      </c>
      <c r="I64" s="475" t="s">
        <v>96</v>
      </c>
    </row>
    <row r="65" spans="1:9" ht="75" customHeight="1">
      <c r="A65" s="57"/>
      <c r="B65" s="539" t="s">
        <v>170</v>
      </c>
      <c r="C65" s="539"/>
      <c r="D65" s="539"/>
      <c r="E65" s="376" t="s">
        <v>1054</v>
      </c>
      <c r="F65" s="611"/>
      <c r="G65" s="13" t="s">
        <v>262</v>
      </c>
      <c r="H65" s="14" t="s">
        <v>262</v>
      </c>
      <c r="I65" s="476"/>
    </row>
    <row r="66" spans="1:9" ht="144" customHeight="1">
      <c r="A66" s="436"/>
      <c r="B66" s="539" t="s">
        <v>1056</v>
      </c>
      <c r="C66" s="539"/>
      <c r="D66" s="539"/>
      <c r="E66" s="376" t="s">
        <v>1055</v>
      </c>
      <c r="F66" s="611"/>
      <c r="G66" s="13" t="s">
        <v>262</v>
      </c>
      <c r="H66" s="14" t="s">
        <v>262</v>
      </c>
      <c r="I66" s="476"/>
    </row>
    <row r="67" spans="1:9" ht="100.5" customHeight="1">
      <c r="A67" s="436"/>
      <c r="B67" s="539" t="s">
        <v>412</v>
      </c>
      <c r="C67" s="539"/>
      <c r="D67" s="539"/>
      <c r="E67" s="376" t="s">
        <v>1057</v>
      </c>
      <c r="F67" s="612"/>
      <c r="G67" s="13" t="s">
        <v>262</v>
      </c>
      <c r="H67" s="14" t="s">
        <v>262</v>
      </c>
      <c r="I67" s="476"/>
    </row>
    <row r="68" spans="1:9" ht="93.75" customHeight="1">
      <c r="A68" s="436"/>
      <c r="B68" s="444" t="s">
        <v>323</v>
      </c>
      <c r="C68" s="445"/>
      <c r="D68" s="528"/>
      <c r="E68" s="377" t="s">
        <v>1058</v>
      </c>
      <c r="F68" s="15" t="s">
        <v>394</v>
      </c>
      <c r="G68" s="13" t="s">
        <v>262</v>
      </c>
      <c r="H68" s="14" t="s">
        <v>262</v>
      </c>
      <c r="I68" s="478"/>
    </row>
    <row r="69" spans="1:9" ht="78.75" customHeight="1">
      <c r="A69" s="58" t="s">
        <v>261</v>
      </c>
      <c r="B69" s="542" t="s">
        <v>311</v>
      </c>
      <c r="C69" s="545"/>
      <c r="D69" s="546"/>
      <c r="E69" s="378" t="s">
        <v>1059</v>
      </c>
      <c r="F69" s="646" t="s">
        <v>395</v>
      </c>
      <c r="G69" s="13" t="s">
        <v>262</v>
      </c>
      <c r="H69" s="14" t="s">
        <v>262</v>
      </c>
      <c r="I69" s="479"/>
    </row>
    <row r="70" spans="1:9" ht="78.75" customHeight="1">
      <c r="A70" s="40"/>
      <c r="B70" s="542" t="s">
        <v>324</v>
      </c>
      <c r="C70" s="545"/>
      <c r="D70" s="546"/>
      <c r="E70" s="378" t="s">
        <v>1060</v>
      </c>
      <c r="F70" s="647"/>
      <c r="G70" s="13" t="s">
        <v>262</v>
      </c>
      <c r="H70" s="14" t="s">
        <v>262</v>
      </c>
      <c r="I70" s="451"/>
    </row>
    <row r="71" spans="1:9" ht="78.75" customHeight="1">
      <c r="A71" s="57"/>
      <c r="B71" s="542" t="s">
        <v>312</v>
      </c>
      <c r="C71" s="545"/>
      <c r="D71" s="546"/>
      <c r="E71" s="379" t="s">
        <v>1061</v>
      </c>
      <c r="F71" s="648"/>
      <c r="G71" s="13" t="s">
        <v>262</v>
      </c>
      <c r="H71" s="14" t="s">
        <v>262</v>
      </c>
      <c r="I71" s="452"/>
    </row>
    <row r="72" spans="1:9" ht="39.75" customHeight="1">
      <c r="A72" s="21" t="s">
        <v>89</v>
      </c>
      <c r="B72" s="590" t="s">
        <v>580</v>
      </c>
      <c r="C72" s="590"/>
      <c r="D72" s="590"/>
      <c r="E72" s="60" t="s">
        <v>735</v>
      </c>
      <c r="F72" s="60" t="s">
        <v>90</v>
      </c>
      <c r="G72" s="16" t="s">
        <v>262</v>
      </c>
      <c r="H72" s="17" t="s">
        <v>262</v>
      </c>
      <c r="I72" s="89"/>
    </row>
    <row r="73" spans="1:9" ht="26.25" customHeight="1">
      <c r="A73" s="57"/>
      <c r="B73" s="408" t="s">
        <v>581</v>
      </c>
      <c r="C73" s="409"/>
      <c r="D73" s="410"/>
      <c r="E73" s="61"/>
      <c r="F73" s="61"/>
      <c r="G73" s="53"/>
      <c r="H73" s="53"/>
      <c r="I73" s="92"/>
    </row>
    <row r="74" spans="1:9" ht="54" customHeight="1">
      <c r="A74" s="57"/>
      <c r="B74" s="408" t="s">
        <v>171</v>
      </c>
      <c r="C74" s="409"/>
      <c r="D74" s="410"/>
      <c r="E74" s="61"/>
      <c r="F74" s="61"/>
      <c r="G74" s="53"/>
      <c r="H74" s="53"/>
      <c r="I74" s="92"/>
    </row>
    <row r="75" spans="1:9" ht="84.75" customHeight="1">
      <c r="A75" s="57"/>
      <c r="B75" s="408" t="s">
        <v>172</v>
      </c>
      <c r="C75" s="409"/>
      <c r="D75" s="410"/>
      <c r="E75" s="61"/>
      <c r="F75" s="61"/>
      <c r="G75" s="53"/>
      <c r="H75" s="53"/>
      <c r="I75" s="92"/>
    </row>
    <row r="76" spans="1:9" ht="53.25" customHeight="1">
      <c r="A76" s="57"/>
      <c r="B76" s="408" t="s">
        <v>173</v>
      </c>
      <c r="C76" s="409"/>
      <c r="D76" s="410"/>
      <c r="E76" s="61"/>
      <c r="F76" s="61"/>
      <c r="G76" s="53"/>
      <c r="H76" s="53"/>
      <c r="I76" s="92"/>
    </row>
    <row r="77" spans="1:9" ht="57" customHeight="1">
      <c r="A77" s="1"/>
      <c r="B77" s="540" t="s">
        <v>174</v>
      </c>
      <c r="C77" s="541"/>
      <c r="D77" s="443"/>
      <c r="E77" s="62"/>
      <c r="F77" s="62"/>
      <c r="G77" s="63"/>
      <c r="H77" s="63"/>
      <c r="I77" s="96"/>
    </row>
    <row r="78" spans="1:9" ht="65.25" customHeight="1">
      <c r="A78" s="59" t="s">
        <v>91</v>
      </c>
      <c r="B78" s="460" t="s">
        <v>582</v>
      </c>
      <c r="C78" s="461"/>
      <c r="D78" s="462"/>
      <c r="E78" s="378" t="s">
        <v>1062</v>
      </c>
      <c r="F78" s="463" t="s">
        <v>175</v>
      </c>
      <c r="G78" s="16" t="s">
        <v>262</v>
      </c>
      <c r="H78" s="17" t="s">
        <v>262</v>
      </c>
      <c r="I78" s="64"/>
    </row>
    <row r="79" spans="1:9" ht="57.75" customHeight="1">
      <c r="A79" s="9"/>
      <c r="B79" s="415" t="s">
        <v>583</v>
      </c>
      <c r="C79" s="416"/>
      <c r="D79" s="417"/>
      <c r="E79" s="9"/>
      <c r="F79" s="464"/>
      <c r="G79" s="36" t="s">
        <v>262</v>
      </c>
      <c r="H79" s="37" t="s">
        <v>262</v>
      </c>
      <c r="I79" s="68"/>
    </row>
    <row r="80" spans="1:9" ht="34.5" customHeight="1">
      <c r="A80" s="9"/>
      <c r="B80" s="415" t="s">
        <v>176</v>
      </c>
      <c r="C80" s="416"/>
      <c r="D80" s="417"/>
      <c r="E80" s="9"/>
      <c r="F80" s="9"/>
      <c r="G80" s="8" t="s">
        <v>262</v>
      </c>
      <c r="H80" s="8" t="s">
        <v>262</v>
      </c>
      <c r="I80" s="68"/>
    </row>
    <row r="81" spans="1:9" ht="47.25" customHeight="1">
      <c r="A81" s="9"/>
      <c r="B81" s="497" t="s">
        <v>177</v>
      </c>
      <c r="C81" s="498"/>
      <c r="D81" s="499"/>
      <c r="E81" s="10"/>
      <c r="F81" s="10"/>
      <c r="G81" s="36" t="s">
        <v>262</v>
      </c>
      <c r="H81" s="37" t="s">
        <v>262</v>
      </c>
      <c r="I81" s="68"/>
    </row>
    <row r="82" spans="1:9" ht="77.25" customHeight="1">
      <c r="A82" s="21" t="s">
        <v>93</v>
      </c>
      <c r="B82" s="539" t="s">
        <v>178</v>
      </c>
      <c r="C82" s="539"/>
      <c r="D82" s="539"/>
      <c r="E82" s="376" t="s">
        <v>1063</v>
      </c>
      <c r="F82" s="65" t="s">
        <v>397</v>
      </c>
      <c r="G82" s="16" t="s">
        <v>262</v>
      </c>
      <c r="H82" s="17" t="s">
        <v>262</v>
      </c>
      <c r="I82" s="450"/>
    </row>
    <row r="83" spans="1:9" ht="77.25" customHeight="1">
      <c r="A83" s="57"/>
      <c r="B83" s="539" t="s">
        <v>179</v>
      </c>
      <c r="C83" s="539"/>
      <c r="D83" s="539"/>
      <c r="E83" s="376" t="s">
        <v>1064</v>
      </c>
      <c r="F83" s="620" t="s">
        <v>92</v>
      </c>
      <c r="G83" s="16" t="s">
        <v>262</v>
      </c>
      <c r="H83" s="17" t="s">
        <v>262</v>
      </c>
      <c r="I83" s="451"/>
    </row>
    <row r="84" spans="1:9" ht="77.25" customHeight="1">
      <c r="A84" s="57"/>
      <c r="B84" s="542" t="s">
        <v>180</v>
      </c>
      <c r="C84" s="543"/>
      <c r="D84" s="544"/>
      <c r="E84" s="15" t="s">
        <v>330</v>
      </c>
      <c r="F84" s="515"/>
      <c r="G84" s="16" t="s">
        <v>262</v>
      </c>
      <c r="H84" s="17" t="s">
        <v>262</v>
      </c>
      <c r="I84" s="452"/>
    </row>
    <row r="85" spans="1:9" ht="77.25" customHeight="1">
      <c r="A85" s="21" t="s">
        <v>94</v>
      </c>
      <c r="B85" s="539" t="s">
        <v>181</v>
      </c>
      <c r="C85" s="539"/>
      <c r="D85" s="539"/>
      <c r="E85" s="376" t="s">
        <v>1065</v>
      </c>
      <c r="F85" s="514" t="s">
        <v>398</v>
      </c>
      <c r="G85" s="16" t="s">
        <v>262</v>
      </c>
      <c r="H85" s="17" t="s">
        <v>262</v>
      </c>
      <c r="I85" s="450"/>
    </row>
    <row r="86" spans="1:9" ht="77.25" customHeight="1">
      <c r="A86" s="57"/>
      <c r="B86" s="539" t="s">
        <v>182</v>
      </c>
      <c r="C86" s="539"/>
      <c r="D86" s="539"/>
      <c r="E86" s="376" t="s">
        <v>1066</v>
      </c>
      <c r="F86" s="407"/>
      <c r="G86" s="16" t="s">
        <v>262</v>
      </c>
      <c r="H86" s="17" t="s">
        <v>262</v>
      </c>
      <c r="I86" s="451"/>
    </row>
    <row r="87" spans="1:9" ht="77.25" customHeight="1">
      <c r="A87" s="45"/>
      <c r="B87" s="555" t="s">
        <v>183</v>
      </c>
      <c r="C87" s="556"/>
      <c r="D87" s="557"/>
      <c r="E87" s="380" t="s">
        <v>1067</v>
      </c>
      <c r="F87" s="615"/>
      <c r="G87" s="16" t="s">
        <v>262</v>
      </c>
      <c r="H87" s="17" t="s">
        <v>262</v>
      </c>
      <c r="I87" s="452"/>
    </row>
    <row r="88" spans="1:9" ht="106.5" customHeight="1">
      <c r="A88" s="21" t="s">
        <v>95</v>
      </c>
      <c r="B88" s="539" t="s">
        <v>331</v>
      </c>
      <c r="C88" s="539"/>
      <c r="D88" s="539"/>
      <c r="E88" s="376" t="s">
        <v>1068</v>
      </c>
      <c r="F88" s="613" t="s">
        <v>399</v>
      </c>
      <c r="G88" s="16" t="s">
        <v>262</v>
      </c>
      <c r="H88" s="17" t="s">
        <v>262</v>
      </c>
      <c r="I88" s="18"/>
    </row>
    <row r="89" spans="1:9" ht="75.75" customHeight="1">
      <c r="A89" s="57"/>
      <c r="B89" s="539" t="s">
        <v>184</v>
      </c>
      <c r="C89" s="539"/>
      <c r="D89" s="539"/>
      <c r="E89" s="376" t="s">
        <v>1069</v>
      </c>
      <c r="F89" s="612"/>
      <c r="G89" s="16" t="s">
        <v>262</v>
      </c>
      <c r="H89" s="17" t="s">
        <v>262</v>
      </c>
      <c r="I89" s="18"/>
    </row>
    <row r="90" spans="1:9" ht="117" customHeight="1">
      <c r="A90" s="66" t="s">
        <v>318</v>
      </c>
      <c r="B90" s="448" t="s">
        <v>584</v>
      </c>
      <c r="C90" s="449"/>
      <c r="D90" s="538"/>
      <c r="E90" s="376" t="s">
        <v>1033</v>
      </c>
      <c r="F90" s="67" t="s">
        <v>313</v>
      </c>
      <c r="G90" s="16" t="s">
        <v>262</v>
      </c>
      <c r="H90" s="17" t="s">
        <v>262</v>
      </c>
      <c r="I90" s="18"/>
    </row>
    <row r="91" spans="1:9" ht="76.5" customHeight="1">
      <c r="A91" s="21" t="s">
        <v>319</v>
      </c>
      <c r="B91" s="539" t="s">
        <v>1034</v>
      </c>
      <c r="C91" s="539"/>
      <c r="D91" s="539"/>
      <c r="E91" s="376" t="s">
        <v>1070</v>
      </c>
      <c r="F91" s="613" t="s">
        <v>400</v>
      </c>
      <c r="G91" s="16" t="s">
        <v>262</v>
      </c>
      <c r="H91" s="17" t="s">
        <v>262</v>
      </c>
      <c r="I91" s="450"/>
    </row>
    <row r="92" spans="1:9" ht="76.5" customHeight="1">
      <c r="A92" s="57"/>
      <c r="B92" s="539" t="s">
        <v>5</v>
      </c>
      <c r="C92" s="539"/>
      <c r="D92" s="539"/>
      <c r="E92" s="376" t="s">
        <v>1071</v>
      </c>
      <c r="F92" s="611"/>
      <c r="G92" s="16" t="s">
        <v>262</v>
      </c>
      <c r="H92" s="17" t="s">
        <v>262</v>
      </c>
      <c r="I92" s="451"/>
    </row>
    <row r="93" spans="1:9" ht="76.5" customHeight="1">
      <c r="A93" s="57"/>
      <c r="B93" s="539" t="s">
        <v>185</v>
      </c>
      <c r="C93" s="539"/>
      <c r="D93" s="539"/>
      <c r="E93" s="376" t="s">
        <v>1072</v>
      </c>
      <c r="F93" s="624"/>
      <c r="G93" s="16" t="s">
        <v>262</v>
      </c>
      <c r="H93" s="17" t="s">
        <v>262</v>
      </c>
      <c r="I93" s="453"/>
    </row>
    <row r="94" spans="1:9" ht="92.25" customHeight="1">
      <c r="A94" s="529" t="s">
        <v>320</v>
      </c>
      <c r="B94" s="460" t="s">
        <v>314</v>
      </c>
      <c r="C94" s="461"/>
      <c r="D94" s="462"/>
      <c r="E94" s="378" t="s">
        <v>1073</v>
      </c>
      <c r="F94" s="530" t="s">
        <v>401</v>
      </c>
      <c r="G94" s="35" t="s">
        <v>262</v>
      </c>
      <c r="H94" s="35" t="s">
        <v>262</v>
      </c>
      <c r="I94" s="454"/>
    </row>
    <row r="95" spans="1:9" ht="84.75" customHeight="1">
      <c r="A95" s="464"/>
      <c r="B95" s="542" t="s">
        <v>315</v>
      </c>
      <c r="C95" s="543"/>
      <c r="D95" s="544"/>
      <c r="E95" s="379" t="s">
        <v>1073</v>
      </c>
      <c r="F95" s="558"/>
      <c r="G95" s="35" t="s">
        <v>262</v>
      </c>
      <c r="H95" s="35" t="s">
        <v>262</v>
      </c>
      <c r="I95" s="455"/>
    </row>
    <row r="96" spans="1:9" ht="88.5" customHeight="1">
      <c r="A96" s="464"/>
      <c r="B96" s="542" t="s">
        <v>316</v>
      </c>
      <c r="C96" s="543"/>
      <c r="D96" s="544"/>
      <c r="E96" s="379" t="s">
        <v>1073</v>
      </c>
      <c r="F96" s="558"/>
      <c r="G96" s="35" t="s">
        <v>262</v>
      </c>
      <c r="H96" s="35" t="s">
        <v>262</v>
      </c>
      <c r="I96" s="455"/>
    </row>
    <row r="97" spans="1:9" ht="83.25" customHeight="1">
      <c r="A97" s="464"/>
      <c r="B97" s="497" t="s">
        <v>317</v>
      </c>
      <c r="C97" s="498"/>
      <c r="D97" s="499"/>
      <c r="E97" s="381" t="s">
        <v>1073</v>
      </c>
      <c r="F97" s="558"/>
      <c r="G97" s="35" t="s">
        <v>262</v>
      </c>
      <c r="H97" s="35" t="s">
        <v>262</v>
      </c>
      <c r="I97" s="455"/>
    </row>
    <row r="98" spans="1:9" ht="77.25" customHeight="1">
      <c r="A98" s="464"/>
      <c r="B98" s="530" t="s">
        <v>321</v>
      </c>
      <c r="C98" s="531"/>
      <c r="D98" s="532"/>
      <c r="E98" s="378" t="s">
        <v>1074</v>
      </c>
      <c r="F98" s="558"/>
      <c r="G98" s="16" t="s">
        <v>262</v>
      </c>
      <c r="H98" s="17" t="s">
        <v>262</v>
      </c>
      <c r="I98" s="455"/>
    </row>
    <row r="99" spans="1:9" ht="129.75" customHeight="1">
      <c r="A99" s="382" t="s">
        <v>835</v>
      </c>
      <c r="B99" s="517" t="s">
        <v>836</v>
      </c>
      <c r="C99" s="518"/>
      <c r="D99" s="519"/>
      <c r="E99" s="383" t="s">
        <v>837</v>
      </c>
      <c r="F99" s="196"/>
      <c r="G99" s="197"/>
      <c r="H99" s="197"/>
      <c r="I99" s="198"/>
    </row>
    <row r="100" spans="1:9" ht="41.25" customHeight="1">
      <c r="A100" s="464" t="s">
        <v>140</v>
      </c>
      <c r="B100" s="415" t="s">
        <v>585</v>
      </c>
      <c r="C100" s="416"/>
      <c r="D100" s="417"/>
      <c r="E100" s="9" t="s">
        <v>138</v>
      </c>
      <c r="F100" s="9"/>
      <c r="G100" s="36" t="s">
        <v>262</v>
      </c>
      <c r="H100" s="37" t="s">
        <v>262</v>
      </c>
      <c r="I100" s="547"/>
    </row>
    <row r="101" spans="1:9" ht="39.75" customHeight="1">
      <c r="A101" s="464"/>
      <c r="B101" s="415" t="s">
        <v>186</v>
      </c>
      <c r="C101" s="416"/>
      <c r="D101" s="417"/>
      <c r="E101" s="9"/>
      <c r="F101" s="9"/>
      <c r="G101" s="8"/>
      <c r="H101" s="8"/>
      <c r="I101" s="547"/>
    </row>
    <row r="102" spans="1:9" ht="39" customHeight="1">
      <c r="A102" s="9"/>
      <c r="B102" s="415" t="s">
        <v>139</v>
      </c>
      <c r="C102" s="416"/>
      <c r="D102" s="417"/>
      <c r="E102" s="9"/>
      <c r="F102" s="9"/>
      <c r="G102" s="8"/>
      <c r="H102" s="8"/>
      <c r="I102" s="68"/>
    </row>
    <row r="103" spans="1:9" ht="53.25" customHeight="1">
      <c r="A103" s="66" t="s">
        <v>137</v>
      </c>
      <c r="B103" s="406"/>
      <c r="C103" s="406"/>
      <c r="D103" s="406"/>
      <c r="E103" s="15" t="s">
        <v>119</v>
      </c>
      <c r="F103" s="15"/>
      <c r="G103" s="69"/>
      <c r="H103" s="69"/>
      <c r="I103" s="18"/>
    </row>
    <row r="104" spans="1:9" ht="42.75" customHeight="1">
      <c r="A104" s="435" t="s">
        <v>116</v>
      </c>
      <c r="B104" s="514" t="s">
        <v>187</v>
      </c>
      <c r="C104" s="514"/>
      <c r="D104" s="514"/>
      <c r="E104" s="38" t="s">
        <v>117</v>
      </c>
      <c r="F104" s="406" t="s">
        <v>467</v>
      </c>
      <c r="G104" s="70"/>
      <c r="H104" s="70"/>
      <c r="I104" s="631" t="s">
        <v>539</v>
      </c>
    </row>
    <row r="105" spans="1:9" ht="42.75" customHeight="1">
      <c r="A105" s="436"/>
      <c r="B105" s="407" t="s">
        <v>188</v>
      </c>
      <c r="C105" s="407"/>
      <c r="D105" s="407"/>
      <c r="E105" s="71" t="s">
        <v>141</v>
      </c>
      <c r="F105" s="406"/>
      <c r="G105" s="72"/>
      <c r="H105" s="72"/>
      <c r="I105" s="632"/>
    </row>
    <row r="106" spans="1:9" ht="42.75" customHeight="1">
      <c r="A106" s="437"/>
      <c r="B106" s="515" t="s">
        <v>189</v>
      </c>
      <c r="C106" s="515"/>
      <c r="D106" s="515"/>
      <c r="E106" s="73" t="s">
        <v>118</v>
      </c>
      <c r="F106" s="406"/>
      <c r="G106" s="74"/>
      <c r="H106" s="74"/>
      <c r="I106" s="633"/>
    </row>
    <row r="107" spans="1:9" ht="62.25" customHeight="1">
      <c r="A107" s="45" t="s">
        <v>121</v>
      </c>
      <c r="B107" s="584"/>
      <c r="C107" s="585"/>
      <c r="D107" s="586"/>
      <c r="E107" s="15"/>
      <c r="F107" s="15"/>
      <c r="G107" s="72"/>
      <c r="H107" s="72"/>
      <c r="I107" s="75"/>
    </row>
    <row r="108" spans="1:9" ht="59.25" customHeight="1">
      <c r="A108" s="551" t="s">
        <v>114</v>
      </c>
      <c r="B108" s="560" t="s">
        <v>413</v>
      </c>
      <c r="C108" s="561"/>
      <c r="D108" s="562"/>
      <c r="E108" s="587" t="s">
        <v>1075</v>
      </c>
      <c r="F108" s="422" t="s">
        <v>440</v>
      </c>
      <c r="G108" s="16" t="s">
        <v>262</v>
      </c>
      <c r="H108" s="17" t="s">
        <v>262</v>
      </c>
      <c r="I108" s="635" t="s">
        <v>359</v>
      </c>
    </row>
    <row r="109" spans="1:9" ht="51" customHeight="1">
      <c r="A109" s="552"/>
      <c r="B109" s="447" t="s">
        <v>122</v>
      </c>
      <c r="C109" s="409"/>
      <c r="D109" s="480"/>
      <c r="E109" s="588"/>
      <c r="F109" s="489"/>
      <c r="G109" s="2"/>
      <c r="H109" s="2"/>
      <c r="I109" s="626"/>
    </row>
    <row r="110" spans="1:9" ht="93" customHeight="1">
      <c r="A110" s="79"/>
      <c r="B110" s="447" t="s">
        <v>414</v>
      </c>
      <c r="C110" s="409"/>
      <c r="D110" s="480"/>
      <c r="E110" s="588"/>
      <c r="F110" s="489"/>
      <c r="G110" s="2"/>
      <c r="H110" s="2"/>
      <c r="I110" s="626"/>
    </row>
    <row r="111" spans="1:9" ht="64.5" customHeight="1">
      <c r="A111" s="79"/>
      <c r="B111" s="447" t="s">
        <v>415</v>
      </c>
      <c r="C111" s="409"/>
      <c r="D111" s="480"/>
      <c r="E111" s="79"/>
      <c r="F111" s="489"/>
      <c r="G111" s="2"/>
      <c r="H111" s="2"/>
      <c r="I111" s="626"/>
    </row>
    <row r="112" spans="1:9" ht="70.5" customHeight="1">
      <c r="A112" s="80"/>
      <c r="B112" s="555" t="s">
        <v>416</v>
      </c>
      <c r="C112" s="556"/>
      <c r="D112" s="557"/>
      <c r="E112" s="46" t="s">
        <v>559</v>
      </c>
      <c r="F112" s="489"/>
      <c r="G112" s="16" t="s">
        <v>262</v>
      </c>
      <c r="H112" s="17" t="s">
        <v>262</v>
      </c>
      <c r="I112" s="626"/>
    </row>
    <row r="113" spans="1:9" ht="62.25" customHeight="1">
      <c r="A113" s="80"/>
      <c r="B113" s="514" t="s">
        <v>417</v>
      </c>
      <c r="C113" s="514"/>
      <c r="D113" s="514"/>
      <c r="E113" s="46" t="s">
        <v>544</v>
      </c>
      <c r="F113" s="489"/>
      <c r="G113" s="16" t="s">
        <v>262</v>
      </c>
      <c r="H113" s="17" t="s">
        <v>262</v>
      </c>
      <c r="I113" s="626"/>
    </row>
    <row r="114" spans="1:9" ht="127.5" customHeight="1">
      <c r="A114" s="57"/>
      <c r="B114" s="514" t="s">
        <v>418</v>
      </c>
      <c r="C114" s="514"/>
      <c r="D114" s="514"/>
      <c r="E114" s="46" t="s">
        <v>644</v>
      </c>
      <c r="F114" s="489"/>
      <c r="G114" s="16" t="s">
        <v>262</v>
      </c>
      <c r="H114" s="17" t="s">
        <v>262</v>
      </c>
      <c r="I114" s="626"/>
    </row>
    <row r="115" spans="1:9" s="22" customFormat="1" ht="48" customHeight="1">
      <c r="A115" s="57"/>
      <c r="B115" s="407" t="s">
        <v>419</v>
      </c>
      <c r="C115" s="407"/>
      <c r="D115" s="407"/>
      <c r="E115" s="49"/>
      <c r="F115" s="426"/>
      <c r="G115" s="49"/>
      <c r="H115" s="49"/>
      <c r="I115" s="636"/>
    </row>
    <row r="116" spans="1:9" ht="53.25" customHeight="1">
      <c r="A116" s="574" t="s">
        <v>6</v>
      </c>
      <c r="B116" s="514" t="s">
        <v>586</v>
      </c>
      <c r="C116" s="514"/>
      <c r="D116" s="514"/>
      <c r="E116" s="406" t="s">
        <v>781</v>
      </c>
      <c r="F116" s="406" t="s">
        <v>441</v>
      </c>
      <c r="G116" s="16" t="s">
        <v>262</v>
      </c>
      <c r="H116" s="17" t="s">
        <v>262</v>
      </c>
      <c r="I116" s="465" t="s">
        <v>341</v>
      </c>
    </row>
    <row r="117" spans="1:9" ht="72.75" customHeight="1">
      <c r="A117" s="574"/>
      <c r="B117" s="408" t="s">
        <v>587</v>
      </c>
      <c r="C117" s="409"/>
      <c r="D117" s="410"/>
      <c r="E117" s="406"/>
      <c r="F117" s="406"/>
      <c r="G117" s="49"/>
      <c r="H117" s="82"/>
      <c r="I117" s="466"/>
    </row>
    <row r="118" spans="1:9" ht="20.25" customHeight="1">
      <c r="A118" s="574"/>
      <c r="B118" s="407" t="s">
        <v>7</v>
      </c>
      <c r="C118" s="407"/>
      <c r="D118" s="407"/>
      <c r="E118" s="406"/>
      <c r="F118" s="406"/>
      <c r="G118" s="49"/>
      <c r="H118" s="82"/>
      <c r="I118" s="92"/>
    </row>
    <row r="119" spans="1:9" ht="46.5" customHeight="1">
      <c r="A119" s="574"/>
      <c r="B119" s="408" t="s">
        <v>191</v>
      </c>
      <c r="C119" s="409"/>
      <c r="D119" s="410"/>
      <c r="E119" s="406"/>
      <c r="F119" s="406"/>
      <c r="G119" s="49"/>
      <c r="H119" s="82"/>
      <c r="I119" s="92"/>
    </row>
    <row r="120" spans="1:9" ht="32.25" customHeight="1">
      <c r="A120" s="574"/>
      <c r="B120" s="429" t="s">
        <v>29</v>
      </c>
      <c r="C120" s="430"/>
      <c r="D120" s="431"/>
      <c r="E120" s="406"/>
      <c r="F120" s="406"/>
      <c r="G120" s="83"/>
      <c r="H120" s="84"/>
      <c r="I120" s="56"/>
    </row>
    <row r="121" spans="1:9" ht="56.25" customHeight="1">
      <c r="A121" s="59" t="s">
        <v>340</v>
      </c>
      <c r="B121" s="460" t="s">
        <v>543</v>
      </c>
      <c r="C121" s="461"/>
      <c r="D121" s="462"/>
      <c r="E121" s="589" t="s">
        <v>782</v>
      </c>
      <c r="F121" s="463" t="s">
        <v>439</v>
      </c>
      <c r="G121" s="85"/>
      <c r="H121" s="17"/>
      <c r="I121" s="465" t="s">
        <v>341</v>
      </c>
    </row>
    <row r="122" spans="1:9" ht="59.25" customHeight="1">
      <c r="A122" s="9"/>
      <c r="B122" s="415" t="s">
        <v>342</v>
      </c>
      <c r="C122" s="416"/>
      <c r="D122" s="417"/>
      <c r="E122" s="466"/>
      <c r="F122" s="464"/>
      <c r="G122" s="8"/>
      <c r="H122" s="8"/>
      <c r="I122" s="466"/>
    </row>
    <row r="123" spans="1:9" ht="64.5" customHeight="1">
      <c r="A123" s="9"/>
      <c r="B123" s="415" t="s">
        <v>343</v>
      </c>
      <c r="C123" s="416"/>
      <c r="D123" s="417"/>
      <c r="E123" s="466"/>
      <c r="F123" s="9"/>
      <c r="G123" s="8"/>
      <c r="H123" s="8"/>
      <c r="I123" s="86"/>
    </row>
    <row r="124" spans="1:9" ht="65.25" customHeight="1">
      <c r="A124" s="9"/>
      <c r="B124" s="415" t="s">
        <v>344</v>
      </c>
      <c r="C124" s="416"/>
      <c r="D124" s="417"/>
      <c r="E124" s="9"/>
      <c r="F124" s="9"/>
      <c r="G124" s="8"/>
      <c r="H124" s="8"/>
      <c r="I124" s="86"/>
    </row>
    <row r="125" spans="1:9" ht="22.5" customHeight="1">
      <c r="A125" s="9"/>
      <c r="B125" s="415" t="s">
        <v>345</v>
      </c>
      <c r="C125" s="416"/>
      <c r="D125" s="417"/>
      <c r="E125" s="9"/>
      <c r="F125" s="9"/>
      <c r="G125" s="8"/>
      <c r="H125" s="8"/>
      <c r="I125" s="86"/>
    </row>
    <row r="126" spans="1:9" ht="36" customHeight="1">
      <c r="A126" s="9"/>
      <c r="B126" s="447" t="s">
        <v>346</v>
      </c>
      <c r="C126" s="409"/>
      <c r="D126" s="410"/>
      <c r="E126" s="9"/>
      <c r="F126" s="9"/>
      <c r="G126" s="8"/>
      <c r="H126" s="8"/>
      <c r="I126" s="86"/>
    </row>
    <row r="127" spans="1:9" ht="25.5" customHeight="1">
      <c r="A127" s="9"/>
      <c r="B127" s="447" t="s">
        <v>347</v>
      </c>
      <c r="C127" s="409"/>
      <c r="D127" s="410"/>
      <c r="E127" s="9"/>
      <c r="F127" s="9"/>
      <c r="G127" s="8"/>
      <c r="H127" s="8"/>
      <c r="I127" s="86"/>
    </row>
    <row r="128" spans="1:9" ht="27" customHeight="1">
      <c r="A128" s="9"/>
      <c r="B128" s="447" t="s">
        <v>348</v>
      </c>
      <c r="C128" s="409"/>
      <c r="D128" s="410"/>
      <c r="E128" s="9"/>
      <c r="F128" s="9"/>
      <c r="G128" s="8"/>
      <c r="H128" s="8"/>
      <c r="I128" s="86"/>
    </row>
    <row r="129" spans="1:13" ht="28.5" customHeight="1">
      <c r="A129" s="9"/>
      <c r="B129" s="447" t="s">
        <v>349</v>
      </c>
      <c r="C129" s="409"/>
      <c r="D129" s="410"/>
      <c r="E129" s="9"/>
      <c r="F129" s="9"/>
      <c r="G129" s="8"/>
      <c r="H129" s="8"/>
      <c r="I129" s="86"/>
    </row>
    <row r="130" spans="1:13" ht="36.75" customHeight="1">
      <c r="A130" s="9"/>
      <c r="B130" s="447" t="s">
        <v>350</v>
      </c>
      <c r="C130" s="409"/>
      <c r="D130" s="410"/>
      <c r="E130" s="9"/>
      <c r="F130" s="9"/>
      <c r="G130" s="8"/>
      <c r="H130" s="8"/>
      <c r="I130" s="86"/>
    </row>
    <row r="131" spans="1:13" ht="27.75" customHeight="1">
      <c r="A131" s="9"/>
      <c r="B131" s="447" t="s">
        <v>351</v>
      </c>
      <c r="C131" s="409"/>
      <c r="D131" s="410"/>
      <c r="E131" s="9"/>
      <c r="F131" s="9"/>
      <c r="G131" s="8"/>
      <c r="H131" s="8"/>
      <c r="I131" s="86"/>
    </row>
    <row r="132" spans="1:13" ht="30.75" customHeight="1">
      <c r="A132" s="9"/>
      <c r="B132" s="447" t="s">
        <v>352</v>
      </c>
      <c r="C132" s="409"/>
      <c r="D132" s="410"/>
      <c r="E132" s="9"/>
      <c r="F132" s="9"/>
      <c r="G132" s="8"/>
      <c r="H132" s="8"/>
      <c r="I132" s="86"/>
    </row>
    <row r="133" spans="1:13" ht="30.75" customHeight="1">
      <c r="A133" s="9"/>
      <c r="B133" s="488" t="s">
        <v>353</v>
      </c>
      <c r="C133" s="489"/>
      <c r="D133" s="419"/>
      <c r="E133" s="9"/>
      <c r="F133" s="9"/>
      <c r="G133" s="8"/>
      <c r="H133" s="8"/>
      <c r="I133" s="86"/>
    </row>
    <row r="134" spans="1:13" ht="40.5" customHeight="1">
      <c r="A134" s="9"/>
      <c r="B134" s="415" t="s">
        <v>354</v>
      </c>
      <c r="C134" s="416"/>
      <c r="D134" s="417"/>
      <c r="E134" s="9"/>
      <c r="F134" s="9"/>
      <c r="G134" s="8"/>
      <c r="H134" s="8"/>
      <c r="I134" s="86"/>
    </row>
    <row r="135" spans="1:13" ht="70.5" customHeight="1">
      <c r="A135" s="9"/>
      <c r="B135" s="447" t="s">
        <v>355</v>
      </c>
      <c r="C135" s="409"/>
      <c r="D135" s="410"/>
      <c r="E135" s="9"/>
      <c r="F135" s="9"/>
      <c r="G135" s="8"/>
      <c r="H135" s="8"/>
      <c r="I135" s="86"/>
    </row>
    <row r="136" spans="1:13" ht="69" customHeight="1">
      <c r="A136" s="9"/>
      <c r="B136" s="447" t="s">
        <v>356</v>
      </c>
      <c r="C136" s="409"/>
      <c r="D136" s="410"/>
      <c r="E136" s="9"/>
      <c r="F136" s="9"/>
      <c r="G136" s="8"/>
      <c r="H136" s="8"/>
      <c r="I136" s="86"/>
    </row>
    <row r="137" spans="1:13" ht="41.25" customHeight="1">
      <c r="A137" s="9"/>
      <c r="B137" s="575" t="s">
        <v>357</v>
      </c>
      <c r="C137" s="489"/>
      <c r="D137" s="419"/>
      <c r="E137" s="9"/>
      <c r="F137" s="9"/>
      <c r="G137" s="8"/>
      <c r="H137" s="8"/>
      <c r="I137" s="86"/>
    </row>
    <row r="138" spans="1:13" ht="72" customHeight="1">
      <c r="A138" s="10"/>
      <c r="B138" s="576" t="s">
        <v>841</v>
      </c>
      <c r="C138" s="577"/>
      <c r="D138" s="578"/>
      <c r="E138" s="10"/>
      <c r="F138" s="10"/>
      <c r="G138" s="87"/>
      <c r="H138" s="87"/>
      <c r="I138" s="88"/>
    </row>
    <row r="139" spans="1:13" ht="62.25" customHeight="1">
      <c r="A139" s="435" t="s">
        <v>478</v>
      </c>
      <c r="B139" s="448" t="s">
        <v>420</v>
      </c>
      <c r="C139" s="449"/>
      <c r="D139" s="449"/>
      <c r="E139" s="423" t="s">
        <v>783</v>
      </c>
      <c r="F139" s="418" t="s">
        <v>358</v>
      </c>
      <c r="G139" s="13"/>
      <c r="H139" s="14"/>
      <c r="I139" s="411" t="s">
        <v>359</v>
      </c>
      <c r="J139" s="90"/>
      <c r="K139" s="91"/>
      <c r="L139" s="91"/>
      <c r="M139" s="91"/>
    </row>
    <row r="140" spans="1:13" ht="62.25" customHeight="1">
      <c r="A140" s="447"/>
      <c r="B140" s="421" t="s">
        <v>360</v>
      </c>
      <c r="C140" s="422"/>
      <c r="D140" s="422"/>
      <c r="E140" s="423"/>
      <c r="F140" s="419"/>
      <c r="G140" s="13"/>
      <c r="H140" s="14"/>
      <c r="I140" s="412"/>
      <c r="J140" s="90"/>
      <c r="K140" s="91"/>
      <c r="L140" s="91"/>
      <c r="M140" s="91"/>
    </row>
    <row r="141" spans="1:13" ht="62.25" customHeight="1">
      <c r="A141" s="447"/>
      <c r="B141" s="423" t="s">
        <v>361</v>
      </c>
      <c r="C141" s="423"/>
      <c r="D141" s="424"/>
      <c r="E141" s="423"/>
      <c r="F141" s="93"/>
      <c r="G141" s="13"/>
      <c r="H141" s="14"/>
      <c r="I141" s="412"/>
      <c r="J141" s="90"/>
      <c r="K141" s="91"/>
      <c r="L141" s="91"/>
      <c r="M141" s="91"/>
    </row>
    <row r="142" spans="1:13" ht="62.25" customHeight="1">
      <c r="A142" s="447"/>
      <c r="B142" s="423" t="s">
        <v>362</v>
      </c>
      <c r="C142" s="423"/>
      <c r="D142" s="424"/>
      <c r="E142" s="423"/>
      <c r="F142" s="93"/>
      <c r="G142" s="13"/>
      <c r="H142" s="14"/>
      <c r="I142" s="412"/>
      <c r="J142" s="90"/>
      <c r="K142" s="91"/>
      <c r="L142" s="91"/>
      <c r="M142" s="91"/>
    </row>
    <row r="143" spans="1:13" ht="62.25" customHeight="1">
      <c r="A143" s="437"/>
      <c r="B143" s="425" t="s">
        <v>363</v>
      </c>
      <c r="C143" s="426"/>
      <c r="D143" s="426"/>
      <c r="E143" s="423"/>
      <c r="F143" s="93"/>
      <c r="G143" s="13"/>
      <c r="H143" s="14"/>
      <c r="I143" s="420"/>
      <c r="J143" s="90"/>
      <c r="K143" s="91"/>
      <c r="L143" s="91"/>
      <c r="M143" s="91"/>
    </row>
    <row r="144" spans="1:13" ht="70.5" customHeight="1">
      <c r="A144" s="435" t="s">
        <v>479</v>
      </c>
      <c r="B144" s="421" t="s">
        <v>364</v>
      </c>
      <c r="C144" s="422"/>
      <c r="D144" s="422"/>
      <c r="E144" s="438" t="s">
        <v>784</v>
      </c>
      <c r="F144" s="438" t="s">
        <v>365</v>
      </c>
      <c r="G144" s="13"/>
      <c r="H144" s="14"/>
      <c r="I144" s="441" t="s">
        <v>341</v>
      </c>
      <c r="J144" s="90"/>
      <c r="K144" s="91"/>
      <c r="L144" s="91"/>
      <c r="M144" s="91"/>
    </row>
    <row r="145" spans="1:13" ht="75.75" customHeight="1">
      <c r="A145" s="436"/>
      <c r="B145" s="421" t="s">
        <v>366</v>
      </c>
      <c r="C145" s="422"/>
      <c r="D145" s="422"/>
      <c r="E145" s="439"/>
      <c r="F145" s="439"/>
      <c r="G145" s="16"/>
      <c r="H145" s="17"/>
      <c r="I145" s="442"/>
      <c r="J145" s="90"/>
      <c r="K145" s="91"/>
      <c r="L145" s="91"/>
      <c r="M145" s="91"/>
    </row>
    <row r="146" spans="1:13" ht="50.25" customHeight="1">
      <c r="A146" s="574" t="s">
        <v>480</v>
      </c>
      <c r="B146" s="506" t="s">
        <v>847</v>
      </c>
      <c r="C146" s="458"/>
      <c r="D146" s="507"/>
      <c r="E146" s="406" t="s">
        <v>785</v>
      </c>
      <c r="F146" s="406" t="s">
        <v>441</v>
      </c>
      <c r="G146" s="16"/>
      <c r="H146" s="17"/>
      <c r="I146" s="81" t="s">
        <v>402</v>
      </c>
    </row>
    <row r="147" spans="1:13" ht="16.5" customHeight="1">
      <c r="A147" s="574"/>
      <c r="B147" s="407" t="s">
        <v>8</v>
      </c>
      <c r="C147" s="407"/>
      <c r="D147" s="407"/>
      <c r="E147" s="406"/>
      <c r="F147" s="406"/>
      <c r="G147" s="49"/>
      <c r="H147" s="82"/>
      <c r="I147" s="92"/>
    </row>
    <row r="148" spans="1:13" ht="41.25" customHeight="1">
      <c r="A148" s="574"/>
      <c r="B148" s="408" t="s">
        <v>192</v>
      </c>
      <c r="C148" s="409"/>
      <c r="D148" s="410"/>
      <c r="E148" s="406"/>
      <c r="F148" s="406"/>
      <c r="G148" s="49"/>
      <c r="H148" s="82"/>
      <c r="I148" s="92"/>
    </row>
    <row r="149" spans="1:13" ht="41.25" customHeight="1">
      <c r="A149" s="574"/>
      <c r="B149" s="515" t="s">
        <v>193</v>
      </c>
      <c r="C149" s="515"/>
      <c r="D149" s="515"/>
      <c r="E149" s="406"/>
      <c r="F149" s="406"/>
      <c r="G149" s="50"/>
      <c r="H149" s="84"/>
      <c r="I149" s="56"/>
    </row>
    <row r="150" spans="1:13" ht="111.75" customHeight="1">
      <c r="A150" s="34" t="s">
        <v>481</v>
      </c>
      <c r="B150" s="406" t="s">
        <v>588</v>
      </c>
      <c r="C150" s="406"/>
      <c r="D150" s="406"/>
      <c r="E150" s="15" t="s">
        <v>786</v>
      </c>
      <c r="F150" s="15" t="s">
        <v>442</v>
      </c>
      <c r="G150" s="16"/>
      <c r="H150" s="17"/>
      <c r="I150" s="81" t="s">
        <v>402</v>
      </c>
    </row>
    <row r="151" spans="1:13" ht="72.75" customHeight="1">
      <c r="A151" s="21" t="s">
        <v>521</v>
      </c>
      <c r="B151" s="555" t="s">
        <v>589</v>
      </c>
      <c r="C151" s="556"/>
      <c r="D151" s="557"/>
      <c r="E151" s="406" t="s">
        <v>561</v>
      </c>
      <c r="F151" s="406" t="s">
        <v>443</v>
      </c>
      <c r="G151" s="16"/>
      <c r="H151" s="17"/>
      <c r="I151" s="81" t="s">
        <v>402</v>
      </c>
    </row>
    <row r="152" spans="1:13" ht="17.25" customHeight="1">
      <c r="A152" s="57"/>
      <c r="B152" s="407" t="s">
        <v>9</v>
      </c>
      <c r="C152" s="407"/>
      <c r="D152" s="407"/>
      <c r="E152" s="406"/>
      <c r="F152" s="406"/>
      <c r="G152" s="53"/>
      <c r="H152" s="53"/>
      <c r="I152" s="92"/>
    </row>
    <row r="153" spans="1:13" ht="21" customHeight="1">
      <c r="A153" s="57"/>
      <c r="B153" s="408" t="s">
        <v>30</v>
      </c>
      <c r="C153" s="409"/>
      <c r="D153" s="410"/>
      <c r="E153" s="406"/>
      <c r="F153" s="406"/>
      <c r="G153" s="53"/>
      <c r="H153" s="53"/>
      <c r="I153" s="92"/>
    </row>
    <row r="154" spans="1:13" ht="33.75" customHeight="1">
      <c r="A154" s="57"/>
      <c r="B154" s="408" t="s">
        <v>65</v>
      </c>
      <c r="C154" s="409"/>
      <c r="D154" s="410"/>
      <c r="E154" s="406"/>
      <c r="F154" s="406"/>
      <c r="G154" s="53"/>
      <c r="H154" s="53"/>
      <c r="I154" s="92"/>
    </row>
    <row r="155" spans="1:13" ht="24" customHeight="1">
      <c r="A155" s="57"/>
      <c r="B155" s="408" t="s">
        <v>66</v>
      </c>
      <c r="C155" s="409"/>
      <c r="D155" s="410"/>
      <c r="E155" s="406"/>
      <c r="F155" s="406"/>
      <c r="G155" s="53"/>
      <c r="H155" s="53"/>
      <c r="I155" s="92"/>
    </row>
    <row r="156" spans="1:13" ht="23.25" customHeight="1">
      <c r="A156" s="57"/>
      <c r="B156" s="408" t="s">
        <v>31</v>
      </c>
      <c r="C156" s="409"/>
      <c r="D156" s="410"/>
      <c r="E156" s="406"/>
      <c r="F156" s="406"/>
      <c r="G156" s="53"/>
      <c r="H156" s="53"/>
      <c r="I156" s="92"/>
    </row>
    <row r="157" spans="1:13" ht="33.75" customHeight="1">
      <c r="A157" s="57"/>
      <c r="B157" s="408" t="s">
        <v>32</v>
      </c>
      <c r="C157" s="409"/>
      <c r="D157" s="410"/>
      <c r="E157" s="406"/>
      <c r="F157" s="406"/>
      <c r="G157" s="53"/>
      <c r="H157" s="53"/>
      <c r="I157" s="92"/>
    </row>
    <row r="158" spans="1:13" ht="20.25" customHeight="1">
      <c r="A158" s="57"/>
      <c r="B158" s="408" t="s">
        <v>33</v>
      </c>
      <c r="C158" s="409"/>
      <c r="D158" s="410"/>
      <c r="E158" s="406"/>
      <c r="F158" s="406"/>
      <c r="G158" s="53"/>
      <c r="H158" s="53"/>
      <c r="I158" s="92"/>
    </row>
    <row r="159" spans="1:13" ht="18" customHeight="1">
      <c r="A159" s="57"/>
      <c r="B159" s="408" t="s">
        <v>34</v>
      </c>
      <c r="C159" s="409"/>
      <c r="D159" s="410"/>
      <c r="E159" s="406"/>
      <c r="F159" s="406"/>
      <c r="G159" s="53"/>
      <c r="H159" s="53"/>
      <c r="I159" s="92"/>
    </row>
    <row r="160" spans="1:13" ht="27" customHeight="1">
      <c r="A160" s="45"/>
      <c r="B160" s="515" t="s">
        <v>35</v>
      </c>
      <c r="C160" s="515"/>
      <c r="D160" s="515"/>
      <c r="E160" s="406"/>
      <c r="F160" s="406"/>
      <c r="G160" s="55"/>
      <c r="H160" s="55"/>
      <c r="I160" s="56"/>
    </row>
    <row r="161" spans="1:9" ht="107.25" customHeight="1">
      <c r="A161" s="34" t="s">
        <v>482</v>
      </c>
      <c r="B161" s="548" t="s">
        <v>590</v>
      </c>
      <c r="C161" s="549"/>
      <c r="D161" s="550"/>
      <c r="E161" s="15" t="s">
        <v>787</v>
      </c>
      <c r="F161" s="15" t="s">
        <v>445</v>
      </c>
      <c r="G161" s="16"/>
      <c r="H161" s="17"/>
      <c r="I161" s="81" t="s">
        <v>402</v>
      </c>
    </row>
    <row r="162" spans="1:9" ht="187.5" customHeight="1">
      <c r="A162" s="21" t="s">
        <v>516</v>
      </c>
      <c r="B162" s="414" t="s">
        <v>472</v>
      </c>
      <c r="C162" s="414"/>
      <c r="D162" s="414"/>
      <c r="E162" s="38" t="s">
        <v>562</v>
      </c>
      <c r="F162" s="38" t="s">
        <v>446</v>
      </c>
      <c r="G162" s="16"/>
      <c r="H162" s="17"/>
      <c r="I162" s="81" t="s">
        <v>402</v>
      </c>
    </row>
    <row r="163" spans="1:9" ht="96.75" customHeight="1">
      <c r="A163" s="21" t="s">
        <v>483</v>
      </c>
      <c r="B163" s="559" t="s">
        <v>848</v>
      </c>
      <c r="C163" s="559"/>
      <c r="D163" s="559"/>
      <c r="E163" s="38" t="s">
        <v>788</v>
      </c>
      <c r="F163" s="38" t="s">
        <v>446</v>
      </c>
      <c r="G163" s="16"/>
      <c r="H163" s="17"/>
      <c r="I163" s="81" t="s">
        <v>402</v>
      </c>
    </row>
    <row r="164" spans="1:9" ht="86.25" customHeight="1">
      <c r="A164" s="45"/>
      <c r="B164" s="429" t="s">
        <v>471</v>
      </c>
      <c r="C164" s="430"/>
      <c r="D164" s="431"/>
      <c r="E164" s="73"/>
      <c r="F164" s="73"/>
      <c r="G164" s="53"/>
      <c r="H164" s="53"/>
      <c r="I164" s="56"/>
    </row>
    <row r="165" spans="1:9" ht="111.75" customHeight="1">
      <c r="A165" s="34" t="s">
        <v>515</v>
      </c>
      <c r="B165" s="580" t="s">
        <v>591</v>
      </c>
      <c r="C165" s="580"/>
      <c r="D165" s="580"/>
      <c r="E165" s="15" t="s">
        <v>560</v>
      </c>
      <c r="F165" s="15" t="s">
        <v>446</v>
      </c>
      <c r="G165" s="16"/>
      <c r="H165" s="17"/>
      <c r="I165" s="81" t="s">
        <v>402</v>
      </c>
    </row>
    <row r="166" spans="1:9" ht="102" customHeight="1">
      <c r="A166" s="21" t="s">
        <v>484</v>
      </c>
      <c r="B166" s="506" t="s">
        <v>842</v>
      </c>
      <c r="C166" s="458"/>
      <c r="D166" s="507"/>
      <c r="E166" s="38" t="s">
        <v>545</v>
      </c>
      <c r="F166" s="38" t="s">
        <v>446</v>
      </c>
      <c r="G166" s="16"/>
      <c r="H166" s="17"/>
      <c r="I166" s="411" t="s">
        <v>403</v>
      </c>
    </row>
    <row r="167" spans="1:9" ht="25.5" customHeight="1">
      <c r="A167" s="57"/>
      <c r="B167" s="501" t="s">
        <v>36</v>
      </c>
      <c r="C167" s="491"/>
      <c r="D167" s="502"/>
      <c r="E167" s="71"/>
      <c r="F167" s="71"/>
      <c r="G167" s="53"/>
      <c r="H167" s="53"/>
      <c r="I167" s="412"/>
    </row>
    <row r="168" spans="1:9" ht="24" customHeight="1">
      <c r="A168" s="57"/>
      <c r="B168" s="408" t="s">
        <v>264</v>
      </c>
      <c r="C168" s="409"/>
      <c r="D168" s="410"/>
      <c r="E168" s="71"/>
      <c r="F168" s="71"/>
      <c r="G168" s="53"/>
      <c r="H168" s="53"/>
      <c r="I168" s="92"/>
    </row>
    <row r="169" spans="1:9" ht="51.75" customHeight="1">
      <c r="A169" s="57"/>
      <c r="B169" s="408" t="s">
        <v>263</v>
      </c>
      <c r="C169" s="409"/>
      <c r="D169" s="410"/>
      <c r="E169" s="71"/>
      <c r="F169" s="71"/>
      <c r="G169" s="53"/>
      <c r="H169" s="53"/>
      <c r="I169" s="92"/>
    </row>
    <row r="170" spans="1:9" ht="21" customHeight="1">
      <c r="A170" s="57"/>
      <c r="B170" s="408" t="s">
        <v>37</v>
      </c>
      <c r="C170" s="409"/>
      <c r="D170" s="410"/>
      <c r="E170" s="71"/>
      <c r="F170" s="71"/>
      <c r="G170" s="53"/>
      <c r="H170" s="53"/>
      <c r="I170" s="92"/>
    </row>
    <row r="171" spans="1:9" ht="85.5" customHeight="1">
      <c r="A171" s="57"/>
      <c r="B171" s="408" t="s">
        <v>266</v>
      </c>
      <c r="C171" s="409"/>
      <c r="D171" s="410"/>
      <c r="E171" s="71"/>
      <c r="F171" s="71"/>
      <c r="G171" s="53"/>
      <c r="H171" s="53"/>
      <c r="I171" s="92"/>
    </row>
    <row r="172" spans="1:9" ht="28.5" customHeight="1">
      <c r="A172" s="57"/>
      <c r="B172" s="408" t="s">
        <v>38</v>
      </c>
      <c r="C172" s="409"/>
      <c r="D172" s="410"/>
      <c r="E172" s="71"/>
      <c r="F172" s="71"/>
      <c r="G172" s="53"/>
      <c r="H172" s="53"/>
      <c r="I172" s="92"/>
    </row>
    <row r="173" spans="1:9" ht="25.5" customHeight="1">
      <c r="A173" s="57"/>
      <c r="B173" s="408" t="s">
        <v>265</v>
      </c>
      <c r="C173" s="409"/>
      <c r="D173" s="410"/>
      <c r="E173" s="71"/>
      <c r="F173" s="71"/>
      <c r="G173" s="53"/>
      <c r="H173" s="53"/>
      <c r="I173" s="92"/>
    </row>
    <row r="174" spans="1:9" ht="102.75" customHeight="1">
      <c r="A174" s="45"/>
      <c r="B174" s="429" t="s">
        <v>267</v>
      </c>
      <c r="C174" s="430"/>
      <c r="D174" s="431"/>
      <c r="E174" s="73"/>
      <c r="F174" s="73"/>
      <c r="G174" s="55"/>
      <c r="H174" s="55"/>
      <c r="I174" s="56"/>
    </row>
    <row r="175" spans="1:9" ht="90" customHeight="1">
      <c r="A175" s="34" t="s">
        <v>485</v>
      </c>
      <c r="B175" s="548" t="s">
        <v>592</v>
      </c>
      <c r="C175" s="549"/>
      <c r="D175" s="550"/>
      <c r="E175" s="15" t="s">
        <v>645</v>
      </c>
      <c r="F175" s="15" t="s">
        <v>447</v>
      </c>
      <c r="G175" s="16"/>
      <c r="H175" s="17"/>
      <c r="I175" s="81" t="s">
        <v>402</v>
      </c>
    </row>
    <row r="176" spans="1:9" ht="102" customHeight="1">
      <c r="A176" s="21" t="s">
        <v>486</v>
      </c>
      <c r="B176" s="555" t="s">
        <v>593</v>
      </c>
      <c r="C176" s="556"/>
      <c r="D176" s="557"/>
      <c r="E176" s="38" t="s">
        <v>546</v>
      </c>
      <c r="F176" s="38" t="s">
        <v>446</v>
      </c>
      <c r="G176" s="16"/>
      <c r="H176" s="17"/>
      <c r="I176" s="81" t="s">
        <v>359</v>
      </c>
    </row>
    <row r="177" spans="1:9" ht="32.25" customHeight="1">
      <c r="A177" s="57"/>
      <c r="B177" s="408" t="s">
        <v>194</v>
      </c>
      <c r="C177" s="409"/>
      <c r="D177" s="410"/>
      <c r="E177" s="71"/>
      <c r="F177" s="71"/>
      <c r="G177" s="53"/>
      <c r="H177" s="53"/>
      <c r="I177" s="104"/>
    </row>
    <row r="178" spans="1:9" ht="42" customHeight="1">
      <c r="A178" s="57"/>
      <c r="B178" s="408" t="s">
        <v>40</v>
      </c>
      <c r="C178" s="409"/>
      <c r="D178" s="410"/>
      <c r="E178" s="71"/>
      <c r="F178" s="71"/>
      <c r="G178" s="53"/>
      <c r="H178" s="53"/>
      <c r="I178" s="92"/>
    </row>
    <row r="179" spans="1:9" ht="54.75" customHeight="1">
      <c r="A179" s="45"/>
      <c r="B179" s="429" t="s">
        <v>195</v>
      </c>
      <c r="C179" s="430"/>
      <c r="D179" s="431"/>
      <c r="E179" s="73"/>
      <c r="F179" s="73"/>
      <c r="G179" s="55"/>
      <c r="H179" s="55"/>
      <c r="I179" s="56"/>
    </row>
    <row r="180" spans="1:9" ht="80.25" customHeight="1">
      <c r="A180" s="34" t="s">
        <v>487</v>
      </c>
      <c r="B180" s="406" t="s">
        <v>594</v>
      </c>
      <c r="C180" s="406"/>
      <c r="D180" s="406"/>
      <c r="E180" s="15" t="s">
        <v>646</v>
      </c>
      <c r="F180" s="15" t="s">
        <v>446</v>
      </c>
      <c r="G180" s="16"/>
      <c r="H180" s="17"/>
      <c r="I180" s="81" t="s">
        <v>359</v>
      </c>
    </row>
    <row r="181" spans="1:9" ht="69" customHeight="1">
      <c r="A181" s="21" t="s">
        <v>488</v>
      </c>
      <c r="B181" s="514" t="s">
        <v>595</v>
      </c>
      <c r="C181" s="514"/>
      <c r="D181" s="514"/>
      <c r="E181" s="38" t="s">
        <v>647</v>
      </c>
      <c r="F181" s="38" t="s">
        <v>446</v>
      </c>
      <c r="G181" s="16"/>
      <c r="H181" s="17"/>
      <c r="I181" s="411" t="s">
        <v>403</v>
      </c>
    </row>
    <row r="182" spans="1:9" ht="25.5" customHeight="1">
      <c r="A182" s="57"/>
      <c r="B182" s="408" t="s">
        <v>42</v>
      </c>
      <c r="C182" s="409"/>
      <c r="D182" s="410"/>
      <c r="E182" s="71"/>
      <c r="F182" s="71"/>
      <c r="G182" s="72"/>
      <c r="H182" s="72"/>
      <c r="I182" s="412"/>
    </row>
    <row r="183" spans="1:9" ht="25.5" customHeight="1">
      <c r="A183" s="57"/>
      <c r="B183" s="408" t="s">
        <v>43</v>
      </c>
      <c r="C183" s="409"/>
      <c r="D183" s="410"/>
      <c r="E183" s="71"/>
      <c r="F183" s="71"/>
      <c r="G183" s="72"/>
      <c r="H183" s="72"/>
      <c r="I183" s="92"/>
    </row>
    <row r="184" spans="1:9" ht="27" customHeight="1">
      <c r="A184" s="57"/>
      <c r="B184" s="501" t="s">
        <v>36</v>
      </c>
      <c r="C184" s="491"/>
      <c r="D184" s="502"/>
      <c r="E184" s="71"/>
      <c r="F184" s="71"/>
      <c r="G184" s="72"/>
      <c r="H184" s="72"/>
      <c r="I184" s="92"/>
    </row>
    <row r="185" spans="1:9" ht="18.75" customHeight="1">
      <c r="A185" s="57"/>
      <c r="B185" s="408" t="s">
        <v>67</v>
      </c>
      <c r="C185" s="409"/>
      <c r="D185" s="410"/>
      <c r="E185" s="71"/>
      <c r="F185" s="71"/>
      <c r="G185" s="72"/>
      <c r="H185" s="72"/>
      <c r="I185" s="92"/>
    </row>
    <row r="186" spans="1:9" ht="22.5" customHeight="1">
      <c r="A186" s="57"/>
      <c r="B186" s="501" t="s">
        <v>68</v>
      </c>
      <c r="C186" s="491"/>
      <c r="D186" s="502"/>
      <c r="E186" s="71"/>
      <c r="F186" s="71"/>
      <c r="G186" s="72"/>
      <c r="H186" s="72"/>
      <c r="I186" s="92"/>
    </row>
    <row r="187" spans="1:9" ht="94.5" customHeight="1">
      <c r="A187" s="57"/>
      <c r="B187" s="408" t="s">
        <v>196</v>
      </c>
      <c r="C187" s="409"/>
      <c r="D187" s="410"/>
      <c r="E187" s="71"/>
      <c r="F187" s="71"/>
      <c r="G187" s="72"/>
      <c r="H187" s="72"/>
      <c r="I187" s="92"/>
    </row>
    <row r="188" spans="1:9" ht="40.5" customHeight="1">
      <c r="A188" s="57"/>
      <c r="B188" s="408" t="s">
        <v>197</v>
      </c>
      <c r="C188" s="409"/>
      <c r="D188" s="410"/>
      <c r="E188" s="71"/>
      <c r="F188" s="71"/>
      <c r="G188" s="72"/>
      <c r="H188" s="72"/>
      <c r="I188" s="92"/>
    </row>
    <row r="189" spans="1:9" ht="68.25" customHeight="1">
      <c r="A189" s="57"/>
      <c r="B189" s="408" t="s">
        <v>198</v>
      </c>
      <c r="C189" s="409"/>
      <c r="D189" s="410"/>
      <c r="E189" s="71"/>
      <c r="F189" s="71"/>
      <c r="G189" s="72"/>
      <c r="H189" s="72"/>
      <c r="I189" s="92"/>
    </row>
    <row r="190" spans="1:9" ht="27.75" customHeight="1">
      <c r="A190" s="57"/>
      <c r="B190" s="408" t="s">
        <v>69</v>
      </c>
      <c r="C190" s="409"/>
      <c r="D190" s="410"/>
      <c r="E190" s="71"/>
      <c r="F190" s="71"/>
      <c r="G190" s="72"/>
      <c r="H190" s="72"/>
      <c r="I190" s="92"/>
    </row>
    <row r="191" spans="1:9" ht="24.75" customHeight="1">
      <c r="A191" s="57"/>
      <c r="B191" s="408" t="s">
        <v>70</v>
      </c>
      <c r="C191" s="409"/>
      <c r="D191" s="410"/>
      <c r="E191" s="71"/>
      <c r="F191" s="71"/>
      <c r="G191" s="72"/>
      <c r="H191" s="72"/>
      <c r="I191" s="92"/>
    </row>
    <row r="192" spans="1:9" ht="41.25" customHeight="1">
      <c r="A192" s="57"/>
      <c r="B192" s="408" t="s">
        <v>199</v>
      </c>
      <c r="C192" s="409"/>
      <c r="D192" s="410"/>
      <c r="E192" s="71"/>
      <c r="F192" s="71"/>
      <c r="G192" s="72"/>
      <c r="H192" s="72"/>
      <c r="I192" s="92"/>
    </row>
    <row r="193" spans="1:9" ht="55.5" customHeight="1">
      <c r="A193" s="57"/>
      <c r="B193" s="408" t="s">
        <v>200</v>
      </c>
      <c r="C193" s="409"/>
      <c r="D193" s="410"/>
      <c r="E193" s="71"/>
      <c r="F193" s="71"/>
      <c r="G193" s="72"/>
      <c r="H193" s="72"/>
      <c r="I193" s="92"/>
    </row>
    <row r="194" spans="1:9" ht="61.5" customHeight="1">
      <c r="A194" s="21" t="s">
        <v>489</v>
      </c>
      <c r="B194" s="555" t="s">
        <v>596</v>
      </c>
      <c r="C194" s="556"/>
      <c r="D194" s="557"/>
      <c r="E194" s="38" t="s">
        <v>542</v>
      </c>
      <c r="F194" s="514" t="s">
        <v>446</v>
      </c>
      <c r="G194" s="16"/>
      <c r="H194" s="17"/>
      <c r="I194" s="81" t="s">
        <v>359</v>
      </c>
    </row>
    <row r="195" spans="1:9" ht="27.75" customHeight="1">
      <c r="A195" s="57"/>
      <c r="B195" s="408" t="s">
        <v>44</v>
      </c>
      <c r="C195" s="409"/>
      <c r="D195" s="410"/>
      <c r="E195" s="71"/>
      <c r="F195" s="407"/>
      <c r="G195" s="72"/>
      <c r="H195" s="72"/>
      <c r="I195" s="92"/>
    </row>
    <row r="196" spans="1:9" ht="27.75" customHeight="1">
      <c r="A196" s="57"/>
      <c r="B196" s="408" t="s">
        <v>45</v>
      </c>
      <c r="C196" s="409"/>
      <c r="D196" s="410"/>
      <c r="E196" s="71"/>
      <c r="F196" s="407"/>
      <c r="G196" s="72"/>
      <c r="H196" s="72"/>
      <c r="I196" s="92"/>
    </row>
    <row r="197" spans="1:9" ht="27.75" customHeight="1">
      <c r="A197" s="57"/>
      <c r="B197" s="429" t="s">
        <v>46</v>
      </c>
      <c r="C197" s="430"/>
      <c r="D197" s="431"/>
      <c r="E197" s="73"/>
      <c r="F197" s="407"/>
      <c r="G197" s="74"/>
      <c r="H197" s="74"/>
      <c r="I197" s="56"/>
    </row>
    <row r="198" spans="1:9" ht="72.75" customHeight="1">
      <c r="A198" s="57"/>
      <c r="B198" s="555" t="s">
        <v>201</v>
      </c>
      <c r="C198" s="556"/>
      <c r="D198" s="557"/>
      <c r="E198" s="38" t="s">
        <v>120</v>
      </c>
      <c r="F198" s="407"/>
      <c r="G198" s="16"/>
      <c r="H198" s="17"/>
      <c r="I198" s="81" t="s">
        <v>359</v>
      </c>
    </row>
    <row r="199" spans="1:9" ht="28.5" customHeight="1">
      <c r="A199" s="57"/>
      <c r="B199" s="408" t="s">
        <v>44</v>
      </c>
      <c r="C199" s="409"/>
      <c r="D199" s="410"/>
      <c r="E199" s="71"/>
      <c r="F199" s="407"/>
      <c r="G199" s="72"/>
      <c r="H199" s="72"/>
      <c r="I199" s="92"/>
    </row>
    <row r="200" spans="1:9" ht="28.5" customHeight="1">
      <c r="A200" s="57"/>
      <c r="B200" s="429" t="s">
        <v>46</v>
      </c>
      <c r="C200" s="430"/>
      <c r="D200" s="431"/>
      <c r="E200" s="73"/>
      <c r="F200" s="515"/>
      <c r="G200" s="74"/>
      <c r="H200" s="74"/>
      <c r="I200" s="56"/>
    </row>
    <row r="201" spans="1:9" ht="78.75" customHeight="1">
      <c r="A201" s="58" t="s">
        <v>522</v>
      </c>
      <c r="B201" s="555" t="s">
        <v>540</v>
      </c>
      <c r="C201" s="556"/>
      <c r="D201" s="557"/>
      <c r="E201" s="71" t="s">
        <v>789</v>
      </c>
      <c r="F201" s="71" t="s">
        <v>446</v>
      </c>
      <c r="G201" s="16"/>
      <c r="H201" s="17"/>
      <c r="I201" s="81" t="s">
        <v>402</v>
      </c>
    </row>
    <row r="202" spans="1:9" ht="30" customHeight="1">
      <c r="A202" s="57"/>
      <c r="B202" s="501" t="s">
        <v>268</v>
      </c>
      <c r="C202" s="491"/>
      <c r="D202" s="502"/>
      <c r="E202" s="71"/>
      <c r="F202" s="71"/>
      <c r="G202" s="72"/>
      <c r="H202" s="72"/>
      <c r="I202" s="95"/>
    </row>
    <row r="203" spans="1:9" ht="27.75" customHeight="1">
      <c r="A203" s="57"/>
      <c r="B203" s="501" t="s">
        <v>269</v>
      </c>
      <c r="C203" s="491"/>
      <c r="D203" s="502"/>
      <c r="E203" s="71"/>
      <c r="F203" s="71"/>
      <c r="G203" s="72"/>
      <c r="H203" s="72"/>
      <c r="I203" s="95"/>
    </row>
    <row r="204" spans="1:9" ht="27.75" customHeight="1">
      <c r="A204" s="57"/>
      <c r="B204" s="501" t="s">
        <v>270</v>
      </c>
      <c r="C204" s="491"/>
      <c r="D204" s="502"/>
      <c r="E204" s="71"/>
      <c r="F204" s="71"/>
      <c r="G204" s="72"/>
      <c r="H204" s="72"/>
      <c r="I204" s="95"/>
    </row>
    <row r="205" spans="1:9" ht="36" customHeight="1">
      <c r="A205" s="57"/>
      <c r="B205" s="501" t="s">
        <v>271</v>
      </c>
      <c r="C205" s="491"/>
      <c r="D205" s="502"/>
      <c r="E205" s="71"/>
      <c r="F205" s="71"/>
      <c r="G205" s="72"/>
      <c r="H205" s="72"/>
      <c r="I205" s="95"/>
    </row>
    <row r="206" spans="1:9" ht="49.5" customHeight="1">
      <c r="A206" s="57"/>
      <c r="B206" s="643" t="s">
        <v>272</v>
      </c>
      <c r="C206" s="644"/>
      <c r="D206" s="645"/>
      <c r="E206" s="71"/>
      <c r="F206" s="73"/>
      <c r="G206" s="72"/>
      <c r="H206" s="72"/>
      <c r="I206" s="95"/>
    </row>
    <row r="207" spans="1:9" ht="100.5" customHeight="1">
      <c r="A207" s="456" t="s">
        <v>523</v>
      </c>
      <c r="B207" s="457" t="s">
        <v>843</v>
      </c>
      <c r="C207" s="458"/>
      <c r="D207" s="459"/>
      <c r="E207" s="423" t="s">
        <v>790</v>
      </c>
      <c r="F207" s="487" t="s">
        <v>457</v>
      </c>
      <c r="G207" s="16"/>
      <c r="H207" s="17"/>
      <c r="I207" s="438" t="s">
        <v>404</v>
      </c>
    </row>
    <row r="208" spans="1:9" ht="99.75" customHeight="1">
      <c r="A208" s="456"/>
      <c r="B208" s="447" t="s">
        <v>368</v>
      </c>
      <c r="C208" s="409"/>
      <c r="D208" s="480"/>
      <c r="E208" s="423"/>
      <c r="F208" s="439"/>
      <c r="G208" s="97"/>
      <c r="H208" s="97"/>
      <c r="I208" s="439"/>
    </row>
    <row r="209" spans="1:9" ht="185.25" customHeight="1">
      <c r="A209" s="456"/>
      <c r="B209" s="488" t="s">
        <v>369</v>
      </c>
      <c r="C209" s="489"/>
      <c r="D209" s="442"/>
      <c r="E209" s="423"/>
      <c r="F209" s="439"/>
      <c r="G209" s="97"/>
      <c r="H209" s="97"/>
      <c r="I209" s="439"/>
    </row>
    <row r="210" spans="1:9" ht="237.75" customHeight="1">
      <c r="A210" s="456"/>
      <c r="B210" s="488" t="s">
        <v>1035</v>
      </c>
      <c r="C210" s="489"/>
      <c r="D210" s="442"/>
      <c r="E210" s="423"/>
      <c r="F210" s="439"/>
      <c r="G210" s="97"/>
      <c r="H210" s="97"/>
      <c r="I210" s="439"/>
    </row>
    <row r="211" spans="1:9" ht="220.5" customHeight="1">
      <c r="A211" s="456"/>
      <c r="B211" s="488" t="s">
        <v>371</v>
      </c>
      <c r="C211" s="489"/>
      <c r="D211" s="442"/>
      <c r="E211" s="423"/>
      <c r="F211" s="439"/>
      <c r="G211" s="97"/>
      <c r="H211" s="97"/>
      <c r="I211" s="439"/>
    </row>
    <row r="212" spans="1:9" ht="118.5" customHeight="1">
      <c r="A212" s="456"/>
      <c r="B212" s="488" t="s">
        <v>372</v>
      </c>
      <c r="C212" s="489"/>
      <c r="D212" s="442"/>
      <c r="E212" s="423"/>
      <c r="F212" s="493"/>
      <c r="G212" s="98"/>
      <c r="H212" s="98"/>
      <c r="I212" s="440"/>
    </row>
    <row r="213" spans="1:9" ht="71.25" customHeight="1">
      <c r="A213" s="57" t="s">
        <v>490</v>
      </c>
      <c r="B213" s="581" t="s">
        <v>849</v>
      </c>
      <c r="C213" s="581"/>
      <c r="D213" s="581"/>
      <c r="E213" s="49" t="s">
        <v>648</v>
      </c>
      <c r="F213" s="406" t="s">
        <v>449</v>
      </c>
      <c r="G213" s="16"/>
      <c r="H213" s="17"/>
      <c r="I213" s="438" t="s">
        <v>404</v>
      </c>
    </row>
    <row r="214" spans="1:9" ht="24.75" customHeight="1">
      <c r="A214" s="57"/>
      <c r="B214" s="582" t="s">
        <v>8</v>
      </c>
      <c r="C214" s="482"/>
      <c r="D214" s="583"/>
      <c r="E214" s="49"/>
      <c r="F214" s="406"/>
      <c r="G214" s="49"/>
      <c r="H214" s="82"/>
      <c r="I214" s="439"/>
    </row>
    <row r="215" spans="1:9" ht="24.75" customHeight="1">
      <c r="A215" s="57"/>
      <c r="B215" s="408" t="s">
        <v>49</v>
      </c>
      <c r="C215" s="409"/>
      <c r="D215" s="410"/>
      <c r="E215" s="49"/>
      <c r="F215" s="406"/>
      <c r="G215" s="49"/>
      <c r="H215" s="82"/>
      <c r="I215" s="439"/>
    </row>
    <row r="216" spans="1:9" ht="36.75" customHeight="1">
      <c r="A216" s="57"/>
      <c r="B216" s="408" t="s">
        <v>202</v>
      </c>
      <c r="C216" s="409"/>
      <c r="D216" s="410"/>
      <c r="E216" s="49"/>
      <c r="F216" s="406"/>
      <c r="G216" s="49"/>
      <c r="H216" s="82"/>
      <c r="I216" s="439"/>
    </row>
    <row r="217" spans="1:9" ht="36.75" customHeight="1">
      <c r="A217" s="57"/>
      <c r="B217" s="408" t="s">
        <v>63</v>
      </c>
      <c r="C217" s="409"/>
      <c r="D217" s="410"/>
      <c r="E217" s="49"/>
      <c r="F217" s="406"/>
      <c r="G217" s="49"/>
      <c r="H217" s="82"/>
      <c r="I217" s="439"/>
    </row>
    <row r="218" spans="1:9" ht="81.75" customHeight="1">
      <c r="A218" s="45"/>
      <c r="B218" s="429" t="s">
        <v>421</v>
      </c>
      <c r="C218" s="430"/>
      <c r="D218" s="431"/>
      <c r="E218" s="83"/>
      <c r="F218" s="406"/>
      <c r="G218" s="83"/>
      <c r="H218" s="99"/>
      <c r="I218" s="440"/>
    </row>
    <row r="219" spans="1:9" ht="75" customHeight="1">
      <c r="A219" s="59" t="s">
        <v>491</v>
      </c>
      <c r="B219" s="520" t="s">
        <v>850</v>
      </c>
      <c r="C219" s="521"/>
      <c r="D219" s="522"/>
      <c r="E219" s="100" t="s">
        <v>791</v>
      </c>
      <c r="F219" s="628" t="s">
        <v>445</v>
      </c>
      <c r="G219" s="16"/>
      <c r="H219" s="17"/>
      <c r="I219" s="465" t="s">
        <v>403</v>
      </c>
    </row>
    <row r="220" spans="1:9" ht="37.5" customHeight="1">
      <c r="A220" s="9"/>
      <c r="B220" s="415" t="s">
        <v>115</v>
      </c>
      <c r="C220" s="416"/>
      <c r="D220" s="417"/>
      <c r="E220" s="48"/>
      <c r="F220" s="629"/>
      <c r="G220" s="8"/>
      <c r="H220" s="8"/>
      <c r="I220" s="466"/>
    </row>
    <row r="221" spans="1:9" ht="39.75" customHeight="1">
      <c r="A221" s="9"/>
      <c r="B221" s="415" t="s">
        <v>203</v>
      </c>
      <c r="C221" s="416"/>
      <c r="D221" s="417"/>
      <c r="E221" s="9"/>
      <c r="F221" s="9"/>
      <c r="G221" s="8"/>
      <c r="H221" s="8"/>
      <c r="I221" s="466"/>
    </row>
    <row r="222" spans="1:9" ht="38.25" customHeight="1">
      <c r="A222" s="9"/>
      <c r="B222" s="415" t="s">
        <v>51</v>
      </c>
      <c r="C222" s="416"/>
      <c r="D222" s="417"/>
      <c r="E222" s="9"/>
      <c r="F222" s="9"/>
      <c r="G222" s="8"/>
      <c r="H222" s="8"/>
      <c r="I222" s="86"/>
    </row>
    <row r="223" spans="1:9" ht="21" customHeight="1">
      <c r="A223" s="9"/>
      <c r="B223" s="494" t="s">
        <v>274</v>
      </c>
      <c r="C223" s="495"/>
      <c r="D223" s="496"/>
      <c r="E223" s="9"/>
      <c r="F223" s="9"/>
      <c r="G223" s="8"/>
      <c r="H223" s="8"/>
      <c r="I223" s="86"/>
    </row>
    <row r="224" spans="1:9" ht="82.5" customHeight="1">
      <c r="A224" s="9"/>
      <c r="B224" s="415" t="s">
        <v>275</v>
      </c>
      <c r="C224" s="416"/>
      <c r="D224" s="417"/>
      <c r="E224" s="9"/>
      <c r="F224" s="9"/>
      <c r="G224" s="8"/>
      <c r="H224" s="8"/>
      <c r="I224" s="86"/>
    </row>
    <row r="225" spans="1:9" ht="75" customHeight="1">
      <c r="A225" s="9"/>
      <c r="B225" s="523" t="s">
        <v>1076</v>
      </c>
      <c r="C225" s="524"/>
      <c r="D225" s="525"/>
      <c r="E225" s="9"/>
      <c r="F225" s="9"/>
      <c r="G225" s="8"/>
      <c r="H225" s="8"/>
      <c r="I225" s="86"/>
    </row>
    <row r="226" spans="1:9" ht="43.5" customHeight="1">
      <c r="A226" s="9"/>
      <c r="B226" s="415" t="s">
        <v>273</v>
      </c>
      <c r="C226" s="416"/>
      <c r="D226" s="417"/>
      <c r="E226" s="9"/>
      <c r="F226" s="9"/>
      <c r="G226" s="8"/>
      <c r="H226" s="8"/>
      <c r="I226" s="86"/>
    </row>
    <row r="227" spans="1:9" ht="46.5" customHeight="1">
      <c r="A227" s="9"/>
      <c r="B227" s="415" t="s">
        <v>276</v>
      </c>
      <c r="C227" s="416"/>
      <c r="D227" s="417"/>
      <c r="E227" s="9"/>
      <c r="F227" s="9"/>
      <c r="G227" s="8"/>
      <c r="H227" s="8"/>
      <c r="I227" s="86"/>
    </row>
    <row r="228" spans="1:9" s="23" customFormat="1" ht="37.5" customHeight="1">
      <c r="A228" s="101"/>
      <c r="B228" s="494" t="s">
        <v>277</v>
      </c>
      <c r="C228" s="495"/>
      <c r="D228" s="496"/>
      <c r="E228" s="101"/>
      <c r="F228" s="101"/>
      <c r="G228" s="102"/>
      <c r="H228" s="102"/>
      <c r="I228" s="103"/>
    </row>
    <row r="229" spans="1:9" ht="39.75" customHeight="1">
      <c r="A229" s="9"/>
      <c r="B229" s="494" t="s">
        <v>278</v>
      </c>
      <c r="C229" s="495"/>
      <c r="D229" s="496"/>
      <c r="E229" s="9"/>
      <c r="F229" s="9"/>
      <c r="G229" s="8"/>
      <c r="H229" s="8"/>
      <c r="I229" s="86"/>
    </row>
    <row r="230" spans="1:9" ht="81" customHeight="1">
      <c r="A230" s="9"/>
      <c r="B230" s="494" t="s">
        <v>209</v>
      </c>
      <c r="C230" s="495"/>
      <c r="D230" s="496"/>
      <c r="E230" s="9"/>
      <c r="F230" s="9"/>
      <c r="G230" s="8"/>
      <c r="H230" s="8"/>
      <c r="I230" s="86"/>
    </row>
    <row r="231" spans="1:9" ht="62.25" customHeight="1">
      <c r="A231" s="9"/>
      <c r="B231" s="415" t="s">
        <v>210</v>
      </c>
      <c r="C231" s="416"/>
      <c r="D231" s="417"/>
      <c r="E231" s="9"/>
      <c r="F231" s="9"/>
      <c r="G231" s="8"/>
      <c r="H231" s="8"/>
      <c r="I231" s="86"/>
    </row>
    <row r="232" spans="1:9" ht="55.5" customHeight="1">
      <c r="A232" s="9"/>
      <c r="B232" s="415" t="s">
        <v>597</v>
      </c>
      <c r="C232" s="416"/>
      <c r="D232" s="417"/>
      <c r="E232" s="9"/>
      <c r="F232" s="9"/>
      <c r="G232" s="8"/>
      <c r="H232" s="8"/>
      <c r="I232" s="86"/>
    </row>
    <row r="233" spans="1:9" ht="57" customHeight="1">
      <c r="A233" s="9"/>
      <c r="B233" s="497" t="s">
        <v>598</v>
      </c>
      <c r="C233" s="498"/>
      <c r="D233" s="499"/>
      <c r="E233" s="9"/>
      <c r="F233" s="9"/>
      <c r="G233" s="8"/>
      <c r="H233" s="8"/>
      <c r="I233" s="86"/>
    </row>
    <row r="234" spans="1:9" ht="48.75" customHeight="1">
      <c r="A234" s="21" t="s">
        <v>492</v>
      </c>
      <c r="B234" s="514" t="s">
        <v>599</v>
      </c>
      <c r="C234" s="514"/>
      <c r="D234" s="514"/>
      <c r="E234" s="406" t="s">
        <v>547</v>
      </c>
      <c r="F234" s="406" t="s">
        <v>450</v>
      </c>
      <c r="G234" s="16"/>
      <c r="H234" s="17"/>
      <c r="I234" s="427" t="s">
        <v>341</v>
      </c>
    </row>
    <row r="235" spans="1:9" ht="27" customHeight="1">
      <c r="A235" s="57"/>
      <c r="B235" s="407" t="s">
        <v>279</v>
      </c>
      <c r="C235" s="407"/>
      <c r="D235" s="407"/>
      <c r="E235" s="406"/>
      <c r="F235" s="406"/>
      <c r="G235" s="47"/>
      <c r="H235" s="47"/>
      <c r="I235" s="428"/>
    </row>
    <row r="236" spans="1:9" ht="73.5" customHeight="1">
      <c r="A236" s="57"/>
      <c r="B236" s="526" t="s">
        <v>1077</v>
      </c>
      <c r="C236" s="526"/>
      <c r="D236" s="526"/>
      <c r="E236" s="406"/>
      <c r="F236" s="406"/>
      <c r="G236" s="47"/>
      <c r="H236" s="47"/>
      <c r="I236" s="92"/>
    </row>
    <row r="237" spans="1:9" ht="45.75" customHeight="1">
      <c r="A237" s="45"/>
      <c r="B237" s="527" t="s">
        <v>23</v>
      </c>
      <c r="C237" s="527"/>
      <c r="D237" s="527"/>
      <c r="E237" s="406"/>
      <c r="F237" s="406"/>
      <c r="G237" s="51"/>
      <c r="H237" s="51"/>
      <c r="I237" s="105"/>
    </row>
    <row r="238" spans="1:9" ht="133.5" customHeight="1">
      <c r="A238" s="456" t="s">
        <v>524</v>
      </c>
      <c r="B238" s="457" t="s">
        <v>844</v>
      </c>
      <c r="C238" s="458"/>
      <c r="D238" s="459"/>
      <c r="E238" s="423" t="s">
        <v>792</v>
      </c>
      <c r="F238" s="487" t="s">
        <v>451</v>
      </c>
      <c r="G238" s="16"/>
      <c r="H238" s="17"/>
      <c r="I238" s="438" t="s">
        <v>376</v>
      </c>
    </row>
    <row r="239" spans="1:9" ht="292.5" customHeight="1">
      <c r="A239" s="456"/>
      <c r="B239" s="447" t="s">
        <v>600</v>
      </c>
      <c r="C239" s="409"/>
      <c r="D239" s="480"/>
      <c r="E239" s="423"/>
      <c r="F239" s="439"/>
      <c r="G239" s="97"/>
      <c r="H239" s="97"/>
      <c r="I239" s="439"/>
    </row>
    <row r="240" spans="1:9" ht="103.5" customHeight="1">
      <c r="A240" s="456"/>
      <c r="B240" s="488" t="s">
        <v>374</v>
      </c>
      <c r="C240" s="489"/>
      <c r="D240" s="442"/>
      <c r="E240" s="423"/>
      <c r="F240" s="439"/>
      <c r="G240" s="97"/>
      <c r="H240" s="97"/>
      <c r="I240" s="439"/>
    </row>
    <row r="241" spans="1:12" ht="87" customHeight="1">
      <c r="A241" s="456"/>
      <c r="B241" s="488" t="s">
        <v>375</v>
      </c>
      <c r="C241" s="489"/>
      <c r="D241" s="442"/>
      <c r="E241" s="423"/>
      <c r="F241" s="439"/>
      <c r="G241" s="97"/>
      <c r="H241" s="97"/>
      <c r="I241" s="439"/>
    </row>
    <row r="242" spans="1:12" ht="67.5" customHeight="1">
      <c r="A242" s="59" t="s">
        <v>493</v>
      </c>
      <c r="B242" s="520" t="s">
        <v>851</v>
      </c>
      <c r="C242" s="521"/>
      <c r="D242" s="522"/>
      <c r="E242" s="438" t="s">
        <v>793</v>
      </c>
      <c r="F242" s="463" t="s">
        <v>466</v>
      </c>
      <c r="G242" s="16"/>
      <c r="H242" s="17"/>
      <c r="I242" s="465" t="s">
        <v>280</v>
      </c>
    </row>
    <row r="243" spans="1:12" ht="39" customHeight="1">
      <c r="A243" s="9"/>
      <c r="B243" s="415" t="s">
        <v>211</v>
      </c>
      <c r="C243" s="416"/>
      <c r="D243" s="417"/>
      <c r="E243" s="439"/>
      <c r="F243" s="464"/>
      <c r="G243" s="8"/>
      <c r="H243" s="8"/>
      <c r="I243" s="466"/>
    </row>
    <row r="244" spans="1:12" ht="47.25" customHeight="1">
      <c r="A244" s="9"/>
      <c r="B244" s="415" t="s">
        <v>473</v>
      </c>
      <c r="C244" s="416"/>
      <c r="D244" s="417"/>
      <c r="E244" s="9"/>
      <c r="F244" s="464"/>
      <c r="G244" s="8"/>
      <c r="H244" s="8"/>
      <c r="I244" s="466"/>
    </row>
    <row r="245" spans="1:12" ht="22.5" customHeight="1">
      <c r="A245" s="9"/>
      <c r="B245" s="494" t="s">
        <v>55</v>
      </c>
      <c r="C245" s="495"/>
      <c r="D245" s="496"/>
      <c r="E245" s="9"/>
      <c r="F245" s="464"/>
      <c r="G245" s="8"/>
      <c r="H245" s="8"/>
      <c r="I245" s="86"/>
    </row>
    <row r="246" spans="1:12" ht="33" customHeight="1">
      <c r="A246" s="9"/>
      <c r="B246" s="415" t="s">
        <v>281</v>
      </c>
      <c r="C246" s="416"/>
      <c r="D246" s="417"/>
      <c r="E246" s="9"/>
      <c r="F246" s="9"/>
      <c r="G246" s="8"/>
      <c r="H246" s="8"/>
      <c r="I246" s="86"/>
    </row>
    <row r="247" spans="1:12" ht="102.75" customHeight="1">
      <c r="A247" s="9"/>
      <c r="B247" s="494" t="s">
        <v>283</v>
      </c>
      <c r="C247" s="495"/>
      <c r="D247" s="496"/>
      <c r="E247" s="9"/>
      <c r="F247" s="9"/>
      <c r="G247" s="8"/>
      <c r="H247" s="8"/>
      <c r="I247" s="86"/>
    </row>
    <row r="248" spans="1:12" ht="25.5" customHeight="1">
      <c r="A248" s="9"/>
      <c r="B248" s="494" t="s">
        <v>282</v>
      </c>
      <c r="C248" s="495"/>
      <c r="D248" s="496"/>
      <c r="E248" s="9"/>
      <c r="F248" s="9"/>
      <c r="G248" s="8"/>
      <c r="H248" s="8"/>
      <c r="I248" s="86"/>
    </row>
    <row r="249" spans="1:12" ht="35.25" customHeight="1">
      <c r="A249" s="9"/>
      <c r="B249" s="415" t="s">
        <v>286</v>
      </c>
      <c r="C249" s="416"/>
      <c r="D249" s="417"/>
      <c r="E249" s="9"/>
      <c r="F249" s="9"/>
      <c r="G249" s="8"/>
      <c r="H249" s="8"/>
      <c r="I249" s="86"/>
    </row>
    <row r="250" spans="1:12" ht="39.75" customHeight="1">
      <c r="A250" s="9"/>
      <c r="B250" s="494" t="s">
        <v>284</v>
      </c>
      <c r="C250" s="495"/>
      <c r="D250" s="496"/>
      <c r="E250" s="9"/>
      <c r="F250" s="9"/>
      <c r="G250" s="8"/>
      <c r="H250" s="8"/>
      <c r="I250" s="86"/>
    </row>
    <row r="251" spans="1:12" ht="25.5" customHeight="1">
      <c r="A251" s="9"/>
      <c r="B251" s="494" t="s">
        <v>285</v>
      </c>
      <c r="C251" s="495"/>
      <c r="D251" s="496"/>
      <c r="E251" s="9"/>
      <c r="F251" s="9"/>
      <c r="G251" s="8"/>
      <c r="H251" s="8"/>
      <c r="I251" s="86"/>
    </row>
    <row r="252" spans="1:12" ht="46.5" customHeight="1">
      <c r="A252" s="9"/>
      <c r="B252" s="494" t="s">
        <v>287</v>
      </c>
      <c r="C252" s="495"/>
      <c r="D252" s="496"/>
      <c r="E252" s="9"/>
      <c r="F252" s="9"/>
      <c r="G252" s="8"/>
      <c r="H252" s="8"/>
      <c r="I252" s="86"/>
    </row>
    <row r="253" spans="1:12" ht="161.25" customHeight="1">
      <c r="A253" s="9"/>
      <c r="B253" s="415" t="s">
        <v>288</v>
      </c>
      <c r="C253" s="416"/>
      <c r="D253" s="417"/>
      <c r="E253" s="9"/>
      <c r="F253" s="9"/>
      <c r="G253" s="8"/>
      <c r="H253" s="8"/>
      <c r="I253" s="86"/>
    </row>
    <row r="254" spans="1:12" ht="34.5" customHeight="1">
      <c r="A254" s="9"/>
      <c r="B254" s="494" t="s">
        <v>282</v>
      </c>
      <c r="C254" s="495"/>
      <c r="D254" s="496"/>
      <c r="E254" s="9"/>
      <c r="F254" s="9"/>
      <c r="G254" s="8"/>
      <c r="H254" s="8"/>
      <c r="I254" s="86"/>
    </row>
    <row r="255" spans="1:12" ht="180" customHeight="1">
      <c r="A255" s="77" t="s">
        <v>525</v>
      </c>
      <c r="B255" s="517" t="s">
        <v>1036</v>
      </c>
      <c r="C255" s="518"/>
      <c r="D255" s="519"/>
      <c r="E255" s="78" t="s">
        <v>794</v>
      </c>
      <c r="F255" s="76" t="s">
        <v>377</v>
      </c>
      <c r="G255" s="16"/>
      <c r="H255" s="17"/>
      <c r="I255" s="94" t="s">
        <v>378</v>
      </c>
      <c r="J255" s="4"/>
      <c r="K255" s="5"/>
      <c r="L255" s="5"/>
    </row>
    <row r="256" spans="1:12" ht="38.25" customHeight="1">
      <c r="A256" s="40"/>
      <c r="B256" s="510" t="s">
        <v>379</v>
      </c>
      <c r="C256" s="511"/>
      <c r="D256" s="512"/>
      <c r="E256" s="48"/>
      <c r="F256" s="79"/>
      <c r="G256" s="7"/>
      <c r="H256" s="7"/>
      <c r="I256" s="95"/>
      <c r="J256" s="4"/>
      <c r="K256" s="5"/>
      <c r="L256" s="5"/>
    </row>
    <row r="257" spans="1:12" ht="168" customHeight="1">
      <c r="A257" s="40"/>
      <c r="B257" s="513" t="s">
        <v>517</v>
      </c>
      <c r="C257" s="513"/>
      <c r="D257" s="513"/>
      <c r="E257" s="48"/>
      <c r="F257" s="79"/>
      <c r="G257" s="8"/>
      <c r="H257" s="8"/>
      <c r="I257" s="95"/>
      <c r="J257" s="4"/>
      <c r="K257" s="5"/>
      <c r="L257" s="5"/>
    </row>
    <row r="258" spans="1:12" ht="144" customHeight="1">
      <c r="A258" s="40"/>
      <c r="B258" s="516" t="s">
        <v>1078</v>
      </c>
      <c r="C258" s="516"/>
      <c r="D258" s="516"/>
      <c r="E258" s="48"/>
      <c r="F258" s="79"/>
      <c r="G258" s="9"/>
      <c r="H258" s="9"/>
      <c r="I258" s="95"/>
      <c r="J258" s="4"/>
      <c r="K258" s="5"/>
      <c r="L258" s="5"/>
    </row>
    <row r="259" spans="1:12" ht="89.25" customHeight="1">
      <c r="A259" s="40"/>
      <c r="B259" s="508" t="s">
        <v>852</v>
      </c>
      <c r="C259" s="508"/>
      <c r="D259" s="508"/>
      <c r="E259" s="48"/>
      <c r="F259" s="79"/>
      <c r="G259" s="9"/>
      <c r="H259" s="9"/>
      <c r="I259" s="95"/>
      <c r="J259" s="4"/>
      <c r="K259" s="5"/>
      <c r="L259" s="5"/>
    </row>
    <row r="260" spans="1:12" ht="83.25" customHeight="1">
      <c r="A260" s="40"/>
      <c r="B260" s="508" t="s">
        <v>845</v>
      </c>
      <c r="C260" s="508"/>
      <c r="D260" s="508"/>
      <c r="E260" s="48"/>
      <c r="F260" s="79"/>
      <c r="G260" s="9"/>
      <c r="H260" s="9"/>
      <c r="I260" s="95"/>
      <c r="J260" s="4"/>
      <c r="K260" s="5"/>
      <c r="L260" s="5"/>
    </row>
    <row r="261" spans="1:12" ht="70.5" customHeight="1">
      <c r="A261" s="40"/>
      <c r="B261" s="508" t="s">
        <v>853</v>
      </c>
      <c r="C261" s="508"/>
      <c r="D261" s="508"/>
      <c r="E261" s="48"/>
      <c r="F261" s="79"/>
      <c r="G261" s="9"/>
      <c r="H261" s="9"/>
      <c r="I261" s="95"/>
      <c r="J261" s="4"/>
      <c r="K261" s="5"/>
      <c r="L261" s="5"/>
    </row>
    <row r="262" spans="1:12" ht="70.5" customHeight="1">
      <c r="A262" s="40"/>
      <c r="B262" s="467" t="s">
        <v>212</v>
      </c>
      <c r="C262" s="467"/>
      <c r="D262" s="467"/>
      <c r="E262" s="48"/>
      <c r="F262" s="79"/>
      <c r="G262" s="9"/>
      <c r="H262" s="9"/>
      <c r="I262" s="95"/>
      <c r="J262" s="4"/>
      <c r="K262" s="5"/>
      <c r="L262" s="5"/>
    </row>
    <row r="263" spans="1:12" ht="70.5" customHeight="1">
      <c r="A263" s="40"/>
      <c r="B263" s="467" t="s">
        <v>381</v>
      </c>
      <c r="C263" s="467"/>
      <c r="D263" s="467"/>
      <c r="E263" s="48"/>
      <c r="F263" s="79"/>
      <c r="G263" s="9"/>
      <c r="H263" s="9"/>
      <c r="I263" s="95"/>
      <c r="J263" s="4"/>
      <c r="K263" s="5"/>
      <c r="L263" s="5"/>
    </row>
    <row r="264" spans="1:12" ht="50.25" customHeight="1">
      <c r="A264" s="40"/>
      <c r="B264" s="467" t="s">
        <v>382</v>
      </c>
      <c r="C264" s="467"/>
      <c r="D264" s="467"/>
      <c r="E264" s="48"/>
      <c r="F264" s="79"/>
      <c r="G264" s="9"/>
      <c r="H264" s="9"/>
      <c r="I264" s="95"/>
      <c r="J264" s="4"/>
      <c r="K264" s="5"/>
      <c r="L264" s="5"/>
    </row>
    <row r="265" spans="1:12" ht="50.25" customHeight="1">
      <c r="A265" s="40"/>
      <c r="B265" s="467" t="s">
        <v>56</v>
      </c>
      <c r="C265" s="467"/>
      <c r="D265" s="467"/>
      <c r="E265" s="48"/>
      <c r="F265" s="79"/>
      <c r="G265" s="9"/>
      <c r="H265" s="9"/>
      <c r="I265" s="95"/>
      <c r="J265" s="4"/>
      <c r="K265" s="5"/>
      <c r="L265" s="5"/>
    </row>
    <row r="266" spans="1:12" ht="50.25" customHeight="1">
      <c r="A266" s="40"/>
      <c r="B266" s="467" t="s">
        <v>383</v>
      </c>
      <c r="C266" s="467"/>
      <c r="D266" s="467"/>
      <c r="E266" s="48"/>
      <c r="F266" s="79"/>
      <c r="G266" s="9"/>
      <c r="H266" s="9"/>
      <c r="I266" s="95"/>
      <c r="J266" s="4"/>
      <c r="K266" s="5"/>
      <c r="L266" s="5"/>
    </row>
    <row r="267" spans="1:12" ht="50.25" customHeight="1">
      <c r="A267" s="40"/>
      <c r="B267" s="467" t="s">
        <v>384</v>
      </c>
      <c r="C267" s="467"/>
      <c r="D267" s="467"/>
      <c r="E267" s="48"/>
      <c r="F267" s="79"/>
      <c r="G267" s="9"/>
      <c r="H267" s="9"/>
      <c r="I267" s="95"/>
      <c r="J267" s="4"/>
      <c r="K267" s="5"/>
      <c r="L267" s="5"/>
    </row>
    <row r="268" spans="1:12" ht="50.25" customHeight="1">
      <c r="A268" s="40"/>
      <c r="B268" s="467" t="s">
        <v>385</v>
      </c>
      <c r="C268" s="467"/>
      <c r="D268" s="467"/>
      <c r="E268" s="48"/>
      <c r="F268" s="79"/>
      <c r="G268" s="9"/>
      <c r="H268" s="9"/>
      <c r="I268" s="95"/>
      <c r="J268" s="4"/>
      <c r="K268" s="5"/>
      <c r="L268" s="5"/>
    </row>
    <row r="269" spans="1:12" ht="50.25" customHeight="1">
      <c r="A269" s="40"/>
      <c r="B269" s="467" t="s">
        <v>386</v>
      </c>
      <c r="C269" s="467"/>
      <c r="D269" s="467"/>
      <c r="E269" s="48"/>
      <c r="F269" s="79"/>
      <c r="G269" s="9"/>
      <c r="H269" s="9"/>
      <c r="I269" s="95"/>
      <c r="J269" s="4"/>
      <c r="K269" s="5"/>
      <c r="L269" s="5"/>
    </row>
    <row r="270" spans="1:12" ht="50.25" customHeight="1">
      <c r="A270" s="40"/>
      <c r="B270" s="467" t="s">
        <v>387</v>
      </c>
      <c r="C270" s="467"/>
      <c r="D270" s="467"/>
      <c r="E270" s="48"/>
      <c r="F270" s="79"/>
      <c r="G270" s="9"/>
      <c r="H270" s="9"/>
      <c r="I270" s="95"/>
      <c r="J270" s="4"/>
      <c r="K270" s="5"/>
      <c r="L270" s="5"/>
    </row>
    <row r="271" spans="1:12" ht="60" customHeight="1">
      <c r="A271" s="40"/>
      <c r="B271" s="467" t="s">
        <v>388</v>
      </c>
      <c r="C271" s="467"/>
      <c r="D271" s="467"/>
      <c r="E271" s="48"/>
      <c r="F271" s="79"/>
      <c r="G271" s="9"/>
      <c r="H271" s="9"/>
      <c r="I271" s="95"/>
      <c r="J271" s="4"/>
      <c r="K271" s="5"/>
      <c r="L271" s="5"/>
    </row>
    <row r="272" spans="1:12" ht="45" customHeight="1">
      <c r="A272" s="40"/>
      <c r="B272" s="467" t="s">
        <v>389</v>
      </c>
      <c r="C272" s="467"/>
      <c r="D272" s="467"/>
      <c r="E272" s="48"/>
      <c r="F272" s="79"/>
      <c r="G272" s="9"/>
      <c r="H272" s="9"/>
      <c r="I272" s="95"/>
      <c r="J272" s="4"/>
      <c r="K272" s="5"/>
      <c r="L272" s="5"/>
    </row>
    <row r="273" spans="1:12" ht="45" customHeight="1">
      <c r="A273" s="40"/>
      <c r="B273" s="469" t="s">
        <v>390</v>
      </c>
      <c r="C273" s="469"/>
      <c r="D273" s="469"/>
      <c r="E273" s="48"/>
      <c r="F273" s="79"/>
      <c r="G273" s="10"/>
      <c r="H273" s="10"/>
      <c r="I273" s="95"/>
      <c r="J273" s="4"/>
      <c r="K273" s="5"/>
      <c r="L273" s="5"/>
    </row>
    <row r="274" spans="1:12" ht="45" customHeight="1">
      <c r="A274" s="40"/>
      <c r="B274" s="468" t="s">
        <v>518</v>
      </c>
      <c r="C274" s="468"/>
      <c r="D274" s="468"/>
      <c r="E274" s="48"/>
      <c r="F274" s="79"/>
      <c r="G274" s="11"/>
      <c r="H274" s="11"/>
      <c r="I274" s="95"/>
      <c r="J274" s="4"/>
      <c r="K274" s="5"/>
      <c r="L274" s="5"/>
    </row>
    <row r="275" spans="1:12" ht="45" customHeight="1">
      <c r="A275" s="40"/>
      <c r="B275" s="468" t="s">
        <v>519</v>
      </c>
      <c r="C275" s="468"/>
      <c r="D275" s="468"/>
      <c r="E275" s="48"/>
      <c r="F275" s="79"/>
      <c r="G275" s="11"/>
      <c r="H275" s="11"/>
      <c r="I275" s="95"/>
      <c r="J275" s="4"/>
      <c r="K275" s="5"/>
      <c r="L275" s="5"/>
    </row>
    <row r="276" spans="1:12" ht="54" customHeight="1">
      <c r="A276" s="1"/>
      <c r="B276" s="463" t="s">
        <v>520</v>
      </c>
      <c r="C276" s="463"/>
      <c r="D276" s="463"/>
      <c r="E276" s="2"/>
      <c r="F276" s="79"/>
      <c r="G276" s="11"/>
      <c r="H276" s="11"/>
      <c r="I276" s="95"/>
      <c r="J276" s="4"/>
      <c r="K276" s="5"/>
      <c r="L276" s="5"/>
    </row>
    <row r="277" spans="1:12" ht="84" customHeight="1">
      <c r="A277" s="34" t="s">
        <v>128</v>
      </c>
      <c r="B277" s="106"/>
      <c r="C277" s="107"/>
      <c r="D277" s="108"/>
      <c r="E277" s="46"/>
      <c r="F277" s="46"/>
      <c r="G277" s="109"/>
      <c r="H277" s="109"/>
      <c r="I277" s="110"/>
    </row>
    <row r="278" spans="1:12" ht="42" customHeight="1">
      <c r="A278" s="551" t="s">
        <v>114</v>
      </c>
      <c r="B278" s="560" t="s">
        <v>413</v>
      </c>
      <c r="C278" s="561"/>
      <c r="D278" s="562"/>
      <c r="E278" s="560" t="s">
        <v>795</v>
      </c>
      <c r="F278" s="423" t="s">
        <v>452</v>
      </c>
      <c r="G278" s="41"/>
      <c r="H278" s="17"/>
      <c r="I278" s="532" t="s">
        <v>359</v>
      </c>
    </row>
    <row r="279" spans="1:12" ht="37.5" customHeight="1">
      <c r="A279" s="552"/>
      <c r="B279" s="490" t="s">
        <v>123</v>
      </c>
      <c r="C279" s="491"/>
      <c r="D279" s="492"/>
      <c r="E279" s="447"/>
      <c r="F279" s="423"/>
      <c r="G279" s="111"/>
      <c r="H279" s="2"/>
      <c r="I279" s="626"/>
    </row>
    <row r="280" spans="1:12" ht="64.5" customHeight="1">
      <c r="A280" s="79"/>
      <c r="B280" s="447" t="s">
        <v>601</v>
      </c>
      <c r="C280" s="409"/>
      <c r="D280" s="480"/>
      <c r="E280" s="447"/>
      <c r="F280" s="423"/>
      <c r="G280" s="111"/>
      <c r="H280" s="2"/>
      <c r="I280" s="626"/>
    </row>
    <row r="281" spans="1:12" ht="21" customHeight="1">
      <c r="A281" s="79"/>
      <c r="B281" s="490" t="s">
        <v>124</v>
      </c>
      <c r="C281" s="491"/>
      <c r="D281" s="492"/>
      <c r="E281" s="40"/>
      <c r="F281" s="423"/>
      <c r="G281" s="111"/>
      <c r="H281" s="2"/>
      <c r="I281" s="86"/>
    </row>
    <row r="282" spans="1:12" ht="57.75" customHeight="1">
      <c r="A282" s="79"/>
      <c r="B282" s="447" t="s">
        <v>602</v>
      </c>
      <c r="C282" s="409"/>
      <c r="D282" s="480"/>
      <c r="E282" s="40"/>
      <c r="F282" s="423"/>
      <c r="G282" s="111"/>
      <c r="H282" s="2"/>
      <c r="I282" s="86"/>
    </row>
    <row r="283" spans="1:12" ht="50.25" customHeight="1">
      <c r="A283" s="79"/>
      <c r="B283" s="447" t="s">
        <v>603</v>
      </c>
      <c r="C283" s="409"/>
      <c r="D283" s="480"/>
      <c r="E283" s="40"/>
      <c r="F283" s="423"/>
      <c r="G283" s="111"/>
      <c r="H283" s="2"/>
      <c r="I283" s="86"/>
    </row>
    <row r="284" spans="1:12" ht="18" customHeight="1">
      <c r="A284" s="79"/>
      <c r="B284" s="490" t="s">
        <v>125</v>
      </c>
      <c r="C284" s="491"/>
      <c r="D284" s="492"/>
      <c r="E284" s="40"/>
      <c r="F284" s="423"/>
      <c r="G284" s="111"/>
      <c r="H284" s="2"/>
      <c r="I284" s="86"/>
    </row>
    <row r="285" spans="1:12" ht="66.75" customHeight="1">
      <c r="A285" s="79"/>
      <c r="B285" s="447" t="s">
        <v>604</v>
      </c>
      <c r="C285" s="409"/>
      <c r="D285" s="480"/>
      <c r="E285" s="40"/>
      <c r="F285" s="423"/>
      <c r="G285" s="111"/>
      <c r="H285" s="2"/>
      <c r="I285" s="86"/>
    </row>
    <row r="286" spans="1:12" ht="84" customHeight="1">
      <c r="A286" s="40"/>
      <c r="B286" s="447" t="s">
        <v>605</v>
      </c>
      <c r="C286" s="409"/>
      <c r="D286" s="480"/>
      <c r="E286" s="48"/>
      <c r="F286" s="423"/>
      <c r="G286" s="112"/>
      <c r="H286" s="55"/>
      <c r="I286" s="113"/>
    </row>
    <row r="287" spans="1:12" ht="60.75" customHeight="1">
      <c r="A287" s="57"/>
      <c r="B287" s="514" t="s">
        <v>606</v>
      </c>
      <c r="C287" s="514"/>
      <c r="D287" s="514"/>
      <c r="E287" s="100" t="s">
        <v>649</v>
      </c>
      <c r="F287" s="423"/>
      <c r="G287" s="41"/>
      <c r="H287" s="17"/>
      <c r="I287" s="114" t="s">
        <v>359</v>
      </c>
    </row>
    <row r="288" spans="1:12" ht="57" customHeight="1">
      <c r="A288" s="57"/>
      <c r="B288" s="406" t="s">
        <v>607</v>
      </c>
      <c r="C288" s="406"/>
      <c r="D288" s="406"/>
      <c r="E288" s="100" t="s">
        <v>548</v>
      </c>
      <c r="F288" s="423"/>
      <c r="G288" s="41"/>
      <c r="H288" s="17"/>
      <c r="I288" s="115" t="s">
        <v>359</v>
      </c>
    </row>
    <row r="289" spans="1:9" ht="44.25" customHeight="1">
      <c r="A289" s="57"/>
      <c r="B289" s="514" t="s">
        <v>608</v>
      </c>
      <c r="C289" s="514"/>
      <c r="D289" s="514"/>
      <c r="E289" s="100" t="s">
        <v>548</v>
      </c>
      <c r="F289" s="423"/>
      <c r="G289" s="41"/>
      <c r="H289" s="17"/>
      <c r="I289" s="634" t="s">
        <v>359</v>
      </c>
    </row>
    <row r="290" spans="1:9" ht="119.25" customHeight="1">
      <c r="A290" s="57"/>
      <c r="B290" s="408" t="s">
        <v>214</v>
      </c>
      <c r="C290" s="409"/>
      <c r="D290" s="410"/>
      <c r="E290" s="82"/>
      <c r="F290" s="423"/>
      <c r="G290" s="116"/>
      <c r="H290" s="53"/>
      <c r="I290" s="428"/>
    </row>
    <row r="291" spans="1:9" ht="132.75" customHeight="1">
      <c r="A291" s="57"/>
      <c r="B291" s="408" t="s">
        <v>215</v>
      </c>
      <c r="C291" s="409"/>
      <c r="D291" s="410"/>
      <c r="E291" s="82"/>
      <c r="F291" s="423"/>
      <c r="G291" s="116"/>
      <c r="H291" s="53"/>
      <c r="I291" s="117"/>
    </row>
    <row r="292" spans="1:9" ht="126.75" customHeight="1">
      <c r="A292" s="57"/>
      <c r="B292" s="432" t="s">
        <v>840</v>
      </c>
      <c r="C292" s="433"/>
      <c r="D292" s="434"/>
      <c r="E292" s="82"/>
      <c r="F292" s="423"/>
      <c r="G292" s="116"/>
      <c r="H292" s="53"/>
      <c r="I292" s="117"/>
    </row>
    <row r="293" spans="1:9" ht="161.25" customHeight="1">
      <c r="A293" s="57"/>
      <c r="B293" s="408" t="s">
        <v>864</v>
      </c>
      <c r="C293" s="409"/>
      <c r="D293" s="410"/>
      <c r="E293" s="82"/>
      <c r="F293" s="423"/>
      <c r="G293" s="116"/>
      <c r="H293" s="53"/>
      <c r="I293" s="117"/>
    </row>
    <row r="294" spans="1:9" ht="61.5" customHeight="1">
      <c r="A294" s="57"/>
      <c r="B294" s="429" t="s">
        <v>216</v>
      </c>
      <c r="C294" s="430"/>
      <c r="D294" s="431"/>
      <c r="E294" s="82"/>
      <c r="F294" s="423"/>
      <c r="G294" s="116"/>
      <c r="H294" s="53"/>
      <c r="I294" s="117"/>
    </row>
    <row r="295" spans="1:9" ht="104.25" customHeight="1">
      <c r="A295" s="57"/>
      <c r="B295" s="514" t="s">
        <v>609</v>
      </c>
      <c r="C295" s="514"/>
      <c r="D295" s="514"/>
      <c r="E295" s="100" t="s">
        <v>549</v>
      </c>
      <c r="F295" s="423"/>
      <c r="G295" s="118"/>
      <c r="H295" s="109"/>
      <c r="I295" s="119" t="s">
        <v>359</v>
      </c>
    </row>
    <row r="296" spans="1:9" ht="20.25" customHeight="1">
      <c r="A296" s="57"/>
      <c r="B296" s="407" t="s">
        <v>10</v>
      </c>
      <c r="C296" s="407"/>
      <c r="D296" s="407"/>
      <c r="E296" s="82"/>
      <c r="F296" s="423"/>
      <c r="G296" s="120"/>
      <c r="H296" s="47"/>
      <c r="I296" s="92"/>
    </row>
    <row r="297" spans="1:9" ht="38.25" customHeight="1">
      <c r="A297" s="45"/>
      <c r="B297" s="515" t="s">
        <v>190</v>
      </c>
      <c r="C297" s="515"/>
      <c r="D297" s="515"/>
      <c r="E297" s="84"/>
      <c r="F297" s="423"/>
      <c r="G297" s="121"/>
      <c r="H297" s="51"/>
      <c r="I297" s="56"/>
    </row>
    <row r="298" spans="1:9" ht="54" customHeight="1">
      <c r="A298" s="21" t="s">
        <v>6</v>
      </c>
      <c r="B298" s="514" t="s">
        <v>610</v>
      </c>
      <c r="C298" s="514"/>
      <c r="D298" s="514"/>
      <c r="E298" s="406" t="s">
        <v>796</v>
      </c>
      <c r="F298" s="406" t="s">
        <v>441</v>
      </c>
      <c r="G298" s="109"/>
      <c r="H298" s="109"/>
      <c r="I298" s="465" t="s">
        <v>359</v>
      </c>
    </row>
    <row r="299" spans="1:9" ht="79.5" customHeight="1">
      <c r="A299" s="57"/>
      <c r="B299" s="408" t="s">
        <v>611</v>
      </c>
      <c r="C299" s="409"/>
      <c r="D299" s="410"/>
      <c r="E299" s="406"/>
      <c r="F299" s="406"/>
      <c r="G299" s="53"/>
      <c r="H299" s="53"/>
      <c r="I299" s="466"/>
    </row>
    <row r="300" spans="1:9" ht="21.75" customHeight="1">
      <c r="A300" s="57"/>
      <c r="B300" s="407" t="s">
        <v>8</v>
      </c>
      <c r="C300" s="407"/>
      <c r="D300" s="407"/>
      <c r="E300" s="406"/>
      <c r="F300" s="406"/>
      <c r="G300" s="47"/>
      <c r="H300" s="47"/>
      <c r="I300" s="92"/>
    </row>
    <row r="301" spans="1:9" ht="32.25" customHeight="1">
      <c r="A301" s="57"/>
      <c r="B301" s="408" t="s">
        <v>28</v>
      </c>
      <c r="C301" s="409"/>
      <c r="D301" s="410"/>
      <c r="E301" s="406"/>
      <c r="F301" s="406"/>
      <c r="G301" s="47"/>
      <c r="H301" s="47"/>
      <c r="I301" s="92"/>
    </row>
    <row r="302" spans="1:9" ht="32.25" customHeight="1">
      <c r="A302" s="45"/>
      <c r="B302" s="515" t="s">
        <v>29</v>
      </c>
      <c r="C302" s="515"/>
      <c r="D302" s="515"/>
      <c r="E302" s="406"/>
      <c r="F302" s="50"/>
      <c r="G302" s="51"/>
      <c r="H302" s="51"/>
      <c r="I302" s="56"/>
    </row>
    <row r="303" spans="1:9" ht="56.25" customHeight="1">
      <c r="A303" s="59" t="s">
        <v>340</v>
      </c>
      <c r="B303" s="460" t="s">
        <v>543</v>
      </c>
      <c r="C303" s="461"/>
      <c r="D303" s="462"/>
      <c r="E303" s="589" t="s">
        <v>797</v>
      </c>
      <c r="F303" s="463" t="s">
        <v>439</v>
      </c>
      <c r="G303" s="85"/>
      <c r="H303" s="85"/>
      <c r="I303" s="465" t="s">
        <v>341</v>
      </c>
    </row>
    <row r="304" spans="1:9" ht="59.25" customHeight="1">
      <c r="A304" s="9"/>
      <c r="B304" s="415" t="s">
        <v>342</v>
      </c>
      <c r="C304" s="416"/>
      <c r="D304" s="417"/>
      <c r="E304" s="466"/>
      <c r="F304" s="464"/>
      <c r="G304" s="8"/>
      <c r="H304" s="8"/>
      <c r="I304" s="466"/>
    </row>
    <row r="305" spans="1:9" ht="64.5" customHeight="1">
      <c r="A305" s="9"/>
      <c r="B305" s="415" t="s">
        <v>343</v>
      </c>
      <c r="C305" s="416"/>
      <c r="D305" s="417"/>
      <c r="E305" s="9"/>
      <c r="F305" s="9"/>
      <c r="G305" s="8"/>
      <c r="H305" s="8"/>
      <c r="I305" s="86"/>
    </row>
    <row r="306" spans="1:9" ht="69" customHeight="1">
      <c r="A306" s="9"/>
      <c r="B306" s="415" t="s">
        <v>344</v>
      </c>
      <c r="C306" s="416"/>
      <c r="D306" s="417"/>
      <c r="E306" s="9"/>
      <c r="F306" s="9"/>
      <c r="G306" s="8"/>
      <c r="H306" s="8"/>
      <c r="I306" s="86"/>
    </row>
    <row r="307" spans="1:9" ht="22.5" customHeight="1">
      <c r="A307" s="9"/>
      <c r="B307" s="415" t="s">
        <v>345</v>
      </c>
      <c r="C307" s="416"/>
      <c r="D307" s="417"/>
      <c r="E307" s="9"/>
      <c r="F307" s="9"/>
      <c r="G307" s="8"/>
      <c r="H307" s="8"/>
      <c r="I307" s="86"/>
    </row>
    <row r="308" spans="1:9" ht="36" customHeight="1">
      <c r="A308" s="9"/>
      <c r="B308" s="447" t="s">
        <v>346</v>
      </c>
      <c r="C308" s="409"/>
      <c r="D308" s="410"/>
      <c r="E308" s="9"/>
      <c r="F308" s="9"/>
      <c r="G308" s="8"/>
      <c r="H308" s="8"/>
      <c r="I308" s="86"/>
    </row>
    <row r="309" spans="1:9" ht="25.5" customHeight="1">
      <c r="A309" s="9"/>
      <c r="B309" s="447" t="s">
        <v>347</v>
      </c>
      <c r="C309" s="409"/>
      <c r="D309" s="410"/>
      <c r="E309" s="9"/>
      <c r="F309" s="9"/>
      <c r="G309" s="8"/>
      <c r="H309" s="8"/>
      <c r="I309" s="86"/>
    </row>
    <row r="310" spans="1:9" ht="27" customHeight="1">
      <c r="A310" s="9"/>
      <c r="B310" s="447" t="s">
        <v>348</v>
      </c>
      <c r="C310" s="409"/>
      <c r="D310" s="410"/>
      <c r="E310" s="9"/>
      <c r="F310" s="9"/>
      <c r="G310" s="8"/>
      <c r="H310" s="8"/>
      <c r="I310" s="86"/>
    </row>
    <row r="311" spans="1:9" ht="28.5" customHeight="1">
      <c r="A311" s="9"/>
      <c r="B311" s="447" t="s">
        <v>349</v>
      </c>
      <c r="C311" s="409"/>
      <c r="D311" s="410"/>
      <c r="E311" s="9"/>
      <c r="F311" s="9"/>
      <c r="G311" s="8"/>
      <c r="H311" s="8"/>
      <c r="I311" s="86"/>
    </row>
    <row r="312" spans="1:9" ht="36.75" customHeight="1">
      <c r="A312" s="9"/>
      <c r="B312" s="447" t="s">
        <v>350</v>
      </c>
      <c r="C312" s="409"/>
      <c r="D312" s="410"/>
      <c r="E312" s="9"/>
      <c r="F312" s="9"/>
      <c r="G312" s="8"/>
      <c r="H312" s="8"/>
      <c r="I312" s="86"/>
    </row>
    <row r="313" spans="1:9" ht="27.75" customHeight="1">
      <c r="A313" s="9"/>
      <c r="B313" s="447" t="s">
        <v>351</v>
      </c>
      <c r="C313" s="409"/>
      <c r="D313" s="410"/>
      <c r="E313" s="9"/>
      <c r="F313" s="9"/>
      <c r="G313" s="8"/>
      <c r="H313" s="8"/>
      <c r="I313" s="86"/>
    </row>
    <row r="314" spans="1:9" ht="30.75" customHeight="1">
      <c r="A314" s="9"/>
      <c r="B314" s="447" t="s">
        <v>352</v>
      </c>
      <c r="C314" s="409"/>
      <c r="D314" s="410"/>
      <c r="E314" s="9"/>
      <c r="F314" s="9"/>
      <c r="G314" s="8"/>
      <c r="H314" s="8"/>
      <c r="I314" s="86"/>
    </row>
    <row r="315" spans="1:9" ht="30.75" customHeight="1">
      <c r="A315" s="9"/>
      <c r="B315" s="488" t="s">
        <v>353</v>
      </c>
      <c r="C315" s="489"/>
      <c r="D315" s="419"/>
      <c r="E315" s="9"/>
      <c r="F315" s="9"/>
      <c r="G315" s="8"/>
      <c r="H315" s="8"/>
      <c r="I315" s="86"/>
    </row>
    <row r="316" spans="1:9" ht="40.5" customHeight="1">
      <c r="A316" s="9"/>
      <c r="B316" s="415" t="s">
        <v>354</v>
      </c>
      <c r="C316" s="416"/>
      <c r="D316" s="417"/>
      <c r="E316" s="9"/>
      <c r="F316" s="9"/>
      <c r="G316" s="8"/>
      <c r="H316" s="8"/>
      <c r="I316" s="86"/>
    </row>
    <row r="317" spans="1:9" ht="70.5" customHeight="1">
      <c r="A317" s="9"/>
      <c r="B317" s="616" t="s">
        <v>1079</v>
      </c>
      <c r="C317" s="433"/>
      <c r="D317" s="434"/>
      <c r="E317" s="9"/>
      <c r="F317" s="9"/>
      <c r="G317" s="8"/>
      <c r="H317" s="8"/>
      <c r="I317" s="86"/>
    </row>
    <row r="318" spans="1:9" ht="69" customHeight="1">
      <c r="A318" s="9"/>
      <c r="B318" s="616" t="s">
        <v>1080</v>
      </c>
      <c r="C318" s="433"/>
      <c r="D318" s="434"/>
      <c r="E318" s="9"/>
      <c r="F318" s="9"/>
      <c r="G318" s="8"/>
      <c r="H318" s="8"/>
      <c r="I318" s="86"/>
    </row>
    <row r="319" spans="1:9" ht="41.25" customHeight="1">
      <c r="A319" s="9"/>
      <c r="B319" s="617" t="s">
        <v>357</v>
      </c>
      <c r="C319" s="473"/>
      <c r="D319" s="618"/>
      <c r="E319" s="9"/>
      <c r="F319" s="9"/>
      <c r="G319" s="8"/>
      <c r="H319" s="8"/>
      <c r="I319" s="86"/>
    </row>
    <row r="320" spans="1:9" ht="72" customHeight="1">
      <c r="A320" s="10"/>
      <c r="B320" s="576" t="s">
        <v>841</v>
      </c>
      <c r="C320" s="577"/>
      <c r="D320" s="578"/>
      <c r="E320" s="10"/>
      <c r="F320" s="10"/>
      <c r="G320" s="87"/>
      <c r="H320" s="87"/>
      <c r="I320" s="88"/>
    </row>
    <row r="321" spans="1:13" ht="62.25" customHeight="1">
      <c r="A321" s="435" t="s">
        <v>478</v>
      </c>
      <c r="B321" s="448" t="s">
        <v>420</v>
      </c>
      <c r="C321" s="449"/>
      <c r="D321" s="449"/>
      <c r="E321" s="423" t="s">
        <v>798</v>
      </c>
      <c r="F321" s="418" t="s">
        <v>358</v>
      </c>
      <c r="G321" s="13"/>
      <c r="H321" s="13"/>
      <c r="I321" s="411" t="s">
        <v>359</v>
      </c>
      <c r="J321" s="90"/>
      <c r="K321" s="91"/>
      <c r="L321" s="91"/>
      <c r="M321" s="91"/>
    </row>
    <row r="322" spans="1:13" ht="62.25" customHeight="1">
      <c r="A322" s="447"/>
      <c r="B322" s="421" t="s">
        <v>360</v>
      </c>
      <c r="C322" s="422"/>
      <c r="D322" s="422"/>
      <c r="E322" s="423"/>
      <c r="F322" s="419"/>
      <c r="G322" s="13"/>
      <c r="H322" s="13"/>
      <c r="I322" s="412"/>
      <c r="J322" s="90"/>
      <c r="K322" s="91"/>
      <c r="L322" s="91"/>
      <c r="M322" s="91"/>
    </row>
    <row r="323" spans="1:13" ht="62.25" customHeight="1">
      <c r="A323" s="447"/>
      <c r="B323" s="423" t="s">
        <v>361</v>
      </c>
      <c r="C323" s="423"/>
      <c r="D323" s="424"/>
      <c r="E323" s="423"/>
      <c r="F323" s="93"/>
      <c r="G323" s="13"/>
      <c r="H323" s="13"/>
      <c r="I323" s="412"/>
      <c r="J323" s="90"/>
      <c r="K323" s="91"/>
      <c r="L323" s="91"/>
      <c r="M323" s="91"/>
    </row>
    <row r="324" spans="1:13" ht="62.25" customHeight="1">
      <c r="A324" s="447"/>
      <c r="B324" s="423" t="s">
        <v>362</v>
      </c>
      <c r="C324" s="423"/>
      <c r="D324" s="424"/>
      <c r="E324" s="423"/>
      <c r="F324" s="93"/>
      <c r="G324" s="13"/>
      <c r="H324" s="13"/>
      <c r="I324" s="412"/>
      <c r="J324" s="90"/>
      <c r="K324" s="91"/>
      <c r="L324" s="91"/>
      <c r="M324" s="91"/>
    </row>
    <row r="325" spans="1:13" ht="62.25" customHeight="1">
      <c r="A325" s="437"/>
      <c r="B325" s="425" t="s">
        <v>363</v>
      </c>
      <c r="C325" s="426"/>
      <c r="D325" s="426"/>
      <c r="E325" s="423"/>
      <c r="F325" s="93"/>
      <c r="G325" s="13"/>
      <c r="H325" s="13"/>
      <c r="I325" s="420"/>
      <c r="J325" s="90"/>
      <c r="K325" s="91"/>
      <c r="L325" s="91"/>
      <c r="M325" s="91"/>
    </row>
    <row r="326" spans="1:13" ht="70.5" customHeight="1">
      <c r="A326" s="435" t="s">
        <v>479</v>
      </c>
      <c r="B326" s="421" t="s">
        <v>364</v>
      </c>
      <c r="C326" s="422"/>
      <c r="D326" s="422"/>
      <c r="E326" s="438" t="s">
        <v>799</v>
      </c>
      <c r="F326" s="438" t="s">
        <v>365</v>
      </c>
      <c r="G326" s="13"/>
      <c r="H326" s="14"/>
      <c r="I326" s="441" t="s">
        <v>341</v>
      </c>
      <c r="J326" s="90"/>
      <c r="K326" s="91"/>
      <c r="L326" s="91"/>
      <c r="M326" s="91"/>
    </row>
    <row r="327" spans="1:13" ht="75.75" customHeight="1">
      <c r="A327" s="436"/>
      <c r="B327" s="421" t="s">
        <v>366</v>
      </c>
      <c r="C327" s="422"/>
      <c r="D327" s="422"/>
      <c r="E327" s="439"/>
      <c r="F327" s="439"/>
      <c r="G327" s="16"/>
      <c r="H327" s="17"/>
      <c r="I327" s="442"/>
      <c r="J327" s="90"/>
      <c r="K327" s="91"/>
      <c r="L327" s="91"/>
      <c r="M327" s="91"/>
    </row>
    <row r="328" spans="1:13" ht="69.75" customHeight="1">
      <c r="A328" s="437"/>
      <c r="B328" s="444" t="s">
        <v>367</v>
      </c>
      <c r="C328" s="445"/>
      <c r="D328" s="446"/>
      <c r="E328" s="440"/>
      <c r="F328" s="440"/>
      <c r="G328" s="43"/>
      <c r="H328" s="20"/>
      <c r="I328" s="443"/>
      <c r="J328" s="90"/>
      <c r="K328" s="91"/>
      <c r="L328" s="91"/>
      <c r="M328" s="91"/>
    </row>
    <row r="329" spans="1:13" ht="97.5" customHeight="1">
      <c r="A329" s="34" t="s">
        <v>494</v>
      </c>
      <c r="B329" s="548" t="s">
        <v>612</v>
      </c>
      <c r="C329" s="549"/>
      <c r="D329" s="550"/>
      <c r="E329" s="15" t="s">
        <v>127</v>
      </c>
      <c r="F329" s="15" t="s">
        <v>453</v>
      </c>
      <c r="G329" s="16"/>
      <c r="H329" s="17"/>
      <c r="I329" s="119" t="s">
        <v>359</v>
      </c>
    </row>
    <row r="330" spans="1:13" ht="73.5" customHeight="1">
      <c r="A330" s="34" t="s">
        <v>495</v>
      </c>
      <c r="B330" s="406" t="s">
        <v>613</v>
      </c>
      <c r="C330" s="406"/>
      <c r="D330" s="406"/>
      <c r="E330" s="15" t="s">
        <v>650</v>
      </c>
      <c r="F330" s="15" t="s">
        <v>454</v>
      </c>
      <c r="G330" s="16"/>
      <c r="H330" s="17"/>
      <c r="I330" s="119" t="s">
        <v>359</v>
      </c>
    </row>
    <row r="331" spans="1:13" ht="69" customHeight="1">
      <c r="A331" s="574" t="s">
        <v>496</v>
      </c>
      <c r="B331" s="580" t="s">
        <v>614</v>
      </c>
      <c r="C331" s="580"/>
      <c r="D331" s="580"/>
      <c r="E331" s="406" t="s">
        <v>651</v>
      </c>
      <c r="F331" s="406" t="s">
        <v>454</v>
      </c>
      <c r="G331" s="16"/>
      <c r="H331" s="17"/>
      <c r="I331" s="411" t="s">
        <v>71</v>
      </c>
    </row>
    <row r="332" spans="1:13" ht="69" customHeight="1">
      <c r="A332" s="574"/>
      <c r="B332" s="580" t="s">
        <v>615</v>
      </c>
      <c r="C332" s="580"/>
      <c r="D332" s="580"/>
      <c r="E332" s="406"/>
      <c r="F332" s="406"/>
      <c r="G332" s="47"/>
      <c r="H332" s="47"/>
      <c r="I332" s="412"/>
    </row>
    <row r="333" spans="1:13" ht="69" customHeight="1">
      <c r="A333" s="574"/>
      <c r="B333" s="406" t="s">
        <v>218</v>
      </c>
      <c r="C333" s="406"/>
      <c r="D333" s="406"/>
      <c r="E333" s="406"/>
      <c r="F333" s="406"/>
      <c r="G333" s="47"/>
      <c r="H333" s="47"/>
      <c r="I333" s="412"/>
    </row>
    <row r="334" spans="1:13" ht="69" customHeight="1">
      <c r="A334" s="574"/>
      <c r="B334" s="406" t="s">
        <v>219</v>
      </c>
      <c r="C334" s="406"/>
      <c r="D334" s="406"/>
      <c r="E334" s="406"/>
      <c r="F334" s="406"/>
      <c r="G334" s="47"/>
      <c r="H334" s="47"/>
      <c r="I334" s="92"/>
    </row>
    <row r="335" spans="1:13" ht="69" customHeight="1">
      <c r="A335" s="574"/>
      <c r="B335" s="406" t="s">
        <v>220</v>
      </c>
      <c r="C335" s="406"/>
      <c r="D335" s="406"/>
      <c r="E335" s="406"/>
      <c r="F335" s="406"/>
      <c r="G335" s="51"/>
      <c r="H335" s="51"/>
      <c r="I335" s="56"/>
    </row>
    <row r="336" spans="1:13" ht="103.5" customHeight="1">
      <c r="A336" s="34" t="s">
        <v>497</v>
      </c>
      <c r="B336" s="580" t="s">
        <v>616</v>
      </c>
      <c r="C336" s="580"/>
      <c r="D336" s="580"/>
      <c r="E336" s="15" t="s">
        <v>800</v>
      </c>
      <c r="F336" s="15" t="s">
        <v>445</v>
      </c>
      <c r="G336" s="16"/>
      <c r="H336" s="17"/>
      <c r="I336" s="81" t="s">
        <v>405</v>
      </c>
    </row>
    <row r="337" spans="1:9" ht="95.25" customHeight="1">
      <c r="A337" s="21" t="s">
        <v>516</v>
      </c>
      <c r="B337" s="414" t="s">
        <v>617</v>
      </c>
      <c r="C337" s="414"/>
      <c r="D337" s="414"/>
      <c r="E337" s="38" t="s">
        <v>563</v>
      </c>
      <c r="F337" s="38" t="s">
        <v>455</v>
      </c>
      <c r="G337" s="16"/>
      <c r="H337" s="17"/>
      <c r="I337" s="81" t="s">
        <v>405</v>
      </c>
    </row>
    <row r="338" spans="1:9" ht="36" customHeight="1">
      <c r="A338" s="57"/>
      <c r="B338" s="501" t="s">
        <v>126</v>
      </c>
      <c r="C338" s="491"/>
      <c r="D338" s="502"/>
      <c r="E338" s="71"/>
      <c r="F338" s="71"/>
      <c r="G338" s="53"/>
      <c r="H338" s="53"/>
      <c r="I338" s="122"/>
    </row>
    <row r="339" spans="1:9" ht="52.5" customHeight="1">
      <c r="A339" s="57"/>
      <c r="B339" s="408" t="s">
        <v>643</v>
      </c>
      <c r="C339" s="409"/>
      <c r="D339" s="410"/>
      <c r="E339" s="71"/>
      <c r="F339" s="71"/>
      <c r="G339" s="53"/>
      <c r="H339" s="53"/>
      <c r="I339" s="122"/>
    </row>
    <row r="340" spans="1:9" ht="98.25" customHeight="1">
      <c r="A340" s="21" t="s">
        <v>483</v>
      </c>
      <c r="B340" s="559" t="s">
        <v>854</v>
      </c>
      <c r="C340" s="559"/>
      <c r="D340" s="559"/>
      <c r="E340" s="38" t="s">
        <v>801</v>
      </c>
      <c r="F340" s="38" t="s">
        <v>455</v>
      </c>
      <c r="G340" s="16"/>
      <c r="H340" s="17"/>
      <c r="I340" s="81" t="s">
        <v>405</v>
      </c>
    </row>
    <row r="341" spans="1:9" ht="38.25" customHeight="1">
      <c r="A341" s="57"/>
      <c r="B341" s="408" t="s">
        <v>422</v>
      </c>
      <c r="C341" s="409"/>
      <c r="D341" s="410"/>
      <c r="E341" s="71"/>
      <c r="F341" s="71"/>
      <c r="G341" s="53"/>
      <c r="H341" s="53"/>
      <c r="I341" s="92"/>
    </row>
    <row r="342" spans="1:9" ht="46.5" customHeight="1">
      <c r="A342" s="45"/>
      <c r="B342" s="429" t="s">
        <v>57</v>
      </c>
      <c r="C342" s="430"/>
      <c r="D342" s="431"/>
      <c r="E342" s="73"/>
      <c r="F342" s="73"/>
      <c r="G342" s="55"/>
      <c r="H342" s="55"/>
      <c r="I342" s="56"/>
    </row>
    <row r="343" spans="1:9" ht="76.5" customHeight="1">
      <c r="A343" s="34" t="s">
        <v>498</v>
      </c>
      <c r="B343" s="548" t="s">
        <v>423</v>
      </c>
      <c r="C343" s="549"/>
      <c r="D343" s="550"/>
      <c r="E343" s="15" t="s">
        <v>652</v>
      </c>
      <c r="F343" s="15" t="s">
        <v>456</v>
      </c>
      <c r="G343" s="16"/>
      <c r="H343" s="17"/>
      <c r="I343" s="81" t="s">
        <v>405</v>
      </c>
    </row>
    <row r="344" spans="1:9" ht="102.75" customHeight="1">
      <c r="A344" s="21" t="s">
        <v>499</v>
      </c>
      <c r="B344" s="555" t="s">
        <v>618</v>
      </c>
      <c r="C344" s="556"/>
      <c r="D344" s="557"/>
      <c r="E344" s="38" t="s">
        <v>653</v>
      </c>
      <c r="F344" s="38" t="s">
        <v>455</v>
      </c>
      <c r="G344" s="16"/>
      <c r="H344" s="17"/>
      <c r="I344" s="427" t="s">
        <v>406</v>
      </c>
    </row>
    <row r="345" spans="1:9" ht="40.5" customHeight="1">
      <c r="A345" s="57"/>
      <c r="B345" s="408" t="s">
        <v>194</v>
      </c>
      <c r="C345" s="409"/>
      <c r="D345" s="410"/>
      <c r="E345" s="71"/>
      <c r="F345" s="71"/>
      <c r="G345" s="53"/>
      <c r="H345" s="53"/>
      <c r="I345" s="428"/>
    </row>
    <row r="346" spans="1:9" ht="40.5" customHeight="1">
      <c r="A346" s="57"/>
      <c r="B346" s="408" t="s">
        <v>59</v>
      </c>
      <c r="C346" s="409"/>
      <c r="D346" s="410"/>
      <c r="E346" s="71"/>
      <c r="F346" s="71"/>
      <c r="G346" s="53"/>
      <c r="H346" s="53"/>
      <c r="I346" s="92"/>
    </row>
    <row r="347" spans="1:9" ht="58.5" customHeight="1">
      <c r="A347" s="45"/>
      <c r="B347" s="429" t="s">
        <v>195</v>
      </c>
      <c r="C347" s="430"/>
      <c r="D347" s="431"/>
      <c r="E347" s="73"/>
      <c r="F347" s="73"/>
      <c r="G347" s="55"/>
      <c r="H347" s="55"/>
      <c r="I347" s="56"/>
    </row>
    <row r="348" spans="1:9" ht="75.75" customHeight="1">
      <c r="A348" s="34" t="s">
        <v>500</v>
      </c>
      <c r="B348" s="406" t="s">
        <v>619</v>
      </c>
      <c r="C348" s="406"/>
      <c r="D348" s="406"/>
      <c r="E348" s="15" t="s">
        <v>654</v>
      </c>
      <c r="F348" s="15" t="s">
        <v>455</v>
      </c>
      <c r="G348" s="16"/>
      <c r="H348" s="17"/>
      <c r="I348" s="119" t="s">
        <v>402</v>
      </c>
    </row>
    <row r="349" spans="1:9" ht="95.25" customHeight="1">
      <c r="A349" s="456" t="s">
        <v>526</v>
      </c>
      <c r="B349" s="457" t="s">
        <v>843</v>
      </c>
      <c r="C349" s="458"/>
      <c r="D349" s="459"/>
      <c r="E349" s="423" t="s">
        <v>802</v>
      </c>
      <c r="F349" s="487" t="s">
        <v>457</v>
      </c>
      <c r="G349" s="16"/>
      <c r="H349" s="17"/>
      <c r="I349" s="438" t="s">
        <v>404</v>
      </c>
    </row>
    <row r="350" spans="1:9" ht="94.5" customHeight="1">
      <c r="A350" s="456"/>
      <c r="B350" s="447" t="s">
        <v>368</v>
      </c>
      <c r="C350" s="409"/>
      <c r="D350" s="480"/>
      <c r="E350" s="423"/>
      <c r="F350" s="439"/>
      <c r="G350" s="97"/>
      <c r="H350" s="97"/>
      <c r="I350" s="439"/>
    </row>
    <row r="351" spans="1:9" ht="172.5" customHeight="1">
      <c r="A351" s="456"/>
      <c r="B351" s="488" t="s">
        <v>369</v>
      </c>
      <c r="C351" s="489"/>
      <c r="D351" s="442"/>
      <c r="E351" s="423"/>
      <c r="F351" s="439"/>
      <c r="G351" s="97"/>
      <c r="H351" s="97"/>
      <c r="I351" s="439"/>
    </row>
    <row r="352" spans="1:9" ht="232.5" customHeight="1">
      <c r="A352" s="456"/>
      <c r="B352" s="488" t="s">
        <v>370</v>
      </c>
      <c r="C352" s="489"/>
      <c r="D352" s="442"/>
      <c r="E352" s="423"/>
      <c r="F352" s="439"/>
      <c r="G352" s="97"/>
      <c r="H352" s="97"/>
      <c r="I352" s="439"/>
    </row>
    <row r="353" spans="1:9" ht="220.5" customHeight="1">
      <c r="A353" s="456"/>
      <c r="B353" s="488" t="s">
        <v>371</v>
      </c>
      <c r="C353" s="489"/>
      <c r="D353" s="442"/>
      <c r="E353" s="423"/>
      <c r="F353" s="439"/>
      <c r="G353" s="97"/>
      <c r="H353" s="97"/>
      <c r="I353" s="439"/>
    </row>
    <row r="354" spans="1:9" ht="93" customHeight="1">
      <c r="A354" s="456"/>
      <c r="B354" s="488" t="s">
        <v>372</v>
      </c>
      <c r="C354" s="489"/>
      <c r="D354" s="442"/>
      <c r="E354" s="423"/>
      <c r="F354" s="493"/>
      <c r="G354" s="98"/>
      <c r="H354" s="98"/>
      <c r="I354" s="440"/>
    </row>
    <row r="355" spans="1:9" ht="63.75" customHeight="1">
      <c r="A355" s="574" t="s">
        <v>47</v>
      </c>
      <c r="B355" s="506" t="s">
        <v>855</v>
      </c>
      <c r="C355" s="458"/>
      <c r="D355" s="507"/>
      <c r="E355" s="620" t="s">
        <v>803</v>
      </c>
      <c r="F355" s="406" t="s">
        <v>448</v>
      </c>
      <c r="G355" s="16"/>
      <c r="H355" s="17"/>
      <c r="I355" s="81" t="s">
        <v>405</v>
      </c>
    </row>
    <row r="356" spans="1:9" s="24" customFormat="1" ht="33" customHeight="1">
      <c r="A356" s="574"/>
      <c r="B356" s="579" t="s">
        <v>8</v>
      </c>
      <c r="C356" s="579"/>
      <c r="D356" s="579"/>
      <c r="E356" s="407"/>
      <c r="F356" s="406"/>
      <c r="G356" s="123"/>
      <c r="H356" s="123"/>
      <c r="I356" s="124"/>
    </row>
    <row r="357" spans="1:9" ht="36" customHeight="1">
      <c r="A357" s="574"/>
      <c r="B357" s="408" t="s">
        <v>48</v>
      </c>
      <c r="C357" s="409"/>
      <c r="D357" s="410"/>
      <c r="E357" s="49"/>
      <c r="F357" s="406"/>
      <c r="G357" s="47"/>
      <c r="H357" s="47"/>
      <c r="I357" s="92"/>
    </row>
    <row r="358" spans="1:9" ht="36" customHeight="1">
      <c r="A358" s="574"/>
      <c r="B358" s="408" t="s">
        <v>221</v>
      </c>
      <c r="C358" s="409"/>
      <c r="D358" s="410"/>
      <c r="E358" s="49"/>
      <c r="F358" s="406"/>
      <c r="G358" s="47"/>
      <c r="H358" s="47"/>
      <c r="I358" s="92"/>
    </row>
    <row r="359" spans="1:9" ht="36" customHeight="1">
      <c r="A359" s="574"/>
      <c r="B359" s="408" t="s">
        <v>64</v>
      </c>
      <c r="C359" s="409"/>
      <c r="D359" s="410"/>
      <c r="E359" s="49"/>
      <c r="F359" s="406"/>
      <c r="G359" s="47"/>
      <c r="H359" s="47"/>
      <c r="I359" s="92"/>
    </row>
    <row r="360" spans="1:9" s="23" customFormat="1" ht="36.75" customHeight="1">
      <c r="A360" s="574"/>
      <c r="B360" s="501" t="s">
        <v>58</v>
      </c>
      <c r="C360" s="491"/>
      <c r="D360" s="502"/>
      <c r="E360" s="47"/>
      <c r="F360" s="406"/>
      <c r="G360" s="47"/>
      <c r="H360" s="47"/>
      <c r="I360" s="125"/>
    </row>
    <row r="361" spans="1:9" ht="68.25" customHeight="1">
      <c r="A361" s="574"/>
      <c r="B361" s="429" t="s">
        <v>222</v>
      </c>
      <c r="C361" s="430"/>
      <c r="D361" s="431"/>
      <c r="E361" s="50"/>
      <c r="F361" s="406"/>
      <c r="G361" s="51"/>
      <c r="H361" s="51"/>
      <c r="I361" s="105"/>
    </row>
    <row r="362" spans="1:9" ht="75.75" customHeight="1">
      <c r="A362" s="59" t="s">
        <v>53</v>
      </c>
      <c r="B362" s="520" t="s">
        <v>856</v>
      </c>
      <c r="C362" s="521"/>
      <c r="D362" s="522"/>
      <c r="E362" s="641" t="s">
        <v>804</v>
      </c>
      <c r="F362" s="628" t="s">
        <v>445</v>
      </c>
      <c r="G362" s="16"/>
      <c r="H362" s="17"/>
      <c r="I362" s="465" t="s">
        <v>50</v>
      </c>
    </row>
    <row r="363" spans="1:9" ht="42.75" customHeight="1">
      <c r="A363" s="9"/>
      <c r="B363" s="415" t="s">
        <v>620</v>
      </c>
      <c r="C363" s="416"/>
      <c r="D363" s="417"/>
      <c r="E363" s="642"/>
      <c r="F363" s="629"/>
      <c r="G363" s="8"/>
      <c r="H363" s="8"/>
      <c r="I363" s="466"/>
    </row>
    <row r="364" spans="1:9" ht="41.25" customHeight="1">
      <c r="A364" s="9"/>
      <c r="B364" s="415" t="s">
        <v>51</v>
      </c>
      <c r="C364" s="416"/>
      <c r="D364" s="417"/>
      <c r="E364" s="9"/>
      <c r="F364" s="9"/>
      <c r="G364" s="8"/>
      <c r="H364" s="8"/>
      <c r="I364" s="86"/>
    </row>
    <row r="365" spans="1:9" ht="81.75" customHeight="1">
      <c r="A365" s="9"/>
      <c r="B365" s="415" t="s">
        <v>204</v>
      </c>
      <c r="C365" s="416"/>
      <c r="D365" s="417"/>
      <c r="E365" s="9"/>
      <c r="F365" s="9"/>
      <c r="G365" s="8"/>
      <c r="H365" s="8"/>
      <c r="I365" s="86"/>
    </row>
    <row r="366" spans="1:9" ht="72.75" customHeight="1">
      <c r="A366" s="9"/>
      <c r="B366" s="415" t="s">
        <v>205</v>
      </c>
      <c r="C366" s="416"/>
      <c r="D366" s="417"/>
      <c r="E366" s="9"/>
      <c r="F366" s="9"/>
      <c r="G366" s="8"/>
      <c r="H366" s="8"/>
      <c r="I366" s="86"/>
    </row>
    <row r="367" spans="1:9" ht="43.5" customHeight="1">
      <c r="A367" s="9"/>
      <c r="B367" s="415" t="s">
        <v>206</v>
      </c>
      <c r="C367" s="416"/>
      <c r="D367" s="417"/>
      <c r="E367" s="9"/>
      <c r="F367" s="9"/>
      <c r="G367" s="8"/>
      <c r="H367" s="8"/>
      <c r="I367" s="86"/>
    </row>
    <row r="368" spans="1:9" ht="36.75" customHeight="1">
      <c r="A368" s="9"/>
      <c r="B368" s="415" t="s">
        <v>52</v>
      </c>
      <c r="C368" s="416"/>
      <c r="D368" s="417"/>
      <c r="E368" s="9"/>
      <c r="F368" s="9"/>
      <c r="G368" s="8"/>
      <c r="H368" s="8"/>
      <c r="I368" s="86"/>
    </row>
    <row r="369" spans="1:9" ht="37.5" customHeight="1">
      <c r="A369" s="9"/>
      <c r="B369" s="415" t="s">
        <v>207</v>
      </c>
      <c r="C369" s="416"/>
      <c r="D369" s="417"/>
      <c r="E369" s="9"/>
      <c r="F369" s="9"/>
      <c r="G369" s="8"/>
      <c r="H369" s="8"/>
      <c r="I369" s="86"/>
    </row>
    <row r="370" spans="1:9" ht="42.75" customHeight="1">
      <c r="A370" s="9"/>
      <c r="B370" s="415" t="s">
        <v>208</v>
      </c>
      <c r="C370" s="416"/>
      <c r="D370" s="417"/>
      <c r="E370" s="9"/>
      <c r="F370" s="9"/>
      <c r="G370" s="8"/>
      <c r="H370" s="8"/>
      <c r="I370" s="86"/>
    </row>
    <row r="371" spans="1:9" ht="63.75" customHeight="1">
      <c r="A371" s="9"/>
      <c r="B371" s="415" t="s">
        <v>209</v>
      </c>
      <c r="C371" s="416"/>
      <c r="D371" s="417"/>
      <c r="E371" s="9"/>
      <c r="F371" s="9"/>
      <c r="G371" s="8"/>
      <c r="H371" s="8"/>
      <c r="I371" s="86"/>
    </row>
    <row r="372" spans="1:9" ht="57.75" customHeight="1">
      <c r="A372" s="9"/>
      <c r="B372" s="415" t="s">
        <v>210</v>
      </c>
      <c r="C372" s="416"/>
      <c r="D372" s="417"/>
      <c r="E372" s="9"/>
      <c r="F372" s="9"/>
      <c r="G372" s="8"/>
      <c r="H372" s="8"/>
      <c r="I372" s="86"/>
    </row>
    <row r="373" spans="1:9" ht="48.75" customHeight="1">
      <c r="A373" s="9"/>
      <c r="B373" s="415" t="s">
        <v>597</v>
      </c>
      <c r="C373" s="416"/>
      <c r="D373" s="417"/>
      <c r="E373" s="9"/>
      <c r="F373" s="9"/>
      <c r="G373" s="8"/>
      <c r="H373" s="8"/>
      <c r="I373" s="86"/>
    </row>
    <row r="374" spans="1:9" ht="57" customHeight="1">
      <c r="A374" s="9"/>
      <c r="B374" s="497" t="s">
        <v>598</v>
      </c>
      <c r="C374" s="498"/>
      <c r="D374" s="499"/>
      <c r="E374" s="9"/>
      <c r="F374" s="9"/>
      <c r="G374" s="8"/>
      <c r="H374" s="8"/>
      <c r="I374" s="86"/>
    </row>
    <row r="375" spans="1:9" ht="138" customHeight="1">
      <c r="A375" s="456" t="s">
        <v>527</v>
      </c>
      <c r="B375" s="457" t="s">
        <v>844</v>
      </c>
      <c r="C375" s="458"/>
      <c r="D375" s="459"/>
      <c r="E375" s="423" t="s">
        <v>805</v>
      </c>
      <c r="F375" s="487" t="s">
        <v>451</v>
      </c>
      <c r="G375" s="16"/>
      <c r="H375" s="17"/>
      <c r="I375" s="438" t="s">
        <v>280</v>
      </c>
    </row>
    <row r="376" spans="1:9" ht="285.75" customHeight="1">
      <c r="A376" s="456"/>
      <c r="B376" s="447" t="s">
        <v>600</v>
      </c>
      <c r="C376" s="409"/>
      <c r="D376" s="480"/>
      <c r="E376" s="423"/>
      <c r="F376" s="439"/>
      <c r="G376" s="97"/>
      <c r="H376" s="97"/>
      <c r="I376" s="439"/>
    </row>
    <row r="377" spans="1:9" ht="122.25" customHeight="1">
      <c r="A377" s="456"/>
      <c r="B377" s="488" t="s">
        <v>374</v>
      </c>
      <c r="C377" s="489"/>
      <c r="D377" s="442"/>
      <c r="E377" s="423"/>
      <c r="F377" s="439"/>
      <c r="G377" s="97"/>
      <c r="H377" s="97"/>
      <c r="I377" s="439"/>
    </row>
    <row r="378" spans="1:9" ht="84" customHeight="1">
      <c r="A378" s="456"/>
      <c r="B378" s="488" t="s">
        <v>375</v>
      </c>
      <c r="C378" s="489"/>
      <c r="D378" s="442"/>
      <c r="E378" s="423"/>
      <c r="F378" s="439"/>
      <c r="G378" s="97"/>
      <c r="H378" s="97"/>
      <c r="I378" s="439"/>
    </row>
    <row r="379" spans="1:9" ht="78" customHeight="1">
      <c r="A379" s="59" t="s">
        <v>54</v>
      </c>
      <c r="B379" s="520" t="s">
        <v>857</v>
      </c>
      <c r="C379" s="521"/>
      <c r="D379" s="522"/>
      <c r="E379" s="438" t="s">
        <v>806</v>
      </c>
      <c r="F379" s="463" t="s">
        <v>459</v>
      </c>
      <c r="G379" s="16"/>
      <c r="H379" s="17"/>
      <c r="I379" s="465" t="s">
        <v>308</v>
      </c>
    </row>
    <row r="380" spans="1:9" ht="39.75" customHeight="1">
      <c r="A380" s="9"/>
      <c r="B380" s="415" t="s">
        <v>621</v>
      </c>
      <c r="C380" s="416"/>
      <c r="D380" s="417"/>
      <c r="E380" s="439"/>
      <c r="F380" s="464"/>
      <c r="G380" s="8"/>
      <c r="H380" s="8"/>
      <c r="I380" s="466"/>
    </row>
    <row r="381" spans="1:9" ht="51" customHeight="1">
      <c r="A381" s="9"/>
      <c r="B381" s="415" t="s">
        <v>411</v>
      </c>
      <c r="C381" s="416"/>
      <c r="D381" s="417"/>
      <c r="E381" s="9"/>
      <c r="F381" s="464"/>
      <c r="G381" s="8"/>
      <c r="H381" s="8"/>
      <c r="I381" s="466"/>
    </row>
    <row r="382" spans="1:9" s="24" customFormat="1" ht="26.25" customHeight="1">
      <c r="A382" s="126"/>
      <c r="B382" s="503" t="s">
        <v>55</v>
      </c>
      <c r="C382" s="504"/>
      <c r="D382" s="505"/>
      <c r="E382" s="126"/>
      <c r="F382" s="464"/>
      <c r="G382" s="127"/>
      <c r="H382" s="127"/>
      <c r="I382" s="128"/>
    </row>
    <row r="383" spans="1:9" ht="38.25" customHeight="1">
      <c r="A383" s="9"/>
      <c r="B383" s="415" t="s">
        <v>281</v>
      </c>
      <c r="C383" s="416"/>
      <c r="D383" s="417"/>
      <c r="E383" s="9"/>
      <c r="F383" s="9"/>
      <c r="G383" s="8"/>
      <c r="H383" s="8"/>
      <c r="I383" s="86"/>
    </row>
    <row r="384" spans="1:9" ht="97.5" customHeight="1">
      <c r="A384" s="9"/>
      <c r="B384" s="494" t="s">
        <v>289</v>
      </c>
      <c r="C384" s="495"/>
      <c r="D384" s="496"/>
      <c r="E384" s="9"/>
      <c r="F384" s="9"/>
      <c r="G384" s="8"/>
      <c r="H384" s="8"/>
      <c r="I384" s="86"/>
    </row>
    <row r="385" spans="1:12" ht="24.75" customHeight="1">
      <c r="A385" s="9"/>
      <c r="B385" s="494" t="s">
        <v>282</v>
      </c>
      <c r="C385" s="495"/>
      <c r="D385" s="496"/>
      <c r="E385" s="9"/>
      <c r="F385" s="9"/>
      <c r="G385" s="8"/>
      <c r="H385" s="8"/>
      <c r="I385" s="86"/>
    </row>
    <row r="386" spans="1:12" ht="33.75" customHeight="1">
      <c r="A386" s="9"/>
      <c r="B386" s="415" t="s">
        <v>286</v>
      </c>
      <c r="C386" s="416"/>
      <c r="D386" s="417"/>
      <c r="E386" s="9"/>
      <c r="F386" s="9"/>
      <c r="G386" s="8"/>
      <c r="H386" s="8"/>
      <c r="I386" s="86"/>
    </row>
    <row r="387" spans="1:12" ht="45.75" customHeight="1">
      <c r="A387" s="9"/>
      <c r="B387" s="494" t="s">
        <v>290</v>
      </c>
      <c r="C387" s="495"/>
      <c r="D387" s="496"/>
      <c r="E387" s="9"/>
      <c r="F387" s="9"/>
      <c r="G387" s="8"/>
      <c r="H387" s="8"/>
      <c r="I387" s="86"/>
    </row>
    <row r="388" spans="1:12" ht="24" customHeight="1">
      <c r="A388" s="9"/>
      <c r="B388" s="494" t="s">
        <v>285</v>
      </c>
      <c r="C388" s="495"/>
      <c r="D388" s="496"/>
      <c r="E388" s="9"/>
      <c r="F388" s="9"/>
      <c r="G388" s="8"/>
      <c r="H388" s="8"/>
      <c r="I388" s="86"/>
    </row>
    <row r="389" spans="1:12" ht="34.5" customHeight="1">
      <c r="A389" s="9"/>
      <c r="B389" s="494" t="s">
        <v>287</v>
      </c>
      <c r="C389" s="495"/>
      <c r="D389" s="496"/>
      <c r="E389" s="9"/>
      <c r="F389" s="9"/>
      <c r="G389" s="8"/>
      <c r="H389" s="8"/>
      <c r="I389" s="86"/>
    </row>
    <row r="390" spans="1:12" ht="120.75" customHeight="1">
      <c r="A390" s="9"/>
      <c r="B390" s="494" t="s">
        <v>291</v>
      </c>
      <c r="C390" s="495"/>
      <c r="D390" s="496"/>
      <c r="E390" s="9"/>
      <c r="F390" s="9"/>
      <c r="G390" s="8"/>
      <c r="H390" s="8"/>
      <c r="I390" s="86"/>
    </row>
    <row r="391" spans="1:12" ht="26.25" customHeight="1">
      <c r="A391" s="9"/>
      <c r="B391" s="494" t="s">
        <v>282</v>
      </c>
      <c r="C391" s="495"/>
      <c r="D391" s="496"/>
      <c r="E391" s="9"/>
      <c r="F391" s="9"/>
      <c r="G391" s="8"/>
      <c r="H391" s="8"/>
      <c r="I391" s="86"/>
    </row>
    <row r="392" spans="1:12" ht="180" customHeight="1">
      <c r="A392" s="77" t="s">
        <v>501</v>
      </c>
      <c r="B392" s="517" t="s">
        <v>1037</v>
      </c>
      <c r="C392" s="518"/>
      <c r="D392" s="519"/>
      <c r="E392" s="78" t="s">
        <v>807</v>
      </c>
      <c r="F392" s="76" t="s">
        <v>377</v>
      </c>
      <c r="G392" s="16"/>
      <c r="H392" s="17"/>
      <c r="I392" s="94" t="s">
        <v>378</v>
      </c>
      <c r="J392" s="4"/>
      <c r="K392" s="5"/>
      <c r="L392" s="5"/>
    </row>
    <row r="393" spans="1:12" ht="38.25" customHeight="1">
      <c r="A393" s="40"/>
      <c r="B393" s="510" t="s">
        <v>379</v>
      </c>
      <c r="C393" s="511"/>
      <c r="D393" s="512"/>
      <c r="E393" s="48"/>
      <c r="F393" s="79"/>
      <c r="G393" s="7"/>
      <c r="H393" s="7"/>
      <c r="I393" s="95"/>
      <c r="J393" s="4"/>
      <c r="K393" s="5"/>
      <c r="L393" s="5"/>
    </row>
    <row r="394" spans="1:12" ht="168" customHeight="1">
      <c r="A394" s="40"/>
      <c r="B394" s="513" t="s">
        <v>517</v>
      </c>
      <c r="C394" s="513"/>
      <c r="D394" s="513"/>
      <c r="E394" s="48"/>
      <c r="F394" s="79"/>
      <c r="G394" s="8"/>
      <c r="H394" s="8"/>
      <c r="I394" s="95"/>
      <c r="J394" s="4"/>
      <c r="K394" s="5"/>
      <c r="L394" s="5"/>
    </row>
    <row r="395" spans="1:12" ht="144" customHeight="1">
      <c r="A395" s="40"/>
      <c r="B395" s="464" t="s">
        <v>380</v>
      </c>
      <c r="C395" s="464"/>
      <c r="D395" s="464"/>
      <c r="E395" s="48"/>
      <c r="F395" s="79"/>
      <c r="G395" s="9"/>
      <c r="H395" s="9"/>
      <c r="I395" s="95"/>
      <c r="J395" s="4"/>
      <c r="K395" s="5"/>
      <c r="L395" s="5"/>
    </row>
    <row r="396" spans="1:12" ht="89.25" customHeight="1">
      <c r="A396" s="40"/>
      <c r="B396" s="508" t="s">
        <v>852</v>
      </c>
      <c r="C396" s="508"/>
      <c r="D396" s="508"/>
      <c r="E396" s="48"/>
      <c r="F396" s="79"/>
      <c r="G396" s="9"/>
      <c r="H396" s="9"/>
      <c r="I396" s="95"/>
      <c r="J396" s="4"/>
      <c r="K396" s="5"/>
      <c r="L396" s="5"/>
    </row>
    <row r="397" spans="1:12" ht="83.25" customHeight="1">
      <c r="A397" s="40"/>
      <c r="B397" s="508" t="s">
        <v>845</v>
      </c>
      <c r="C397" s="508"/>
      <c r="D397" s="508"/>
      <c r="E397" s="48"/>
      <c r="F397" s="79"/>
      <c r="G397" s="9"/>
      <c r="H397" s="9"/>
      <c r="I397" s="95"/>
      <c r="J397" s="4"/>
      <c r="K397" s="5"/>
      <c r="L397" s="5"/>
    </row>
    <row r="398" spans="1:12" ht="70.5" customHeight="1">
      <c r="A398" s="40"/>
      <c r="B398" s="508" t="s">
        <v>853</v>
      </c>
      <c r="C398" s="508"/>
      <c r="D398" s="508"/>
      <c r="E398" s="48"/>
      <c r="F398" s="79"/>
      <c r="G398" s="9"/>
      <c r="H398" s="9"/>
      <c r="I398" s="95"/>
      <c r="J398" s="4"/>
      <c r="K398" s="5"/>
      <c r="L398" s="5"/>
    </row>
    <row r="399" spans="1:12" ht="70.5" customHeight="1">
      <c r="A399" s="40"/>
      <c r="B399" s="467" t="s">
        <v>212</v>
      </c>
      <c r="C399" s="467"/>
      <c r="D399" s="467"/>
      <c r="E399" s="48"/>
      <c r="F399" s="79"/>
      <c r="G399" s="9"/>
      <c r="H399" s="9"/>
      <c r="I399" s="95"/>
      <c r="J399" s="4"/>
      <c r="K399" s="5"/>
      <c r="L399" s="5"/>
    </row>
    <row r="400" spans="1:12" ht="70.5" customHeight="1">
      <c r="A400" s="40"/>
      <c r="B400" s="467" t="s">
        <v>381</v>
      </c>
      <c r="C400" s="467"/>
      <c r="D400" s="467"/>
      <c r="E400" s="48"/>
      <c r="F400" s="79"/>
      <c r="G400" s="9"/>
      <c r="H400" s="9"/>
      <c r="I400" s="95"/>
      <c r="J400" s="4"/>
      <c r="K400" s="5"/>
      <c r="L400" s="5"/>
    </row>
    <row r="401" spans="1:12" ht="50.25" customHeight="1">
      <c r="A401" s="40"/>
      <c r="B401" s="467" t="s">
        <v>382</v>
      </c>
      <c r="C401" s="467"/>
      <c r="D401" s="467"/>
      <c r="E401" s="48"/>
      <c r="F401" s="79"/>
      <c r="G401" s="9"/>
      <c r="H401" s="9"/>
      <c r="I401" s="95"/>
      <c r="J401" s="4"/>
      <c r="K401" s="5"/>
      <c r="L401" s="5"/>
    </row>
    <row r="402" spans="1:12" ht="50.25" customHeight="1">
      <c r="A402" s="40"/>
      <c r="B402" s="467" t="s">
        <v>56</v>
      </c>
      <c r="C402" s="467"/>
      <c r="D402" s="467"/>
      <c r="E402" s="48"/>
      <c r="F402" s="79"/>
      <c r="G402" s="9"/>
      <c r="H402" s="9"/>
      <c r="I402" s="95"/>
      <c r="J402" s="4"/>
      <c r="K402" s="5"/>
      <c r="L402" s="5"/>
    </row>
    <row r="403" spans="1:12" ht="50.25" customHeight="1">
      <c r="A403" s="40"/>
      <c r="B403" s="467" t="s">
        <v>383</v>
      </c>
      <c r="C403" s="467"/>
      <c r="D403" s="467"/>
      <c r="E403" s="48"/>
      <c r="F403" s="79"/>
      <c r="G403" s="9"/>
      <c r="H403" s="9"/>
      <c r="I403" s="95"/>
      <c r="J403" s="4"/>
      <c r="K403" s="5"/>
      <c r="L403" s="5"/>
    </row>
    <row r="404" spans="1:12" ht="50.25" customHeight="1">
      <c r="A404" s="40"/>
      <c r="B404" s="467" t="s">
        <v>384</v>
      </c>
      <c r="C404" s="467"/>
      <c r="D404" s="467"/>
      <c r="E404" s="48"/>
      <c r="F404" s="79"/>
      <c r="G404" s="9"/>
      <c r="H404" s="9"/>
      <c r="I404" s="95"/>
      <c r="J404" s="4"/>
      <c r="K404" s="5"/>
      <c r="L404" s="5"/>
    </row>
    <row r="405" spans="1:12" ht="50.25" customHeight="1">
      <c r="A405" s="40"/>
      <c r="B405" s="467" t="s">
        <v>385</v>
      </c>
      <c r="C405" s="467"/>
      <c r="D405" s="467"/>
      <c r="E405" s="48"/>
      <c r="F405" s="79"/>
      <c r="G405" s="9"/>
      <c r="H405" s="9"/>
      <c r="I405" s="95"/>
      <c r="J405" s="4"/>
      <c r="K405" s="5"/>
      <c r="L405" s="5"/>
    </row>
    <row r="406" spans="1:12" ht="50.25" customHeight="1">
      <c r="A406" s="40"/>
      <c r="B406" s="467" t="s">
        <v>386</v>
      </c>
      <c r="C406" s="467"/>
      <c r="D406" s="467"/>
      <c r="E406" s="48"/>
      <c r="F406" s="79"/>
      <c r="G406" s="9"/>
      <c r="H406" s="9"/>
      <c r="I406" s="95"/>
      <c r="J406" s="4"/>
      <c r="K406" s="5"/>
      <c r="L406" s="5"/>
    </row>
    <row r="407" spans="1:12" ht="50.25" customHeight="1">
      <c r="A407" s="40"/>
      <c r="B407" s="467" t="s">
        <v>387</v>
      </c>
      <c r="C407" s="467"/>
      <c r="D407" s="467"/>
      <c r="E407" s="48"/>
      <c r="F407" s="79"/>
      <c r="G407" s="9"/>
      <c r="H407" s="9"/>
      <c r="I407" s="95"/>
      <c r="J407" s="4"/>
      <c r="K407" s="5"/>
      <c r="L407" s="5"/>
    </row>
    <row r="408" spans="1:12" ht="60" customHeight="1">
      <c r="A408" s="40"/>
      <c r="B408" s="467" t="s">
        <v>388</v>
      </c>
      <c r="C408" s="467"/>
      <c r="D408" s="467"/>
      <c r="E408" s="48"/>
      <c r="F408" s="79"/>
      <c r="G408" s="9"/>
      <c r="H408" s="9"/>
      <c r="I408" s="95"/>
      <c r="J408" s="4"/>
      <c r="K408" s="5"/>
      <c r="L408" s="5"/>
    </row>
    <row r="409" spans="1:12" ht="45" customHeight="1">
      <c r="A409" s="40"/>
      <c r="B409" s="467" t="s">
        <v>389</v>
      </c>
      <c r="C409" s="467"/>
      <c r="D409" s="467"/>
      <c r="E409" s="48"/>
      <c r="F409" s="79"/>
      <c r="G409" s="9"/>
      <c r="H409" s="9"/>
      <c r="I409" s="95"/>
      <c r="J409" s="4"/>
      <c r="K409" s="5"/>
      <c r="L409" s="5"/>
    </row>
    <row r="410" spans="1:12" ht="45" customHeight="1">
      <c r="A410" s="40"/>
      <c r="B410" s="469" t="s">
        <v>390</v>
      </c>
      <c r="C410" s="469"/>
      <c r="D410" s="469"/>
      <c r="E410" s="48"/>
      <c r="F410" s="79"/>
      <c r="G410" s="10"/>
      <c r="H410" s="10"/>
      <c r="I410" s="95"/>
      <c r="J410" s="4"/>
      <c r="K410" s="5"/>
      <c r="L410" s="5"/>
    </row>
    <row r="411" spans="1:12" ht="45" customHeight="1">
      <c r="A411" s="40"/>
      <c r="B411" s="468" t="s">
        <v>518</v>
      </c>
      <c r="C411" s="468"/>
      <c r="D411" s="468"/>
      <c r="E411" s="48"/>
      <c r="F411" s="79"/>
      <c r="G411" s="11"/>
      <c r="H411" s="11"/>
      <c r="I411" s="95"/>
      <c r="J411" s="4"/>
      <c r="K411" s="5"/>
      <c r="L411" s="5"/>
    </row>
    <row r="412" spans="1:12" ht="45" customHeight="1">
      <c r="A412" s="40"/>
      <c r="B412" s="468" t="s">
        <v>519</v>
      </c>
      <c r="C412" s="468"/>
      <c r="D412" s="468"/>
      <c r="E412" s="48"/>
      <c r="F412" s="79"/>
      <c r="G412" s="11"/>
      <c r="H412" s="11"/>
      <c r="I412" s="95"/>
      <c r="J412" s="4"/>
      <c r="K412" s="5"/>
      <c r="L412" s="5"/>
    </row>
    <row r="413" spans="1:12" ht="54" customHeight="1">
      <c r="A413" s="1"/>
      <c r="B413" s="463" t="s">
        <v>520</v>
      </c>
      <c r="C413" s="463"/>
      <c r="D413" s="463"/>
      <c r="E413" s="2"/>
      <c r="F413" s="79"/>
      <c r="G413" s="11"/>
      <c r="H413" s="11"/>
      <c r="I413" s="95"/>
      <c r="J413" s="4"/>
      <c r="K413" s="5"/>
      <c r="L413" s="5"/>
    </row>
    <row r="414" spans="1:12" ht="64.5" customHeight="1">
      <c r="A414" s="21" t="s">
        <v>129</v>
      </c>
      <c r="B414" s="563"/>
      <c r="C414" s="564"/>
      <c r="D414" s="565"/>
      <c r="E414" s="15"/>
      <c r="F414" s="38"/>
      <c r="G414" s="129"/>
      <c r="H414" s="129"/>
      <c r="I414" s="18"/>
    </row>
    <row r="415" spans="1:12" ht="47.25" customHeight="1">
      <c r="A415" s="551" t="s">
        <v>114</v>
      </c>
      <c r="B415" s="560" t="s">
        <v>413</v>
      </c>
      <c r="C415" s="561"/>
      <c r="D415" s="562"/>
      <c r="E415" s="560" t="s">
        <v>808</v>
      </c>
      <c r="F415" s="423" t="s">
        <v>440</v>
      </c>
      <c r="G415" s="41"/>
      <c r="H415" s="17"/>
      <c r="I415" s="81" t="s">
        <v>407</v>
      </c>
    </row>
    <row r="416" spans="1:12" ht="32.25" customHeight="1">
      <c r="A416" s="552"/>
      <c r="B416" s="490" t="s">
        <v>130</v>
      </c>
      <c r="C416" s="491"/>
      <c r="D416" s="492"/>
      <c r="E416" s="447"/>
      <c r="F416" s="423"/>
      <c r="G416" s="111"/>
      <c r="H416" s="2"/>
      <c r="I416" s="86"/>
    </row>
    <row r="417" spans="1:9" ht="71.25" customHeight="1">
      <c r="A417" s="79"/>
      <c r="B417" s="447" t="s">
        <v>213</v>
      </c>
      <c r="C417" s="409"/>
      <c r="D417" s="480"/>
      <c r="E417" s="447"/>
      <c r="F417" s="423"/>
      <c r="G417" s="111"/>
      <c r="H417" s="2"/>
      <c r="I417" s="86"/>
    </row>
    <row r="418" spans="1:9" ht="33.75" customHeight="1">
      <c r="A418" s="79"/>
      <c r="B418" s="490" t="s">
        <v>131</v>
      </c>
      <c r="C418" s="491"/>
      <c r="D418" s="492"/>
      <c r="E418" s="40"/>
      <c r="F418" s="423"/>
      <c r="G418" s="111"/>
      <c r="H418" s="2"/>
      <c r="I418" s="86"/>
    </row>
    <row r="419" spans="1:9" ht="59.25" customHeight="1">
      <c r="A419" s="79"/>
      <c r="B419" s="447" t="s">
        <v>622</v>
      </c>
      <c r="C419" s="409"/>
      <c r="D419" s="480"/>
      <c r="E419" s="40"/>
      <c r="F419" s="423"/>
      <c r="G419" s="111"/>
      <c r="H419" s="2"/>
      <c r="I419" s="86"/>
    </row>
    <row r="420" spans="1:9" ht="54" customHeight="1">
      <c r="A420" s="79"/>
      <c r="B420" s="447" t="s">
        <v>603</v>
      </c>
      <c r="C420" s="409"/>
      <c r="D420" s="480"/>
      <c r="E420" s="40"/>
      <c r="F420" s="423"/>
      <c r="G420" s="111"/>
      <c r="H420" s="2"/>
      <c r="I420" s="86"/>
    </row>
    <row r="421" spans="1:9" ht="21" customHeight="1">
      <c r="A421" s="79"/>
      <c r="B421" s="490" t="s">
        <v>125</v>
      </c>
      <c r="C421" s="491"/>
      <c r="D421" s="492"/>
      <c r="E421" s="40"/>
      <c r="F421" s="423"/>
      <c r="G421" s="111"/>
      <c r="H421" s="2"/>
      <c r="I421" s="86"/>
    </row>
    <row r="422" spans="1:9" ht="64.5" customHeight="1">
      <c r="A422" s="79"/>
      <c r="B422" s="447" t="s">
        <v>604</v>
      </c>
      <c r="C422" s="409"/>
      <c r="D422" s="480"/>
      <c r="E422" s="40"/>
      <c r="F422" s="423"/>
      <c r="G422" s="111"/>
      <c r="H422" s="2"/>
      <c r="I422" s="86"/>
    </row>
    <row r="423" spans="1:9" ht="79.5" customHeight="1">
      <c r="A423" s="40"/>
      <c r="B423" s="447" t="s">
        <v>605</v>
      </c>
      <c r="C423" s="409"/>
      <c r="D423" s="480"/>
      <c r="E423" s="48"/>
      <c r="F423" s="423"/>
      <c r="G423" s="112"/>
      <c r="H423" s="55"/>
      <c r="I423" s="113"/>
    </row>
    <row r="424" spans="1:9" ht="57" customHeight="1">
      <c r="A424" s="57"/>
      <c r="B424" s="406" t="s">
        <v>623</v>
      </c>
      <c r="C424" s="406"/>
      <c r="D424" s="406"/>
      <c r="E424" s="130" t="s">
        <v>550</v>
      </c>
      <c r="F424" s="423"/>
      <c r="G424" s="41"/>
      <c r="H424" s="17"/>
      <c r="I424" s="114" t="s">
        <v>359</v>
      </c>
    </row>
    <row r="425" spans="1:9" ht="87" customHeight="1">
      <c r="A425" s="57"/>
      <c r="B425" s="408" t="s">
        <v>624</v>
      </c>
      <c r="C425" s="409"/>
      <c r="D425" s="410"/>
      <c r="E425" s="82" t="s">
        <v>551</v>
      </c>
      <c r="F425" s="423"/>
      <c r="G425" s="41"/>
      <c r="H425" s="17"/>
      <c r="I425" s="104" t="s">
        <v>359</v>
      </c>
    </row>
    <row r="426" spans="1:9" ht="18" customHeight="1">
      <c r="A426" s="57"/>
      <c r="B426" s="407" t="s">
        <v>10</v>
      </c>
      <c r="C426" s="407"/>
      <c r="D426" s="407"/>
      <c r="E426" s="82"/>
      <c r="F426" s="423"/>
      <c r="G426" s="120"/>
      <c r="H426" s="47"/>
      <c r="I426" s="92"/>
    </row>
    <row r="427" spans="1:9" ht="50.25" customHeight="1">
      <c r="A427" s="45"/>
      <c r="B427" s="429" t="s">
        <v>224</v>
      </c>
      <c r="C427" s="430"/>
      <c r="D427" s="431"/>
      <c r="E427" s="84"/>
      <c r="F427" s="423"/>
      <c r="G427" s="121"/>
      <c r="H427" s="51"/>
      <c r="I427" s="56"/>
    </row>
    <row r="428" spans="1:9" ht="52.5" customHeight="1">
      <c r="A428" s="574" t="s">
        <v>6</v>
      </c>
      <c r="B428" s="514" t="s">
        <v>625</v>
      </c>
      <c r="C428" s="514"/>
      <c r="D428" s="514"/>
      <c r="E428" s="406" t="s">
        <v>809</v>
      </c>
      <c r="F428" s="515" t="s">
        <v>441</v>
      </c>
      <c r="G428" s="16"/>
      <c r="H428" s="17"/>
      <c r="I428" s="119" t="s">
        <v>359</v>
      </c>
    </row>
    <row r="429" spans="1:9" ht="71.25" customHeight="1">
      <c r="A429" s="574"/>
      <c r="B429" s="408" t="s">
        <v>611</v>
      </c>
      <c r="C429" s="409"/>
      <c r="D429" s="410"/>
      <c r="E429" s="406"/>
      <c r="F429" s="406"/>
      <c r="G429" s="53"/>
      <c r="H429" s="53"/>
      <c r="I429" s="92"/>
    </row>
    <row r="430" spans="1:9" ht="21" customHeight="1">
      <c r="A430" s="574"/>
      <c r="B430" s="501" t="s">
        <v>60</v>
      </c>
      <c r="C430" s="491"/>
      <c r="D430" s="502"/>
      <c r="E430" s="406"/>
      <c r="F430" s="406"/>
      <c r="G430" s="53"/>
      <c r="H430" s="53"/>
      <c r="I430" s="92"/>
    </row>
    <row r="431" spans="1:9" ht="39.75" customHeight="1">
      <c r="A431" s="574"/>
      <c r="B431" s="408" t="s">
        <v>61</v>
      </c>
      <c r="C431" s="409"/>
      <c r="D431" s="410"/>
      <c r="E431" s="406"/>
      <c r="F431" s="406"/>
      <c r="G431" s="53"/>
      <c r="H431" s="53"/>
      <c r="I431" s="92"/>
    </row>
    <row r="432" spans="1:9" ht="39.75" customHeight="1">
      <c r="A432" s="574"/>
      <c r="B432" s="408" t="s">
        <v>217</v>
      </c>
      <c r="C432" s="409"/>
      <c r="D432" s="410"/>
      <c r="E432" s="406"/>
      <c r="F432" s="406"/>
      <c r="G432" s="53"/>
      <c r="H432" s="53"/>
      <c r="I432" s="92"/>
    </row>
    <row r="433" spans="1:9" ht="36.75" customHeight="1">
      <c r="A433" s="574"/>
      <c r="B433" s="515" t="s">
        <v>29</v>
      </c>
      <c r="C433" s="515"/>
      <c r="D433" s="515"/>
      <c r="E433" s="406"/>
      <c r="F433" s="406"/>
      <c r="G433" s="51"/>
      <c r="H433" s="51"/>
      <c r="I433" s="56"/>
    </row>
    <row r="434" spans="1:9" ht="56.25" customHeight="1">
      <c r="A434" s="59" t="s">
        <v>340</v>
      </c>
      <c r="B434" s="460" t="s">
        <v>543</v>
      </c>
      <c r="C434" s="461"/>
      <c r="D434" s="462"/>
      <c r="E434" s="589" t="s">
        <v>810</v>
      </c>
      <c r="F434" s="463" t="s">
        <v>439</v>
      </c>
      <c r="G434" s="85"/>
      <c r="H434" s="85"/>
      <c r="I434" s="465" t="s">
        <v>341</v>
      </c>
    </row>
    <row r="435" spans="1:9" ht="59.25" customHeight="1">
      <c r="A435" s="9"/>
      <c r="B435" s="415" t="s">
        <v>342</v>
      </c>
      <c r="C435" s="416"/>
      <c r="D435" s="417"/>
      <c r="E435" s="466"/>
      <c r="F435" s="464"/>
      <c r="G435" s="8"/>
      <c r="H435" s="8"/>
      <c r="I435" s="466"/>
    </row>
    <row r="436" spans="1:9" ht="64.5" customHeight="1">
      <c r="A436" s="9"/>
      <c r="B436" s="415" t="s">
        <v>343</v>
      </c>
      <c r="C436" s="416"/>
      <c r="D436" s="417"/>
      <c r="E436" s="9"/>
      <c r="F436" s="9"/>
      <c r="G436" s="8"/>
      <c r="H436" s="8"/>
      <c r="I436" s="86"/>
    </row>
    <row r="437" spans="1:9" ht="65.25" customHeight="1">
      <c r="A437" s="9"/>
      <c r="B437" s="415" t="s">
        <v>344</v>
      </c>
      <c r="C437" s="416"/>
      <c r="D437" s="417"/>
      <c r="E437" s="9"/>
      <c r="F437" s="9"/>
      <c r="G437" s="8"/>
      <c r="H437" s="8"/>
      <c r="I437" s="86"/>
    </row>
    <row r="438" spans="1:9" ht="22.5" customHeight="1">
      <c r="A438" s="9"/>
      <c r="B438" s="415" t="s">
        <v>345</v>
      </c>
      <c r="C438" s="416"/>
      <c r="D438" s="417"/>
      <c r="E438" s="9"/>
      <c r="F438" s="9"/>
      <c r="G438" s="8"/>
      <c r="H438" s="8"/>
      <c r="I438" s="86"/>
    </row>
    <row r="439" spans="1:9" ht="36" customHeight="1">
      <c r="A439" s="9"/>
      <c r="B439" s="447" t="s">
        <v>346</v>
      </c>
      <c r="C439" s="409"/>
      <c r="D439" s="410"/>
      <c r="E439" s="9"/>
      <c r="F439" s="9"/>
      <c r="G439" s="8"/>
      <c r="H439" s="8"/>
      <c r="I439" s="86"/>
    </row>
    <row r="440" spans="1:9" ht="25.5" customHeight="1">
      <c r="A440" s="9"/>
      <c r="B440" s="447" t="s">
        <v>347</v>
      </c>
      <c r="C440" s="409"/>
      <c r="D440" s="410"/>
      <c r="E440" s="9"/>
      <c r="F440" s="9"/>
      <c r="G440" s="8"/>
      <c r="H440" s="8"/>
      <c r="I440" s="86"/>
    </row>
    <row r="441" spans="1:9" ht="27" customHeight="1">
      <c r="A441" s="9"/>
      <c r="B441" s="447" t="s">
        <v>348</v>
      </c>
      <c r="C441" s="409"/>
      <c r="D441" s="410"/>
      <c r="E441" s="9"/>
      <c r="F441" s="9"/>
      <c r="G441" s="8"/>
      <c r="H441" s="8"/>
      <c r="I441" s="86"/>
    </row>
    <row r="442" spans="1:9" ht="28.5" customHeight="1">
      <c r="A442" s="9"/>
      <c r="B442" s="447" t="s">
        <v>349</v>
      </c>
      <c r="C442" s="409"/>
      <c r="D442" s="410"/>
      <c r="E442" s="9"/>
      <c r="F442" s="9"/>
      <c r="G442" s="8"/>
      <c r="H442" s="8"/>
      <c r="I442" s="86"/>
    </row>
    <row r="443" spans="1:9" ht="36.75" customHeight="1">
      <c r="A443" s="9"/>
      <c r="B443" s="447" t="s">
        <v>350</v>
      </c>
      <c r="C443" s="409"/>
      <c r="D443" s="410"/>
      <c r="E443" s="9"/>
      <c r="F443" s="9"/>
      <c r="G443" s="8"/>
      <c r="H443" s="8"/>
      <c r="I443" s="86"/>
    </row>
    <row r="444" spans="1:9" ht="27.75" customHeight="1">
      <c r="A444" s="9"/>
      <c r="B444" s="447" t="s">
        <v>351</v>
      </c>
      <c r="C444" s="409"/>
      <c r="D444" s="410"/>
      <c r="E444" s="9"/>
      <c r="F444" s="9"/>
      <c r="G444" s="8"/>
      <c r="H444" s="8"/>
      <c r="I444" s="86"/>
    </row>
    <row r="445" spans="1:9" ht="30.75" customHeight="1">
      <c r="A445" s="9"/>
      <c r="B445" s="447" t="s">
        <v>352</v>
      </c>
      <c r="C445" s="409"/>
      <c r="D445" s="410"/>
      <c r="E445" s="9"/>
      <c r="F445" s="9"/>
      <c r="G445" s="8"/>
      <c r="H445" s="8"/>
      <c r="I445" s="86"/>
    </row>
    <row r="446" spans="1:9" ht="30.75" customHeight="1">
      <c r="A446" s="9"/>
      <c r="B446" s="488" t="s">
        <v>353</v>
      </c>
      <c r="C446" s="489"/>
      <c r="D446" s="419"/>
      <c r="E446" s="9"/>
      <c r="F446" s="9"/>
      <c r="G446" s="8"/>
      <c r="H446" s="8"/>
      <c r="I446" s="86"/>
    </row>
    <row r="447" spans="1:9" ht="40.5" customHeight="1">
      <c r="A447" s="9"/>
      <c r="B447" s="415" t="s">
        <v>354</v>
      </c>
      <c r="C447" s="416"/>
      <c r="D447" s="417"/>
      <c r="E447" s="9"/>
      <c r="F447" s="9"/>
      <c r="G447" s="8"/>
      <c r="H447" s="8"/>
      <c r="I447" s="86"/>
    </row>
    <row r="448" spans="1:9" ht="70.5" customHeight="1">
      <c r="A448" s="9"/>
      <c r="B448" s="447" t="s">
        <v>355</v>
      </c>
      <c r="C448" s="409"/>
      <c r="D448" s="410"/>
      <c r="E448" s="9"/>
      <c r="F448" s="9"/>
      <c r="G448" s="8"/>
      <c r="H448" s="8"/>
      <c r="I448" s="86"/>
    </row>
    <row r="449" spans="1:13" ht="69" customHeight="1">
      <c r="A449" s="9"/>
      <c r="B449" s="447" t="s">
        <v>356</v>
      </c>
      <c r="C449" s="409"/>
      <c r="D449" s="410"/>
      <c r="E449" s="9"/>
      <c r="F449" s="9"/>
      <c r="G449" s="8"/>
      <c r="H449" s="8"/>
      <c r="I449" s="86"/>
    </row>
    <row r="450" spans="1:13" ht="41.25" customHeight="1">
      <c r="A450" s="9"/>
      <c r="B450" s="575" t="s">
        <v>357</v>
      </c>
      <c r="C450" s="489"/>
      <c r="D450" s="419"/>
      <c r="E450" s="9"/>
      <c r="F450" s="9"/>
      <c r="G450" s="8"/>
      <c r="H450" s="8"/>
      <c r="I450" s="86"/>
    </row>
    <row r="451" spans="1:13" ht="72" customHeight="1">
      <c r="A451" s="10"/>
      <c r="B451" s="576" t="s">
        <v>841</v>
      </c>
      <c r="C451" s="577"/>
      <c r="D451" s="578"/>
      <c r="E451" s="10"/>
      <c r="F451" s="10"/>
      <c r="G451" s="87"/>
      <c r="H451" s="87"/>
      <c r="I451" s="88"/>
    </row>
    <row r="452" spans="1:13" ht="62.25" customHeight="1">
      <c r="A452" s="435" t="s">
        <v>478</v>
      </c>
      <c r="B452" s="448" t="s">
        <v>420</v>
      </c>
      <c r="C452" s="449"/>
      <c r="D452" s="449"/>
      <c r="E452" s="423" t="s">
        <v>811</v>
      </c>
      <c r="F452" s="418" t="s">
        <v>358</v>
      </c>
      <c r="G452" s="13"/>
      <c r="H452" s="14"/>
      <c r="I452" s="411" t="s">
        <v>359</v>
      </c>
      <c r="J452" s="90"/>
      <c r="K452" s="91"/>
      <c r="L452" s="91"/>
      <c r="M452" s="91"/>
    </row>
    <row r="453" spans="1:13" ht="62.25" customHeight="1">
      <c r="A453" s="447"/>
      <c r="B453" s="421" t="s">
        <v>360</v>
      </c>
      <c r="C453" s="422"/>
      <c r="D453" s="422"/>
      <c r="E453" s="423"/>
      <c r="F453" s="419"/>
      <c r="G453" s="13"/>
      <c r="H453" s="14"/>
      <c r="I453" s="412"/>
      <c r="J453" s="90"/>
      <c r="K453" s="91"/>
      <c r="L453" s="91"/>
      <c r="M453" s="91"/>
    </row>
    <row r="454" spans="1:13" ht="62.25" customHeight="1">
      <c r="A454" s="447"/>
      <c r="B454" s="423" t="s">
        <v>361</v>
      </c>
      <c r="C454" s="423"/>
      <c r="D454" s="424"/>
      <c r="E454" s="423"/>
      <c r="F454" s="93"/>
      <c r="G454" s="13"/>
      <c r="H454" s="14"/>
      <c r="I454" s="412"/>
      <c r="J454" s="90"/>
      <c r="K454" s="91"/>
      <c r="L454" s="91"/>
      <c r="M454" s="91"/>
    </row>
    <row r="455" spans="1:13" ht="62.25" customHeight="1">
      <c r="A455" s="447"/>
      <c r="B455" s="423" t="s">
        <v>362</v>
      </c>
      <c r="C455" s="423"/>
      <c r="D455" s="424"/>
      <c r="E455" s="423"/>
      <c r="F455" s="93"/>
      <c r="G455" s="13"/>
      <c r="H455" s="14"/>
      <c r="I455" s="412"/>
      <c r="J455" s="90"/>
      <c r="K455" s="91"/>
      <c r="L455" s="91"/>
      <c r="M455" s="91"/>
    </row>
    <row r="456" spans="1:13" ht="62.25" customHeight="1">
      <c r="A456" s="437"/>
      <c r="B456" s="425" t="s">
        <v>363</v>
      </c>
      <c r="C456" s="426"/>
      <c r="D456" s="426"/>
      <c r="E456" s="423"/>
      <c r="F456" s="93"/>
      <c r="G456" s="13"/>
      <c r="H456" s="14"/>
      <c r="I456" s="420"/>
      <c r="J456" s="90"/>
      <c r="K456" s="91"/>
      <c r="L456" s="91"/>
      <c r="M456" s="91"/>
    </row>
    <row r="457" spans="1:13" ht="70.5" customHeight="1">
      <c r="A457" s="435" t="s">
        <v>479</v>
      </c>
      <c r="B457" s="421" t="s">
        <v>364</v>
      </c>
      <c r="C457" s="422"/>
      <c r="D457" s="422"/>
      <c r="E457" s="438" t="s">
        <v>812</v>
      </c>
      <c r="F457" s="438" t="s">
        <v>365</v>
      </c>
      <c r="G457" s="13"/>
      <c r="H457" s="14"/>
      <c r="I457" s="441" t="s">
        <v>341</v>
      </c>
      <c r="J457" s="90"/>
      <c r="K457" s="91"/>
      <c r="L457" s="91"/>
      <c r="M457" s="91"/>
    </row>
    <row r="458" spans="1:13" ht="75.75" customHeight="1">
      <c r="A458" s="436"/>
      <c r="B458" s="421" t="s">
        <v>366</v>
      </c>
      <c r="C458" s="422"/>
      <c r="D458" s="422"/>
      <c r="E458" s="439"/>
      <c r="F458" s="439"/>
      <c r="G458" s="16"/>
      <c r="H458" s="17"/>
      <c r="I458" s="442"/>
      <c r="J458" s="90"/>
      <c r="K458" s="91"/>
      <c r="L458" s="91"/>
      <c r="M458" s="91"/>
    </row>
    <row r="459" spans="1:13" ht="69.75" customHeight="1">
      <c r="A459" s="437"/>
      <c r="B459" s="444" t="s">
        <v>367</v>
      </c>
      <c r="C459" s="445"/>
      <c r="D459" s="446"/>
      <c r="E459" s="440"/>
      <c r="F459" s="440"/>
      <c r="G459" s="43"/>
      <c r="H459" s="20"/>
      <c r="I459" s="443"/>
      <c r="J459" s="90"/>
      <c r="K459" s="91"/>
      <c r="L459" s="91"/>
      <c r="M459" s="91"/>
    </row>
    <row r="460" spans="1:13" ht="91.5" customHeight="1">
      <c r="A460" s="34" t="s">
        <v>502</v>
      </c>
      <c r="B460" s="580" t="s">
        <v>626</v>
      </c>
      <c r="C460" s="580"/>
      <c r="D460" s="580"/>
      <c r="E460" s="15" t="s">
        <v>655</v>
      </c>
      <c r="F460" s="15" t="s">
        <v>453</v>
      </c>
      <c r="G460" s="16"/>
      <c r="H460" s="17"/>
      <c r="I460" s="119" t="s">
        <v>359</v>
      </c>
    </row>
    <row r="461" spans="1:13" ht="67.5" customHeight="1">
      <c r="A461" s="34" t="s">
        <v>503</v>
      </c>
      <c r="B461" s="580" t="s">
        <v>627</v>
      </c>
      <c r="C461" s="580"/>
      <c r="D461" s="580"/>
      <c r="E461" s="15" t="s">
        <v>656</v>
      </c>
      <c r="F461" s="15" t="s">
        <v>453</v>
      </c>
      <c r="G461" s="16"/>
      <c r="H461" s="17"/>
      <c r="I461" s="119" t="s">
        <v>359</v>
      </c>
    </row>
    <row r="462" spans="1:13" ht="92.25" customHeight="1">
      <c r="A462" s="34" t="s">
        <v>504</v>
      </c>
      <c r="B462" s="580" t="s">
        <v>628</v>
      </c>
      <c r="C462" s="580"/>
      <c r="D462" s="580"/>
      <c r="E462" s="15" t="s">
        <v>813</v>
      </c>
      <c r="F462" s="15" t="s">
        <v>445</v>
      </c>
      <c r="G462" s="16"/>
      <c r="H462" s="17"/>
      <c r="I462" s="18" t="s">
        <v>408</v>
      </c>
    </row>
    <row r="463" spans="1:13" ht="116.25" customHeight="1">
      <c r="A463" s="21" t="s">
        <v>528</v>
      </c>
      <c r="B463" s="559" t="s">
        <v>1081</v>
      </c>
      <c r="C463" s="559"/>
      <c r="D463" s="559"/>
      <c r="E463" s="38" t="s">
        <v>564</v>
      </c>
      <c r="F463" s="38" t="s">
        <v>455</v>
      </c>
      <c r="G463" s="16"/>
      <c r="H463" s="17"/>
      <c r="I463" s="81" t="s">
        <v>405</v>
      </c>
    </row>
    <row r="464" spans="1:13" ht="108.75" customHeight="1">
      <c r="A464" s="574" t="s">
        <v>505</v>
      </c>
      <c r="B464" s="559" t="s">
        <v>858</v>
      </c>
      <c r="C464" s="559"/>
      <c r="D464" s="559"/>
      <c r="E464" s="406" t="s">
        <v>814</v>
      </c>
      <c r="F464" s="406" t="s">
        <v>444</v>
      </c>
      <c r="G464" s="16"/>
      <c r="H464" s="17"/>
      <c r="I464" s="81" t="s">
        <v>402</v>
      </c>
    </row>
    <row r="465" spans="1:9" ht="37.5" customHeight="1">
      <c r="A465" s="574"/>
      <c r="B465" s="408" t="s">
        <v>422</v>
      </c>
      <c r="C465" s="409"/>
      <c r="D465" s="410"/>
      <c r="E465" s="406"/>
      <c r="F465" s="406"/>
      <c r="G465" s="53"/>
      <c r="H465" s="53"/>
      <c r="I465" s="92"/>
    </row>
    <row r="466" spans="1:9" ht="42" customHeight="1">
      <c r="A466" s="574"/>
      <c r="B466" s="515" t="s">
        <v>24</v>
      </c>
      <c r="C466" s="515"/>
      <c r="D466" s="515"/>
      <c r="E466" s="406"/>
      <c r="F466" s="406"/>
      <c r="G466" s="51"/>
      <c r="H466" s="51"/>
      <c r="I466" s="56"/>
    </row>
    <row r="467" spans="1:9" ht="84" customHeight="1">
      <c r="A467" s="34" t="s">
        <v>506</v>
      </c>
      <c r="B467" s="548" t="s">
        <v>423</v>
      </c>
      <c r="C467" s="549"/>
      <c r="D467" s="550"/>
      <c r="E467" s="15" t="s">
        <v>657</v>
      </c>
      <c r="F467" s="15" t="s">
        <v>456</v>
      </c>
      <c r="G467" s="16"/>
      <c r="H467" s="17"/>
      <c r="I467" s="81" t="s">
        <v>405</v>
      </c>
    </row>
    <row r="468" spans="1:9" ht="63.75" customHeight="1">
      <c r="A468" s="21" t="s">
        <v>39</v>
      </c>
      <c r="B468" s="555" t="s">
        <v>424</v>
      </c>
      <c r="C468" s="556"/>
      <c r="D468" s="557"/>
      <c r="E468" s="38" t="s">
        <v>658</v>
      </c>
      <c r="F468" s="38" t="s">
        <v>455</v>
      </c>
      <c r="G468" s="16"/>
      <c r="H468" s="17"/>
      <c r="I468" s="427" t="s">
        <v>359</v>
      </c>
    </row>
    <row r="469" spans="1:9" ht="26.25" customHeight="1">
      <c r="A469" s="57"/>
      <c r="B469" s="408" t="s">
        <v>194</v>
      </c>
      <c r="C469" s="409"/>
      <c r="D469" s="410"/>
      <c r="E469" s="71"/>
      <c r="F469" s="71"/>
      <c r="G469" s="53"/>
      <c r="H469" s="53"/>
      <c r="I469" s="428"/>
    </row>
    <row r="470" spans="1:9" ht="41.25" customHeight="1">
      <c r="A470" s="57"/>
      <c r="B470" s="408" t="s">
        <v>59</v>
      </c>
      <c r="C470" s="409"/>
      <c r="D470" s="410"/>
      <c r="E470" s="71"/>
      <c r="F470" s="71"/>
      <c r="G470" s="53"/>
      <c r="H470" s="53"/>
      <c r="I470" s="92"/>
    </row>
    <row r="471" spans="1:9" ht="54.75" customHeight="1">
      <c r="A471" s="45"/>
      <c r="B471" s="429" t="s">
        <v>195</v>
      </c>
      <c r="C471" s="430"/>
      <c r="D471" s="431"/>
      <c r="E471" s="73"/>
      <c r="F471" s="73"/>
      <c r="G471" s="55"/>
      <c r="H471" s="55"/>
      <c r="I471" s="56"/>
    </row>
    <row r="472" spans="1:9" ht="72" customHeight="1">
      <c r="A472" s="34" t="s">
        <v>41</v>
      </c>
      <c r="B472" s="406" t="s">
        <v>594</v>
      </c>
      <c r="C472" s="406"/>
      <c r="D472" s="406"/>
      <c r="E472" s="15" t="s">
        <v>659</v>
      </c>
      <c r="F472" s="15" t="s">
        <v>455</v>
      </c>
      <c r="G472" s="16"/>
      <c r="H472" s="17"/>
      <c r="I472" s="119" t="s">
        <v>359</v>
      </c>
    </row>
    <row r="473" spans="1:9" ht="99.75" customHeight="1">
      <c r="A473" s="456" t="s">
        <v>529</v>
      </c>
      <c r="B473" s="457" t="s">
        <v>843</v>
      </c>
      <c r="C473" s="458"/>
      <c r="D473" s="459"/>
      <c r="E473" s="423" t="s">
        <v>815</v>
      </c>
      <c r="F473" s="487" t="s">
        <v>460</v>
      </c>
      <c r="G473" s="16"/>
      <c r="H473" s="17"/>
      <c r="I473" s="438" t="s">
        <v>404</v>
      </c>
    </row>
    <row r="474" spans="1:9" ht="98.25" customHeight="1">
      <c r="A474" s="456"/>
      <c r="B474" s="447" t="s">
        <v>368</v>
      </c>
      <c r="C474" s="409"/>
      <c r="D474" s="480"/>
      <c r="E474" s="423"/>
      <c r="F474" s="439"/>
      <c r="G474" s="97"/>
      <c r="H474" s="97"/>
      <c r="I474" s="439"/>
    </row>
    <row r="475" spans="1:9" ht="180.75" customHeight="1">
      <c r="A475" s="456"/>
      <c r="B475" s="488" t="s">
        <v>369</v>
      </c>
      <c r="C475" s="489"/>
      <c r="D475" s="442"/>
      <c r="E475" s="423"/>
      <c r="F475" s="439"/>
      <c r="G475" s="97"/>
      <c r="H475" s="97"/>
      <c r="I475" s="439"/>
    </row>
    <row r="476" spans="1:9" ht="219.75" customHeight="1">
      <c r="A476" s="456"/>
      <c r="B476" s="488" t="s">
        <v>370</v>
      </c>
      <c r="C476" s="489"/>
      <c r="D476" s="442"/>
      <c r="E476" s="423"/>
      <c r="F476" s="439"/>
      <c r="G476" s="97"/>
      <c r="H476" s="97"/>
      <c r="I476" s="439"/>
    </row>
    <row r="477" spans="1:9" ht="228.75" customHeight="1">
      <c r="A477" s="456"/>
      <c r="B477" s="488" t="s">
        <v>371</v>
      </c>
      <c r="C477" s="489"/>
      <c r="D477" s="442"/>
      <c r="E477" s="423"/>
      <c r="F477" s="439"/>
      <c r="G477" s="97"/>
      <c r="H477" s="97"/>
      <c r="I477" s="439"/>
    </row>
    <row r="478" spans="1:9" ht="107.25" customHeight="1">
      <c r="A478" s="456"/>
      <c r="B478" s="488" t="s">
        <v>372</v>
      </c>
      <c r="C478" s="489"/>
      <c r="D478" s="442"/>
      <c r="E478" s="423"/>
      <c r="F478" s="493"/>
      <c r="G478" s="98"/>
      <c r="H478" s="98"/>
      <c r="I478" s="440"/>
    </row>
    <row r="479" spans="1:9" ht="53.25" customHeight="1">
      <c r="A479" s="574" t="s">
        <v>507</v>
      </c>
      <c r="B479" s="506" t="s">
        <v>859</v>
      </c>
      <c r="C479" s="458"/>
      <c r="D479" s="507"/>
      <c r="E479" s="620" t="s">
        <v>816</v>
      </c>
      <c r="F479" s="406" t="s">
        <v>449</v>
      </c>
      <c r="G479" s="16"/>
      <c r="H479" s="17"/>
      <c r="I479" s="81" t="s">
        <v>409</v>
      </c>
    </row>
    <row r="480" spans="1:9" ht="24.75" customHeight="1">
      <c r="A480" s="574"/>
      <c r="B480" s="501" t="s">
        <v>62</v>
      </c>
      <c r="C480" s="491"/>
      <c r="D480" s="502"/>
      <c r="E480" s="407"/>
      <c r="F480" s="406"/>
      <c r="G480" s="53"/>
      <c r="H480" s="53"/>
      <c r="I480" s="92"/>
    </row>
    <row r="481" spans="1:9" ht="26.25" customHeight="1">
      <c r="A481" s="574"/>
      <c r="B481" s="408" t="s">
        <v>48</v>
      </c>
      <c r="C481" s="409"/>
      <c r="D481" s="410"/>
      <c r="E481" s="407"/>
      <c r="F481" s="406"/>
      <c r="G481" s="53"/>
      <c r="H481" s="53"/>
      <c r="I481" s="92"/>
    </row>
    <row r="482" spans="1:9" ht="34.5" customHeight="1">
      <c r="A482" s="574"/>
      <c r="B482" s="408" t="s">
        <v>221</v>
      </c>
      <c r="C482" s="409"/>
      <c r="D482" s="410"/>
      <c r="E482" s="407"/>
      <c r="F482" s="406"/>
      <c r="G482" s="53"/>
      <c r="H482" s="53"/>
      <c r="I482" s="92"/>
    </row>
    <row r="483" spans="1:9" ht="36.75" customHeight="1">
      <c r="A483" s="574"/>
      <c r="B483" s="408" t="s">
        <v>64</v>
      </c>
      <c r="C483" s="409"/>
      <c r="D483" s="410"/>
      <c r="E483" s="49"/>
      <c r="F483" s="406"/>
      <c r="G483" s="53"/>
      <c r="H483" s="53"/>
      <c r="I483" s="92"/>
    </row>
    <row r="484" spans="1:9" ht="24.75" customHeight="1">
      <c r="A484" s="574"/>
      <c r="B484" s="408" t="s">
        <v>58</v>
      </c>
      <c r="C484" s="409"/>
      <c r="D484" s="410"/>
      <c r="E484" s="49"/>
      <c r="F484" s="406"/>
      <c r="G484" s="53"/>
      <c r="H484" s="53"/>
      <c r="I484" s="92"/>
    </row>
    <row r="485" spans="1:9" ht="72.75" customHeight="1">
      <c r="A485" s="574"/>
      <c r="B485" s="515" t="s">
        <v>222</v>
      </c>
      <c r="C485" s="515"/>
      <c r="D485" s="515"/>
      <c r="E485" s="50"/>
      <c r="F485" s="406"/>
      <c r="G485" s="51"/>
      <c r="H485" s="51"/>
      <c r="I485" s="105"/>
    </row>
    <row r="486" spans="1:9" ht="69.75" customHeight="1">
      <c r="A486" s="59" t="s">
        <v>508</v>
      </c>
      <c r="B486" s="520" t="s">
        <v>860</v>
      </c>
      <c r="C486" s="521"/>
      <c r="D486" s="522"/>
      <c r="E486" s="500" t="s">
        <v>817</v>
      </c>
      <c r="F486" s="38" t="s">
        <v>455</v>
      </c>
      <c r="G486" s="16"/>
      <c r="H486" s="17"/>
      <c r="I486" s="465" t="s">
        <v>50</v>
      </c>
    </row>
    <row r="487" spans="1:9" ht="42" customHeight="1">
      <c r="A487" s="9"/>
      <c r="B487" s="415" t="s">
        <v>223</v>
      </c>
      <c r="C487" s="416"/>
      <c r="D487" s="417"/>
      <c r="E487" s="488"/>
      <c r="F487" s="9"/>
      <c r="G487" s="8"/>
      <c r="H487" s="8"/>
      <c r="I487" s="466"/>
    </row>
    <row r="488" spans="1:9" ht="37.5" customHeight="1">
      <c r="A488" s="9"/>
      <c r="B488" s="415" t="s">
        <v>51</v>
      </c>
      <c r="C488" s="416"/>
      <c r="D488" s="417"/>
      <c r="E488" s="488"/>
      <c r="F488" s="9"/>
      <c r="G488" s="8"/>
      <c r="H488" s="8"/>
      <c r="I488" s="86"/>
    </row>
    <row r="489" spans="1:9" ht="45.75" customHeight="1">
      <c r="A489" s="9"/>
      <c r="B489" s="415" t="s">
        <v>292</v>
      </c>
      <c r="C489" s="416"/>
      <c r="D489" s="417"/>
      <c r="E489" s="488"/>
      <c r="F489" s="9"/>
      <c r="G489" s="8"/>
      <c r="H489" s="8"/>
      <c r="I489" s="86"/>
    </row>
    <row r="490" spans="1:9" ht="69.75" customHeight="1">
      <c r="A490" s="9"/>
      <c r="B490" s="494" t="s">
        <v>293</v>
      </c>
      <c r="C490" s="495"/>
      <c r="D490" s="496"/>
      <c r="E490" s="9"/>
      <c r="F490" s="9"/>
      <c r="G490" s="8"/>
      <c r="H490" s="8"/>
      <c r="I490" s="86"/>
    </row>
    <row r="491" spans="1:9" ht="71.25" customHeight="1">
      <c r="A491" s="9"/>
      <c r="B491" s="415" t="s">
        <v>294</v>
      </c>
      <c r="C491" s="416"/>
      <c r="D491" s="417"/>
      <c r="E491" s="9"/>
      <c r="F491" s="9"/>
      <c r="G491" s="8"/>
      <c r="H491" s="8"/>
      <c r="I491" s="86"/>
    </row>
    <row r="492" spans="1:9" ht="38.25" customHeight="1">
      <c r="A492" s="9"/>
      <c r="B492" s="415" t="s">
        <v>273</v>
      </c>
      <c r="C492" s="416"/>
      <c r="D492" s="417"/>
      <c r="E492" s="9"/>
      <c r="F492" s="9"/>
      <c r="G492" s="8"/>
      <c r="H492" s="8"/>
      <c r="I492" s="86"/>
    </row>
    <row r="493" spans="1:9" ht="38.25" customHeight="1">
      <c r="A493" s="9"/>
      <c r="B493" s="494" t="s">
        <v>295</v>
      </c>
      <c r="C493" s="495"/>
      <c r="D493" s="496"/>
      <c r="E493" s="9"/>
      <c r="F493" s="9"/>
      <c r="G493" s="8"/>
      <c r="H493" s="8"/>
      <c r="I493" s="86"/>
    </row>
    <row r="494" spans="1:9" ht="22.5" customHeight="1">
      <c r="A494" s="9"/>
      <c r="B494" s="494" t="s">
        <v>297</v>
      </c>
      <c r="C494" s="495"/>
      <c r="D494" s="496"/>
      <c r="E494" s="9"/>
      <c r="F494" s="9"/>
      <c r="G494" s="8"/>
      <c r="H494" s="8"/>
      <c r="I494" s="86"/>
    </row>
    <row r="495" spans="1:9" ht="36.75" customHeight="1">
      <c r="A495" s="9"/>
      <c r="B495" s="494" t="s">
        <v>277</v>
      </c>
      <c r="C495" s="495"/>
      <c r="D495" s="496"/>
      <c r="E495" s="9"/>
      <c r="F495" s="9"/>
      <c r="G495" s="8"/>
      <c r="H495" s="8"/>
      <c r="I495" s="86"/>
    </row>
    <row r="496" spans="1:9" ht="42" customHeight="1">
      <c r="A496" s="9"/>
      <c r="B496" s="494" t="s">
        <v>298</v>
      </c>
      <c r="C496" s="495"/>
      <c r="D496" s="496"/>
      <c r="E496" s="9"/>
      <c r="F496" s="9"/>
      <c r="G496" s="8"/>
      <c r="H496" s="8"/>
      <c r="I496" s="86"/>
    </row>
    <row r="497" spans="1:9" ht="63.75" customHeight="1">
      <c r="A497" s="9"/>
      <c r="B497" s="415" t="s">
        <v>209</v>
      </c>
      <c r="C497" s="416"/>
      <c r="D497" s="417"/>
      <c r="E497" s="9"/>
      <c r="F497" s="9"/>
      <c r="G497" s="8"/>
      <c r="H497" s="8"/>
      <c r="I497" s="86"/>
    </row>
    <row r="498" spans="1:9" ht="51.75" customHeight="1">
      <c r="A498" s="9"/>
      <c r="B498" s="415" t="s">
        <v>210</v>
      </c>
      <c r="C498" s="416"/>
      <c r="D498" s="417"/>
      <c r="E498" s="9"/>
      <c r="F498" s="9"/>
      <c r="G498" s="8"/>
      <c r="H498" s="8"/>
      <c r="I498" s="86"/>
    </row>
    <row r="499" spans="1:9" ht="46.5" customHeight="1">
      <c r="A499" s="9"/>
      <c r="B499" s="415" t="s">
        <v>597</v>
      </c>
      <c r="C499" s="416"/>
      <c r="D499" s="417"/>
      <c r="E499" s="9"/>
      <c r="F499" s="9"/>
      <c r="G499" s="8"/>
      <c r="H499" s="8"/>
      <c r="I499" s="86"/>
    </row>
    <row r="500" spans="1:9" ht="57" customHeight="1">
      <c r="A500" s="9"/>
      <c r="B500" s="497" t="s">
        <v>598</v>
      </c>
      <c r="C500" s="498"/>
      <c r="D500" s="499"/>
      <c r="E500" s="9"/>
      <c r="F500" s="9"/>
      <c r="G500" s="8"/>
      <c r="H500" s="8"/>
      <c r="I500" s="86"/>
    </row>
    <row r="501" spans="1:9" ht="130.5" customHeight="1">
      <c r="A501" s="456" t="s">
        <v>509</v>
      </c>
      <c r="B501" s="457" t="s">
        <v>844</v>
      </c>
      <c r="C501" s="458"/>
      <c r="D501" s="459"/>
      <c r="E501" s="423" t="s">
        <v>818</v>
      </c>
      <c r="F501" s="487" t="s">
        <v>461</v>
      </c>
      <c r="G501" s="16"/>
      <c r="H501" s="17"/>
      <c r="I501" s="438" t="s">
        <v>280</v>
      </c>
    </row>
    <row r="502" spans="1:9" ht="267.75" customHeight="1">
      <c r="A502" s="456"/>
      <c r="B502" s="447" t="s">
        <v>373</v>
      </c>
      <c r="C502" s="409"/>
      <c r="D502" s="480"/>
      <c r="E502" s="423"/>
      <c r="F502" s="439"/>
      <c r="G502" s="97"/>
      <c r="H502" s="97"/>
      <c r="I502" s="439"/>
    </row>
    <row r="503" spans="1:9" ht="144" customHeight="1">
      <c r="A503" s="456"/>
      <c r="B503" s="488" t="s">
        <v>374</v>
      </c>
      <c r="C503" s="489"/>
      <c r="D503" s="442"/>
      <c r="E503" s="423"/>
      <c r="F503" s="439"/>
      <c r="G503" s="97"/>
      <c r="H503" s="97"/>
      <c r="I503" s="439"/>
    </row>
    <row r="504" spans="1:9" ht="111.75" customHeight="1">
      <c r="A504" s="456"/>
      <c r="B504" s="488" t="s">
        <v>375</v>
      </c>
      <c r="C504" s="489"/>
      <c r="D504" s="442"/>
      <c r="E504" s="423"/>
      <c r="F504" s="439"/>
      <c r="G504" s="97"/>
      <c r="H504" s="97"/>
      <c r="I504" s="439"/>
    </row>
    <row r="505" spans="1:9" ht="66.75" customHeight="1">
      <c r="A505" s="59" t="s">
        <v>510</v>
      </c>
      <c r="B505" s="520" t="s">
        <v>861</v>
      </c>
      <c r="C505" s="521"/>
      <c r="D505" s="522"/>
      <c r="E505" s="438" t="s">
        <v>819</v>
      </c>
      <c r="F505" s="463" t="s">
        <v>458</v>
      </c>
      <c r="G505" s="16"/>
      <c r="H505" s="17"/>
      <c r="I505" s="465" t="s">
        <v>308</v>
      </c>
    </row>
    <row r="506" spans="1:9" ht="33.75" customHeight="1">
      <c r="A506" s="9"/>
      <c r="B506" s="415" t="s">
        <v>211</v>
      </c>
      <c r="C506" s="416"/>
      <c r="D506" s="417"/>
      <c r="E506" s="439"/>
      <c r="F506" s="464"/>
      <c r="G506" s="8"/>
      <c r="H506" s="8"/>
      <c r="I506" s="466"/>
    </row>
    <row r="507" spans="1:9" ht="54.75" customHeight="1">
      <c r="A507" s="9"/>
      <c r="B507" s="415" t="s">
        <v>411</v>
      </c>
      <c r="C507" s="416"/>
      <c r="D507" s="417"/>
      <c r="E507" s="439"/>
      <c r="F507" s="464"/>
      <c r="G507" s="8"/>
      <c r="H507" s="8"/>
      <c r="I507" s="466"/>
    </row>
    <row r="508" spans="1:9" ht="15.75" customHeight="1">
      <c r="A508" s="9"/>
      <c r="B508" s="415" t="s">
        <v>55</v>
      </c>
      <c r="C508" s="416"/>
      <c r="D508" s="417"/>
      <c r="E508" s="9"/>
      <c r="F508" s="464"/>
      <c r="G508" s="8"/>
      <c r="H508" s="8"/>
      <c r="I508" s="86"/>
    </row>
    <row r="509" spans="1:9" ht="29.25" customHeight="1">
      <c r="A509" s="9"/>
      <c r="B509" s="415" t="s">
        <v>281</v>
      </c>
      <c r="C509" s="416"/>
      <c r="D509" s="417"/>
      <c r="E509" s="9"/>
      <c r="F509" s="9"/>
      <c r="G509" s="8"/>
      <c r="H509" s="8"/>
      <c r="I509" s="86"/>
    </row>
    <row r="510" spans="1:9" ht="100.5" customHeight="1">
      <c r="A510" s="9"/>
      <c r="B510" s="494" t="s">
        <v>289</v>
      </c>
      <c r="C510" s="495"/>
      <c r="D510" s="496"/>
      <c r="E510" s="9"/>
      <c r="F510" s="9"/>
      <c r="G510" s="8"/>
      <c r="H510" s="8"/>
      <c r="I510" s="86"/>
    </row>
    <row r="511" spans="1:9" ht="22.5" customHeight="1">
      <c r="A511" s="9"/>
      <c r="B511" s="494" t="s">
        <v>282</v>
      </c>
      <c r="C511" s="495"/>
      <c r="D511" s="496"/>
      <c r="E511" s="9"/>
      <c r="F511" s="9"/>
      <c r="G511" s="8"/>
      <c r="H511" s="8"/>
      <c r="I511" s="86"/>
    </row>
    <row r="512" spans="1:9" ht="30" customHeight="1">
      <c r="A512" s="9"/>
      <c r="B512" s="415" t="s">
        <v>286</v>
      </c>
      <c r="C512" s="416"/>
      <c r="D512" s="417"/>
      <c r="E512" s="9"/>
      <c r="F512" s="9"/>
      <c r="G512" s="8"/>
      <c r="H512" s="8"/>
      <c r="I512" s="86"/>
    </row>
    <row r="513" spans="1:12" ht="43.5" customHeight="1">
      <c r="A513" s="9"/>
      <c r="B513" s="494" t="s">
        <v>290</v>
      </c>
      <c r="C513" s="495"/>
      <c r="D513" s="496"/>
      <c r="E513" s="9"/>
      <c r="F513" s="9"/>
      <c r="G513" s="8"/>
      <c r="H513" s="8"/>
      <c r="I513" s="86"/>
    </row>
    <row r="514" spans="1:12" ht="17.25" customHeight="1">
      <c r="A514" s="9"/>
      <c r="B514" s="494" t="s">
        <v>285</v>
      </c>
      <c r="C514" s="495"/>
      <c r="D514" s="496"/>
      <c r="E514" s="9"/>
      <c r="F514" s="9"/>
      <c r="G514" s="8"/>
      <c r="H514" s="8"/>
      <c r="I514" s="86"/>
    </row>
    <row r="515" spans="1:12" ht="37.5" customHeight="1">
      <c r="A515" s="9"/>
      <c r="B515" s="494" t="s">
        <v>287</v>
      </c>
      <c r="C515" s="495"/>
      <c r="D515" s="496"/>
      <c r="E515" s="9"/>
      <c r="F515" s="9"/>
      <c r="G515" s="8"/>
      <c r="H515" s="8"/>
      <c r="I515" s="86"/>
    </row>
    <row r="516" spans="1:12" ht="124.5" customHeight="1">
      <c r="A516" s="9"/>
      <c r="B516" s="494" t="s">
        <v>291</v>
      </c>
      <c r="C516" s="495"/>
      <c r="D516" s="496"/>
      <c r="E516" s="9"/>
      <c r="F516" s="9"/>
      <c r="G516" s="8"/>
      <c r="H516" s="8"/>
      <c r="I516" s="86"/>
    </row>
    <row r="517" spans="1:12" ht="20.25" customHeight="1">
      <c r="A517" s="9"/>
      <c r="B517" s="494" t="s">
        <v>282</v>
      </c>
      <c r="C517" s="495"/>
      <c r="D517" s="496"/>
      <c r="E517" s="9"/>
      <c r="F517" s="9"/>
      <c r="G517" s="8"/>
      <c r="H517" s="8"/>
      <c r="I517" s="86"/>
    </row>
    <row r="518" spans="1:12" ht="180" customHeight="1">
      <c r="A518" s="77" t="s">
        <v>511</v>
      </c>
      <c r="B518" s="517" t="s">
        <v>1038</v>
      </c>
      <c r="C518" s="518"/>
      <c r="D518" s="519"/>
      <c r="E518" s="78" t="s">
        <v>820</v>
      </c>
      <c r="F518" s="76" t="s">
        <v>377</v>
      </c>
      <c r="G518" s="16"/>
      <c r="H518" s="17"/>
      <c r="I518" s="94" t="s">
        <v>378</v>
      </c>
      <c r="J518" s="4"/>
      <c r="K518" s="5"/>
      <c r="L518" s="5"/>
    </row>
    <row r="519" spans="1:12" ht="38.25" customHeight="1">
      <c r="A519" s="40"/>
      <c r="B519" s="510" t="s">
        <v>379</v>
      </c>
      <c r="C519" s="511"/>
      <c r="D519" s="512"/>
      <c r="E519" s="48"/>
      <c r="F519" s="79"/>
      <c r="G519" s="7"/>
      <c r="H519" s="7"/>
      <c r="I519" s="95"/>
      <c r="J519" s="4"/>
      <c r="K519" s="5"/>
      <c r="L519" s="5"/>
    </row>
    <row r="520" spans="1:12" ht="168" customHeight="1">
      <c r="A520" s="40"/>
      <c r="B520" s="513" t="s">
        <v>541</v>
      </c>
      <c r="C520" s="513"/>
      <c r="D520" s="513"/>
      <c r="E520" s="48"/>
      <c r="F520" s="79"/>
      <c r="G520" s="8"/>
      <c r="H520" s="8"/>
      <c r="I520" s="95"/>
      <c r="J520" s="4"/>
      <c r="K520" s="5"/>
      <c r="L520" s="5"/>
    </row>
    <row r="521" spans="1:12" ht="144" customHeight="1">
      <c r="A521" s="40"/>
      <c r="B521" s="464" t="s">
        <v>380</v>
      </c>
      <c r="C521" s="464"/>
      <c r="D521" s="464"/>
      <c r="E521" s="48"/>
      <c r="F521" s="79"/>
      <c r="G521" s="9"/>
      <c r="H521" s="9"/>
      <c r="I521" s="95"/>
      <c r="J521" s="4"/>
      <c r="K521" s="5"/>
      <c r="L521" s="5"/>
    </row>
    <row r="522" spans="1:12" ht="89.25" customHeight="1">
      <c r="A522" s="40"/>
      <c r="B522" s="508" t="s">
        <v>852</v>
      </c>
      <c r="C522" s="508"/>
      <c r="D522" s="508"/>
      <c r="E522" s="48"/>
      <c r="F522" s="79"/>
      <c r="G522" s="9"/>
      <c r="H522" s="9"/>
      <c r="I522" s="95"/>
      <c r="J522" s="4"/>
      <c r="K522" s="5"/>
      <c r="L522" s="5"/>
    </row>
    <row r="523" spans="1:12" ht="83.25" customHeight="1">
      <c r="A523" s="40"/>
      <c r="B523" s="508" t="s">
        <v>845</v>
      </c>
      <c r="C523" s="508"/>
      <c r="D523" s="508"/>
      <c r="E523" s="48"/>
      <c r="F523" s="79"/>
      <c r="G523" s="9"/>
      <c r="H523" s="9"/>
      <c r="I523" s="95"/>
      <c r="J523" s="4"/>
      <c r="K523" s="5"/>
      <c r="L523" s="5"/>
    </row>
    <row r="524" spans="1:12" ht="70.5" customHeight="1">
      <c r="A524" s="40"/>
      <c r="B524" s="508" t="s">
        <v>853</v>
      </c>
      <c r="C524" s="508"/>
      <c r="D524" s="508"/>
      <c r="E524" s="48"/>
      <c r="F524" s="79"/>
      <c r="G524" s="9"/>
      <c r="H524" s="9"/>
      <c r="I524" s="95"/>
      <c r="J524" s="4"/>
      <c r="K524" s="5"/>
      <c r="L524" s="5"/>
    </row>
    <row r="525" spans="1:12" ht="70.5" customHeight="1">
      <c r="A525" s="40"/>
      <c r="B525" s="467" t="s">
        <v>212</v>
      </c>
      <c r="C525" s="467"/>
      <c r="D525" s="467"/>
      <c r="E525" s="48"/>
      <c r="F525" s="79"/>
      <c r="G525" s="9"/>
      <c r="H525" s="9"/>
      <c r="I525" s="95"/>
      <c r="J525" s="4"/>
      <c r="K525" s="5"/>
      <c r="L525" s="5"/>
    </row>
    <row r="526" spans="1:12" ht="70.5" customHeight="1">
      <c r="A526" s="40"/>
      <c r="B526" s="467" t="s">
        <v>381</v>
      </c>
      <c r="C526" s="467"/>
      <c r="D526" s="467"/>
      <c r="E526" s="48"/>
      <c r="F526" s="79"/>
      <c r="G526" s="9"/>
      <c r="H526" s="9"/>
      <c r="I526" s="95"/>
      <c r="J526" s="4"/>
      <c r="K526" s="5"/>
      <c r="L526" s="5"/>
    </row>
    <row r="527" spans="1:12" ht="50.25" customHeight="1">
      <c r="A527" s="40"/>
      <c r="B527" s="467" t="s">
        <v>382</v>
      </c>
      <c r="C527" s="467"/>
      <c r="D527" s="467"/>
      <c r="E527" s="48"/>
      <c r="F527" s="79"/>
      <c r="G527" s="9"/>
      <c r="H527" s="9"/>
      <c r="I527" s="95"/>
      <c r="J527" s="4"/>
      <c r="K527" s="5"/>
      <c r="L527" s="5"/>
    </row>
    <row r="528" spans="1:12" ht="50.25" customHeight="1">
      <c r="A528" s="40"/>
      <c r="B528" s="467" t="s">
        <v>56</v>
      </c>
      <c r="C528" s="467"/>
      <c r="D528" s="467"/>
      <c r="E528" s="48"/>
      <c r="F528" s="79"/>
      <c r="G528" s="9"/>
      <c r="H528" s="9"/>
      <c r="I528" s="95"/>
      <c r="J528" s="4"/>
      <c r="K528" s="5"/>
      <c r="L528" s="5"/>
    </row>
    <row r="529" spans="1:12" ht="50.25" customHeight="1">
      <c r="A529" s="40"/>
      <c r="B529" s="467" t="s">
        <v>383</v>
      </c>
      <c r="C529" s="467"/>
      <c r="D529" s="467"/>
      <c r="E529" s="48"/>
      <c r="F529" s="79"/>
      <c r="G529" s="9"/>
      <c r="H529" s="9"/>
      <c r="I529" s="95"/>
      <c r="J529" s="4"/>
      <c r="K529" s="5"/>
      <c r="L529" s="5"/>
    </row>
    <row r="530" spans="1:12" ht="50.25" customHeight="1">
      <c r="A530" s="40"/>
      <c r="B530" s="467" t="s">
        <v>384</v>
      </c>
      <c r="C530" s="467"/>
      <c r="D530" s="467"/>
      <c r="E530" s="48"/>
      <c r="F530" s="79"/>
      <c r="G530" s="9"/>
      <c r="H530" s="9"/>
      <c r="I530" s="95"/>
      <c r="J530" s="4"/>
      <c r="K530" s="5"/>
      <c r="L530" s="5"/>
    </row>
    <row r="531" spans="1:12" ht="50.25" customHeight="1">
      <c r="A531" s="40"/>
      <c r="B531" s="467" t="s">
        <v>385</v>
      </c>
      <c r="C531" s="467"/>
      <c r="D531" s="467"/>
      <c r="E531" s="48"/>
      <c r="F531" s="79"/>
      <c r="G531" s="9"/>
      <c r="H531" s="9"/>
      <c r="I531" s="95"/>
      <c r="J531" s="4"/>
      <c r="K531" s="5"/>
      <c r="L531" s="5"/>
    </row>
    <row r="532" spans="1:12" ht="50.25" customHeight="1">
      <c r="A532" s="40"/>
      <c r="B532" s="467" t="s">
        <v>386</v>
      </c>
      <c r="C532" s="467"/>
      <c r="D532" s="467"/>
      <c r="E532" s="48"/>
      <c r="F532" s="79"/>
      <c r="G532" s="9"/>
      <c r="H532" s="9"/>
      <c r="I532" s="95"/>
      <c r="J532" s="4"/>
      <c r="K532" s="5"/>
      <c r="L532" s="5"/>
    </row>
    <row r="533" spans="1:12" ht="50.25" customHeight="1">
      <c r="A533" s="40"/>
      <c r="B533" s="467" t="s">
        <v>387</v>
      </c>
      <c r="C533" s="467"/>
      <c r="D533" s="467"/>
      <c r="E533" s="48"/>
      <c r="F533" s="79"/>
      <c r="G533" s="9"/>
      <c r="H533" s="9"/>
      <c r="I533" s="95"/>
      <c r="J533" s="4"/>
      <c r="K533" s="5"/>
      <c r="L533" s="5"/>
    </row>
    <row r="534" spans="1:12" ht="60" customHeight="1">
      <c r="A534" s="40"/>
      <c r="B534" s="467" t="s">
        <v>388</v>
      </c>
      <c r="C534" s="467"/>
      <c r="D534" s="467"/>
      <c r="E534" s="48"/>
      <c r="F534" s="79"/>
      <c r="G534" s="9"/>
      <c r="H534" s="9"/>
      <c r="I534" s="95"/>
      <c r="J534" s="4"/>
      <c r="K534" s="5"/>
      <c r="L534" s="5"/>
    </row>
    <row r="535" spans="1:12" ht="45" customHeight="1">
      <c r="A535" s="40"/>
      <c r="B535" s="467" t="s">
        <v>389</v>
      </c>
      <c r="C535" s="467"/>
      <c r="D535" s="467"/>
      <c r="E535" s="48"/>
      <c r="F535" s="79"/>
      <c r="G535" s="9"/>
      <c r="H535" s="9"/>
      <c r="I535" s="95"/>
      <c r="J535" s="4"/>
      <c r="K535" s="5"/>
      <c r="L535" s="5"/>
    </row>
    <row r="536" spans="1:12" ht="45" customHeight="1">
      <c r="A536" s="40"/>
      <c r="B536" s="469" t="s">
        <v>390</v>
      </c>
      <c r="C536" s="469"/>
      <c r="D536" s="469"/>
      <c r="E536" s="48"/>
      <c r="F536" s="79"/>
      <c r="G536" s="10"/>
      <c r="H536" s="10"/>
      <c r="I536" s="95"/>
      <c r="J536" s="4"/>
      <c r="K536" s="5"/>
      <c r="L536" s="5"/>
    </row>
    <row r="537" spans="1:12" ht="45" customHeight="1">
      <c r="A537" s="40"/>
      <c r="B537" s="468" t="s">
        <v>518</v>
      </c>
      <c r="C537" s="468"/>
      <c r="D537" s="468"/>
      <c r="E537" s="48"/>
      <c r="F537" s="79"/>
      <c r="G537" s="11"/>
      <c r="H537" s="11"/>
      <c r="I537" s="95"/>
      <c r="J537" s="4"/>
      <c r="K537" s="5"/>
      <c r="L537" s="5"/>
    </row>
    <row r="538" spans="1:12" ht="45" customHeight="1">
      <c r="A538" s="40"/>
      <c r="B538" s="468" t="s">
        <v>519</v>
      </c>
      <c r="C538" s="468"/>
      <c r="D538" s="468"/>
      <c r="E538" s="48"/>
      <c r="F538" s="79"/>
      <c r="G538" s="11"/>
      <c r="H538" s="11"/>
      <c r="I538" s="95"/>
      <c r="J538" s="4"/>
      <c r="K538" s="5"/>
      <c r="L538" s="5"/>
    </row>
    <row r="539" spans="1:12" ht="54" customHeight="1">
      <c r="A539" s="1"/>
      <c r="B539" s="463" t="s">
        <v>520</v>
      </c>
      <c r="C539" s="463"/>
      <c r="D539" s="463"/>
      <c r="E539" s="2"/>
      <c r="F539" s="79"/>
      <c r="G539" s="11"/>
      <c r="H539" s="11"/>
      <c r="I539" s="95"/>
      <c r="J539" s="4"/>
      <c r="K539" s="5"/>
      <c r="L539" s="5"/>
    </row>
    <row r="540" spans="1:12" ht="62.25" customHeight="1">
      <c r="A540" s="21" t="s">
        <v>132</v>
      </c>
      <c r="B540" s="131"/>
      <c r="C540" s="132"/>
      <c r="D540" s="133"/>
      <c r="E540" s="134"/>
      <c r="F540" s="134"/>
      <c r="G540" s="135"/>
      <c r="H540" s="135"/>
      <c r="I540" s="136"/>
    </row>
    <row r="541" spans="1:12" ht="39.75" customHeight="1">
      <c r="A541" s="76" t="s">
        <v>113</v>
      </c>
      <c r="B541" s="560" t="s">
        <v>413</v>
      </c>
      <c r="C541" s="561"/>
      <c r="D541" s="562"/>
      <c r="E541" s="551" t="s">
        <v>821</v>
      </c>
      <c r="F541" s="630" t="s">
        <v>462</v>
      </c>
      <c r="G541" s="137"/>
      <c r="H541" s="137"/>
      <c r="I541" s="81" t="s">
        <v>407</v>
      </c>
      <c r="J541" s="491"/>
    </row>
    <row r="542" spans="1:12" ht="24" customHeight="1">
      <c r="A542" s="79"/>
      <c r="B542" s="490" t="s">
        <v>133</v>
      </c>
      <c r="C542" s="491"/>
      <c r="D542" s="492"/>
      <c r="E542" s="552"/>
      <c r="F542" s="489"/>
      <c r="G542" s="2"/>
      <c r="H542" s="2"/>
      <c r="I542" s="86"/>
      <c r="J542" s="491"/>
    </row>
    <row r="543" spans="1:12" ht="93" customHeight="1">
      <c r="A543" s="79"/>
      <c r="B543" s="490" t="s">
        <v>629</v>
      </c>
      <c r="C543" s="491"/>
      <c r="D543" s="492"/>
      <c r="E543" s="552"/>
      <c r="F543" s="489"/>
      <c r="G543" s="2"/>
      <c r="H543" s="2"/>
      <c r="I543" s="86"/>
      <c r="J543" s="491"/>
    </row>
    <row r="544" spans="1:12" ht="55.5" customHeight="1">
      <c r="A544" s="79"/>
      <c r="B544" s="447" t="s">
        <v>630</v>
      </c>
      <c r="C544" s="409"/>
      <c r="D544" s="480"/>
      <c r="E544" s="79"/>
      <c r="F544" s="489"/>
      <c r="G544" s="2"/>
      <c r="H544" s="2"/>
      <c r="I544" s="86"/>
      <c r="J544" s="491"/>
    </row>
    <row r="545" spans="1:10" ht="60.75" customHeight="1">
      <c r="A545" s="79"/>
      <c r="B545" s="438" t="s">
        <v>631</v>
      </c>
      <c r="C545" s="438"/>
      <c r="D545" s="438"/>
      <c r="E545" s="76" t="s">
        <v>134</v>
      </c>
      <c r="F545" s="489"/>
      <c r="G545" s="137"/>
      <c r="H545" s="137"/>
      <c r="I545" s="81" t="s">
        <v>359</v>
      </c>
      <c r="J545" s="491"/>
    </row>
    <row r="546" spans="1:10" ht="56.25" customHeight="1">
      <c r="A546" s="138"/>
      <c r="B546" s="569" t="s">
        <v>632</v>
      </c>
      <c r="C546" s="570"/>
      <c r="D546" s="571"/>
      <c r="E546" s="139" t="s">
        <v>555</v>
      </c>
      <c r="F546" s="489"/>
      <c r="G546" s="140"/>
      <c r="H546" s="140"/>
      <c r="I546" s="141" t="s">
        <v>359</v>
      </c>
      <c r="J546" s="25"/>
    </row>
    <row r="547" spans="1:10" ht="47.25" customHeight="1">
      <c r="A547" s="138"/>
      <c r="B547" s="447" t="s">
        <v>633</v>
      </c>
      <c r="C547" s="409"/>
      <c r="D547" s="480"/>
      <c r="E547" s="79" t="s">
        <v>134</v>
      </c>
      <c r="F547" s="489"/>
      <c r="G547" s="137"/>
      <c r="H547" s="137"/>
      <c r="I547" s="142" t="s">
        <v>359</v>
      </c>
      <c r="J547" s="25"/>
    </row>
    <row r="548" spans="1:10" ht="20.25" customHeight="1">
      <c r="A548" s="138"/>
      <c r="B548" s="552" t="s">
        <v>101</v>
      </c>
      <c r="C548" s="552"/>
      <c r="D548" s="552"/>
      <c r="E548" s="79"/>
      <c r="F548" s="489"/>
      <c r="G548" s="2"/>
      <c r="H548" s="2"/>
      <c r="I548" s="117"/>
      <c r="J548" s="25"/>
    </row>
    <row r="549" spans="1:10" ht="56.25" customHeight="1">
      <c r="A549" s="138"/>
      <c r="B549" s="447" t="s">
        <v>225</v>
      </c>
      <c r="C549" s="409"/>
      <c r="D549" s="480"/>
      <c r="E549" s="79"/>
      <c r="F549" s="489"/>
      <c r="G549" s="2"/>
      <c r="H549" s="2"/>
      <c r="I549" s="117"/>
      <c r="J549" s="25"/>
    </row>
    <row r="550" spans="1:10" ht="120.75" customHeight="1">
      <c r="A550" s="138"/>
      <c r="B550" s="447" t="s">
        <v>226</v>
      </c>
      <c r="C550" s="409"/>
      <c r="D550" s="480"/>
      <c r="E550" s="79"/>
      <c r="F550" s="489"/>
      <c r="G550" s="2"/>
      <c r="H550" s="2"/>
      <c r="I550" s="117"/>
      <c r="J550" s="25"/>
    </row>
    <row r="551" spans="1:10" ht="103.5" customHeight="1">
      <c r="A551" s="57"/>
      <c r="B551" s="514" t="s">
        <v>634</v>
      </c>
      <c r="C551" s="514"/>
      <c r="D551" s="514"/>
      <c r="E551" s="46" t="s">
        <v>135</v>
      </c>
      <c r="F551" s="489"/>
      <c r="G551" s="109"/>
      <c r="H551" s="109"/>
      <c r="I551" s="119" t="s">
        <v>359</v>
      </c>
    </row>
    <row r="552" spans="1:10" ht="19.5" customHeight="1">
      <c r="A552" s="57"/>
      <c r="B552" s="407" t="s">
        <v>10</v>
      </c>
      <c r="C552" s="407"/>
      <c r="D552" s="407"/>
      <c r="E552" s="49"/>
      <c r="F552" s="489"/>
      <c r="G552" s="47"/>
      <c r="H552" s="47"/>
      <c r="I552" s="92"/>
    </row>
    <row r="553" spans="1:10" ht="50.25" customHeight="1">
      <c r="A553" s="45"/>
      <c r="B553" s="515" t="s">
        <v>190</v>
      </c>
      <c r="C553" s="515"/>
      <c r="D553" s="515"/>
      <c r="E553" s="50"/>
      <c r="F553" s="541"/>
      <c r="G553" s="51"/>
      <c r="H553" s="51"/>
      <c r="I553" s="56"/>
    </row>
    <row r="554" spans="1:10" ht="57.75" customHeight="1">
      <c r="A554" s="456" t="s">
        <v>102</v>
      </c>
      <c r="B554" s="560" t="s">
        <v>635</v>
      </c>
      <c r="C554" s="561"/>
      <c r="D554" s="562"/>
      <c r="E554" s="487" t="s">
        <v>822</v>
      </c>
      <c r="F554" s="623" t="s">
        <v>468</v>
      </c>
      <c r="G554" s="16"/>
      <c r="H554" s="17"/>
      <c r="I554" s="465" t="s">
        <v>406</v>
      </c>
      <c r="J554" s="25"/>
    </row>
    <row r="555" spans="1:10" ht="24" customHeight="1">
      <c r="A555" s="551"/>
      <c r="B555" s="481" t="s">
        <v>103</v>
      </c>
      <c r="C555" s="482"/>
      <c r="D555" s="483"/>
      <c r="E555" s="439"/>
      <c r="F555" s="488"/>
      <c r="G555" s="79"/>
      <c r="H555" s="79"/>
      <c r="I555" s="466"/>
      <c r="J555" s="25"/>
    </row>
    <row r="556" spans="1:10" ht="35.25" customHeight="1">
      <c r="A556" s="79"/>
      <c r="B556" s="447" t="s">
        <v>104</v>
      </c>
      <c r="C556" s="409"/>
      <c r="D556" s="480"/>
      <c r="E556" s="439"/>
      <c r="F556" s="488"/>
      <c r="G556" s="79"/>
      <c r="H556" s="79"/>
      <c r="I556" s="143"/>
      <c r="J556" s="25"/>
    </row>
    <row r="557" spans="1:10" ht="36.75" customHeight="1">
      <c r="A557" s="1"/>
      <c r="B557" s="484" t="s">
        <v>105</v>
      </c>
      <c r="C557" s="485"/>
      <c r="D557" s="486"/>
      <c r="E557" s="1"/>
      <c r="F557" s="96"/>
      <c r="G557" s="1"/>
      <c r="H557" s="1"/>
      <c r="I557" s="96"/>
      <c r="J557" s="25"/>
    </row>
    <row r="558" spans="1:10" ht="56.25" customHeight="1">
      <c r="A558" s="59" t="s">
        <v>340</v>
      </c>
      <c r="B558" s="460" t="s">
        <v>543</v>
      </c>
      <c r="C558" s="461"/>
      <c r="D558" s="462"/>
      <c r="E558" s="465" t="s">
        <v>823</v>
      </c>
      <c r="F558" s="463" t="s">
        <v>439</v>
      </c>
      <c r="G558" s="85"/>
      <c r="H558" s="17"/>
      <c r="I558" s="465" t="s">
        <v>341</v>
      </c>
    </row>
    <row r="559" spans="1:10" ht="59.25" customHeight="1">
      <c r="A559" s="9"/>
      <c r="B559" s="415" t="s">
        <v>342</v>
      </c>
      <c r="C559" s="416"/>
      <c r="D559" s="417"/>
      <c r="E559" s="466"/>
      <c r="F559" s="464"/>
      <c r="G559" s="8"/>
      <c r="H559" s="8"/>
      <c r="I559" s="466"/>
    </row>
    <row r="560" spans="1:10" ht="64.5" customHeight="1">
      <c r="A560" s="9"/>
      <c r="B560" s="415" t="s">
        <v>343</v>
      </c>
      <c r="C560" s="416"/>
      <c r="D560" s="417"/>
      <c r="E560" s="9"/>
      <c r="F560" s="9"/>
      <c r="G560" s="8"/>
      <c r="H560" s="8"/>
      <c r="I560" s="86"/>
    </row>
    <row r="561" spans="1:13" ht="65.25" customHeight="1">
      <c r="A561" s="9"/>
      <c r="B561" s="415" t="s">
        <v>344</v>
      </c>
      <c r="C561" s="416"/>
      <c r="D561" s="417"/>
      <c r="E561" s="9"/>
      <c r="F561" s="9"/>
      <c r="G561" s="8"/>
      <c r="H561" s="8"/>
      <c r="I561" s="86"/>
    </row>
    <row r="562" spans="1:13" ht="22.5" customHeight="1">
      <c r="A562" s="9"/>
      <c r="B562" s="415" t="s">
        <v>345</v>
      </c>
      <c r="C562" s="416"/>
      <c r="D562" s="417"/>
      <c r="E562" s="9"/>
      <c r="F562" s="9"/>
      <c r="G562" s="8"/>
      <c r="H562" s="8"/>
      <c r="I562" s="86"/>
    </row>
    <row r="563" spans="1:13" ht="36" customHeight="1">
      <c r="A563" s="9"/>
      <c r="B563" s="447" t="s">
        <v>346</v>
      </c>
      <c r="C563" s="409"/>
      <c r="D563" s="410"/>
      <c r="E563" s="9"/>
      <c r="F563" s="9"/>
      <c r="G563" s="8"/>
      <c r="H563" s="8"/>
      <c r="I563" s="86"/>
    </row>
    <row r="564" spans="1:13" ht="25.5" customHeight="1">
      <c r="A564" s="9"/>
      <c r="B564" s="447" t="s">
        <v>347</v>
      </c>
      <c r="C564" s="409"/>
      <c r="D564" s="410"/>
      <c r="E564" s="9"/>
      <c r="F564" s="9"/>
      <c r="G564" s="8"/>
      <c r="H564" s="8"/>
      <c r="I564" s="86"/>
    </row>
    <row r="565" spans="1:13" ht="27" customHeight="1">
      <c r="A565" s="9"/>
      <c r="B565" s="447" t="s">
        <v>348</v>
      </c>
      <c r="C565" s="409"/>
      <c r="D565" s="410"/>
      <c r="E565" s="9"/>
      <c r="F565" s="9"/>
      <c r="G565" s="8"/>
      <c r="H565" s="8"/>
      <c r="I565" s="86"/>
    </row>
    <row r="566" spans="1:13" ht="28.5" customHeight="1">
      <c r="A566" s="9"/>
      <c r="B566" s="447" t="s">
        <v>349</v>
      </c>
      <c r="C566" s="409"/>
      <c r="D566" s="410"/>
      <c r="E566" s="9"/>
      <c r="F566" s="9"/>
      <c r="G566" s="8"/>
      <c r="H566" s="8"/>
      <c r="I566" s="86"/>
    </row>
    <row r="567" spans="1:13" ht="36.75" customHeight="1">
      <c r="A567" s="9"/>
      <c r="B567" s="447" t="s">
        <v>350</v>
      </c>
      <c r="C567" s="409"/>
      <c r="D567" s="410"/>
      <c r="E567" s="9"/>
      <c r="F567" s="9"/>
      <c r="G567" s="8"/>
      <c r="H567" s="8"/>
      <c r="I567" s="86"/>
    </row>
    <row r="568" spans="1:13" ht="27.75" customHeight="1">
      <c r="A568" s="9"/>
      <c r="B568" s="447" t="s">
        <v>351</v>
      </c>
      <c r="C568" s="409"/>
      <c r="D568" s="410"/>
      <c r="E568" s="9"/>
      <c r="F568" s="9"/>
      <c r="G568" s="8"/>
      <c r="H568" s="8"/>
      <c r="I568" s="86"/>
    </row>
    <row r="569" spans="1:13" ht="30.75" customHeight="1">
      <c r="A569" s="9"/>
      <c r="B569" s="447" t="s">
        <v>352</v>
      </c>
      <c r="C569" s="409"/>
      <c r="D569" s="410"/>
      <c r="E569" s="9"/>
      <c r="F569" s="9"/>
      <c r="G569" s="8"/>
      <c r="H569" s="8"/>
      <c r="I569" s="86"/>
    </row>
    <row r="570" spans="1:13" ht="30.75" customHeight="1">
      <c r="A570" s="9"/>
      <c r="B570" s="488" t="s">
        <v>353</v>
      </c>
      <c r="C570" s="489"/>
      <c r="D570" s="419"/>
      <c r="E570" s="9"/>
      <c r="F570" s="9"/>
      <c r="G570" s="8"/>
      <c r="H570" s="8"/>
      <c r="I570" s="86"/>
    </row>
    <row r="571" spans="1:13" ht="40.5" customHeight="1">
      <c r="A571" s="9"/>
      <c r="B571" s="415" t="s">
        <v>354</v>
      </c>
      <c r="C571" s="416"/>
      <c r="D571" s="417"/>
      <c r="E571" s="9"/>
      <c r="F571" s="9"/>
      <c r="G571" s="8"/>
      <c r="H571" s="8"/>
      <c r="I571" s="86"/>
    </row>
    <row r="572" spans="1:13" ht="70.5" customHeight="1">
      <c r="A572" s="9"/>
      <c r="B572" s="447" t="s">
        <v>355</v>
      </c>
      <c r="C572" s="409"/>
      <c r="D572" s="410"/>
      <c r="E572" s="9"/>
      <c r="F572" s="9"/>
      <c r="G572" s="8"/>
      <c r="H572" s="8"/>
      <c r="I572" s="86"/>
    </row>
    <row r="573" spans="1:13" ht="69" customHeight="1">
      <c r="A573" s="9"/>
      <c r="B573" s="447" t="s">
        <v>356</v>
      </c>
      <c r="C573" s="409"/>
      <c r="D573" s="410"/>
      <c r="E573" s="9"/>
      <c r="F573" s="9"/>
      <c r="G573" s="8"/>
      <c r="H573" s="8"/>
      <c r="I573" s="86"/>
    </row>
    <row r="574" spans="1:13" ht="41.25" customHeight="1">
      <c r="A574" s="9"/>
      <c r="B574" s="575" t="s">
        <v>357</v>
      </c>
      <c r="C574" s="489"/>
      <c r="D574" s="419"/>
      <c r="E574" s="9"/>
      <c r="F574" s="9"/>
      <c r="G574" s="8"/>
      <c r="H574" s="8"/>
      <c r="I574" s="86"/>
    </row>
    <row r="575" spans="1:13" ht="72" customHeight="1">
      <c r="A575" s="10"/>
      <c r="B575" s="576" t="s">
        <v>841</v>
      </c>
      <c r="C575" s="577"/>
      <c r="D575" s="578"/>
      <c r="E575" s="10"/>
      <c r="F575" s="10"/>
      <c r="G575" s="87"/>
      <c r="H575" s="87"/>
      <c r="I575" s="88"/>
    </row>
    <row r="576" spans="1:13" ht="62.25" customHeight="1">
      <c r="A576" s="435" t="s">
        <v>478</v>
      </c>
      <c r="B576" s="448" t="s">
        <v>420</v>
      </c>
      <c r="C576" s="449"/>
      <c r="D576" s="449"/>
      <c r="E576" s="423" t="s">
        <v>824</v>
      </c>
      <c r="F576" s="418" t="s">
        <v>358</v>
      </c>
      <c r="G576" s="13"/>
      <c r="H576" s="14"/>
      <c r="I576" s="411" t="s">
        <v>359</v>
      </c>
      <c r="J576" s="90"/>
      <c r="K576" s="91"/>
      <c r="L576" s="91"/>
      <c r="M576" s="91"/>
    </row>
    <row r="577" spans="1:13" ht="62.25" customHeight="1">
      <c r="A577" s="447"/>
      <c r="B577" s="421" t="s">
        <v>360</v>
      </c>
      <c r="C577" s="422"/>
      <c r="D577" s="422"/>
      <c r="E577" s="423"/>
      <c r="F577" s="419"/>
      <c r="G577" s="13"/>
      <c r="H577" s="14"/>
      <c r="I577" s="412"/>
      <c r="J577" s="90"/>
      <c r="K577" s="91"/>
      <c r="L577" s="91"/>
      <c r="M577" s="91"/>
    </row>
    <row r="578" spans="1:13" ht="62.25" customHeight="1">
      <c r="A578" s="447"/>
      <c r="B578" s="423" t="s">
        <v>361</v>
      </c>
      <c r="C578" s="423"/>
      <c r="D578" s="424"/>
      <c r="E578" s="423"/>
      <c r="F578" s="93"/>
      <c r="G578" s="13"/>
      <c r="H578" s="14"/>
      <c r="I578" s="412"/>
      <c r="J578" s="90"/>
      <c r="K578" s="91"/>
      <c r="L578" s="91"/>
      <c r="M578" s="91"/>
    </row>
    <row r="579" spans="1:13" ht="62.25" customHeight="1">
      <c r="A579" s="447"/>
      <c r="B579" s="423" t="s">
        <v>362</v>
      </c>
      <c r="C579" s="423"/>
      <c r="D579" s="424"/>
      <c r="E579" s="423"/>
      <c r="F579" s="93"/>
      <c r="G579" s="13"/>
      <c r="H579" s="14"/>
      <c r="I579" s="412"/>
      <c r="J579" s="90"/>
      <c r="K579" s="91"/>
      <c r="L579" s="91"/>
      <c r="M579" s="91"/>
    </row>
    <row r="580" spans="1:13" ht="62.25" customHeight="1">
      <c r="A580" s="437"/>
      <c r="B580" s="425" t="s">
        <v>363</v>
      </c>
      <c r="C580" s="426"/>
      <c r="D580" s="426"/>
      <c r="E580" s="423"/>
      <c r="F580" s="93"/>
      <c r="G580" s="13"/>
      <c r="H580" s="14"/>
      <c r="I580" s="420"/>
      <c r="J580" s="90"/>
      <c r="K580" s="91"/>
      <c r="L580" s="91"/>
      <c r="M580" s="91"/>
    </row>
    <row r="581" spans="1:13" ht="70.5" customHeight="1">
      <c r="A581" s="435" t="s">
        <v>479</v>
      </c>
      <c r="B581" s="421" t="s">
        <v>364</v>
      </c>
      <c r="C581" s="422"/>
      <c r="D581" s="422"/>
      <c r="E581" s="438" t="s">
        <v>825</v>
      </c>
      <c r="F581" s="438" t="s">
        <v>365</v>
      </c>
      <c r="G581" s="13"/>
      <c r="H581" s="14"/>
      <c r="I581" s="441" t="s">
        <v>341</v>
      </c>
      <c r="J581" s="90"/>
      <c r="K581" s="91"/>
      <c r="L581" s="91"/>
      <c r="M581" s="91"/>
    </row>
    <row r="582" spans="1:13" ht="75.75" customHeight="1">
      <c r="A582" s="436"/>
      <c r="B582" s="421" t="s">
        <v>366</v>
      </c>
      <c r="C582" s="422"/>
      <c r="D582" s="422"/>
      <c r="E582" s="439"/>
      <c r="F582" s="439"/>
      <c r="G582" s="16"/>
      <c r="H582" s="17"/>
      <c r="I582" s="442"/>
      <c r="J582" s="90"/>
      <c r="K582" s="91"/>
      <c r="L582" s="91"/>
      <c r="M582" s="91"/>
    </row>
    <row r="583" spans="1:13" ht="69.75" customHeight="1">
      <c r="A583" s="437"/>
      <c r="B583" s="444" t="s">
        <v>367</v>
      </c>
      <c r="C583" s="445"/>
      <c r="D583" s="446"/>
      <c r="E583" s="440"/>
      <c r="F583" s="440"/>
      <c r="G583" s="43"/>
      <c r="H583" s="20"/>
      <c r="I583" s="443"/>
      <c r="J583" s="90"/>
      <c r="K583" s="91"/>
      <c r="L583" s="91"/>
      <c r="M583" s="91"/>
    </row>
    <row r="584" spans="1:13" ht="42" customHeight="1">
      <c r="A584" s="463" t="s">
        <v>512</v>
      </c>
      <c r="B584" s="460" t="s">
        <v>636</v>
      </c>
      <c r="C584" s="461"/>
      <c r="D584" s="462"/>
      <c r="E584" s="463" t="s">
        <v>660</v>
      </c>
      <c r="F584" s="530" t="s">
        <v>443</v>
      </c>
      <c r="G584" s="16"/>
      <c r="H584" s="17"/>
      <c r="I584" s="411" t="s">
        <v>50</v>
      </c>
    </row>
    <row r="585" spans="1:13" ht="27.75" customHeight="1">
      <c r="A585" s="464"/>
      <c r="B585" s="415" t="s">
        <v>106</v>
      </c>
      <c r="C585" s="416"/>
      <c r="D585" s="417"/>
      <c r="E585" s="464"/>
      <c r="F585" s="558"/>
      <c r="G585" s="8"/>
      <c r="H585" s="8"/>
      <c r="I585" s="412"/>
    </row>
    <row r="586" spans="1:13" ht="51.75" customHeight="1">
      <c r="A586" s="9"/>
      <c r="B586" s="415" t="s">
        <v>425</v>
      </c>
      <c r="C586" s="416"/>
      <c r="D586" s="417"/>
      <c r="E586" s="464"/>
      <c r="F586" s="558"/>
      <c r="G586" s="8"/>
      <c r="H586" s="8"/>
      <c r="I586" s="412"/>
    </row>
    <row r="587" spans="1:13" ht="23.25" customHeight="1">
      <c r="A587" s="9"/>
      <c r="B587" s="415" t="s">
        <v>107</v>
      </c>
      <c r="C587" s="416"/>
      <c r="D587" s="417"/>
      <c r="E587" s="9"/>
      <c r="F587" s="9"/>
      <c r="G587" s="8"/>
      <c r="H587" s="8"/>
      <c r="I587" s="86"/>
    </row>
    <row r="588" spans="1:13" ht="44.25" customHeight="1">
      <c r="A588" s="9"/>
      <c r="B588" s="415" t="s">
        <v>637</v>
      </c>
      <c r="C588" s="416"/>
      <c r="D588" s="417"/>
      <c r="E588" s="9"/>
      <c r="F588" s="9"/>
      <c r="G588" s="8"/>
      <c r="H588" s="8"/>
      <c r="I588" s="86"/>
    </row>
    <row r="589" spans="1:13" ht="24" customHeight="1">
      <c r="A589" s="9"/>
      <c r="B589" s="415" t="s">
        <v>638</v>
      </c>
      <c r="C589" s="416"/>
      <c r="D589" s="417"/>
      <c r="E589" s="9"/>
      <c r="F589" s="9"/>
      <c r="G589" s="8"/>
      <c r="H589" s="8"/>
      <c r="I589" s="86"/>
    </row>
    <row r="590" spans="1:13" ht="63" customHeight="1">
      <c r="A590" s="10"/>
      <c r="B590" s="497" t="s">
        <v>227</v>
      </c>
      <c r="C590" s="498"/>
      <c r="D590" s="499"/>
      <c r="E590" s="10"/>
      <c r="F590" s="10"/>
      <c r="G590" s="87"/>
      <c r="H590" s="87"/>
      <c r="I590" s="88"/>
    </row>
    <row r="591" spans="1:13" ht="51.75" customHeight="1">
      <c r="A591" s="21" t="s">
        <v>513</v>
      </c>
      <c r="B591" s="414" t="s">
        <v>428</v>
      </c>
      <c r="C591" s="414"/>
      <c r="D591" s="414"/>
      <c r="E591" s="553" t="s">
        <v>826</v>
      </c>
      <c r="F591" s="406" t="s">
        <v>454</v>
      </c>
      <c r="G591" s="16"/>
      <c r="H591" s="17"/>
      <c r="I591" s="411" t="s">
        <v>108</v>
      </c>
    </row>
    <row r="592" spans="1:13" ht="51.75" customHeight="1">
      <c r="A592" s="57"/>
      <c r="B592" s="413" t="s">
        <v>228</v>
      </c>
      <c r="C592" s="413"/>
      <c r="D592" s="413"/>
      <c r="E592" s="554"/>
      <c r="F592" s="406"/>
      <c r="G592" s="47"/>
      <c r="H592" s="47"/>
      <c r="I592" s="412"/>
    </row>
    <row r="593" spans="1:9" ht="51.75" customHeight="1">
      <c r="A593" s="57"/>
      <c r="B593" s="407" t="s">
        <v>229</v>
      </c>
      <c r="C593" s="407"/>
      <c r="D593" s="407"/>
      <c r="E593" s="49"/>
      <c r="F593" s="406"/>
      <c r="G593" s="47"/>
      <c r="H593" s="47"/>
      <c r="I593" s="412"/>
    </row>
    <row r="594" spans="1:9" ht="51.75" customHeight="1">
      <c r="A594" s="57"/>
      <c r="B594" s="407" t="s">
        <v>230</v>
      </c>
      <c r="C594" s="407"/>
      <c r="D594" s="407"/>
      <c r="E594" s="49"/>
      <c r="F594" s="406"/>
      <c r="G594" s="47"/>
      <c r="H594" s="47"/>
      <c r="I594" s="92"/>
    </row>
    <row r="595" spans="1:9" ht="51.75" customHeight="1">
      <c r="A595" s="45"/>
      <c r="B595" s="515" t="s">
        <v>1082</v>
      </c>
      <c r="C595" s="515"/>
      <c r="D595" s="515"/>
      <c r="E595" s="50"/>
      <c r="F595" s="406"/>
      <c r="G595" s="51"/>
      <c r="H595" s="51"/>
      <c r="I595" s="105"/>
    </row>
    <row r="596" spans="1:9" ht="93.75" customHeight="1">
      <c r="A596" s="59" t="s">
        <v>514</v>
      </c>
      <c r="B596" s="460" t="s">
        <v>426</v>
      </c>
      <c r="C596" s="461"/>
      <c r="D596" s="462"/>
      <c r="E596" s="59" t="s">
        <v>827</v>
      </c>
      <c r="F596" s="38" t="s">
        <v>463</v>
      </c>
      <c r="G596" s="16"/>
      <c r="H596" s="17"/>
      <c r="I596" s="81" t="s">
        <v>402</v>
      </c>
    </row>
    <row r="597" spans="1:9" ht="113.25" customHeight="1">
      <c r="A597" s="21" t="s">
        <v>528</v>
      </c>
      <c r="B597" s="414" t="s">
        <v>427</v>
      </c>
      <c r="C597" s="414"/>
      <c r="D597" s="414"/>
      <c r="E597" s="38" t="s">
        <v>565</v>
      </c>
      <c r="F597" s="38" t="s">
        <v>469</v>
      </c>
      <c r="G597" s="16"/>
      <c r="H597" s="17"/>
      <c r="I597" s="81" t="s">
        <v>405</v>
      </c>
    </row>
    <row r="598" spans="1:9" ht="113.25" customHeight="1">
      <c r="A598" s="21" t="s">
        <v>505</v>
      </c>
      <c r="B598" s="559" t="s">
        <v>1039</v>
      </c>
      <c r="C598" s="559"/>
      <c r="D598" s="559"/>
      <c r="E598" s="38" t="s">
        <v>828</v>
      </c>
      <c r="F598" s="38" t="s">
        <v>469</v>
      </c>
      <c r="G598" s="16"/>
      <c r="H598" s="17"/>
      <c r="I598" s="81" t="s">
        <v>402</v>
      </c>
    </row>
    <row r="599" spans="1:9" ht="48" customHeight="1">
      <c r="A599" s="45"/>
      <c r="B599" s="429" t="s">
        <v>429</v>
      </c>
      <c r="C599" s="430"/>
      <c r="D599" s="431"/>
      <c r="E599" s="73"/>
      <c r="F599" s="73"/>
      <c r="G599" s="55"/>
      <c r="H599" s="55"/>
      <c r="I599" s="56"/>
    </row>
    <row r="600" spans="1:9" ht="60" customHeight="1">
      <c r="A600" s="21" t="s">
        <v>506</v>
      </c>
      <c r="B600" s="548" t="s">
        <v>639</v>
      </c>
      <c r="C600" s="549"/>
      <c r="D600" s="550"/>
      <c r="E600" s="15" t="s">
        <v>552</v>
      </c>
      <c r="F600" s="514" t="s">
        <v>470</v>
      </c>
      <c r="G600" s="16"/>
      <c r="H600" s="17"/>
      <c r="I600" s="81" t="s">
        <v>405</v>
      </c>
    </row>
    <row r="601" spans="1:9" ht="76.5" customHeight="1">
      <c r="A601" s="45"/>
      <c r="B601" s="548" t="s">
        <v>231</v>
      </c>
      <c r="C601" s="549"/>
      <c r="D601" s="550"/>
      <c r="E601" s="15" t="s">
        <v>556</v>
      </c>
      <c r="F601" s="515"/>
      <c r="G601" s="16"/>
      <c r="H601" s="17"/>
      <c r="I601" s="81" t="s">
        <v>405</v>
      </c>
    </row>
    <row r="602" spans="1:9" ht="133.5" customHeight="1">
      <c r="A602" s="21" t="s">
        <v>39</v>
      </c>
      <c r="B602" s="555" t="s">
        <v>640</v>
      </c>
      <c r="C602" s="556"/>
      <c r="D602" s="557"/>
      <c r="E602" s="38" t="s">
        <v>553</v>
      </c>
      <c r="F602" s="514" t="s">
        <v>446</v>
      </c>
      <c r="G602" s="16"/>
      <c r="H602" s="17"/>
      <c r="I602" s="427" t="s">
        <v>406</v>
      </c>
    </row>
    <row r="603" spans="1:9" ht="32.25" customHeight="1">
      <c r="A603" s="57"/>
      <c r="B603" s="408" t="s">
        <v>194</v>
      </c>
      <c r="C603" s="409"/>
      <c r="D603" s="410"/>
      <c r="E603" s="71"/>
      <c r="F603" s="407"/>
      <c r="G603" s="53"/>
      <c r="H603" s="53"/>
      <c r="I603" s="428"/>
    </row>
    <row r="604" spans="1:9" ht="38.25" customHeight="1">
      <c r="A604" s="57"/>
      <c r="B604" s="408" t="s">
        <v>136</v>
      </c>
      <c r="C604" s="409"/>
      <c r="D604" s="410"/>
      <c r="E604" s="71"/>
      <c r="F604" s="407"/>
      <c r="G604" s="53"/>
      <c r="H604" s="53"/>
      <c r="I604" s="92"/>
    </row>
    <row r="605" spans="1:9" ht="22.5" customHeight="1">
      <c r="A605" s="57"/>
      <c r="B605" s="408" t="s">
        <v>111</v>
      </c>
      <c r="C605" s="409"/>
      <c r="D605" s="410"/>
      <c r="E605" s="71"/>
      <c r="F605" s="407"/>
      <c r="G605" s="53"/>
      <c r="H605" s="53"/>
      <c r="I605" s="92"/>
    </row>
    <row r="606" spans="1:9" ht="38.25" customHeight="1">
      <c r="A606" s="57"/>
      <c r="B606" s="432" t="s">
        <v>1083</v>
      </c>
      <c r="C606" s="433"/>
      <c r="D606" s="434"/>
      <c r="E606" s="71"/>
      <c r="F606" s="407"/>
      <c r="G606" s="53"/>
      <c r="H606" s="53"/>
      <c r="I606" s="92"/>
    </row>
    <row r="607" spans="1:9" ht="54.75" customHeight="1">
      <c r="A607" s="57"/>
      <c r="B607" s="429" t="s">
        <v>195</v>
      </c>
      <c r="C607" s="430"/>
      <c r="D607" s="431"/>
      <c r="E607" s="73"/>
      <c r="F607" s="407"/>
      <c r="G607" s="55"/>
      <c r="H607" s="55"/>
      <c r="I607" s="56"/>
    </row>
    <row r="608" spans="1:9" ht="128.25" customHeight="1">
      <c r="A608" s="57"/>
      <c r="B608" s="555" t="s">
        <v>430</v>
      </c>
      <c r="C608" s="556"/>
      <c r="D608" s="557"/>
      <c r="E608" s="38" t="s">
        <v>557</v>
      </c>
      <c r="F608" s="407"/>
      <c r="G608" s="109"/>
      <c r="H608" s="109"/>
      <c r="I608" s="427" t="s">
        <v>406</v>
      </c>
    </row>
    <row r="609" spans="1:9" ht="26.25" customHeight="1">
      <c r="A609" s="57"/>
      <c r="B609" s="408" t="s">
        <v>194</v>
      </c>
      <c r="C609" s="409"/>
      <c r="D609" s="410"/>
      <c r="E609" s="71"/>
      <c r="F609" s="407"/>
      <c r="G609" s="53"/>
      <c r="H609" s="53"/>
      <c r="I609" s="428"/>
    </row>
    <row r="610" spans="1:9" ht="33" customHeight="1">
      <c r="A610" s="57"/>
      <c r="B610" s="408" t="s">
        <v>136</v>
      </c>
      <c r="C610" s="409"/>
      <c r="D610" s="410"/>
      <c r="E610" s="71"/>
      <c r="F610" s="407"/>
      <c r="G610" s="53"/>
      <c r="H610" s="53"/>
      <c r="I610" s="92"/>
    </row>
    <row r="611" spans="1:9" ht="21.75" customHeight="1">
      <c r="A611" s="57"/>
      <c r="B611" s="501" t="s">
        <v>111</v>
      </c>
      <c r="C611" s="491"/>
      <c r="D611" s="502"/>
      <c r="E611" s="71"/>
      <c r="F611" s="407"/>
      <c r="G611" s="53"/>
      <c r="H611" s="53"/>
      <c r="I611" s="92"/>
    </row>
    <row r="612" spans="1:9" ht="36" customHeight="1">
      <c r="A612" s="57"/>
      <c r="B612" s="432" t="s">
        <v>1083</v>
      </c>
      <c r="C612" s="433"/>
      <c r="D612" s="434"/>
      <c r="E612" s="71"/>
      <c r="F612" s="407"/>
      <c r="G612" s="53"/>
      <c r="H612" s="53"/>
      <c r="I612" s="92"/>
    </row>
    <row r="613" spans="1:9" ht="54.75" customHeight="1">
      <c r="A613" s="45"/>
      <c r="B613" s="429" t="s">
        <v>195</v>
      </c>
      <c r="C613" s="430"/>
      <c r="D613" s="431"/>
      <c r="E613" s="73"/>
      <c r="F613" s="515"/>
      <c r="G613" s="55"/>
      <c r="H613" s="55"/>
      <c r="I613" s="56"/>
    </row>
    <row r="614" spans="1:9" ht="81.75" customHeight="1">
      <c r="A614" s="34" t="s">
        <v>530</v>
      </c>
      <c r="B614" s="406" t="s">
        <v>594</v>
      </c>
      <c r="C614" s="406"/>
      <c r="D614" s="406"/>
      <c r="E614" s="15" t="s">
        <v>661</v>
      </c>
      <c r="F614" s="15" t="s">
        <v>446</v>
      </c>
      <c r="G614" s="16"/>
      <c r="H614" s="17"/>
      <c r="I614" s="119" t="s">
        <v>359</v>
      </c>
    </row>
    <row r="615" spans="1:9" ht="99" customHeight="1">
      <c r="A615" s="456" t="s">
        <v>529</v>
      </c>
      <c r="B615" s="457" t="s">
        <v>843</v>
      </c>
      <c r="C615" s="458"/>
      <c r="D615" s="459"/>
      <c r="E615" s="423" t="s">
        <v>829</v>
      </c>
      <c r="F615" s="487" t="s">
        <v>464</v>
      </c>
      <c r="G615" s="16"/>
      <c r="H615" s="17"/>
      <c r="I615" s="438" t="s">
        <v>404</v>
      </c>
    </row>
    <row r="616" spans="1:9" ht="94.5" customHeight="1">
      <c r="A616" s="456"/>
      <c r="B616" s="447" t="s">
        <v>368</v>
      </c>
      <c r="C616" s="409"/>
      <c r="D616" s="480"/>
      <c r="E616" s="423"/>
      <c r="F616" s="439"/>
      <c r="G616" s="97"/>
      <c r="H616" s="97"/>
      <c r="I616" s="439"/>
    </row>
    <row r="617" spans="1:9" ht="172.5" customHeight="1">
      <c r="A617" s="456"/>
      <c r="B617" s="488" t="s">
        <v>369</v>
      </c>
      <c r="C617" s="489"/>
      <c r="D617" s="442"/>
      <c r="E617" s="423"/>
      <c r="F617" s="439"/>
      <c r="G617" s="97"/>
      <c r="H617" s="97"/>
      <c r="I617" s="439"/>
    </row>
    <row r="618" spans="1:9" ht="231" customHeight="1">
      <c r="A618" s="456"/>
      <c r="B618" s="488" t="s">
        <v>370</v>
      </c>
      <c r="C618" s="489"/>
      <c r="D618" s="442"/>
      <c r="E618" s="423"/>
      <c r="F618" s="439"/>
      <c r="G618" s="97"/>
      <c r="H618" s="97"/>
      <c r="I618" s="439"/>
    </row>
    <row r="619" spans="1:9" ht="220.5" customHeight="1">
      <c r="A619" s="456"/>
      <c r="B619" s="488" t="s">
        <v>1040</v>
      </c>
      <c r="C619" s="489"/>
      <c r="D619" s="442"/>
      <c r="E619" s="423"/>
      <c r="F619" s="439"/>
      <c r="G619" s="97"/>
      <c r="H619" s="97"/>
      <c r="I619" s="439"/>
    </row>
    <row r="620" spans="1:9" ht="97.5" customHeight="1">
      <c r="A620" s="456"/>
      <c r="B620" s="488" t="s">
        <v>372</v>
      </c>
      <c r="C620" s="489"/>
      <c r="D620" s="442"/>
      <c r="E620" s="423"/>
      <c r="F620" s="493"/>
      <c r="G620" s="98"/>
      <c r="H620" s="98"/>
      <c r="I620" s="440"/>
    </row>
    <row r="621" spans="1:9" ht="57.75" customHeight="1">
      <c r="A621" s="21" t="s">
        <v>531</v>
      </c>
      <c r="B621" s="506" t="s">
        <v>862</v>
      </c>
      <c r="C621" s="458"/>
      <c r="D621" s="507"/>
      <c r="E621" s="620" t="s">
        <v>830</v>
      </c>
      <c r="F621" s="406" t="s">
        <v>449</v>
      </c>
      <c r="G621" s="16"/>
      <c r="H621" s="17"/>
      <c r="I621" s="81" t="s">
        <v>405</v>
      </c>
    </row>
    <row r="622" spans="1:9" ht="17.25" customHeight="1">
      <c r="A622" s="57"/>
      <c r="B622" s="407" t="s">
        <v>8</v>
      </c>
      <c r="C622" s="407"/>
      <c r="D622" s="407"/>
      <c r="E622" s="407"/>
      <c r="F622" s="406"/>
      <c r="G622" s="47"/>
      <c r="H622" s="47"/>
      <c r="I622" s="92"/>
    </row>
    <row r="623" spans="1:9" ht="27" customHeight="1">
      <c r="A623" s="57"/>
      <c r="B623" s="408" t="s">
        <v>48</v>
      </c>
      <c r="C623" s="409"/>
      <c r="D623" s="410"/>
      <c r="E623" s="407"/>
      <c r="F623" s="406"/>
      <c r="G623" s="47"/>
      <c r="H623" s="47"/>
      <c r="I623" s="92"/>
    </row>
    <row r="624" spans="1:9" ht="36" customHeight="1">
      <c r="A624" s="57"/>
      <c r="B624" s="408" t="s">
        <v>221</v>
      </c>
      <c r="C624" s="409"/>
      <c r="D624" s="410"/>
      <c r="E624" s="49"/>
      <c r="F624" s="406"/>
      <c r="G624" s="47"/>
      <c r="H624" s="47"/>
      <c r="I624" s="92"/>
    </row>
    <row r="625" spans="1:12" ht="38.25" customHeight="1">
      <c r="A625" s="57"/>
      <c r="B625" s="408" t="s">
        <v>64</v>
      </c>
      <c r="C625" s="409"/>
      <c r="D625" s="410"/>
      <c r="E625" s="49"/>
      <c r="F625" s="406"/>
      <c r="G625" s="47"/>
      <c r="H625" s="47"/>
      <c r="I625" s="92"/>
    </row>
    <row r="626" spans="1:12" ht="24.75" customHeight="1">
      <c r="A626" s="57"/>
      <c r="B626" s="408" t="s">
        <v>58</v>
      </c>
      <c r="C626" s="409"/>
      <c r="D626" s="410"/>
      <c r="E626" s="49"/>
      <c r="F626" s="406"/>
      <c r="G626" s="47"/>
      <c r="H626" s="47"/>
      <c r="I626" s="92"/>
    </row>
    <row r="627" spans="1:12" ht="67.5" customHeight="1">
      <c r="A627" s="45"/>
      <c r="B627" s="429" t="s">
        <v>222</v>
      </c>
      <c r="C627" s="430"/>
      <c r="D627" s="431"/>
      <c r="E627" s="50"/>
      <c r="F627" s="406"/>
      <c r="G627" s="51"/>
      <c r="H627" s="51"/>
      <c r="I627" s="105"/>
    </row>
    <row r="628" spans="1:12" ht="35.25" customHeight="1">
      <c r="A628" s="76" t="s">
        <v>532</v>
      </c>
      <c r="B628" s="500" t="s">
        <v>641</v>
      </c>
      <c r="C628" s="422"/>
      <c r="D628" s="509"/>
      <c r="E628" s="487" t="s">
        <v>558</v>
      </c>
      <c r="F628" s="500" t="s">
        <v>465</v>
      </c>
      <c r="G628" s="16"/>
      <c r="H628" s="17"/>
      <c r="I628" s="465" t="s">
        <v>405</v>
      </c>
      <c r="J628" s="144"/>
      <c r="K628" s="145"/>
      <c r="L628" s="25"/>
    </row>
    <row r="629" spans="1:12" ht="26.25" customHeight="1">
      <c r="A629" s="79" t="s">
        <v>299</v>
      </c>
      <c r="B629" s="488"/>
      <c r="C629" s="489"/>
      <c r="D629" s="442"/>
      <c r="E629" s="439"/>
      <c r="F629" s="488"/>
      <c r="G629" s="2"/>
      <c r="H629" s="2"/>
      <c r="I629" s="466"/>
      <c r="J629" s="621"/>
      <c r="K629" s="622"/>
      <c r="L629" s="619"/>
    </row>
    <row r="630" spans="1:12" ht="36" customHeight="1">
      <c r="A630" s="79"/>
      <c r="B630" s="439" t="s">
        <v>232</v>
      </c>
      <c r="C630" s="439"/>
      <c r="D630" s="439"/>
      <c r="E630" s="79"/>
      <c r="F630" s="488"/>
      <c r="G630" s="2"/>
      <c r="H630" s="2"/>
      <c r="I630" s="143"/>
      <c r="J630" s="621"/>
      <c r="K630" s="622"/>
      <c r="L630" s="619"/>
    </row>
    <row r="631" spans="1:12" ht="36" customHeight="1">
      <c r="A631" s="79"/>
      <c r="B631" s="439" t="s">
        <v>233</v>
      </c>
      <c r="C631" s="439"/>
      <c r="D631" s="439"/>
      <c r="E631" s="79"/>
      <c r="F631" s="488"/>
      <c r="G631" s="2"/>
      <c r="H631" s="2"/>
      <c r="I631" s="143"/>
      <c r="J631" s="621"/>
      <c r="K631" s="622"/>
      <c r="L631" s="619"/>
    </row>
    <row r="632" spans="1:12" ht="90.75" customHeight="1">
      <c r="A632" s="1" t="s">
        <v>300</v>
      </c>
      <c r="B632" s="484" t="s">
        <v>642</v>
      </c>
      <c r="C632" s="485"/>
      <c r="D632" s="486"/>
      <c r="E632" s="1" t="s">
        <v>662</v>
      </c>
      <c r="F632" s="540"/>
      <c r="G632" s="63"/>
      <c r="H632" s="63"/>
      <c r="I632" s="96"/>
      <c r="J632" s="621"/>
      <c r="K632" s="622"/>
      <c r="L632" s="25"/>
    </row>
    <row r="633" spans="1:12" ht="67.5" customHeight="1">
      <c r="A633" s="59" t="s">
        <v>53</v>
      </c>
      <c r="B633" s="520" t="s">
        <v>860</v>
      </c>
      <c r="C633" s="521"/>
      <c r="D633" s="522"/>
      <c r="E633" s="438" t="s">
        <v>831</v>
      </c>
      <c r="F633" s="59" t="s">
        <v>446</v>
      </c>
      <c r="G633" s="16"/>
      <c r="H633" s="17"/>
      <c r="I633" s="465" t="s">
        <v>50</v>
      </c>
    </row>
    <row r="634" spans="1:12" ht="38.25" customHeight="1">
      <c r="A634" s="9"/>
      <c r="B634" s="415" t="s">
        <v>620</v>
      </c>
      <c r="C634" s="416"/>
      <c r="D634" s="417"/>
      <c r="E634" s="439"/>
      <c r="F634" s="9"/>
      <c r="G634" s="8"/>
      <c r="H634" s="8"/>
      <c r="I634" s="466"/>
    </row>
    <row r="635" spans="1:12" ht="37.5" customHeight="1">
      <c r="A635" s="9"/>
      <c r="B635" s="415" t="s">
        <v>51</v>
      </c>
      <c r="C635" s="416"/>
      <c r="D635" s="417"/>
      <c r="E635" s="439"/>
      <c r="F635" s="9"/>
      <c r="G635" s="8"/>
      <c r="H635" s="8"/>
      <c r="I635" s="86"/>
    </row>
    <row r="636" spans="1:12" ht="26.25" customHeight="1">
      <c r="A636" s="9"/>
      <c r="B636" s="494" t="s">
        <v>274</v>
      </c>
      <c r="C636" s="495"/>
      <c r="D636" s="496"/>
      <c r="E636" s="9"/>
      <c r="F636" s="9"/>
      <c r="G636" s="8"/>
      <c r="H636" s="8"/>
      <c r="I636" s="86"/>
    </row>
    <row r="637" spans="1:12" ht="33" customHeight="1">
      <c r="A637" s="9"/>
      <c r="B637" s="415" t="s">
        <v>301</v>
      </c>
      <c r="C637" s="416"/>
      <c r="D637" s="417"/>
      <c r="E637" s="9"/>
      <c r="F637" s="9"/>
      <c r="G637" s="8"/>
      <c r="H637" s="8"/>
      <c r="I637" s="86"/>
    </row>
    <row r="638" spans="1:12" ht="68.25" customHeight="1">
      <c r="A638" s="9"/>
      <c r="B638" s="494" t="s">
        <v>302</v>
      </c>
      <c r="C638" s="495"/>
      <c r="D638" s="496"/>
      <c r="E638" s="9"/>
      <c r="F638" s="9"/>
      <c r="G638" s="8"/>
      <c r="H638" s="8"/>
      <c r="I638" s="86"/>
    </row>
    <row r="639" spans="1:12" ht="76.5" customHeight="1">
      <c r="A639" s="9"/>
      <c r="B639" s="415" t="s">
        <v>303</v>
      </c>
      <c r="C639" s="416"/>
      <c r="D639" s="417"/>
      <c r="E639" s="9"/>
      <c r="F639" s="9"/>
      <c r="G639" s="8"/>
      <c r="H639" s="8"/>
      <c r="I639" s="86"/>
    </row>
    <row r="640" spans="1:12" ht="38.25" customHeight="1">
      <c r="A640" s="9"/>
      <c r="B640" s="415" t="s">
        <v>273</v>
      </c>
      <c r="C640" s="416"/>
      <c r="D640" s="417"/>
      <c r="E640" s="9"/>
      <c r="F640" s="9"/>
      <c r="G640" s="8"/>
      <c r="H640" s="8"/>
      <c r="I640" s="86"/>
    </row>
    <row r="641" spans="1:9" ht="32.25" customHeight="1">
      <c r="A641" s="9"/>
      <c r="B641" s="415" t="s">
        <v>304</v>
      </c>
      <c r="C641" s="416"/>
      <c r="D641" s="417"/>
      <c r="E641" s="9"/>
      <c r="F641" s="9"/>
      <c r="G641" s="8"/>
      <c r="H641" s="8"/>
      <c r="I641" s="86"/>
    </row>
    <row r="642" spans="1:9" ht="24" customHeight="1">
      <c r="A642" s="9"/>
      <c r="B642" s="494" t="s">
        <v>305</v>
      </c>
      <c r="C642" s="495"/>
      <c r="D642" s="496"/>
      <c r="E642" s="9"/>
      <c r="F642" s="9"/>
      <c r="G642" s="8"/>
      <c r="H642" s="8"/>
      <c r="I642" s="86"/>
    </row>
    <row r="643" spans="1:9" ht="31.5" customHeight="1">
      <c r="A643" s="9"/>
      <c r="B643" s="415" t="s">
        <v>296</v>
      </c>
      <c r="C643" s="416"/>
      <c r="D643" s="417"/>
      <c r="E643" s="9"/>
      <c r="F643" s="9"/>
      <c r="G643" s="8"/>
      <c r="H643" s="8"/>
      <c r="I643" s="86"/>
    </row>
    <row r="644" spans="1:9" ht="35.25" customHeight="1">
      <c r="A644" s="9"/>
      <c r="B644" s="415" t="s">
        <v>298</v>
      </c>
      <c r="C644" s="416"/>
      <c r="D644" s="417"/>
      <c r="E644" s="9"/>
      <c r="F644" s="9"/>
      <c r="G644" s="8"/>
      <c r="H644" s="8"/>
      <c r="I644" s="86"/>
    </row>
    <row r="645" spans="1:9" ht="68.25" customHeight="1">
      <c r="A645" s="9"/>
      <c r="B645" s="415" t="s">
        <v>209</v>
      </c>
      <c r="C645" s="416"/>
      <c r="D645" s="417"/>
      <c r="E645" s="9"/>
      <c r="F645" s="9"/>
      <c r="G645" s="8"/>
      <c r="H645" s="8"/>
      <c r="I645" s="86"/>
    </row>
    <row r="646" spans="1:9" ht="57.75" customHeight="1">
      <c r="A646" s="9"/>
      <c r="B646" s="415" t="s">
        <v>210</v>
      </c>
      <c r="C646" s="416"/>
      <c r="D646" s="417"/>
      <c r="E646" s="9"/>
      <c r="F646" s="9"/>
      <c r="G646" s="8"/>
      <c r="H646" s="8"/>
      <c r="I646" s="86"/>
    </row>
    <row r="647" spans="1:9" ht="49.5" customHeight="1">
      <c r="A647" s="9"/>
      <c r="B647" s="415" t="s">
        <v>431</v>
      </c>
      <c r="C647" s="416"/>
      <c r="D647" s="417"/>
      <c r="E647" s="9"/>
      <c r="F647" s="9"/>
      <c r="G647" s="8"/>
      <c r="H647" s="8"/>
      <c r="I647" s="86"/>
    </row>
    <row r="648" spans="1:9" ht="57" customHeight="1">
      <c r="A648" s="9"/>
      <c r="B648" s="497" t="s">
        <v>432</v>
      </c>
      <c r="C648" s="498"/>
      <c r="D648" s="499"/>
      <c r="E648" s="9"/>
      <c r="F648" s="9"/>
      <c r="G648" s="8"/>
      <c r="H648" s="8"/>
      <c r="I648" s="86"/>
    </row>
    <row r="649" spans="1:9" ht="56.25" customHeight="1">
      <c r="A649" s="59" t="s">
        <v>533</v>
      </c>
      <c r="B649" s="460" t="s">
        <v>433</v>
      </c>
      <c r="C649" s="461"/>
      <c r="D649" s="462"/>
      <c r="E649" s="59" t="s">
        <v>554</v>
      </c>
      <c r="F649" s="59" t="s">
        <v>455</v>
      </c>
      <c r="G649" s="16"/>
      <c r="H649" s="17"/>
      <c r="I649" s="532" t="s">
        <v>410</v>
      </c>
    </row>
    <row r="650" spans="1:9" ht="39.75" customHeight="1">
      <c r="A650" s="9"/>
      <c r="B650" s="415" t="s">
        <v>234</v>
      </c>
      <c r="C650" s="416"/>
      <c r="D650" s="417"/>
      <c r="E650" s="9"/>
      <c r="F650" s="9"/>
      <c r="G650" s="8"/>
      <c r="H650" s="8"/>
      <c r="I650" s="626"/>
    </row>
    <row r="651" spans="1:9" ht="20.25" customHeight="1">
      <c r="A651" s="9"/>
      <c r="B651" s="415" t="s">
        <v>109</v>
      </c>
      <c r="C651" s="416"/>
      <c r="D651" s="417"/>
      <c r="E651" s="9"/>
      <c r="F651" s="9"/>
      <c r="G651" s="8"/>
      <c r="H651" s="8"/>
      <c r="I651" s="86"/>
    </row>
    <row r="652" spans="1:9" ht="21" customHeight="1">
      <c r="A652" s="9"/>
      <c r="B652" s="415" t="s">
        <v>474</v>
      </c>
      <c r="C652" s="416"/>
      <c r="D652" s="417"/>
      <c r="E652" s="9"/>
      <c r="F652" s="9"/>
      <c r="G652" s="8"/>
      <c r="H652" s="8"/>
      <c r="I652" s="86"/>
    </row>
    <row r="653" spans="1:9" ht="21.75" customHeight="1">
      <c r="A653" s="9"/>
      <c r="B653" s="415" t="s">
        <v>235</v>
      </c>
      <c r="C653" s="416"/>
      <c r="D653" s="417"/>
      <c r="E653" s="9"/>
      <c r="F653" s="9"/>
      <c r="G653" s="8"/>
      <c r="H653" s="8"/>
      <c r="I653" s="86"/>
    </row>
    <row r="654" spans="1:9" ht="18" customHeight="1">
      <c r="A654" s="9"/>
      <c r="B654" s="415" t="s">
        <v>36</v>
      </c>
      <c r="C654" s="416"/>
      <c r="D654" s="417"/>
      <c r="E654" s="9"/>
      <c r="F654" s="9"/>
      <c r="G654" s="8"/>
      <c r="H654" s="8"/>
      <c r="I654" s="86"/>
    </row>
    <row r="655" spans="1:9" ht="35.25" customHeight="1">
      <c r="A655" s="9"/>
      <c r="B655" s="415" t="s">
        <v>236</v>
      </c>
      <c r="C655" s="416"/>
      <c r="D655" s="417"/>
      <c r="E655" s="9"/>
      <c r="F655" s="9"/>
      <c r="G655" s="8"/>
      <c r="H655" s="8"/>
      <c r="I655" s="86"/>
    </row>
    <row r="656" spans="1:9" ht="54" customHeight="1">
      <c r="A656" s="9"/>
      <c r="B656" s="415" t="s">
        <v>434</v>
      </c>
      <c r="C656" s="416"/>
      <c r="D656" s="417"/>
      <c r="E656" s="9"/>
      <c r="F656" s="9"/>
      <c r="G656" s="8"/>
      <c r="H656" s="8"/>
      <c r="I656" s="86"/>
    </row>
    <row r="657" spans="1:12" ht="54" customHeight="1">
      <c r="A657" s="9"/>
      <c r="B657" s="415" t="s">
        <v>237</v>
      </c>
      <c r="C657" s="416"/>
      <c r="D657" s="417"/>
      <c r="E657" s="9"/>
      <c r="F657" s="9"/>
      <c r="G657" s="8"/>
      <c r="H657" s="8"/>
      <c r="I657" s="86"/>
    </row>
    <row r="658" spans="1:12" ht="54" customHeight="1">
      <c r="A658" s="9"/>
      <c r="B658" s="415" t="s">
        <v>238</v>
      </c>
      <c r="C658" s="416"/>
      <c r="D658" s="417"/>
      <c r="E658" s="9"/>
      <c r="F658" s="9"/>
      <c r="G658" s="8"/>
      <c r="H658" s="8"/>
      <c r="I658" s="86"/>
    </row>
    <row r="659" spans="1:12" ht="48" customHeight="1">
      <c r="A659" s="9"/>
      <c r="B659" s="415" t="s">
        <v>239</v>
      </c>
      <c r="C659" s="416"/>
      <c r="D659" s="417"/>
      <c r="E659" s="9"/>
      <c r="F659" s="9"/>
      <c r="G659" s="8"/>
      <c r="H659" s="8"/>
      <c r="I659" s="86"/>
    </row>
    <row r="660" spans="1:12" ht="30" customHeight="1">
      <c r="A660" s="9"/>
      <c r="B660" s="415" t="s">
        <v>240</v>
      </c>
      <c r="C660" s="416"/>
      <c r="D660" s="417"/>
      <c r="E660" s="9"/>
      <c r="F660" s="9"/>
      <c r="G660" s="8"/>
      <c r="H660" s="8"/>
      <c r="I660" s="86"/>
    </row>
    <row r="661" spans="1:12" ht="23.25" customHeight="1">
      <c r="A661" s="9"/>
      <c r="B661" s="415" t="s">
        <v>110</v>
      </c>
      <c r="C661" s="416"/>
      <c r="D661" s="417"/>
      <c r="E661" s="9"/>
      <c r="F661" s="9"/>
      <c r="G661" s="8"/>
      <c r="H661" s="8"/>
      <c r="I661" s="86"/>
    </row>
    <row r="662" spans="1:12" ht="21.75" customHeight="1">
      <c r="A662" s="9"/>
      <c r="B662" s="415" t="s">
        <v>475</v>
      </c>
      <c r="C662" s="416"/>
      <c r="D662" s="417"/>
      <c r="E662" s="9"/>
      <c r="F662" s="9"/>
      <c r="G662" s="8"/>
      <c r="H662" s="8"/>
      <c r="I662" s="86"/>
    </row>
    <row r="663" spans="1:12" ht="24" customHeight="1">
      <c r="A663" s="9"/>
      <c r="B663" s="415" t="s">
        <v>241</v>
      </c>
      <c r="C663" s="416"/>
      <c r="D663" s="417"/>
      <c r="E663" s="9"/>
      <c r="F663" s="9"/>
      <c r="G663" s="8"/>
      <c r="H663" s="8"/>
      <c r="I663" s="86"/>
    </row>
    <row r="664" spans="1:12" ht="15.75" customHeight="1">
      <c r="A664" s="9"/>
      <c r="B664" s="415" t="s">
        <v>36</v>
      </c>
      <c r="C664" s="416"/>
      <c r="D664" s="417"/>
      <c r="E664" s="9"/>
      <c r="F664" s="9"/>
      <c r="G664" s="8"/>
      <c r="H664" s="8"/>
      <c r="I664" s="86"/>
    </row>
    <row r="665" spans="1:12" ht="36" customHeight="1">
      <c r="A665" s="9"/>
      <c r="B665" s="415" t="s">
        <v>242</v>
      </c>
      <c r="C665" s="416"/>
      <c r="D665" s="417"/>
      <c r="E665" s="9"/>
      <c r="F665" s="9"/>
      <c r="G665" s="8"/>
      <c r="H665" s="8"/>
      <c r="I665" s="86"/>
    </row>
    <row r="666" spans="1:12" ht="49.5" customHeight="1">
      <c r="A666" s="9"/>
      <c r="B666" s="415" t="s">
        <v>243</v>
      </c>
      <c r="C666" s="416"/>
      <c r="D666" s="417"/>
      <c r="E666" s="9"/>
      <c r="F666" s="9"/>
      <c r="G666" s="8"/>
      <c r="H666" s="8"/>
      <c r="I666" s="86"/>
    </row>
    <row r="667" spans="1:12" ht="39.75" customHeight="1">
      <c r="A667" s="9"/>
      <c r="B667" s="415" t="s">
        <v>244</v>
      </c>
      <c r="C667" s="416"/>
      <c r="D667" s="417"/>
      <c r="E667" s="9"/>
      <c r="F667" s="9"/>
      <c r="G667" s="8"/>
      <c r="H667" s="8"/>
      <c r="I667" s="86"/>
    </row>
    <row r="668" spans="1:12" ht="47.25" customHeight="1">
      <c r="A668" s="9"/>
      <c r="B668" s="415" t="s">
        <v>245</v>
      </c>
      <c r="C668" s="416"/>
      <c r="D668" s="417"/>
      <c r="E668" s="9"/>
      <c r="F668" s="9"/>
      <c r="G668" s="8"/>
      <c r="H668" s="8"/>
      <c r="I668" s="86"/>
    </row>
    <row r="669" spans="1:12" ht="49.5" customHeight="1">
      <c r="A669" s="9"/>
      <c r="B669" s="415" t="s">
        <v>239</v>
      </c>
      <c r="C669" s="416"/>
      <c r="D669" s="417"/>
      <c r="E669" s="9"/>
      <c r="F669" s="9"/>
      <c r="G669" s="8"/>
      <c r="H669" s="8"/>
      <c r="I669" s="86"/>
    </row>
    <row r="670" spans="1:12" ht="33" customHeight="1">
      <c r="A670" s="9"/>
      <c r="B670" s="415" t="s">
        <v>240</v>
      </c>
      <c r="C670" s="416"/>
      <c r="D670" s="417"/>
      <c r="E670" s="9"/>
      <c r="F670" s="9"/>
      <c r="G670" s="8"/>
      <c r="H670" s="8"/>
      <c r="I670" s="86"/>
      <c r="J670" s="26"/>
    </row>
    <row r="671" spans="1:12" ht="73.5" customHeight="1">
      <c r="A671" s="21" t="s">
        <v>534</v>
      </c>
      <c r="B671" s="414" t="s">
        <v>435</v>
      </c>
      <c r="C671" s="414"/>
      <c r="D671" s="414"/>
      <c r="E671" s="38" t="s">
        <v>663</v>
      </c>
      <c r="F671" s="38" t="s">
        <v>446</v>
      </c>
      <c r="G671" s="16"/>
      <c r="H671" s="17"/>
      <c r="I671" s="81" t="s">
        <v>406</v>
      </c>
      <c r="J671" s="144"/>
      <c r="K671" s="145"/>
      <c r="L671" s="25"/>
    </row>
    <row r="672" spans="1:12" ht="55.5" customHeight="1">
      <c r="A672" s="10"/>
      <c r="B672" s="497" t="s">
        <v>112</v>
      </c>
      <c r="C672" s="498"/>
      <c r="D672" s="499"/>
      <c r="E672" s="10"/>
      <c r="F672" s="10"/>
      <c r="G672" s="87"/>
      <c r="H672" s="87"/>
      <c r="I672" s="88"/>
      <c r="J672" s="26"/>
    </row>
    <row r="673" spans="1:9" ht="130.5" customHeight="1">
      <c r="A673" s="456" t="s">
        <v>535</v>
      </c>
      <c r="B673" s="457" t="s">
        <v>846</v>
      </c>
      <c r="C673" s="458"/>
      <c r="D673" s="459"/>
      <c r="E673" s="423" t="s">
        <v>832</v>
      </c>
      <c r="F673" s="487" t="s">
        <v>461</v>
      </c>
      <c r="G673" s="16"/>
      <c r="H673" s="17"/>
      <c r="I673" s="438" t="s">
        <v>280</v>
      </c>
    </row>
    <row r="674" spans="1:9" ht="267.75" customHeight="1">
      <c r="A674" s="456"/>
      <c r="B674" s="447" t="s">
        <v>373</v>
      </c>
      <c r="C674" s="409"/>
      <c r="D674" s="480"/>
      <c r="E674" s="423"/>
      <c r="F674" s="439"/>
      <c r="G674" s="97"/>
      <c r="H674" s="97"/>
      <c r="I674" s="439"/>
    </row>
    <row r="675" spans="1:9" ht="144" customHeight="1">
      <c r="A675" s="456"/>
      <c r="B675" s="488" t="s">
        <v>374</v>
      </c>
      <c r="C675" s="489"/>
      <c r="D675" s="442"/>
      <c r="E675" s="423"/>
      <c r="F675" s="439"/>
      <c r="G675" s="97"/>
      <c r="H675" s="97"/>
      <c r="I675" s="439"/>
    </row>
    <row r="676" spans="1:9" ht="111.75" customHeight="1">
      <c r="A676" s="456"/>
      <c r="B676" s="488" t="s">
        <v>375</v>
      </c>
      <c r="C676" s="489"/>
      <c r="D676" s="442"/>
      <c r="E676" s="423"/>
      <c r="F676" s="439"/>
      <c r="G676" s="97"/>
      <c r="H676" s="97"/>
      <c r="I676" s="439"/>
    </row>
    <row r="677" spans="1:9" ht="55.5" customHeight="1">
      <c r="A677" s="59" t="s">
        <v>536</v>
      </c>
      <c r="B677" s="520" t="s">
        <v>863</v>
      </c>
      <c r="C677" s="521"/>
      <c r="D677" s="522"/>
      <c r="E677" s="438" t="s">
        <v>833</v>
      </c>
      <c r="F677" s="463" t="s">
        <v>466</v>
      </c>
      <c r="G677" s="16"/>
      <c r="H677" s="17"/>
      <c r="I677" s="465" t="s">
        <v>308</v>
      </c>
    </row>
    <row r="678" spans="1:9" ht="28.5" customHeight="1">
      <c r="A678" s="9"/>
      <c r="B678" s="523" t="s">
        <v>211</v>
      </c>
      <c r="C678" s="524"/>
      <c r="D678" s="525"/>
      <c r="E678" s="439"/>
      <c r="F678" s="464"/>
      <c r="G678" s="8"/>
      <c r="H678" s="8"/>
      <c r="I678" s="466"/>
    </row>
    <row r="679" spans="1:9" ht="73.5" customHeight="1">
      <c r="A679" s="9"/>
      <c r="B679" s="523" t="s">
        <v>1084</v>
      </c>
      <c r="C679" s="524"/>
      <c r="D679" s="525"/>
      <c r="E679" s="439"/>
      <c r="F679" s="464"/>
      <c r="G679" s="8"/>
      <c r="H679" s="8"/>
      <c r="I679" s="466"/>
    </row>
    <row r="680" spans="1:9" ht="22.5" customHeight="1">
      <c r="A680" s="9"/>
      <c r="B680" s="415" t="s">
        <v>55</v>
      </c>
      <c r="C680" s="416"/>
      <c r="D680" s="417"/>
      <c r="E680" s="9"/>
      <c r="F680" s="464"/>
      <c r="G680" s="8"/>
      <c r="H680" s="8"/>
      <c r="I680" s="86"/>
    </row>
    <row r="681" spans="1:9" ht="27.75" customHeight="1">
      <c r="A681" s="9"/>
      <c r="B681" s="415" t="s">
        <v>281</v>
      </c>
      <c r="C681" s="416"/>
      <c r="D681" s="417"/>
      <c r="E681" s="9"/>
      <c r="F681" s="9"/>
      <c r="G681" s="8"/>
      <c r="H681" s="8"/>
      <c r="I681" s="86"/>
    </row>
    <row r="682" spans="1:9" ht="81" customHeight="1">
      <c r="A682" s="9"/>
      <c r="B682" s="494" t="s">
        <v>289</v>
      </c>
      <c r="C682" s="495"/>
      <c r="D682" s="496"/>
      <c r="E682" s="9"/>
      <c r="F682" s="9"/>
      <c r="G682" s="8"/>
      <c r="H682" s="8"/>
      <c r="I682" s="86"/>
    </row>
    <row r="683" spans="1:9" ht="22.5" customHeight="1">
      <c r="A683" s="9"/>
      <c r="B683" s="494" t="s">
        <v>282</v>
      </c>
      <c r="C683" s="495"/>
      <c r="D683" s="496"/>
      <c r="E683" s="9"/>
      <c r="F683" s="9"/>
      <c r="G683" s="8"/>
      <c r="H683" s="8"/>
      <c r="I683" s="86"/>
    </row>
    <row r="684" spans="1:9" ht="27" customHeight="1">
      <c r="A684" s="9"/>
      <c r="B684" s="415" t="s">
        <v>286</v>
      </c>
      <c r="C684" s="416"/>
      <c r="D684" s="417"/>
      <c r="E684" s="9"/>
      <c r="F684" s="9"/>
      <c r="G684" s="8"/>
      <c r="H684" s="8"/>
      <c r="I684" s="86"/>
    </row>
    <row r="685" spans="1:9" ht="28.5" customHeight="1">
      <c r="A685" s="9"/>
      <c r="B685" s="494" t="s">
        <v>290</v>
      </c>
      <c r="C685" s="495"/>
      <c r="D685" s="496"/>
      <c r="E685" s="9"/>
      <c r="F685" s="9"/>
      <c r="G685" s="8"/>
      <c r="H685" s="8"/>
      <c r="I685" s="86"/>
    </row>
    <row r="686" spans="1:9">
      <c r="A686" s="9"/>
      <c r="B686" s="494" t="s">
        <v>306</v>
      </c>
      <c r="C686" s="495"/>
      <c r="D686" s="496"/>
      <c r="E686" s="9"/>
      <c r="F686" s="9"/>
      <c r="G686" s="8"/>
      <c r="H686" s="8"/>
      <c r="I686" s="86"/>
    </row>
    <row r="687" spans="1:9" ht="30.75" customHeight="1">
      <c r="A687" s="9"/>
      <c r="B687" s="494" t="s">
        <v>287</v>
      </c>
      <c r="C687" s="495"/>
      <c r="D687" s="496"/>
      <c r="E687" s="9"/>
      <c r="F687" s="9"/>
      <c r="G687" s="8"/>
      <c r="H687" s="8"/>
      <c r="I687" s="86"/>
    </row>
    <row r="688" spans="1:9" ht="116.25" customHeight="1">
      <c r="A688" s="9"/>
      <c r="B688" s="494" t="s">
        <v>291</v>
      </c>
      <c r="C688" s="495"/>
      <c r="D688" s="496"/>
      <c r="E688" s="9"/>
      <c r="F688" s="9"/>
      <c r="G688" s="8"/>
      <c r="H688" s="8"/>
      <c r="I688" s="86"/>
    </row>
    <row r="689" spans="1:12" ht="24" customHeight="1">
      <c r="A689" s="9"/>
      <c r="B689" s="494" t="s">
        <v>282</v>
      </c>
      <c r="C689" s="495"/>
      <c r="D689" s="496"/>
      <c r="E689" s="9"/>
      <c r="F689" s="9"/>
      <c r="G689" s="8"/>
      <c r="H689" s="8"/>
      <c r="I689" s="86"/>
    </row>
    <row r="690" spans="1:12" ht="180" customHeight="1">
      <c r="A690" s="77" t="s">
        <v>537</v>
      </c>
      <c r="B690" s="517" t="s">
        <v>1038</v>
      </c>
      <c r="C690" s="518"/>
      <c r="D690" s="519"/>
      <c r="E690" s="78" t="s">
        <v>834</v>
      </c>
      <c r="F690" s="76" t="s">
        <v>377</v>
      </c>
      <c r="G690" s="16"/>
      <c r="H690" s="17"/>
      <c r="I690" s="94" t="s">
        <v>378</v>
      </c>
      <c r="J690" s="4"/>
      <c r="K690" s="5"/>
      <c r="L690" s="5"/>
    </row>
    <row r="691" spans="1:12" ht="38.25" customHeight="1">
      <c r="A691" s="40"/>
      <c r="B691" s="510" t="s">
        <v>379</v>
      </c>
      <c r="C691" s="511"/>
      <c r="D691" s="512"/>
      <c r="E691" s="48"/>
      <c r="F691" s="79"/>
      <c r="G691" s="7"/>
      <c r="H691" s="7"/>
      <c r="I691" s="95"/>
      <c r="J691" s="4"/>
      <c r="K691" s="5"/>
      <c r="L691" s="5"/>
    </row>
    <row r="692" spans="1:12" ht="168" customHeight="1">
      <c r="A692" s="40"/>
      <c r="B692" s="513" t="s">
        <v>517</v>
      </c>
      <c r="C692" s="513"/>
      <c r="D692" s="513"/>
      <c r="E692" s="48"/>
      <c r="F692" s="79"/>
      <c r="G692" s="8"/>
      <c r="H692" s="8"/>
      <c r="I692" s="95"/>
      <c r="J692" s="4"/>
      <c r="K692" s="5"/>
      <c r="L692" s="5"/>
    </row>
    <row r="693" spans="1:12" ht="144" customHeight="1">
      <c r="A693" s="40"/>
      <c r="B693" s="464" t="s">
        <v>380</v>
      </c>
      <c r="C693" s="464"/>
      <c r="D693" s="464"/>
      <c r="E693" s="48"/>
      <c r="F693" s="79"/>
      <c r="G693" s="9"/>
      <c r="H693" s="9"/>
      <c r="I693" s="95"/>
      <c r="J693" s="4"/>
      <c r="K693" s="5"/>
      <c r="L693" s="5"/>
    </row>
    <row r="694" spans="1:12" ht="89.25" customHeight="1">
      <c r="A694" s="40"/>
      <c r="B694" s="508" t="s">
        <v>852</v>
      </c>
      <c r="C694" s="508"/>
      <c r="D694" s="508"/>
      <c r="E694" s="48"/>
      <c r="F694" s="79"/>
      <c r="G694" s="9"/>
      <c r="H694" s="9"/>
      <c r="I694" s="95"/>
      <c r="J694" s="4"/>
      <c r="K694" s="5"/>
      <c r="L694" s="5"/>
    </row>
    <row r="695" spans="1:12" ht="83.25" customHeight="1">
      <c r="A695" s="40"/>
      <c r="B695" s="508" t="s">
        <v>845</v>
      </c>
      <c r="C695" s="508"/>
      <c r="D695" s="508"/>
      <c r="E695" s="48"/>
      <c r="F695" s="79"/>
      <c r="G695" s="9"/>
      <c r="H695" s="9"/>
      <c r="I695" s="95"/>
      <c r="J695" s="4"/>
      <c r="K695" s="5"/>
      <c r="L695" s="5"/>
    </row>
    <row r="696" spans="1:12" ht="70.5" customHeight="1">
      <c r="A696" s="40"/>
      <c r="B696" s="508" t="s">
        <v>853</v>
      </c>
      <c r="C696" s="508"/>
      <c r="D696" s="508"/>
      <c r="E696" s="48"/>
      <c r="F696" s="79"/>
      <c r="G696" s="9"/>
      <c r="H696" s="9"/>
      <c r="I696" s="95"/>
      <c r="J696" s="4"/>
      <c r="K696" s="5"/>
      <c r="L696" s="5"/>
    </row>
    <row r="697" spans="1:12" ht="70.5" customHeight="1">
      <c r="A697" s="40"/>
      <c r="B697" s="467" t="s">
        <v>212</v>
      </c>
      <c r="C697" s="467"/>
      <c r="D697" s="467"/>
      <c r="E697" s="48"/>
      <c r="F697" s="79"/>
      <c r="G697" s="9"/>
      <c r="H697" s="9"/>
      <c r="I697" s="95"/>
      <c r="J697" s="4"/>
      <c r="K697" s="5"/>
      <c r="L697" s="5"/>
    </row>
    <row r="698" spans="1:12" ht="70.5" customHeight="1">
      <c r="A698" s="40"/>
      <c r="B698" s="467" t="s">
        <v>381</v>
      </c>
      <c r="C698" s="467"/>
      <c r="D698" s="467"/>
      <c r="E698" s="48"/>
      <c r="F698" s="79"/>
      <c r="G698" s="9"/>
      <c r="H698" s="9"/>
      <c r="I698" s="95"/>
      <c r="J698" s="4"/>
      <c r="K698" s="5"/>
      <c r="L698" s="5"/>
    </row>
    <row r="699" spans="1:12" ht="50.25" customHeight="1">
      <c r="A699" s="40"/>
      <c r="B699" s="467" t="s">
        <v>382</v>
      </c>
      <c r="C699" s="467"/>
      <c r="D699" s="467"/>
      <c r="E699" s="48"/>
      <c r="F699" s="79"/>
      <c r="G699" s="9"/>
      <c r="H699" s="9"/>
      <c r="I699" s="95"/>
      <c r="J699" s="4"/>
      <c r="K699" s="5"/>
      <c r="L699" s="5"/>
    </row>
    <row r="700" spans="1:12" ht="50.25" customHeight="1">
      <c r="A700" s="40"/>
      <c r="B700" s="467" t="s">
        <v>56</v>
      </c>
      <c r="C700" s="467"/>
      <c r="D700" s="467"/>
      <c r="E700" s="48"/>
      <c r="F700" s="79"/>
      <c r="G700" s="9"/>
      <c r="H700" s="9"/>
      <c r="I700" s="95"/>
      <c r="J700" s="4"/>
      <c r="K700" s="5"/>
      <c r="L700" s="5"/>
    </row>
    <row r="701" spans="1:12" ht="50.25" customHeight="1">
      <c r="A701" s="40"/>
      <c r="B701" s="467" t="s">
        <v>383</v>
      </c>
      <c r="C701" s="467"/>
      <c r="D701" s="467"/>
      <c r="E701" s="48"/>
      <c r="F701" s="79"/>
      <c r="G701" s="9"/>
      <c r="H701" s="9"/>
      <c r="I701" s="95"/>
      <c r="J701" s="4"/>
      <c r="K701" s="5"/>
      <c r="L701" s="5"/>
    </row>
    <row r="702" spans="1:12" ht="50.25" customHeight="1">
      <c r="A702" s="40"/>
      <c r="B702" s="467" t="s">
        <v>384</v>
      </c>
      <c r="C702" s="467"/>
      <c r="D702" s="467"/>
      <c r="E702" s="48"/>
      <c r="F702" s="79"/>
      <c r="G702" s="9"/>
      <c r="H702" s="9"/>
      <c r="I702" s="95"/>
      <c r="J702" s="4"/>
      <c r="K702" s="5"/>
      <c r="L702" s="5"/>
    </row>
    <row r="703" spans="1:12" ht="50.25" customHeight="1">
      <c r="A703" s="40"/>
      <c r="B703" s="467" t="s">
        <v>385</v>
      </c>
      <c r="C703" s="467"/>
      <c r="D703" s="467"/>
      <c r="E703" s="48"/>
      <c r="F703" s="79"/>
      <c r="G703" s="9"/>
      <c r="H703" s="9"/>
      <c r="I703" s="95"/>
      <c r="J703" s="4"/>
      <c r="K703" s="5"/>
      <c r="L703" s="5"/>
    </row>
    <row r="704" spans="1:12" ht="50.25" customHeight="1">
      <c r="A704" s="40"/>
      <c r="B704" s="467" t="s">
        <v>386</v>
      </c>
      <c r="C704" s="467"/>
      <c r="D704" s="467"/>
      <c r="E704" s="48"/>
      <c r="F704" s="79"/>
      <c r="G704" s="9"/>
      <c r="H704" s="9"/>
      <c r="I704" s="95"/>
      <c r="J704" s="4"/>
      <c r="K704" s="5"/>
      <c r="L704" s="5"/>
    </row>
    <row r="705" spans="1:12" ht="50.25" customHeight="1">
      <c r="A705" s="40"/>
      <c r="B705" s="467" t="s">
        <v>387</v>
      </c>
      <c r="C705" s="467"/>
      <c r="D705" s="467"/>
      <c r="E705" s="48"/>
      <c r="F705" s="79"/>
      <c r="G705" s="9"/>
      <c r="H705" s="9"/>
      <c r="I705" s="95"/>
      <c r="J705" s="4"/>
      <c r="K705" s="5"/>
      <c r="L705" s="5"/>
    </row>
    <row r="706" spans="1:12" ht="60" customHeight="1">
      <c r="A706" s="40"/>
      <c r="B706" s="467" t="s">
        <v>388</v>
      </c>
      <c r="C706" s="467"/>
      <c r="D706" s="467"/>
      <c r="E706" s="48"/>
      <c r="F706" s="79"/>
      <c r="G706" s="9"/>
      <c r="H706" s="9"/>
      <c r="I706" s="95"/>
      <c r="J706" s="4"/>
      <c r="K706" s="5"/>
      <c r="L706" s="5"/>
    </row>
    <row r="707" spans="1:12" ht="45" customHeight="1">
      <c r="A707" s="40"/>
      <c r="B707" s="467" t="s">
        <v>389</v>
      </c>
      <c r="C707" s="467"/>
      <c r="D707" s="467"/>
      <c r="E707" s="48"/>
      <c r="F707" s="79"/>
      <c r="G707" s="9"/>
      <c r="H707" s="9"/>
      <c r="I707" s="95"/>
      <c r="J707" s="4"/>
      <c r="K707" s="5"/>
      <c r="L707" s="5"/>
    </row>
    <row r="708" spans="1:12" ht="45" customHeight="1">
      <c r="A708" s="40"/>
      <c r="B708" s="469" t="s">
        <v>390</v>
      </c>
      <c r="C708" s="469"/>
      <c r="D708" s="469"/>
      <c r="E708" s="48"/>
      <c r="F708" s="79"/>
      <c r="G708" s="10"/>
      <c r="H708" s="10"/>
      <c r="I708" s="95"/>
      <c r="J708" s="4"/>
      <c r="K708" s="5"/>
      <c r="L708" s="5"/>
    </row>
    <row r="709" spans="1:12" ht="45" customHeight="1">
      <c r="A709" s="40"/>
      <c r="B709" s="468" t="s">
        <v>518</v>
      </c>
      <c r="C709" s="468"/>
      <c r="D709" s="468"/>
      <c r="E709" s="48"/>
      <c r="F709" s="79"/>
      <c r="G709" s="11"/>
      <c r="H709" s="11"/>
      <c r="I709" s="95"/>
      <c r="J709" s="4"/>
      <c r="K709" s="5"/>
      <c r="L709" s="5"/>
    </row>
    <row r="710" spans="1:12" ht="45" customHeight="1">
      <c r="A710" s="40"/>
      <c r="B710" s="468" t="s">
        <v>519</v>
      </c>
      <c r="C710" s="468"/>
      <c r="D710" s="468"/>
      <c r="E710" s="48"/>
      <c r="F710" s="79"/>
      <c r="G710" s="11"/>
      <c r="H710" s="11"/>
      <c r="I710" s="95"/>
      <c r="J710" s="4"/>
      <c r="K710" s="5"/>
      <c r="L710" s="5"/>
    </row>
    <row r="711" spans="1:12" ht="54" customHeight="1">
      <c r="A711" s="1"/>
      <c r="B711" s="463" t="s">
        <v>520</v>
      </c>
      <c r="C711" s="463"/>
      <c r="D711" s="463"/>
      <c r="E711" s="2"/>
      <c r="F711" s="79"/>
      <c r="G711" s="11"/>
      <c r="H711" s="11"/>
      <c r="I711" s="95"/>
      <c r="J711" s="4"/>
      <c r="K711" s="5"/>
      <c r="L711" s="5"/>
    </row>
    <row r="712" spans="1:12" ht="28.5" customHeight="1">
      <c r="A712" s="566" t="s">
        <v>246</v>
      </c>
      <c r="B712" s="567"/>
      <c r="C712" s="567"/>
      <c r="D712" s="568"/>
      <c r="E712" s="15"/>
      <c r="F712" s="15"/>
      <c r="G712" s="627"/>
      <c r="H712" s="627"/>
      <c r="I712" s="18"/>
    </row>
    <row r="713" spans="1:12" ht="34.5" customHeight="1">
      <c r="A713" s="34" t="s">
        <v>77</v>
      </c>
      <c r="B713" s="406"/>
      <c r="C713" s="406"/>
      <c r="D713" s="406"/>
      <c r="E713" s="15"/>
      <c r="F713" s="15"/>
      <c r="G713" s="146"/>
      <c r="H713" s="146"/>
      <c r="I713" s="18"/>
    </row>
    <row r="714" spans="1:12" ht="75" customHeight="1">
      <c r="A714" s="21" t="s">
        <v>97</v>
      </c>
      <c r="B714" s="539" t="s">
        <v>247</v>
      </c>
      <c r="C714" s="539"/>
      <c r="D714" s="539"/>
      <c r="E714" s="15" t="s">
        <v>736</v>
      </c>
      <c r="F714" s="610" t="s">
        <v>566</v>
      </c>
      <c r="G714" s="13" t="s">
        <v>262</v>
      </c>
      <c r="H714" s="14" t="s">
        <v>262</v>
      </c>
      <c r="I714" s="18"/>
    </row>
    <row r="715" spans="1:12" ht="75" customHeight="1">
      <c r="A715" s="57"/>
      <c r="B715" s="406" t="s">
        <v>248</v>
      </c>
      <c r="C715" s="406"/>
      <c r="D715" s="406"/>
      <c r="E715" s="15" t="s">
        <v>737</v>
      </c>
      <c r="F715" s="611"/>
      <c r="G715" s="13" t="s">
        <v>262</v>
      </c>
      <c r="H715" s="14" t="s">
        <v>262</v>
      </c>
      <c r="I715" s="18"/>
    </row>
    <row r="716" spans="1:12" ht="75" customHeight="1">
      <c r="A716" s="57"/>
      <c r="B716" s="406" t="s">
        <v>249</v>
      </c>
      <c r="C716" s="406"/>
      <c r="D716" s="406"/>
      <c r="E716" s="15" t="s">
        <v>738</v>
      </c>
      <c r="F716" s="611"/>
      <c r="G716" s="13" t="s">
        <v>262</v>
      </c>
      <c r="H716" s="14" t="s">
        <v>262</v>
      </c>
      <c r="I716" s="18"/>
    </row>
    <row r="717" spans="1:12" ht="75" customHeight="1">
      <c r="A717" s="57"/>
      <c r="B717" s="406" t="s">
        <v>250</v>
      </c>
      <c r="C717" s="406"/>
      <c r="D717" s="406"/>
      <c r="E717" s="15" t="s">
        <v>739</v>
      </c>
      <c r="F717" s="611"/>
      <c r="G717" s="13" t="s">
        <v>262</v>
      </c>
      <c r="H717" s="14" t="s">
        <v>262</v>
      </c>
      <c r="I717" s="18"/>
    </row>
    <row r="718" spans="1:12" ht="75" customHeight="1">
      <c r="A718" s="57"/>
      <c r="B718" s="406" t="s">
        <v>251</v>
      </c>
      <c r="C718" s="406"/>
      <c r="D718" s="406"/>
      <c r="E718" s="15" t="s">
        <v>740</v>
      </c>
      <c r="F718" s="611"/>
      <c r="G718" s="13" t="s">
        <v>262</v>
      </c>
      <c r="H718" s="14" t="s">
        <v>262</v>
      </c>
      <c r="I718" s="18"/>
    </row>
    <row r="719" spans="1:12" ht="75" customHeight="1">
      <c r="A719" s="57"/>
      <c r="B719" s="406" t="s">
        <v>252</v>
      </c>
      <c r="C719" s="406"/>
      <c r="D719" s="406"/>
      <c r="E719" s="15" t="s">
        <v>741</v>
      </c>
      <c r="F719" s="612"/>
      <c r="G719" s="13" t="s">
        <v>262</v>
      </c>
      <c r="H719" s="14" t="s">
        <v>262</v>
      </c>
      <c r="I719" s="18"/>
    </row>
    <row r="720" spans="1:12" ht="128.25" customHeight="1">
      <c r="A720" s="34" t="s">
        <v>98</v>
      </c>
      <c r="B720" s="548" t="s">
        <v>307</v>
      </c>
      <c r="C720" s="549"/>
      <c r="D720" s="550"/>
      <c r="E720" s="15" t="s">
        <v>742</v>
      </c>
      <c r="F720" s="15" t="s">
        <v>333</v>
      </c>
      <c r="G720" s="13" t="s">
        <v>262</v>
      </c>
      <c r="H720" s="14" t="s">
        <v>262</v>
      </c>
      <c r="I720" s="18"/>
    </row>
    <row r="721" spans="1:9" ht="60.75" customHeight="1">
      <c r="A721" s="21" t="s">
        <v>99</v>
      </c>
      <c r="B721" s="406" t="s">
        <v>253</v>
      </c>
      <c r="C721" s="406"/>
      <c r="D721" s="406"/>
      <c r="E721" s="15" t="s">
        <v>743</v>
      </c>
      <c r="F721" s="610" t="s">
        <v>396</v>
      </c>
      <c r="G721" s="13" t="s">
        <v>262</v>
      </c>
      <c r="H721" s="14" t="s">
        <v>262</v>
      </c>
      <c r="I721" s="18"/>
    </row>
    <row r="722" spans="1:9" ht="33.75" customHeight="1">
      <c r="A722" s="57"/>
      <c r="B722" s="514" t="s">
        <v>254</v>
      </c>
      <c r="C722" s="514"/>
      <c r="D722" s="514"/>
      <c r="E722" s="414" t="s">
        <v>744</v>
      </c>
      <c r="F722" s="611"/>
      <c r="G722" s="16" t="s">
        <v>262</v>
      </c>
      <c r="H722" s="17" t="s">
        <v>262</v>
      </c>
      <c r="I722" s="89"/>
    </row>
    <row r="723" spans="1:9" ht="55.5" customHeight="1">
      <c r="A723" s="57"/>
      <c r="B723" s="408" t="s">
        <v>255</v>
      </c>
      <c r="C723" s="409"/>
      <c r="D723" s="410"/>
      <c r="E723" s="413"/>
      <c r="F723" s="611"/>
      <c r="G723" s="53"/>
      <c r="H723" s="53"/>
      <c r="I723" s="92"/>
    </row>
    <row r="724" spans="1:9" ht="29.25" customHeight="1">
      <c r="A724" s="57"/>
      <c r="B724" s="429" t="s">
        <v>25</v>
      </c>
      <c r="C724" s="430"/>
      <c r="D724" s="431"/>
      <c r="E724" s="73"/>
      <c r="F724" s="611"/>
      <c r="G724" s="55"/>
      <c r="H724" s="55"/>
      <c r="I724" s="56"/>
    </row>
    <row r="725" spans="1:9" ht="73.5" customHeight="1">
      <c r="A725" s="57"/>
      <c r="B725" s="406" t="s">
        <v>256</v>
      </c>
      <c r="C725" s="406"/>
      <c r="D725" s="406"/>
      <c r="E725" s="15" t="s">
        <v>745</v>
      </c>
      <c r="F725" s="611"/>
      <c r="G725" s="13" t="s">
        <v>262</v>
      </c>
      <c r="H725" s="14" t="s">
        <v>262</v>
      </c>
      <c r="I725" s="18"/>
    </row>
    <row r="726" spans="1:9" ht="73.5" customHeight="1">
      <c r="A726" s="57"/>
      <c r="B726" s="406" t="s">
        <v>257</v>
      </c>
      <c r="C726" s="406"/>
      <c r="D726" s="406"/>
      <c r="E726" s="15" t="s">
        <v>746</v>
      </c>
      <c r="F726" s="612"/>
      <c r="G726" s="13" t="s">
        <v>262</v>
      </c>
      <c r="H726" s="14" t="s">
        <v>262</v>
      </c>
      <c r="I726" s="18"/>
    </row>
    <row r="727" spans="1:9" ht="108.75" customHeight="1">
      <c r="A727" s="45"/>
      <c r="B727" s="444" t="s">
        <v>323</v>
      </c>
      <c r="C727" s="445"/>
      <c r="D727" s="528"/>
      <c r="E727" s="38" t="s">
        <v>747</v>
      </c>
      <c r="F727" s="15" t="s">
        <v>338</v>
      </c>
      <c r="G727" s="13" t="s">
        <v>262</v>
      </c>
      <c r="H727" s="14" t="s">
        <v>262</v>
      </c>
      <c r="I727" s="89"/>
    </row>
    <row r="728" spans="1:9" ht="49.5" customHeight="1">
      <c r="A728" s="21" t="s">
        <v>538</v>
      </c>
      <c r="B728" s="514" t="s">
        <v>258</v>
      </c>
      <c r="C728" s="514"/>
      <c r="D728" s="514"/>
      <c r="E728" s="38" t="s">
        <v>748</v>
      </c>
      <c r="F728" s="38" t="s">
        <v>100</v>
      </c>
      <c r="G728" s="16" t="s">
        <v>262</v>
      </c>
      <c r="H728" s="17" t="s">
        <v>262</v>
      </c>
      <c r="I728" s="89"/>
    </row>
    <row r="729" spans="1:9" ht="53.25" customHeight="1">
      <c r="A729" s="79"/>
      <c r="B729" s="447" t="s">
        <v>259</v>
      </c>
      <c r="C729" s="409"/>
      <c r="D729" s="480"/>
      <c r="E729" s="143"/>
      <c r="F729" s="143"/>
      <c r="G729" s="2"/>
      <c r="H729" s="2"/>
      <c r="I729" s="143"/>
    </row>
    <row r="730" spans="1:9" ht="55.5" customHeight="1">
      <c r="A730" s="1"/>
      <c r="B730" s="484" t="s">
        <v>339</v>
      </c>
      <c r="C730" s="485"/>
      <c r="D730" s="486"/>
      <c r="E730" s="96"/>
      <c r="F730" s="96"/>
      <c r="G730" s="63"/>
      <c r="H730" s="63"/>
      <c r="I730" s="96"/>
    </row>
  </sheetData>
  <mergeCells count="959">
    <mergeCell ref="B425:D425"/>
    <mergeCell ref="B338:D338"/>
    <mergeCell ref="B339:D339"/>
    <mergeCell ref="B422:D422"/>
    <mergeCell ref="B383:D383"/>
    <mergeCell ref="B384:D384"/>
    <mergeCell ref="B385:D385"/>
    <mergeCell ref="B387:D387"/>
    <mergeCell ref="B386:D386"/>
    <mergeCell ref="B399:D399"/>
    <mergeCell ref="B400:D400"/>
    <mergeCell ref="B393:D393"/>
    <mergeCell ref="B394:D394"/>
    <mergeCell ref="B395:D395"/>
    <mergeCell ref="B391:D391"/>
    <mergeCell ref="B418:D418"/>
    <mergeCell ref="B419:D419"/>
    <mergeCell ref="B372:D372"/>
    <mergeCell ref="B365:D365"/>
    <mergeCell ref="B424:D424"/>
    <mergeCell ref="B366:D366"/>
    <mergeCell ref="B352:D352"/>
    <mergeCell ref="B353:D353"/>
    <mergeCell ref="B354:D354"/>
    <mergeCell ref="F194:F200"/>
    <mergeCell ref="F278:F297"/>
    <mergeCell ref="B12:D12"/>
    <mergeCell ref="E4:E5"/>
    <mergeCell ref="E242:E243"/>
    <mergeCell ref="E303:E304"/>
    <mergeCell ref="E355:E356"/>
    <mergeCell ref="E362:E363"/>
    <mergeCell ref="E379:E380"/>
    <mergeCell ref="F53:F56"/>
    <mergeCell ref="F57:F60"/>
    <mergeCell ref="F61:F62"/>
    <mergeCell ref="B362:D362"/>
    <mergeCell ref="B205:D205"/>
    <mergeCell ref="B206:D206"/>
    <mergeCell ref="B223:D223"/>
    <mergeCell ref="B247:D247"/>
    <mergeCell ref="B248:D248"/>
    <mergeCell ref="B250:D250"/>
    <mergeCell ref="B251:D251"/>
    <mergeCell ref="F69:F71"/>
    <mergeCell ref="F64:F67"/>
    <mergeCell ref="F83:F84"/>
    <mergeCell ref="F85:F87"/>
    <mergeCell ref="I349:I354"/>
    <mergeCell ref="I457:I459"/>
    <mergeCell ref="F78:F79"/>
    <mergeCell ref="F104:F106"/>
    <mergeCell ref="I104:I106"/>
    <mergeCell ref="I289:I290"/>
    <mergeCell ref="F505:F508"/>
    <mergeCell ref="I505:I507"/>
    <mergeCell ref="E415:E417"/>
    <mergeCell ref="I486:I487"/>
    <mergeCell ref="I434:I435"/>
    <mergeCell ref="E238:E241"/>
    <mergeCell ref="E505:E507"/>
    <mergeCell ref="E321:E325"/>
    <mergeCell ref="I121:I122"/>
    <mergeCell ref="I144:I145"/>
    <mergeCell ref="I139:I143"/>
    <mergeCell ref="E349:E354"/>
    <mergeCell ref="F362:F363"/>
    <mergeCell ref="F415:F427"/>
    <mergeCell ref="I473:I478"/>
    <mergeCell ref="F501:F504"/>
    <mergeCell ref="I501:I504"/>
    <mergeCell ref="I108:I115"/>
    <mergeCell ref="F714:F719"/>
    <mergeCell ref="F721:F726"/>
    <mergeCell ref="I213:I218"/>
    <mergeCell ref="I278:I280"/>
    <mergeCell ref="I649:I650"/>
    <mergeCell ref="F428:F433"/>
    <mergeCell ref="I468:I469"/>
    <mergeCell ref="I362:I363"/>
    <mergeCell ref="F379:F382"/>
    <mergeCell ref="I452:I456"/>
    <mergeCell ref="I242:I244"/>
    <mergeCell ref="I379:I381"/>
    <mergeCell ref="G712:H712"/>
    <mergeCell ref="F355:F361"/>
    <mergeCell ref="F677:F680"/>
    <mergeCell ref="F628:F632"/>
    <mergeCell ref="I677:I679"/>
    <mergeCell ref="I608:I609"/>
    <mergeCell ref="I238:I241"/>
    <mergeCell ref="I219:I221"/>
    <mergeCell ref="F219:F220"/>
    <mergeCell ref="F349:F354"/>
    <mergeCell ref="F541:F553"/>
    <mergeCell ref="F321:F322"/>
    <mergeCell ref="J6:J7"/>
    <mergeCell ref="B94:D94"/>
    <mergeCell ref="B95:D95"/>
    <mergeCell ref="B96:D96"/>
    <mergeCell ref="B97:D97"/>
    <mergeCell ref="B201:D201"/>
    <mergeCell ref="B202:D202"/>
    <mergeCell ref="B203:D203"/>
    <mergeCell ref="B204:D204"/>
    <mergeCell ref="B155:D155"/>
    <mergeCell ref="B197:D197"/>
    <mergeCell ref="B184:D184"/>
    <mergeCell ref="B185:D185"/>
    <mergeCell ref="B186:D186"/>
    <mergeCell ref="B187:D187"/>
    <mergeCell ref="B188:D188"/>
    <mergeCell ref="B189:D189"/>
    <mergeCell ref="B190:D190"/>
    <mergeCell ref="B191:D191"/>
    <mergeCell ref="B192:D192"/>
    <mergeCell ref="B193:D193"/>
    <mergeCell ref="B6:D6"/>
    <mergeCell ref="B7:D7"/>
    <mergeCell ref="B8:D8"/>
    <mergeCell ref="F88:F89"/>
    <mergeCell ref="F91:F93"/>
    <mergeCell ref="E298:E302"/>
    <mergeCell ref="B302:D302"/>
    <mergeCell ref="F94:F98"/>
    <mergeCell ref="B417:D417"/>
    <mergeCell ref="B388:D388"/>
    <mergeCell ref="B389:D389"/>
    <mergeCell ref="E61:E62"/>
    <mergeCell ref="B367:D367"/>
    <mergeCell ref="B368:D368"/>
    <mergeCell ref="B369:D369"/>
    <mergeCell ref="B390:D390"/>
    <mergeCell ref="B406:D406"/>
    <mergeCell ref="B407:D407"/>
    <mergeCell ref="B408:D408"/>
    <mergeCell ref="B409:D409"/>
    <mergeCell ref="B396:D396"/>
    <mergeCell ref="B397:D397"/>
    <mergeCell ref="B401:D401"/>
    <mergeCell ref="B402:D402"/>
    <mergeCell ref="B403:D403"/>
    <mergeCell ref="B404:D404"/>
    <mergeCell ref="B61:D61"/>
    <mergeCell ref="A415:A416"/>
    <mergeCell ref="B415:D415"/>
    <mergeCell ref="B416:D416"/>
    <mergeCell ref="B411:D411"/>
    <mergeCell ref="B412:D412"/>
    <mergeCell ref="B413:D413"/>
    <mergeCell ref="B398:D398"/>
    <mergeCell ref="A278:A279"/>
    <mergeCell ref="B278:D278"/>
    <mergeCell ref="B279:D279"/>
    <mergeCell ref="B280:D280"/>
    <mergeCell ref="B285:D285"/>
    <mergeCell ref="B284:D284"/>
    <mergeCell ref="B281:D281"/>
    <mergeCell ref="B282:D282"/>
    <mergeCell ref="B283:D283"/>
    <mergeCell ref="B341:D341"/>
    <mergeCell ref="A331:A335"/>
    <mergeCell ref="B331:D331"/>
    <mergeCell ref="B332:D332"/>
    <mergeCell ref="B333:D333"/>
    <mergeCell ref="B334:D334"/>
    <mergeCell ref="B335:D335"/>
    <mergeCell ref="B310:D310"/>
    <mergeCell ref="B689:D689"/>
    <mergeCell ref="B690:D690"/>
    <mergeCell ref="B468:D468"/>
    <mergeCell ref="B469:D469"/>
    <mergeCell ref="B470:D470"/>
    <mergeCell ref="B471:D471"/>
    <mergeCell ref="B636:D636"/>
    <mergeCell ref="B638:D638"/>
    <mergeCell ref="B642:D642"/>
    <mergeCell ref="B681:D681"/>
    <mergeCell ref="B682:D682"/>
    <mergeCell ref="B683:D683"/>
    <mergeCell ref="B684:D684"/>
    <mergeCell ref="B685:D685"/>
    <mergeCell ref="B670:D670"/>
    <mergeCell ref="B653:D653"/>
    <mergeCell ref="B654:D654"/>
    <mergeCell ref="B510:D510"/>
    <mergeCell ref="B514:D514"/>
    <mergeCell ref="B496:D496"/>
    <mergeCell ref="B505:D505"/>
    <mergeCell ref="B511:D511"/>
    <mergeCell ref="B686:D686"/>
    <mergeCell ref="B687:D687"/>
    <mergeCell ref="B688:D688"/>
    <mergeCell ref="B678:D678"/>
    <mergeCell ref="B679:D679"/>
    <mergeCell ref="B680:D680"/>
    <mergeCell ref="B677:D677"/>
    <mergeCell ref="B666:D666"/>
    <mergeCell ref="B667:D667"/>
    <mergeCell ref="B668:D668"/>
    <mergeCell ref="B669:D669"/>
    <mergeCell ref="B671:D671"/>
    <mergeCell ref="B632:D632"/>
    <mergeCell ref="J632:K632"/>
    <mergeCell ref="I633:I634"/>
    <mergeCell ref="B634:D634"/>
    <mergeCell ref="I628:I629"/>
    <mergeCell ref="J629:K631"/>
    <mergeCell ref="E628:E629"/>
    <mergeCell ref="E554:E556"/>
    <mergeCell ref="E558:E559"/>
    <mergeCell ref="E621:E623"/>
    <mergeCell ref="E633:E635"/>
    <mergeCell ref="F591:F595"/>
    <mergeCell ref="B593:D593"/>
    <mergeCell ref="B594:D594"/>
    <mergeCell ref="B595:D595"/>
    <mergeCell ref="F554:F556"/>
    <mergeCell ref="B558:D558"/>
    <mergeCell ref="F558:F559"/>
    <mergeCell ref="I558:I559"/>
    <mergeCell ref="B573:D573"/>
    <mergeCell ref="B574:D574"/>
    <mergeCell ref="B575:D575"/>
    <mergeCell ref="B576:D576"/>
    <mergeCell ref="E576:E580"/>
    <mergeCell ref="B463:D463"/>
    <mergeCell ref="B486:D486"/>
    <mergeCell ref="B431:D431"/>
    <mergeCell ref="B432:D432"/>
    <mergeCell ref="B488:D488"/>
    <mergeCell ref="B489:D489"/>
    <mergeCell ref="B509:D509"/>
    <mergeCell ref="L629:L631"/>
    <mergeCell ref="B630:D630"/>
    <mergeCell ref="B631:D631"/>
    <mergeCell ref="B515:D515"/>
    <mergeCell ref="B516:D516"/>
    <mergeCell ref="B513:D513"/>
    <mergeCell ref="B512:D512"/>
    <mergeCell ref="B541:D541"/>
    <mergeCell ref="E434:E435"/>
    <mergeCell ref="E479:E482"/>
    <mergeCell ref="B459:D459"/>
    <mergeCell ref="E428:E433"/>
    <mergeCell ref="E452:E456"/>
    <mergeCell ref="F452:F453"/>
    <mergeCell ref="E464:E466"/>
    <mergeCell ref="F464:F466"/>
    <mergeCell ref="B429:D429"/>
    <mergeCell ref="B434:D434"/>
    <mergeCell ref="F434:F435"/>
    <mergeCell ref="B435:D435"/>
    <mergeCell ref="B436:D436"/>
    <mergeCell ref="B437:D437"/>
    <mergeCell ref="B458:D458"/>
    <mergeCell ref="B453:D453"/>
    <mergeCell ref="B454:D454"/>
    <mergeCell ref="B455:D455"/>
    <mergeCell ref="B456:D456"/>
    <mergeCell ref="E457:E459"/>
    <mergeCell ref="F457:F459"/>
    <mergeCell ref="B430:D430"/>
    <mergeCell ref="B465:D465"/>
    <mergeCell ref="B461:D461"/>
    <mergeCell ref="B460:D460"/>
    <mergeCell ref="B462:D462"/>
    <mergeCell ref="F242:F245"/>
    <mergeCell ref="B287:D287"/>
    <mergeCell ref="E331:E335"/>
    <mergeCell ref="F331:F335"/>
    <mergeCell ref="B329:D329"/>
    <mergeCell ref="B330:D330"/>
    <mergeCell ref="B299:D299"/>
    <mergeCell ref="B301:D301"/>
    <mergeCell ref="B261:D261"/>
    <mergeCell ref="B262:D262"/>
    <mergeCell ref="B266:D266"/>
    <mergeCell ref="B267:D267"/>
    <mergeCell ref="E278:E280"/>
    <mergeCell ref="B259:D259"/>
    <mergeCell ref="B243:D243"/>
    <mergeCell ref="B289:D289"/>
    <mergeCell ref="B317:D317"/>
    <mergeCell ref="B318:D318"/>
    <mergeCell ref="B319:D319"/>
    <mergeCell ref="B26:D26"/>
    <mergeCell ref="B27:D27"/>
    <mergeCell ref="B29:D29"/>
    <mergeCell ref="B30:D30"/>
    <mergeCell ref="B45:D45"/>
    <mergeCell ref="B46:D46"/>
    <mergeCell ref="B47:D47"/>
    <mergeCell ref="F3:G3"/>
    <mergeCell ref="A4:A5"/>
    <mergeCell ref="B4:D5"/>
    <mergeCell ref="F4:F5"/>
    <mergeCell ref="G4:H4"/>
    <mergeCell ref="B22:D22"/>
    <mergeCell ref="B13:D13"/>
    <mergeCell ref="B23:D23"/>
    <mergeCell ref="B24:D24"/>
    <mergeCell ref="F7:F11"/>
    <mergeCell ref="F14:F20"/>
    <mergeCell ref="F22:F24"/>
    <mergeCell ref="F29:F30"/>
    <mergeCell ref="F31:F32"/>
    <mergeCell ref="F33:F37"/>
    <mergeCell ref="F38:F52"/>
    <mergeCell ref="E38:E39"/>
    <mergeCell ref="I4:I5"/>
    <mergeCell ref="B50:D50"/>
    <mergeCell ref="B39:D39"/>
    <mergeCell ref="B38:D38"/>
    <mergeCell ref="A9:A10"/>
    <mergeCell ref="B9:D9"/>
    <mergeCell ref="B10:D10"/>
    <mergeCell ref="E9:E10"/>
    <mergeCell ref="E17:E19"/>
    <mergeCell ref="E15:E16"/>
    <mergeCell ref="I15:I16"/>
    <mergeCell ref="I9:I10"/>
    <mergeCell ref="I17:I19"/>
    <mergeCell ref="B21:D21"/>
    <mergeCell ref="A17:A19"/>
    <mergeCell ref="B17:D17"/>
    <mergeCell ref="B18:D18"/>
    <mergeCell ref="B19:D19"/>
    <mergeCell ref="B14:D14"/>
    <mergeCell ref="A15:A16"/>
    <mergeCell ref="B15:D15"/>
    <mergeCell ref="B16:D16"/>
    <mergeCell ref="B35:D35"/>
    <mergeCell ref="B28:D28"/>
    <mergeCell ref="B42:D42"/>
    <mergeCell ref="B52:D52"/>
    <mergeCell ref="B43:D43"/>
    <mergeCell ref="B51:D51"/>
    <mergeCell ref="B31:D31"/>
    <mergeCell ref="B32:D32"/>
    <mergeCell ref="B33:D33"/>
    <mergeCell ref="B34:D34"/>
    <mergeCell ref="B36:D36"/>
    <mergeCell ref="B37:D37"/>
    <mergeCell ref="B44:D44"/>
    <mergeCell ref="B40:D40"/>
    <mergeCell ref="B41:D41"/>
    <mergeCell ref="B48:D48"/>
    <mergeCell ref="B49:D49"/>
    <mergeCell ref="B64:D64"/>
    <mergeCell ref="B65:D65"/>
    <mergeCell ref="B66:D66"/>
    <mergeCell ref="B67:D67"/>
    <mergeCell ref="B63:D63"/>
    <mergeCell ref="B62:D62"/>
    <mergeCell ref="B76:D76"/>
    <mergeCell ref="B91:D91"/>
    <mergeCell ref="B82:D82"/>
    <mergeCell ref="B83:D83"/>
    <mergeCell ref="B72:D72"/>
    <mergeCell ref="B73:D73"/>
    <mergeCell ref="B75:D75"/>
    <mergeCell ref="B74:D74"/>
    <mergeCell ref="B88:D88"/>
    <mergeCell ref="B89:D89"/>
    <mergeCell ref="B79:D79"/>
    <mergeCell ref="B80:D80"/>
    <mergeCell ref="B81:D81"/>
    <mergeCell ref="B85:D85"/>
    <mergeCell ref="B86:D86"/>
    <mergeCell ref="B87:D87"/>
    <mergeCell ref="B92:D92"/>
    <mergeCell ref="B93:D93"/>
    <mergeCell ref="B104:D104"/>
    <mergeCell ref="B119:D119"/>
    <mergeCell ref="B117:D117"/>
    <mergeCell ref="B108:D108"/>
    <mergeCell ref="B109:D109"/>
    <mergeCell ref="B110:D110"/>
    <mergeCell ref="B116:D116"/>
    <mergeCell ref="B105:D105"/>
    <mergeCell ref="B106:D106"/>
    <mergeCell ref="B111:D111"/>
    <mergeCell ref="B99:D99"/>
    <mergeCell ref="B118:D118"/>
    <mergeCell ref="A146:A149"/>
    <mergeCell ref="B146:D146"/>
    <mergeCell ref="B147:D147"/>
    <mergeCell ref="B149:D149"/>
    <mergeCell ref="E146:E149"/>
    <mergeCell ref="F146:F149"/>
    <mergeCell ref="B107:D107"/>
    <mergeCell ref="A108:A109"/>
    <mergeCell ref="A116:A120"/>
    <mergeCell ref="A144:A145"/>
    <mergeCell ref="F144:F145"/>
    <mergeCell ref="E108:E110"/>
    <mergeCell ref="E121:E123"/>
    <mergeCell ref="A139:A143"/>
    <mergeCell ref="F139:F140"/>
    <mergeCell ref="B137:D137"/>
    <mergeCell ref="B138:D138"/>
    <mergeCell ref="B120:D120"/>
    <mergeCell ref="E116:E120"/>
    <mergeCell ref="E139:E143"/>
    <mergeCell ref="B140:D140"/>
    <mergeCell ref="B141:D141"/>
    <mergeCell ref="B142:D142"/>
    <mergeCell ref="B143:D143"/>
    <mergeCell ref="A104:A106"/>
    <mergeCell ref="F121:F122"/>
    <mergeCell ref="B130:D130"/>
    <mergeCell ref="B131:D131"/>
    <mergeCell ref="B132:D132"/>
    <mergeCell ref="B133:D133"/>
    <mergeCell ref="B134:D134"/>
    <mergeCell ref="B135:D135"/>
    <mergeCell ref="B136:D136"/>
    <mergeCell ref="F116:F120"/>
    <mergeCell ref="F108:F115"/>
    <mergeCell ref="B115:D115"/>
    <mergeCell ref="B121:D121"/>
    <mergeCell ref="B148:D148"/>
    <mergeCell ref="B145:D145"/>
    <mergeCell ref="B139:D139"/>
    <mergeCell ref="B156:D156"/>
    <mergeCell ref="B157:D157"/>
    <mergeCell ref="B158:D158"/>
    <mergeCell ref="B179:D179"/>
    <mergeCell ref="B183:D183"/>
    <mergeCell ref="B182:D182"/>
    <mergeCell ref="B150:D150"/>
    <mergeCell ref="B144:D144"/>
    <mergeCell ref="B153:D153"/>
    <mergeCell ref="B154:D154"/>
    <mergeCell ref="E144:E145"/>
    <mergeCell ref="E151:E160"/>
    <mergeCell ref="B194:D194"/>
    <mergeCell ref="B196:D196"/>
    <mergeCell ref="B195:D195"/>
    <mergeCell ref="B200:D200"/>
    <mergeCell ref="B163:D163"/>
    <mergeCell ref="B112:D112"/>
    <mergeCell ref="B113:D113"/>
    <mergeCell ref="B114:D114"/>
    <mergeCell ref="B151:D151"/>
    <mergeCell ref="B152:D152"/>
    <mergeCell ref="B160:D160"/>
    <mergeCell ref="B177:D177"/>
    <mergeCell ref="B178:D178"/>
    <mergeCell ref="B122:D122"/>
    <mergeCell ref="B123:D123"/>
    <mergeCell ref="B124:D124"/>
    <mergeCell ref="B125:D125"/>
    <mergeCell ref="B126:D126"/>
    <mergeCell ref="B127:D127"/>
    <mergeCell ref="B128:D128"/>
    <mergeCell ref="B129:D129"/>
    <mergeCell ref="B159:D159"/>
    <mergeCell ref="F151:F160"/>
    <mergeCell ref="B164:D164"/>
    <mergeCell ref="B166:D166"/>
    <mergeCell ref="B174:D174"/>
    <mergeCell ref="B171:D171"/>
    <mergeCell ref="F213:F218"/>
    <mergeCell ref="B161:D161"/>
    <mergeCell ref="B162:D162"/>
    <mergeCell ref="B167:D167"/>
    <mergeCell ref="B165:D165"/>
    <mergeCell ref="B168:D168"/>
    <mergeCell ref="B169:D169"/>
    <mergeCell ref="B170:D170"/>
    <mergeCell ref="B172:D172"/>
    <mergeCell ref="B173:D173"/>
    <mergeCell ref="B175:D175"/>
    <mergeCell ref="B180:D180"/>
    <mergeCell ref="B181:D181"/>
    <mergeCell ref="B213:D213"/>
    <mergeCell ref="B214:D214"/>
    <mergeCell ref="B218:D218"/>
    <mergeCell ref="B198:D198"/>
    <mergeCell ref="B199:D199"/>
    <mergeCell ref="B176:D176"/>
    <mergeCell ref="B311:D311"/>
    <mergeCell ref="B313:D313"/>
    <mergeCell ref="B314:D314"/>
    <mergeCell ref="B315:D315"/>
    <mergeCell ref="B316:D316"/>
    <mergeCell ref="B239:D239"/>
    <mergeCell ref="B240:D240"/>
    <mergeCell ref="B241:D241"/>
    <mergeCell ref="B291:D291"/>
    <mergeCell ref="B290:D290"/>
    <mergeCell ref="B306:D306"/>
    <mergeCell ref="B307:D307"/>
    <mergeCell ref="B308:D308"/>
    <mergeCell ref="B309:D309"/>
    <mergeCell ref="B286:D286"/>
    <mergeCell ref="B288:D288"/>
    <mergeCell ref="B320:D320"/>
    <mergeCell ref="B312:D312"/>
    <mergeCell ref="A355:A361"/>
    <mergeCell ref="B355:D355"/>
    <mergeCell ref="B356:D356"/>
    <mergeCell ref="B361:D361"/>
    <mergeCell ref="B357:D357"/>
    <mergeCell ref="B358:D358"/>
    <mergeCell ref="B360:D360"/>
    <mergeCell ref="B359:D359"/>
    <mergeCell ref="A349:A354"/>
    <mergeCell ref="B349:D349"/>
    <mergeCell ref="B336:D336"/>
    <mergeCell ref="B337:D337"/>
    <mergeCell ref="B340:D340"/>
    <mergeCell ref="B343:D343"/>
    <mergeCell ref="B348:D348"/>
    <mergeCell ref="B342:D342"/>
    <mergeCell ref="B346:D346"/>
    <mergeCell ref="B344:D344"/>
    <mergeCell ref="B345:D345"/>
    <mergeCell ref="B347:D347"/>
    <mergeCell ref="B350:D350"/>
    <mergeCell ref="B351:D351"/>
    <mergeCell ref="A479:A485"/>
    <mergeCell ref="B479:D479"/>
    <mergeCell ref="B485:D485"/>
    <mergeCell ref="A428:A433"/>
    <mergeCell ref="B428:D428"/>
    <mergeCell ref="B433:D433"/>
    <mergeCell ref="B449:D449"/>
    <mergeCell ref="B450:D450"/>
    <mergeCell ref="B451:D451"/>
    <mergeCell ref="A452:A456"/>
    <mergeCell ref="B452:D452"/>
    <mergeCell ref="A464:A466"/>
    <mergeCell ref="B464:D464"/>
    <mergeCell ref="B466:D466"/>
    <mergeCell ref="B467:D467"/>
    <mergeCell ref="A473:A478"/>
    <mergeCell ref="B473:D473"/>
    <mergeCell ref="A457:A459"/>
    <mergeCell ref="B457:D457"/>
    <mergeCell ref="B474:D474"/>
    <mergeCell ref="B475:D475"/>
    <mergeCell ref="B476:D476"/>
    <mergeCell ref="B477:D477"/>
    <mergeCell ref="B478:D478"/>
    <mergeCell ref="B423:D423"/>
    <mergeCell ref="B373:D373"/>
    <mergeCell ref="B380:D380"/>
    <mergeCell ref="B381:D381"/>
    <mergeCell ref="B392:D392"/>
    <mergeCell ref="B420:D420"/>
    <mergeCell ref="B421:D421"/>
    <mergeCell ref="B379:D379"/>
    <mergeCell ref="B410:D410"/>
    <mergeCell ref="B374:D374"/>
    <mergeCell ref="B363:D363"/>
    <mergeCell ref="B364:D364"/>
    <mergeCell ref="A1:I1"/>
    <mergeCell ref="B720:D720"/>
    <mergeCell ref="B721:D721"/>
    <mergeCell ref="B722:D722"/>
    <mergeCell ref="B725:D725"/>
    <mergeCell ref="B726:D726"/>
    <mergeCell ref="B714:D714"/>
    <mergeCell ref="B715:D715"/>
    <mergeCell ref="B716:D716"/>
    <mergeCell ref="B717:D717"/>
    <mergeCell ref="B718:D718"/>
    <mergeCell ref="B719:D719"/>
    <mergeCell ref="B713:D713"/>
    <mergeCell ref="I116:I117"/>
    <mergeCell ref="I166:I167"/>
    <mergeCell ref="I181:I182"/>
    <mergeCell ref="I234:I235"/>
    <mergeCell ref="I298:I299"/>
    <mergeCell ref="I331:I333"/>
    <mergeCell ref="I344:I345"/>
    <mergeCell ref="B11:D11"/>
    <mergeCell ref="B20:D20"/>
    <mergeCell ref="B370:D370"/>
    <mergeCell ref="B371:D371"/>
    <mergeCell ref="J541:J545"/>
    <mergeCell ref="B542:D542"/>
    <mergeCell ref="B730:D730"/>
    <mergeCell ref="B729:D729"/>
    <mergeCell ref="B249:D249"/>
    <mergeCell ref="B724:D724"/>
    <mergeCell ref="B723:D723"/>
    <mergeCell ref="B728:D728"/>
    <mergeCell ref="B260:D260"/>
    <mergeCell ref="B414:D414"/>
    <mergeCell ref="A712:D712"/>
    <mergeCell ref="B518:D518"/>
    <mergeCell ref="B519:D519"/>
    <mergeCell ref="B520:D520"/>
    <mergeCell ref="B521:D521"/>
    <mergeCell ref="B522:D522"/>
    <mergeCell ref="B523:D523"/>
    <mergeCell ref="E722:E723"/>
    <mergeCell ref="B546:D546"/>
    <mergeCell ref="B547:D547"/>
    <mergeCell ref="B548:D548"/>
    <mergeCell ref="B549:D549"/>
    <mergeCell ref="B524:D524"/>
    <mergeCell ref="B525:D525"/>
    <mergeCell ref="A554:A555"/>
    <mergeCell ref="B554:D554"/>
    <mergeCell ref="B545:D545"/>
    <mergeCell ref="B553:D553"/>
    <mergeCell ref="A584:A585"/>
    <mergeCell ref="B584:D584"/>
    <mergeCell ref="B585:D585"/>
    <mergeCell ref="B551:D551"/>
    <mergeCell ref="B552:D552"/>
    <mergeCell ref="B559:D559"/>
    <mergeCell ref="B560:D560"/>
    <mergeCell ref="B561:D561"/>
    <mergeCell ref="B562:D562"/>
    <mergeCell ref="B563:D563"/>
    <mergeCell ref="B564:D564"/>
    <mergeCell ref="B565:D565"/>
    <mergeCell ref="B566:D566"/>
    <mergeCell ref="B567:D567"/>
    <mergeCell ref="A581:A583"/>
    <mergeCell ref="B581:D581"/>
    <mergeCell ref="A576:A580"/>
    <mergeCell ref="B527:D527"/>
    <mergeCell ref="E677:E679"/>
    <mergeCell ref="B588:D588"/>
    <mergeCell ref="B589:D589"/>
    <mergeCell ref="B590:D590"/>
    <mergeCell ref="F584:F586"/>
    <mergeCell ref="B637:D637"/>
    <mergeCell ref="B639:D639"/>
    <mergeCell ref="B640:D640"/>
    <mergeCell ref="B641:D641"/>
    <mergeCell ref="B643:D643"/>
    <mergeCell ref="F600:F601"/>
    <mergeCell ref="F602:F613"/>
    <mergeCell ref="B626:D626"/>
    <mergeCell ref="B627:D627"/>
    <mergeCell ref="B597:D597"/>
    <mergeCell ref="B598:D598"/>
    <mergeCell ref="B635:D635"/>
    <mergeCell ref="B652:D652"/>
    <mergeCell ref="B655:D655"/>
    <mergeCell ref="B656:D656"/>
    <mergeCell ref="B664:D664"/>
    <mergeCell ref="B665:D665"/>
    <mergeCell ref="B658:D658"/>
    <mergeCell ref="B659:D659"/>
    <mergeCell ref="B660:D660"/>
    <mergeCell ref="B661:D661"/>
    <mergeCell ref="B662:D662"/>
    <mergeCell ref="B663:D663"/>
    <mergeCell ref="I100:I101"/>
    <mergeCell ref="B101:D101"/>
    <mergeCell ref="B102:D102"/>
    <mergeCell ref="B103:D103"/>
    <mergeCell ref="B657:D657"/>
    <mergeCell ref="B599:D599"/>
    <mergeCell ref="B600:D600"/>
    <mergeCell ref="E541:E543"/>
    <mergeCell ref="E584:E586"/>
    <mergeCell ref="E591:E592"/>
    <mergeCell ref="B601:D601"/>
    <mergeCell ref="B608:D608"/>
    <mergeCell ref="B602:D602"/>
    <mergeCell ref="B603:D603"/>
    <mergeCell ref="B604:D604"/>
    <mergeCell ref="B596:D596"/>
    <mergeCell ref="B633:D633"/>
    <mergeCell ref="B645:D645"/>
    <mergeCell ref="B646:D646"/>
    <mergeCell ref="B647:D647"/>
    <mergeCell ref="B727:D727"/>
    <mergeCell ref="A94:A98"/>
    <mergeCell ref="B98:D98"/>
    <mergeCell ref="A22:A25"/>
    <mergeCell ref="B25:D25"/>
    <mergeCell ref="A66:A68"/>
    <mergeCell ref="B68:D68"/>
    <mergeCell ref="B90:D90"/>
    <mergeCell ref="A100:A101"/>
    <mergeCell ref="B100:D100"/>
    <mergeCell ref="B56:D56"/>
    <mergeCell ref="B57:D57"/>
    <mergeCell ref="B58:D58"/>
    <mergeCell ref="B59:D59"/>
    <mergeCell ref="B60:D60"/>
    <mergeCell ref="B78:D78"/>
    <mergeCell ref="B77:D77"/>
    <mergeCell ref="B84:D84"/>
    <mergeCell ref="B69:D69"/>
    <mergeCell ref="B70:D70"/>
    <mergeCell ref="B71:D71"/>
    <mergeCell ref="B53:D53"/>
    <mergeCell ref="B54:D54"/>
    <mergeCell ref="B55:D55"/>
    <mergeCell ref="B222:D222"/>
    <mergeCell ref="B224:D224"/>
    <mergeCell ref="B225:D225"/>
    <mergeCell ref="B215:D215"/>
    <mergeCell ref="B216:D216"/>
    <mergeCell ref="E234:E237"/>
    <mergeCell ref="F234:F237"/>
    <mergeCell ref="F238:F241"/>
    <mergeCell ref="B230:D230"/>
    <mergeCell ref="B231:D231"/>
    <mergeCell ref="B232:D232"/>
    <mergeCell ref="B233:D233"/>
    <mergeCell ref="B229:D229"/>
    <mergeCell ref="B234:D234"/>
    <mergeCell ref="B235:D235"/>
    <mergeCell ref="B236:D236"/>
    <mergeCell ref="B237:D237"/>
    <mergeCell ref="B220:D220"/>
    <mergeCell ref="B226:D226"/>
    <mergeCell ref="B227:D227"/>
    <mergeCell ref="B228:D228"/>
    <mergeCell ref="B217:D217"/>
    <mergeCell ref="B219:D219"/>
    <mergeCell ref="B221:D221"/>
    <mergeCell ref="A207:A212"/>
    <mergeCell ref="E207:E212"/>
    <mergeCell ref="F207:F212"/>
    <mergeCell ref="I207:I212"/>
    <mergeCell ref="B207:D207"/>
    <mergeCell ref="B208:D208"/>
    <mergeCell ref="B209:D209"/>
    <mergeCell ref="B210:D210"/>
    <mergeCell ref="B212:D212"/>
    <mergeCell ref="B211:D211"/>
    <mergeCell ref="A238:A241"/>
    <mergeCell ref="B238:D238"/>
    <mergeCell ref="B252:D252"/>
    <mergeCell ref="B257:D257"/>
    <mergeCell ref="B295:D295"/>
    <mergeCell ref="B296:D296"/>
    <mergeCell ref="B297:D297"/>
    <mergeCell ref="B298:D298"/>
    <mergeCell ref="B300:D300"/>
    <mergeCell ref="B244:D244"/>
    <mergeCell ref="B245:D245"/>
    <mergeCell ref="B246:D246"/>
    <mergeCell ref="B258:D258"/>
    <mergeCell ref="B253:D253"/>
    <mergeCell ref="B254:D254"/>
    <mergeCell ref="B255:D255"/>
    <mergeCell ref="B256:D256"/>
    <mergeCell ref="B242:D242"/>
    <mergeCell ref="B263:D263"/>
    <mergeCell ref="B264:D264"/>
    <mergeCell ref="B265:D265"/>
    <mergeCell ref="B528:D528"/>
    <mergeCell ref="B529:D529"/>
    <mergeCell ref="B530:D530"/>
    <mergeCell ref="B531:D531"/>
    <mergeCell ref="B526:D526"/>
    <mergeCell ref="B517:D517"/>
    <mergeCell ref="B426:D426"/>
    <mergeCell ref="B427:D427"/>
    <mergeCell ref="B438:D438"/>
    <mergeCell ref="B439:D439"/>
    <mergeCell ref="B440:D440"/>
    <mergeCell ref="B441:D441"/>
    <mergeCell ref="B442:D442"/>
    <mergeCell ref="B443:D443"/>
    <mergeCell ref="B444:D444"/>
    <mergeCell ref="B445:D445"/>
    <mergeCell ref="B446:D446"/>
    <mergeCell ref="B447:D447"/>
    <mergeCell ref="B448:D448"/>
    <mergeCell ref="B472:D472"/>
    <mergeCell ref="B506:D506"/>
    <mergeCell ref="B507:D507"/>
    <mergeCell ref="B508:D508"/>
    <mergeCell ref="B502:D502"/>
    <mergeCell ref="B699:D699"/>
    <mergeCell ref="B609:D609"/>
    <mergeCell ref="B610:D610"/>
    <mergeCell ref="B611:D611"/>
    <mergeCell ref="B612:D612"/>
    <mergeCell ref="B613:D613"/>
    <mergeCell ref="B651:D651"/>
    <mergeCell ref="B614:D614"/>
    <mergeCell ref="B621:D621"/>
    <mergeCell ref="B672:D672"/>
    <mergeCell ref="B693:D693"/>
    <mergeCell ref="B694:D694"/>
    <mergeCell ref="B695:D695"/>
    <mergeCell ref="B625:D625"/>
    <mergeCell ref="B649:D649"/>
    <mergeCell ref="B650:D650"/>
    <mergeCell ref="B648:D648"/>
    <mergeCell ref="B644:D644"/>
    <mergeCell ref="B628:D629"/>
    <mergeCell ref="B696:D696"/>
    <mergeCell ref="B697:D697"/>
    <mergeCell ref="B698:D698"/>
    <mergeCell ref="B691:D691"/>
    <mergeCell ref="B692:D692"/>
    <mergeCell ref="B709:D709"/>
    <mergeCell ref="B710:D710"/>
    <mergeCell ref="B711:D711"/>
    <mergeCell ref="B700:D700"/>
    <mergeCell ref="B701:D701"/>
    <mergeCell ref="B702:D702"/>
    <mergeCell ref="B703:D703"/>
    <mergeCell ref="B704:D704"/>
    <mergeCell ref="B705:D705"/>
    <mergeCell ref="B706:D706"/>
    <mergeCell ref="B707:D707"/>
    <mergeCell ref="B708:D708"/>
    <mergeCell ref="A375:A378"/>
    <mergeCell ref="B375:D375"/>
    <mergeCell ref="E375:E378"/>
    <mergeCell ref="F375:F378"/>
    <mergeCell ref="I375:I378"/>
    <mergeCell ref="B376:D376"/>
    <mergeCell ref="B377:D377"/>
    <mergeCell ref="B378:D378"/>
    <mergeCell ref="B405:D405"/>
    <mergeCell ref="B382:D382"/>
    <mergeCell ref="B503:D503"/>
    <mergeCell ref="B504:D504"/>
    <mergeCell ref="B487:D487"/>
    <mergeCell ref="F479:F485"/>
    <mergeCell ref="E473:E478"/>
    <mergeCell ref="F473:F478"/>
    <mergeCell ref="B494:D494"/>
    <mergeCell ref="B497:D497"/>
    <mergeCell ref="B498:D498"/>
    <mergeCell ref="B499:D499"/>
    <mergeCell ref="B500:D500"/>
    <mergeCell ref="E486:E489"/>
    <mergeCell ref="B491:D491"/>
    <mergeCell ref="B492:D492"/>
    <mergeCell ref="B493:D493"/>
    <mergeCell ref="B495:D495"/>
    <mergeCell ref="B481:D481"/>
    <mergeCell ref="B482:D482"/>
    <mergeCell ref="B483:D483"/>
    <mergeCell ref="B484:D484"/>
    <mergeCell ref="B490:D490"/>
    <mergeCell ref="B480:D480"/>
    <mergeCell ref="A615:A620"/>
    <mergeCell ref="B615:D615"/>
    <mergeCell ref="E615:E620"/>
    <mergeCell ref="F615:F620"/>
    <mergeCell ref="I615:I620"/>
    <mergeCell ref="B616:D616"/>
    <mergeCell ref="B617:D617"/>
    <mergeCell ref="B618:D618"/>
    <mergeCell ref="B619:D619"/>
    <mergeCell ref="B620:D620"/>
    <mergeCell ref="B532:D532"/>
    <mergeCell ref="B533:D533"/>
    <mergeCell ref="B534:D534"/>
    <mergeCell ref="B535:D535"/>
    <mergeCell ref="B536:D536"/>
    <mergeCell ref="B537:D537"/>
    <mergeCell ref="B538:D538"/>
    <mergeCell ref="B539:D539"/>
    <mergeCell ref="B543:D543"/>
    <mergeCell ref="B544:D544"/>
    <mergeCell ref="I554:I555"/>
    <mergeCell ref="B555:D555"/>
    <mergeCell ref="B556:D556"/>
    <mergeCell ref="B557:D557"/>
    <mergeCell ref="B550:D550"/>
    <mergeCell ref="A673:A676"/>
    <mergeCell ref="B673:D673"/>
    <mergeCell ref="E673:E676"/>
    <mergeCell ref="F673:F676"/>
    <mergeCell ref="I673:I676"/>
    <mergeCell ref="B674:D674"/>
    <mergeCell ref="B675:D675"/>
    <mergeCell ref="B676:D676"/>
    <mergeCell ref="E581:E583"/>
    <mergeCell ref="F581:F583"/>
    <mergeCell ref="I581:I583"/>
    <mergeCell ref="B582:D582"/>
    <mergeCell ref="B583:D583"/>
    <mergeCell ref="B568:D568"/>
    <mergeCell ref="B569:D569"/>
    <mergeCell ref="B570:D570"/>
    <mergeCell ref="B571:D571"/>
    <mergeCell ref="B572:D572"/>
    <mergeCell ref="I22:I25"/>
    <mergeCell ref="E22:E24"/>
    <mergeCell ref="I29:I30"/>
    <mergeCell ref="I31:I37"/>
    <mergeCell ref="I45:I52"/>
    <mergeCell ref="I53:I56"/>
    <mergeCell ref="I57:I60"/>
    <mergeCell ref="I64:I68"/>
    <mergeCell ref="I82:I84"/>
    <mergeCell ref="I69:I71"/>
    <mergeCell ref="I85:I87"/>
    <mergeCell ref="I91:I93"/>
    <mergeCell ref="I94:I98"/>
    <mergeCell ref="A501:A504"/>
    <mergeCell ref="B501:D501"/>
    <mergeCell ref="E501:E504"/>
    <mergeCell ref="F298:F301"/>
    <mergeCell ref="B303:D303"/>
    <mergeCell ref="F303:F304"/>
    <mergeCell ref="I303:I304"/>
    <mergeCell ref="B304:D304"/>
    <mergeCell ref="B305:D305"/>
    <mergeCell ref="B268:D268"/>
    <mergeCell ref="B269:D269"/>
    <mergeCell ref="B270:D270"/>
    <mergeCell ref="B275:D275"/>
    <mergeCell ref="B271:D271"/>
    <mergeCell ref="B272:D272"/>
    <mergeCell ref="B273:D273"/>
    <mergeCell ref="B274:D274"/>
    <mergeCell ref="B276:D276"/>
    <mergeCell ref="B293:D293"/>
    <mergeCell ref="B294:D294"/>
    <mergeCell ref="B292:D292"/>
    <mergeCell ref="I321:I325"/>
    <mergeCell ref="B322:D322"/>
    <mergeCell ref="B323:D323"/>
    <mergeCell ref="B324:D324"/>
    <mergeCell ref="B325:D325"/>
    <mergeCell ref="A326:A328"/>
    <mergeCell ref="B326:D326"/>
    <mergeCell ref="E326:E328"/>
    <mergeCell ref="F326:F328"/>
    <mergeCell ref="I326:I328"/>
    <mergeCell ref="B327:D327"/>
    <mergeCell ref="B328:D328"/>
    <mergeCell ref="A321:A325"/>
    <mergeCell ref="B321:D321"/>
    <mergeCell ref="F576:F577"/>
    <mergeCell ref="I576:I580"/>
    <mergeCell ref="B577:D577"/>
    <mergeCell ref="B578:D578"/>
    <mergeCell ref="B579:D579"/>
    <mergeCell ref="B580:D580"/>
    <mergeCell ref="I584:I586"/>
    <mergeCell ref="I602:I603"/>
    <mergeCell ref="B607:D607"/>
    <mergeCell ref="B606:D606"/>
    <mergeCell ref="B605:D605"/>
    <mergeCell ref="F621:F627"/>
    <mergeCell ref="B622:D622"/>
    <mergeCell ref="B623:D623"/>
    <mergeCell ref="B624:D624"/>
    <mergeCell ref="I591:I593"/>
    <mergeCell ref="B592:D592"/>
    <mergeCell ref="B591:D591"/>
    <mergeCell ref="B586:D586"/>
    <mergeCell ref="B587:D587"/>
  </mergeCells>
  <phoneticPr fontId="18"/>
  <printOptions horizontalCentered="1"/>
  <pageMargins left="0.78740157480314965" right="0.59055118110236227" top="0.78740157480314965" bottom="0.78740157480314965" header="0.51181102362204722" footer="0.51181102362204722"/>
  <pageSetup paperSize="9" scale="82" orientation="landscape" r:id="rId1"/>
  <headerFooter>
    <oddFooter>&amp;C&amp;P</oddFooter>
  </headerFooter>
  <rowBreaks count="13" manualBreakCount="13">
    <brk id="10" max="8" man="1"/>
    <brk id="71" max="8" man="1"/>
    <brk id="166" max="8" man="1"/>
    <brk id="233" max="8" man="1"/>
    <brk id="241" max="8" man="1"/>
    <brk id="385" max="8" man="1"/>
    <brk id="392" max="8" man="1"/>
    <brk id="420" max="8" man="1"/>
    <brk id="510" max="8" man="1"/>
    <brk id="518" max="8" man="1"/>
    <brk id="610" max="8" man="1"/>
    <brk id="635" max="8" man="1"/>
    <brk id="66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190500</xdr:colOff>
                    <xdr:row>93</xdr:row>
                    <xdr:rowOff>57150</xdr:rowOff>
                  </from>
                  <to>
                    <xdr:col>6</xdr:col>
                    <xdr:colOff>485775</xdr:colOff>
                    <xdr:row>93</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171450</xdr:colOff>
                    <xdr:row>93</xdr:row>
                    <xdr:rowOff>57150</xdr:rowOff>
                  </from>
                  <to>
                    <xdr:col>7</xdr:col>
                    <xdr:colOff>466725</xdr:colOff>
                    <xdr:row>93</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190500</xdr:colOff>
                    <xdr:row>94</xdr:row>
                    <xdr:rowOff>66675</xdr:rowOff>
                  </from>
                  <to>
                    <xdr:col>6</xdr:col>
                    <xdr:colOff>485775</xdr:colOff>
                    <xdr:row>94</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180975</xdr:colOff>
                    <xdr:row>95</xdr:row>
                    <xdr:rowOff>76200</xdr:rowOff>
                  </from>
                  <to>
                    <xdr:col>6</xdr:col>
                    <xdr:colOff>476250</xdr:colOff>
                    <xdr:row>95</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190500</xdr:colOff>
                    <xdr:row>96</xdr:row>
                    <xdr:rowOff>95250</xdr:rowOff>
                  </from>
                  <to>
                    <xdr:col>6</xdr:col>
                    <xdr:colOff>485775</xdr:colOff>
                    <xdr:row>96</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200025</xdr:colOff>
                    <xdr:row>94</xdr:row>
                    <xdr:rowOff>57150</xdr:rowOff>
                  </from>
                  <to>
                    <xdr:col>7</xdr:col>
                    <xdr:colOff>495300</xdr:colOff>
                    <xdr:row>94</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200025</xdr:colOff>
                    <xdr:row>95</xdr:row>
                    <xdr:rowOff>85725</xdr:rowOff>
                  </from>
                  <to>
                    <xdr:col>7</xdr:col>
                    <xdr:colOff>495300</xdr:colOff>
                    <xdr:row>95</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180975</xdr:colOff>
                    <xdr:row>96</xdr:row>
                    <xdr:rowOff>95250</xdr:rowOff>
                  </from>
                  <to>
                    <xdr:col>7</xdr:col>
                    <xdr:colOff>476250</xdr:colOff>
                    <xdr:row>96</xdr:row>
                    <xdr:rowOff>333375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152400</xdr:colOff>
                    <xdr:row>6</xdr:row>
                    <xdr:rowOff>200025</xdr:rowOff>
                  </from>
                  <to>
                    <xdr:col>6</xdr:col>
                    <xdr:colOff>447675</xdr:colOff>
                    <xdr:row>6</xdr:row>
                    <xdr:rowOff>438150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161925</xdr:colOff>
                    <xdr:row>6</xdr:row>
                    <xdr:rowOff>142875</xdr:rowOff>
                  </from>
                  <to>
                    <xdr:col>7</xdr:col>
                    <xdr:colOff>447675</xdr:colOff>
                    <xdr:row>6</xdr:row>
                    <xdr:rowOff>514350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161925</xdr:colOff>
                    <xdr:row>6</xdr:row>
                    <xdr:rowOff>142875</xdr:rowOff>
                  </from>
                  <to>
                    <xdr:col>7</xdr:col>
                    <xdr:colOff>447675</xdr:colOff>
                    <xdr:row>6</xdr:row>
                    <xdr:rowOff>514350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6</xdr:col>
                    <xdr:colOff>152400</xdr:colOff>
                    <xdr:row>7</xdr:row>
                    <xdr:rowOff>200025</xdr:rowOff>
                  </from>
                  <to>
                    <xdr:col>6</xdr:col>
                    <xdr:colOff>447675</xdr:colOff>
                    <xdr:row>7</xdr:row>
                    <xdr:rowOff>438150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161925</xdr:colOff>
                    <xdr:row>7</xdr:row>
                    <xdr:rowOff>142875</xdr:rowOff>
                  </from>
                  <to>
                    <xdr:col>7</xdr:col>
                    <xdr:colOff>447675</xdr:colOff>
                    <xdr:row>7</xdr:row>
                    <xdr:rowOff>514350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6</xdr:col>
                    <xdr:colOff>152400</xdr:colOff>
                    <xdr:row>8</xdr:row>
                    <xdr:rowOff>200025</xdr:rowOff>
                  </from>
                  <to>
                    <xdr:col>6</xdr:col>
                    <xdr:colOff>447675</xdr:colOff>
                    <xdr:row>8</xdr:row>
                    <xdr:rowOff>438150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7</xdr:col>
                    <xdr:colOff>161925</xdr:colOff>
                    <xdr:row>8</xdr:row>
                    <xdr:rowOff>142875</xdr:rowOff>
                  </from>
                  <to>
                    <xdr:col>7</xdr:col>
                    <xdr:colOff>447675</xdr:colOff>
                    <xdr:row>8</xdr:row>
                    <xdr:rowOff>514350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7</xdr:col>
                    <xdr:colOff>161925</xdr:colOff>
                    <xdr:row>8</xdr:row>
                    <xdr:rowOff>142875</xdr:rowOff>
                  </from>
                  <to>
                    <xdr:col>7</xdr:col>
                    <xdr:colOff>447675</xdr:colOff>
                    <xdr:row>8</xdr:row>
                    <xdr:rowOff>514350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6</xdr:col>
                    <xdr:colOff>152400</xdr:colOff>
                    <xdr:row>10</xdr:row>
                    <xdr:rowOff>200025</xdr:rowOff>
                  </from>
                  <to>
                    <xdr:col>6</xdr:col>
                    <xdr:colOff>447675</xdr:colOff>
                    <xdr:row>10</xdr:row>
                    <xdr:rowOff>438150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7</xdr:col>
                    <xdr:colOff>161925</xdr:colOff>
                    <xdr:row>10</xdr:row>
                    <xdr:rowOff>142875</xdr:rowOff>
                  </from>
                  <to>
                    <xdr:col>7</xdr:col>
                    <xdr:colOff>447675</xdr:colOff>
                    <xdr:row>10</xdr:row>
                    <xdr:rowOff>514350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7</xdr:col>
                    <xdr:colOff>161925</xdr:colOff>
                    <xdr:row>10</xdr:row>
                    <xdr:rowOff>142875</xdr:rowOff>
                  </from>
                  <to>
                    <xdr:col>7</xdr:col>
                    <xdr:colOff>447675</xdr:colOff>
                    <xdr:row>10</xdr:row>
                    <xdr:rowOff>514350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6</xdr:col>
                    <xdr:colOff>152400</xdr:colOff>
                    <xdr:row>13</xdr:row>
                    <xdr:rowOff>200025</xdr:rowOff>
                  </from>
                  <to>
                    <xdr:col>6</xdr:col>
                    <xdr:colOff>447675</xdr:colOff>
                    <xdr:row>13</xdr:row>
                    <xdr:rowOff>438150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7</xdr:col>
                    <xdr:colOff>161925</xdr:colOff>
                    <xdr:row>13</xdr:row>
                    <xdr:rowOff>142875</xdr:rowOff>
                  </from>
                  <to>
                    <xdr:col>7</xdr:col>
                    <xdr:colOff>447675</xdr:colOff>
                    <xdr:row>13</xdr:row>
                    <xdr:rowOff>514350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7</xdr:col>
                    <xdr:colOff>161925</xdr:colOff>
                    <xdr:row>13</xdr:row>
                    <xdr:rowOff>142875</xdr:rowOff>
                  </from>
                  <to>
                    <xdr:col>7</xdr:col>
                    <xdr:colOff>447675</xdr:colOff>
                    <xdr:row>13</xdr:row>
                    <xdr:rowOff>514350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152400</xdr:colOff>
                    <xdr:row>14</xdr:row>
                    <xdr:rowOff>200025</xdr:rowOff>
                  </from>
                  <to>
                    <xdr:col>6</xdr:col>
                    <xdr:colOff>447675</xdr:colOff>
                    <xdr:row>14</xdr:row>
                    <xdr:rowOff>438150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7</xdr:col>
                    <xdr:colOff>161925</xdr:colOff>
                    <xdr:row>14</xdr:row>
                    <xdr:rowOff>142875</xdr:rowOff>
                  </from>
                  <to>
                    <xdr:col>7</xdr:col>
                    <xdr:colOff>447675</xdr:colOff>
                    <xdr:row>14</xdr:row>
                    <xdr:rowOff>514350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6</xdr:col>
                    <xdr:colOff>152400</xdr:colOff>
                    <xdr:row>15</xdr:row>
                    <xdr:rowOff>200025</xdr:rowOff>
                  </from>
                  <to>
                    <xdr:col>6</xdr:col>
                    <xdr:colOff>447675</xdr:colOff>
                    <xdr:row>15</xdr:row>
                    <xdr:rowOff>438150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7</xdr:col>
                    <xdr:colOff>161925</xdr:colOff>
                    <xdr:row>15</xdr:row>
                    <xdr:rowOff>142875</xdr:rowOff>
                  </from>
                  <to>
                    <xdr:col>7</xdr:col>
                    <xdr:colOff>447675</xdr:colOff>
                    <xdr:row>15</xdr:row>
                    <xdr:rowOff>514350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7</xdr:col>
                    <xdr:colOff>161925</xdr:colOff>
                    <xdr:row>15</xdr:row>
                    <xdr:rowOff>142875</xdr:rowOff>
                  </from>
                  <to>
                    <xdr:col>7</xdr:col>
                    <xdr:colOff>447675</xdr:colOff>
                    <xdr:row>15</xdr:row>
                    <xdr:rowOff>514350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6</xdr:col>
                    <xdr:colOff>152400</xdr:colOff>
                    <xdr:row>16</xdr:row>
                    <xdr:rowOff>200025</xdr:rowOff>
                  </from>
                  <to>
                    <xdr:col>6</xdr:col>
                    <xdr:colOff>447675</xdr:colOff>
                    <xdr:row>16</xdr:row>
                    <xdr:rowOff>438150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7</xdr:col>
                    <xdr:colOff>161925</xdr:colOff>
                    <xdr:row>16</xdr:row>
                    <xdr:rowOff>142875</xdr:rowOff>
                  </from>
                  <to>
                    <xdr:col>7</xdr:col>
                    <xdr:colOff>447675</xdr:colOff>
                    <xdr:row>16</xdr:row>
                    <xdr:rowOff>514350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7</xdr:col>
                    <xdr:colOff>161925</xdr:colOff>
                    <xdr:row>16</xdr:row>
                    <xdr:rowOff>142875</xdr:rowOff>
                  </from>
                  <to>
                    <xdr:col>7</xdr:col>
                    <xdr:colOff>447675</xdr:colOff>
                    <xdr:row>16</xdr:row>
                    <xdr:rowOff>514350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6</xdr:col>
                    <xdr:colOff>152400</xdr:colOff>
                    <xdr:row>17</xdr:row>
                    <xdr:rowOff>200025</xdr:rowOff>
                  </from>
                  <to>
                    <xdr:col>6</xdr:col>
                    <xdr:colOff>447675</xdr:colOff>
                    <xdr:row>17</xdr:row>
                    <xdr:rowOff>438150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7</xdr:col>
                    <xdr:colOff>161925</xdr:colOff>
                    <xdr:row>17</xdr:row>
                    <xdr:rowOff>142875</xdr:rowOff>
                  </from>
                  <to>
                    <xdr:col>7</xdr:col>
                    <xdr:colOff>447675</xdr:colOff>
                    <xdr:row>17</xdr:row>
                    <xdr:rowOff>514350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7</xdr:col>
                    <xdr:colOff>161925</xdr:colOff>
                    <xdr:row>17</xdr:row>
                    <xdr:rowOff>142875</xdr:rowOff>
                  </from>
                  <to>
                    <xdr:col>7</xdr:col>
                    <xdr:colOff>447675</xdr:colOff>
                    <xdr:row>17</xdr:row>
                    <xdr:rowOff>514350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6</xdr:col>
                    <xdr:colOff>152400</xdr:colOff>
                    <xdr:row>18</xdr:row>
                    <xdr:rowOff>200025</xdr:rowOff>
                  </from>
                  <to>
                    <xdr:col>6</xdr:col>
                    <xdr:colOff>447675</xdr:colOff>
                    <xdr:row>18</xdr:row>
                    <xdr:rowOff>438150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7</xdr:col>
                    <xdr:colOff>161925</xdr:colOff>
                    <xdr:row>18</xdr:row>
                    <xdr:rowOff>142875</xdr:rowOff>
                  </from>
                  <to>
                    <xdr:col>7</xdr:col>
                    <xdr:colOff>447675</xdr:colOff>
                    <xdr:row>18</xdr:row>
                    <xdr:rowOff>514350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6</xdr:col>
                    <xdr:colOff>152400</xdr:colOff>
                    <xdr:row>19</xdr:row>
                    <xdr:rowOff>200025</xdr:rowOff>
                  </from>
                  <to>
                    <xdr:col>6</xdr:col>
                    <xdr:colOff>447675</xdr:colOff>
                    <xdr:row>19</xdr:row>
                    <xdr:rowOff>438150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7</xdr:col>
                    <xdr:colOff>161925</xdr:colOff>
                    <xdr:row>19</xdr:row>
                    <xdr:rowOff>142875</xdr:rowOff>
                  </from>
                  <to>
                    <xdr:col>7</xdr:col>
                    <xdr:colOff>447675</xdr:colOff>
                    <xdr:row>19</xdr:row>
                    <xdr:rowOff>514350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7</xdr:col>
                    <xdr:colOff>161925</xdr:colOff>
                    <xdr:row>19</xdr:row>
                    <xdr:rowOff>142875</xdr:rowOff>
                  </from>
                  <to>
                    <xdr:col>7</xdr:col>
                    <xdr:colOff>447675</xdr:colOff>
                    <xdr:row>19</xdr:row>
                    <xdr:rowOff>514350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6</xdr:col>
                    <xdr:colOff>152400</xdr:colOff>
                    <xdr:row>21</xdr:row>
                    <xdr:rowOff>200025</xdr:rowOff>
                  </from>
                  <to>
                    <xdr:col>6</xdr:col>
                    <xdr:colOff>447675</xdr:colOff>
                    <xdr:row>21</xdr:row>
                    <xdr:rowOff>438150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7</xdr:col>
                    <xdr:colOff>161925</xdr:colOff>
                    <xdr:row>21</xdr:row>
                    <xdr:rowOff>142875</xdr:rowOff>
                  </from>
                  <to>
                    <xdr:col>7</xdr:col>
                    <xdr:colOff>447675</xdr:colOff>
                    <xdr:row>21</xdr:row>
                    <xdr:rowOff>514350</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7</xdr:col>
                    <xdr:colOff>161925</xdr:colOff>
                    <xdr:row>21</xdr:row>
                    <xdr:rowOff>142875</xdr:rowOff>
                  </from>
                  <to>
                    <xdr:col>7</xdr:col>
                    <xdr:colOff>447675</xdr:colOff>
                    <xdr:row>21</xdr:row>
                    <xdr:rowOff>514350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6</xdr:col>
                    <xdr:colOff>152400</xdr:colOff>
                    <xdr:row>22</xdr:row>
                    <xdr:rowOff>200025</xdr:rowOff>
                  </from>
                  <to>
                    <xdr:col>6</xdr:col>
                    <xdr:colOff>447675</xdr:colOff>
                    <xdr:row>23</xdr:row>
                    <xdr:rowOff>47625</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7</xdr:col>
                    <xdr:colOff>161925</xdr:colOff>
                    <xdr:row>22</xdr:row>
                    <xdr:rowOff>142875</xdr:rowOff>
                  </from>
                  <to>
                    <xdr:col>7</xdr:col>
                    <xdr:colOff>447675</xdr:colOff>
                    <xdr:row>23</xdr:row>
                    <xdr:rowOff>123825</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6</xdr:col>
                    <xdr:colOff>152400</xdr:colOff>
                    <xdr:row>24</xdr:row>
                    <xdr:rowOff>200025</xdr:rowOff>
                  </from>
                  <to>
                    <xdr:col>6</xdr:col>
                    <xdr:colOff>447675</xdr:colOff>
                    <xdr:row>24</xdr:row>
                    <xdr:rowOff>438150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7</xdr:col>
                    <xdr:colOff>161925</xdr:colOff>
                    <xdr:row>24</xdr:row>
                    <xdr:rowOff>142875</xdr:rowOff>
                  </from>
                  <to>
                    <xdr:col>7</xdr:col>
                    <xdr:colOff>447675</xdr:colOff>
                    <xdr:row>24</xdr:row>
                    <xdr:rowOff>514350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7</xdr:col>
                    <xdr:colOff>161925</xdr:colOff>
                    <xdr:row>24</xdr:row>
                    <xdr:rowOff>142875</xdr:rowOff>
                  </from>
                  <to>
                    <xdr:col>7</xdr:col>
                    <xdr:colOff>447675</xdr:colOff>
                    <xdr:row>24</xdr:row>
                    <xdr:rowOff>514350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6</xdr:col>
                    <xdr:colOff>152400</xdr:colOff>
                    <xdr:row>25</xdr:row>
                    <xdr:rowOff>200025</xdr:rowOff>
                  </from>
                  <to>
                    <xdr:col>6</xdr:col>
                    <xdr:colOff>447675</xdr:colOff>
                    <xdr:row>25</xdr:row>
                    <xdr:rowOff>438150</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7</xdr:col>
                    <xdr:colOff>161925</xdr:colOff>
                    <xdr:row>25</xdr:row>
                    <xdr:rowOff>142875</xdr:rowOff>
                  </from>
                  <to>
                    <xdr:col>7</xdr:col>
                    <xdr:colOff>447675</xdr:colOff>
                    <xdr:row>25</xdr:row>
                    <xdr:rowOff>514350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7</xdr:col>
                    <xdr:colOff>161925</xdr:colOff>
                    <xdr:row>25</xdr:row>
                    <xdr:rowOff>142875</xdr:rowOff>
                  </from>
                  <to>
                    <xdr:col>7</xdr:col>
                    <xdr:colOff>447675</xdr:colOff>
                    <xdr:row>25</xdr:row>
                    <xdr:rowOff>514350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6</xdr:col>
                    <xdr:colOff>152400</xdr:colOff>
                    <xdr:row>26</xdr:row>
                    <xdr:rowOff>200025</xdr:rowOff>
                  </from>
                  <to>
                    <xdr:col>6</xdr:col>
                    <xdr:colOff>447675</xdr:colOff>
                    <xdr:row>26</xdr:row>
                    <xdr:rowOff>438150</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7</xdr:col>
                    <xdr:colOff>161925</xdr:colOff>
                    <xdr:row>26</xdr:row>
                    <xdr:rowOff>142875</xdr:rowOff>
                  </from>
                  <to>
                    <xdr:col>7</xdr:col>
                    <xdr:colOff>447675</xdr:colOff>
                    <xdr:row>26</xdr:row>
                    <xdr:rowOff>514350</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7</xdr:col>
                    <xdr:colOff>161925</xdr:colOff>
                    <xdr:row>26</xdr:row>
                    <xdr:rowOff>142875</xdr:rowOff>
                  </from>
                  <to>
                    <xdr:col>7</xdr:col>
                    <xdr:colOff>447675</xdr:colOff>
                    <xdr:row>26</xdr:row>
                    <xdr:rowOff>514350</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6</xdr:col>
                    <xdr:colOff>152400</xdr:colOff>
                    <xdr:row>27</xdr:row>
                    <xdr:rowOff>200025</xdr:rowOff>
                  </from>
                  <to>
                    <xdr:col>6</xdr:col>
                    <xdr:colOff>447675</xdr:colOff>
                    <xdr:row>27</xdr:row>
                    <xdr:rowOff>438150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7</xdr:col>
                    <xdr:colOff>161925</xdr:colOff>
                    <xdr:row>27</xdr:row>
                    <xdr:rowOff>142875</xdr:rowOff>
                  </from>
                  <to>
                    <xdr:col>7</xdr:col>
                    <xdr:colOff>447675</xdr:colOff>
                    <xdr:row>27</xdr:row>
                    <xdr:rowOff>514350</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7</xdr:col>
                    <xdr:colOff>161925</xdr:colOff>
                    <xdr:row>27</xdr:row>
                    <xdr:rowOff>142875</xdr:rowOff>
                  </from>
                  <to>
                    <xdr:col>7</xdr:col>
                    <xdr:colOff>447675</xdr:colOff>
                    <xdr:row>27</xdr:row>
                    <xdr:rowOff>514350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6</xdr:col>
                    <xdr:colOff>152400</xdr:colOff>
                    <xdr:row>28</xdr:row>
                    <xdr:rowOff>200025</xdr:rowOff>
                  </from>
                  <to>
                    <xdr:col>6</xdr:col>
                    <xdr:colOff>447675</xdr:colOff>
                    <xdr:row>28</xdr:row>
                    <xdr:rowOff>438150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7</xdr:col>
                    <xdr:colOff>161925</xdr:colOff>
                    <xdr:row>28</xdr:row>
                    <xdr:rowOff>142875</xdr:rowOff>
                  </from>
                  <to>
                    <xdr:col>7</xdr:col>
                    <xdr:colOff>447675</xdr:colOff>
                    <xdr:row>28</xdr:row>
                    <xdr:rowOff>514350</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7</xdr:col>
                    <xdr:colOff>161925</xdr:colOff>
                    <xdr:row>28</xdr:row>
                    <xdr:rowOff>142875</xdr:rowOff>
                  </from>
                  <to>
                    <xdr:col>7</xdr:col>
                    <xdr:colOff>447675</xdr:colOff>
                    <xdr:row>28</xdr:row>
                    <xdr:rowOff>514350</xdr:rowOff>
                  </to>
                </anchor>
              </controlPr>
            </control>
          </mc:Choice>
        </mc:AlternateContent>
        <mc:AlternateContent xmlns:mc="http://schemas.openxmlformats.org/markup-compatibility/2006">
          <mc:Choice Requires="x14">
            <control shapeId="1102" r:id="rId62" name="Check Box 78">
              <controlPr defaultSize="0" autoFill="0" autoLine="0" autoPict="0">
                <anchor moveWithCells="1">
                  <from>
                    <xdr:col>6</xdr:col>
                    <xdr:colOff>152400</xdr:colOff>
                    <xdr:row>29</xdr:row>
                    <xdr:rowOff>200025</xdr:rowOff>
                  </from>
                  <to>
                    <xdr:col>6</xdr:col>
                    <xdr:colOff>447675</xdr:colOff>
                    <xdr:row>29</xdr:row>
                    <xdr:rowOff>438150</xdr:rowOff>
                  </to>
                </anchor>
              </controlPr>
            </control>
          </mc:Choice>
        </mc:AlternateContent>
        <mc:AlternateContent xmlns:mc="http://schemas.openxmlformats.org/markup-compatibility/2006">
          <mc:Choice Requires="x14">
            <control shapeId="1103" r:id="rId63" name="Check Box 79">
              <controlPr defaultSize="0" autoFill="0" autoLine="0" autoPict="0">
                <anchor moveWithCells="1">
                  <from>
                    <xdr:col>7</xdr:col>
                    <xdr:colOff>161925</xdr:colOff>
                    <xdr:row>29</xdr:row>
                    <xdr:rowOff>142875</xdr:rowOff>
                  </from>
                  <to>
                    <xdr:col>7</xdr:col>
                    <xdr:colOff>447675</xdr:colOff>
                    <xdr:row>29</xdr:row>
                    <xdr:rowOff>514350</xdr:rowOff>
                  </to>
                </anchor>
              </controlPr>
            </control>
          </mc:Choice>
        </mc:AlternateContent>
        <mc:AlternateContent xmlns:mc="http://schemas.openxmlformats.org/markup-compatibility/2006">
          <mc:Choice Requires="x14">
            <control shapeId="1104" r:id="rId64" name="Check Box 80">
              <controlPr defaultSize="0" autoFill="0" autoLine="0" autoPict="0">
                <anchor moveWithCells="1">
                  <from>
                    <xdr:col>7</xdr:col>
                    <xdr:colOff>161925</xdr:colOff>
                    <xdr:row>29</xdr:row>
                    <xdr:rowOff>142875</xdr:rowOff>
                  </from>
                  <to>
                    <xdr:col>7</xdr:col>
                    <xdr:colOff>447675</xdr:colOff>
                    <xdr:row>29</xdr:row>
                    <xdr:rowOff>514350</xdr:rowOff>
                  </to>
                </anchor>
              </controlPr>
            </control>
          </mc:Choice>
        </mc:AlternateContent>
        <mc:AlternateContent xmlns:mc="http://schemas.openxmlformats.org/markup-compatibility/2006">
          <mc:Choice Requires="x14">
            <control shapeId="1105" r:id="rId65" name="Check Box 81">
              <controlPr defaultSize="0" autoFill="0" autoLine="0" autoPict="0">
                <anchor moveWithCells="1">
                  <from>
                    <xdr:col>6</xdr:col>
                    <xdr:colOff>152400</xdr:colOff>
                    <xdr:row>30</xdr:row>
                    <xdr:rowOff>200025</xdr:rowOff>
                  </from>
                  <to>
                    <xdr:col>6</xdr:col>
                    <xdr:colOff>447675</xdr:colOff>
                    <xdr:row>30</xdr:row>
                    <xdr:rowOff>438150</xdr:rowOff>
                  </to>
                </anchor>
              </controlPr>
            </control>
          </mc:Choice>
        </mc:AlternateContent>
        <mc:AlternateContent xmlns:mc="http://schemas.openxmlformats.org/markup-compatibility/2006">
          <mc:Choice Requires="x14">
            <control shapeId="1106" r:id="rId66" name="Check Box 82">
              <controlPr defaultSize="0" autoFill="0" autoLine="0" autoPict="0">
                <anchor moveWithCells="1">
                  <from>
                    <xdr:col>7</xdr:col>
                    <xdr:colOff>161925</xdr:colOff>
                    <xdr:row>30</xdr:row>
                    <xdr:rowOff>142875</xdr:rowOff>
                  </from>
                  <to>
                    <xdr:col>7</xdr:col>
                    <xdr:colOff>447675</xdr:colOff>
                    <xdr:row>30</xdr:row>
                    <xdr:rowOff>514350</xdr:rowOff>
                  </to>
                </anchor>
              </controlPr>
            </control>
          </mc:Choice>
        </mc:AlternateContent>
        <mc:AlternateContent xmlns:mc="http://schemas.openxmlformats.org/markup-compatibility/2006">
          <mc:Choice Requires="x14">
            <control shapeId="1107" r:id="rId67" name="Check Box 83">
              <controlPr defaultSize="0" autoFill="0" autoLine="0" autoPict="0">
                <anchor moveWithCells="1">
                  <from>
                    <xdr:col>7</xdr:col>
                    <xdr:colOff>161925</xdr:colOff>
                    <xdr:row>30</xdr:row>
                    <xdr:rowOff>142875</xdr:rowOff>
                  </from>
                  <to>
                    <xdr:col>7</xdr:col>
                    <xdr:colOff>447675</xdr:colOff>
                    <xdr:row>30</xdr:row>
                    <xdr:rowOff>514350</xdr:rowOff>
                  </to>
                </anchor>
              </controlPr>
            </control>
          </mc:Choice>
        </mc:AlternateContent>
        <mc:AlternateContent xmlns:mc="http://schemas.openxmlformats.org/markup-compatibility/2006">
          <mc:Choice Requires="x14">
            <control shapeId="1108" r:id="rId68" name="Check Box 84">
              <controlPr defaultSize="0" autoFill="0" autoLine="0" autoPict="0">
                <anchor moveWithCells="1">
                  <from>
                    <xdr:col>6</xdr:col>
                    <xdr:colOff>152400</xdr:colOff>
                    <xdr:row>31</xdr:row>
                    <xdr:rowOff>200025</xdr:rowOff>
                  </from>
                  <to>
                    <xdr:col>6</xdr:col>
                    <xdr:colOff>447675</xdr:colOff>
                    <xdr:row>31</xdr:row>
                    <xdr:rowOff>438150</xdr:rowOff>
                  </to>
                </anchor>
              </controlPr>
            </control>
          </mc:Choice>
        </mc:AlternateContent>
        <mc:AlternateContent xmlns:mc="http://schemas.openxmlformats.org/markup-compatibility/2006">
          <mc:Choice Requires="x14">
            <control shapeId="1109" r:id="rId69" name="Check Box 85">
              <controlPr defaultSize="0" autoFill="0" autoLine="0" autoPict="0">
                <anchor moveWithCells="1">
                  <from>
                    <xdr:col>7</xdr:col>
                    <xdr:colOff>161925</xdr:colOff>
                    <xdr:row>31</xdr:row>
                    <xdr:rowOff>142875</xdr:rowOff>
                  </from>
                  <to>
                    <xdr:col>7</xdr:col>
                    <xdr:colOff>447675</xdr:colOff>
                    <xdr:row>31</xdr:row>
                    <xdr:rowOff>514350</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7</xdr:col>
                    <xdr:colOff>161925</xdr:colOff>
                    <xdr:row>31</xdr:row>
                    <xdr:rowOff>142875</xdr:rowOff>
                  </from>
                  <to>
                    <xdr:col>7</xdr:col>
                    <xdr:colOff>447675</xdr:colOff>
                    <xdr:row>31</xdr:row>
                    <xdr:rowOff>514350</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6</xdr:col>
                    <xdr:colOff>152400</xdr:colOff>
                    <xdr:row>32</xdr:row>
                    <xdr:rowOff>200025</xdr:rowOff>
                  </from>
                  <to>
                    <xdr:col>6</xdr:col>
                    <xdr:colOff>447675</xdr:colOff>
                    <xdr:row>32</xdr:row>
                    <xdr:rowOff>438150</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7</xdr:col>
                    <xdr:colOff>161925</xdr:colOff>
                    <xdr:row>32</xdr:row>
                    <xdr:rowOff>142875</xdr:rowOff>
                  </from>
                  <to>
                    <xdr:col>7</xdr:col>
                    <xdr:colOff>447675</xdr:colOff>
                    <xdr:row>32</xdr:row>
                    <xdr:rowOff>514350</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7</xdr:col>
                    <xdr:colOff>161925</xdr:colOff>
                    <xdr:row>32</xdr:row>
                    <xdr:rowOff>142875</xdr:rowOff>
                  </from>
                  <to>
                    <xdr:col>7</xdr:col>
                    <xdr:colOff>447675</xdr:colOff>
                    <xdr:row>32</xdr:row>
                    <xdr:rowOff>514350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6</xdr:col>
                    <xdr:colOff>152400</xdr:colOff>
                    <xdr:row>34</xdr:row>
                    <xdr:rowOff>200025</xdr:rowOff>
                  </from>
                  <to>
                    <xdr:col>6</xdr:col>
                    <xdr:colOff>447675</xdr:colOff>
                    <xdr:row>34</xdr:row>
                    <xdr:rowOff>438150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7</xdr:col>
                    <xdr:colOff>161925</xdr:colOff>
                    <xdr:row>34</xdr:row>
                    <xdr:rowOff>142875</xdr:rowOff>
                  </from>
                  <to>
                    <xdr:col>7</xdr:col>
                    <xdr:colOff>447675</xdr:colOff>
                    <xdr:row>34</xdr:row>
                    <xdr:rowOff>514350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7</xdr:col>
                    <xdr:colOff>161925</xdr:colOff>
                    <xdr:row>34</xdr:row>
                    <xdr:rowOff>142875</xdr:rowOff>
                  </from>
                  <to>
                    <xdr:col>7</xdr:col>
                    <xdr:colOff>447675</xdr:colOff>
                    <xdr:row>34</xdr:row>
                    <xdr:rowOff>514350</xdr:rowOff>
                  </to>
                </anchor>
              </controlPr>
            </control>
          </mc:Choice>
        </mc:AlternateContent>
        <mc:AlternateContent xmlns:mc="http://schemas.openxmlformats.org/markup-compatibility/2006">
          <mc:Choice Requires="x14">
            <control shapeId="1126" r:id="rId77" name="Check Box 102">
              <controlPr defaultSize="0" autoFill="0" autoLine="0" autoPict="0">
                <anchor moveWithCells="1">
                  <from>
                    <xdr:col>6</xdr:col>
                    <xdr:colOff>152400</xdr:colOff>
                    <xdr:row>36</xdr:row>
                    <xdr:rowOff>200025</xdr:rowOff>
                  </from>
                  <to>
                    <xdr:col>6</xdr:col>
                    <xdr:colOff>447675</xdr:colOff>
                    <xdr:row>36</xdr:row>
                    <xdr:rowOff>438150</xdr:rowOff>
                  </to>
                </anchor>
              </controlPr>
            </control>
          </mc:Choice>
        </mc:AlternateContent>
        <mc:AlternateContent xmlns:mc="http://schemas.openxmlformats.org/markup-compatibility/2006">
          <mc:Choice Requires="x14">
            <control shapeId="1127" r:id="rId78" name="Check Box 103">
              <controlPr defaultSize="0" autoFill="0" autoLine="0" autoPict="0">
                <anchor moveWithCells="1">
                  <from>
                    <xdr:col>7</xdr:col>
                    <xdr:colOff>161925</xdr:colOff>
                    <xdr:row>36</xdr:row>
                    <xdr:rowOff>142875</xdr:rowOff>
                  </from>
                  <to>
                    <xdr:col>7</xdr:col>
                    <xdr:colOff>447675</xdr:colOff>
                    <xdr:row>36</xdr:row>
                    <xdr:rowOff>514350</xdr:rowOff>
                  </to>
                </anchor>
              </controlPr>
            </control>
          </mc:Choice>
        </mc:AlternateContent>
        <mc:AlternateContent xmlns:mc="http://schemas.openxmlformats.org/markup-compatibility/2006">
          <mc:Choice Requires="x14">
            <control shapeId="1129" r:id="rId79" name="Check Box 105">
              <controlPr defaultSize="0" autoFill="0" autoLine="0" autoPict="0">
                <anchor moveWithCells="1">
                  <from>
                    <xdr:col>6</xdr:col>
                    <xdr:colOff>152400</xdr:colOff>
                    <xdr:row>37</xdr:row>
                    <xdr:rowOff>200025</xdr:rowOff>
                  </from>
                  <to>
                    <xdr:col>6</xdr:col>
                    <xdr:colOff>447675</xdr:colOff>
                    <xdr:row>37</xdr:row>
                    <xdr:rowOff>438150</xdr:rowOff>
                  </to>
                </anchor>
              </controlPr>
            </control>
          </mc:Choice>
        </mc:AlternateContent>
        <mc:AlternateContent xmlns:mc="http://schemas.openxmlformats.org/markup-compatibility/2006">
          <mc:Choice Requires="x14">
            <control shapeId="1130" r:id="rId80" name="Check Box 106">
              <controlPr defaultSize="0" autoFill="0" autoLine="0" autoPict="0">
                <anchor moveWithCells="1">
                  <from>
                    <xdr:col>7</xdr:col>
                    <xdr:colOff>161925</xdr:colOff>
                    <xdr:row>37</xdr:row>
                    <xdr:rowOff>142875</xdr:rowOff>
                  </from>
                  <to>
                    <xdr:col>7</xdr:col>
                    <xdr:colOff>447675</xdr:colOff>
                    <xdr:row>37</xdr:row>
                    <xdr:rowOff>514350</xdr:rowOff>
                  </to>
                </anchor>
              </controlPr>
            </control>
          </mc:Choice>
        </mc:AlternateContent>
        <mc:AlternateContent xmlns:mc="http://schemas.openxmlformats.org/markup-compatibility/2006">
          <mc:Choice Requires="x14">
            <control shapeId="1131" r:id="rId81" name="Check Box 107">
              <controlPr defaultSize="0" autoFill="0" autoLine="0" autoPict="0">
                <anchor moveWithCells="1">
                  <from>
                    <xdr:col>7</xdr:col>
                    <xdr:colOff>161925</xdr:colOff>
                    <xdr:row>37</xdr:row>
                    <xdr:rowOff>142875</xdr:rowOff>
                  </from>
                  <to>
                    <xdr:col>7</xdr:col>
                    <xdr:colOff>447675</xdr:colOff>
                    <xdr:row>37</xdr:row>
                    <xdr:rowOff>514350</xdr:rowOff>
                  </to>
                </anchor>
              </controlPr>
            </control>
          </mc:Choice>
        </mc:AlternateContent>
        <mc:AlternateContent xmlns:mc="http://schemas.openxmlformats.org/markup-compatibility/2006">
          <mc:Choice Requires="x14">
            <control shapeId="1132" r:id="rId82" name="Check Box 108">
              <controlPr defaultSize="0" autoFill="0" autoLine="0" autoPict="0">
                <anchor moveWithCells="1">
                  <from>
                    <xdr:col>6</xdr:col>
                    <xdr:colOff>152400</xdr:colOff>
                    <xdr:row>50</xdr:row>
                    <xdr:rowOff>200025</xdr:rowOff>
                  </from>
                  <to>
                    <xdr:col>6</xdr:col>
                    <xdr:colOff>447675</xdr:colOff>
                    <xdr:row>50</xdr:row>
                    <xdr:rowOff>438150</xdr:rowOff>
                  </to>
                </anchor>
              </controlPr>
            </control>
          </mc:Choice>
        </mc:AlternateContent>
        <mc:AlternateContent xmlns:mc="http://schemas.openxmlformats.org/markup-compatibility/2006">
          <mc:Choice Requires="x14">
            <control shapeId="1133" r:id="rId83" name="Check Box 109">
              <controlPr defaultSize="0" autoFill="0" autoLine="0" autoPict="0">
                <anchor moveWithCells="1">
                  <from>
                    <xdr:col>7</xdr:col>
                    <xdr:colOff>161925</xdr:colOff>
                    <xdr:row>50</xdr:row>
                    <xdr:rowOff>142875</xdr:rowOff>
                  </from>
                  <to>
                    <xdr:col>7</xdr:col>
                    <xdr:colOff>447675</xdr:colOff>
                    <xdr:row>50</xdr:row>
                    <xdr:rowOff>514350</xdr:rowOff>
                  </to>
                </anchor>
              </controlPr>
            </control>
          </mc:Choice>
        </mc:AlternateContent>
        <mc:AlternateContent xmlns:mc="http://schemas.openxmlformats.org/markup-compatibility/2006">
          <mc:Choice Requires="x14">
            <control shapeId="1134" r:id="rId84" name="Check Box 110">
              <controlPr defaultSize="0" autoFill="0" autoLine="0" autoPict="0">
                <anchor moveWithCells="1">
                  <from>
                    <xdr:col>7</xdr:col>
                    <xdr:colOff>161925</xdr:colOff>
                    <xdr:row>50</xdr:row>
                    <xdr:rowOff>142875</xdr:rowOff>
                  </from>
                  <to>
                    <xdr:col>7</xdr:col>
                    <xdr:colOff>447675</xdr:colOff>
                    <xdr:row>50</xdr:row>
                    <xdr:rowOff>514350</xdr:rowOff>
                  </to>
                </anchor>
              </controlPr>
            </control>
          </mc:Choice>
        </mc:AlternateContent>
        <mc:AlternateContent xmlns:mc="http://schemas.openxmlformats.org/markup-compatibility/2006">
          <mc:Choice Requires="x14">
            <control shapeId="1135" r:id="rId85" name="Check Box 111">
              <controlPr defaultSize="0" autoFill="0" autoLine="0" autoPict="0">
                <anchor moveWithCells="1">
                  <from>
                    <xdr:col>6</xdr:col>
                    <xdr:colOff>152400</xdr:colOff>
                    <xdr:row>51</xdr:row>
                    <xdr:rowOff>200025</xdr:rowOff>
                  </from>
                  <to>
                    <xdr:col>6</xdr:col>
                    <xdr:colOff>447675</xdr:colOff>
                    <xdr:row>51</xdr:row>
                    <xdr:rowOff>438150</xdr:rowOff>
                  </to>
                </anchor>
              </controlPr>
            </control>
          </mc:Choice>
        </mc:AlternateContent>
        <mc:AlternateContent xmlns:mc="http://schemas.openxmlformats.org/markup-compatibility/2006">
          <mc:Choice Requires="x14">
            <control shapeId="1136" r:id="rId86" name="Check Box 112">
              <controlPr defaultSize="0" autoFill="0" autoLine="0" autoPict="0">
                <anchor moveWithCells="1">
                  <from>
                    <xdr:col>7</xdr:col>
                    <xdr:colOff>161925</xdr:colOff>
                    <xdr:row>51</xdr:row>
                    <xdr:rowOff>142875</xdr:rowOff>
                  </from>
                  <to>
                    <xdr:col>7</xdr:col>
                    <xdr:colOff>447675</xdr:colOff>
                    <xdr:row>51</xdr:row>
                    <xdr:rowOff>514350</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7</xdr:col>
                    <xdr:colOff>161925</xdr:colOff>
                    <xdr:row>51</xdr:row>
                    <xdr:rowOff>142875</xdr:rowOff>
                  </from>
                  <to>
                    <xdr:col>7</xdr:col>
                    <xdr:colOff>447675</xdr:colOff>
                    <xdr:row>51</xdr:row>
                    <xdr:rowOff>514350</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6</xdr:col>
                    <xdr:colOff>152400</xdr:colOff>
                    <xdr:row>52</xdr:row>
                    <xdr:rowOff>200025</xdr:rowOff>
                  </from>
                  <to>
                    <xdr:col>6</xdr:col>
                    <xdr:colOff>447675</xdr:colOff>
                    <xdr:row>52</xdr:row>
                    <xdr:rowOff>438150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161925</xdr:colOff>
                    <xdr:row>52</xdr:row>
                    <xdr:rowOff>142875</xdr:rowOff>
                  </from>
                  <to>
                    <xdr:col>7</xdr:col>
                    <xdr:colOff>447675</xdr:colOff>
                    <xdr:row>52</xdr:row>
                    <xdr:rowOff>514350</xdr:rowOff>
                  </to>
                </anchor>
              </controlPr>
            </control>
          </mc:Choice>
        </mc:AlternateContent>
        <mc:AlternateContent xmlns:mc="http://schemas.openxmlformats.org/markup-compatibility/2006">
          <mc:Choice Requires="x14">
            <control shapeId="1140" r:id="rId90" name="Check Box 116">
              <controlPr defaultSize="0" autoFill="0" autoLine="0" autoPict="0">
                <anchor moveWithCells="1">
                  <from>
                    <xdr:col>7</xdr:col>
                    <xdr:colOff>161925</xdr:colOff>
                    <xdr:row>52</xdr:row>
                    <xdr:rowOff>142875</xdr:rowOff>
                  </from>
                  <to>
                    <xdr:col>7</xdr:col>
                    <xdr:colOff>447675</xdr:colOff>
                    <xdr:row>52</xdr:row>
                    <xdr:rowOff>514350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6</xdr:col>
                    <xdr:colOff>152400</xdr:colOff>
                    <xdr:row>53</xdr:row>
                    <xdr:rowOff>200025</xdr:rowOff>
                  </from>
                  <to>
                    <xdr:col>6</xdr:col>
                    <xdr:colOff>447675</xdr:colOff>
                    <xdr:row>53</xdr:row>
                    <xdr:rowOff>438150</xdr:rowOff>
                  </to>
                </anchor>
              </controlPr>
            </control>
          </mc:Choice>
        </mc:AlternateContent>
        <mc:AlternateContent xmlns:mc="http://schemas.openxmlformats.org/markup-compatibility/2006">
          <mc:Choice Requires="x14">
            <control shapeId="1142" r:id="rId92" name="Check Box 118">
              <controlPr defaultSize="0" autoFill="0" autoLine="0" autoPict="0">
                <anchor moveWithCells="1">
                  <from>
                    <xdr:col>7</xdr:col>
                    <xdr:colOff>161925</xdr:colOff>
                    <xdr:row>53</xdr:row>
                    <xdr:rowOff>142875</xdr:rowOff>
                  </from>
                  <to>
                    <xdr:col>7</xdr:col>
                    <xdr:colOff>447675</xdr:colOff>
                    <xdr:row>53</xdr:row>
                    <xdr:rowOff>514350</xdr:rowOff>
                  </to>
                </anchor>
              </controlPr>
            </control>
          </mc:Choice>
        </mc:AlternateContent>
        <mc:AlternateContent xmlns:mc="http://schemas.openxmlformats.org/markup-compatibility/2006">
          <mc:Choice Requires="x14">
            <control shapeId="1143" r:id="rId93" name="Check Box 119">
              <controlPr defaultSize="0" autoFill="0" autoLine="0" autoPict="0">
                <anchor moveWithCells="1">
                  <from>
                    <xdr:col>7</xdr:col>
                    <xdr:colOff>161925</xdr:colOff>
                    <xdr:row>53</xdr:row>
                    <xdr:rowOff>142875</xdr:rowOff>
                  </from>
                  <to>
                    <xdr:col>7</xdr:col>
                    <xdr:colOff>447675</xdr:colOff>
                    <xdr:row>53</xdr:row>
                    <xdr:rowOff>514350</xdr:rowOff>
                  </to>
                </anchor>
              </controlPr>
            </control>
          </mc:Choice>
        </mc:AlternateContent>
        <mc:AlternateContent xmlns:mc="http://schemas.openxmlformats.org/markup-compatibility/2006">
          <mc:Choice Requires="x14">
            <control shapeId="1144" r:id="rId94" name="Check Box 120">
              <controlPr defaultSize="0" autoFill="0" autoLine="0" autoPict="0">
                <anchor moveWithCells="1">
                  <from>
                    <xdr:col>6</xdr:col>
                    <xdr:colOff>152400</xdr:colOff>
                    <xdr:row>54</xdr:row>
                    <xdr:rowOff>200025</xdr:rowOff>
                  </from>
                  <to>
                    <xdr:col>6</xdr:col>
                    <xdr:colOff>447675</xdr:colOff>
                    <xdr:row>54</xdr:row>
                    <xdr:rowOff>438150</xdr:rowOff>
                  </to>
                </anchor>
              </controlPr>
            </control>
          </mc:Choice>
        </mc:AlternateContent>
        <mc:AlternateContent xmlns:mc="http://schemas.openxmlformats.org/markup-compatibility/2006">
          <mc:Choice Requires="x14">
            <control shapeId="1145" r:id="rId95" name="Check Box 121">
              <controlPr defaultSize="0" autoFill="0" autoLine="0" autoPict="0">
                <anchor moveWithCells="1">
                  <from>
                    <xdr:col>7</xdr:col>
                    <xdr:colOff>161925</xdr:colOff>
                    <xdr:row>54</xdr:row>
                    <xdr:rowOff>142875</xdr:rowOff>
                  </from>
                  <to>
                    <xdr:col>7</xdr:col>
                    <xdr:colOff>447675</xdr:colOff>
                    <xdr:row>54</xdr:row>
                    <xdr:rowOff>514350</xdr:rowOff>
                  </to>
                </anchor>
              </controlPr>
            </control>
          </mc:Choice>
        </mc:AlternateContent>
        <mc:AlternateContent xmlns:mc="http://schemas.openxmlformats.org/markup-compatibility/2006">
          <mc:Choice Requires="x14">
            <control shapeId="1146" r:id="rId96" name="Check Box 122">
              <controlPr defaultSize="0" autoFill="0" autoLine="0" autoPict="0">
                <anchor moveWithCells="1">
                  <from>
                    <xdr:col>7</xdr:col>
                    <xdr:colOff>161925</xdr:colOff>
                    <xdr:row>54</xdr:row>
                    <xdr:rowOff>142875</xdr:rowOff>
                  </from>
                  <to>
                    <xdr:col>7</xdr:col>
                    <xdr:colOff>447675</xdr:colOff>
                    <xdr:row>54</xdr:row>
                    <xdr:rowOff>514350</xdr:rowOff>
                  </to>
                </anchor>
              </controlPr>
            </control>
          </mc:Choice>
        </mc:AlternateContent>
        <mc:AlternateContent xmlns:mc="http://schemas.openxmlformats.org/markup-compatibility/2006">
          <mc:Choice Requires="x14">
            <control shapeId="1147" r:id="rId97" name="Check Box 123">
              <controlPr defaultSize="0" autoFill="0" autoLine="0" autoPict="0">
                <anchor moveWithCells="1">
                  <from>
                    <xdr:col>6</xdr:col>
                    <xdr:colOff>152400</xdr:colOff>
                    <xdr:row>55</xdr:row>
                    <xdr:rowOff>200025</xdr:rowOff>
                  </from>
                  <to>
                    <xdr:col>6</xdr:col>
                    <xdr:colOff>447675</xdr:colOff>
                    <xdr:row>55</xdr:row>
                    <xdr:rowOff>438150</xdr:rowOff>
                  </to>
                </anchor>
              </controlPr>
            </control>
          </mc:Choice>
        </mc:AlternateContent>
        <mc:AlternateContent xmlns:mc="http://schemas.openxmlformats.org/markup-compatibility/2006">
          <mc:Choice Requires="x14">
            <control shapeId="1148" r:id="rId98" name="Check Box 124">
              <controlPr defaultSize="0" autoFill="0" autoLine="0" autoPict="0">
                <anchor moveWithCells="1">
                  <from>
                    <xdr:col>7</xdr:col>
                    <xdr:colOff>161925</xdr:colOff>
                    <xdr:row>55</xdr:row>
                    <xdr:rowOff>142875</xdr:rowOff>
                  </from>
                  <to>
                    <xdr:col>7</xdr:col>
                    <xdr:colOff>447675</xdr:colOff>
                    <xdr:row>55</xdr:row>
                    <xdr:rowOff>514350</xdr:rowOff>
                  </to>
                </anchor>
              </controlPr>
            </control>
          </mc:Choice>
        </mc:AlternateContent>
        <mc:AlternateContent xmlns:mc="http://schemas.openxmlformats.org/markup-compatibility/2006">
          <mc:Choice Requires="x14">
            <control shapeId="1149" r:id="rId99" name="Check Box 125">
              <controlPr defaultSize="0" autoFill="0" autoLine="0" autoPict="0">
                <anchor moveWithCells="1">
                  <from>
                    <xdr:col>7</xdr:col>
                    <xdr:colOff>161925</xdr:colOff>
                    <xdr:row>55</xdr:row>
                    <xdr:rowOff>142875</xdr:rowOff>
                  </from>
                  <to>
                    <xdr:col>7</xdr:col>
                    <xdr:colOff>447675</xdr:colOff>
                    <xdr:row>55</xdr:row>
                    <xdr:rowOff>514350</xdr:rowOff>
                  </to>
                </anchor>
              </controlPr>
            </control>
          </mc:Choice>
        </mc:AlternateContent>
        <mc:AlternateContent xmlns:mc="http://schemas.openxmlformats.org/markup-compatibility/2006">
          <mc:Choice Requires="x14">
            <control shapeId="1150" r:id="rId100" name="Check Box 126">
              <controlPr defaultSize="0" autoFill="0" autoLine="0" autoPict="0">
                <anchor moveWithCells="1">
                  <from>
                    <xdr:col>6</xdr:col>
                    <xdr:colOff>152400</xdr:colOff>
                    <xdr:row>56</xdr:row>
                    <xdr:rowOff>200025</xdr:rowOff>
                  </from>
                  <to>
                    <xdr:col>6</xdr:col>
                    <xdr:colOff>447675</xdr:colOff>
                    <xdr:row>56</xdr:row>
                    <xdr:rowOff>438150</xdr:rowOff>
                  </to>
                </anchor>
              </controlPr>
            </control>
          </mc:Choice>
        </mc:AlternateContent>
        <mc:AlternateContent xmlns:mc="http://schemas.openxmlformats.org/markup-compatibility/2006">
          <mc:Choice Requires="x14">
            <control shapeId="1151" r:id="rId101" name="Check Box 127">
              <controlPr defaultSize="0" autoFill="0" autoLine="0" autoPict="0">
                <anchor moveWithCells="1">
                  <from>
                    <xdr:col>7</xdr:col>
                    <xdr:colOff>161925</xdr:colOff>
                    <xdr:row>56</xdr:row>
                    <xdr:rowOff>142875</xdr:rowOff>
                  </from>
                  <to>
                    <xdr:col>7</xdr:col>
                    <xdr:colOff>447675</xdr:colOff>
                    <xdr:row>56</xdr:row>
                    <xdr:rowOff>514350</xdr:rowOff>
                  </to>
                </anchor>
              </controlPr>
            </control>
          </mc:Choice>
        </mc:AlternateContent>
        <mc:AlternateContent xmlns:mc="http://schemas.openxmlformats.org/markup-compatibility/2006">
          <mc:Choice Requires="x14">
            <control shapeId="1152" r:id="rId102" name="Check Box 128">
              <controlPr defaultSize="0" autoFill="0" autoLine="0" autoPict="0">
                <anchor moveWithCells="1">
                  <from>
                    <xdr:col>7</xdr:col>
                    <xdr:colOff>161925</xdr:colOff>
                    <xdr:row>56</xdr:row>
                    <xdr:rowOff>142875</xdr:rowOff>
                  </from>
                  <to>
                    <xdr:col>7</xdr:col>
                    <xdr:colOff>447675</xdr:colOff>
                    <xdr:row>56</xdr:row>
                    <xdr:rowOff>514350</xdr:rowOff>
                  </to>
                </anchor>
              </controlPr>
            </control>
          </mc:Choice>
        </mc:AlternateContent>
        <mc:AlternateContent xmlns:mc="http://schemas.openxmlformats.org/markup-compatibility/2006">
          <mc:Choice Requires="x14">
            <control shapeId="1153" r:id="rId103" name="Check Box 129">
              <controlPr defaultSize="0" autoFill="0" autoLine="0" autoPict="0">
                <anchor moveWithCells="1">
                  <from>
                    <xdr:col>6</xdr:col>
                    <xdr:colOff>152400</xdr:colOff>
                    <xdr:row>57</xdr:row>
                    <xdr:rowOff>200025</xdr:rowOff>
                  </from>
                  <to>
                    <xdr:col>6</xdr:col>
                    <xdr:colOff>447675</xdr:colOff>
                    <xdr:row>57</xdr:row>
                    <xdr:rowOff>438150</xdr:rowOff>
                  </to>
                </anchor>
              </controlPr>
            </control>
          </mc:Choice>
        </mc:AlternateContent>
        <mc:AlternateContent xmlns:mc="http://schemas.openxmlformats.org/markup-compatibility/2006">
          <mc:Choice Requires="x14">
            <control shapeId="1154" r:id="rId104" name="Check Box 130">
              <controlPr defaultSize="0" autoFill="0" autoLine="0" autoPict="0">
                <anchor moveWithCells="1">
                  <from>
                    <xdr:col>7</xdr:col>
                    <xdr:colOff>161925</xdr:colOff>
                    <xdr:row>57</xdr:row>
                    <xdr:rowOff>142875</xdr:rowOff>
                  </from>
                  <to>
                    <xdr:col>7</xdr:col>
                    <xdr:colOff>447675</xdr:colOff>
                    <xdr:row>57</xdr:row>
                    <xdr:rowOff>514350</xdr:rowOff>
                  </to>
                </anchor>
              </controlPr>
            </control>
          </mc:Choice>
        </mc:AlternateContent>
        <mc:AlternateContent xmlns:mc="http://schemas.openxmlformats.org/markup-compatibility/2006">
          <mc:Choice Requires="x14">
            <control shapeId="1155" r:id="rId105" name="Check Box 131">
              <controlPr defaultSize="0" autoFill="0" autoLine="0" autoPict="0">
                <anchor moveWithCells="1">
                  <from>
                    <xdr:col>7</xdr:col>
                    <xdr:colOff>161925</xdr:colOff>
                    <xdr:row>57</xdr:row>
                    <xdr:rowOff>142875</xdr:rowOff>
                  </from>
                  <to>
                    <xdr:col>7</xdr:col>
                    <xdr:colOff>447675</xdr:colOff>
                    <xdr:row>57</xdr:row>
                    <xdr:rowOff>514350</xdr:rowOff>
                  </to>
                </anchor>
              </controlPr>
            </control>
          </mc:Choice>
        </mc:AlternateContent>
        <mc:AlternateContent xmlns:mc="http://schemas.openxmlformats.org/markup-compatibility/2006">
          <mc:Choice Requires="x14">
            <control shapeId="1156" r:id="rId106" name="Check Box 132">
              <controlPr defaultSize="0" autoFill="0" autoLine="0" autoPict="0">
                <anchor moveWithCells="1">
                  <from>
                    <xdr:col>6</xdr:col>
                    <xdr:colOff>152400</xdr:colOff>
                    <xdr:row>58</xdr:row>
                    <xdr:rowOff>200025</xdr:rowOff>
                  </from>
                  <to>
                    <xdr:col>6</xdr:col>
                    <xdr:colOff>447675</xdr:colOff>
                    <xdr:row>58</xdr:row>
                    <xdr:rowOff>438150</xdr:rowOff>
                  </to>
                </anchor>
              </controlPr>
            </control>
          </mc:Choice>
        </mc:AlternateContent>
        <mc:AlternateContent xmlns:mc="http://schemas.openxmlformats.org/markup-compatibility/2006">
          <mc:Choice Requires="x14">
            <control shapeId="1157" r:id="rId107" name="Check Box 133">
              <controlPr defaultSize="0" autoFill="0" autoLine="0" autoPict="0">
                <anchor moveWithCells="1">
                  <from>
                    <xdr:col>7</xdr:col>
                    <xdr:colOff>161925</xdr:colOff>
                    <xdr:row>58</xdr:row>
                    <xdr:rowOff>142875</xdr:rowOff>
                  </from>
                  <to>
                    <xdr:col>7</xdr:col>
                    <xdr:colOff>447675</xdr:colOff>
                    <xdr:row>58</xdr:row>
                    <xdr:rowOff>514350</xdr:rowOff>
                  </to>
                </anchor>
              </controlPr>
            </control>
          </mc:Choice>
        </mc:AlternateContent>
        <mc:AlternateContent xmlns:mc="http://schemas.openxmlformats.org/markup-compatibility/2006">
          <mc:Choice Requires="x14">
            <control shapeId="1158" r:id="rId108" name="Check Box 134">
              <controlPr defaultSize="0" autoFill="0" autoLine="0" autoPict="0">
                <anchor moveWithCells="1">
                  <from>
                    <xdr:col>7</xdr:col>
                    <xdr:colOff>161925</xdr:colOff>
                    <xdr:row>58</xdr:row>
                    <xdr:rowOff>142875</xdr:rowOff>
                  </from>
                  <to>
                    <xdr:col>7</xdr:col>
                    <xdr:colOff>447675</xdr:colOff>
                    <xdr:row>58</xdr:row>
                    <xdr:rowOff>514350</xdr:rowOff>
                  </to>
                </anchor>
              </controlPr>
            </control>
          </mc:Choice>
        </mc:AlternateContent>
        <mc:AlternateContent xmlns:mc="http://schemas.openxmlformats.org/markup-compatibility/2006">
          <mc:Choice Requires="x14">
            <control shapeId="1159" r:id="rId109" name="Check Box 135">
              <controlPr defaultSize="0" autoFill="0" autoLine="0" autoPict="0">
                <anchor moveWithCells="1">
                  <from>
                    <xdr:col>6</xdr:col>
                    <xdr:colOff>152400</xdr:colOff>
                    <xdr:row>59</xdr:row>
                    <xdr:rowOff>200025</xdr:rowOff>
                  </from>
                  <to>
                    <xdr:col>6</xdr:col>
                    <xdr:colOff>447675</xdr:colOff>
                    <xdr:row>59</xdr:row>
                    <xdr:rowOff>438150</xdr:rowOff>
                  </to>
                </anchor>
              </controlPr>
            </control>
          </mc:Choice>
        </mc:AlternateContent>
        <mc:AlternateContent xmlns:mc="http://schemas.openxmlformats.org/markup-compatibility/2006">
          <mc:Choice Requires="x14">
            <control shapeId="1160" r:id="rId110" name="Check Box 136">
              <controlPr defaultSize="0" autoFill="0" autoLine="0" autoPict="0">
                <anchor moveWithCells="1">
                  <from>
                    <xdr:col>7</xdr:col>
                    <xdr:colOff>161925</xdr:colOff>
                    <xdr:row>59</xdr:row>
                    <xdr:rowOff>142875</xdr:rowOff>
                  </from>
                  <to>
                    <xdr:col>7</xdr:col>
                    <xdr:colOff>447675</xdr:colOff>
                    <xdr:row>59</xdr:row>
                    <xdr:rowOff>504825</xdr:rowOff>
                  </to>
                </anchor>
              </controlPr>
            </control>
          </mc:Choice>
        </mc:AlternateContent>
        <mc:AlternateContent xmlns:mc="http://schemas.openxmlformats.org/markup-compatibility/2006">
          <mc:Choice Requires="x14">
            <control shapeId="1161" r:id="rId111" name="Check Box 137">
              <controlPr defaultSize="0" autoFill="0" autoLine="0" autoPict="0">
                <anchor moveWithCells="1">
                  <from>
                    <xdr:col>7</xdr:col>
                    <xdr:colOff>161925</xdr:colOff>
                    <xdr:row>59</xdr:row>
                    <xdr:rowOff>142875</xdr:rowOff>
                  </from>
                  <to>
                    <xdr:col>7</xdr:col>
                    <xdr:colOff>447675</xdr:colOff>
                    <xdr:row>59</xdr:row>
                    <xdr:rowOff>504825</xdr:rowOff>
                  </to>
                </anchor>
              </controlPr>
            </control>
          </mc:Choice>
        </mc:AlternateContent>
        <mc:AlternateContent xmlns:mc="http://schemas.openxmlformats.org/markup-compatibility/2006">
          <mc:Choice Requires="x14">
            <control shapeId="1162" r:id="rId112" name="Check Box 138">
              <controlPr defaultSize="0" autoFill="0" autoLine="0" autoPict="0">
                <anchor moveWithCells="1">
                  <from>
                    <xdr:col>6</xdr:col>
                    <xdr:colOff>152400</xdr:colOff>
                    <xdr:row>60</xdr:row>
                    <xdr:rowOff>200025</xdr:rowOff>
                  </from>
                  <to>
                    <xdr:col>6</xdr:col>
                    <xdr:colOff>447675</xdr:colOff>
                    <xdr:row>61</xdr:row>
                    <xdr:rowOff>38100</xdr:rowOff>
                  </to>
                </anchor>
              </controlPr>
            </control>
          </mc:Choice>
        </mc:AlternateContent>
        <mc:AlternateContent xmlns:mc="http://schemas.openxmlformats.org/markup-compatibility/2006">
          <mc:Choice Requires="x14">
            <control shapeId="1163" r:id="rId113" name="Check Box 139">
              <controlPr defaultSize="0" autoFill="0" autoLine="0" autoPict="0">
                <anchor moveWithCells="1">
                  <from>
                    <xdr:col>7</xdr:col>
                    <xdr:colOff>161925</xdr:colOff>
                    <xdr:row>60</xdr:row>
                    <xdr:rowOff>142875</xdr:rowOff>
                  </from>
                  <to>
                    <xdr:col>7</xdr:col>
                    <xdr:colOff>447675</xdr:colOff>
                    <xdr:row>61</xdr:row>
                    <xdr:rowOff>114300</xdr:rowOff>
                  </to>
                </anchor>
              </controlPr>
            </control>
          </mc:Choice>
        </mc:AlternateContent>
        <mc:AlternateContent xmlns:mc="http://schemas.openxmlformats.org/markup-compatibility/2006">
          <mc:Choice Requires="x14">
            <control shapeId="1164" r:id="rId114" name="Check Box 140">
              <controlPr defaultSize="0" autoFill="0" autoLine="0" autoPict="0">
                <anchor moveWithCells="1">
                  <from>
                    <xdr:col>7</xdr:col>
                    <xdr:colOff>161925</xdr:colOff>
                    <xdr:row>60</xdr:row>
                    <xdr:rowOff>142875</xdr:rowOff>
                  </from>
                  <to>
                    <xdr:col>7</xdr:col>
                    <xdr:colOff>447675</xdr:colOff>
                    <xdr:row>61</xdr:row>
                    <xdr:rowOff>114300</xdr:rowOff>
                  </to>
                </anchor>
              </controlPr>
            </control>
          </mc:Choice>
        </mc:AlternateContent>
        <mc:AlternateContent xmlns:mc="http://schemas.openxmlformats.org/markup-compatibility/2006">
          <mc:Choice Requires="x14">
            <control shapeId="1165" r:id="rId115" name="Check Box 141">
              <controlPr defaultSize="0" autoFill="0" autoLine="0" autoPict="0">
                <anchor moveWithCells="1">
                  <from>
                    <xdr:col>6</xdr:col>
                    <xdr:colOff>152400</xdr:colOff>
                    <xdr:row>63</xdr:row>
                    <xdr:rowOff>200025</xdr:rowOff>
                  </from>
                  <to>
                    <xdr:col>6</xdr:col>
                    <xdr:colOff>447675</xdr:colOff>
                    <xdr:row>63</xdr:row>
                    <xdr:rowOff>438150</xdr:rowOff>
                  </to>
                </anchor>
              </controlPr>
            </control>
          </mc:Choice>
        </mc:AlternateContent>
        <mc:AlternateContent xmlns:mc="http://schemas.openxmlformats.org/markup-compatibility/2006">
          <mc:Choice Requires="x14">
            <control shapeId="1166" r:id="rId116" name="Check Box 142">
              <controlPr defaultSize="0" autoFill="0" autoLine="0" autoPict="0">
                <anchor moveWithCells="1">
                  <from>
                    <xdr:col>7</xdr:col>
                    <xdr:colOff>161925</xdr:colOff>
                    <xdr:row>63</xdr:row>
                    <xdr:rowOff>142875</xdr:rowOff>
                  </from>
                  <to>
                    <xdr:col>7</xdr:col>
                    <xdr:colOff>447675</xdr:colOff>
                    <xdr:row>63</xdr:row>
                    <xdr:rowOff>514350</xdr:rowOff>
                  </to>
                </anchor>
              </controlPr>
            </control>
          </mc:Choice>
        </mc:AlternateContent>
        <mc:AlternateContent xmlns:mc="http://schemas.openxmlformats.org/markup-compatibility/2006">
          <mc:Choice Requires="x14">
            <control shapeId="1167" r:id="rId117" name="Check Box 143">
              <controlPr defaultSize="0" autoFill="0" autoLine="0" autoPict="0">
                <anchor moveWithCells="1">
                  <from>
                    <xdr:col>7</xdr:col>
                    <xdr:colOff>161925</xdr:colOff>
                    <xdr:row>63</xdr:row>
                    <xdr:rowOff>142875</xdr:rowOff>
                  </from>
                  <to>
                    <xdr:col>7</xdr:col>
                    <xdr:colOff>447675</xdr:colOff>
                    <xdr:row>63</xdr:row>
                    <xdr:rowOff>514350</xdr:rowOff>
                  </to>
                </anchor>
              </controlPr>
            </control>
          </mc:Choice>
        </mc:AlternateContent>
        <mc:AlternateContent xmlns:mc="http://schemas.openxmlformats.org/markup-compatibility/2006">
          <mc:Choice Requires="x14">
            <control shapeId="1171" r:id="rId118" name="Check Box 147">
              <controlPr defaultSize="0" autoFill="0" autoLine="0" autoPict="0">
                <anchor moveWithCells="1">
                  <from>
                    <xdr:col>6</xdr:col>
                    <xdr:colOff>152400</xdr:colOff>
                    <xdr:row>64</xdr:row>
                    <xdr:rowOff>200025</xdr:rowOff>
                  </from>
                  <to>
                    <xdr:col>6</xdr:col>
                    <xdr:colOff>447675</xdr:colOff>
                    <xdr:row>64</xdr:row>
                    <xdr:rowOff>438150</xdr:rowOff>
                  </to>
                </anchor>
              </controlPr>
            </control>
          </mc:Choice>
        </mc:AlternateContent>
        <mc:AlternateContent xmlns:mc="http://schemas.openxmlformats.org/markup-compatibility/2006">
          <mc:Choice Requires="x14">
            <control shapeId="1172" r:id="rId119" name="Check Box 148">
              <controlPr defaultSize="0" autoFill="0" autoLine="0" autoPict="0">
                <anchor moveWithCells="1">
                  <from>
                    <xdr:col>7</xdr:col>
                    <xdr:colOff>161925</xdr:colOff>
                    <xdr:row>64</xdr:row>
                    <xdr:rowOff>142875</xdr:rowOff>
                  </from>
                  <to>
                    <xdr:col>7</xdr:col>
                    <xdr:colOff>447675</xdr:colOff>
                    <xdr:row>64</xdr:row>
                    <xdr:rowOff>514350</xdr:rowOff>
                  </to>
                </anchor>
              </controlPr>
            </control>
          </mc:Choice>
        </mc:AlternateContent>
        <mc:AlternateContent xmlns:mc="http://schemas.openxmlformats.org/markup-compatibility/2006">
          <mc:Choice Requires="x14">
            <control shapeId="1173" r:id="rId120" name="Check Box 149">
              <controlPr defaultSize="0" autoFill="0" autoLine="0" autoPict="0">
                <anchor moveWithCells="1">
                  <from>
                    <xdr:col>7</xdr:col>
                    <xdr:colOff>161925</xdr:colOff>
                    <xdr:row>64</xdr:row>
                    <xdr:rowOff>142875</xdr:rowOff>
                  </from>
                  <to>
                    <xdr:col>7</xdr:col>
                    <xdr:colOff>447675</xdr:colOff>
                    <xdr:row>64</xdr:row>
                    <xdr:rowOff>514350</xdr:rowOff>
                  </to>
                </anchor>
              </controlPr>
            </control>
          </mc:Choice>
        </mc:AlternateContent>
        <mc:AlternateContent xmlns:mc="http://schemas.openxmlformats.org/markup-compatibility/2006">
          <mc:Choice Requires="x14">
            <control shapeId="1174" r:id="rId121" name="Check Box 150">
              <controlPr defaultSize="0" autoFill="0" autoLine="0" autoPict="0">
                <anchor moveWithCells="1">
                  <from>
                    <xdr:col>6</xdr:col>
                    <xdr:colOff>152400</xdr:colOff>
                    <xdr:row>65</xdr:row>
                    <xdr:rowOff>200025</xdr:rowOff>
                  </from>
                  <to>
                    <xdr:col>6</xdr:col>
                    <xdr:colOff>447675</xdr:colOff>
                    <xdr:row>65</xdr:row>
                    <xdr:rowOff>438150</xdr:rowOff>
                  </to>
                </anchor>
              </controlPr>
            </control>
          </mc:Choice>
        </mc:AlternateContent>
        <mc:AlternateContent xmlns:mc="http://schemas.openxmlformats.org/markup-compatibility/2006">
          <mc:Choice Requires="x14">
            <control shapeId="1175" r:id="rId122" name="Check Box 151">
              <controlPr defaultSize="0" autoFill="0" autoLine="0" autoPict="0">
                <anchor moveWithCells="1">
                  <from>
                    <xdr:col>7</xdr:col>
                    <xdr:colOff>161925</xdr:colOff>
                    <xdr:row>65</xdr:row>
                    <xdr:rowOff>142875</xdr:rowOff>
                  </from>
                  <to>
                    <xdr:col>7</xdr:col>
                    <xdr:colOff>447675</xdr:colOff>
                    <xdr:row>65</xdr:row>
                    <xdr:rowOff>514350</xdr:rowOff>
                  </to>
                </anchor>
              </controlPr>
            </control>
          </mc:Choice>
        </mc:AlternateContent>
        <mc:AlternateContent xmlns:mc="http://schemas.openxmlformats.org/markup-compatibility/2006">
          <mc:Choice Requires="x14">
            <control shapeId="1176" r:id="rId123" name="Check Box 152">
              <controlPr defaultSize="0" autoFill="0" autoLine="0" autoPict="0">
                <anchor moveWithCells="1">
                  <from>
                    <xdr:col>7</xdr:col>
                    <xdr:colOff>161925</xdr:colOff>
                    <xdr:row>65</xdr:row>
                    <xdr:rowOff>142875</xdr:rowOff>
                  </from>
                  <to>
                    <xdr:col>7</xdr:col>
                    <xdr:colOff>447675</xdr:colOff>
                    <xdr:row>65</xdr:row>
                    <xdr:rowOff>514350</xdr:rowOff>
                  </to>
                </anchor>
              </controlPr>
            </control>
          </mc:Choice>
        </mc:AlternateContent>
        <mc:AlternateContent xmlns:mc="http://schemas.openxmlformats.org/markup-compatibility/2006">
          <mc:Choice Requires="x14">
            <control shapeId="1177" r:id="rId124" name="Check Box 153">
              <controlPr defaultSize="0" autoFill="0" autoLine="0" autoPict="0">
                <anchor moveWithCells="1">
                  <from>
                    <xdr:col>6</xdr:col>
                    <xdr:colOff>152400</xdr:colOff>
                    <xdr:row>66</xdr:row>
                    <xdr:rowOff>200025</xdr:rowOff>
                  </from>
                  <to>
                    <xdr:col>6</xdr:col>
                    <xdr:colOff>447675</xdr:colOff>
                    <xdr:row>66</xdr:row>
                    <xdr:rowOff>438150</xdr:rowOff>
                  </to>
                </anchor>
              </controlPr>
            </control>
          </mc:Choice>
        </mc:AlternateContent>
        <mc:AlternateContent xmlns:mc="http://schemas.openxmlformats.org/markup-compatibility/2006">
          <mc:Choice Requires="x14">
            <control shapeId="1178" r:id="rId125" name="Check Box 154">
              <controlPr defaultSize="0" autoFill="0" autoLine="0" autoPict="0">
                <anchor moveWithCells="1">
                  <from>
                    <xdr:col>7</xdr:col>
                    <xdr:colOff>161925</xdr:colOff>
                    <xdr:row>66</xdr:row>
                    <xdr:rowOff>142875</xdr:rowOff>
                  </from>
                  <to>
                    <xdr:col>7</xdr:col>
                    <xdr:colOff>447675</xdr:colOff>
                    <xdr:row>66</xdr:row>
                    <xdr:rowOff>514350</xdr:rowOff>
                  </to>
                </anchor>
              </controlPr>
            </control>
          </mc:Choice>
        </mc:AlternateContent>
        <mc:AlternateContent xmlns:mc="http://schemas.openxmlformats.org/markup-compatibility/2006">
          <mc:Choice Requires="x14">
            <control shapeId="1179" r:id="rId126" name="Check Box 155">
              <controlPr defaultSize="0" autoFill="0" autoLine="0" autoPict="0">
                <anchor moveWithCells="1">
                  <from>
                    <xdr:col>7</xdr:col>
                    <xdr:colOff>161925</xdr:colOff>
                    <xdr:row>66</xdr:row>
                    <xdr:rowOff>142875</xdr:rowOff>
                  </from>
                  <to>
                    <xdr:col>7</xdr:col>
                    <xdr:colOff>447675</xdr:colOff>
                    <xdr:row>66</xdr:row>
                    <xdr:rowOff>514350</xdr:rowOff>
                  </to>
                </anchor>
              </controlPr>
            </control>
          </mc:Choice>
        </mc:AlternateContent>
        <mc:AlternateContent xmlns:mc="http://schemas.openxmlformats.org/markup-compatibility/2006">
          <mc:Choice Requires="x14">
            <control shapeId="1180" r:id="rId127" name="Check Box 156">
              <controlPr defaultSize="0" autoFill="0" autoLine="0" autoPict="0">
                <anchor moveWithCells="1">
                  <from>
                    <xdr:col>6</xdr:col>
                    <xdr:colOff>152400</xdr:colOff>
                    <xdr:row>67</xdr:row>
                    <xdr:rowOff>200025</xdr:rowOff>
                  </from>
                  <to>
                    <xdr:col>6</xdr:col>
                    <xdr:colOff>447675</xdr:colOff>
                    <xdr:row>67</xdr:row>
                    <xdr:rowOff>438150</xdr:rowOff>
                  </to>
                </anchor>
              </controlPr>
            </control>
          </mc:Choice>
        </mc:AlternateContent>
        <mc:AlternateContent xmlns:mc="http://schemas.openxmlformats.org/markup-compatibility/2006">
          <mc:Choice Requires="x14">
            <control shapeId="1181" r:id="rId128" name="Check Box 157">
              <controlPr defaultSize="0" autoFill="0" autoLine="0" autoPict="0">
                <anchor moveWithCells="1">
                  <from>
                    <xdr:col>7</xdr:col>
                    <xdr:colOff>161925</xdr:colOff>
                    <xdr:row>67</xdr:row>
                    <xdr:rowOff>142875</xdr:rowOff>
                  </from>
                  <to>
                    <xdr:col>7</xdr:col>
                    <xdr:colOff>447675</xdr:colOff>
                    <xdr:row>67</xdr:row>
                    <xdr:rowOff>514350</xdr:rowOff>
                  </to>
                </anchor>
              </controlPr>
            </control>
          </mc:Choice>
        </mc:AlternateContent>
        <mc:AlternateContent xmlns:mc="http://schemas.openxmlformats.org/markup-compatibility/2006">
          <mc:Choice Requires="x14">
            <control shapeId="1182" r:id="rId129" name="Check Box 158">
              <controlPr defaultSize="0" autoFill="0" autoLine="0" autoPict="0">
                <anchor moveWithCells="1">
                  <from>
                    <xdr:col>7</xdr:col>
                    <xdr:colOff>161925</xdr:colOff>
                    <xdr:row>67</xdr:row>
                    <xdr:rowOff>142875</xdr:rowOff>
                  </from>
                  <to>
                    <xdr:col>7</xdr:col>
                    <xdr:colOff>447675</xdr:colOff>
                    <xdr:row>67</xdr:row>
                    <xdr:rowOff>514350</xdr:rowOff>
                  </to>
                </anchor>
              </controlPr>
            </control>
          </mc:Choice>
        </mc:AlternateContent>
        <mc:AlternateContent xmlns:mc="http://schemas.openxmlformats.org/markup-compatibility/2006">
          <mc:Choice Requires="x14">
            <control shapeId="1183" r:id="rId130" name="Check Box 159">
              <controlPr defaultSize="0" autoFill="0" autoLine="0" autoPict="0">
                <anchor moveWithCells="1">
                  <from>
                    <xdr:col>6</xdr:col>
                    <xdr:colOff>152400</xdr:colOff>
                    <xdr:row>68</xdr:row>
                    <xdr:rowOff>200025</xdr:rowOff>
                  </from>
                  <to>
                    <xdr:col>6</xdr:col>
                    <xdr:colOff>447675</xdr:colOff>
                    <xdr:row>68</xdr:row>
                    <xdr:rowOff>438150</xdr:rowOff>
                  </to>
                </anchor>
              </controlPr>
            </control>
          </mc:Choice>
        </mc:AlternateContent>
        <mc:AlternateContent xmlns:mc="http://schemas.openxmlformats.org/markup-compatibility/2006">
          <mc:Choice Requires="x14">
            <control shapeId="1184" r:id="rId131" name="Check Box 160">
              <controlPr defaultSize="0" autoFill="0" autoLine="0" autoPict="0">
                <anchor moveWithCells="1">
                  <from>
                    <xdr:col>7</xdr:col>
                    <xdr:colOff>161925</xdr:colOff>
                    <xdr:row>68</xdr:row>
                    <xdr:rowOff>142875</xdr:rowOff>
                  </from>
                  <to>
                    <xdr:col>7</xdr:col>
                    <xdr:colOff>447675</xdr:colOff>
                    <xdr:row>68</xdr:row>
                    <xdr:rowOff>514350</xdr:rowOff>
                  </to>
                </anchor>
              </controlPr>
            </control>
          </mc:Choice>
        </mc:AlternateContent>
        <mc:AlternateContent xmlns:mc="http://schemas.openxmlformats.org/markup-compatibility/2006">
          <mc:Choice Requires="x14">
            <control shapeId="1185" r:id="rId132" name="Check Box 161">
              <controlPr defaultSize="0" autoFill="0" autoLine="0" autoPict="0">
                <anchor moveWithCells="1">
                  <from>
                    <xdr:col>7</xdr:col>
                    <xdr:colOff>161925</xdr:colOff>
                    <xdr:row>68</xdr:row>
                    <xdr:rowOff>142875</xdr:rowOff>
                  </from>
                  <to>
                    <xdr:col>7</xdr:col>
                    <xdr:colOff>447675</xdr:colOff>
                    <xdr:row>68</xdr:row>
                    <xdr:rowOff>514350</xdr:rowOff>
                  </to>
                </anchor>
              </controlPr>
            </control>
          </mc:Choice>
        </mc:AlternateContent>
        <mc:AlternateContent xmlns:mc="http://schemas.openxmlformats.org/markup-compatibility/2006">
          <mc:Choice Requires="x14">
            <control shapeId="1189" r:id="rId133" name="Check Box 165">
              <controlPr defaultSize="0" autoFill="0" autoLine="0" autoPict="0">
                <anchor moveWithCells="1">
                  <from>
                    <xdr:col>6</xdr:col>
                    <xdr:colOff>152400</xdr:colOff>
                    <xdr:row>69</xdr:row>
                    <xdr:rowOff>200025</xdr:rowOff>
                  </from>
                  <to>
                    <xdr:col>6</xdr:col>
                    <xdr:colOff>447675</xdr:colOff>
                    <xdr:row>69</xdr:row>
                    <xdr:rowOff>438150</xdr:rowOff>
                  </to>
                </anchor>
              </controlPr>
            </control>
          </mc:Choice>
        </mc:AlternateContent>
        <mc:AlternateContent xmlns:mc="http://schemas.openxmlformats.org/markup-compatibility/2006">
          <mc:Choice Requires="x14">
            <control shapeId="1190" r:id="rId134" name="Check Box 166">
              <controlPr defaultSize="0" autoFill="0" autoLine="0" autoPict="0">
                <anchor moveWithCells="1">
                  <from>
                    <xdr:col>7</xdr:col>
                    <xdr:colOff>161925</xdr:colOff>
                    <xdr:row>69</xdr:row>
                    <xdr:rowOff>142875</xdr:rowOff>
                  </from>
                  <to>
                    <xdr:col>7</xdr:col>
                    <xdr:colOff>447675</xdr:colOff>
                    <xdr:row>69</xdr:row>
                    <xdr:rowOff>514350</xdr:rowOff>
                  </to>
                </anchor>
              </controlPr>
            </control>
          </mc:Choice>
        </mc:AlternateContent>
        <mc:AlternateContent xmlns:mc="http://schemas.openxmlformats.org/markup-compatibility/2006">
          <mc:Choice Requires="x14">
            <control shapeId="1191" r:id="rId135" name="Check Box 167">
              <controlPr defaultSize="0" autoFill="0" autoLine="0" autoPict="0">
                <anchor moveWithCells="1">
                  <from>
                    <xdr:col>7</xdr:col>
                    <xdr:colOff>161925</xdr:colOff>
                    <xdr:row>69</xdr:row>
                    <xdr:rowOff>142875</xdr:rowOff>
                  </from>
                  <to>
                    <xdr:col>7</xdr:col>
                    <xdr:colOff>447675</xdr:colOff>
                    <xdr:row>69</xdr:row>
                    <xdr:rowOff>514350</xdr:rowOff>
                  </to>
                </anchor>
              </controlPr>
            </control>
          </mc:Choice>
        </mc:AlternateContent>
        <mc:AlternateContent xmlns:mc="http://schemas.openxmlformats.org/markup-compatibility/2006">
          <mc:Choice Requires="x14">
            <control shapeId="1192" r:id="rId136" name="Check Box 168">
              <controlPr defaultSize="0" autoFill="0" autoLine="0" autoPict="0">
                <anchor moveWithCells="1">
                  <from>
                    <xdr:col>6</xdr:col>
                    <xdr:colOff>152400</xdr:colOff>
                    <xdr:row>70</xdr:row>
                    <xdr:rowOff>200025</xdr:rowOff>
                  </from>
                  <to>
                    <xdr:col>6</xdr:col>
                    <xdr:colOff>447675</xdr:colOff>
                    <xdr:row>70</xdr:row>
                    <xdr:rowOff>438150</xdr:rowOff>
                  </to>
                </anchor>
              </controlPr>
            </control>
          </mc:Choice>
        </mc:AlternateContent>
        <mc:AlternateContent xmlns:mc="http://schemas.openxmlformats.org/markup-compatibility/2006">
          <mc:Choice Requires="x14">
            <control shapeId="1193" r:id="rId137" name="Check Box 169">
              <controlPr defaultSize="0" autoFill="0" autoLine="0" autoPict="0">
                <anchor moveWithCells="1">
                  <from>
                    <xdr:col>7</xdr:col>
                    <xdr:colOff>161925</xdr:colOff>
                    <xdr:row>70</xdr:row>
                    <xdr:rowOff>142875</xdr:rowOff>
                  </from>
                  <to>
                    <xdr:col>7</xdr:col>
                    <xdr:colOff>447675</xdr:colOff>
                    <xdr:row>70</xdr:row>
                    <xdr:rowOff>514350</xdr:rowOff>
                  </to>
                </anchor>
              </controlPr>
            </control>
          </mc:Choice>
        </mc:AlternateContent>
        <mc:AlternateContent xmlns:mc="http://schemas.openxmlformats.org/markup-compatibility/2006">
          <mc:Choice Requires="x14">
            <control shapeId="1194" r:id="rId138" name="Check Box 170">
              <controlPr defaultSize="0" autoFill="0" autoLine="0" autoPict="0">
                <anchor moveWithCells="1">
                  <from>
                    <xdr:col>7</xdr:col>
                    <xdr:colOff>161925</xdr:colOff>
                    <xdr:row>70</xdr:row>
                    <xdr:rowOff>142875</xdr:rowOff>
                  </from>
                  <to>
                    <xdr:col>7</xdr:col>
                    <xdr:colOff>447675</xdr:colOff>
                    <xdr:row>70</xdr:row>
                    <xdr:rowOff>514350</xdr:rowOff>
                  </to>
                </anchor>
              </controlPr>
            </control>
          </mc:Choice>
        </mc:AlternateContent>
        <mc:AlternateContent xmlns:mc="http://schemas.openxmlformats.org/markup-compatibility/2006">
          <mc:Choice Requires="x14">
            <control shapeId="1195" r:id="rId139" name="Check Box 171">
              <controlPr defaultSize="0" autoFill="0" autoLine="0" autoPict="0">
                <anchor moveWithCells="1">
                  <from>
                    <xdr:col>6</xdr:col>
                    <xdr:colOff>152400</xdr:colOff>
                    <xdr:row>71</xdr:row>
                    <xdr:rowOff>200025</xdr:rowOff>
                  </from>
                  <to>
                    <xdr:col>6</xdr:col>
                    <xdr:colOff>447675</xdr:colOff>
                    <xdr:row>71</xdr:row>
                    <xdr:rowOff>438150</xdr:rowOff>
                  </to>
                </anchor>
              </controlPr>
            </control>
          </mc:Choice>
        </mc:AlternateContent>
        <mc:AlternateContent xmlns:mc="http://schemas.openxmlformats.org/markup-compatibility/2006">
          <mc:Choice Requires="x14">
            <control shapeId="1196" r:id="rId140" name="Check Box 172">
              <controlPr defaultSize="0" autoFill="0" autoLine="0" autoPict="0">
                <anchor moveWithCells="1">
                  <from>
                    <xdr:col>7</xdr:col>
                    <xdr:colOff>161925</xdr:colOff>
                    <xdr:row>71</xdr:row>
                    <xdr:rowOff>142875</xdr:rowOff>
                  </from>
                  <to>
                    <xdr:col>7</xdr:col>
                    <xdr:colOff>447675</xdr:colOff>
                    <xdr:row>72</xdr:row>
                    <xdr:rowOff>19050</xdr:rowOff>
                  </to>
                </anchor>
              </controlPr>
            </control>
          </mc:Choice>
        </mc:AlternateContent>
        <mc:AlternateContent xmlns:mc="http://schemas.openxmlformats.org/markup-compatibility/2006">
          <mc:Choice Requires="x14">
            <control shapeId="1198" r:id="rId141" name="Check Box 174">
              <controlPr defaultSize="0" autoFill="0" autoLine="0" autoPict="0">
                <anchor moveWithCells="1">
                  <from>
                    <xdr:col>6</xdr:col>
                    <xdr:colOff>152400</xdr:colOff>
                    <xdr:row>77</xdr:row>
                    <xdr:rowOff>200025</xdr:rowOff>
                  </from>
                  <to>
                    <xdr:col>6</xdr:col>
                    <xdr:colOff>447675</xdr:colOff>
                    <xdr:row>77</xdr:row>
                    <xdr:rowOff>438150</xdr:rowOff>
                  </to>
                </anchor>
              </controlPr>
            </control>
          </mc:Choice>
        </mc:AlternateContent>
        <mc:AlternateContent xmlns:mc="http://schemas.openxmlformats.org/markup-compatibility/2006">
          <mc:Choice Requires="x14">
            <control shapeId="1199" r:id="rId142" name="Check Box 175">
              <controlPr defaultSize="0" autoFill="0" autoLine="0" autoPict="0">
                <anchor moveWithCells="1">
                  <from>
                    <xdr:col>7</xdr:col>
                    <xdr:colOff>161925</xdr:colOff>
                    <xdr:row>77</xdr:row>
                    <xdr:rowOff>142875</xdr:rowOff>
                  </from>
                  <to>
                    <xdr:col>7</xdr:col>
                    <xdr:colOff>447675</xdr:colOff>
                    <xdr:row>77</xdr:row>
                    <xdr:rowOff>514350</xdr:rowOff>
                  </to>
                </anchor>
              </controlPr>
            </control>
          </mc:Choice>
        </mc:AlternateContent>
        <mc:AlternateContent xmlns:mc="http://schemas.openxmlformats.org/markup-compatibility/2006">
          <mc:Choice Requires="x14">
            <control shapeId="1200" r:id="rId143" name="Check Box 176">
              <controlPr defaultSize="0" autoFill="0" autoLine="0" autoPict="0">
                <anchor moveWithCells="1">
                  <from>
                    <xdr:col>7</xdr:col>
                    <xdr:colOff>161925</xdr:colOff>
                    <xdr:row>77</xdr:row>
                    <xdr:rowOff>142875</xdr:rowOff>
                  </from>
                  <to>
                    <xdr:col>7</xdr:col>
                    <xdr:colOff>447675</xdr:colOff>
                    <xdr:row>77</xdr:row>
                    <xdr:rowOff>514350</xdr:rowOff>
                  </to>
                </anchor>
              </controlPr>
            </control>
          </mc:Choice>
        </mc:AlternateContent>
        <mc:AlternateContent xmlns:mc="http://schemas.openxmlformats.org/markup-compatibility/2006">
          <mc:Choice Requires="x14">
            <control shapeId="1216" r:id="rId144" name="Check Box 192">
              <controlPr defaultSize="0" autoFill="0" autoLine="0" autoPict="0">
                <anchor moveWithCells="1">
                  <from>
                    <xdr:col>6</xdr:col>
                    <xdr:colOff>152400</xdr:colOff>
                    <xdr:row>81</xdr:row>
                    <xdr:rowOff>200025</xdr:rowOff>
                  </from>
                  <to>
                    <xdr:col>6</xdr:col>
                    <xdr:colOff>447675</xdr:colOff>
                    <xdr:row>81</xdr:row>
                    <xdr:rowOff>438150</xdr:rowOff>
                  </to>
                </anchor>
              </controlPr>
            </control>
          </mc:Choice>
        </mc:AlternateContent>
        <mc:AlternateContent xmlns:mc="http://schemas.openxmlformats.org/markup-compatibility/2006">
          <mc:Choice Requires="x14">
            <control shapeId="1217" r:id="rId145" name="Check Box 193">
              <controlPr defaultSize="0" autoFill="0" autoLine="0" autoPict="0">
                <anchor moveWithCells="1">
                  <from>
                    <xdr:col>7</xdr:col>
                    <xdr:colOff>161925</xdr:colOff>
                    <xdr:row>81</xdr:row>
                    <xdr:rowOff>142875</xdr:rowOff>
                  </from>
                  <to>
                    <xdr:col>7</xdr:col>
                    <xdr:colOff>447675</xdr:colOff>
                    <xdr:row>81</xdr:row>
                    <xdr:rowOff>514350</xdr:rowOff>
                  </to>
                </anchor>
              </controlPr>
            </control>
          </mc:Choice>
        </mc:AlternateContent>
        <mc:AlternateContent xmlns:mc="http://schemas.openxmlformats.org/markup-compatibility/2006">
          <mc:Choice Requires="x14">
            <control shapeId="1218" r:id="rId146" name="Check Box 194">
              <controlPr defaultSize="0" autoFill="0" autoLine="0" autoPict="0">
                <anchor moveWithCells="1">
                  <from>
                    <xdr:col>7</xdr:col>
                    <xdr:colOff>161925</xdr:colOff>
                    <xdr:row>81</xdr:row>
                    <xdr:rowOff>142875</xdr:rowOff>
                  </from>
                  <to>
                    <xdr:col>7</xdr:col>
                    <xdr:colOff>447675</xdr:colOff>
                    <xdr:row>81</xdr:row>
                    <xdr:rowOff>514350</xdr:rowOff>
                  </to>
                </anchor>
              </controlPr>
            </control>
          </mc:Choice>
        </mc:AlternateContent>
        <mc:AlternateContent xmlns:mc="http://schemas.openxmlformats.org/markup-compatibility/2006">
          <mc:Choice Requires="x14">
            <control shapeId="1219" r:id="rId147" name="Check Box 195">
              <controlPr defaultSize="0" autoFill="0" autoLine="0" autoPict="0">
                <anchor moveWithCells="1">
                  <from>
                    <xdr:col>6</xdr:col>
                    <xdr:colOff>152400</xdr:colOff>
                    <xdr:row>82</xdr:row>
                    <xdr:rowOff>200025</xdr:rowOff>
                  </from>
                  <to>
                    <xdr:col>6</xdr:col>
                    <xdr:colOff>447675</xdr:colOff>
                    <xdr:row>82</xdr:row>
                    <xdr:rowOff>438150</xdr:rowOff>
                  </to>
                </anchor>
              </controlPr>
            </control>
          </mc:Choice>
        </mc:AlternateContent>
        <mc:AlternateContent xmlns:mc="http://schemas.openxmlformats.org/markup-compatibility/2006">
          <mc:Choice Requires="x14">
            <control shapeId="1220" r:id="rId148" name="Check Box 196">
              <controlPr defaultSize="0" autoFill="0" autoLine="0" autoPict="0">
                <anchor moveWithCells="1">
                  <from>
                    <xdr:col>7</xdr:col>
                    <xdr:colOff>161925</xdr:colOff>
                    <xdr:row>82</xdr:row>
                    <xdr:rowOff>142875</xdr:rowOff>
                  </from>
                  <to>
                    <xdr:col>7</xdr:col>
                    <xdr:colOff>447675</xdr:colOff>
                    <xdr:row>82</xdr:row>
                    <xdr:rowOff>514350</xdr:rowOff>
                  </to>
                </anchor>
              </controlPr>
            </control>
          </mc:Choice>
        </mc:AlternateContent>
        <mc:AlternateContent xmlns:mc="http://schemas.openxmlformats.org/markup-compatibility/2006">
          <mc:Choice Requires="x14">
            <control shapeId="1221" r:id="rId149" name="Check Box 197">
              <controlPr defaultSize="0" autoFill="0" autoLine="0" autoPict="0">
                <anchor moveWithCells="1">
                  <from>
                    <xdr:col>7</xdr:col>
                    <xdr:colOff>161925</xdr:colOff>
                    <xdr:row>82</xdr:row>
                    <xdr:rowOff>142875</xdr:rowOff>
                  </from>
                  <to>
                    <xdr:col>7</xdr:col>
                    <xdr:colOff>447675</xdr:colOff>
                    <xdr:row>82</xdr:row>
                    <xdr:rowOff>514350</xdr:rowOff>
                  </to>
                </anchor>
              </controlPr>
            </control>
          </mc:Choice>
        </mc:AlternateContent>
        <mc:AlternateContent xmlns:mc="http://schemas.openxmlformats.org/markup-compatibility/2006">
          <mc:Choice Requires="x14">
            <control shapeId="1222" r:id="rId150" name="Check Box 198">
              <controlPr defaultSize="0" autoFill="0" autoLine="0" autoPict="0">
                <anchor moveWithCells="1">
                  <from>
                    <xdr:col>6</xdr:col>
                    <xdr:colOff>152400</xdr:colOff>
                    <xdr:row>83</xdr:row>
                    <xdr:rowOff>200025</xdr:rowOff>
                  </from>
                  <to>
                    <xdr:col>6</xdr:col>
                    <xdr:colOff>447675</xdr:colOff>
                    <xdr:row>83</xdr:row>
                    <xdr:rowOff>438150</xdr:rowOff>
                  </to>
                </anchor>
              </controlPr>
            </control>
          </mc:Choice>
        </mc:AlternateContent>
        <mc:AlternateContent xmlns:mc="http://schemas.openxmlformats.org/markup-compatibility/2006">
          <mc:Choice Requires="x14">
            <control shapeId="1223" r:id="rId151" name="Check Box 199">
              <controlPr defaultSize="0" autoFill="0" autoLine="0" autoPict="0">
                <anchor moveWithCells="1">
                  <from>
                    <xdr:col>7</xdr:col>
                    <xdr:colOff>161925</xdr:colOff>
                    <xdr:row>83</xdr:row>
                    <xdr:rowOff>142875</xdr:rowOff>
                  </from>
                  <to>
                    <xdr:col>7</xdr:col>
                    <xdr:colOff>447675</xdr:colOff>
                    <xdr:row>83</xdr:row>
                    <xdr:rowOff>514350</xdr:rowOff>
                  </to>
                </anchor>
              </controlPr>
            </control>
          </mc:Choice>
        </mc:AlternateContent>
        <mc:AlternateContent xmlns:mc="http://schemas.openxmlformats.org/markup-compatibility/2006">
          <mc:Choice Requires="x14">
            <control shapeId="1228" r:id="rId152" name="Check Box 204">
              <controlPr defaultSize="0" autoFill="0" autoLine="0" autoPict="0">
                <anchor moveWithCells="1">
                  <from>
                    <xdr:col>6</xdr:col>
                    <xdr:colOff>152400</xdr:colOff>
                    <xdr:row>84</xdr:row>
                    <xdr:rowOff>200025</xdr:rowOff>
                  </from>
                  <to>
                    <xdr:col>6</xdr:col>
                    <xdr:colOff>447675</xdr:colOff>
                    <xdr:row>84</xdr:row>
                    <xdr:rowOff>438150</xdr:rowOff>
                  </to>
                </anchor>
              </controlPr>
            </control>
          </mc:Choice>
        </mc:AlternateContent>
        <mc:AlternateContent xmlns:mc="http://schemas.openxmlformats.org/markup-compatibility/2006">
          <mc:Choice Requires="x14">
            <control shapeId="1229" r:id="rId153" name="Check Box 205">
              <controlPr defaultSize="0" autoFill="0" autoLine="0" autoPict="0">
                <anchor moveWithCells="1">
                  <from>
                    <xdr:col>7</xdr:col>
                    <xdr:colOff>161925</xdr:colOff>
                    <xdr:row>84</xdr:row>
                    <xdr:rowOff>142875</xdr:rowOff>
                  </from>
                  <to>
                    <xdr:col>7</xdr:col>
                    <xdr:colOff>447675</xdr:colOff>
                    <xdr:row>84</xdr:row>
                    <xdr:rowOff>514350</xdr:rowOff>
                  </to>
                </anchor>
              </controlPr>
            </control>
          </mc:Choice>
        </mc:AlternateContent>
        <mc:AlternateContent xmlns:mc="http://schemas.openxmlformats.org/markup-compatibility/2006">
          <mc:Choice Requires="x14">
            <control shapeId="1230" r:id="rId154" name="Check Box 206">
              <controlPr defaultSize="0" autoFill="0" autoLine="0" autoPict="0">
                <anchor moveWithCells="1">
                  <from>
                    <xdr:col>7</xdr:col>
                    <xdr:colOff>161925</xdr:colOff>
                    <xdr:row>84</xdr:row>
                    <xdr:rowOff>142875</xdr:rowOff>
                  </from>
                  <to>
                    <xdr:col>7</xdr:col>
                    <xdr:colOff>447675</xdr:colOff>
                    <xdr:row>84</xdr:row>
                    <xdr:rowOff>514350</xdr:rowOff>
                  </to>
                </anchor>
              </controlPr>
            </control>
          </mc:Choice>
        </mc:AlternateContent>
        <mc:AlternateContent xmlns:mc="http://schemas.openxmlformats.org/markup-compatibility/2006">
          <mc:Choice Requires="x14">
            <control shapeId="1231" r:id="rId155" name="Check Box 207">
              <controlPr defaultSize="0" autoFill="0" autoLine="0" autoPict="0">
                <anchor moveWithCells="1">
                  <from>
                    <xdr:col>6</xdr:col>
                    <xdr:colOff>152400</xdr:colOff>
                    <xdr:row>85</xdr:row>
                    <xdr:rowOff>200025</xdr:rowOff>
                  </from>
                  <to>
                    <xdr:col>6</xdr:col>
                    <xdr:colOff>447675</xdr:colOff>
                    <xdr:row>85</xdr:row>
                    <xdr:rowOff>438150</xdr:rowOff>
                  </to>
                </anchor>
              </controlPr>
            </control>
          </mc:Choice>
        </mc:AlternateContent>
        <mc:AlternateContent xmlns:mc="http://schemas.openxmlformats.org/markup-compatibility/2006">
          <mc:Choice Requires="x14">
            <control shapeId="1232" r:id="rId156" name="Check Box 208">
              <controlPr defaultSize="0" autoFill="0" autoLine="0" autoPict="0">
                <anchor moveWithCells="1">
                  <from>
                    <xdr:col>7</xdr:col>
                    <xdr:colOff>161925</xdr:colOff>
                    <xdr:row>85</xdr:row>
                    <xdr:rowOff>142875</xdr:rowOff>
                  </from>
                  <to>
                    <xdr:col>7</xdr:col>
                    <xdr:colOff>447675</xdr:colOff>
                    <xdr:row>85</xdr:row>
                    <xdr:rowOff>514350</xdr:rowOff>
                  </to>
                </anchor>
              </controlPr>
            </control>
          </mc:Choice>
        </mc:AlternateContent>
        <mc:AlternateContent xmlns:mc="http://schemas.openxmlformats.org/markup-compatibility/2006">
          <mc:Choice Requires="x14">
            <control shapeId="1233" r:id="rId157" name="Check Box 209">
              <controlPr defaultSize="0" autoFill="0" autoLine="0" autoPict="0">
                <anchor moveWithCells="1">
                  <from>
                    <xdr:col>7</xdr:col>
                    <xdr:colOff>161925</xdr:colOff>
                    <xdr:row>85</xdr:row>
                    <xdr:rowOff>142875</xdr:rowOff>
                  </from>
                  <to>
                    <xdr:col>7</xdr:col>
                    <xdr:colOff>447675</xdr:colOff>
                    <xdr:row>85</xdr:row>
                    <xdr:rowOff>514350</xdr:rowOff>
                  </to>
                </anchor>
              </controlPr>
            </control>
          </mc:Choice>
        </mc:AlternateContent>
        <mc:AlternateContent xmlns:mc="http://schemas.openxmlformats.org/markup-compatibility/2006">
          <mc:Choice Requires="x14">
            <control shapeId="1234" r:id="rId158" name="Check Box 210">
              <controlPr defaultSize="0" autoFill="0" autoLine="0" autoPict="0">
                <anchor moveWithCells="1">
                  <from>
                    <xdr:col>6</xdr:col>
                    <xdr:colOff>152400</xdr:colOff>
                    <xdr:row>86</xdr:row>
                    <xdr:rowOff>200025</xdr:rowOff>
                  </from>
                  <to>
                    <xdr:col>6</xdr:col>
                    <xdr:colOff>447675</xdr:colOff>
                    <xdr:row>86</xdr:row>
                    <xdr:rowOff>438150</xdr:rowOff>
                  </to>
                </anchor>
              </controlPr>
            </control>
          </mc:Choice>
        </mc:AlternateContent>
        <mc:AlternateContent xmlns:mc="http://schemas.openxmlformats.org/markup-compatibility/2006">
          <mc:Choice Requires="x14">
            <control shapeId="1235" r:id="rId159" name="Check Box 211">
              <controlPr defaultSize="0" autoFill="0" autoLine="0" autoPict="0">
                <anchor moveWithCells="1">
                  <from>
                    <xdr:col>7</xdr:col>
                    <xdr:colOff>161925</xdr:colOff>
                    <xdr:row>86</xdr:row>
                    <xdr:rowOff>142875</xdr:rowOff>
                  </from>
                  <to>
                    <xdr:col>7</xdr:col>
                    <xdr:colOff>447675</xdr:colOff>
                    <xdr:row>86</xdr:row>
                    <xdr:rowOff>514350</xdr:rowOff>
                  </to>
                </anchor>
              </controlPr>
            </control>
          </mc:Choice>
        </mc:AlternateContent>
        <mc:AlternateContent xmlns:mc="http://schemas.openxmlformats.org/markup-compatibility/2006">
          <mc:Choice Requires="x14">
            <control shapeId="1236" r:id="rId160" name="Check Box 212">
              <controlPr defaultSize="0" autoFill="0" autoLine="0" autoPict="0">
                <anchor moveWithCells="1">
                  <from>
                    <xdr:col>7</xdr:col>
                    <xdr:colOff>161925</xdr:colOff>
                    <xdr:row>86</xdr:row>
                    <xdr:rowOff>142875</xdr:rowOff>
                  </from>
                  <to>
                    <xdr:col>7</xdr:col>
                    <xdr:colOff>447675</xdr:colOff>
                    <xdr:row>86</xdr:row>
                    <xdr:rowOff>514350</xdr:rowOff>
                  </to>
                </anchor>
              </controlPr>
            </control>
          </mc:Choice>
        </mc:AlternateContent>
        <mc:AlternateContent xmlns:mc="http://schemas.openxmlformats.org/markup-compatibility/2006">
          <mc:Choice Requires="x14">
            <control shapeId="1237" r:id="rId161" name="Check Box 213">
              <controlPr defaultSize="0" autoFill="0" autoLine="0" autoPict="0">
                <anchor moveWithCells="1">
                  <from>
                    <xdr:col>6</xdr:col>
                    <xdr:colOff>152400</xdr:colOff>
                    <xdr:row>87</xdr:row>
                    <xdr:rowOff>200025</xdr:rowOff>
                  </from>
                  <to>
                    <xdr:col>6</xdr:col>
                    <xdr:colOff>447675</xdr:colOff>
                    <xdr:row>87</xdr:row>
                    <xdr:rowOff>438150</xdr:rowOff>
                  </to>
                </anchor>
              </controlPr>
            </control>
          </mc:Choice>
        </mc:AlternateContent>
        <mc:AlternateContent xmlns:mc="http://schemas.openxmlformats.org/markup-compatibility/2006">
          <mc:Choice Requires="x14">
            <control shapeId="1238" r:id="rId162" name="Check Box 214">
              <controlPr defaultSize="0" autoFill="0" autoLine="0" autoPict="0">
                <anchor moveWithCells="1">
                  <from>
                    <xdr:col>7</xdr:col>
                    <xdr:colOff>161925</xdr:colOff>
                    <xdr:row>87</xdr:row>
                    <xdr:rowOff>142875</xdr:rowOff>
                  </from>
                  <to>
                    <xdr:col>7</xdr:col>
                    <xdr:colOff>447675</xdr:colOff>
                    <xdr:row>87</xdr:row>
                    <xdr:rowOff>514350</xdr:rowOff>
                  </to>
                </anchor>
              </controlPr>
            </control>
          </mc:Choice>
        </mc:AlternateContent>
        <mc:AlternateContent xmlns:mc="http://schemas.openxmlformats.org/markup-compatibility/2006">
          <mc:Choice Requires="x14">
            <control shapeId="1239" r:id="rId163" name="Check Box 215">
              <controlPr defaultSize="0" autoFill="0" autoLine="0" autoPict="0">
                <anchor moveWithCells="1">
                  <from>
                    <xdr:col>7</xdr:col>
                    <xdr:colOff>161925</xdr:colOff>
                    <xdr:row>87</xdr:row>
                    <xdr:rowOff>142875</xdr:rowOff>
                  </from>
                  <to>
                    <xdr:col>7</xdr:col>
                    <xdr:colOff>447675</xdr:colOff>
                    <xdr:row>87</xdr:row>
                    <xdr:rowOff>514350</xdr:rowOff>
                  </to>
                </anchor>
              </controlPr>
            </control>
          </mc:Choice>
        </mc:AlternateContent>
        <mc:AlternateContent xmlns:mc="http://schemas.openxmlformats.org/markup-compatibility/2006">
          <mc:Choice Requires="x14">
            <control shapeId="1240" r:id="rId164" name="Check Box 216">
              <controlPr defaultSize="0" autoFill="0" autoLine="0" autoPict="0">
                <anchor moveWithCells="1">
                  <from>
                    <xdr:col>6</xdr:col>
                    <xdr:colOff>152400</xdr:colOff>
                    <xdr:row>88</xdr:row>
                    <xdr:rowOff>200025</xdr:rowOff>
                  </from>
                  <to>
                    <xdr:col>6</xdr:col>
                    <xdr:colOff>447675</xdr:colOff>
                    <xdr:row>88</xdr:row>
                    <xdr:rowOff>438150</xdr:rowOff>
                  </to>
                </anchor>
              </controlPr>
            </control>
          </mc:Choice>
        </mc:AlternateContent>
        <mc:AlternateContent xmlns:mc="http://schemas.openxmlformats.org/markup-compatibility/2006">
          <mc:Choice Requires="x14">
            <control shapeId="1241" r:id="rId165" name="Check Box 217">
              <controlPr defaultSize="0" autoFill="0" autoLine="0" autoPict="0">
                <anchor moveWithCells="1">
                  <from>
                    <xdr:col>7</xdr:col>
                    <xdr:colOff>161925</xdr:colOff>
                    <xdr:row>88</xdr:row>
                    <xdr:rowOff>142875</xdr:rowOff>
                  </from>
                  <to>
                    <xdr:col>7</xdr:col>
                    <xdr:colOff>447675</xdr:colOff>
                    <xdr:row>88</xdr:row>
                    <xdr:rowOff>514350</xdr:rowOff>
                  </to>
                </anchor>
              </controlPr>
            </control>
          </mc:Choice>
        </mc:AlternateContent>
        <mc:AlternateContent xmlns:mc="http://schemas.openxmlformats.org/markup-compatibility/2006">
          <mc:Choice Requires="x14">
            <control shapeId="1242" r:id="rId166" name="Check Box 218">
              <controlPr defaultSize="0" autoFill="0" autoLine="0" autoPict="0">
                <anchor moveWithCells="1">
                  <from>
                    <xdr:col>7</xdr:col>
                    <xdr:colOff>161925</xdr:colOff>
                    <xdr:row>88</xdr:row>
                    <xdr:rowOff>142875</xdr:rowOff>
                  </from>
                  <to>
                    <xdr:col>7</xdr:col>
                    <xdr:colOff>447675</xdr:colOff>
                    <xdr:row>88</xdr:row>
                    <xdr:rowOff>514350</xdr:rowOff>
                  </to>
                </anchor>
              </controlPr>
            </control>
          </mc:Choice>
        </mc:AlternateContent>
        <mc:AlternateContent xmlns:mc="http://schemas.openxmlformats.org/markup-compatibility/2006">
          <mc:Choice Requires="x14">
            <control shapeId="1243" r:id="rId167" name="Check Box 219">
              <controlPr defaultSize="0" autoFill="0" autoLine="0" autoPict="0">
                <anchor moveWithCells="1">
                  <from>
                    <xdr:col>6</xdr:col>
                    <xdr:colOff>152400</xdr:colOff>
                    <xdr:row>89</xdr:row>
                    <xdr:rowOff>200025</xdr:rowOff>
                  </from>
                  <to>
                    <xdr:col>6</xdr:col>
                    <xdr:colOff>447675</xdr:colOff>
                    <xdr:row>89</xdr:row>
                    <xdr:rowOff>438150</xdr:rowOff>
                  </to>
                </anchor>
              </controlPr>
            </control>
          </mc:Choice>
        </mc:AlternateContent>
        <mc:AlternateContent xmlns:mc="http://schemas.openxmlformats.org/markup-compatibility/2006">
          <mc:Choice Requires="x14">
            <control shapeId="1244" r:id="rId168" name="Check Box 220">
              <controlPr defaultSize="0" autoFill="0" autoLine="0" autoPict="0">
                <anchor moveWithCells="1">
                  <from>
                    <xdr:col>7</xdr:col>
                    <xdr:colOff>161925</xdr:colOff>
                    <xdr:row>89</xdr:row>
                    <xdr:rowOff>142875</xdr:rowOff>
                  </from>
                  <to>
                    <xdr:col>7</xdr:col>
                    <xdr:colOff>447675</xdr:colOff>
                    <xdr:row>89</xdr:row>
                    <xdr:rowOff>514350</xdr:rowOff>
                  </to>
                </anchor>
              </controlPr>
            </control>
          </mc:Choice>
        </mc:AlternateContent>
        <mc:AlternateContent xmlns:mc="http://schemas.openxmlformats.org/markup-compatibility/2006">
          <mc:Choice Requires="x14">
            <control shapeId="1245" r:id="rId169" name="Check Box 221">
              <controlPr defaultSize="0" autoFill="0" autoLine="0" autoPict="0">
                <anchor moveWithCells="1">
                  <from>
                    <xdr:col>7</xdr:col>
                    <xdr:colOff>161925</xdr:colOff>
                    <xdr:row>89</xdr:row>
                    <xdr:rowOff>142875</xdr:rowOff>
                  </from>
                  <to>
                    <xdr:col>7</xdr:col>
                    <xdr:colOff>447675</xdr:colOff>
                    <xdr:row>89</xdr:row>
                    <xdr:rowOff>514350</xdr:rowOff>
                  </to>
                </anchor>
              </controlPr>
            </control>
          </mc:Choice>
        </mc:AlternateContent>
        <mc:AlternateContent xmlns:mc="http://schemas.openxmlformats.org/markup-compatibility/2006">
          <mc:Choice Requires="x14">
            <control shapeId="1246" r:id="rId170" name="Check Box 222">
              <controlPr defaultSize="0" autoFill="0" autoLine="0" autoPict="0">
                <anchor moveWithCells="1">
                  <from>
                    <xdr:col>6</xdr:col>
                    <xdr:colOff>152400</xdr:colOff>
                    <xdr:row>90</xdr:row>
                    <xdr:rowOff>200025</xdr:rowOff>
                  </from>
                  <to>
                    <xdr:col>6</xdr:col>
                    <xdr:colOff>447675</xdr:colOff>
                    <xdr:row>90</xdr:row>
                    <xdr:rowOff>438150</xdr:rowOff>
                  </to>
                </anchor>
              </controlPr>
            </control>
          </mc:Choice>
        </mc:AlternateContent>
        <mc:AlternateContent xmlns:mc="http://schemas.openxmlformats.org/markup-compatibility/2006">
          <mc:Choice Requires="x14">
            <control shapeId="1247" r:id="rId171" name="Check Box 223">
              <controlPr defaultSize="0" autoFill="0" autoLine="0" autoPict="0">
                <anchor moveWithCells="1">
                  <from>
                    <xdr:col>7</xdr:col>
                    <xdr:colOff>161925</xdr:colOff>
                    <xdr:row>90</xdr:row>
                    <xdr:rowOff>142875</xdr:rowOff>
                  </from>
                  <to>
                    <xdr:col>7</xdr:col>
                    <xdr:colOff>447675</xdr:colOff>
                    <xdr:row>90</xdr:row>
                    <xdr:rowOff>514350</xdr:rowOff>
                  </to>
                </anchor>
              </controlPr>
            </control>
          </mc:Choice>
        </mc:AlternateContent>
        <mc:AlternateContent xmlns:mc="http://schemas.openxmlformats.org/markup-compatibility/2006">
          <mc:Choice Requires="x14">
            <control shapeId="1248" r:id="rId172" name="Check Box 224">
              <controlPr defaultSize="0" autoFill="0" autoLine="0" autoPict="0">
                <anchor moveWithCells="1">
                  <from>
                    <xdr:col>7</xdr:col>
                    <xdr:colOff>161925</xdr:colOff>
                    <xdr:row>90</xdr:row>
                    <xdr:rowOff>142875</xdr:rowOff>
                  </from>
                  <to>
                    <xdr:col>7</xdr:col>
                    <xdr:colOff>447675</xdr:colOff>
                    <xdr:row>90</xdr:row>
                    <xdr:rowOff>514350</xdr:rowOff>
                  </to>
                </anchor>
              </controlPr>
            </control>
          </mc:Choice>
        </mc:AlternateContent>
        <mc:AlternateContent xmlns:mc="http://schemas.openxmlformats.org/markup-compatibility/2006">
          <mc:Choice Requires="x14">
            <control shapeId="1258" r:id="rId173" name="Check Box 234">
              <controlPr defaultSize="0" autoFill="0" autoLine="0" autoPict="0">
                <anchor moveWithCells="1">
                  <from>
                    <xdr:col>6</xdr:col>
                    <xdr:colOff>152400</xdr:colOff>
                    <xdr:row>91</xdr:row>
                    <xdr:rowOff>200025</xdr:rowOff>
                  </from>
                  <to>
                    <xdr:col>6</xdr:col>
                    <xdr:colOff>447675</xdr:colOff>
                    <xdr:row>91</xdr:row>
                    <xdr:rowOff>438150</xdr:rowOff>
                  </to>
                </anchor>
              </controlPr>
            </control>
          </mc:Choice>
        </mc:AlternateContent>
        <mc:AlternateContent xmlns:mc="http://schemas.openxmlformats.org/markup-compatibility/2006">
          <mc:Choice Requires="x14">
            <control shapeId="1259" r:id="rId174" name="Check Box 235">
              <controlPr defaultSize="0" autoFill="0" autoLine="0" autoPict="0">
                <anchor moveWithCells="1">
                  <from>
                    <xdr:col>7</xdr:col>
                    <xdr:colOff>161925</xdr:colOff>
                    <xdr:row>91</xdr:row>
                    <xdr:rowOff>142875</xdr:rowOff>
                  </from>
                  <to>
                    <xdr:col>7</xdr:col>
                    <xdr:colOff>447675</xdr:colOff>
                    <xdr:row>91</xdr:row>
                    <xdr:rowOff>514350</xdr:rowOff>
                  </to>
                </anchor>
              </controlPr>
            </control>
          </mc:Choice>
        </mc:AlternateContent>
        <mc:AlternateContent xmlns:mc="http://schemas.openxmlformats.org/markup-compatibility/2006">
          <mc:Choice Requires="x14">
            <control shapeId="1260" r:id="rId175" name="Check Box 236">
              <controlPr defaultSize="0" autoFill="0" autoLine="0" autoPict="0">
                <anchor moveWithCells="1">
                  <from>
                    <xdr:col>7</xdr:col>
                    <xdr:colOff>161925</xdr:colOff>
                    <xdr:row>91</xdr:row>
                    <xdr:rowOff>142875</xdr:rowOff>
                  </from>
                  <to>
                    <xdr:col>7</xdr:col>
                    <xdr:colOff>447675</xdr:colOff>
                    <xdr:row>91</xdr:row>
                    <xdr:rowOff>514350</xdr:rowOff>
                  </to>
                </anchor>
              </controlPr>
            </control>
          </mc:Choice>
        </mc:AlternateContent>
        <mc:AlternateContent xmlns:mc="http://schemas.openxmlformats.org/markup-compatibility/2006">
          <mc:Choice Requires="x14">
            <control shapeId="1261" r:id="rId176" name="Check Box 237">
              <controlPr defaultSize="0" autoFill="0" autoLine="0" autoPict="0">
                <anchor moveWithCells="1">
                  <from>
                    <xdr:col>6</xdr:col>
                    <xdr:colOff>152400</xdr:colOff>
                    <xdr:row>92</xdr:row>
                    <xdr:rowOff>200025</xdr:rowOff>
                  </from>
                  <to>
                    <xdr:col>6</xdr:col>
                    <xdr:colOff>447675</xdr:colOff>
                    <xdr:row>92</xdr:row>
                    <xdr:rowOff>438150</xdr:rowOff>
                  </to>
                </anchor>
              </controlPr>
            </control>
          </mc:Choice>
        </mc:AlternateContent>
        <mc:AlternateContent xmlns:mc="http://schemas.openxmlformats.org/markup-compatibility/2006">
          <mc:Choice Requires="x14">
            <control shapeId="1262" r:id="rId177" name="Check Box 238">
              <controlPr defaultSize="0" autoFill="0" autoLine="0" autoPict="0">
                <anchor moveWithCells="1">
                  <from>
                    <xdr:col>7</xdr:col>
                    <xdr:colOff>161925</xdr:colOff>
                    <xdr:row>92</xdr:row>
                    <xdr:rowOff>142875</xdr:rowOff>
                  </from>
                  <to>
                    <xdr:col>7</xdr:col>
                    <xdr:colOff>447675</xdr:colOff>
                    <xdr:row>92</xdr:row>
                    <xdr:rowOff>514350</xdr:rowOff>
                  </to>
                </anchor>
              </controlPr>
            </control>
          </mc:Choice>
        </mc:AlternateContent>
        <mc:AlternateContent xmlns:mc="http://schemas.openxmlformats.org/markup-compatibility/2006">
          <mc:Choice Requires="x14">
            <control shapeId="1263" r:id="rId178" name="Check Box 239">
              <controlPr defaultSize="0" autoFill="0" autoLine="0" autoPict="0">
                <anchor moveWithCells="1">
                  <from>
                    <xdr:col>7</xdr:col>
                    <xdr:colOff>161925</xdr:colOff>
                    <xdr:row>92</xdr:row>
                    <xdr:rowOff>142875</xdr:rowOff>
                  </from>
                  <to>
                    <xdr:col>7</xdr:col>
                    <xdr:colOff>447675</xdr:colOff>
                    <xdr:row>92</xdr:row>
                    <xdr:rowOff>514350</xdr:rowOff>
                  </to>
                </anchor>
              </controlPr>
            </control>
          </mc:Choice>
        </mc:AlternateContent>
        <mc:AlternateContent xmlns:mc="http://schemas.openxmlformats.org/markup-compatibility/2006">
          <mc:Choice Requires="x14">
            <control shapeId="1264" r:id="rId179" name="Check Box 240">
              <controlPr defaultSize="0" autoFill="0" autoLine="0" autoPict="0">
                <anchor moveWithCells="1">
                  <from>
                    <xdr:col>6</xdr:col>
                    <xdr:colOff>152400</xdr:colOff>
                    <xdr:row>97</xdr:row>
                    <xdr:rowOff>200025</xdr:rowOff>
                  </from>
                  <to>
                    <xdr:col>6</xdr:col>
                    <xdr:colOff>447675</xdr:colOff>
                    <xdr:row>97</xdr:row>
                    <xdr:rowOff>438150</xdr:rowOff>
                  </to>
                </anchor>
              </controlPr>
            </control>
          </mc:Choice>
        </mc:AlternateContent>
        <mc:AlternateContent xmlns:mc="http://schemas.openxmlformats.org/markup-compatibility/2006">
          <mc:Choice Requires="x14">
            <control shapeId="1265" r:id="rId180" name="Check Box 241">
              <controlPr defaultSize="0" autoFill="0" autoLine="0" autoPict="0">
                <anchor moveWithCells="1">
                  <from>
                    <xdr:col>7</xdr:col>
                    <xdr:colOff>161925</xdr:colOff>
                    <xdr:row>97</xdr:row>
                    <xdr:rowOff>142875</xdr:rowOff>
                  </from>
                  <to>
                    <xdr:col>7</xdr:col>
                    <xdr:colOff>447675</xdr:colOff>
                    <xdr:row>97</xdr:row>
                    <xdr:rowOff>514350</xdr:rowOff>
                  </to>
                </anchor>
              </controlPr>
            </control>
          </mc:Choice>
        </mc:AlternateContent>
        <mc:AlternateContent xmlns:mc="http://schemas.openxmlformats.org/markup-compatibility/2006">
          <mc:Choice Requires="x14">
            <control shapeId="1266" r:id="rId181" name="Check Box 242">
              <controlPr defaultSize="0" autoFill="0" autoLine="0" autoPict="0">
                <anchor moveWithCells="1">
                  <from>
                    <xdr:col>7</xdr:col>
                    <xdr:colOff>161925</xdr:colOff>
                    <xdr:row>97</xdr:row>
                    <xdr:rowOff>142875</xdr:rowOff>
                  </from>
                  <to>
                    <xdr:col>7</xdr:col>
                    <xdr:colOff>447675</xdr:colOff>
                    <xdr:row>97</xdr:row>
                    <xdr:rowOff>514350</xdr:rowOff>
                  </to>
                </anchor>
              </controlPr>
            </control>
          </mc:Choice>
        </mc:AlternateContent>
        <mc:AlternateContent xmlns:mc="http://schemas.openxmlformats.org/markup-compatibility/2006">
          <mc:Choice Requires="x14">
            <control shapeId="1267" r:id="rId182" name="Check Box 243">
              <controlPr defaultSize="0" autoFill="0" autoLine="0" autoPict="0">
                <anchor moveWithCells="1">
                  <from>
                    <xdr:col>6</xdr:col>
                    <xdr:colOff>152400</xdr:colOff>
                    <xdr:row>99</xdr:row>
                    <xdr:rowOff>200025</xdr:rowOff>
                  </from>
                  <to>
                    <xdr:col>6</xdr:col>
                    <xdr:colOff>447675</xdr:colOff>
                    <xdr:row>99</xdr:row>
                    <xdr:rowOff>438150</xdr:rowOff>
                  </to>
                </anchor>
              </controlPr>
            </control>
          </mc:Choice>
        </mc:AlternateContent>
        <mc:AlternateContent xmlns:mc="http://schemas.openxmlformats.org/markup-compatibility/2006">
          <mc:Choice Requires="x14">
            <control shapeId="1268" r:id="rId183" name="Check Box 244">
              <controlPr defaultSize="0" autoFill="0" autoLine="0" autoPict="0">
                <anchor moveWithCells="1">
                  <from>
                    <xdr:col>7</xdr:col>
                    <xdr:colOff>161925</xdr:colOff>
                    <xdr:row>99</xdr:row>
                    <xdr:rowOff>142875</xdr:rowOff>
                  </from>
                  <to>
                    <xdr:col>7</xdr:col>
                    <xdr:colOff>447675</xdr:colOff>
                    <xdr:row>99</xdr:row>
                    <xdr:rowOff>514350</xdr:rowOff>
                  </to>
                </anchor>
              </controlPr>
            </control>
          </mc:Choice>
        </mc:AlternateContent>
        <mc:AlternateContent xmlns:mc="http://schemas.openxmlformats.org/markup-compatibility/2006">
          <mc:Choice Requires="x14">
            <control shapeId="1269" r:id="rId184" name="Check Box 245">
              <controlPr defaultSize="0" autoFill="0" autoLine="0" autoPict="0">
                <anchor moveWithCells="1">
                  <from>
                    <xdr:col>7</xdr:col>
                    <xdr:colOff>161925</xdr:colOff>
                    <xdr:row>99</xdr:row>
                    <xdr:rowOff>142875</xdr:rowOff>
                  </from>
                  <to>
                    <xdr:col>7</xdr:col>
                    <xdr:colOff>447675</xdr:colOff>
                    <xdr:row>99</xdr:row>
                    <xdr:rowOff>514350</xdr:rowOff>
                  </to>
                </anchor>
              </controlPr>
            </control>
          </mc:Choice>
        </mc:AlternateContent>
        <mc:AlternateContent xmlns:mc="http://schemas.openxmlformats.org/markup-compatibility/2006">
          <mc:Choice Requires="x14">
            <control shapeId="1273" r:id="rId185" name="Check Box 249">
              <controlPr defaultSize="0" autoFill="0" autoLine="0" autoPict="0">
                <anchor moveWithCells="1">
                  <from>
                    <xdr:col>6</xdr:col>
                    <xdr:colOff>152400</xdr:colOff>
                    <xdr:row>35</xdr:row>
                    <xdr:rowOff>200025</xdr:rowOff>
                  </from>
                  <to>
                    <xdr:col>6</xdr:col>
                    <xdr:colOff>447675</xdr:colOff>
                    <xdr:row>35</xdr:row>
                    <xdr:rowOff>428625</xdr:rowOff>
                  </to>
                </anchor>
              </controlPr>
            </control>
          </mc:Choice>
        </mc:AlternateContent>
        <mc:AlternateContent xmlns:mc="http://schemas.openxmlformats.org/markup-compatibility/2006">
          <mc:Choice Requires="x14">
            <control shapeId="1274" r:id="rId186" name="Check Box 250">
              <controlPr defaultSize="0" autoFill="0" autoLine="0" autoPict="0">
                <anchor moveWithCells="1">
                  <from>
                    <xdr:col>7</xdr:col>
                    <xdr:colOff>161925</xdr:colOff>
                    <xdr:row>35</xdr:row>
                    <xdr:rowOff>142875</xdr:rowOff>
                  </from>
                  <to>
                    <xdr:col>7</xdr:col>
                    <xdr:colOff>447675</xdr:colOff>
                    <xdr:row>35</xdr:row>
                    <xdr:rowOff>504825</xdr:rowOff>
                  </to>
                </anchor>
              </controlPr>
            </control>
          </mc:Choice>
        </mc:AlternateContent>
        <mc:AlternateContent xmlns:mc="http://schemas.openxmlformats.org/markup-compatibility/2006">
          <mc:Choice Requires="x14">
            <control shapeId="1275" r:id="rId187" name="Check Box 251">
              <controlPr defaultSize="0" autoFill="0" autoLine="0" autoPict="0">
                <anchor moveWithCells="1">
                  <from>
                    <xdr:col>6</xdr:col>
                    <xdr:colOff>152400</xdr:colOff>
                    <xdr:row>713</xdr:row>
                    <xdr:rowOff>200025</xdr:rowOff>
                  </from>
                  <to>
                    <xdr:col>6</xdr:col>
                    <xdr:colOff>447675</xdr:colOff>
                    <xdr:row>713</xdr:row>
                    <xdr:rowOff>438150</xdr:rowOff>
                  </to>
                </anchor>
              </controlPr>
            </control>
          </mc:Choice>
        </mc:AlternateContent>
        <mc:AlternateContent xmlns:mc="http://schemas.openxmlformats.org/markup-compatibility/2006">
          <mc:Choice Requires="x14">
            <control shapeId="1276" r:id="rId188" name="Check Box 252">
              <controlPr defaultSize="0" autoFill="0" autoLine="0" autoPict="0">
                <anchor moveWithCells="1">
                  <from>
                    <xdr:col>7</xdr:col>
                    <xdr:colOff>161925</xdr:colOff>
                    <xdr:row>713</xdr:row>
                    <xdr:rowOff>142875</xdr:rowOff>
                  </from>
                  <to>
                    <xdr:col>7</xdr:col>
                    <xdr:colOff>447675</xdr:colOff>
                    <xdr:row>713</xdr:row>
                    <xdr:rowOff>514350</xdr:rowOff>
                  </to>
                </anchor>
              </controlPr>
            </control>
          </mc:Choice>
        </mc:AlternateContent>
        <mc:AlternateContent xmlns:mc="http://schemas.openxmlformats.org/markup-compatibility/2006">
          <mc:Choice Requires="x14">
            <control shapeId="1277" r:id="rId189" name="Check Box 253">
              <controlPr defaultSize="0" autoFill="0" autoLine="0" autoPict="0">
                <anchor moveWithCells="1">
                  <from>
                    <xdr:col>6</xdr:col>
                    <xdr:colOff>152400</xdr:colOff>
                    <xdr:row>714</xdr:row>
                    <xdr:rowOff>200025</xdr:rowOff>
                  </from>
                  <to>
                    <xdr:col>6</xdr:col>
                    <xdr:colOff>447675</xdr:colOff>
                    <xdr:row>714</xdr:row>
                    <xdr:rowOff>438150</xdr:rowOff>
                  </to>
                </anchor>
              </controlPr>
            </control>
          </mc:Choice>
        </mc:AlternateContent>
        <mc:AlternateContent xmlns:mc="http://schemas.openxmlformats.org/markup-compatibility/2006">
          <mc:Choice Requires="x14">
            <control shapeId="1278" r:id="rId190" name="Check Box 254">
              <controlPr defaultSize="0" autoFill="0" autoLine="0" autoPict="0">
                <anchor moveWithCells="1">
                  <from>
                    <xdr:col>7</xdr:col>
                    <xdr:colOff>161925</xdr:colOff>
                    <xdr:row>714</xdr:row>
                    <xdr:rowOff>142875</xdr:rowOff>
                  </from>
                  <to>
                    <xdr:col>7</xdr:col>
                    <xdr:colOff>447675</xdr:colOff>
                    <xdr:row>714</xdr:row>
                    <xdr:rowOff>514350</xdr:rowOff>
                  </to>
                </anchor>
              </controlPr>
            </control>
          </mc:Choice>
        </mc:AlternateContent>
        <mc:AlternateContent xmlns:mc="http://schemas.openxmlformats.org/markup-compatibility/2006">
          <mc:Choice Requires="x14">
            <control shapeId="1279" r:id="rId191" name="Check Box 255">
              <controlPr defaultSize="0" autoFill="0" autoLine="0" autoPict="0">
                <anchor moveWithCells="1">
                  <from>
                    <xdr:col>6</xdr:col>
                    <xdr:colOff>152400</xdr:colOff>
                    <xdr:row>715</xdr:row>
                    <xdr:rowOff>200025</xdr:rowOff>
                  </from>
                  <to>
                    <xdr:col>6</xdr:col>
                    <xdr:colOff>447675</xdr:colOff>
                    <xdr:row>715</xdr:row>
                    <xdr:rowOff>438150</xdr:rowOff>
                  </to>
                </anchor>
              </controlPr>
            </control>
          </mc:Choice>
        </mc:AlternateContent>
        <mc:AlternateContent xmlns:mc="http://schemas.openxmlformats.org/markup-compatibility/2006">
          <mc:Choice Requires="x14">
            <control shapeId="1280" r:id="rId192" name="Check Box 256">
              <controlPr defaultSize="0" autoFill="0" autoLine="0" autoPict="0">
                <anchor moveWithCells="1">
                  <from>
                    <xdr:col>7</xdr:col>
                    <xdr:colOff>161925</xdr:colOff>
                    <xdr:row>715</xdr:row>
                    <xdr:rowOff>142875</xdr:rowOff>
                  </from>
                  <to>
                    <xdr:col>7</xdr:col>
                    <xdr:colOff>447675</xdr:colOff>
                    <xdr:row>715</xdr:row>
                    <xdr:rowOff>514350</xdr:rowOff>
                  </to>
                </anchor>
              </controlPr>
            </control>
          </mc:Choice>
        </mc:AlternateContent>
        <mc:AlternateContent xmlns:mc="http://schemas.openxmlformats.org/markup-compatibility/2006">
          <mc:Choice Requires="x14">
            <control shapeId="1281" r:id="rId193" name="Check Box 257">
              <controlPr defaultSize="0" autoFill="0" autoLine="0" autoPict="0">
                <anchor moveWithCells="1">
                  <from>
                    <xdr:col>6</xdr:col>
                    <xdr:colOff>152400</xdr:colOff>
                    <xdr:row>716</xdr:row>
                    <xdr:rowOff>200025</xdr:rowOff>
                  </from>
                  <to>
                    <xdr:col>6</xdr:col>
                    <xdr:colOff>447675</xdr:colOff>
                    <xdr:row>716</xdr:row>
                    <xdr:rowOff>438150</xdr:rowOff>
                  </to>
                </anchor>
              </controlPr>
            </control>
          </mc:Choice>
        </mc:AlternateContent>
        <mc:AlternateContent xmlns:mc="http://schemas.openxmlformats.org/markup-compatibility/2006">
          <mc:Choice Requires="x14">
            <control shapeId="1282" r:id="rId194" name="Check Box 258">
              <controlPr defaultSize="0" autoFill="0" autoLine="0" autoPict="0">
                <anchor moveWithCells="1">
                  <from>
                    <xdr:col>7</xdr:col>
                    <xdr:colOff>161925</xdr:colOff>
                    <xdr:row>716</xdr:row>
                    <xdr:rowOff>142875</xdr:rowOff>
                  </from>
                  <to>
                    <xdr:col>7</xdr:col>
                    <xdr:colOff>447675</xdr:colOff>
                    <xdr:row>716</xdr:row>
                    <xdr:rowOff>514350</xdr:rowOff>
                  </to>
                </anchor>
              </controlPr>
            </control>
          </mc:Choice>
        </mc:AlternateContent>
        <mc:AlternateContent xmlns:mc="http://schemas.openxmlformats.org/markup-compatibility/2006">
          <mc:Choice Requires="x14">
            <control shapeId="1283" r:id="rId195" name="Check Box 259">
              <controlPr defaultSize="0" autoFill="0" autoLine="0" autoPict="0">
                <anchor moveWithCells="1">
                  <from>
                    <xdr:col>6</xdr:col>
                    <xdr:colOff>152400</xdr:colOff>
                    <xdr:row>717</xdr:row>
                    <xdr:rowOff>200025</xdr:rowOff>
                  </from>
                  <to>
                    <xdr:col>6</xdr:col>
                    <xdr:colOff>447675</xdr:colOff>
                    <xdr:row>717</xdr:row>
                    <xdr:rowOff>438150</xdr:rowOff>
                  </to>
                </anchor>
              </controlPr>
            </control>
          </mc:Choice>
        </mc:AlternateContent>
        <mc:AlternateContent xmlns:mc="http://schemas.openxmlformats.org/markup-compatibility/2006">
          <mc:Choice Requires="x14">
            <control shapeId="1284" r:id="rId196" name="Check Box 260">
              <controlPr defaultSize="0" autoFill="0" autoLine="0" autoPict="0">
                <anchor moveWithCells="1">
                  <from>
                    <xdr:col>7</xdr:col>
                    <xdr:colOff>161925</xdr:colOff>
                    <xdr:row>717</xdr:row>
                    <xdr:rowOff>142875</xdr:rowOff>
                  </from>
                  <to>
                    <xdr:col>7</xdr:col>
                    <xdr:colOff>447675</xdr:colOff>
                    <xdr:row>717</xdr:row>
                    <xdr:rowOff>514350</xdr:rowOff>
                  </to>
                </anchor>
              </controlPr>
            </control>
          </mc:Choice>
        </mc:AlternateContent>
        <mc:AlternateContent xmlns:mc="http://schemas.openxmlformats.org/markup-compatibility/2006">
          <mc:Choice Requires="x14">
            <control shapeId="1285" r:id="rId197" name="Check Box 261">
              <controlPr defaultSize="0" autoFill="0" autoLine="0" autoPict="0">
                <anchor moveWithCells="1">
                  <from>
                    <xdr:col>6</xdr:col>
                    <xdr:colOff>152400</xdr:colOff>
                    <xdr:row>718</xdr:row>
                    <xdr:rowOff>200025</xdr:rowOff>
                  </from>
                  <to>
                    <xdr:col>6</xdr:col>
                    <xdr:colOff>447675</xdr:colOff>
                    <xdr:row>718</xdr:row>
                    <xdr:rowOff>438150</xdr:rowOff>
                  </to>
                </anchor>
              </controlPr>
            </control>
          </mc:Choice>
        </mc:AlternateContent>
        <mc:AlternateContent xmlns:mc="http://schemas.openxmlformats.org/markup-compatibility/2006">
          <mc:Choice Requires="x14">
            <control shapeId="1286" r:id="rId198" name="Check Box 262">
              <controlPr defaultSize="0" autoFill="0" autoLine="0" autoPict="0">
                <anchor moveWithCells="1">
                  <from>
                    <xdr:col>7</xdr:col>
                    <xdr:colOff>161925</xdr:colOff>
                    <xdr:row>718</xdr:row>
                    <xdr:rowOff>142875</xdr:rowOff>
                  </from>
                  <to>
                    <xdr:col>7</xdr:col>
                    <xdr:colOff>447675</xdr:colOff>
                    <xdr:row>718</xdr:row>
                    <xdr:rowOff>514350</xdr:rowOff>
                  </to>
                </anchor>
              </controlPr>
            </control>
          </mc:Choice>
        </mc:AlternateContent>
        <mc:AlternateContent xmlns:mc="http://schemas.openxmlformats.org/markup-compatibility/2006">
          <mc:Choice Requires="x14">
            <control shapeId="1287" r:id="rId199" name="Check Box 263">
              <controlPr defaultSize="0" autoFill="0" autoLine="0" autoPict="0">
                <anchor moveWithCells="1">
                  <from>
                    <xdr:col>6</xdr:col>
                    <xdr:colOff>152400</xdr:colOff>
                    <xdr:row>719</xdr:row>
                    <xdr:rowOff>200025</xdr:rowOff>
                  </from>
                  <to>
                    <xdr:col>6</xdr:col>
                    <xdr:colOff>447675</xdr:colOff>
                    <xdr:row>719</xdr:row>
                    <xdr:rowOff>438150</xdr:rowOff>
                  </to>
                </anchor>
              </controlPr>
            </control>
          </mc:Choice>
        </mc:AlternateContent>
        <mc:AlternateContent xmlns:mc="http://schemas.openxmlformats.org/markup-compatibility/2006">
          <mc:Choice Requires="x14">
            <control shapeId="1288" r:id="rId200" name="Check Box 264">
              <controlPr defaultSize="0" autoFill="0" autoLine="0" autoPict="0">
                <anchor moveWithCells="1">
                  <from>
                    <xdr:col>7</xdr:col>
                    <xdr:colOff>161925</xdr:colOff>
                    <xdr:row>719</xdr:row>
                    <xdr:rowOff>142875</xdr:rowOff>
                  </from>
                  <to>
                    <xdr:col>7</xdr:col>
                    <xdr:colOff>447675</xdr:colOff>
                    <xdr:row>719</xdr:row>
                    <xdr:rowOff>514350</xdr:rowOff>
                  </to>
                </anchor>
              </controlPr>
            </control>
          </mc:Choice>
        </mc:AlternateContent>
        <mc:AlternateContent xmlns:mc="http://schemas.openxmlformats.org/markup-compatibility/2006">
          <mc:Choice Requires="x14">
            <control shapeId="1289" r:id="rId201" name="Check Box 265">
              <controlPr defaultSize="0" autoFill="0" autoLine="0" autoPict="0">
                <anchor moveWithCells="1">
                  <from>
                    <xdr:col>6</xdr:col>
                    <xdr:colOff>152400</xdr:colOff>
                    <xdr:row>721</xdr:row>
                    <xdr:rowOff>200025</xdr:rowOff>
                  </from>
                  <to>
                    <xdr:col>6</xdr:col>
                    <xdr:colOff>447675</xdr:colOff>
                    <xdr:row>722</xdr:row>
                    <xdr:rowOff>9525</xdr:rowOff>
                  </to>
                </anchor>
              </controlPr>
            </control>
          </mc:Choice>
        </mc:AlternateContent>
        <mc:AlternateContent xmlns:mc="http://schemas.openxmlformats.org/markup-compatibility/2006">
          <mc:Choice Requires="x14">
            <control shapeId="1290" r:id="rId202" name="Check Box 266">
              <controlPr defaultSize="0" autoFill="0" autoLine="0" autoPict="0">
                <anchor moveWithCells="1">
                  <from>
                    <xdr:col>7</xdr:col>
                    <xdr:colOff>161925</xdr:colOff>
                    <xdr:row>721</xdr:row>
                    <xdr:rowOff>142875</xdr:rowOff>
                  </from>
                  <to>
                    <xdr:col>7</xdr:col>
                    <xdr:colOff>447675</xdr:colOff>
                    <xdr:row>722</xdr:row>
                    <xdr:rowOff>85725</xdr:rowOff>
                  </to>
                </anchor>
              </controlPr>
            </control>
          </mc:Choice>
        </mc:AlternateContent>
        <mc:AlternateContent xmlns:mc="http://schemas.openxmlformats.org/markup-compatibility/2006">
          <mc:Choice Requires="x14">
            <control shapeId="1291" r:id="rId203" name="Check Box 267">
              <controlPr defaultSize="0" autoFill="0" autoLine="0" autoPict="0">
                <anchor moveWithCells="1">
                  <from>
                    <xdr:col>6</xdr:col>
                    <xdr:colOff>152400</xdr:colOff>
                    <xdr:row>720</xdr:row>
                    <xdr:rowOff>200025</xdr:rowOff>
                  </from>
                  <to>
                    <xdr:col>6</xdr:col>
                    <xdr:colOff>447675</xdr:colOff>
                    <xdr:row>720</xdr:row>
                    <xdr:rowOff>438150</xdr:rowOff>
                  </to>
                </anchor>
              </controlPr>
            </control>
          </mc:Choice>
        </mc:AlternateContent>
        <mc:AlternateContent xmlns:mc="http://schemas.openxmlformats.org/markup-compatibility/2006">
          <mc:Choice Requires="x14">
            <control shapeId="1292" r:id="rId204" name="Check Box 268">
              <controlPr defaultSize="0" autoFill="0" autoLine="0" autoPict="0">
                <anchor moveWithCells="1">
                  <from>
                    <xdr:col>7</xdr:col>
                    <xdr:colOff>161925</xdr:colOff>
                    <xdr:row>720</xdr:row>
                    <xdr:rowOff>142875</xdr:rowOff>
                  </from>
                  <to>
                    <xdr:col>7</xdr:col>
                    <xdr:colOff>447675</xdr:colOff>
                    <xdr:row>720</xdr:row>
                    <xdr:rowOff>514350</xdr:rowOff>
                  </to>
                </anchor>
              </controlPr>
            </control>
          </mc:Choice>
        </mc:AlternateContent>
        <mc:AlternateContent xmlns:mc="http://schemas.openxmlformats.org/markup-compatibility/2006">
          <mc:Choice Requires="x14">
            <control shapeId="1293" r:id="rId205" name="Check Box 269">
              <controlPr defaultSize="0" autoFill="0" autoLine="0" autoPict="0">
                <anchor moveWithCells="1">
                  <from>
                    <xdr:col>6</xdr:col>
                    <xdr:colOff>152400</xdr:colOff>
                    <xdr:row>724</xdr:row>
                    <xdr:rowOff>200025</xdr:rowOff>
                  </from>
                  <to>
                    <xdr:col>6</xdr:col>
                    <xdr:colOff>447675</xdr:colOff>
                    <xdr:row>724</xdr:row>
                    <xdr:rowOff>438150</xdr:rowOff>
                  </to>
                </anchor>
              </controlPr>
            </control>
          </mc:Choice>
        </mc:AlternateContent>
        <mc:AlternateContent xmlns:mc="http://schemas.openxmlformats.org/markup-compatibility/2006">
          <mc:Choice Requires="x14">
            <control shapeId="1294" r:id="rId206" name="Check Box 270">
              <controlPr defaultSize="0" autoFill="0" autoLine="0" autoPict="0">
                <anchor moveWithCells="1">
                  <from>
                    <xdr:col>7</xdr:col>
                    <xdr:colOff>161925</xdr:colOff>
                    <xdr:row>724</xdr:row>
                    <xdr:rowOff>142875</xdr:rowOff>
                  </from>
                  <to>
                    <xdr:col>7</xdr:col>
                    <xdr:colOff>447675</xdr:colOff>
                    <xdr:row>724</xdr:row>
                    <xdr:rowOff>514350</xdr:rowOff>
                  </to>
                </anchor>
              </controlPr>
            </control>
          </mc:Choice>
        </mc:AlternateContent>
        <mc:AlternateContent xmlns:mc="http://schemas.openxmlformats.org/markup-compatibility/2006">
          <mc:Choice Requires="x14">
            <control shapeId="1295" r:id="rId207" name="Check Box 271">
              <controlPr defaultSize="0" autoFill="0" autoLine="0" autoPict="0">
                <anchor moveWithCells="1">
                  <from>
                    <xdr:col>6</xdr:col>
                    <xdr:colOff>152400</xdr:colOff>
                    <xdr:row>725</xdr:row>
                    <xdr:rowOff>200025</xdr:rowOff>
                  </from>
                  <to>
                    <xdr:col>6</xdr:col>
                    <xdr:colOff>447675</xdr:colOff>
                    <xdr:row>725</xdr:row>
                    <xdr:rowOff>438150</xdr:rowOff>
                  </to>
                </anchor>
              </controlPr>
            </control>
          </mc:Choice>
        </mc:AlternateContent>
        <mc:AlternateContent xmlns:mc="http://schemas.openxmlformats.org/markup-compatibility/2006">
          <mc:Choice Requires="x14">
            <control shapeId="1296" r:id="rId208" name="Check Box 272">
              <controlPr defaultSize="0" autoFill="0" autoLine="0" autoPict="0">
                <anchor moveWithCells="1">
                  <from>
                    <xdr:col>7</xdr:col>
                    <xdr:colOff>161925</xdr:colOff>
                    <xdr:row>725</xdr:row>
                    <xdr:rowOff>142875</xdr:rowOff>
                  </from>
                  <to>
                    <xdr:col>7</xdr:col>
                    <xdr:colOff>447675</xdr:colOff>
                    <xdr:row>725</xdr:row>
                    <xdr:rowOff>514350</xdr:rowOff>
                  </to>
                </anchor>
              </controlPr>
            </control>
          </mc:Choice>
        </mc:AlternateContent>
        <mc:AlternateContent xmlns:mc="http://schemas.openxmlformats.org/markup-compatibility/2006">
          <mc:Choice Requires="x14">
            <control shapeId="1297" r:id="rId209" name="Check Box 273">
              <controlPr defaultSize="0" autoFill="0" autoLine="0" autoPict="0">
                <anchor moveWithCells="1">
                  <from>
                    <xdr:col>6</xdr:col>
                    <xdr:colOff>152400</xdr:colOff>
                    <xdr:row>727</xdr:row>
                    <xdr:rowOff>200025</xdr:rowOff>
                  </from>
                  <to>
                    <xdr:col>6</xdr:col>
                    <xdr:colOff>447675</xdr:colOff>
                    <xdr:row>727</xdr:row>
                    <xdr:rowOff>438150</xdr:rowOff>
                  </to>
                </anchor>
              </controlPr>
            </control>
          </mc:Choice>
        </mc:AlternateContent>
        <mc:AlternateContent xmlns:mc="http://schemas.openxmlformats.org/markup-compatibility/2006">
          <mc:Choice Requires="x14">
            <control shapeId="1298" r:id="rId210" name="Check Box 274">
              <controlPr defaultSize="0" autoFill="0" autoLine="0" autoPict="0">
                <anchor moveWithCells="1">
                  <from>
                    <xdr:col>7</xdr:col>
                    <xdr:colOff>161925</xdr:colOff>
                    <xdr:row>727</xdr:row>
                    <xdr:rowOff>142875</xdr:rowOff>
                  </from>
                  <to>
                    <xdr:col>7</xdr:col>
                    <xdr:colOff>447675</xdr:colOff>
                    <xdr:row>727</xdr:row>
                    <xdr:rowOff>514350</xdr:rowOff>
                  </to>
                </anchor>
              </controlPr>
            </control>
          </mc:Choice>
        </mc:AlternateContent>
        <mc:AlternateContent xmlns:mc="http://schemas.openxmlformats.org/markup-compatibility/2006">
          <mc:Choice Requires="x14">
            <control shapeId="1299" r:id="rId211" name="Check Box 275">
              <controlPr defaultSize="0" autoFill="0" autoLine="0" autoPict="0">
                <anchor moveWithCells="1">
                  <from>
                    <xdr:col>6</xdr:col>
                    <xdr:colOff>152400</xdr:colOff>
                    <xdr:row>726</xdr:row>
                    <xdr:rowOff>200025</xdr:rowOff>
                  </from>
                  <to>
                    <xdr:col>6</xdr:col>
                    <xdr:colOff>447675</xdr:colOff>
                    <xdr:row>726</xdr:row>
                    <xdr:rowOff>438150</xdr:rowOff>
                  </to>
                </anchor>
              </controlPr>
            </control>
          </mc:Choice>
        </mc:AlternateContent>
        <mc:AlternateContent xmlns:mc="http://schemas.openxmlformats.org/markup-compatibility/2006">
          <mc:Choice Requires="x14">
            <control shapeId="1300" r:id="rId212" name="Check Box 276">
              <controlPr defaultSize="0" autoFill="0" autoLine="0" autoPict="0">
                <anchor moveWithCells="1">
                  <from>
                    <xdr:col>7</xdr:col>
                    <xdr:colOff>161925</xdr:colOff>
                    <xdr:row>726</xdr:row>
                    <xdr:rowOff>142875</xdr:rowOff>
                  </from>
                  <to>
                    <xdr:col>7</xdr:col>
                    <xdr:colOff>447675</xdr:colOff>
                    <xdr:row>726</xdr:row>
                    <xdr:rowOff>514350</xdr:rowOff>
                  </to>
                </anchor>
              </controlPr>
            </control>
          </mc:Choice>
        </mc:AlternateContent>
        <mc:AlternateContent xmlns:mc="http://schemas.openxmlformats.org/markup-compatibility/2006">
          <mc:Choice Requires="x14">
            <control shapeId="1301" r:id="rId213" name="Check Box 277">
              <controlPr defaultSize="0" autoFill="0" autoLine="0" autoPict="0">
                <anchor moveWithCells="1">
                  <from>
                    <xdr:col>7</xdr:col>
                    <xdr:colOff>161925</xdr:colOff>
                    <xdr:row>726</xdr:row>
                    <xdr:rowOff>142875</xdr:rowOff>
                  </from>
                  <to>
                    <xdr:col>7</xdr:col>
                    <xdr:colOff>447675</xdr:colOff>
                    <xdr:row>726</xdr:row>
                    <xdr:rowOff>514350</xdr:rowOff>
                  </to>
                </anchor>
              </controlPr>
            </control>
          </mc:Choice>
        </mc:AlternateContent>
        <mc:AlternateContent xmlns:mc="http://schemas.openxmlformats.org/markup-compatibility/2006">
          <mc:Choice Requires="x14">
            <control shapeId="1302" r:id="rId214" name="Check Box 278">
              <controlPr defaultSize="0" autoFill="0" autoLine="0" autoPict="0">
                <anchor moveWithCells="1">
                  <from>
                    <xdr:col>6</xdr:col>
                    <xdr:colOff>161925</xdr:colOff>
                    <xdr:row>120</xdr:row>
                    <xdr:rowOff>161925</xdr:rowOff>
                  </from>
                  <to>
                    <xdr:col>6</xdr:col>
                    <xdr:colOff>457200</xdr:colOff>
                    <xdr:row>120</xdr:row>
                    <xdr:rowOff>400050</xdr:rowOff>
                  </to>
                </anchor>
              </controlPr>
            </control>
          </mc:Choice>
        </mc:AlternateContent>
        <mc:AlternateContent xmlns:mc="http://schemas.openxmlformats.org/markup-compatibility/2006">
          <mc:Choice Requires="x14">
            <control shapeId="1303" r:id="rId215" name="Check Box 279">
              <controlPr defaultSize="0" autoFill="0" autoLine="0" autoPict="0">
                <anchor moveWithCells="1">
                  <from>
                    <xdr:col>7</xdr:col>
                    <xdr:colOff>171450</xdr:colOff>
                    <xdr:row>120</xdr:row>
                    <xdr:rowOff>95250</xdr:rowOff>
                  </from>
                  <to>
                    <xdr:col>7</xdr:col>
                    <xdr:colOff>457200</xdr:colOff>
                    <xdr:row>120</xdr:row>
                    <xdr:rowOff>466725</xdr:rowOff>
                  </to>
                </anchor>
              </controlPr>
            </control>
          </mc:Choice>
        </mc:AlternateContent>
        <mc:AlternateContent xmlns:mc="http://schemas.openxmlformats.org/markup-compatibility/2006">
          <mc:Choice Requires="x14">
            <control shapeId="1304" r:id="rId216" name="Check Box 280">
              <controlPr defaultSize="0" autoFill="0" autoLine="0" autoPict="0">
                <anchor moveWithCells="1">
                  <from>
                    <xdr:col>6</xdr:col>
                    <xdr:colOff>161925</xdr:colOff>
                    <xdr:row>120</xdr:row>
                    <xdr:rowOff>161925</xdr:rowOff>
                  </from>
                  <to>
                    <xdr:col>6</xdr:col>
                    <xdr:colOff>457200</xdr:colOff>
                    <xdr:row>120</xdr:row>
                    <xdr:rowOff>400050</xdr:rowOff>
                  </to>
                </anchor>
              </controlPr>
            </control>
          </mc:Choice>
        </mc:AlternateContent>
        <mc:AlternateContent xmlns:mc="http://schemas.openxmlformats.org/markup-compatibility/2006">
          <mc:Choice Requires="x14">
            <control shapeId="1305" r:id="rId217" name="Check Box 281">
              <controlPr defaultSize="0" autoFill="0" autoLine="0" autoPict="0">
                <anchor moveWithCells="1">
                  <from>
                    <xdr:col>7</xdr:col>
                    <xdr:colOff>171450</xdr:colOff>
                    <xdr:row>120</xdr:row>
                    <xdr:rowOff>95250</xdr:rowOff>
                  </from>
                  <to>
                    <xdr:col>7</xdr:col>
                    <xdr:colOff>457200</xdr:colOff>
                    <xdr:row>120</xdr:row>
                    <xdr:rowOff>466725</xdr:rowOff>
                  </to>
                </anchor>
              </controlPr>
            </control>
          </mc:Choice>
        </mc:AlternateContent>
        <mc:AlternateContent xmlns:mc="http://schemas.openxmlformats.org/markup-compatibility/2006">
          <mc:Choice Requires="x14">
            <control shapeId="1306" r:id="rId218" name="Check Box 282">
              <controlPr defaultSize="0" autoFill="0" autoLine="0" autoPict="0">
                <anchor moveWithCells="1">
                  <from>
                    <xdr:col>6</xdr:col>
                    <xdr:colOff>114300</xdr:colOff>
                    <xdr:row>138</xdr:row>
                    <xdr:rowOff>85725</xdr:rowOff>
                  </from>
                  <to>
                    <xdr:col>6</xdr:col>
                    <xdr:colOff>409575</xdr:colOff>
                    <xdr:row>138</xdr:row>
                    <xdr:rowOff>323850</xdr:rowOff>
                  </to>
                </anchor>
              </controlPr>
            </control>
          </mc:Choice>
        </mc:AlternateContent>
        <mc:AlternateContent xmlns:mc="http://schemas.openxmlformats.org/markup-compatibility/2006">
          <mc:Choice Requires="x14">
            <control shapeId="1307" r:id="rId219" name="Check Box 283">
              <controlPr defaultSize="0" autoFill="0" autoLine="0" autoPict="0">
                <anchor moveWithCells="1">
                  <from>
                    <xdr:col>7</xdr:col>
                    <xdr:colOff>114300</xdr:colOff>
                    <xdr:row>138</xdr:row>
                    <xdr:rowOff>19050</xdr:rowOff>
                  </from>
                  <to>
                    <xdr:col>7</xdr:col>
                    <xdr:colOff>409575</xdr:colOff>
                    <xdr:row>138</xdr:row>
                    <xdr:rowOff>409575</xdr:rowOff>
                  </to>
                </anchor>
              </controlPr>
            </control>
          </mc:Choice>
        </mc:AlternateContent>
        <mc:AlternateContent xmlns:mc="http://schemas.openxmlformats.org/markup-compatibility/2006">
          <mc:Choice Requires="x14">
            <control shapeId="1308" r:id="rId220" name="Check Box 284">
              <controlPr defaultSize="0" autoFill="0" autoLine="0" autoPict="0">
                <anchor moveWithCells="1">
                  <from>
                    <xdr:col>6</xdr:col>
                    <xdr:colOff>114300</xdr:colOff>
                    <xdr:row>139</xdr:row>
                    <xdr:rowOff>85725</xdr:rowOff>
                  </from>
                  <to>
                    <xdr:col>6</xdr:col>
                    <xdr:colOff>409575</xdr:colOff>
                    <xdr:row>139</xdr:row>
                    <xdr:rowOff>323850</xdr:rowOff>
                  </to>
                </anchor>
              </controlPr>
            </control>
          </mc:Choice>
        </mc:AlternateContent>
        <mc:AlternateContent xmlns:mc="http://schemas.openxmlformats.org/markup-compatibility/2006">
          <mc:Choice Requires="x14">
            <control shapeId="1309" r:id="rId221" name="Check Box 285">
              <controlPr defaultSize="0" autoFill="0" autoLine="0" autoPict="0">
                <anchor moveWithCells="1">
                  <from>
                    <xdr:col>7</xdr:col>
                    <xdr:colOff>114300</xdr:colOff>
                    <xdr:row>139</xdr:row>
                    <xdr:rowOff>19050</xdr:rowOff>
                  </from>
                  <to>
                    <xdr:col>7</xdr:col>
                    <xdr:colOff>409575</xdr:colOff>
                    <xdr:row>139</xdr:row>
                    <xdr:rowOff>409575</xdr:rowOff>
                  </to>
                </anchor>
              </controlPr>
            </control>
          </mc:Choice>
        </mc:AlternateContent>
        <mc:AlternateContent xmlns:mc="http://schemas.openxmlformats.org/markup-compatibility/2006">
          <mc:Choice Requires="x14">
            <control shapeId="1310" r:id="rId222" name="Check Box 286">
              <controlPr defaultSize="0" autoFill="0" autoLine="0" autoPict="0">
                <anchor moveWithCells="1">
                  <from>
                    <xdr:col>6</xdr:col>
                    <xdr:colOff>114300</xdr:colOff>
                    <xdr:row>140</xdr:row>
                    <xdr:rowOff>85725</xdr:rowOff>
                  </from>
                  <to>
                    <xdr:col>6</xdr:col>
                    <xdr:colOff>409575</xdr:colOff>
                    <xdr:row>140</xdr:row>
                    <xdr:rowOff>323850</xdr:rowOff>
                  </to>
                </anchor>
              </controlPr>
            </control>
          </mc:Choice>
        </mc:AlternateContent>
        <mc:AlternateContent xmlns:mc="http://schemas.openxmlformats.org/markup-compatibility/2006">
          <mc:Choice Requires="x14">
            <control shapeId="1311" r:id="rId223" name="Check Box 287">
              <controlPr defaultSize="0" autoFill="0" autoLine="0" autoPict="0">
                <anchor moveWithCells="1">
                  <from>
                    <xdr:col>7</xdr:col>
                    <xdr:colOff>114300</xdr:colOff>
                    <xdr:row>140</xdr:row>
                    <xdr:rowOff>19050</xdr:rowOff>
                  </from>
                  <to>
                    <xdr:col>7</xdr:col>
                    <xdr:colOff>409575</xdr:colOff>
                    <xdr:row>140</xdr:row>
                    <xdr:rowOff>409575</xdr:rowOff>
                  </to>
                </anchor>
              </controlPr>
            </control>
          </mc:Choice>
        </mc:AlternateContent>
        <mc:AlternateContent xmlns:mc="http://schemas.openxmlformats.org/markup-compatibility/2006">
          <mc:Choice Requires="x14">
            <control shapeId="1312" r:id="rId224" name="Check Box 288">
              <controlPr defaultSize="0" autoFill="0" autoLine="0" autoPict="0">
                <anchor moveWithCells="1">
                  <from>
                    <xdr:col>6</xdr:col>
                    <xdr:colOff>114300</xdr:colOff>
                    <xdr:row>141</xdr:row>
                    <xdr:rowOff>85725</xdr:rowOff>
                  </from>
                  <to>
                    <xdr:col>6</xdr:col>
                    <xdr:colOff>409575</xdr:colOff>
                    <xdr:row>141</xdr:row>
                    <xdr:rowOff>323850</xdr:rowOff>
                  </to>
                </anchor>
              </controlPr>
            </control>
          </mc:Choice>
        </mc:AlternateContent>
        <mc:AlternateContent xmlns:mc="http://schemas.openxmlformats.org/markup-compatibility/2006">
          <mc:Choice Requires="x14">
            <control shapeId="1313" r:id="rId225" name="Check Box 289">
              <controlPr defaultSize="0" autoFill="0" autoLine="0" autoPict="0">
                <anchor moveWithCells="1">
                  <from>
                    <xdr:col>7</xdr:col>
                    <xdr:colOff>114300</xdr:colOff>
                    <xdr:row>141</xdr:row>
                    <xdr:rowOff>19050</xdr:rowOff>
                  </from>
                  <to>
                    <xdr:col>7</xdr:col>
                    <xdr:colOff>409575</xdr:colOff>
                    <xdr:row>141</xdr:row>
                    <xdr:rowOff>409575</xdr:rowOff>
                  </to>
                </anchor>
              </controlPr>
            </control>
          </mc:Choice>
        </mc:AlternateContent>
        <mc:AlternateContent xmlns:mc="http://schemas.openxmlformats.org/markup-compatibility/2006">
          <mc:Choice Requires="x14">
            <control shapeId="1314" r:id="rId226" name="Check Box 290">
              <controlPr defaultSize="0" autoFill="0" autoLine="0" autoPict="0">
                <anchor moveWithCells="1">
                  <from>
                    <xdr:col>6</xdr:col>
                    <xdr:colOff>114300</xdr:colOff>
                    <xdr:row>142</xdr:row>
                    <xdr:rowOff>85725</xdr:rowOff>
                  </from>
                  <to>
                    <xdr:col>6</xdr:col>
                    <xdr:colOff>409575</xdr:colOff>
                    <xdr:row>142</xdr:row>
                    <xdr:rowOff>323850</xdr:rowOff>
                  </to>
                </anchor>
              </controlPr>
            </control>
          </mc:Choice>
        </mc:AlternateContent>
        <mc:AlternateContent xmlns:mc="http://schemas.openxmlformats.org/markup-compatibility/2006">
          <mc:Choice Requires="x14">
            <control shapeId="1315" r:id="rId227" name="Check Box 291">
              <controlPr defaultSize="0" autoFill="0" autoLine="0" autoPict="0">
                <anchor moveWithCells="1">
                  <from>
                    <xdr:col>7</xdr:col>
                    <xdr:colOff>114300</xdr:colOff>
                    <xdr:row>142</xdr:row>
                    <xdr:rowOff>19050</xdr:rowOff>
                  </from>
                  <to>
                    <xdr:col>7</xdr:col>
                    <xdr:colOff>409575</xdr:colOff>
                    <xdr:row>142</xdr:row>
                    <xdr:rowOff>409575</xdr:rowOff>
                  </to>
                </anchor>
              </controlPr>
            </control>
          </mc:Choice>
        </mc:AlternateContent>
        <mc:AlternateContent xmlns:mc="http://schemas.openxmlformats.org/markup-compatibility/2006">
          <mc:Choice Requires="x14">
            <control shapeId="1316" r:id="rId228" name="Check Box 292">
              <controlPr defaultSize="0" autoFill="0" autoLine="0" autoPict="0">
                <anchor moveWithCells="1">
                  <from>
                    <xdr:col>6</xdr:col>
                    <xdr:colOff>114300</xdr:colOff>
                    <xdr:row>143</xdr:row>
                    <xdr:rowOff>85725</xdr:rowOff>
                  </from>
                  <to>
                    <xdr:col>6</xdr:col>
                    <xdr:colOff>409575</xdr:colOff>
                    <xdr:row>143</xdr:row>
                    <xdr:rowOff>323850</xdr:rowOff>
                  </to>
                </anchor>
              </controlPr>
            </control>
          </mc:Choice>
        </mc:AlternateContent>
        <mc:AlternateContent xmlns:mc="http://schemas.openxmlformats.org/markup-compatibility/2006">
          <mc:Choice Requires="x14">
            <control shapeId="1317" r:id="rId229" name="Check Box 293">
              <controlPr defaultSize="0" autoFill="0" autoLine="0" autoPict="0">
                <anchor moveWithCells="1">
                  <from>
                    <xdr:col>7</xdr:col>
                    <xdr:colOff>114300</xdr:colOff>
                    <xdr:row>143</xdr:row>
                    <xdr:rowOff>19050</xdr:rowOff>
                  </from>
                  <to>
                    <xdr:col>7</xdr:col>
                    <xdr:colOff>409575</xdr:colOff>
                    <xdr:row>143</xdr:row>
                    <xdr:rowOff>390525</xdr:rowOff>
                  </to>
                </anchor>
              </controlPr>
            </control>
          </mc:Choice>
        </mc:AlternateContent>
        <mc:AlternateContent xmlns:mc="http://schemas.openxmlformats.org/markup-compatibility/2006">
          <mc:Choice Requires="x14">
            <control shapeId="1318" r:id="rId230" name="Check Box 294">
              <controlPr defaultSize="0" autoFill="0" autoLine="0" autoPict="0">
                <anchor moveWithCells="1">
                  <from>
                    <xdr:col>6</xdr:col>
                    <xdr:colOff>114300</xdr:colOff>
                    <xdr:row>144</xdr:row>
                    <xdr:rowOff>85725</xdr:rowOff>
                  </from>
                  <to>
                    <xdr:col>6</xdr:col>
                    <xdr:colOff>409575</xdr:colOff>
                    <xdr:row>144</xdr:row>
                    <xdr:rowOff>323850</xdr:rowOff>
                  </to>
                </anchor>
              </controlPr>
            </control>
          </mc:Choice>
        </mc:AlternateContent>
        <mc:AlternateContent xmlns:mc="http://schemas.openxmlformats.org/markup-compatibility/2006">
          <mc:Choice Requires="x14">
            <control shapeId="1319" r:id="rId231" name="Check Box 295">
              <controlPr defaultSize="0" autoFill="0" autoLine="0" autoPict="0">
                <anchor moveWithCells="1">
                  <from>
                    <xdr:col>7</xdr:col>
                    <xdr:colOff>114300</xdr:colOff>
                    <xdr:row>144</xdr:row>
                    <xdr:rowOff>19050</xdr:rowOff>
                  </from>
                  <to>
                    <xdr:col>7</xdr:col>
                    <xdr:colOff>409575</xdr:colOff>
                    <xdr:row>144</xdr:row>
                    <xdr:rowOff>390525</xdr:rowOff>
                  </to>
                </anchor>
              </controlPr>
            </control>
          </mc:Choice>
        </mc:AlternateContent>
        <mc:AlternateContent xmlns:mc="http://schemas.openxmlformats.org/markup-compatibility/2006">
          <mc:Choice Requires="x14">
            <control shapeId="1328" r:id="rId232" name="Check Box 304">
              <controlPr defaultSize="0" autoFill="0" autoLine="0" autoPict="0">
                <anchor moveWithCells="1">
                  <from>
                    <xdr:col>6</xdr:col>
                    <xdr:colOff>114300</xdr:colOff>
                    <xdr:row>145</xdr:row>
                    <xdr:rowOff>85725</xdr:rowOff>
                  </from>
                  <to>
                    <xdr:col>6</xdr:col>
                    <xdr:colOff>409575</xdr:colOff>
                    <xdr:row>145</xdr:row>
                    <xdr:rowOff>323850</xdr:rowOff>
                  </to>
                </anchor>
              </controlPr>
            </control>
          </mc:Choice>
        </mc:AlternateContent>
        <mc:AlternateContent xmlns:mc="http://schemas.openxmlformats.org/markup-compatibility/2006">
          <mc:Choice Requires="x14">
            <control shapeId="1329" r:id="rId233" name="Check Box 305">
              <controlPr defaultSize="0" autoFill="0" autoLine="0" autoPict="0">
                <anchor moveWithCells="1">
                  <from>
                    <xdr:col>7</xdr:col>
                    <xdr:colOff>114300</xdr:colOff>
                    <xdr:row>145</xdr:row>
                    <xdr:rowOff>19050</xdr:rowOff>
                  </from>
                  <to>
                    <xdr:col>7</xdr:col>
                    <xdr:colOff>409575</xdr:colOff>
                    <xdr:row>145</xdr:row>
                    <xdr:rowOff>390525</xdr:rowOff>
                  </to>
                </anchor>
              </controlPr>
            </control>
          </mc:Choice>
        </mc:AlternateContent>
        <mc:AlternateContent xmlns:mc="http://schemas.openxmlformats.org/markup-compatibility/2006">
          <mc:Choice Requires="x14">
            <control shapeId="1330" r:id="rId234" name="Check Box 306">
              <controlPr defaultSize="0" autoFill="0" autoLine="0" autoPict="0">
                <anchor moveWithCells="1">
                  <from>
                    <xdr:col>6</xdr:col>
                    <xdr:colOff>114300</xdr:colOff>
                    <xdr:row>149</xdr:row>
                    <xdr:rowOff>85725</xdr:rowOff>
                  </from>
                  <to>
                    <xdr:col>6</xdr:col>
                    <xdr:colOff>409575</xdr:colOff>
                    <xdr:row>149</xdr:row>
                    <xdr:rowOff>323850</xdr:rowOff>
                  </to>
                </anchor>
              </controlPr>
            </control>
          </mc:Choice>
        </mc:AlternateContent>
        <mc:AlternateContent xmlns:mc="http://schemas.openxmlformats.org/markup-compatibility/2006">
          <mc:Choice Requires="x14">
            <control shapeId="1331" r:id="rId235" name="Check Box 307">
              <controlPr defaultSize="0" autoFill="0" autoLine="0" autoPict="0">
                <anchor moveWithCells="1">
                  <from>
                    <xdr:col>7</xdr:col>
                    <xdr:colOff>114300</xdr:colOff>
                    <xdr:row>149</xdr:row>
                    <xdr:rowOff>19050</xdr:rowOff>
                  </from>
                  <to>
                    <xdr:col>7</xdr:col>
                    <xdr:colOff>409575</xdr:colOff>
                    <xdr:row>149</xdr:row>
                    <xdr:rowOff>390525</xdr:rowOff>
                  </to>
                </anchor>
              </controlPr>
            </control>
          </mc:Choice>
        </mc:AlternateContent>
        <mc:AlternateContent xmlns:mc="http://schemas.openxmlformats.org/markup-compatibility/2006">
          <mc:Choice Requires="x14">
            <control shapeId="1332" r:id="rId236" name="Check Box 308">
              <controlPr defaultSize="0" autoFill="0" autoLine="0" autoPict="0">
                <anchor moveWithCells="1">
                  <from>
                    <xdr:col>6</xdr:col>
                    <xdr:colOff>114300</xdr:colOff>
                    <xdr:row>150</xdr:row>
                    <xdr:rowOff>85725</xdr:rowOff>
                  </from>
                  <to>
                    <xdr:col>6</xdr:col>
                    <xdr:colOff>409575</xdr:colOff>
                    <xdr:row>150</xdr:row>
                    <xdr:rowOff>323850</xdr:rowOff>
                  </to>
                </anchor>
              </controlPr>
            </control>
          </mc:Choice>
        </mc:AlternateContent>
        <mc:AlternateContent xmlns:mc="http://schemas.openxmlformats.org/markup-compatibility/2006">
          <mc:Choice Requires="x14">
            <control shapeId="1333" r:id="rId237" name="Check Box 309">
              <controlPr defaultSize="0" autoFill="0" autoLine="0" autoPict="0">
                <anchor moveWithCells="1">
                  <from>
                    <xdr:col>7</xdr:col>
                    <xdr:colOff>114300</xdr:colOff>
                    <xdr:row>150</xdr:row>
                    <xdr:rowOff>19050</xdr:rowOff>
                  </from>
                  <to>
                    <xdr:col>7</xdr:col>
                    <xdr:colOff>409575</xdr:colOff>
                    <xdr:row>150</xdr:row>
                    <xdr:rowOff>390525</xdr:rowOff>
                  </to>
                </anchor>
              </controlPr>
            </control>
          </mc:Choice>
        </mc:AlternateContent>
        <mc:AlternateContent xmlns:mc="http://schemas.openxmlformats.org/markup-compatibility/2006">
          <mc:Choice Requires="x14">
            <control shapeId="1334" r:id="rId238" name="Check Box 310">
              <controlPr defaultSize="0" autoFill="0" autoLine="0" autoPict="0">
                <anchor moveWithCells="1">
                  <from>
                    <xdr:col>6</xdr:col>
                    <xdr:colOff>114300</xdr:colOff>
                    <xdr:row>160</xdr:row>
                    <xdr:rowOff>85725</xdr:rowOff>
                  </from>
                  <to>
                    <xdr:col>6</xdr:col>
                    <xdr:colOff>409575</xdr:colOff>
                    <xdr:row>160</xdr:row>
                    <xdr:rowOff>323850</xdr:rowOff>
                  </to>
                </anchor>
              </controlPr>
            </control>
          </mc:Choice>
        </mc:AlternateContent>
        <mc:AlternateContent xmlns:mc="http://schemas.openxmlformats.org/markup-compatibility/2006">
          <mc:Choice Requires="x14">
            <control shapeId="1335" r:id="rId239" name="Check Box 311">
              <controlPr defaultSize="0" autoFill="0" autoLine="0" autoPict="0">
                <anchor moveWithCells="1">
                  <from>
                    <xdr:col>7</xdr:col>
                    <xdr:colOff>114300</xdr:colOff>
                    <xdr:row>160</xdr:row>
                    <xdr:rowOff>19050</xdr:rowOff>
                  </from>
                  <to>
                    <xdr:col>7</xdr:col>
                    <xdr:colOff>409575</xdr:colOff>
                    <xdr:row>160</xdr:row>
                    <xdr:rowOff>390525</xdr:rowOff>
                  </to>
                </anchor>
              </controlPr>
            </control>
          </mc:Choice>
        </mc:AlternateContent>
        <mc:AlternateContent xmlns:mc="http://schemas.openxmlformats.org/markup-compatibility/2006">
          <mc:Choice Requires="x14">
            <control shapeId="1336" r:id="rId240" name="Check Box 312">
              <controlPr defaultSize="0" autoFill="0" autoLine="0" autoPict="0">
                <anchor moveWithCells="1">
                  <from>
                    <xdr:col>6</xdr:col>
                    <xdr:colOff>114300</xdr:colOff>
                    <xdr:row>161</xdr:row>
                    <xdr:rowOff>85725</xdr:rowOff>
                  </from>
                  <to>
                    <xdr:col>6</xdr:col>
                    <xdr:colOff>409575</xdr:colOff>
                    <xdr:row>161</xdr:row>
                    <xdr:rowOff>323850</xdr:rowOff>
                  </to>
                </anchor>
              </controlPr>
            </control>
          </mc:Choice>
        </mc:AlternateContent>
        <mc:AlternateContent xmlns:mc="http://schemas.openxmlformats.org/markup-compatibility/2006">
          <mc:Choice Requires="x14">
            <control shapeId="1337" r:id="rId241" name="Check Box 313">
              <controlPr defaultSize="0" autoFill="0" autoLine="0" autoPict="0">
                <anchor moveWithCells="1">
                  <from>
                    <xdr:col>7</xdr:col>
                    <xdr:colOff>114300</xdr:colOff>
                    <xdr:row>161</xdr:row>
                    <xdr:rowOff>19050</xdr:rowOff>
                  </from>
                  <to>
                    <xdr:col>7</xdr:col>
                    <xdr:colOff>409575</xdr:colOff>
                    <xdr:row>161</xdr:row>
                    <xdr:rowOff>390525</xdr:rowOff>
                  </to>
                </anchor>
              </controlPr>
            </control>
          </mc:Choice>
        </mc:AlternateContent>
        <mc:AlternateContent xmlns:mc="http://schemas.openxmlformats.org/markup-compatibility/2006">
          <mc:Choice Requires="x14">
            <control shapeId="1338" r:id="rId242" name="Check Box 314">
              <controlPr defaultSize="0" autoFill="0" autoLine="0" autoPict="0">
                <anchor moveWithCells="1">
                  <from>
                    <xdr:col>6</xdr:col>
                    <xdr:colOff>114300</xdr:colOff>
                    <xdr:row>162</xdr:row>
                    <xdr:rowOff>85725</xdr:rowOff>
                  </from>
                  <to>
                    <xdr:col>6</xdr:col>
                    <xdr:colOff>409575</xdr:colOff>
                    <xdr:row>162</xdr:row>
                    <xdr:rowOff>323850</xdr:rowOff>
                  </to>
                </anchor>
              </controlPr>
            </control>
          </mc:Choice>
        </mc:AlternateContent>
        <mc:AlternateContent xmlns:mc="http://schemas.openxmlformats.org/markup-compatibility/2006">
          <mc:Choice Requires="x14">
            <control shapeId="1339" r:id="rId243" name="Check Box 315">
              <controlPr defaultSize="0" autoFill="0" autoLine="0" autoPict="0">
                <anchor moveWithCells="1">
                  <from>
                    <xdr:col>7</xdr:col>
                    <xdr:colOff>114300</xdr:colOff>
                    <xdr:row>162</xdr:row>
                    <xdr:rowOff>19050</xdr:rowOff>
                  </from>
                  <to>
                    <xdr:col>7</xdr:col>
                    <xdr:colOff>409575</xdr:colOff>
                    <xdr:row>162</xdr:row>
                    <xdr:rowOff>390525</xdr:rowOff>
                  </to>
                </anchor>
              </controlPr>
            </control>
          </mc:Choice>
        </mc:AlternateContent>
        <mc:AlternateContent xmlns:mc="http://schemas.openxmlformats.org/markup-compatibility/2006">
          <mc:Choice Requires="x14">
            <control shapeId="1340" r:id="rId244" name="Check Box 316">
              <controlPr defaultSize="0" autoFill="0" autoLine="0" autoPict="0">
                <anchor moveWithCells="1">
                  <from>
                    <xdr:col>6</xdr:col>
                    <xdr:colOff>114300</xdr:colOff>
                    <xdr:row>164</xdr:row>
                    <xdr:rowOff>85725</xdr:rowOff>
                  </from>
                  <to>
                    <xdr:col>6</xdr:col>
                    <xdr:colOff>409575</xdr:colOff>
                    <xdr:row>164</xdr:row>
                    <xdr:rowOff>323850</xdr:rowOff>
                  </to>
                </anchor>
              </controlPr>
            </control>
          </mc:Choice>
        </mc:AlternateContent>
        <mc:AlternateContent xmlns:mc="http://schemas.openxmlformats.org/markup-compatibility/2006">
          <mc:Choice Requires="x14">
            <control shapeId="1341" r:id="rId245" name="Check Box 317">
              <controlPr defaultSize="0" autoFill="0" autoLine="0" autoPict="0">
                <anchor moveWithCells="1">
                  <from>
                    <xdr:col>7</xdr:col>
                    <xdr:colOff>114300</xdr:colOff>
                    <xdr:row>164</xdr:row>
                    <xdr:rowOff>19050</xdr:rowOff>
                  </from>
                  <to>
                    <xdr:col>7</xdr:col>
                    <xdr:colOff>409575</xdr:colOff>
                    <xdr:row>164</xdr:row>
                    <xdr:rowOff>390525</xdr:rowOff>
                  </to>
                </anchor>
              </controlPr>
            </control>
          </mc:Choice>
        </mc:AlternateContent>
        <mc:AlternateContent xmlns:mc="http://schemas.openxmlformats.org/markup-compatibility/2006">
          <mc:Choice Requires="x14">
            <control shapeId="1342" r:id="rId246" name="Check Box 318">
              <controlPr defaultSize="0" autoFill="0" autoLine="0" autoPict="0">
                <anchor moveWithCells="1">
                  <from>
                    <xdr:col>6</xdr:col>
                    <xdr:colOff>114300</xdr:colOff>
                    <xdr:row>165</xdr:row>
                    <xdr:rowOff>85725</xdr:rowOff>
                  </from>
                  <to>
                    <xdr:col>6</xdr:col>
                    <xdr:colOff>409575</xdr:colOff>
                    <xdr:row>165</xdr:row>
                    <xdr:rowOff>323850</xdr:rowOff>
                  </to>
                </anchor>
              </controlPr>
            </control>
          </mc:Choice>
        </mc:AlternateContent>
        <mc:AlternateContent xmlns:mc="http://schemas.openxmlformats.org/markup-compatibility/2006">
          <mc:Choice Requires="x14">
            <control shapeId="1343" r:id="rId247" name="Check Box 319">
              <controlPr defaultSize="0" autoFill="0" autoLine="0" autoPict="0">
                <anchor moveWithCells="1">
                  <from>
                    <xdr:col>7</xdr:col>
                    <xdr:colOff>114300</xdr:colOff>
                    <xdr:row>165</xdr:row>
                    <xdr:rowOff>19050</xdr:rowOff>
                  </from>
                  <to>
                    <xdr:col>7</xdr:col>
                    <xdr:colOff>409575</xdr:colOff>
                    <xdr:row>165</xdr:row>
                    <xdr:rowOff>390525</xdr:rowOff>
                  </to>
                </anchor>
              </controlPr>
            </control>
          </mc:Choice>
        </mc:AlternateContent>
        <mc:AlternateContent xmlns:mc="http://schemas.openxmlformats.org/markup-compatibility/2006">
          <mc:Choice Requires="x14">
            <control shapeId="1344" r:id="rId248" name="Check Box 320">
              <controlPr defaultSize="0" autoFill="0" autoLine="0" autoPict="0">
                <anchor moveWithCells="1">
                  <from>
                    <xdr:col>6</xdr:col>
                    <xdr:colOff>114300</xdr:colOff>
                    <xdr:row>174</xdr:row>
                    <xdr:rowOff>85725</xdr:rowOff>
                  </from>
                  <to>
                    <xdr:col>6</xdr:col>
                    <xdr:colOff>409575</xdr:colOff>
                    <xdr:row>174</xdr:row>
                    <xdr:rowOff>323850</xdr:rowOff>
                  </to>
                </anchor>
              </controlPr>
            </control>
          </mc:Choice>
        </mc:AlternateContent>
        <mc:AlternateContent xmlns:mc="http://schemas.openxmlformats.org/markup-compatibility/2006">
          <mc:Choice Requires="x14">
            <control shapeId="1345" r:id="rId249" name="Check Box 321">
              <controlPr defaultSize="0" autoFill="0" autoLine="0" autoPict="0">
                <anchor moveWithCells="1">
                  <from>
                    <xdr:col>7</xdr:col>
                    <xdr:colOff>114300</xdr:colOff>
                    <xdr:row>174</xdr:row>
                    <xdr:rowOff>19050</xdr:rowOff>
                  </from>
                  <to>
                    <xdr:col>7</xdr:col>
                    <xdr:colOff>409575</xdr:colOff>
                    <xdr:row>174</xdr:row>
                    <xdr:rowOff>390525</xdr:rowOff>
                  </to>
                </anchor>
              </controlPr>
            </control>
          </mc:Choice>
        </mc:AlternateContent>
        <mc:AlternateContent xmlns:mc="http://schemas.openxmlformats.org/markup-compatibility/2006">
          <mc:Choice Requires="x14">
            <control shapeId="1346" r:id="rId250" name="Check Box 322">
              <controlPr defaultSize="0" autoFill="0" autoLine="0" autoPict="0">
                <anchor moveWithCells="1">
                  <from>
                    <xdr:col>6</xdr:col>
                    <xdr:colOff>114300</xdr:colOff>
                    <xdr:row>175</xdr:row>
                    <xdr:rowOff>85725</xdr:rowOff>
                  </from>
                  <to>
                    <xdr:col>6</xdr:col>
                    <xdr:colOff>409575</xdr:colOff>
                    <xdr:row>175</xdr:row>
                    <xdr:rowOff>323850</xdr:rowOff>
                  </to>
                </anchor>
              </controlPr>
            </control>
          </mc:Choice>
        </mc:AlternateContent>
        <mc:AlternateContent xmlns:mc="http://schemas.openxmlformats.org/markup-compatibility/2006">
          <mc:Choice Requires="x14">
            <control shapeId="1347" r:id="rId251" name="Check Box 323">
              <controlPr defaultSize="0" autoFill="0" autoLine="0" autoPict="0">
                <anchor moveWithCells="1">
                  <from>
                    <xdr:col>7</xdr:col>
                    <xdr:colOff>114300</xdr:colOff>
                    <xdr:row>175</xdr:row>
                    <xdr:rowOff>19050</xdr:rowOff>
                  </from>
                  <to>
                    <xdr:col>7</xdr:col>
                    <xdr:colOff>409575</xdr:colOff>
                    <xdr:row>175</xdr:row>
                    <xdr:rowOff>390525</xdr:rowOff>
                  </to>
                </anchor>
              </controlPr>
            </control>
          </mc:Choice>
        </mc:AlternateContent>
        <mc:AlternateContent xmlns:mc="http://schemas.openxmlformats.org/markup-compatibility/2006">
          <mc:Choice Requires="x14">
            <control shapeId="1348" r:id="rId252" name="Check Box 324">
              <controlPr defaultSize="0" autoFill="0" autoLine="0" autoPict="0">
                <anchor moveWithCells="1">
                  <from>
                    <xdr:col>6</xdr:col>
                    <xdr:colOff>114300</xdr:colOff>
                    <xdr:row>179</xdr:row>
                    <xdr:rowOff>85725</xdr:rowOff>
                  </from>
                  <to>
                    <xdr:col>6</xdr:col>
                    <xdr:colOff>409575</xdr:colOff>
                    <xdr:row>179</xdr:row>
                    <xdr:rowOff>323850</xdr:rowOff>
                  </to>
                </anchor>
              </controlPr>
            </control>
          </mc:Choice>
        </mc:AlternateContent>
        <mc:AlternateContent xmlns:mc="http://schemas.openxmlformats.org/markup-compatibility/2006">
          <mc:Choice Requires="x14">
            <control shapeId="1349" r:id="rId253" name="Check Box 325">
              <controlPr defaultSize="0" autoFill="0" autoLine="0" autoPict="0">
                <anchor moveWithCells="1">
                  <from>
                    <xdr:col>7</xdr:col>
                    <xdr:colOff>114300</xdr:colOff>
                    <xdr:row>179</xdr:row>
                    <xdr:rowOff>19050</xdr:rowOff>
                  </from>
                  <to>
                    <xdr:col>7</xdr:col>
                    <xdr:colOff>409575</xdr:colOff>
                    <xdr:row>179</xdr:row>
                    <xdr:rowOff>390525</xdr:rowOff>
                  </to>
                </anchor>
              </controlPr>
            </control>
          </mc:Choice>
        </mc:AlternateContent>
        <mc:AlternateContent xmlns:mc="http://schemas.openxmlformats.org/markup-compatibility/2006">
          <mc:Choice Requires="x14">
            <control shapeId="1350" r:id="rId254" name="Check Box 326">
              <controlPr defaultSize="0" autoFill="0" autoLine="0" autoPict="0">
                <anchor moveWithCells="1">
                  <from>
                    <xdr:col>6</xdr:col>
                    <xdr:colOff>114300</xdr:colOff>
                    <xdr:row>180</xdr:row>
                    <xdr:rowOff>85725</xdr:rowOff>
                  </from>
                  <to>
                    <xdr:col>6</xdr:col>
                    <xdr:colOff>409575</xdr:colOff>
                    <xdr:row>180</xdr:row>
                    <xdr:rowOff>323850</xdr:rowOff>
                  </to>
                </anchor>
              </controlPr>
            </control>
          </mc:Choice>
        </mc:AlternateContent>
        <mc:AlternateContent xmlns:mc="http://schemas.openxmlformats.org/markup-compatibility/2006">
          <mc:Choice Requires="x14">
            <control shapeId="1351" r:id="rId255" name="Check Box 327">
              <controlPr defaultSize="0" autoFill="0" autoLine="0" autoPict="0">
                <anchor moveWithCells="1">
                  <from>
                    <xdr:col>7</xdr:col>
                    <xdr:colOff>114300</xdr:colOff>
                    <xdr:row>180</xdr:row>
                    <xdr:rowOff>19050</xdr:rowOff>
                  </from>
                  <to>
                    <xdr:col>7</xdr:col>
                    <xdr:colOff>409575</xdr:colOff>
                    <xdr:row>180</xdr:row>
                    <xdr:rowOff>390525</xdr:rowOff>
                  </to>
                </anchor>
              </controlPr>
            </control>
          </mc:Choice>
        </mc:AlternateContent>
        <mc:AlternateContent xmlns:mc="http://schemas.openxmlformats.org/markup-compatibility/2006">
          <mc:Choice Requires="x14">
            <control shapeId="1352" r:id="rId256" name="Check Box 328">
              <controlPr defaultSize="0" autoFill="0" autoLine="0" autoPict="0">
                <anchor moveWithCells="1">
                  <from>
                    <xdr:col>6</xdr:col>
                    <xdr:colOff>114300</xdr:colOff>
                    <xdr:row>193</xdr:row>
                    <xdr:rowOff>85725</xdr:rowOff>
                  </from>
                  <to>
                    <xdr:col>6</xdr:col>
                    <xdr:colOff>409575</xdr:colOff>
                    <xdr:row>193</xdr:row>
                    <xdr:rowOff>323850</xdr:rowOff>
                  </to>
                </anchor>
              </controlPr>
            </control>
          </mc:Choice>
        </mc:AlternateContent>
        <mc:AlternateContent xmlns:mc="http://schemas.openxmlformats.org/markup-compatibility/2006">
          <mc:Choice Requires="x14">
            <control shapeId="1353" r:id="rId257" name="Check Box 329">
              <controlPr defaultSize="0" autoFill="0" autoLine="0" autoPict="0">
                <anchor moveWithCells="1">
                  <from>
                    <xdr:col>7</xdr:col>
                    <xdr:colOff>114300</xdr:colOff>
                    <xdr:row>193</xdr:row>
                    <xdr:rowOff>19050</xdr:rowOff>
                  </from>
                  <to>
                    <xdr:col>7</xdr:col>
                    <xdr:colOff>409575</xdr:colOff>
                    <xdr:row>193</xdr:row>
                    <xdr:rowOff>390525</xdr:rowOff>
                  </to>
                </anchor>
              </controlPr>
            </control>
          </mc:Choice>
        </mc:AlternateContent>
        <mc:AlternateContent xmlns:mc="http://schemas.openxmlformats.org/markup-compatibility/2006">
          <mc:Choice Requires="x14">
            <control shapeId="1354" r:id="rId258" name="Check Box 330">
              <controlPr defaultSize="0" autoFill="0" autoLine="0" autoPict="0">
                <anchor moveWithCells="1">
                  <from>
                    <xdr:col>6</xdr:col>
                    <xdr:colOff>114300</xdr:colOff>
                    <xdr:row>197</xdr:row>
                    <xdr:rowOff>85725</xdr:rowOff>
                  </from>
                  <to>
                    <xdr:col>6</xdr:col>
                    <xdr:colOff>409575</xdr:colOff>
                    <xdr:row>197</xdr:row>
                    <xdr:rowOff>323850</xdr:rowOff>
                  </to>
                </anchor>
              </controlPr>
            </control>
          </mc:Choice>
        </mc:AlternateContent>
        <mc:AlternateContent xmlns:mc="http://schemas.openxmlformats.org/markup-compatibility/2006">
          <mc:Choice Requires="x14">
            <control shapeId="1355" r:id="rId259" name="Check Box 331">
              <controlPr defaultSize="0" autoFill="0" autoLine="0" autoPict="0">
                <anchor moveWithCells="1">
                  <from>
                    <xdr:col>7</xdr:col>
                    <xdr:colOff>114300</xdr:colOff>
                    <xdr:row>197</xdr:row>
                    <xdr:rowOff>19050</xdr:rowOff>
                  </from>
                  <to>
                    <xdr:col>7</xdr:col>
                    <xdr:colOff>409575</xdr:colOff>
                    <xdr:row>197</xdr:row>
                    <xdr:rowOff>390525</xdr:rowOff>
                  </to>
                </anchor>
              </controlPr>
            </control>
          </mc:Choice>
        </mc:AlternateContent>
        <mc:AlternateContent xmlns:mc="http://schemas.openxmlformats.org/markup-compatibility/2006">
          <mc:Choice Requires="x14">
            <control shapeId="1358" r:id="rId260" name="Check Box 334">
              <controlPr defaultSize="0" autoFill="0" autoLine="0" autoPict="0">
                <anchor moveWithCells="1">
                  <from>
                    <xdr:col>6</xdr:col>
                    <xdr:colOff>114300</xdr:colOff>
                    <xdr:row>200</xdr:row>
                    <xdr:rowOff>85725</xdr:rowOff>
                  </from>
                  <to>
                    <xdr:col>6</xdr:col>
                    <xdr:colOff>409575</xdr:colOff>
                    <xdr:row>200</xdr:row>
                    <xdr:rowOff>323850</xdr:rowOff>
                  </to>
                </anchor>
              </controlPr>
            </control>
          </mc:Choice>
        </mc:AlternateContent>
        <mc:AlternateContent xmlns:mc="http://schemas.openxmlformats.org/markup-compatibility/2006">
          <mc:Choice Requires="x14">
            <control shapeId="1359" r:id="rId261" name="Check Box 335">
              <controlPr defaultSize="0" autoFill="0" autoLine="0" autoPict="0">
                <anchor moveWithCells="1">
                  <from>
                    <xdr:col>7</xdr:col>
                    <xdr:colOff>114300</xdr:colOff>
                    <xdr:row>200</xdr:row>
                    <xdr:rowOff>19050</xdr:rowOff>
                  </from>
                  <to>
                    <xdr:col>7</xdr:col>
                    <xdr:colOff>409575</xdr:colOff>
                    <xdr:row>200</xdr:row>
                    <xdr:rowOff>390525</xdr:rowOff>
                  </to>
                </anchor>
              </controlPr>
            </control>
          </mc:Choice>
        </mc:AlternateContent>
        <mc:AlternateContent xmlns:mc="http://schemas.openxmlformats.org/markup-compatibility/2006">
          <mc:Choice Requires="x14">
            <control shapeId="1360" r:id="rId262" name="Check Box 336">
              <controlPr defaultSize="0" autoFill="0" autoLine="0" autoPict="0">
                <anchor moveWithCells="1">
                  <from>
                    <xdr:col>6</xdr:col>
                    <xdr:colOff>114300</xdr:colOff>
                    <xdr:row>206</xdr:row>
                    <xdr:rowOff>85725</xdr:rowOff>
                  </from>
                  <to>
                    <xdr:col>6</xdr:col>
                    <xdr:colOff>409575</xdr:colOff>
                    <xdr:row>206</xdr:row>
                    <xdr:rowOff>323850</xdr:rowOff>
                  </to>
                </anchor>
              </controlPr>
            </control>
          </mc:Choice>
        </mc:AlternateContent>
        <mc:AlternateContent xmlns:mc="http://schemas.openxmlformats.org/markup-compatibility/2006">
          <mc:Choice Requires="x14">
            <control shapeId="1361" r:id="rId263" name="Check Box 337">
              <controlPr defaultSize="0" autoFill="0" autoLine="0" autoPict="0">
                <anchor moveWithCells="1">
                  <from>
                    <xdr:col>7</xdr:col>
                    <xdr:colOff>114300</xdr:colOff>
                    <xdr:row>206</xdr:row>
                    <xdr:rowOff>19050</xdr:rowOff>
                  </from>
                  <to>
                    <xdr:col>7</xdr:col>
                    <xdr:colOff>409575</xdr:colOff>
                    <xdr:row>206</xdr:row>
                    <xdr:rowOff>390525</xdr:rowOff>
                  </to>
                </anchor>
              </controlPr>
            </control>
          </mc:Choice>
        </mc:AlternateContent>
        <mc:AlternateContent xmlns:mc="http://schemas.openxmlformats.org/markup-compatibility/2006">
          <mc:Choice Requires="x14">
            <control shapeId="1374" r:id="rId264" name="Check Box 350">
              <controlPr defaultSize="0" autoFill="0" autoLine="0" autoPict="0">
                <anchor moveWithCells="1">
                  <from>
                    <xdr:col>6</xdr:col>
                    <xdr:colOff>114300</xdr:colOff>
                    <xdr:row>212</xdr:row>
                    <xdr:rowOff>85725</xdr:rowOff>
                  </from>
                  <to>
                    <xdr:col>6</xdr:col>
                    <xdr:colOff>409575</xdr:colOff>
                    <xdr:row>212</xdr:row>
                    <xdr:rowOff>323850</xdr:rowOff>
                  </to>
                </anchor>
              </controlPr>
            </control>
          </mc:Choice>
        </mc:AlternateContent>
        <mc:AlternateContent xmlns:mc="http://schemas.openxmlformats.org/markup-compatibility/2006">
          <mc:Choice Requires="x14">
            <control shapeId="1375" r:id="rId265" name="Check Box 351">
              <controlPr defaultSize="0" autoFill="0" autoLine="0" autoPict="0">
                <anchor moveWithCells="1">
                  <from>
                    <xdr:col>7</xdr:col>
                    <xdr:colOff>114300</xdr:colOff>
                    <xdr:row>212</xdr:row>
                    <xdr:rowOff>19050</xdr:rowOff>
                  </from>
                  <to>
                    <xdr:col>7</xdr:col>
                    <xdr:colOff>409575</xdr:colOff>
                    <xdr:row>212</xdr:row>
                    <xdr:rowOff>390525</xdr:rowOff>
                  </to>
                </anchor>
              </controlPr>
            </control>
          </mc:Choice>
        </mc:AlternateContent>
        <mc:AlternateContent xmlns:mc="http://schemas.openxmlformats.org/markup-compatibility/2006">
          <mc:Choice Requires="x14">
            <control shapeId="1376" r:id="rId266" name="Check Box 352">
              <controlPr defaultSize="0" autoFill="0" autoLine="0" autoPict="0">
                <anchor moveWithCells="1">
                  <from>
                    <xdr:col>6</xdr:col>
                    <xdr:colOff>114300</xdr:colOff>
                    <xdr:row>218</xdr:row>
                    <xdr:rowOff>85725</xdr:rowOff>
                  </from>
                  <to>
                    <xdr:col>6</xdr:col>
                    <xdr:colOff>409575</xdr:colOff>
                    <xdr:row>218</xdr:row>
                    <xdr:rowOff>323850</xdr:rowOff>
                  </to>
                </anchor>
              </controlPr>
            </control>
          </mc:Choice>
        </mc:AlternateContent>
        <mc:AlternateContent xmlns:mc="http://schemas.openxmlformats.org/markup-compatibility/2006">
          <mc:Choice Requires="x14">
            <control shapeId="1377" r:id="rId267" name="Check Box 353">
              <controlPr defaultSize="0" autoFill="0" autoLine="0" autoPict="0">
                <anchor moveWithCells="1">
                  <from>
                    <xdr:col>7</xdr:col>
                    <xdr:colOff>114300</xdr:colOff>
                    <xdr:row>218</xdr:row>
                    <xdr:rowOff>19050</xdr:rowOff>
                  </from>
                  <to>
                    <xdr:col>7</xdr:col>
                    <xdr:colOff>409575</xdr:colOff>
                    <xdr:row>218</xdr:row>
                    <xdr:rowOff>390525</xdr:rowOff>
                  </to>
                </anchor>
              </controlPr>
            </control>
          </mc:Choice>
        </mc:AlternateContent>
        <mc:AlternateContent xmlns:mc="http://schemas.openxmlformats.org/markup-compatibility/2006">
          <mc:Choice Requires="x14">
            <control shapeId="1378" r:id="rId268" name="Check Box 354">
              <controlPr defaultSize="0" autoFill="0" autoLine="0" autoPict="0">
                <anchor moveWithCells="1">
                  <from>
                    <xdr:col>6</xdr:col>
                    <xdr:colOff>114300</xdr:colOff>
                    <xdr:row>233</xdr:row>
                    <xdr:rowOff>85725</xdr:rowOff>
                  </from>
                  <to>
                    <xdr:col>6</xdr:col>
                    <xdr:colOff>409575</xdr:colOff>
                    <xdr:row>233</xdr:row>
                    <xdr:rowOff>323850</xdr:rowOff>
                  </to>
                </anchor>
              </controlPr>
            </control>
          </mc:Choice>
        </mc:AlternateContent>
        <mc:AlternateContent xmlns:mc="http://schemas.openxmlformats.org/markup-compatibility/2006">
          <mc:Choice Requires="x14">
            <control shapeId="1379" r:id="rId269" name="Check Box 355">
              <controlPr defaultSize="0" autoFill="0" autoLine="0" autoPict="0">
                <anchor moveWithCells="1">
                  <from>
                    <xdr:col>7</xdr:col>
                    <xdr:colOff>114300</xdr:colOff>
                    <xdr:row>233</xdr:row>
                    <xdr:rowOff>19050</xdr:rowOff>
                  </from>
                  <to>
                    <xdr:col>7</xdr:col>
                    <xdr:colOff>409575</xdr:colOff>
                    <xdr:row>233</xdr:row>
                    <xdr:rowOff>390525</xdr:rowOff>
                  </to>
                </anchor>
              </controlPr>
            </control>
          </mc:Choice>
        </mc:AlternateContent>
        <mc:AlternateContent xmlns:mc="http://schemas.openxmlformats.org/markup-compatibility/2006">
          <mc:Choice Requires="x14">
            <control shapeId="1380" r:id="rId270" name="Check Box 356">
              <controlPr defaultSize="0" autoFill="0" autoLine="0" autoPict="0">
                <anchor moveWithCells="1">
                  <from>
                    <xdr:col>6</xdr:col>
                    <xdr:colOff>114300</xdr:colOff>
                    <xdr:row>237</xdr:row>
                    <xdr:rowOff>85725</xdr:rowOff>
                  </from>
                  <to>
                    <xdr:col>6</xdr:col>
                    <xdr:colOff>409575</xdr:colOff>
                    <xdr:row>237</xdr:row>
                    <xdr:rowOff>323850</xdr:rowOff>
                  </to>
                </anchor>
              </controlPr>
            </control>
          </mc:Choice>
        </mc:AlternateContent>
        <mc:AlternateContent xmlns:mc="http://schemas.openxmlformats.org/markup-compatibility/2006">
          <mc:Choice Requires="x14">
            <control shapeId="1381" r:id="rId271" name="Check Box 357">
              <controlPr defaultSize="0" autoFill="0" autoLine="0" autoPict="0">
                <anchor moveWithCells="1">
                  <from>
                    <xdr:col>7</xdr:col>
                    <xdr:colOff>114300</xdr:colOff>
                    <xdr:row>237</xdr:row>
                    <xdr:rowOff>19050</xdr:rowOff>
                  </from>
                  <to>
                    <xdr:col>7</xdr:col>
                    <xdr:colOff>409575</xdr:colOff>
                    <xdr:row>237</xdr:row>
                    <xdr:rowOff>390525</xdr:rowOff>
                  </to>
                </anchor>
              </controlPr>
            </control>
          </mc:Choice>
        </mc:AlternateContent>
        <mc:AlternateContent xmlns:mc="http://schemas.openxmlformats.org/markup-compatibility/2006">
          <mc:Choice Requires="x14">
            <control shapeId="1382" r:id="rId272" name="Check Box 358">
              <controlPr defaultSize="0" autoFill="0" autoLine="0" autoPict="0">
                <anchor moveWithCells="1">
                  <from>
                    <xdr:col>6</xdr:col>
                    <xdr:colOff>114300</xdr:colOff>
                    <xdr:row>241</xdr:row>
                    <xdr:rowOff>85725</xdr:rowOff>
                  </from>
                  <to>
                    <xdr:col>6</xdr:col>
                    <xdr:colOff>409575</xdr:colOff>
                    <xdr:row>241</xdr:row>
                    <xdr:rowOff>323850</xdr:rowOff>
                  </to>
                </anchor>
              </controlPr>
            </control>
          </mc:Choice>
        </mc:AlternateContent>
        <mc:AlternateContent xmlns:mc="http://schemas.openxmlformats.org/markup-compatibility/2006">
          <mc:Choice Requires="x14">
            <control shapeId="1383" r:id="rId273" name="Check Box 359">
              <controlPr defaultSize="0" autoFill="0" autoLine="0" autoPict="0">
                <anchor moveWithCells="1">
                  <from>
                    <xdr:col>7</xdr:col>
                    <xdr:colOff>114300</xdr:colOff>
                    <xdr:row>241</xdr:row>
                    <xdr:rowOff>19050</xdr:rowOff>
                  </from>
                  <to>
                    <xdr:col>7</xdr:col>
                    <xdr:colOff>409575</xdr:colOff>
                    <xdr:row>241</xdr:row>
                    <xdr:rowOff>390525</xdr:rowOff>
                  </to>
                </anchor>
              </controlPr>
            </control>
          </mc:Choice>
        </mc:AlternateContent>
        <mc:AlternateContent xmlns:mc="http://schemas.openxmlformats.org/markup-compatibility/2006">
          <mc:Choice Requires="x14">
            <control shapeId="1384" r:id="rId274" name="Check Box 360">
              <controlPr defaultSize="0" autoFill="0" autoLine="0" autoPict="0">
                <anchor moveWithCells="1">
                  <from>
                    <xdr:col>6</xdr:col>
                    <xdr:colOff>114300</xdr:colOff>
                    <xdr:row>254</xdr:row>
                    <xdr:rowOff>85725</xdr:rowOff>
                  </from>
                  <to>
                    <xdr:col>6</xdr:col>
                    <xdr:colOff>409575</xdr:colOff>
                    <xdr:row>254</xdr:row>
                    <xdr:rowOff>323850</xdr:rowOff>
                  </to>
                </anchor>
              </controlPr>
            </control>
          </mc:Choice>
        </mc:AlternateContent>
        <mc:AlternateContent xmlns:mc="http://schemas.openxmlformats.org/markup-compatibility/2006">
          <mc:Choice Requires="x14">
            <control shapeId="1385" r:id="rId275" name="Check Box 361">
              <controlPr defaultSize="0" autoFill="0" autoLine="0" autoPict="0">
                <anchor moveWithCells="1">
                  <from>
                    <xdr:col>7</xdr:col>
                    <xdr:colOff>114300</xdr:colOff>
                    <xdr:row>254</xdr:row>
                    <xdr:rowOff>19050</xdr:rowOff>
                  </from>
                  <to>
                    <xdr:col>7</xdr:col>
                    <xdr:colOff>409575</xdr:colOff>
                    <xdr:row>254</xdr:row>
                    <xdr:rowOff>390525</xdr:rowOff>
                  </to>
                </anchor>
              </controlPr>
            </control>
          </mc:Choice>
        </mc:AlternateContent>
        <mc:AlternateContent xmlns:mc="http://schemas.openxmlformats.org/markup-compatibility/2006">
          <mc:Choice Requires="x14">
            <control shapeId="1386" r:id="rId276" name="Check Box 362">
              <controlPr defaultSize="0" autoFill="0" autoLine="0" autoPict="0">
                <anchor moveWithCells="1">
                  <from>
                    <xdr:col>6</xdr:col>
                    <xdr:colOff>114300</xdr:colOff>
                    <xdr:row>277</xdr:row>
                    <xdr:rowOff>85725</xdr:rowOff>
                  </from>
                  <to>
                    <xdr:col>6</xdr:col>
                    <xdr:colOff>409575</xdr:colOff>
                    <xdr:row>277</xdr:row>
                    <xdr:rowOff>323850</xdr:rowOff>
                  </to>
                </anchor>
              </controlPr>
            </control>
          </mc:Choice>
        </mc:AlternateContent>
        <mc:AlternateContent xmlns:mc="http://schemas.openxmlformats.org/markup-compatibility/2006">
          <mc:Choice Requires="x14">
            <control shapeId="1387" r:id="rId277" name="Check Box 363">
              <controlPr defaultSize="0" autoFill="0" autoLine="0" autoPict="0">
                <anchor moveWithCells="1">
                  <from>
                    <xdr:col>7</xdr:col>
                    <xdr:colOff>114300</xdr:colOff>
                    <xdr:row>277</xdr:row>
                    <xdr:rowOff>19050</xdr:rowOff>
                  </from>
                  <to>
                    <xdr:col>7</xdr:col>
                    <xdr:colOff>409575</xdr:colOff>
                    <xdr:row>277</xdr:row>
                    <xdr:rowOff>390525</xdr:rowOff>
                  </to>
                </anchor>
              </controlPr>
            </control>
          </mc:Choice>
        </mc:AlternateContent>
        <mc:AlternateContent xmlns:mc="http://schemas.openxmlformats.org/markup-compatibility/2006">
          <mc:Choice Requires="x14">
            <control shapeId="1388" r:id="rId278" name="Check Box 364">
              <controlPr defaultSize="0" autoFill="0" autoLine="0" autoPict="0">
                <anchor moveWithCells="1">
                  <from>
                    <xdr:col>6</xdr:col>
                    <xdr:colOff>114300</xdr:colOff>
                    <xdr:row>286</xdr:row>
                    <xdr:rowOff>85725</xdr:rowOff>
                  </from>
                  <to>
                    <xdr:col>6</xdr:col>
                    <xdr:colOff>409575</xdr:colOff>
                    <xdr:row>286</xdr:row>
                    <xdr:rowOff>323850</xdr:rowOff>
                  </to>
                </anchor>
              </controlPr>
            </control>
          </mc:Choice>
        </mc:AlternateContent>
        <mc:AlternateContent xmlns:mc="http://schemas.openxmlformats.org/markup-compatibility/2006">
          <mc:Choice Requires="x14">
            <control shapeId="1389" r:id="rId279" name="Check Box 365">
              <controlPr defaultSize="0" autoFill="0" autoLine="0" autoPict="0">
                <anchor moveWithCells="1">
                  <from>
                    <xdr:col>7</xdr:col>
                    <xdr:colOff>114300</xdr:colOff>
                    <xdr:row>286</xdr:row>
                    <xdr:rowOff>19050</xdr:rowOff>
                  </from>
                  <to>
                    <xdr:col>7</xdr:col>
                    <xdr:colOff>409575</xdr:colOff>
                    <xdr:row>286</xdr:row>
                    <xdr:rowOff>390525</xdr:rowOff>
                  </to>
                </anchor>
              </controlPr>
            </control>
          </mc:Choice>
        </mc:AlternateContent>
        <mc:AlternateContent xmlns:mc="http://schemas.openxmlformats.org/markup-compatibility/2006">
          <mc:Choice Requires="x14">
            <control shapeId="1392" r:id="rId280" name="Check Box 368">
              <controlPr defaultSize="0" autoFill="0" autoLine="0" autoPict="0">
                <anchor moveWithCells="1">
                  <from>
                    <xdr:col>6</xdr:col>
                    <xdr:colOff>114300</xdr:colOff>
                    <xdr:row>287</xdr:row>
                    <xdr:rowOff>85725</xdr:rowOff>
                  </from>
                  <to>
                    <xdr:col>6</xdr:col>
                    <xdr:colOff>409575</xdr:colOff>
                    <xdr:row>287</xdr:row>
                    <xdr:rowOff>323850</xdr:rowOff>
                  </to>
                </anchor>
              </controlPr>
            </control>
          </mc:Choice>
        </mc:AlternateContent>
        <mc:AlternateContent xmlns:mc="http://schemas.openxmlformats.org/markup-compatibility/2006">
          <mc:Choice Requires="x14">
            <control shapeId="1393" r:id="rId281" name="Check Box 369">
              <controlPr defaultSize="0" autoFill="0" autoLine="0" autoPict="0">
                <anchor moveWithCells="1">
                  <from>
                    <xdr:col>7</xdr:col>
                    <xdr:colOff>114300</xdr:colOff>
                    <xdr:row>287</xdr:row>
                    <xdr:rowOff>19050</xdr:rowOff>
                  </from>
                  <to>
                    <xdr:col>7</xdr:col>
                    <xdr:colOff>409575</xdr:colOff>
                    <xdr:row>287</xdr:row>
                    <xdr:rowOff>390525</xdr:rowOff>
                  </to>
                </anchor>
              </controlPr>
            </control>
          </mc:Choice>
        </mc:AlternateContent>
        <mc:AlternateContent xmlns:mc="http://schemas.openxmlformats.org/markup-compatibility/2006">
          <mc:Choice Requires="x14">
            <control shapeId="1394" r:id="rId282" name="Check Box 370">
              <controlPr defaultSize="0" autoFill="0" autoLine="0" autoPict="0">
                <anchor moveWithCells="1">
                  <from>
                    <xdr:col>6</xdr:col>
                    <xdr:colOff>114300</xdr:colOff>
                    <xdr:row>288</xdr:row>
                    <xdr:rowOff>85725</xdr:rowOff>
                  </from>
                  <to>
                    <xdr:col>6</xdr:col>
                    <xdr:colOff>409575</xdr:colOff>
                    <xdr:row>288</xdr:row>
                    <xdr:rowOff>323850</xdr:rowOff>
                  </to>
                </anchor>
              </controlPr>
            </control>
          </mc:Choice>
        </mc:AlternateContent>
        <mc:AlternateContent xmlns:mc="http://schemas.openxmlformats.org/markup-compatibility/2006">
          <mc:Choice Requires="x14">
            <control shapeId="1395" r:id="rId283" name="Check Box 371">
              <controlPr defaultSize="0" autoFill="0" autoLine="0" autoPict="0">
                <anchor moveWithCells="1">
                  <from>
                    <xdr:col>7</xdr:col>
                    <xdr:colOff>114300</xdr:colOff>
                    <xdr:row>288</xdr:row>
                    <xdr:rowOff>19050</xdr:rowOff>
                  </from>
                  <to>
                    <xdr:col>7</xdr:col>
                    <xdr:colOff>409575</xdr:colOff>
                    <xdr:row>288</xdr:row>
                    <xdr:rowOff>390525</xdr:rowOff>
                  </to>
                </anchor>
              </controlPr>
            </control>
          </mc:Choice>
        </mc:AlternateContent>
        <mc:AlternateContent xmlns:mc="http://schemas.openxmlformats.org/markup-compatibility/2006">
          <mc:Choice Requires="x14">
            <control shapeId="1396" r:id="rId284" name="Check Box 372">
              <controlPr defaultSize="0" autoFill="0" autoLine="0" autoPict="0">
                <anchor moveWithCells="1">
                  <from>
                    <xdr:col>6</xdr:col>
                    <xdr:colOff>114300</xdr:colOff>
                    <xdr:row>328</xdr:row>
                    <xdr:rowOff>85725</xdr:rowOff>
                  </from>
                  <to>
                    <xdr:col>6</xdr:col>
                    <xdr:colOff>409575</xdr:colOff>
                    <xdr:row>328</xdr:row>
                    <xdr:rowOff>323850</xdr:rowOff>
                  </to>
                </anchor>
              </controlPr>
            </control>
          </mc:Choice>
        </mc:AlternateContent>
        <mc:AlternateContent xmlns:mc="http://schemas.openxmlformats.org/markup-compatibility/2006">
          <mc:Choice Requires="x14">
            <control shapeId="1397" r:id="rId285" name="Check Box 373">
              <controlPr defaultSize="0" autoFill="0" autoLine="0" autoPict="0">
                <anchor moveWithCells="1">
                  <from>
                    <xdr:col>7</xdr:col>
                    <xdr:colOff>114300</xdr:colOff>
                    <xdr:row>328</xdr:row>
                    <xdr:rowOff>19050</xdr:rowOff>
                  </from>
                  <to>
                    <xdr:col>7</xdr:col>
                    <xdr:colOff>409575</xdr:colOff>
                    <xdr:row>328</xdr:row>
                    <xdr:rowOff>390525</xdr:rowOff>
                  </to>
                </anchor>
              </controlPr>
            </control>
          </mc:Choice>
        </mc:AlternateContent>
        <mc:AlternateContent xmlns:mc="http://schemas.openxmlformats.org/markup-compatibility/2006">
          <mc:Choice Requires="x14">
            <control shapeId="1398" r:id="rId286" name="Check Box 374">
              <controlPr defaultSize="0" autoFill="0" autoLine="0" autoPict="0">
                <anchor moveWithCells="1">
                  <from>
                    <xdr:col>6</xdr:col>
                    <xdr:colOff>114300</xdr:colOff>
                    <xdr:row>329</xdr:row>
                    <xdr:rowOff>85725</xdr:rowOff>
                  </from>
                  <to>
                    <xdr:col>6</xdr:col>
                    <xdr:colOff>409575</xdr:colOff>
                    <xdr:row>329</xdr:row>
                    <xdr:rowOff>323850</xdr:rowOff>
                  </to>
                </anchor>
              </controlPr>
            </control>
          </mc:Choice>
        </mc:AlternateContent>
        <mc:AlternateContent xmlns:mc="http://schemas.openxmlformats.org/markup-compatibility/2006">
          <mc:Choice Requires="x14">
            <control shapeId="1399" r:id="rId287" name="Check Box 375">
              <controlPr defaultSize="0" autoFill="0" autoLine="0" autoPict="0">
                <anchor moveWithCells="1">
                  <from>
                    <xdr:col>7</xdr:col>
                    <xdr:colOff>114300</xdr:colOff>
                    <xdr:row>329</xdr:row>
                    <xdr:rowOff>19050</xdr:rowOff>
                  </from>
                  <to>
                    <xdr:col>7</xdr:col>
                    <xdr:colOff>409575</xdr:colOff>
                    <xdr:row>329</xdr:row>
                    <xdr:rowOff>390525</xdr:rowOff>
                  </to>
                </anchor>
              </controlPr>
            </control>
          </mc:Choice>
        </mc:AlternateContent>
        <mc:AlternateContent xmlns:mc="http://schemas.openxmlformats.org/markup-compatibility/2006">
          <mc:Choice Requires="x14">
            <control shapeId="1400" r:id="rId288" name="Check Box 376">
              <controlPr defaultSize="0" autoFill="0" autoLine="0" autoPict="0">
                <anchor moveWithCells="1">
                  <from>
                    <xdr:col>6</xdr:col>
                    <xdr:colOff>114300</xdr:colOff>
                    <xdr:row>330</xdr:row>
                    <xdr:rowOff>85725</xdr:rowOff>
                  </from>
                  <to>
                    <xdr:col>6</xdr:col>
                    <xdr:colOff>409575</xdr:colOff>
                    <xdr:row>330</xdr:row>
                    <xdr:rowOff>323850</xdr:rowOff>
                  </to>
                </anchor>
              </controlPr>
            </control>
          </mc:Choice>
        </mc:AlternateContent>
        <mc:AlternateContent xmlns:mc="http://schemas.openxmlformats.org/markup-compatibility/2006">
          <mc:Choice Requires="x14">
            <control shapeId="1401" r:id="rId289" name="Check Box 377">
              <controlPr defaultSize="0" autoFill="0" autoLine="0" autoPict="0">
                <anchor moveWithCells="1">
                  <from>
                    <xdr:col>7</xdr:col>
                    <xdr:colOff>114300</xdr:colOff>
                    <xdr:row>330</xdr:row>
                    <xdr:rowOff>19050</xdr:rowOff>
                  </from>
                  <to>
                    <xdr:col>7</xdr:col>
                    <xdr:colOff>409575</xdr:colOff>
                    <xdr:row>330</xdr:row>
                    <xdr:rowOff>390525</xdr:rowOff>
                  </to>
                </anchor>
              </controlPr>
            </control>
          </mc:Choice>
        </mc:AlternateContent>
        <mc:AlternateContent xmlns:mc="http://schemas.openxmlformats.org/markup-compatibility/2006">
          <mc:Choice Requires="x14">
            <control shapeId="1402" r:id="rId290" name="Check Box 378">
              <controlPr defaultSize="0" autoFill="0" autoLine="0" autoPict="0">
                <anchor moveWithCells="1">
                  <from>
                    <xdr:col>6</xdr:col>
                    <xdr:colOff>114300</xdr:colOff>
                    <xdr:row>335</xdr:row>
                    <xdr:rowOff>85725</xdr:rowOff>
                  </from>
                  <to>
                    <xdr:col>6</xdr:col>
                    <xdr:colOff>409575</xdr:colOff>
                    <xdr:row>335</xdr:row>
                    <xdr:rowOff>323850</xdr:rowOff>
                  </to>
                </anchor>
              </controlPr>
            </control>
          </mc:Choice>
        </mc:AlternateContent>
        <mc:AlternateContent xmlns:mc="http://schemas.openxmlformats.org/markup-compatibility/2006">
          <mc:Choice Requires="x14">
            <control shapeId="1403" r:id="rId291" name="Check Box 379">
              <controlPr defaultSize="0" autoFill="0" autoLine="0" autoPict="0">
                <anchor moveWithCells="1">
                  <from>
                    <xdr:col>7</xdr:col>
                    <xdr:colOff>114300</xdr:colOff>
                    <xdr:row>335</xdr:row>
                    <xdr:rowOff>19050</xdr:rowOff>
                  </from>
                  <to>
                    <xdr:col>7</xdr:col>
                    <xdr:colOff>409575</xdr:colOff>
                    <xdr:row>335</xdr:row>
                    <xdr:rowOff>390525</xdr:rowOff>
                  </to>
                </anchor>
              </controlPr>
            </control>
          </mc:Choice>
        </mc:AlternateContent>
        <mc:AlternateContent xmlns:mc="http://schemas.openxmlformats.org/markup-compatibility/2006">
          <mc:Choice Requires="x14">
            <control shapeId="1404" r:id="rId292" name="Check Box 380">
              <controlPr defaultSize="0" autoFill="0" autoLine="0" autoPict="0">
                <anchor moveWithCells="1">
                  <from>
                    <xdr:col>6</xdr:col>
                    <xdr:colOff>114300</xdr:colOff>
                    <xdr:row>336</xdr:row>
                    <xdr:rowOff>85725</xdr:rowOff>
                  </from>
                  <to>
                    <xdr:col>6</xdr:col>
                    <xdr:colOff>409575</xdr:colOff>
                    <xdr:row>336</xdr:row>
                    <xdr:rowOff>323850</xdr:rowOff>
                  </to>
                </anchor>
              </controlPr>
            </control>
          </mc:Choice>
        </mc:AlternateContent>
        <mc:AlternateContent xmlns:mc="http://schemas.openxmlformats.org/markup-compatibility/2006">
          <mc:Choice Requires="x14">
            <control shapeId="1405" r:id="rId293" name="Check Box 381">
              <controlPr defaultSize="0" autoFill="0" autoLine="0" autoPict="0">
                <anchor moveWithCells="1">
                  <from>
                    <xdr:col>7</xdr:col>
                    <xdr:colOff>114300</xdr:colOff>
                    <xdr:row>336</xdr:row>
                    <xdr:rowOff>19050</xdr:rowOff>
                  </from>
                  <to>
                    <xdr:col>7</xdr:col>
                    <xdr:colOff>409575</xdr:colOff>
                    <xdr:row>336</xdr:row>
                    <xdr:rowOff>390525</xdr:rowOff>
                  </to>
                </anchor>
              </controlPr>
            </control>
          </mc:Choice>
        </mc:AlternateContent>
        <mc:AlternateContent xmlns:mc="http://schemas.openxmlformats.org/markup-compatibility/2006">
          <mc:Choice Requires="x14">
            <control shapeId="1406" r:id="rId294" name="Check Box 382">
              <controlPr defaultSize="0" autoFill="0" autoLine="0" autoPict="0">
                <anchor moveWithCells="1">
                  <from>
                    <xdr:col>6</xdr:col>
                    <xdr:colOff>114300</xdr:colOff>
                    <xdr:row>339</xdr:row>
                    <xdr:rowOff>85725</xdr:rowOff>
                  </from>
                  <to>
                    <xdr:col>6</xdr:col>
                    <xdr:colOff>409575</xdr:colOff>
                    <xdr:row>339</xdr:row>
                    <xdr:rowOff>323850</xdr:rowOff>
                  </to>
                </anchor>
              </controlPr>
            </control>
          </mc:Choice>
        </mc:AlternateContent>
        <mc:AlternateContent xmlns:mc="http://schemas.openxmlformats.org/markup-compatibility/2006">
          <mc:Choice Requires="x14">
            <control shapeId="1407" r:id="rId295" name="Check Box 383">
              <controlPr defaultSize="0" autoFill="0" autoLine="0" autoPict="0">
                <anchor moveWithCells="1">
                  <from>
                    <xdr:col>7</xdr:col>
                    <xdr:colOff>114300</xdr:colOff>
                    <xdr:row>339</xdr:row>
                    <xdr:rowOff>19050</xdr:rowOff>
                  </from>
                  <to>
                    <xdr:col>7</xdr:col>
                    <xdr:colOff>409575</xdr:colOff>
                    <xdr:row>339</xdr:row>
                    <xdr:rowOff>390525</xdr:rowOff>
                  </to>
                </anchor>
              </controlPr>
            </control>
          </mc:Choice>
        </mc:AlternateContent>
        <mc:AlternateContent xmlns:mc="http://schemas.openxmlformats.org/markup-compatibility/2006">
          <mc:Choice Requires="x14">
            <control shapeId="1408" r:id="rId296" name="Check Box 384">
              <controlPr defaultSize="0" autoFill="0" autoLine="0" autoPict="0">
                <anchor moveWithCells="1">
                  <from>
                    <xdr:col>6</xdr:col>
                    <xdr:colOff>114300</xdr:colOff>
                    <xdr:row>342</xdr:row>
                    <xdr:rowOff>85725</xdr:rowOff>
                  </from>
                  <to>
                    <xdr:col>6</xdr:col>
                    <xdr:colOff>409575</xdr:colOff>
                    <xdr:row>342</xdr:row>
                    <xdr:rowOff>323850</xdr:rowOff>
                  </to>
                </anchor>
              </controlPr>
            </control>
          </mc:Choice>
        </mc:AlternateContent>
        <mc:AlternateContent xmlns:mc="http://schemas.openxmlformats.org/markup-compatibility/2006">
          <mc:Choice Requires="x14">
            <control shapeId="1409" r:id="rId297" name="Check Box 385">
              <controlPr defaultSize="0" autoFill="0" autoLine="0" autoPict="0">
                <anchor moveWithCells="1">
                  <from>
                    <xdr:col>7</xdr:col>
                    <xdr:colOff>114300</xdr:colOff>
                    <xdr:row>342</xdr:row>
                    <xdr:rowOff>19050</xdr:rowOff>
                  </from>
                  <to>
                    <xdr:col>7</xdr:col>
                    <xdr:colOff>409575</xdr:colOff>
                    <xdr:row>342</xdr:row>
                    <xdr:rowOff>390525</xdr:rowOff>
                  </to>
                </anchor>
              </controlPr>
            </control>
          </mc:Choice>
        </mc:AlternateContent>
        <mc:AlternateContent xmlns:mc="http://schemas.openxmlformats.org/markup-compatibility/2006">
          <mc:Choice Requires="x14">
            <control shapeId="1410" r:id="rId298" name="Check Box 386">
              <controlPr defaultSize="0" autoFill="0" autoLine="0" autoPict="0">
                <anchor moveWithCells="1">
                  <from>
                    <xdr:col>6</xdr:col>
                    <xdr:colOff>114300</xdr:colOff>
                    <xdr:row>343</xdr:row>
                    <xdr:rowOff>85725</xdr:rowOff>
                  </from>
                  <to>
                    <xdr:col>6</xdr:col>
                    <xdr:colOff>409575</xdr:colOff>
                    <xdr:row>343</xdr:row>
                    <xdr:rowOff>323850</xdr:rowOff>
                  </to>
                </anchor>
              </controlPr>
            </control>
          </mc:Choice>
        </mc:AlternateContent>
        <mc:AlternateContent xmlns:mc="http://schemas.openxmlformats.org/markup-compatibility/2006">
          <mc:Choice Requires="x14">
            <control shapeId="1411" r:id="rId299" name="Check Box 387">
              <controlPr defaultSize="0" autoFill="0" autoLine="0" autoPict="0">
                <anchor moveWithCells="1">
                  <from>
                    <xdr:col>7</xdr:col>
                    <xdr:colOff>114300</xdr:colOff>
                    <xdr:row>343</xdr:row>
                    <xdr:rowOff>19050</xdr:rowOff>
                  </from>
                  <to>
                    <xdr:col>7</xdr:col>
                    <xdr:colOff>409575</xdr:colOff>
                    <xdr:row>343</xdr:row>
                    <xdr:rowOff>390525</xdr:rowOff>
                  </to>
                </anchor>
              </controlPr>
            </control>
          </mc:Choice>
        </mc:AlternateContent>
        <mc:AlternateContent xmlns:mc="http://schemas.openxmlformats.org/markup-compatibility/2006">
          <mc:Choice Requires="x14">
            <control shapeId="1412" r:id="rId300" name="Check Box 388">
              <controlPr defaultSize="0" autoFill="0" autoLine="0" autoPict="0">
                <anchor moveWithCells="1">
                  <from>
                    <xdr:col>6</xdr:col>
                    <xdr:colOff>114300</xdr:colOff>
                    <xdr:row>347</xdr:row>
                    <xdr:rowOff>85725</xdr:rowOff>
                  </from>
                  <to>
                    <xdr:col>6</xdr:col>
                    <xdr:colOff>409575</xdr:colOff>
                    <xdr:row>347</xdr:row>
                    <xdr:rowOff>323850</xdr:rowOff>
                  </to>
                </anchor>
              </controlPr>
            </control>
          </mc:Choice>
        </mc:AlternateContent>
        <mc:AlternateContent xmlns:mc="http://schemas.openxmlformats.org/markup-compatibility/2006">
          <mc:Choice Requires="x14">
            <control shapeId="1413" r:id="rId301" name="Check Box 389">
              <controlPr defaultSize="0" autoFill="0" autoLine="0" autoPict="0">
                <anchor moveWithCells="1">
                  <from>
                    <xdr:col>7</xdr:col>
                    <xdr:colOff>114300</xdr:colOff>
                    <xdr:row>347</xdr:row>
                    <xdr:rowOff>19050</xdr:rowOff>
                  </from>
                  <to>
                    <xdr:col>7</xdr:col>
                    <xdr:colOff>409575</xdr:colOff>
                    <xdr:row>347</xdr:row>
                    <xdr:rowOff>390525</xdr:rowOff>
                  </to>
                </anchor>
              </controlPr>
            </control>
          </mc:Choice>
        </mc:AlternateContent>
        <mc:AlternateContent xmlns:mc="http://schemas.openxmlformats.org/markup-compatibility/2006">
          <mc:Choice Requires="x14">
            <control shapeId="1414" r:id="rId302" name="Check Box 390">
              <controlPr defaultSize="0" autoFill="0" autoLine="0" autoPict="0">
                <anchor moveWithCells="1">
                  <from>
                    <xdr:col>6</xdr:col>
                    <xdr:colOff>114300</xdr:colOff>
                    <xdr:row>354</xdr:row>
                    <xdr:rowOff>85725</xdr:rowOff>
                  </from>
                  <to>
                    <xdr:col>6</xdr:col>
                    <xdr:colOff>409575</xdr:colOff>
                    <xdr:row>354</xdr:row>
                    <xdr:rowOff>323850</xdr:rowOff>
                  </to>
                </anchor>
              </controlPr>
            </control>
          </mc:Choice>
        </mc:AlternateContent>
        <mc:AlternateContent xmlns:mc="http://schemas.openxmlformats.org/markup-compatibility/2006">
          <mc:Choice Requires="x14">
            <control shapeId="1415" r:id="rId303" name="Check Box 391">
              <controlPr defaultSize="0" autoFill="0" autoLine="0" autoPict="0">
                <anchor moveWithCells="1">
                  <from>
                    <xdr:col>7</xdr:col>
                    <xdr:colOff>114300</xdr:colOff>
                    <xdr:row>354</xdr:row>
                    <xdr:rowOff>19050</xdr:rowOff>
                  </from>
                  <to>
                    <xdr:col>7</xdr:col>
                    <xdr:colOff>409575</xdr:colOff>
                    <xdr:row>354</xdr:row>
                    <xdr:rowOff>390525</xdr:rowOff>
                  </to>
                </anchor>
              </controlPr>
            </control>
          </mc:Choice>
        </mc:AlternateContent>
        <mc:AlternateContent xmlns:mc="http://schemas.openxmlformats.org/markup-compatibility/2006">
          <mc:Choice Requires="x14">
            <control shapeId="1416" r:id="rId304" name="Check Box 392">
              <controlPr defaultSize="0" autoFill="0" autoLine="0" autoPict="0">
                <anchor moveWithCells="1">
                  <from>
                    <xdr:col>6</xdr:col>
                    <xdr:colOff>114300</xdr:colOff>
                    <xdr:row>361</xdr:row>
                    <xdr:rowOff>85725</xdr:rowOff>
                  </from>
                  <to>
                    <xdr:col>6</xdr:col>
                    <xdr:colOff>409575</xdr:colOff>
                    <xdr:row>361</xdr:row>
                    <xdr:rowOff>323850</xdr:rowOff>
                  </to>
                </anchor>
              </controlPr>
            </control>
          </mc:Choice>
        </mc:AlternateContent>
        <mc:AlternateContent xmlns:mc="http://schemas.openxmlformats.org/markup-compatibility/2006">
          <mc:Choice Requires="x14">
            <control shapeId="1417" r:id="rId305" name="Check Box 393">
              <controlPr defaultSize="0" autoFill="0" autoLine="0" autoPict="0">
                <anchor moveWithCells="1">
                  <from>
                    <xdr:col>7</xdr:col>
                    <xdr:colOff>114300</xdr:colOff>
                    <xdr:row>361</xdr:row>
                    <xdr:rowOff>19050</xdr:rowOff>
                  </from>
                  <to>
                    <xdr:col>7</xdr:col>
                    <xdr:colOff>409575</xdr:colOff>
                    <xdr:row>361</xdr:row>
                    <xdr:rowOff>390525</xdr:rowOff>
                  </to>
                </anchor>
              </controlPr>
            </control>
          </mc:Choice>
        </mc:AlternateContent>
        <mc:AlternateContent xmlns:mc="http://schemas.openxmlformats.org/markup-compatibility/2006">
          <mc:Choice Requires="x14">
            <control shapeId="1418" r:id="rId306" name="Check Box 394">
              <controlPr defaultSize="0" autoFill="0" autoLine="0" autoPict="0">
                <anchor moveWithCells="1">
                  <from>
                    <xdr:col>6</xdr:col>
                    <xdr:colOff>114300</xdr:colOff>
                    <xdr:row>378</xdr:row>
                    <xdr:rowOff>85725</xdr:rowOff>
                  </from>
                  <to>
                    <xdr:col>6</xdr:col>
                    <xdr:colOff>409575</xdr:colOff>
                    <xdr:row>378</xdr:row>
                    <xdr:rowOff>323850</xdr:rowOff>
                  </to>
                </anchor>
              </controlPr>
            </control>
          </mc:Choice>
        </mc:AlternateContent>
        <mc:AlternateContent xmlns:mc="http://schemas.openxmlformats.org/markup-compatibility/2006">
          <mc:Choice Requires="x14">
            <control shapeId="1419" r:id="rId307" name="Check Box 395">
              <controlPr defaultSize="0" autoFill="0" autoLine="0" autoPict="0">
                <anchor moveWithCells="1">
                  <from>
                    <xdr:col>7</xdr:col>
                    <xdr:colOff>114300</xdr:colOff>
                    <xdr:row>378</xdr:row>
                    <xdr:rowOff>19050</xdr:rowOff>
                  </from>
                  <to>
                    <xdr:col>7</xdr:col>
                    <xdr:colOff>409575</xdr:colOff>
                    <xdr:row>378</xdr:row>
                    <xdr:rowOff>390525</xdr:rowOff>
                  </to>
                </anchor>
              </controlPr>
            </control>
          </mc:Choice>
        </mc:AlternateContent>
        <mc:AlternateContent xmlns:mc="http://schemas.openxmlformats.org/markup-compatibility/2006">
          <mc:Choice Requires="x14">
            <control shapeId="1420" r:id="rId308" name="Check Box 396">
              <controlPr defaultSize="0" autoFill="0" autoLine="0" autoPict="0">
                <anchor moveWithCells="1">
                  <from>
                    <xdr:col>6</xdr:col>
                    <xdr:colOff>114300</xdr:colOff>
                    <xdr:row>391</xdr:row>
                    <xdr:rowOff>85725</xdr:rowOff>
                  </from>
                  <to>
                    <xdr:col>6</xdr:col>
                    <xdr:colOff>409575</xdr:colOff>
                    <xdr:row>391</xdr:row>
                    <xdr:rowOff>323850</xdr:rowOff>
                  </to>
                </anchor>
              </controlPr>
            </control>
          </mc:Choice>
        </mc:AlternateContent>
        <mc:AlternateContent xmlns:mc="http://schemas.openxmlformats.org/markup-compatibility/2006">
          <mc:Choice Requires="x14">
            <control shapeId="1421" r:id="rId309" name="Check Box 397">
              <controlPr defaultSize="0" autoFill="0" autoLine="0" autoPict="0">
                <anchor moveWithCells="1">
                  <from>
                    <xdr:col>7</xdr:col>
                    <xdr:colOff>114300</xdr:colOff>
                    <xdr:row>391</xdr:row>
                    <xdr:rowOff>19050</xdr:rowOff>
                  </from>
                  <to>
                    <xdr:col>7</xdr:col>
                    <xdr:colOff>409575</xdr:colOff>
                    <xdr:row>391</xdr:row>
                    <xdr:rowOff>390525</xdr:rowOff>
                  </to>
                </anchor>
              </controlPr>
            </control>
          </mc:Choice>
        </mc:AlternateContent>
        <mc:AlternateContent xmlns:mc="http://schemas.openxmlformats.org/markup-compatibility/2006">
          <mc:Choice Requires="x14">
            <control shapeId="1422" r:id="rId310" name="Check Box 398">
              <controlPr defaultSize="0" autoFill="0" autoLine="0" autoPict="0">
                <anchor moveWithCells="1">
                  <from>
                    <xdr:col>6</xdr:col>
                    <xdr:colOff>114300</xdr:colOff>
                    <xdr:row>414</xdr:row>
                    <xdr:rowOff>85725</xdr:rowOff>
                  </from>
                  <to>
                    <xdr:col>6</xdr:col>
                    <xdr:colOff>409575</xdr:colOff>
                    <xdr:row>414</xdr:row>
                    <xdr:rowOff>323850</xdr:rowOff>
                  </to>
                </anchor>
              </controlPr>
            </control>
          </mc:Choice>
        </mc:AlternateContent>
        <mc:AlternateContent xmlns:mc="http://schemas.openxmlformats.org/markup-compatibility/2006">
          <mc:Choice Requires="x14">
            <control shapeId="1423" r:id="rId311" name="Check Box 399">
              <controlPr defaultSize="0" autoFill="0" autoLine="0" autoPict="0">
                <anchor moveWithCells="1">
                  <from>
                    <xdr:col>7</xdr:col>
                    <xdr:colOff>114300</xdr:colOff>
                    <xdr:row>414</xdr:row>
                    <xdr:rowOff>19050</xdr:rowOff>
                  </from>
                  <to>
                    <xdr:col>7</xdr:col>
                    <xdr:colOff>409575</xdr:colOff>
                    <xdr:row>414</xdr:row>
                    <xdr:rowOff>390525</xdr:rowOff>
                  </to>
                </anchor>
              </controlPr>
            </control>
          </mc:Choice>
        </mc:AlternateContent>
        <mc:AlternateContent xmlns:mc="http://schemas.openxmlformats.org/markup-compatibility/2006">
          <mc:Choice Requires="x14">
            <control shapeId="1424" r:id="rId312" name="Check Box 400">
              <controlPr defaultSize="0" autoFill="0" autoLine="0" autoPict="0">
                <anchor moveWithCells="1">
                  <from>
                    <xdr:col>6</xdr:col>
                    <xdr:colOff>114300</xdr:colOff>
                    <xdr:row>423</xdr:row>
                    <xdr:rowOff>85725</xdr:rowOff>
                  </from>
                  <to>
                    <xdr:col>6</xdr:col>
                    <xdr:colOff>409575</xdr:colOff>
                    <xdr:row>423</xdr:row>
                    <xdr:rowOff>323850</xdr:rowOff>
                  </to>
                </anchor>
              </controlPr>
            </control>
          </mc:Choice>
        </mc:AlternateContent>
        <mc:AlternateContent xmlns:mc="http://schemas.openxmlformats.org/markup-compatibility/2006">
          <mc:Choice Requires="x14">
            <control shapeId="1425" r:id="rId313" name="Check Box 401">
              <controlPr defaultSize="0" autoFill="0" autoLine="0" autoPict="0">
                <anchor moveWithCells="1">
                  <from>
                    <xdr:col>7</xdr:col>
                    <xdr:colOff>114300</xdr:colOff>
                    <xdr:row>423</xdr:row>
                    <xdr:rowOff>19050</xdr:rowOff>
                  </from>
                  <to>
                    <xdr:col>7</xdr:col>
                    <xdr:colOff>409575</xdr:colOff>
                    <xdr:row>423</xdr:row>
                    <xdr:rowOff>390525</xdr:rowOff>
                  </to>
                </anchor>
              </controlPr>
            </control>
          </mc:Choice>
        </mc:AlternateContent>
        <mc:AlternateContent xmlns:mc="http://schemas.openxmlformats.org/markup-compatibility/2006">
          <mc:Choice Requires="x14">
            <control shapeId="1426" r:id="rId314" name="Check Box 402">
              <controlPr defaultSize="0" autoFill="0" autoLine="0" autoPict="0">
                <anchor moveWithCells="1">
                  <from>
                    <xdr:col>6</xdr:col>
                    <xdr:colOff>114300</xdr:colOff>
                    <xdr:row>424</xdr:row>
                    <xdr:rowOff>85725</xdr:rowOff>
                  </from>
                  <to>
                    <xdr:col>6</xdr:col>
                    <xdr:colOff>409575</xdr:colOff>
                    <xdr:row>424</xdr:row>
                    <xdr:rowOff>323850</xdr:rowOff>
                  </to>
                </anchor>
              </controlPr>
            </control>
          </mc:Choice>
        </mc:AlternateContent>
        <mc:AlternateContent xmlns:mc="http://schemas.openxmlformats.org/markup-compatibility/2006">
          <mc:Choice Requires="x14">
            <control shapeId="1427" r:id="rId315" name="Check Box 403">
              <controlPr defaultSize="0" autoFill="0" autoLine="0" autoPict="0">
                <anchor moveWithCells="1">
                  <from>
                    <xdr:col>7</xdr:col>
                    <xdr:colOff>114300</xdr:colOff>
                    <xdr:row>424</xdr:row>
                    <xdr:rowOff>19050</xdr:rowOff>
                  </from>
                  <to>
                    <xdr:col>7</xdr:col>
                    <xdr:colOff>409575</xdr:colOff>
                    <xdr:row>424</xdr:row>
                    <xdr:rowOff>390525</xdr:rowOff>
                  </to>
                </anchor>
              </controlPr>
            </control>
          </mc:Choice>
        </mc:AlternateContent>
        <mc:AlternateContent xmlns:mc="http://schemas.openxmlformats.org/markup-compatibility/2006">
          <mc:Choice Requires="x14">
            <control shapeId="1428" r:id="rId316" name="Check Box 404">
              <controlPr defaultSize="0" autoFill="0" autoLine="0" autoPict="0">
                <anchor moveWithCells="1">
                  <from>
                    <xdr:col>6</xdr:col>
                    <xdr:colOff>114300</xdr:colOff>
                    <xdr:row>427</xdr:row>
                    <xdr:rowOff>85725</xdr:rowOff>
                  </from>
                  <to>
                    <xdr:col>6</xdr:col>
                    <xdr:colOff>409575</xdr:colOff>
                    <xdr:row>427</xdr:row>
                    <xdr:rowOff>323850</xdr:rowOff>
                  </to>
                </anchor>
              </controlPr>
            </control>
          </mc:Choice>
        </mc:AlternateContent>
        <mc:AlternateContent xmlns:mc="http://schemas.openxmlformats.org/markup-compatibility/2006">
          <mc:Choice Requires="x14">
            <control shapeId="1429" r:id="rId317" name="Check Box 405">
              <controlPr defaultSize="0" autoFill="0" autoLine="0" autoPict="0">
                <anchor moveWithCells="1">
                  <from>
                    <xdr:col>7</xdr:col>
                    <xdr:colOff>114300</xdr:colOff>
                    <xdr:row>427</xdr:row>
                    <xdr:rowOff>19050</xdr:rowOff>
                  </from>
                  <to>
                    <xdr:col>7</xdr:col>
                    <xdr:colOff>409575</xdr:colOff>
                    <xdr:row>427</xdr:row>
                    <xdr:rowOff>390525</xdr:rowOff>
                  </to>
                </anchor>
              </controlPr>
            </control>
          </mc:Choice>
        </mc:AlternateContent>
        <mc:AlternateContent xmlns:mc="http://schemas.openxmlformats.org/markup-compatibility/2006">
          <mc:Choice Requires="x14">
            <control shapeId="1430" r:id="rId318" name="Check Box 406">
              <controlPr defaultSize="0" autoFill="0" autoLine="0" autoPict="0">
                <anchor moveWithCells="1">
                  <from>
                    <xdr:col>6</xdr:col>
                    <xdr:colOff>114300</xdr:colOff>
                    <xdr:row>459</xdr:row>
                    <xdr:rowOff>85725</xdr:rowOff>
                  </from>
                  <to>
                    <xdr:col>6</xdr:col>
                    <xdr:colOff>409575</xdr:colOff>
                    <xdr:row>459</xdr:row>
                    <xdr:rowOff>323850</xdr:rowOff>
                  </to>
                </anchor>
              </controlPr>
            </control>
          </mc:Choice>
        </mc:AlternateContent>
        <mc:AlternateContent xmlns:mc="http://schemas.openxmlformats.org/markup-compatibility/2006">
          <mc:Choice Requires="x14">
            <control shapeId="1431" r:id="rId319" name="Check Box 407">
              <controlPr defaultSize="0" autoFill="0" autoLine="0" autoPict="0">
                <anchor moveWithCells="1">
                  <from>
                    <xdr:col>7</xdr:col>
                    <xdr:colOff>114300</xdr:colOff>
                    <xdr:row>459</xdr:row>
                    <xdr:rowOff>19050</xdr:rowOff>
                  </from>
                  <to>
                    <xdr:col>7</xdr:col>
                    <xdr:colOff>409575</xdr:colOff>
                    <xdr:row>459</xdr:row>
                    <xdr:rowOff>390525</xdr:rowOff>
                  </to>
                </anchor>
              </controlPr>
            </control>
          </mc:Choice>
        </mc:AlternateContent>
        <mc:AlternateContent xmlns:mc="http://schemas.openxmlformats.org/markup-compatibility/2006">
          <mc:Choice Requires="x14">
            <control shapeId="1432" r:id="rId320" name="Check Box 408">
              <controlPr defaultSize="0" autoFill="0" autoLine="0" autoPict="0">
                <anchor moveWithCells="1">
                  <from>
                    <xdr:col>6</xdr:col>
                    <xdr:colOff>114300</xdr:colOff>
                    <xdr:row>460</xdr:row>
                    <xdr:rowOff>85725</xdr:rowOff>
                  </from>
                  <to>
                    <xdr:col>6</xdr:col>
                    <xdr:colOff>409575</xdr:colOff>
                    <xdr:row>460</xdr:row>
                    <xdr:rowOff>323850</xdr:rowOff>
                  </to>
                </anchor>
              </controlPr>
            </control>
          </mc:Choice>
        </mc:AlternateContent>
        <mc:AlternateContent xmlns:mc="http://schemas.openxmlformats.org/markup-compatibility/2006">
          <mc:Choice Requires="x14">
            <control shapeId="1433" r:id="rId321" name="Check Box 409">
              <controlPr defaultSize="0" autoFill="0" autoLine="0" autoPict="0">
                <anchor moveWithCells="1">
                  <from>
                    <xdr:col>7</xdr:col>
                    <xdr:colOff>114300</xdr:colOff>
                    <xdr:row>460</xdr:row>
                    <xdr:rowOff>19050</xdr:rowOff>
                  </from>
                  <to>
                    <xdr:col>7</xdr:col>
                    <xdr:colOff>409575</xdr:colOff>
                    <xdr:row>460</xdr:row>
                    <xdr:rowOff>390525</xdr:rowOff>
                  </to>
                </anchor>
              </controlPr>
            </control>
          </mc:Choice>
        </mc:AlternateContent>
        <mc:AlternateContent xmlns:mc="http://schemas.openxmlformats.org/markup-compatibility/2006">
          <mc:Choice Requires="x14">
            <control shapeId="1434" r:id="rId322" name="Check Box 410">
              <controlPr defaultSize="0" autoFill="0" autoLine="0" autoPict="0">
                <anchor moveWithCells="1">
                  <from>
                    <xdr:col>6</xdr:col>
                    <xdr:colOff>114300</xdr:colOff>
                    <xdr:row>461</xdr:row>
                    <xdr:rowOff>85725</xdr:rowOff>
                  </from>
                  <to>
                    <xdr:col>6</xdr:col>
                    <xdr:colOff>409575</xdr:colOff>
                    <xdr:row>461</xdr:row>
                    <xdr:rowOff>323850</xdr:rowOff>
                  </to>
                </anchor>
              </controlPr>
            </control>
          </mc:Choice>
        </mc:AlternateContent>
        <mc:AlternateContent xmlns:mc="http://schemas.openxmlformats.org/markup-compatibility/2006">
          <mc:Choice Requires="x14">
            <control shapeId="1435" r:id="rId323" name="Check Box 411">
              <controlPr defaultSize="0" autoFill="0" autoLine="0" autoPict="0">
                <anchor moveWithCells="1">
                  <from>
                    <xdr:col>7</xdr:col>
                    <xdr:colOff>114300</xdr:colOff>
                    <xdr:row>461</xdr:row>
                    <xdr:rowOff>19050</xdr:rowOff>
                  </from>
                  <to>
                    <xdr:col>7</xdr:col>
                    <xdr:colOff>409575</xdr:colOff>
                    <xdr:row>461</xdr:row>
                    <xdr:rowOff>390525</xdr:rowOff>
                  </to>
                </anchor>
              </controlPr>
            </control>
          </mc:Choice>
        </mc:AlternateContent>
        <mc:AlternateContent xmlns:mc="http://schemas.openxmlformats.org/markup-compatibility/2006">
          <mc:Choice Requires="x14">
            <control shapeId="1436" r:id="rId324" name="Check Box 412">
              <controlPr defaultSize="0" autoFill="0" autoLine="0" autoPict="0">
                <anchor moveWithCells="1">
                  <from>
                    <xdr:col>6</xdr:col>
                    <xdr:colOff>114300</xdr:colOff>
                    <xdr:row>462</xdr:row>
                    <xdr:rowOff>85725</xdr:rowOff>
                  </from>
                  <to>
                    <xdr:col>6</xdr:col>
                    <xdr:colOff>409575</xdr:colOff>
                    <xdr:row>462</xdr:row>
                    <xdr:rowOff>323850</xdr:rowOff>
                  </to>
                </anchor>
              </controlPr>
            </control>
          </mc:Choice>
        </mc:AlternateContent>
        <mc:AlternateContent xmlns:mc="http://schemas.openxmlformats.org/markup-compatibility/2006">
          <mc:Choice Requires="x14">
            <control shapeId="1437" r:id="rId325" name="Check Box 413">
              <controlPr defaultSize="0" autoFill="0" autoLine="0" autoPict="0">
                <anchor moveWithCells="1">
                  <from>
                    <xdr:col>7</xdr:col>
                    <xdr:colOff>114300</xdr:colOff>
                    <xdr:row>462</xdr:row>
                    <xdr:rowOff>19050</xdr:rowOff>
                  </from>
                  <to>
                    <xdr:col>7</xdr:col>
                    <xdr:colOff>409575</xdr:colOff>
                    <xdr:row>462</xdr:row>
                    <xdr:rowOff>390525</xdr:rowOff>
                  </to>
                </anchor>
              </controlPr>
            </control>
          </mc:Choice>
        </mc:AlternateContent>
        <mc:AlternateContent xmlns:mc="http://schemas.openxmlformats.org/markup-compatibility/2006">
          <mc:Choice Requires="x14">
            <control shapeId="1438" r:id="rId326" name="Check Box 414">
              <controlPr defaultSize="0" autoFill="0" autoLine="0" autoPict="0">
                <anchor moveWithCells="1">
                  <from>
                    <xdr:col>6</xdr:col>
                    <xdr:colOff>114300</xdr:colOff>
                    <xdr:row>463</xdr:row>
                    <xdr:rowOff>85725</xdr:rowOff>
                  </from>
                  <to>
                    <xdr:col>6</xdr:col>
                    <xdr:colOff>409575</xdr:colOff>
                    <xdr:row>463</xdr:row>
                    <xdr:rowOff>323850</xdr:rowOff>
                  </to>
                </anchor>
              </controlPr>
            </control>
          </mc:Choice>
        </mc:AlternateContent>
        <mc:AlternateContent xmlns:mc="http://schemas.openxmlformats.org/markup-compatibility/2006">
          <mc:Choice Requires="x14">
            <control shapeId="1439" r:id="rId327" name="Check Box 415">
              <controlPr defaultSize="0" autoFill="0" autoLine="0" autoPict="0">
                <anchor moveWithCells="1">
                  <from>
                    <xdr:col>7</xdr:col>
                    <xdr:colOff>114300</xdr:colOff>
                    <xdr:row>463</xdr:row>
                    <xdr:rowOff>19050</xdr:rowOff>
                  </from>
                  <to>
                    <xdr:col>7</xdr:col>
                    <xdr:colOff>409575</xdr:colOff>
                    <xdr:row>463</xdr:row>
                    <xdr:rowOff>390525</xdr:rowOff>
                  </to>
                </anchor>
              </controlPr>
            </control>
          </mc:Choice>
        </mc:AlternateContent>
        <mc:AlternateContent xmlns:mc="http://schemas.openxmlformats.org/markup-compatibility/2006">
          <mc:Choice Requires="x14">
            <control shapeId="1440" r:id="rId328" name="Check Box 416">
              <controlPr defaultSize="0" autoFill="0" autoLine="0" autoPict="0">
                <anchor moveWithCells="1">
                  <from>
                    <xdr:col>6</xdr:col>
                    <xdr:colOff>114300</xdr:colOff>
                    <xdr:row>466</xdr:row>
                    <xdr:rowOff>85725</xdr:rowOff>
                  </from>
                  <to>
                    <xdr:col>6</xdr:col>
                    <xdr:colOff>409575</xdr:colOff>
                    <xdr:row>466</xdr:row>
                    <xdr:rowOff>323850</xdr:rowOff>
                  </to>
                </anchor>
              </controlPr>
            </control>
          </mc:Choice>
        </mc:AlternateContent>
        <mc:AlternateContent xmlns:mc="http://schemas.openxmlformats.org/markup-compatibility/2006">
          <mc:Choice Requires="x14">
            <control shapeId="1441" r:id="rId329" name="Check Box 417">
              <controlPr defaultSize="0" autoFill="0" autoLine="0" autoPict="0">
                <anchor moveWithCells="1">
                  <from>
                    <xdr:col>7</xdr:col>
                    <xdr:colOff>114300</xdr:colOff>
                    <xdr:row>466</xdr:row>
                    <xdr:rowOff>19050</xdr:rowOff>
                  </from>
                  <to>
                    <xdr:col>7</xdr:col>
                    <xdr:colOff>409575</xdr:colOff>
                    <xdr:row>466</xdr:row>
                    <xdr:rowOff>390525</xdr:rowOff>
                  </to>
                </anchor>
              </controlPr>
            </control>
          </mc:Choice>
        </mc:AlternateContent>
        <mc:AlternateContent xmlns:mc="http://schemas.openxmlformats.org/markup-compatibility/2006">
          <mc:Choice Requires="x14">
            <control shapeId="1442" r:id="rId330" name="Check Box 418">
              <controlPr defaultSize="0" autoFill="0" autoLine="0" autoPict="0">
                <anchor moveWithCells="1">
                  <from>
                    <xdr:col>6</xdr:col>
                    <xdr:colOff>114300</xdr:colOff>
                    <xdr:row>467</xdr:row>
                    <xdr:rowOff>85725</xdr:rowOff>
                  </from>
                  <to>
                    <xdr:col>6</xdr:col>
                    <xdr:colOff>409575</xdr:colOff>
                    <xdr:row>467</xdr:row>
                    <xdr:rowOff>323850</xdr:rowOff>
                  </to>
                </anchor>
              </controlPr>
            </control>
          </mc:Choice>
        </mc:AlternateContent>
        <mc:AlternateContent xmlns:mc="http://schemas.openxmlformats.org/markup-compatibility/2006">
          <mc:Choice Requires="x14">
            <control shapeId="1443" r:id="rId331" name="Check Box 419">
              <controlPr defaultSize="0" autoFill="0" autoLine="0" autoPict="0">
                <anchor moveWithCells="1">
                  <from>
                    <xdr:col>7</xdr:col>
                    <xdr:colOff>114300</xdr:colOff>
                    <xdr:row>467</xdr:row>
                    <xdr:rowOff>19050</xdr:rowOff>
                  </from>
                  <to>
                    <xdr:col>7</xdr:col>
                    <xdr:colOff>409575</xdr:colOff>
                    <xdr:row>467</xdr:row>
                    <xdr:rowOff>390525</xdr:rowOff>
                  </to>
                </anchor>
              </controlPr>
            </control>
          </mc:Choice>
        </mc:AlternateContent>
        <mc:AlternateContent xmlns:mc="http://schemas.openxmlformats.org/markup-compatibility/2006">
          <mc:Choice Requires="x14">
            <control shapeId="1444" r:id="rId332" name="Check Box 420">
              <controlPr defaultSize="0" autoFill="0" autoLine="0" autoPict="0">
                <anchor moveWithCells="1">
                  <from>
                    <xdr:col>6</xdr:col>
                    <xdr:colOff>114300</xdr:colOff>
                    <xdr:row>471</xdr:row>
                    <xdr:rowOff>85725</xdr:rowOff>
                  </from>
                  <to>
                    <xdr:col>6</xdr:col>
                    <xdr:colOff>409575</xdr:colOff>
                    <xdr:row>471</xdr:row>
                    <xdr:rowOff>323850</xdr:rowOff>
                  </to>
                </anchor>
              </controlPr>
            </control>
          </mc:Choice>
        </mc:AlternateContent>
        <mc:AlternateContent xmlns:mc="http://schemas.openxmlformats.org/markup-compatibility/2006">
          <mc:Choice Requires="x14">
            <control shapeId="1445" r:id="rId333" name="Check Box 421">
              <controlPr defaultSize="0" autoFill="0" autoLine="0" autoPict="0">
                <anchor moveWithCells="1">
                  <from>
                    <xdr:col>7</xdr:col>
                    <xdr:colOff>114300</xdr:colOff>
                    <xdr:row>471</xdr:row>
                    <xdr:rowOff>19050</xdr:rowOff>
                  </from>
                  <to>
                    <xdr:col>7</xdr:col>
                    <xdr:colOff>409575</xdr:colOff>
                    <xdr:row>471</xdr:row>
                    <xdr:rowOff>390525</xdr:rowOff>
                  </to>
                </anchor>
              </controlPr>
            </control>
          </mc:Choice>
        </mc:AlternateContent>
        <mc:AlternateContent xmlns:mc="http://schemas.openxmlformats.org/markup-compatibility/2006">
          <mc:Choice Requires="x14">
            <control shapeId="1446" r:id="rId334" name="Check Box 422">
              <controlPr defaultSize="0" autoFill="0" autoLine="0" autoPict="0">
                <anchor moveWithCells="1">
                  <from>
                    <xdr:col>6</xdr:col>
                    <xdr:colOff>114300</xdr:colOff>
                    <xdr:row>478</xdr:row>
                    <xdr:rowOff>85725</xdr:rowOff>
                  </from>
                  <to>
                    <xdr:col>6</xdr:col>
                    <xdr:colOff>409575</xdr:colOff>
                    <xdr:row>478</xdr:row>
                    <xdr:rowOff>323850</xdr:rowOff>
                  </to>
                </anchor>
              </controlPr>
            </control>
          </mc:Choice>
        </mc:AlternateContent>
        <mc:AlternateContent xmlns:mc="http://schemas.openxmlformats.org/markup-compatibility/2006">
          <mc:Choice Requires="x14">
            <control shapeId="1447" r:id="rId335" name="Check Box 423">
              <controlPr defaultSize="0" autoFill="0" autoLine="0" autoPict="0">
                <anchor moveWithCells="1">
                  <from>
                    <xdr:col>7</xdr:col>
                    <xdr:colOff>114300</xdr:colOff>
                    <xdr:row>478</xdr:row>
                    <xdr:rowOff>19050</xdr:rowOff>
                  </from>
                  <to>
                    <xdr:col>7</xdr:col>
                    <xdr:colOff>409575</xdr:colOff>
                    <xdr:row>478</xdr:row>
                    <xdr:rowOff>390525</xdr:rowOff>
                  </to>
                </anchor>
              </controlPr>
            </control>
          </mc:Choice>
        </mc:AlternateContent>
        <mc:AlternateContent xmlns:mc="http://schemas.openxmlformats.org/markup-compatibility/2006">
          <mc:Choice Requires="x14">
            <control shapeId="1448" r:id="rId336" name="Check Box 424">
              <controlPr defaultSize="0" autoFill="0" autoLine="0" autoPict="0">
                <anchor moveWithCells="1">
                  <from>
                    <xdr:col>6</xdr:col>
                    <xdr:colOff>114300</xdr:colOff>
                    <xdr:row>485</xdr:row>
                    <xdr:rowOff>85725</xdr:rowOff>
                  </from>
                  <to>
                    <xdr:col>6</xdr:col>
                    <xdr:colOff>409575</xdr:colOff>
                    <xdr:row>485</xdr:row>
                    <xdr:rowOff>323850</xdr:rowOff>
                  </to>
                </anchor>
              </controlPr>
            </control>
          </mc:Choice>
        </mc:AlternateContent>
        <mc:AlternateContent xmlns:mc="http://schemas.openxmlformats.org/markup-compatibility/2006">
          <mc:Choice Requires="x14">
            <control shapeId="1449" r:id="rId337" name="Check Box 425">
              <controlPr defaultSize="0" autoFill="0" autoLine="0" autoPict="0">
                <anchor moveWithCells="1">
                  <from>
                    <xdr:col>7</xdr:col>
                    <xdr:colOff>114300</xdr:colOff>
                    <xdr:row>485</xdr:row>
                    <xdr:rowOff>19050</xdr:rowOff>
                  </from>
                  <to>
                    <xdr:col>7</xdr:col>
                    <xdr:colOff>409575</xdr:colOff>
                    <xdr:row>485</xdr:row>
                    <xdr:rowOff>390525</xdr:rowOff>
                  </to>
                </anchor>
              </controlPr>
            </control>
          </mc:Choice>
        </mc:AlternateContent>
        <mc:AlternateContent xmlns:mc="http://schemas.openxmlformats.org/markup-compatibility/2006">
          <mc:Choice Requires="x14">
            <control shapeId="1450" r:id="rId338" name="Check Box 426">
              <controlPr defaultSize="0" autoFill="0" autoLine="0" autoPict="0">
                <anchor moveWithCells="1">
                  <from>
                    <xdr:col>6</xdr:col>
                    <xdr:colOff>114300</xdr:colOff>
                    <xdr:row>504</xdr:row>
                    <xdr:rowOff>85725</xdr:rowOff>
                  </from>
                  <to>
                    <xdr:col>6</xdr:col>
                    <xdr:colOff>409575</xdr:colOff>
                    <xdr:row>504</xdr:row>
                    <xdr:rowOff>323850</xdr:rowOff>
                  </to>
                </anchor>
              </controlPr>
            </control>
          </mc:Choice>
        </mc:AlternateContent>
        <mc:AlternateContent xmlns:mc="http://schemas.openxmlformats.org/markup-compatibility/2006">
          <mc:Choice Requires="x14">
            <control shapeId="1451" r:id="rId339" name="Check Box 427">
              <controlPr defaultSize="0" autoFill="0" autoLine="0" autoPict="0">
                <anchor moveWithCells="1">
                  <from>
                    <xdr:col>7</xdr:col>
                    <xdr:colOff>114300</xdr:colOff>
                    <xdr:row>504</xdr:row>
                    <xdr:rowOff>19050</xdr:rowOff>
                  </from>
                  <to>
                    <xdr:col>7</xdr:col>
                    <xdr:colOff>409575</xdr:colOff>
                    <xdr:row>504</xdr:row>
                    <xdr:rowOff>390525</xdr:rowOff>
                  </to>
                </anchor>
              </controlPr>
            </control>
          </mc:Choice>
        </mc:AlternateContent>
        <mc:AlternateContent xmlns:mc="http://schemas.openxmlformats.org/markup-compatibility/2006">
          <mc:Choice Requires="x14">
            <control shapeId="1452" r:id="rId340" name="Check Box 428">
              <controlPr defaultSize="0" autoFill="0" autoLine="0" autoPict="0">
                <anchor moveWithCells="1">
                  <from>
                    <xdr:col>6</xdr:col>
                    <xdr:colOff>114300</xdr:colOff>
                    <xdr:row>517</xdr:row>
                    <xdr:rowOff>85725</xdr:rowOff>
                  </from>
                  <to>
                    <xdr:col>6</xdr:col>
                    <xdr:colOff>409575</xdr:colOff>
                    <xdr:row>517</xdr:row>
                    <xdr:rowOff>323850</xdr:rowOff>
                  </to>
                </anchor>
              </controlPr>
            </control>
          </mc:Choice>
        </mc:AlternateContent>
        <mc:AlternateContent xmlns:mc="http://schemas.openxmlformats.org/markup-compatibility/2006">
          <mc:Choice Requires="x14">
            <control shapeId="1453" r:id="rId341" name="Check Box 429">
              <controlPr defaultSize="0" autoFill="0" autoLine="0" autoPict="0">
                <anchor moveWithCells="1">
                  <from>
                    <xdr:col>7</xdr:col>
                    <xdr:colOff>114300</xdr:colOff>
                    <xdr:row>517</xdr:row>
                    <xdr:rowOff>19050</xdr:rowOff>
                  </from>
                  <to>
                    <xdr:col>7</xdr:col>
                    <xdr:colOff>409575</xdr:colOff>
                    <xdr:row>517</xdr:row>
                    <xdr:rowOff>390525</xdr:rowOff>
                  </to>
                </anchor>
              </controlPr>
            </control>
          </mc:Choice>
        </mc:AlternateContent>
        <mc:AlternateContent xmlns:mc="http://schemas.openxmlformats.org/markup-compatibility/2006">
          <mc:Choice Requires="x14">
            <control shapeId="1454" r:id="rId342" name="Check Box 430">
              <controlPr defaultSize="0" autoFill="0" autoLine="0" autoPict="0">
                <anchor moveWithCells="1">
                  <from>
                    <xdr:col>6</xdr:col>
                    <xdr:colOff>114300</xdr:colOff>
                    <xdr:row>553</xdr:row>
                    <xdr:rowOff>85725</xdr:rowOff>
                  </from>
                  <to>
                    <xdr:col>6</xdr:col>
                    <xdr:colOff>409575</xdr:colOff>
                    <xdr:row>553</xdr:row>
                    <xdr:rowOff>323850</xdr:rowOff>
                  </to>
                </anchor>
              </controlPr>
            </control>
          </mc:Choice>
        </mc:AlternateContent>
        <mc:AlternateContent xmlns:mc="http://schemas.openxmlformats.org/markup-compatibility/2006">
          <mc:Choice Requires="x14">
            <control shapeId="1455" r:id="rId343" name="Check Box 431">
              <controlPr defaultSize="0" autoFill="0" autoLine="0" autoPict="0">
                <anchor moveWithCells="1">
                  <from>
                    <xdr:col>7</xdr:col>
                    <xdr:colOff>114300</xdr:colOff>
                    <xdr:row>553</xdr:row>
                    <xdr:rowOff>19050</xdr:rowOff>
                  </from>
                  <to>
                    <xdr:col>7</xdr:col>
                    <xdr:colOff>409575</xdr:colOff>
                    <xdr:row>553</xdr:row>
                    <xdr:rowOff>390525</xdr:rowOff>
                  </to>
                </anchor>
              </controlPr>
            </control>
          </mc:Choice>
        </mc:AlternateContent>
        <mc:AlternateContent xmlns:mc="http://schemas.openxmlformats.org/markup-compatibility/2006">
          <mc:Choice Requires="x14">
            <control shapeId="1456" r:id="rId344" name="Check Box 432">
              <controlPr defaultSize="0" autoFill="0" autoLine="0" autoPict="0">
                <anchor moveWithCells="1">
                  <from>
                    <xdr:col>6</xdr:col>
                    <xdr:colOff>114300</xdr:colOff>
                    <xdr:row>583</xdr:row>
                    <xdr:rowOff>85725</xdr:rowOff>
                  </from>
                  <to>
                    <xdr:col>6</xdr:col>
                    <xdr:colOff>409575</xdr:colOff>
                    <xdr:row>583</xdr:row>
                    <xdr:rowOff>323850</xdr:rowOff>
                  </to>
                </anchor>
              </controlPr>
            </control>
          </mc:Choice>
        </mc:AlternateContent>
        <mc:AlternateContent xmlns:mc="http://schemas.openxmlformats.org/markup-compatibility/2006">
          <mc:Choice Requires="x14">
            <control shapeId="1457" r:id="rId345" name="Check Box 433">
              <controlPr defaultSize="0" autoFill="0" autoLine="0" autoPict="0">
                <anchor moveWithCells="1">
                  <from>
                    <xdr:col>7</xdr:col>
                    <xdr:colOff>114300</xdr:colOff>
                    <xdr:row>583</xdr:row>
                    <xdr:rowOff>19050</xdr:rowOff>
                  </from>
                  <to>
                    <xdr:col>7</xdr:col>
                    <xdr:colOff>409575</xdr:colOff>
                    <xdr:row>583</xdr:row>
                    <xdr:rowOff>390525</xdr:rowOff>
                  </to>
                </anchor>
              </controlPr>
            </control>
          </mc:Choice>
        </mc:AlternateContent>
        <mc:AlternateContent xmlns:mc="http://schemas.openxmlformats.org/markup-compatibility/2006">
          <mc:Choice Requires="x14">
            <control shapeId="1458" r:id="rId346" name="Check Box 434">
              <controlPr defaultSize="0" autoFill="0" autoLine="0" autoPict="0">
                <anchor moveWithCells="1">
                  <from>
                    <xdr:col>6</xdr:col>
                    <xdr:colOff>114300</xdr:colOff>
                    <xdr:row>590</xdr:row>
                    <xdr:rowOff>85725</xdr:rowOff>
                  </from>
                  <to>
                    <xdr:col>6</xdr:col>
                    <xdr:colOff>409575</xdr:colOff>
                    <xdr:row>590</xdr:row>
                    <xdr:rowOff>323850</xdr:rowOff>
                  </to>
                </anchor>
              </controlPr>
            </control>
          </mc:Choice>
        </mc:AlternateContent>
        <mc:AlternateContent xmlns:mc="http://schemas.openxmlformats.org/markup-compatibility/2006">
          <mc:Choice Requires="x14">
            <control shapeId="1459" r:id="rId347" name="Check Box 435">
              <controlPr defaultSize="0" autoFill="0" autoLine="0" autoPict="0">
                <anchor moveWithCells="1">
                  <from>
                    <xdr:col>7</xdr:col>
                    <xdr:colOff>114300</xdr:colOff>
                    <xdr:row>590</xdr:row>
                    <xdr:rowOff>19050</xdr:rowOff>
                  </from>
                  <to>
                    <xdr:col>7</xdr:col>
                    <xdr:colOff>409575</xdr:colOff>
                    <xdr:row>590</xdr:row>
                    <xdr:rowOff>390525</xdr:rowOff>
                  </to>
                </anchor>
              </controlPr>
            </control>
          </mc:Choice>
        </mc:AlternateContent>
        <mc:AlternateContent xmlns:mc="http://schemas.openxmlformats.org/markup-compatibility/2006">
          <mc:Choice Requires="x14">
            <control shapeId="1462" r:id="rId348" name="Check Box 438">
              <controlPr defaultSize="0" autoFill="0" autoLine="0" autoPict="0">
                <anchor moveWithCells="1">
                  <from>
                    <xdr:col>6</xdr:col>
                    <xdr:colOff>114300</xdr:colOff>
                    <xdr:row>595</xdr:row>
                    <xdr:rowOff>85725</xdr:rowOff>
                  </from>
                  <to>
                    <xdr:col>6</xdr:col>
                    <xdr:colOff>409575</xdr:colOff>
                    <xdr:row>595</xdr:row>
                    <xdr:rowOff>323850</xdr:rowOff>
                  </to>
                </anchor>
              </controlPr>
            </control>
          </mc:Choice>
        </mc:AlternateContent>
        <mc:AlternateContent xmlns:mc="http://schemas.openxmlformats.org/markup-compatibility/2006">
          <mc:Choice Requires="x14">
            <control shapeId="1463" r:id="rId349" name="Check Box 439">
              <controlPr defaultSize="0" autoFill="0" autoLine="0" autoPict="0">
                <anchor moveWithCells="1">
                  <from>
                    <xdr:col>7</xdr:col>
                    <xdr:colOff>114300</xdr:colOff>
                    <xdr:row>595</xdr:row>
                    <xdr:rowOff>19050</xdr:rowOff>
                  </from>
                  <to>
                    <xdr:col>7</xdr:col>
                    <xdr:colOff>409575</xdr:colOff>
                    <xdr:row>595</xdr:row>
                    <xdr:rowOff>390525</xdr:rowOff>
                  </to>
                </anchor>
              </controlPr>
            </control>
          </mc:Choice>
        </mc:AlternateContent>
        <mc:AlternateContent xmlns:mc="http://schemas.openxmlformats.org/markup-compatibility/2006">
          <mc:Choice Requires="x14">
            <control shapeId="1464" r:id="rId350" name="Check Box 440">
              <controlPr defaultSize="0" autoFill="0" autoLine="0" autoPict="0">
                <anchor moveWithCells="1">
                  <from>
                    <xdr:col>6</xdr:col>
                    <xdr:colOff>114300</xdr:colOff>
                    <xdr:row>596</xdr:row>
                    <xdr:rowOff>85725</xdr:rowOff>
                  </from>
                  <to>
                    <xdr:col>6</xdr:col>
                    <xdr:colOff>409575</xdr:colOff>
                    <xdr:row>596</xdr:row>
                    <xdr:rowOff>323850</xdr:rowOff>
                  </to>
                </anchor>
              </controlPr>
            </control>
          </mc:Choice>
        </mc:AlternateContent>
        <mc:AlternateContent xmlns:mc="http://schemas.openxmlformats.org/markup-compatibility/2006">
          <mc:Choice Requires="x14">
            <control shapeId="1465" r:id="rId351" name="Check Box 441">
              <controlPr defaultSize="0" autoFill="0" autoLine="0" autoPict="0">
                <anchor moveWithCells="1">
                  <from>
                    <xdr:col>7</xdr:col>
                    <xdr:colOff>114300</xdr:colOff>
                    <xdr:row>596</xdr:row>
                    <xdr:rowOff>19050</xdr:rowOff>
                  </from>
                  <to>
                    <xdr:col>7</xdr:col>
                    <xdr:colOff>409575</xdr:colOff>
                    <xdr:row>596</xdr:row>
                    <xdr:rowOff>390525</xdr:rowOff>
                  </to>
                </anchor>
              </controlPr>
            </control>
          </mc:Choice>
        </mc:AlternateContent>
        <mc:AlternateContent xmlns:mc="http://schemas.openxmlformats.org/markup-compatibility/2006">
          <mc:Choice Requires="x14">
            <control shapeId="1466" r:id="rId352" name="Check Box 442">
              <controlPr defaultSize="0" autoFill="0" autoLine="0" autoPict="0">
                <anchor moveWithCells="1">
                  <from>
                    <xdr:col>6</xdr:col>
                    <xdr:colOff>114300</xdr:colOff>
                    <xdr:row>597</xdr:row>
                    <xdr:rowOff>85725</xdr:rowOff>
                  </from>
                  <to>
                    <xdr:col>6</xdr:col>
                    <xdr:colOff>409575</xdr:colOff>
                    <xdr:row>597</xdr:row>
                    <xdr:rowOff>323850</xdr:rowOff>
                  </to>
                </anchor>
              </controlPr>
            </control>
          </mc:Choice>
        </mc:AlternateContent>
        <mc:AlternateContent xmlns:mc="http://schemas.openxmlformats.org/markup-compatibility/2006">
          <mc:Choice Requires="x14">
            <control shapeId="1467" r:id="rId353" name="Check Box 443">
              <controlPr defaultSize="0" autoFill="0" autoLine="0" autoPict="0">
                <anchor moveWithCells="1">
                  <from>
                    <xdr:col>7</xdr:col>
                    <xdr:colOff>114300</xdr:colOff>
                    <xdr:row>597</xdr:row>
                    <xdr:rowOff>19050</xdr:rowOff>
                  </from>
                  <to>
                    <xdr:col>7</xdr:col>
                    <xdr:colOff>409575</xdr:colOff>
                    <xdr:row>597</xdr:row>
                    <xdr:rowOff>390525</xdr:rowOff>
                  </to>
                </anchor>
              </controlPr>
            </control>
          </mc:Choice>
        </mc:AlternateContent>
        <mc:AlternateContent xmlns:mc="http://schemas.openxmlformats.org/markup-compatibility/2006">
          <mc:Choice Requires="x14">
            <control shapeId="1468" r:id="rId354" name="Check Box 444">
              <controlPr defaultSize="0" autoFill="0" autoLine="0" autoPict="0">
                <anchor moveWithCells="1">
                  <from>
                    <xdr:col>6</xdr:col>
                    <xdr:colOff>114300</xdr:colOff>
                    <xdr:row>599</xdr:row>
                    <xdr:rowOff>85725</xdr:rowOff>
                  </from>
                  <to>
                    <xdr:col>6</xdr:col>
                    <xdr:colOff>409575</xdr:colOff>
                    <xdr:row>599</xdr:row>
                    <xdr:rowOff>323850</xdr:rowOff>
                  </to>
                </anchor>
              </controlPr>
            </control>
          </mc:Choice>
        </mc:AlternateContent>
        <mc:AlternateContent xmlns:mc="http://schemas.openxmlformats.org/markup-compatibility/2006">
          <mc:Choice Requires="x14">
            <control shapeId="1469" r:id="rId355" name="Check Box 445">
              <controlPr defaultSize="0" autoFill="0" autoLine="0" autoPict="0">
                <anchor moveWithCells="1">
                  <from>
                    <xdr:col>7</xdr:col>
                    <xdr:colOff>114300</xdr:colOff>
                    <xdr:row>599</xdr:row>
                    <xdr:rowOff>19050</xdr:rowOff>
                  </from>
                  <to>
                    <xdr:col>7</xdr:col>
                    <xdr:colOff>409575</xdr:colOff>
                    <xdr:row>599</xdr:row>
                    <xdr:rowOff>390525</xdr:rowOff>
                  </to>
                </anchor>
              </controlPr>
            </control>
          </mc:Choice>
        </mc:AlternateContent>
        <mc:AlternateContent xmlns:mc="http://schemas.openxmlformats.org/markup-compatibility/2006">
          <mc:Choice Requires="x14">
            <control shapeId="1470" r:id="rId356" name="Check Box 446">
              <controlPr defaultSize="0" autoFill="0" autoLine="0" autoPict="0">
                <anchor moveWithCells="1">
                  <from>
                    <xdr:col>6</xdr:col>
                    <xdr:colOff>114300</xdr:colOff>
                    <xdr:row>600</xdr:row>
                    <xdr:rowOff>85725</xdr:rowOff>
                  </from>
                  <to>
                    <xdr:col>6</xdr:col>
                    <xdr:colOff>409575</xdr:colOff>
                    <xdr:row>600</xdr:row>
                    <xdr:rowOff>323850</xdr:rowOff>
                  </to>
                </anchor>
              </controlPr>
            </control>
          </mc:Choice>
        </mc:AlternateContent>
        <mc:AlternateContent xmlns:mc="http://schemas.openxmlformats.org/markup-compatibility/2006">
          <mc:Choice Requires="x14">
            <control shapeId="1471" r:id="rId357" name="Check Box 447">
              <controlPr defaultSize="0" autoFill="0" autoLine="0" autoPict="0">
                <anchor moveWithCells="1">
                  <from>
                    <xdr:col>7</xdr:col>
                    <xdr:colOff>114300</xdr:colOff>
                    <xdr:row>600</xdr:row>
                    <xdr:rowOff>19050</xdr:rowOff>
                  </from>
                  <to>
                    <xdr:col>7</xdr:col>
                    <xdr:colOff>409575</xdr:colOff>
                    <xdr:row>600</xdr:row>
                    <xdr:rowOff>390525</xdr:rowOff>
                  </to>
                </anchor>
              </controlPr>
            </control>
          </mc:Choice>
        </mc:AlternateContent>
        <mc:AlternateContent xmlns:mc="http://schemas.openxmlformats.org/markup-compatibility/2006">
          <mc:Choice Requires="x14">
            <control shapeId="1472" r:id="rId358" name="Check Box 448">
              <controlPr defaultSize="0" autoFill="0" autoLine="0" autoPict="0">
                <anchor moveWithCells="1">
                  <from>
                    <xdr:col>6</xdr:col>
                    <xdr:colOff>114300</xdr:colOff>
                    <xdr:row>601</xdr:row>
                    <xdr:rowOff>85725</xdr:rowOff>
                  </from>
                  <to>
                    <xdr:col>6</xdr:col>
                    <xdr:colOff>409575</xdr:colOff>
                    <xdr:row>601</xdr:row>
                    <xdr:rowOff>323850</xdr:rowOff>
                  </to>
                </anchor>
              </controlPr>
            </control>
          </mc:Choice>
        </mc:AlternateContent>
        <mc:AlternateContent xmlns:mc="http://schemas.openxmlformats.org/markup-compatibility/2006">
          <mc:Choice Requires="x14">
            <control shapeId="1473" r:id="rId359" name="Check Box 449">
              <controlPr defaultSize="0" autoFill="0" autoLine="0" autoPict="0">
                <anchor moveWithCells="1">
                  <from>
                    <xdr:col>7</xdr:col>
                    <xdr:colOff>114300</xdr:colOff>
                    <xdr:row>601</xdr:row>
                    <xdr:rowOff>19050</xdr:rowOff>
                  </from>
                  <to>
                    <xdr:col>7</xdr:col>
                    <xdr:colOff>409575</xdr:colOff>
                    <xdr:row>601</xdr:row>
                    <xdr:rowOff>390525</xdr:rowOff>
                  </to>
                </anchor>
              </controlPr>
            </control>
          </mc:Choice>
        </mc:AlternateContent>
        <mc:AlternateContent xmlns:mc="http://schemas.openxmlformats.org/markup-compatibility/2006">
          <mc:Choice Requires="x14">
            <control shapeId="1474" r:id="rId360" name="Check Box 450">
              <controlPr defaultSize="0" autoFill="0" autoLine="0" autoPict="0">
                <anchor moveWithCells="1">
                  <from>
                    <xdr:col>6</xdr:col>
                    <xdr:colOff>114300</xdr:colOff>
                    <xdr:row>613</xdr:row>
                    <xdr:rowOff>85725</xdr:rowOff>
                  </from>
                  <to>
                    <xdr:col>6</xdr:col>
                    <xdr:colOff>409575</xdr:colOff>
                    <xdr:row>613</xdr:row>
                    <xdr:rowOff>323850</xdr:rowOff>
                  </to>
                </anchor>
              </controlPr>
            </control>
          </mc:Choice>
        </mc:AlternateContent>
        <mc:AlternateContent xmlns:mc="http://schemas.openxmlformats.org/markup-compatibility/2006">
          <mc:Choice Requires="x14">
            <control shapeId="1475" r:id="rId361" name="Check Box 451">
              <controlPr defaultSize="0" autoFill="0" autoLine="0" autoPict="0">
                <anchor moveWithCells="1">
                  <from>
                    <xdr:col>7</xdr:col>
                    <xdr:colOff>114300</xdr:colOff>
                    <xdr:row>613</xdr:row>
                    <xdr:rowOff>19050</xdr:rowOff>
                  </from>
                  <to>
                    <xdr:col>7</xdr:col>
                    <xdr:colOff>409575</xdr:colOff>
                    <xdr:row>613</xdr:row>
                    <xdr:rowOff>390525</xdr:rowOff>
                  </to>
                </anchor>
              </controlPr>
            </control>
          </mc:Choice>
        </mc:AlternateContent>
        <mc:AlternateContent xmlns:mc="http://schemas.openxmlformats.org/markup-compatibility/2006">
          <mc:Choice Requires="x14">
            <control shapeId="1476" r:id="rId362" name="Check Box 452">
              <controlPr defaultSize="0" autoFill="0" autoLine="0" autoPict="0">
                <anchor moveWithCells="1">
                  <from>
                    <xdr:col>6</xdr:col>
                    <xdr:colOff>114300</xdr:colOff>
                    <xdr:row>620</xdr:row>
                    <xdr:rowOff>85725</xdr:rowOff>
                  </from>
                  <to>
                    <xdr:col>6</xdr:col>
                    <xdr:colOff>409575</xdr:colOff>
                    <xdr:row>620</xdr:row>
                    <xdr:rowOff>323850</xdr:rowOff>
                  </to>
                </anchor>
              </controlPr>
            </control>
          </mc:Choice>
        </mc:AlternateContent>
        <mc:AlternateContent xmlns:mc="http://schemas.openxmlformats.org/markup-compatibility/2006">
          <mc:Choice Requires="x14">
            <control shapeId="1477" r:id="rId363" name="Check Box 453">
              <controlPr defaultSize="0" autoFill="0" autoLine="0" autoPict="0">
                <anchor moveWithCells="1">
                  <from>
                    <xdr:col>7</xdr:col>
                    <xdr:colOff>114300</xdr:colOff>
                    <xdr:row>620</xdr:row>
                    <xdr:rowOff>19050</xdr:rowOff>
                  </from>
                  <to>
                    <xdr:col>7</xdr:col>
                    <xdr:colOff>409575</xdr:colOff>
                    <xdr:row>620</xdr:row>
                    <xdr:rowOff>390525</xdr:rowOff>
                  </to>
                </anchor>
              </controlPr>
            </control>
          </mc:Choice>
        </mc:AlternateContent>
        <mc:AlternateContent xmlns:mc="http://schemas.openxmlformats.org/markup-compatibility/2006">
          <mc:Choice Requires="x14">
            <control shapeId="1478" r:id="rId364" name="Check Box 454">
              <controlPr defaultSize="0" autoFill="0" autoLine="0" autoPict="0">
                <anchor moveWithCells="1">
                  <from>
                    <xdr:col>6</xdr:col>
                    <xdr:colOff>114300</xdr:colOff>
                    <xdr:row>627</xdr:row>
                    <xdr:rowOff>85725</xdr:rowOff>
                  </from>
                  <to>
                    <xdr:col>6</xdr:col>
                    <xdr:colOff>409575</xdr:colOff>
                    <xdr:row>627</xdr:row>
                    <xdr:rowOff>323850</xdr:rowOff>
                  </to>
                </anchor>
              </controlPr>
            </control>
          </mc:Choice>
        </mc:AlternateContent>
        <mc:AlternateContent xmlns:mc="http://schemas.openxmlformats.org/markup-compatibility/2006">
          <mc:Choice Requires="x14">
            <control shapeId="1479" r:id="rId365" name="Check Box 455">
              <controlPr defaultSize="0" autoFill="0" autoLine="0" autoPict="0">
                <anchor moveWithCells="1">
                  <from>
                    <xdr:col>7</xdr:col>
                    <xdr:colOff>114300</xdr:colOff>
                    <xdr:row>627</xdr:row>
                    <xdr:rowOff>19050</xdr:rowOff>
                  </from>
                  <to>
                    <xdr:col>7</xdr:col>
                    <xdr:colOff>409575</xdr:colOff>
                    <xdr:row>627</xdr:row>
                    <xdr:rowOff>390525</xdr:rowOff>
                  </to>
                </anchor>
              </controlPr>
            </control>
          </mc:Choice>
        </mc:AlternateContent>
        <mc:AlternateContent xmlns:mc="http://schemas.openxmlformats.org/markup-compatibility/2006">
          <mc:Choice Requires="x14">
            <control shapeId="1480" r:id="rId366" name="Check Box 456">
              <controlPr defaultSize="0" autoFill="0" autoLine="0" autoPict="0">
                <anchor moveWithCells="1">
                  <from>
                    <xdr:col>6</xdr:col>
                    <xdr:colOff>114300</xdr:colOff>
                    <xdr:row>632</xdr:row>
                    <xdr:rowOff>85725</xdr:rowOff>
                  </from>
                  <to>
                    <xdr:col>6</xdr:col>
                    <xdr:colOff>409575</xdr:colOff>
                    <xdr:row>632</xdr:row>
                    <xdr:rowOff>323850</xdr:rowOff>
                  </to>
                </anchor>
              </controlPr>
            </control>
          </mc:Choice>
        </mc:AlternateContent>
        <mc:AlternateContent xmlns:mc="http://schemas.openxmlformats.org/markup-compatibility/2006">
          <mc:Choice Requires="x14">
            <control shapeId="1481" r:id="rId367" name="Check Box 457">
              <controlPr defaultSize="0" autoFill="0" autoLine="0" autoPict="0">
                <anchor moveWithCells="1">
                  <from>
                    <xdr:col>7</xdr:col>
                    <xdr:colOff>114300</xdr:colOff>
                    <xdr:row>632</xdr:row>
                    <xdr:rowOff>19050</xdr:rowOff>
                  </from>
                  <to>
                    <xdr:col>7</xdr:col>
                    <xdr:colOff>409575</xdr:colOff>
                    <xdr:row>632</xdr:row>
                    <xdr:rowOff>390525</xdr:rowOff>
                  </to>
                </anchor>
              </controlPr>
            </control>
          </mc:Choice>
        </mc:AlternateContent>
        <mc:AlternateContent xmlns:mc="http://schemas.openxmlformats.org/markup-compatibility/2006">
          <mc:Choice Requires="x14">
            <control shapeId="1482" r:id="rId368" name="Check Box 458">
              <controlPr defaultSize="0" autoFill="0" autoLine="0" autoPict="0">
                <anchor moveWithCells="1">
                  <from>
                    <xdr:col>6</xdr:col>
                    <xdr:colOff>114300</xdr:colOff>
                    <xdr:row>648</xdr:row>
                    <xdr:rowOff>85725</xdr:rowOff>
                  </from>
                  <to>
                    <xdr:col>6</xdr:col>
                    <xdr:colOff>409575</xdr:colOff>
                    <xdr:row>648</xdr:row>
                    <xdr:rowOff>323850</xdr:rowOff>
                  </to>
                </anchor>
              </controlPr>
            </control>
          </mc:Choice>
        </mc:AlternateContent>
        <mc:AlternateContent xmlns:mc="http://schemas.openxmlformats.org/markup-compatibility/2006">
          <mc:Choice Requires="x14">
            <control shapeId="1483" r:id="rId369" name="Check Box 459">
              <controlPr defaultSize="0" autoFill="0" autoLine="0" autoPict="0">
                <anchor moveWithCells="1">
                  <from>
                    <xdr:col>7</xdr:col>
                    <xdr:colOff>114300</xdr:colOff>
                    <xdr:row>648</xdr:row>
                    <xdr:rowOff>19050</xdr:rowOff>
                  </from>
                  <to>
                    <xdr:col>7</xdr:col>
                    <xdr:colOff>409575</xdr:colOff>
                    <xdr:row>648</xdr:row>
                    <xdr:rowOff>390525</xdr:rowOff>
                  </to>
                </anchor>
              </controlPr>
            </control>
          </mc:Choice>
        </mc:AlternateContent>
        <mc:AlternateContent xmlns:mc="http://schemas.openxmlformats.org/markup-compatibility/2006">
          <mc:Choice Requires="x14">
            <control shapeId="1484" r:id="rId370" name="Check Box 460">
              <controlPr defaultSize="0" autoFill="0" autoLine="0" autoPict="0">
                <anchor moveWithCells="1">
                  <from>
                    <xdr:col>6</xdr:col>
                    <xdr:colOff>114300</xdr:colOff>
                    <xdr:row>670</xdr:row>
                    <xdr:rowOff>85725</xdr:rowOff>
                  </from>
                  <to>
                    <xdr:col>6</xdr:col>
                    <xdr:colOff>409575</xdr:colOff>
                    <xdr:row>670</xdr:row>
                    <xdr:rowOff>323850</xdr:rowOff>
                  </to>
                </anchor>
              </controlPr>
            </control>
          </mc:Choice>
        </mc:AlternateContent>
        <mc:AlternateContent xmlns:mc="http://schemas.openxmlformats.org/markup-compatibility/2006">
          <mc:Choice Requires="x14">
            <control shapeId="1485" r:id="rId371" name="Check Box 461">
              <controlPr defaultSize="0" autoFill="0" autoLine="0" autoPict="0">
                <anchor moveWithCells="1">
                  <from>
                    <xdr:col>7</xdr:col>
                    <xdr:colOff>114300</xdr:colOff>
                    <xdr:row>670</xdr:row>
                    <xdr:rowOff>19050</xdr:rowOff>
                  </from>
                  <to>
                    <xdr:col>7</xdr:col>
                    <xdr:colOff>409575</xdr:colOff>
                    <xdr:row>670</xdr:row>
                    <xdr:rowOff>390525</xdr:rowOff>
                  </to>
                </anchor>
              </controlPr>
            </control>
          </mc:Choice>
        </mc:AlternateContent>
        <mc:AlternateContent xmlns:mc="http://schemas.openxmlformats.org/markup-compatibility/2006">
          <mc:Choice Requires="x14">
            <control shapeId="1486" r:id="rId372" name="Check Box 462">
              <controlPr defaultSize="0" autoFill="0" autoLine="0" autoPict="0">
                <anchor moveWithCells="1">
                  <from>
                    <xdr:col>6</xdr:col>
                    <xdr:colOff>114300</xdr:colOff>
                    <xdr:row>676</xdr:row>
                    <xdr:rowOff>85725</xdr:rowOff>
                  </from>
                  <to>
                    <xdr:col>6</xdr:col>
                    <xdr:colOff>409575</xdr:colOff>
                    <xdr:row>676</xdr:row>
                    <xdr:rowOff>323850</xdr:rowOff>
                  </to>
                </anchor>
              </controlPr>
            </control>
          </mc:Choice>
        </mc:AlternateContent>
        <mc:AlternateContent xmlns:mc="http://schemas.openxmlformats.org/markup-compatibility/2006">
          <mc:Choice Requires="x14">
            <control shapeId="1487" r:id="rId373" name="Check Box 463">
              <controlPr defaultSize="0" autoFill="0" autoLine="0" autoPict="0">
                <anchor moveWithCells="1">
                  <from>
                    <xdr:col>7</xdr:col>
                    <xdr:colOff>114300</xdr:colOff>
                    <xdr:row>676</xdr:row>
                    <xdr:rowOff>19050</xdr:rowOff>
                  </from>
                  <to>
                    <xdr:col>7</xdr:col>
                    <xdr:colOff>409575</xdr:colOff>
                    <xdr:row>676</xdr:row>
                    <xdr:rowOff>390525</xdr:rowOff>
                  </to>
                </anchor>
              </controlPr>
            </control>
          </mc:Choice>
        </mc:AlternateContent>
        <mc:AlternateContent xmlns:mc="http://schemas.openxmlformats.org/markup-compatibility/2006">
          <mc:Choice Requires="x14">
            <control shapeId="1488" r:id="rId374" name="Check Box 464">
              <controlPr defaultSize="0" autoFill="0" autoLine="0" autoPict="0">
                <anchor moveWithCells="1">
                  <from>
                    <xdr:col>6</xdr:col>
                    <xdr:colOff>114300</xdr:colOff>
                    <xdr:row>689</xdr:row>
                    <xdr:rowOff>85725</xdr:rowOff>
                  </from>
                  <to>
                    <xdr:col>6</xdr:col>
                    <xdr:colOff>409575</xdr:colOff>
                    <xdr:row>689</xdr:row>
                    <xdr:rowOff>323850</xdr:rowOff>
                  </to>
                </anchor>
              </controlPr>
            </control>
          </mc:Choice>
        </mc:AlternateContent>
        <mc:AlternateContent xmlns:mc="http://schemas.openxmlformats.org/markup-compatibility/2006">
          <mc:Choice Requires="x14">
            <control shapeId="1489" r:id="rId375" name="Check Box 465">
              <controlPr defaultSize="0" autoFill="0" autoLine="0" autoPict="0">
                <anchor moveWithCells="1">
                  <from>
                    <xdr:col>7</xdr:col>
                    <xdr:colOff>114300</xdr:colOff>
                    <xdr:row>689</xdr:row>
                    <xdr:rowOff>19050</xdr:rowOff>
                  </from>
                  <to>
                    <xdr:col>7</xdr:col>
                    <xdr:colOff>409575</xdr:colOff>
                    <xdr:row>689</xdr:row>
                    <xdr:rowOff>390525</xdr:rowOff>
                  </to>
                </anchor>
              </controlPr>
            </control>
          </mc:Choice>
        </mc:AlternateContent>
        <mc:AlternateContent xmlns:mc="http://schemas.openxmlformats.org/markup-compatibility/2006">
          <mc:Choice Requires="x14">
            <control shapeId="1490" r:id="rId376" name="Check Box 466">
              <controlPr defaultSize="0" autoFill="0" autoLine="0" autoPict="0">
                <anchor moveWithCells="1">
                  <from>
                    <xdr:col>6</xdr:col>
                    <xdr:colOff>114300</xdr:colOff>
                    <xdr:row>348</xdr:row>
                    <xdr:rowOff>85725</xdr:rowOff>
                  </from>
                  <to>
                    <xdr:col>6</xdr:col>
                    <xdr:colOff>409575</xdr:colOff>
                    <xdr:row>348</xdr:row>
                    <xdr:rowOff>323850</xdr:rowOff>
                  </to>
                </anchor>
              </controlPr>
            </control>
          </mc:Choice>
        </mc:AlternateContent>
        <mc:AlternateContent xmlns:mc="http://schemas.openxmlformats.org/markup-compatibility/2006">
          <mc:Choice Requires="x14">
            <control shapeId="1491" r:id="rId377" name="Check Box 467">
              <controlPr defaultSize="0" autoFill="0" autoLine="0" autoPict="0">
                <anchor moveWithCells="1">
                  <from>
                    <xdr:col>7</xdr:col>
                    <xdr:colOff>114300</xdr:colOff>
                    <xdr:row>348</xdr:row>
                    <xdr:rowOff>19050</xdr:rowOff>
                  </from>
                  <to>
                    <xdr:col>7</xdr:col>
                    <xdr:colOff>409575</xdr:colOff>
                    <xdr:row>348</xdr:row>
                    <xdr:rowOff>390525</xdr:rowOff>
                  </to>
                </anchor>
              </controlPr>
            </control>
          </mc:Choice>
        </mc:AlternateContent>
        <mc:AlternateContent xmlns:mc="http://schemas.openxmlformats.org/markup-compatibility/2006">
          <mc:Choice Requires="x14">
            <control shapeId="1492" r:id="rId378" name="Check Box 468">
              <controlPr defaultSize="0" autoFill="0" autoLine="0" autoPict="0">
                <anchor moveWithCells="1">
                  <from>
                    <xdr:col>6</xdr:col>
                    <xdr:colOff>114300</xdr:colOff>
                    <xdr:row>374</xdr:row>
                    <xdr:rowOff>85725</xdr:rowOff>
                  </from>
                  <to>
                    <xdr:col>6</xdr:col>
                    <xdr:colOff>409575</xdr:colOff>
                    <xdr:row>374</xdr:row>
                    <xdr:rowOff>323850</xdr:rowOff>
                  </to>
                </anchor>
              </controlPr>
            </control>
          </mc:Choice>
        </mc:AlternateContent>
        <mc:AlternateContent xmlns:mc="http://schemas.openxmlformats.org/markup-compatibility/2006">
          <mc:Choice Requires="x14">
            <control shapeId="1493" r:id="rId379" name="Check Box 469">
              <controlPr defaultSize="0" autoFill="0" autoLine="0" autoPict="0">
                <anchor moveWithCells="1">
                  <from>
                    <xdr:col>7</xdr:col>
                    <xdr:colOff>114300</xdr:colOff>
                    <xdr:row>374</xdr:row>
                    <xdr:rowOff>19050</xdr:rowOff>
                  </from>
                  <to>
                    <xdr:col>7</xdr:col>
                    <xdr:colOff>409575</xdr:colOff>
                    <xdr:row>374</xdr:row>
                    <xdr:rowOff>390525</xdr:rowOff>
                  </to>
                </anchor>
              </controlPr>
            </control>
          </mc:Choice>
        </mc:AlternateContent>
        <mc:AlternateContent xmlns:mc="http://schemas.openxmlformats.org/markup-compatibility/2006">
          <mc:Choice Requires="x14">
            <control shapeId="1494" r:id="rId380" name="Check Box 470">
              <controlPr defaultSize="0" autoFill="0" autoLine="0" autoPict="0">
                <anchor moveWithCells="1">
                  <from>
                    <xdr:col>6</xdr:col>
                    <xdr:colOff>114300</xdr:colOff>
                    <xdr:row>472</xdr:row>
                    <xdr:rowOff>85725</xdr:rowOff>
                  </from>
                  <to>
                    <xdr:col>6</xdr:col>
                    <xdr:colOff>409575</xdr:colOff>
                    <xdr:row>472</xdr:row>
                    <xdr:rowOff>323850</xdr:rowOff>
                  </to>
                </anchor>
              </controlPr>
            </control>
          </mc:Choice>
        </mc:AlternateContent>
        <mc:AlternateContent xmlns:mc="http://schemas.openxmlformats.org/markup-compatibility/2006">
          <mc:Choice Requires="x14">
            <control shapeId="1495" r:id="rId381" name="Check Box 471">
              <controlPr defaultSize="0" autoFill="0" autoLine="0" autoPict="0">
                <anchor moveWithCells="1">
                  <from>
                    <xdr:col>7</xdr:col>
                    <xdr:colOff>114300</xdr:colOff>
                    <xdr:row>472</xdr:row>
                    <xdr:rowOff>19050</xdr:rowOff>
                  </from>
                  <to>
                    <xdr:col>7</xdr:col>
                    <xdr:colOff>409575</xdr:colOff>
                    <xdr:row>472</xdr:row>
                    <xdr:rowOff>390525</xdr:rowOff>
                  </to>
                </anchor>
              </controlPr>
            </control>
          </mc:Choice>
        </mc:AlternateContent>
        <mc:AlternateContent xmlns:mc="http://schemas.openxmlformats.org/markup-compatibility/2006">
          <mc:Choice Requires="x14">
            <control shapeId="1496" r:id="rId382" name="Check Box 472">
              <controlPr defaultSize="0" autoFill="0" autoLine="0" autoPict="0">
                <anchor moveWithCells="1">
                  <from>
                    <xdr:col>6</xdr:col>
                    <xdr:colOff>114300</xdr:colOff>
                    <xdr:row>500</xdr:row>
                    <xdr:rowOff>85725</xdr:rowOff>
                  </from>
                  <to>
                    <xdr:col>6</xdr:col>
                    <xdr:colOff>409575</xdr:colOff>
                    <xdr:row>500</xdr:row>
                    <xdr:rowOff>323850</xdr:rowOff>
                  </to>
                </anchor>
              </controlPr>
            </control>
          </mc:Choice>
        </mc:AlternateContent>
        <mc:AlternateContent xmlns:mc="http://schemas.openxmlformats.org/markup-compatibility/2006">
          <mc:Choice Requires="x14">
            <control shapeId="1497" r:id="rId383" name="Check Box 473">
              <controlPr defaultSize="0" autoFill="0" autoLine="0" autoPict="0">
                <anchor moveWithCells="1">
                  <from>
                    <xdr:col>7</xdr:col>
                    <xdr:colOff>114300</xdr:colOff>
                    <xdr:row>500</xdr:row>
                    <xdr:rowOff>19050</xdr:rowOff>
                  </from>
                  <to>
                    <xdr:col>7</xdr:col>
                    <xdr:colOff>409575</xdr:colOff>
                    <xdr:row>500</xdr:row>
                    <xdr:rowOff>390525</xdr:rowOff>
                  </to>
                </anchor>
              </controlPr>
            </control>
          </mc:Choice>
        </mc:AlternateContent>
        <mc:AlternateContent xmlns:mc="http://schemas.openxmlformats.org/markup-compatibility/2006">
          <mc:Choice Requires="x14">
            <control shapeId="1498" r:id="rId384" name="Check Box 474">
              <controlPr defaultSize="0" autoFill="0" autoLine="0" autoPict="0">
                <anchor moveWithCells="1">
                  <from>
                    <xdr:col>6</xdr:col>
                    <xdr:colOff>114300</xdr:colOff>
                    <xdr:row>614</xdr:row>
                    <xdr:rowOff>85725</xdr:rowOff>
                  </from>
                  <to>
                    <xdr:col>6</xdr:col>
                    <xdr:colOff>409575</xdr:colOff>
                    <xdr:row>614</xdr:row>
                    <xdr:rowOff>323850</xdr:rowOff>
                  </to>
                </anchor>
              </controlPr>
            </control>
          </mc:Choice>
        </mc:AlternateContent>
        <mc:AlternateContent xmlns:mc="http://schemas.openxmlformats.org/markup-compatibility/2006">
          <mc:Choice Requires="x14">
            <control shapeId="1499" r:id="rId385" name="Check Box 475">
              <controlPr defaultSize="0" autoFill="0" autoLine="0" autoPict="0">
                <anchor moveWithCells="1">
                  <from>
                    <xdr:col>7</xdr:col>
                    <xdr:colOff>114300</xdr:colOff>
                    <xdr:row>614</xdr:row>
                    <xdr:rowOff>19050</xdr:rowOff>
                  </from>
                  <to>
                    <xdr:col>7</xdr:col>
                    <xdr:colOff>409575</xdr:colOff>
                    <xdr:row>614</xdr:row>
                    <xdr:rowOff>390525</xdr:rowOff>
                  </to>
                </anchor>
              </controlPr>
            </control>
          </mc:Choice>
        </mc:AlternateContent>
        <mc:AlternateContent xmlns:mc="http://schemas.openxmlformats.org/markup-compatibility/2006">
          <mc:Choice Requires="x14">
            <control shapeId="1500" r:id="rId386" name="Check Box 476">
              <controlPr defaultSize="0" autoFill="0" autoLine="0" autoPict="0">
                <anchor moveWithCells="1">
                  <from>
                    <xdr:col>6</xdr:col>
                    <xdr:colOff>114300</xdr:colOff>
                    <xdr:row>672</xdr:row>
                    <xdr:rowOff>85725</xdr:rowOff>
                  </from>
                  <to>
                    <xdr:col>6</xdr:col>
                    <xdr:colOff>409575</xdr:colOff>
                    <xdr:row>672</xdr:row>
                    <xdr:rowOff>323850</xdr:rowOff>
                  </to>
                </anchor>
              </controlPr>
            </control>
          </mc:Choice>
        </mc:AlternateContent>
        <mc:AlternateContent xmlns:mc="http://schemas.openxmlformats.org/markup-compatibility/2006">
          <mc:Choice Requires="x14">
            <control shapeId="1501" r:id="rId387" name="Check Box 477">
              <controlPr defaultSize="0" autoFill="0" autoLine="0" autoPict="0">
                <anchor moveWithCells="1">
                  <from>
                    <xdr:col>7</xdr:col>
                    <xdr:colOff>114300</xdr:colOff>
                    <xdr:row>672</xdr:row>
                    <xdr:rowOff>19050</xdr:rowOff>
                  </from>
                  <to>
                    <xdr:col>7</xdr:col>
                    <xdr:colOff>409575</xdr:colOff>
                    <xdr:row>672</xdr:row>
                    <xdr:rowOff>390525</xdr:rowOff>
                  </to>
                </anchor>
              </controlPr>
            </control>
          </mc:Choice>
        </mc:AlternateContent>
        <mc:AlternateContent xmlns:mc="http://schemas.openxmlformats.org/markup-compatibility/2006">
          <mc:Choice Requires="x14">
            <control shapeId="1502" r:id="rId388" name="Check Box 478">
              <controlPr defaultSize="0" autoFill="0" autoLine="0" autoPict="0">
                <anchor moveWithCells="1">
                  <from>
                    <xdr:col>6</xdr:col>
                    <xdr:colOff>152400</xdr:colOff>
                    <xdr:row>107</xdr:row>
                    <xdr:rowOff>200025</xdr:rowOff>
                  </from>
                  <to>
                    <xdr:col>6</xdr:col>
                    <xdr:colOff>447675</xdr:colOff>
                    <xdr:row>107</xdr:row>
                    <xdr:rowOff>438150</xdr:rowOff>
                  </to>
                </anchor>
              </controlPr>
            </control>
          </mc:Choice>
        </mc:AlternateContent>
        <mc:AlternateContent xmlns:mc="http://schemas.openxmlformats.org/markup-compatibility/2006">
          <mc:Choice Requires="x14">
            <control shapeId="1503" r:id="rId389" name="Check Box 479">
              <controlPr defaultSize="0" autoFill="0" autoLine="0" autoPict="0">
                <anchor moveWithCells="1">
                  <from>
                    <xdr:col>7</xdr:col>
                    <xdr:colOff>161925</xdr:colOff>
                    <xdr:row>107</xdr:row>
                    <xdr:rowOff>142875</xdr:rowOff>
                  </from>
                  <to>
                    <xdr:col>7</xdr:col>
                    <xdr:colOff>447675</xdr:colOff>
                    <xdr:row>107</xdr:row>
                    <xdr:rowOff>514350</xdr:rowOff>
                  </to>
                </anchor>
              </controlPr>
            </control>
          </mc:Choice>
        </mc:AlternateContent>
        <mc:AlternateContent xmlns:mc="http://schemas.openxmlformats.org/markup-compatibility/2006">
          <mc:Choice Requires="x14">
            <control shapeId="1504" r:id="rId390" name="Check Box 480">
              <controlPr defaultSize="0" autoFill="0" autoLine="0" autoPict="0">
                <anchor moveWithCells="1">
                  <from>
                    <xdr:col>7</xdr:col>
                    <xdr:colOff>161925</xdr:colOff>
                    <xdr:row>107</xdr:row>
                    <xdr:rowOff>142875</xdr:rowOff>
                  </from>
                  <to>
                    <xdr:col>7</xdr:col>
                    <xdr:colOff>447675</xdr:colOff>
                    <xdr:row>107</xdr:row>
                    <xdr:rowOff>514350</xdr:rowOff>
                  </to>
                </anchor>
              </controlPr>
            </control>
          </mc:Choice>
        </mc:AlternateContent>
        <mc:AlternateContent xmlns:mc="http://schemas.openxmlformats.org/markup-compatibility/2006">
          <mc:Choice Requires="x14">
            <control shapeId="1505" r:id="rId391" name="Check Box 481">
              <controlPr defaultSize="0" autoFill="0" autoLine="0" autoPict="0">
                <anchor moveWithCells="1">
                  <from>
                    <xdr:col>6</xdr:col>
                    <xdr:colOff>152400</xdr:colOff>
                    <xdr:row>111</xdr:row>
                    <xdr:rowOff>200025</xdr:rowOff>
                  </from>
                  <to>
                    <xdr:col>6</xdr:col>
                    <xdr:colOff>447675</xdr:colOff>
                    <xdr:row>111</xdr:row>
                    <xdr:rowOff>438150</xdr:rowOff>
                  </to>
                </anchor>
              </controlPr>
            </control>
          </mc:Choice>
        </mc:AlternateContent>
        <mc:AlternateContent xmlns:mc="http://schemas.openxmlformats.org/markup-compatibility/2006">
          <mc:Choice Requires="x14">
            <control shapeId="1506" r:id="rId392" name="Check Box 482">
              <controlPr defaultSize="0" autoFill="0" autoLine="0" autoPict="0">
                <anchor moveWithCells="1">
                  <from>
                    <xdr:col>7</xdr:col>
                    <xdr:colOff>161925</xdr:colOff>
                    <xdr:row>111</xdr:row>
                    <xdr:rowOff>142875</xdr:rowOff>
                  </from>
                  <to>
                    <xdr:col>7</xdr:col>
                    <xdr:colOff>447675</xdr:colOff>
                    <xdr:row>111</xdr:row>
                    <xdr:rowOff>514350</xdr:rowOff>
                  </to>
                </anchor>
              </controlPr>
            </control>
          </mc:Choice>
        </mc:AlternateContent>
        <mc:AlternateContent xmlns:mc="http://schemas.openxmlformats.org/markup-compatibility/2006">
          <mc:Choice Requires="x14">
            <control shapeId="1507" r:id="rId393" name="Check Box 483">
              <controlPr defaultSize="0" autoFill="0" autoLine="0" autoPict="0">
                <anchor moveWithCells="1">
                  <from>
                    <xdr:col>7</xdr:col>
                    <xdr:colOff>161925</xdr:colOff>
                    <xdr:row>111</xdr:row>
                    <xdr:rowOff>142875</xdr:rowOff>
                  </from>
                  <to>
                    <xdr:col>7</xdr:col>
                    <xdr:colOff>447675</xdr:colOff>
                    <xdr:row>111</xdr:row>
                    <xdr:rowOff>514350</xdr:rowOff>
                  </to>
                </anchor>
              </controlPr>
            </control>
          </mc:Choice>
        </mc:AlternateContent>
        <mc:AlternateContent xmlns:mc="http://schemas.openxmlformats.org/markup-compatibility/2006">
          <mc:Choice Requires="x14">
            <control shapeId="1508" r:id="rId394" name="Check Box 484">
              <controlPr defaultSize="0" autoFill="0" autoLine="0" autoPict="0">
                <anchor moveWithCells="1">
                  <from>
                    <xdr:col>6</xdr:col>
                    <xdr:colOff>152400</xdr:colOff>
                    <xdr:row>112</xdr:row>
                    <xdr:rowOff>200025</xdr:rowOff>
                  </from>
                  <to>
                    <xdr:col>6</xdr:col>
                    <xdr:colOff>447675</xdr:colOff>
                    <xdr:row>112</xdr:row>
                    <xdr:rowOff>438150</xdr:rowOff>
                  </to>
                </anchor>
              </controlPr>
            </control>
          </mc:Choice>
        </mc:AlternateContent>
        <mc:AlternateContent xmlns:mc="http://schemas.openxmlformats.org/markup-compatibility/2006">
          <mc:Choice Requires="x14">
            <control shapeId="1509" r:id="rId395" name="Check Box 485">
              <controlPr defaultSize="0" autoFill="0" autoLine="0" autoPict="0">
                <anchor moveWithCells="1">
                  <from>
                    <xdr:col>7</xdr:col>
                    <xdr:colOff>161925</xdr:colOff>
                    <xdr:row>112</xdr:row>
                    <xdr:rowOff>142875</xdr:rowOff>
                  </from>
                  <to>
                    <xdr:col>7</xdr:col>
                    <xdr:colOff>447675</xdr:colOff>
                    <xdr:row>112</xdr:row>
                    <xdr:rowOff>514350</xdr:rowOff>
                  </to>
                </anchor>
              </controlPr>
            </control>
          </mc:Choice>
        </mc:AlternateContent>
        <mc:AlternateContent xmlns:mc="http://schemas.openxmlformats.org/markup-compatibility/2006">
          <mc:Choice Requires="x14">
            <control shapeId="1510" r:id="rId396" name="Check Box 486">
              <controlPr defaultSize="0" autoFill="0" autoLine="0" autoPict="0">
                <anchor moveWithCells="1">
                  <from>
                    <xdr:col>7</xdr:col>
                    <xdr:colOff>161925</xdr:colOff>
                    <xdr:row>112</xdr:row>
                    <xdr:rowOff>142875</xdr:rowOff>
                  </from>
                  <to>
                    <xdr:col>7</xdr:col>
                    <xdr:colOff>447675</xdr:colOff>
                    <xdr:row>112</xdr:row>
                    <xdr:rowOff>514350</xdr:rowOff>
                  </to>
                </anchor>
              </controlPr>
            </control>
          </mc:Choice>
        </mc:AlternateContent>
        <mc:AlternateContent xmlns:mc="http://schemas.openxmlformats.org/markup-compatibility/2006">
          <mc:Choice Requires="x14">
            <control shapeId="1511" r:id="rId397" name="Check Box 487">
              <controlPr defaultSize="0" autoFill="0" autoLine="0" autoPict="0">
                <anchor moveWithCells="1">
                  <from>
                    <xdr:col>6</xdr:col>
                    <xdr:colOff>152400</xdr:colOff>
                    <xdr:row>113</xdr:row>
                    <xdr:rowOff>200025</xdr:rowOff>
                  </from>
                  <to>
                    <xdr:col>6</xdr:col>
                    <xdr:colOff>447675</xdr:colOff>
                    <xdr:row>113</xdr:row>
                    <xdr:rowOff>438150</xdr:rowOff>
                  </to>
                </anchor>
              </controlPr>
            </control>
          </mc:Choice>
        </mc:AlternateContent>
        <mc:AlternateContent xmlns:mc="http://schemas.openxmlformats.org/markup-compatibility/2006">
          <mc:Choice Requires="x14">
            <control shapeId="1512" r:id="rId398" name="Check Box 488">
              <controlPr defaultSize="0" autoFill="0" autoLine="0" autoPict="0">
                <anchor moveWithCells="1">
                  <from>
                    <xdr:col>7</xdr:col>
                    <xdr:colOff>161925</xdr:colOff>
                    <xdr:row>113</xdr:row>
                    <xdr:rowOff>142875</xdr:rowOff>
                  </from>
                  <to>
                    <xdr:col>7</xdr:col>
                    <xdr:colOff>447675</xdr:colOff>
                    <xdr:row>113</xdr:row>
                    <xdr:rowOff>514350</xdr:rowOff>
                  </to>
                </anchor>
              </controlPr>
            </control>
          </mc:Choice>
        </mc:AlternateContent>
        <mc:AlternateContent xmlns:mc="http://schemas.openxmlformats.org/markup-compatibility/2006">
          <mc:Choice Requires="x14">
            <control shapeId="1513" r:id="rId399" name="Check Box 489">
              <controlPr defaultSize="0" autoFill="0" autoLine="0" autoPict="0">
                <anchor moveWithCells="1">
                  <from>
                    <xdr:col>7</xdr:col>
                    <xdr:colOff>161925</xdr:colOff>
                    <xdr:row>113</xdr:row>
                    <xdr:rowOff>142875</xdr:rowOff>
                  </from>
                  <to>
                    <xdr:col>7</xdr:col>
                    <xdr:colOff>447675</xdr:colOff>
                    <xdr:row>113</xdr:row>
                    <xdr:rowOff>514350</xdr:rowOff>
                  </to>
                </anchor>
              </controlPr>
            </control>
          </mc:Choice>
        </mc:AlternateContent>
        <mc:AlternateContent xmlns:mc="http://schemas.openxmlformats.org/markup-compatibility/2006">
          <mc:Choice Requires="x14">
            <control shapeId="1529" r:id="rId400" name="Check Box 505">
              <controlPr defaultSize="0" autoFill="0" autoLine="0" autoPict="0">
                <anchor moveWithCells="1">
                  <from>
                    <xdr:col>6</xdr:col>
                    <xdr:colOff>152400</xdr:colOff>
                    <xdr:row>115</xdr:row>
                    <xdr:rowOff>200025</xdr:rowOff>
                  </from>
                  <to>
                    <xdr:col>6</xdr:col>
                    <xdr:colOff>447675</xdr:colOff>
                    <xdr:row>115</xdr:row>
                    <xdr:rowOff>438150</xdr:rowOff>
                  </to>
                </anchor>
              </controlPr>
            </control>
          </mc:Choice>
        </mc:AlternateContent>
        <mc:AlternateContent xmlns:mc="http://schemas.openxmlformats.org/markup-compatibility/2006">
          <mc:Choice Requires="x14">
            <control shapeId="1530" r:id="rId401" name="Check Box 506">
              <controlPr defaultSize="0" autoFill="0" autoLine="0" autoPict="0">
                <anchor moveWithCells="1">
                  <from>
                    <xdr:col>7</xdr:col>
                    <xdr:colOff>161925</xdr:colOff>
                    <xdr:row>115</xdr:row>
                    <xdr:rowOff>142875</xdr:rowOff>
                  </from>
                  <to>
                    <xdr:col>7</xdr:col>
                    <xdr:colOff>447675</xdr:colOff>
                    <xdr:row>115</xdr:row>
                    <xdr:rowOff>514350</xdr:rowOff>
                  </to>
                </anchor>
              </controlPr>
            </control>
          </mc:Choice>
        </mc:AlternateContent>
        <mc:AlternateContent xmlns:mc="http://schemas.openxmlformats.org/markup-compatibility/2006">
          <mc:Choice Requires="x14">
            <control shapeId="1531" r:id="rId402" name="Check Box 507">
              <controlPr defaultSize="0" autoFill="0" autoLine="0" autoPict="0">
                <anchor moveWithCells="1">
                  <from>
                    <xdr:col>7</xdr:col>
                    <xdr:colOff>161925</xdr:colOff>
                    <xdr:row>115</xdr:row>
                    <xdr:rowOff>142875</xdr:rowOff>
                  </from>
                  <to>
                    <xdr:col>7</xdr:col>
                    <xdr:colOff>447675</xdr:colOff>
                    <xdr:row>115</xdr:row>
                    <xdr:rowOff>514350</xdr:rowOff>
                  </to>
                </anchor>
              </controlPr>
            </control>
          </mc:Choice>
        </mc:AlternateContent>
        <mc:AlternateContent xmlns:mc="http://schemas.openxmlformats.org/markup-compatibility/2006">
          <mc:Choice Requires="x14">
            <control shapeId="1532" r:id="rId403" name="Check Box 508">
              <controlPr defaultSize="0" autoFill="0" autoLine="0" autoPict="0">
                <anchor moveWithCells="1">
                  <from>
                    <xdr:col>6</xdr:col>
                    <xdr:colOff>161925</xdr:colOff>
                    <xdr:row>302</xdr:row>
                    <xdr:rowOff>161925</xdr:rowOff>
                  </from>
                  <to>
                    <xdr:col>6</xdr:col>
                    <xdr:colOff>457200</xdr:colOff>
                    <xdr:row>302</xdr:row>
                    <xdr:rowOff>400050</xdr:rowOff>
                  </to>
                </anchor>
              </controlPr>
            </control>
          </mc:Choice>
        </mc:AlternateContent>
        <mc:AlternateContent xmlns:mc="http://schemas.openxmlformats.org/markup-compatibility/2006">
          <mc:Choice Requires="x14">
            <control shapeId="1534" r:id="rId404" name="Check Box 510">
              <controlPr defaultSize="0" autoFill="0" autoLine="0" autoPict="0">
                <anchor moveWithCells="1">
                  <from>
                    <xdr:col>6</xdr:col>
                    <xdr:colOff>161925</xdr:colOff>
                    <xdr:row>302</xdr:row>
                    <xdr:rowOff>161925</xdr:rowOff>
                  </from>
                  <to>
                    <xdr:col>6</xdr:col>
                    <xdr:colOff>457200</xdr:colOff>
                    <xdr:row>302</xdr:row>
                    <xdr:rowOff>400050</xdr:rowOff>
                  </to>
                </anchor>
              </controlPr>
            </control>
          </mc:Choice>
        </mc:AlternateContent>
        <mc:AlternateContent xmlns:mc="http://schemas.openxmlformats.org/markup-compatibility/2006">
          <mc:Choice Requires="x14">
            <control shapeId="1536" r:id="rId405" name="Check Box 512">
              <controlPr defaultSize="0" autoFill="0" autoLine="0" autoPict="0">
                <anchor moveWithCells="1">
                  <from>
                    <xdr:col>6</xdr:col>
                    <xdr:colOff>114300</xdr:colOff>
                    <xdr:row>320</xdr:row>
                    <xdr:rowOff>85725</xdr:rowOff>
                  </from>
                  <to>
                    <xdr:col>6</xdr:col>
                    <xdr:colOff>400050</xdr:colOff>
                    <xdr:row>320</xdr:row>
                    <xdr:rowOff>323850</xdr:rowOff>
                  </to>
                </anchor>
              </controlPr>
            </control>
          </mc:Choice>
        </mc:AlternateContent>
        <mc:AlternateContent xmlns:mc="http://schemas.openxmlformats.org/markup-compatibility/2006">
          <mc:Choice Requires="x14">
            <control shapeId="1538" r:id="rId406" name="Check Box 514">
              <controlPr defaultSize="0" autoFill="0" autoLine="0" autoPict="0">
                <anchor moveWithCells="1">
                  <from>
                    <xdr:col>6</xdr:col>
                    <xdr:colOff>114300</xdr:colOff>
                    <xdr:row>321</xdr:row>
                    <xdr:rowOff>85725</xdr:rowOff>
                  </from>
                  <to>
                    <xdr:col>6</xdr:col>
                    <xdr:colOff>400050</xdr:colOff>
                    <xdr:row>321</xdr:row>
                    <xdr:rowOff>323850</xdr:rowOff>
                  </to>
                </anchor>
              </controlPr>
            </control>
          </mc:Choice>
        </mc:AlternateContent>
        <mc:AlternateContent xmlns:mc="http://schemas.openxmlformats.org/markup-compatibility/2006">
          <mc:Choice Requires="x14">
            <control shapeId="1540" r:id="rId407" name="Check Box 516">
              <controlPr defaultSize="0" autoFill="0" autoLine="0" autoPict="0">
                <anchor moveWithCells="1">
                  <from>
                    <xdr:col>6</xdr:col>
                    <xdr:colOff>114300</xdr:colOff>
                    <xdr:row>322</xdr:row>
                    <xdr:rowOff>85725</xdr:rowOff>
                  </from>
                  <to>
                    <xdr:col>6</xdr:col>
                    <xdr:colOff>400050</xdr:colOff>
                    <xdr:row>322</xdr:row>
                    <xdr:rowOff>323850</xdr:rowOff>
                  </to>
                </anchor>
              </controlPr>
            </control>
          </mc:Choice>
        </mc:AlternateContent>
        <mc:AlternateContent xmlns:mc="http://schemas.openxmlformats.org/markup-compatibility/2006">
          <mc:Choice Requires="x14">
            <control shapeId="1542" r:id="rId408" name="Check Box 518">
              <controlPr defaultSize="0" autoFill="0" autoLine="0" autoPict="0">
                <anchor moveWithCells="1">
                  <from>
                    <xdr:col>6</xdr:col>
                    <xdr:colOff>114300</xdr:colOff>
                    <xdr:row>323</xdr:row>
                    <xdr:rowOff>85725</xdr:rowOff>
                  </from>
                  <to>
                    <xdr:col>6</xdr:col>
                    <xdr:colOff>400050</xdr:colOff>
                    <xdr:row>323</xdr:row>
                    <xdr:rowOff>323850</xdr:rowOff>
                  </to>
                </anchor>
              </controlPr>
            </control>
          </mc:Choice>
        </mc:AlternateContent>
        <mc:AlternateContent xmlns:mc="http://schemas.openxmlformats.org/markup-compatibility/2006">
          <mc:Choice Requires="x14">
            <control shapeId="1544" r:id="rId409" name="Check Box 520">
              <controlPr defaultSize="0" autoFill="0" autoLine="0" autoPict="0">
                <anchor moveWithCells="1">
                  <from>
                    <xdr:col>6</xdr:col>
                    <xdr:colOff>114300</xdr:colOff>
                    <xdr:row>324</xdr:row>
                    <xdr:rowOff>85725</xdr:rowOff>
                  </from>
                  <to>
                    <xdr:col>6</xdr:col>
                    <xdr:colOff>400050</xdr:colOff>
                    <xdr:row>324</xdr:row>
                    <xdr:rowOff>323850</xdr:rowOff>
                  </to>
                </anchor>
              </controlPr>
            </control>
          </mc:Choice>
        </mc:AlternateContent>
        <mc:AlternateContent xmlns:mc="http://schemas.openxmlformats.org/markup-compatibility/2006">
          <mc:Choice Requires="x14">
            <control shapeId="1546" r:id="rId410" name="Check Box 522">
              <controlPr defaultSize="0" autoFill="0" autoLine="0" autoPict="0">
                <anchor moveWithCells="1">
                  <from>
                    <xdr:col>6</xdr:col>
                    <xdr:colOff>114300</xdr:colOff>
                    <xdr:row>325</xdr:row>
                    <xdr:rowOff>85725</xdr:rowOff>
                  </from>
                  <to>
                    <xdr:col>6</xdr:col>
                    <xdr:colOff>400050</xdr:colOff>
                    <xdr:row>325</xdr:row>
                    <xdr:rowOff>323850</xdr:rowOff>
                  </to>
                </anchor>
              </controlPr>
            </control>
          </mc:Choice>
        </mc:AlternateContent>
        <mc:AlternateContent xmlns:mc="http://schemas.openxmlformats.org/markup-compatibility/2006">
          <mc:Choice Requires="x14">
            <control shapeId="1547" r:id="rId411" name="Check Box 523">
              <controlPr defaultSize="0" autoFill="0" autoLine="0" autoPict="0">
                <anchor moveWithCells="1">
                  <from>
                    <xdr:col>7</xdr:col>
                    <xdr:colOff>114300</xdr:colOff>
                    <xdr:row>325</xdr:row>
                    <xdr:rowOff>19050</xdr:rowOff>
                  </from>
                  <to>
                    <xdr:col>7</xdr:col>
                    <xdr:colOff>400050</xdr:colOff>
                    <xdr:row>325</xdr:row>
                    <xdr:rowOff>390525</xdr:rowOff>
                  </to>
                </anchor>
              </controlPr>
            </control>
          </mc:Choice>
        </mc:AlternateContent>
        <mc:AlternateContent xmlns:mc="http://schemas.openxmlformats.org/markup-compatibility/2006">
          <mc:Choice Requires="x14">
            <control shapeId="1548" r:id="rId412" name="Check Box 524">
              <controlPr defaultSize="0" autoFill="0" autoLine="0" autoPict="0">
                <anchor moveWithCells="1">
                  <from>
                    <xdr:col>6</xdr:col>
                    <xdr:colOff>114300</xdr:colOff>
                    <xdr:row>326</xdr:row>
                    <xdr:rowOff>85725</xdr:rowOff>
                  </from>
                  <to>
                    <xdr:col>6</xdr:col>
                    <xdr:colOff>400050</xdr:colOff>
                    <xdr:row>326</xdr:row>
                    <xdr:rowOff>323850</xdr:rowOff>
                  </to>
                </anchor>
              </controlPr>
            </control>
          </mc:Choice>
        </mc:AlternateContent>
        <mc:AlternateContent xmlns:mc="http://schemas.openxmlformats.org/markup-compatibility/2006">
          <mc:Choice Requires="x14">
            <control shapeId="1549" r:id="rId413" name="Check Box 525">
              <controlPr defaultSize="0" autoFill="0" autoLine="0" autoPict="0">
                <anchor moveWithCells="1">
                  <from>
                    <xdr:col>7</xdr:col>
                    <xdr:colOff>114300</xdr:colOff>
                    <xdr:row>326</xdr:row>
                    <xdr:rowOff>19050</xdr:rowOff>
                  </from>
                  <to>
                    <xdr:col>7</xdr:col>
                    <xdr:colOff>400050</xdr:colOff>
                    <xdr:row>326</xdr:row>
                    <xdr:rowOff>390525</xdr:rowOff>
                  </to>
                </anchor>
              </controlPr>
            </control>
          </mc:Choice>
        </mc:AlternateContent>
        <mc:AlternateContent xmlns:mc="http://schemas.openxmlformats.org/markup-compatibility/2006">
          <mc:Choice Requires="x14">
            <control shapeId="1550" r:id="rId414" name="Check Box 526">
              <controlPr defaultSize="0" autoFill="0" autoLine="0" autoPict="0">
                <anchor moveWithCells="1">
                  <from>
                    <xdr:col>7</xdr:col>
                    <xdr:colOff>114300</xdr:colOff>
                    <xdr:row>320</xdr:row>
                    <xdr:rowOff>85725</xdr:rowOff>
                  </from>
                  <to>
                    <xdr:col>7</xdr:col>
                    <xdr:colOff>409575</xdr:colOff>
                    <xdr:row>320</xdr:row>
                    <xdr:rowOff>323850</xdr:rowOff>
                  </to>
                </anchor>
              </controlPr>
            </control>
          </mc:Choice>
        </mc:AlternateContent>
        <mc:AlternateContent xmlns:mc="http://schemas.openxmlformats.org/markup-compatibility/2006">
          <mc:Choice Requires="x14">
            <control shapeId="1551" r:id="rId415" name="Check Box 527">
              <controlPr defaultSize="0" autoFill="0" autoLine="0" autoPict="0">
                <anchor moveWithCells="1">
                  <from>
                    <xdr:col>7</xdr:col>
                    <xdr:colOff>114300</xdr:colOff>
                    <xdr:row>321</xdr:row>
                    <xdr:rowOff>85725</xdr:rowOff>
                  </from>
                  <to>
                    <xdr:col>7</xdr:col>
                    <xdr:colOff>409575</xdr:colOff>
                    <xdr:row>321</xdr:row>
                    <xdr:rowOff>323850</xdr:rowOff>
                  </to>
                </anchor>
              </controlPr>
            </control>
          </mc:Choice>
        </mc:AlternateContent>
        <mc:AlternateContent xmlns:mc="http://schemas.openxmlformats.org/markup-compatibility/2006">
          <mc:Choice Requires="x14">
            <control shapeId="1552" r:id="rId416" name="Check Box 528">
              <controlPr defaultSize="0" autoFill="0" autoLine="0" autoPict="0">
                <anchor moveWithCells="1">
                  <from>
                    <xdr:col>7</xdr:col>
                    <xdr:colOff>114300</xdr:colOff>
                    <xdr:row>322</xdr:row>
                    <xdr:rowOff>85725</xdr:rowOff>
                  </from>
                  <to>
                    <xdr:col>7</xdr:col>
                    <xdr:colOff>409575</xdr:colOff>
                    <xdr:row>322</xdr:row>
                    <xdr:rowOff>323850</xdr:rowOff>
                  </to>
                </anchor>
              </controlPr>
            </control>
          </mc:Choice>
        </mc:AlternateContent>
        <mc:AlternateContent xmlns:mc="http://schemas.openxmlformats.org/markup-compatibility/2006">
          <mc:Choice Requires="x14">
            <control shapeId="1553" r:id="rId417" name="Check Box 529">
              <controlPr defaultSize="0" autoFill="0" autoLine="0" autoPict="0">
                <anchor moveWithCells="1">
                  <from>
                    <xdr:col>7</xdr:col>
                    <xdr:colOff>114300</xdr:colOff>
                    <xdr:row>323</xdr:row>
                    <xdr:rowOff>85725</xdr:rowOff>
                  </from>
                  <to>
                    <xdr:col>7</xdr:col>
                    <xdr:colOff>409575</xdr:colOff>
                    <xdr:row>323</xdr:row>
                    <xdr:rowOff>323850</xdr:rowOff>
                  </to>
                </anchor>
              </controlPr>
            </control>
          </mc:Choice>
        </mc:AlternateContent>
        <mc:AlternateContent xmlns:mc="http://schemas.openxmlformats.org/markup-compatibility/2006">
          <mc:Choice Requires="x14">
            <control shapeId="1554" r:id="rId418" name="Check Box 530">
              <controlPr defaultSize="0" autoFill="0" autoLine="0" autoPict="0">
                <anchor moveWithCells="1">
                  <from>
                    <xdr:col>7</xdr:col>
                    <xdr:colOff>114300</xdr:colOff>
                    <xdr:row>324</xdr:row>
                    <xdr:rowOff>85725</xdr:rowOff>
                  </from>
                  <to>
                    <xdr:col>7</xdr:col>
                    <xdr:colOff>409575</xdr:colOff>
                    <xdr:row>324</xdr:row>
                    <xdr:rowOff>323850</xdr:rowOff>
                  </to>
                </anchor>
              </controlPr>
            </control>
          </mc:Choice>
        </mc:AlternateContent>
        <mc:AlternateContent xmlns:mc="http://schemas.openxmlformats.org/markup-compatibility/2006">
          <mc:Choice Requires="x14">
            <control shapeId="1555" r:id="rId419" name="Check Box 531">
              <controlPr defaultSize="0" autoFill="0" autoLine="0" autoPict="0">
                <anchor moveWithCells="1">
                  <from>
                    <xdr:col>7</xdr:col>
                    <xdr:colOff>161925</xdr:colOff>
                    <xdr:row>302</xdr:row>
                    <xdr:rowOff>161925</xdr:rowOff>
                  </from>
                  <to>
                    <xdr:col>7</xdr:col>
                    <xdr:colOff>457200</xdr:colOff>
                    <xdr:row>302</xdr:row>
                    <xdr:rowOff>400050</xdr:rowOff>
                  </to>
                </anchor>
              </controlPr>
            </control>
          </mc:Choice>
        </mc:AlternateContent>
        <mc:AlternateContent xmlns:mc="http://schemas.openxmlformats.org/markup-compatibility/2006">
          <mc:Choice Requires="x14">
            <control shapeId="1556" r:id="rId420" name="Check Box 532">
              <controlPr defaultSize="0" autoFill="0" autoLine="0" autoPict="0">
                <anchor moveWithCells="1">
                  <from>
                    <xdr:col>7</xdr:col>
                    <xdr:colOff>161925</xdr:colOff>
                    <xdr:row>302</xdr:row>
                    <xdr:rowOff>161925</xdr:rowOff>
                  </from>
                  <to>
                    <xdr:col>7</xdr:col>
                    <xdr:colOff>457200</xdr:colOff>
                    <xdr:row>302</xdr:row>
                    <xdr:rowOff>400050</xdr:rowOff>
                  </to>
                </anchor>
              </controlPr>
            </control>
          </mc:Choice>
        </mc:AlternateContent>
        <mc:AlternateContent xmlns:mc="http://schemas.openxmlformats.org/markup-compatibility/2006">
          <mc:Choice Requires="x14">
            <control shapeId="1557" r:id="rId421" name="Check Box 533">
              <controlPr defaultSize="0" autoFill="0" autoLine="0" autoPict="0">
                <anchor moveWithCells="1">
                  <from>
                    <xdr:col>6</xdr:col>
                    <xdr:colOff>161925</xdr:colOff>
                    <xdr:row>433</xdr:row>
                    <xdr:rowOff>161925</xdr:rowOff>
                  </from>
                  <to>
                    <xdr:col>6</xdr:col>
                    <xdr:colOff>457200</xdr:colOff>
                    <xdr:row>433</xdr:row>
                    <xdr:rowOff>400050</xdr:rowOff>
                  </to>
                </anchor>
              </controlPr>
            </control>
          </mc:Choice>
        </mc:AlternateContent>
        <mc:AlternateContent xmlns:mc="http://schemas.openxmlformats.org/markup-compatibility/2006">
          <mc:Choice Requires="x14">
            <control shapeId="1559" r:id="rId422" name="Check Box 535">
              <controlPr defaultSize="0" autoFill="0" autoLine="0" autoPict="0">
                <anchor moveWithCells="1">
                  <from>
                    <xdr:col>6</xdr:col>
                    <xdr:colOff>161925</xdr:colOff>
                    <xdr:row>433</xdr:row>
                    <xdr:rowOff>161925</xdr:rowOff>
                  </from>
                  <to>
                    <xdr:col>6</xdr:col>
                    <xdr:colOff>457200</xdr:colOff>
                    <xdr:row>433</xdr:row>
                    <xdr:rowOff>400050</xdr:rowOff>
                  </to>
                </anchor>
              </controlPr>
            </control>
          </mc:Choice>
        </mc:AlternateContent>
        <mc:AlternateContent xmlns:mc="http://schemas.openxmlformats.org/markup-compatibility/2006">
          <mc:Choice Requires="x14">
            <control shapeId="1561" r:id="rId423" name="Check Box 537">
              <controlPr defaultSize="0" autoFill="0" autoLine="0" autoPict="0">
                <anchor moveWithCells="1">
                  <from>
                    <xdr:col>6</xdr:col>
                    <xdr:colOff>114300</xdr:colOff>
                    <xdr:row>451</xdr:row>
                    <xdr:rowOff>85725</xdr:rowOff>
                  </from>
                  <to>
                    <xdr:col>6</xdr:col>
                    <xdr:colOff>400050</xdr:colOff>
                    <xdr:row>451</xdr:row>
                    <xdr:rowOff>323850</xdr:rowOff>
                  </to>
                </anchor>
              </controlPr>
            </control>
          </mc:Choice>
        </mc:AlternateContent>
        <mc:AlternateContent xmlns:mc="http://schemas.openxmlformats.org/markup-compatibility/2006">
          <mc:Choice Requires="x14">
            <control shapeId="1562" r:id="rId424" name="Check Box 538">
              <controlPr defaultSize="0" autoFill="0" autoLine="0" autoPict="0">
                <anchor moveWithCells="1">
                  <from>
                    <xdr:col>7</xdr:col>
                    <xdr:colOff>114300</xdr:colOff>
                    <xdr:row>451</xdr:row>
                    <xdr:rowOff>19050</xdr:rowOff>
                  </from>
                  <to>
                    <xdr:col>7</xdr:col>
                    <xdr:colOff>400050</xdr:colOff>
                    <xdr:row>451</xdr:row>
                    <xdr:rowOff>400050</xdr:rowOff>
                  </to>
                </anchor>
              </controlPr>
            </control>
          </mc:Choice>
        </mc:AlternateContent>
        <mc:AlternateContent xmlns:mc="http://schemas.openxmlformats.org/markup-compatibility/2006">
          <mc:Choice Requires="x14">
            <control shapeId="1563" r:id="rId425" name="Check Box 539">
              <controlPr defaultSize="0" autoFill="0" autoLine="0" autoPict="0">
                <anchor moveWithCells="1">
                  <from>
                    <xdr:col>6</xdr:col>
                    <xdr:colOff>114300</xdr:colOff>
                    <xdr:row>452</xdr:row>
                    <xdr:rowOff>85725</xdr:rowOff>
                  </from>
                  <to>
                    <xdr:col>6</xdr:col>
                    <xdr:colOff>400050</xdr:colOff>
                    <xdr:row>452</xdr:row>
                    <xdr:rowOff>323850</xdr:rowOff>
                  </to>
                </anchor>
              </controlPr>
            </control>
          </mc:Choice>
        </mc:AlternateContent>
        <mc:AlternateContent xmlns:mc="http://schemas.openxmlformats.org/markup-compatibility/2006">
          <mc:Choice Requires="x14">
            <control shapeId="1564" r:id="rId426" name="Check Box 540">
              <controlPr defaultSize="0" autoFill="0" autoLine="0" autoPict="0">
                <anchor moveWithCells="1">
                  <from>
                    <xdr:col>7</xdr:col>
                    <xdr:colOff>114300</xdr:colOff>
                    <xdr:row>452</xdr:row>
                    <xdr:rowOff>19050</xdr:rowOff>
                  </from>
                  <to>
                    <xdr:col>7</xdr:col>
                    <xdr:colOff>400050</xdr:colOff>
                    <xdr:row>452</xdr:row>
                    <xdr:rowOff>400050</xdr:rowOff>
                  </to>
                </anchor>
              </controlPr>
            </control>
          </mc:Choice>
        </mc:AlternateContent>
        <mc:AlternateContent xmlns:mc="http://schemas.openxmlformats.org/markup-compatibility/2006">
          <mc:Choice Requires="x14">
            <control shapeId="1565" r:id="rId427" name="Check Box 541">
              <controlPr defaultSize="0" autoFill="0" autoLine="0" autoPict="0">
                <anchor moveWithCells="1">
                  <from>
                    <xdr:col>6</xdr:col>
                    <xdr:colOff>114300</xdr:colOff>
                    <xdr:row>453</xdr:row>
                    <xdr:rowOff>85725</xdr:rowOff>
                  </from>
                  <to>
                    <xdr:col>6</xdr:col>
                    <xdr:colOff>400050</xdr:colOff>
                    <xdr:row>453</xdr:row>
                    <xdr:rowOff>323850</xdr:rowOff>
                  </to>
                </anchor>
              </controlPr>
            </control>
          </mc:Choice>
        </mc:AlternateContent>
        <mc:AlternateContent xmlns:mc="http://schemas.openxmlformats.org/markup-compatibility/2006">
          <mc:Choice Requires="x14">
            <control shapeId="1566" r:id="rId428" name="Check Box 542">
              <controlPr defaultSize="0" autoFill="0" autoLine="0" autoPict="0">
                <anchor moveWithCells="1">
                  <from>
                    <xdr:col>7</xdr:col>
                    <xdr:colOff>114300</xdr:colOff>
                    <xdr:row>453</xdr:row>
                    <xdr:rowOff>19050</xdr:rowOff>
                  </from>
                  <to>
                    <xdr:col>7</xdr:col>
                    <xdr:colOff>400050</xdr:colOff>
                    <xdr:row>453</xdr:row>
                    <xdr:rowOff>400050</xdr:rowOff>
                  </to>
                </anchor>
              </controlPr>
            </control>
          </mc:Choice>
        </mc:AlternateContent>
        <mc:AlternateContent xmlns:mc="http://schemas.openxmlformats.org/markup-compatibility/2006">
          <mc:Choice Requires="x14">
            <control shapeId="1567" r:id="rId429" name="Check Box 543">
              <controlPr defaultSize="0" autoFill="0" autoLine="0" autoPict="0">
                <anchor moveWithCells="1">
                  <from>
                    <xdr:col>6</xdr:col>
                    <xdr:colOff>114300</xdr:colOff>
                    <xdr:row>454</xdr:row>
                    <xdr:rowOff>85725</xdr:rowOff>
                  </from>
                  <to>
                    <xdr:col>6</xdr:col>
                    <xdr:colOff>400050</xdr:colOff>
                    <xdr:row>454</xdr:row>
                    <xdr:rowOff>323850</xdr:rowOff>
                  </to>
                </anchor>
              </controlPr>
            </control>
          </mc:Choice>
        </mc:AlternateContent>
        <mc:AlternateContent xmlns:mc="http://schemas.openxmlformats.org/markup-compatibility/2006">
          <mc:Choice Requires="x14">
            <control shapeId="1568" r:id="rId430" name="Check Box 544">
              <controlPr defaultSize="0" autoFill="0" autoLine="0" autoPict="0">
                <anchor moveWithCells="1">
                  <from>
                    <xdr:col>7</xdr:col>
                    <xdr:colOff>114300</xdr:colOff>
                    <xdr:row>454</xdr:row>
                    <xdr:rowOff>19050</xdr:rowOff>
                  </from>
                  <to>
                    <xdr:col>7</xdr:col>
                    <xdr:colOff>400050</xdr:colOff>
                    <xdr:row>454</xdr:row>
                    <xdr:rowOff>400050</xdr:rowOff>
                  </to>
                </anchor>
              </controlPr>
            </control>
          </mc:Choice>
        </mc:AlternateContent>
        <mc:AlternateContent xmlns:mc="http://schemas.openxmlformats.org/markup-compatibility/2006">
          <mc:Choice Requires="x14">
            <control shapeId="1569" r:id="rId431" name="Check Box 545">
              <controlPr defaultSize="0" autoFill="0" autoLine="0" autoPict="0">
                <anchor moveWithCells="1">
                  <from>
                    <xdr:col>6</xdr:col>
                    <xdr:colOff>114300</xdr:colOff>
                    <xdr:row>455</xdr:row>
                    <xdr:rowOff>85725</xdr:rowOff>
                  </from>
                  <to>
                    <xdr:col>6</xdr:col>
                    <xdr:colOff>400050</xdr:colOff>
                    <xdr:row>455</xdr:row>
                    <xdr:rowOff>323850</xdr:rowOff>
                  </to>
                </anchor>
              </controlPr>
            </control>
          </mc:Choice>
        </mc:AlternateContent>
        <mc:AlternateContent xmlns:mc="http://schemas.openxmlformats.org/markup-compatibility/2006">
          <mc:Choice Requires="x14">
            <control shapeId="1570" r:id="rId432" name="Check Box 546">
              <controlPr defaultSize="0" autoFill="0" autoLine="0" autoPict="0">
                <anchor moveWithCells="1">
                  <from>
                    <xdr:col>7</xdr:col>
                    <xdr:colOff>114300</xdr:colOff>
                    <xdr:row>455</xdr:row>
                    <xdr:rowOff>19050</xdr:rowOff>
                  </from>
                  <to>
                    <xdr:col>7</xdr:col>
                    <xdr:colOff>400050</xdr:colOff>
                    <xdr:row>455</xdr:row>
                    <xdr:rowOff>400050</xdr:rowOff>
                  </to>
                </anchor>
              </controlPr>
            </control>
          </mc:Choice>
        </mc:AlternateContent>
        <mc:AlternateContent xmlns:mc="http://schemas.openxmlformats.org/markup-compatibility/2006">
          <mc:Choice Requires="x14">
            <control shapeId="1571" r:id="rId433" name="Check Box 547">
              <controlPr defaultSize="0" autoFill="0" autoLine="0" autoPict="0">
                <anchor moveWithCells="1">
                  <from>
                    <xdr:col>6</xdr:col>
                    <xdr:colOff>114300</xdr:colOff>
                    <xdr:row>456</xdr:row>
                    <xdr:rowOff>85725</xdr:rowOff>
                  </from>
                  <to>
                    <xdr:col>6</xdr:col>
                    <xdr:colOff>400050</xdr:colOff>
                    <xdr:row>456</xdr:row>
                    <xdr:rowOff>323850</xdr:rowOff>
                  </to>
                </anchor>
              </controlPr>
            </control>
          </mc:Choice>
        </mc:AlternateContent>
        <mc:AlternateContent xmlns:mc="http://schemas.openxmlformats.org/markup-compatibility/2006">
          <mc:Choice Requires="x14">
            <control shapeId="1572" r:id="rId434" name="Check Box 548">
              <controlPr defaultSize="0" autoFill="0" autoLine="0" autoPict="0">
                <anchor moveWithCells="1">
                  <from>
                    <xdr:col>7</xdr:col>
                    <xdr:colOff>114300</xdr:colOff>
                    <xdr:row>456</xdr:row>
                    <xdr:rowOff>19050</xdr:rowOff>
                  </from>
                  <to>
                    <xdr:col>7</xdr:col>
                    <xdr:colOff>400050</xdr:colOff>
                    <xdr:row>456</xdr:row>
                    <xdr:rowOff>390525</xdr:rowOff>
                  </to>
                </anchor>
              </controlPr>
            </control>
          </mc:Choice>
        </mc:AlternateContent>
        <mc:AlternateContent xmlns:mc="http://schemas.openxmlformats.org/markup-compatibility/2006">
          <mc:Choice Requires="x14">
            <control shapeId="1573" r:id="rId435" name="Check Box 549">
              <controlPr defaultSize="0" autoFill="0" autoLine="0" autoPict="0">
                <anchor moveWithCells="1">
                  <from>
                    <xdr:col>6</xdr:col>
                    <xdr:colOff>114300</xdr:colOff>
                    <xdr:row>457</xdr:row>
                    <xdr:rowOff>85725</xdr:rowOff>
                  </from>
                  <to>
                    <xdr:col>6</xdr:col>
                    <xdr:colOff>400050</xdr:colOff>
                    <xdr:row>457</xdr:row>
                    <xdr:rowOff>323850</xdr:rowOff>
                  </to>
                </anchor>
              </controlPr>
            </control>
          </mc:Choice>
        </mc:AlternateContent>
        <mc:AlternateContent xmlns:mc="http://schemas.openxmlformats.org/markup-compatibility/2006">
          <mc:Choice Requires="x14">
            <control shapeId="1574" r:id="rId436" name="Check Box 550">
              <controlPr defaultSize="0" autoFill="0" autoLine="0" autoPict="0">
                <anchor moveWithCells="1">
                  <from>
                    <xdr:col>7</xdr:col>
                    <xdr:colOff>114300</xdr:colOff>
                    <xdr:row>457</xdr:row>
                    <xdr:rowOff>19050</xdr:rowOff>
                  </from>
                  <to>
                    <xdr:col>7</xdr:col>
                    <xdr:colOff>400050</xdr:colOff>
                    <xdr:row>457</xdr:row>
                    <xdr:rowOff>390525</xdr:rowOff>
                  </to>
                </anchor>
              </controlPr>
            </control>
          </mc:Choice>
        </mc:AlternateContent>
        <mc:AlternateContent xmlns:mc="http://schemas.openxmlformats.org/markup-compatibility/2006">
          <mc:Choice Requires="x14">
            <control shapeId="1575" r:id="rId437" name="Check Box 551">
              <controlPr defaultSize="0" autoFill="0" autoLine="0" autoPict="0">
                <anchor moveWithCells="1">
                  <from>
                    <xdr:col>7</xdr:col>
                    <xdr:colOff>161925</xdr:colOff>
                    <xdr:row>433</xdr:row>
                    <xdr:rowOff>161925</xdr:rowOff>
                  </from>
                  <to>
                    <xdr:col>7</xdr:col>
                    <xdr:colOff>457200</xdr:colOff>
                    <xdr:row>433</xdr:row>
                    <xdr:rowOff>400050</xdr:rowOff>
                  </to>
                </anchor>
              </controlPr>
            </control>
          </mc:Choice>
        </mc:AlternateContent>
        <mc:AlternateContent xmlns:mc="http://schemas.openxmlformats.org/markup-compatibility/2006">
          <mc:Choice Requires="x14">
            <control shapeId="1576" r:id="rId438" name="Check Box 552">
              <controlPr defaultSize="0" autoFill="0" autoLine="0" autoPict="0">
                <anchor moveWithCells="1">
                  <from>
                    <xdr:col>7</xdr:col>
                    <xdr:colOff>161925</xdr:colOff>
                    <xdr:row>433</xdr:row>
                    <xdr:rowOff>161925</xdr:rowOff>
                  </from>
                  <to>
                    <xdr:col>7</xdr:col>
                    <xdr:colOff>457200</xdr:colOff>
                    <xdr:row>433</xdr:row>
                    <xdr:rowOff>400050</xdr:rowOff>
                  </to>
                </anchor>
              </controlPr>
            </control>
          </mc:Choice>
        </mc:AlternateContent>
        <mc:AlternateContent xmlns:mc="http://schemas.openxmlformats.org/markup-compatibility/2006">
          <mc:Choice Requires="x14">
            <control shapeId="1577" r:id="rId439" name="Check Box 553">
              <controlPr defaultSize="0" autoFill="0" autoLine="0" autoPict="0">
                <anchor moveWithCells="1">
                  <from>
                    <xdr:col>6</xdr:col>
                    <xdr:colOff>161925</xdr:colOff>
                    <xdr:row>557</xdr:row>
                    <xdr:rowOff>161925</xdr:rowOff>
                  </from>
                  <to>
                    <xdr:col>6</xdr:col>
                    <xdr:colOff>457200</xdr:colOff>
                    <xdr:row>557</xdr:row>
                    <xdr:rowOff>400050</xdr:rowOff>
                  </to>
                </anchor>
              </controlPr>
            </control>
          </mc:Choice>
        </mc:AlternateContent>
        <mc:AlternateContent xmlns:mc="http://schemas.openxmlformats.org/markup-compatibility/2006">
          <mc:Choice Requires="x14">
            <control shapeId="1578" r:id="rId440" name="Check Box 554">
              <controlPr defaultSize="0" autoFill="0" autoLine="0" autoPict="0">
                <anchor moveWithCells="1">
                  <from>
                    <xdr:col>7</xdr:col>
                    <xdr:colOff>171450</xdr:colOff>
                    <xdr:row>557</xdr:row>
                    <xdr:rowOff>95250</xdr:rowOff>
                  </from>
                  <to>
                    <xdr:col>7</xdr:col>
                    <xdr:colOff>457200</xdr:colOff>
                    <xdr:row>557</xdr:row>
                    <xdr:rowOff>466725</xdr:rowOff>
                  </to>
                </anchor>
              </controlPr>
            </control>
          </mc:Choice>
        </mc:AlternateContent>
        <mc:AlternateContent xmlns:mc="http://schemas.openxmlformats.org/markup-compatibility/2006">
          <mc:Choice Requires="x14">
            <control shapeId="1579" r:id="rId441" name="Check Box 555">
              <controlPr defaultSize="0" autoFill="0" autoLine="0" autoPict="0">
                <anchor moveWithCells="1">
                  <from>
                    <xdr:col>6</xdr:col>
                    <xdr:colOff>161925</xdr:colOff>
                    <xdr:row>557</xdr:row>
                    <xdr:rowOff>161925</xdr:rowOff>
                  </from>
                  <to>
                    <xdr:col>6</xdr:col>
                    <xdr:colOff>457200</xdr:colOff>
                    <xdr:row>557</xdr:row>
                    <xdr:rowOff>400050</xdr:rowOff>
                  </to>
                </anchor>
              </controlPr>
            </control>
          </mc:Choice>
        </mc:AlternateContent>
        <mc:AlternateContent xmlns:mc="http://schemas.openxmlformats.org/markup-compatibility/2006">
          <mc:Choice Requires="x14">
            <control shapeId="1580" r:id="rId442" name="Check Box 556">
              <controlPr defaultSize="0" autoFill="0" autoLine="0" autoPict="0">
                <anchor moveWithCells="1">
                  <from>
                    <xdr:col>7</xdr:col>
                    <xdr:colOff>171450</xdr:colOff>
                    <xdr:row>557</xdr:row>
                    <xdr:rowOff>95250</xdr:rowOff>
                  </from>
                  <to>
                    <xdr:col>7</xdr:col>
                    <xdr:colOff>457200</xdr:colOff>
                    <xdr:row>557</xdr:row>
                    <xdr:rowOff>466725</xdr:rowOff>
                  </to>
                </anchor>
              </controlPr>
            </control>
          </mc:Choice>
        </mc:AlternateContent>
        <mc:AlternateContent xmlns:mc="http://schemas.openxmlformats.org/markup-compatibility/2006">
          <mc:Choice Requires="x14">
            <control shapeId="1581" r:id="rId443" name="Check Box 557">
              <controlPr defaultSize="0" autoFill="0" autoLine="0" autoPict="0">
                <anchor moveWithCells="1">
                  <from>
                    <xdr:col>6</xdr:col>
                    <xdr:colOff>114300</xdr:colOff>
                    <xdr:row>575</xdr:row>
                    <xdr:rowOff>85725</xdr:rowOff>
                  </from>
                  <to>
                    <xdr:col>6</xdr:col>
                    <xdr:colOff>400050</xdr:colOff>
                    <xdr:row>575</xdr:row>
                    <xdr:rowOff>323850</xdr:rowOff>
                  </to>
                </anchor>
              </controlPr>
            </control>
          </mc:Choice>
        </mc:AlternateContent>
        <mc:AlternateContent xmlns:mc="http://schemas.openxmlformats.org/markup-compatibility/2006">
          <mc:Choice Requires="x14">
            <control shapeId="1582" r:id="rId444" name="Check Box 558">
              <controlPr defaultSize="0" autoFill="0" autoLine="0" autoPict="0">
                <anchor moveWithCells="1">
                  <from>
                    <xdr:col>7</xdr:col>
                    <xdr:colOff>114300</xdr:colOff>
                    <xdr:row>575</xdr:row>
                    <xdr:rowOff>19050</xdr:rowOff>
                  </from>
                  <to>
                    <xdr:col>7</xdr:col>
                    <xdr:colOff>400050</xdr:colOff>
                    <xdr:row>575</xdr:row>
                    <xdr:rowOff>400050</xdr:rowOff>
                  </to>
                </anchor>
              </controlPr>
            </control>
          </mc:Choice>
        </mc:AlternateContent>
        <mc:AlternateContent xmlns:mc="http://schemas.openxmlformats.org/markup-compatibility/2006">
          <mc:Choice Requires="x14">
            <control shapeId="1583" r:id="rId445" name="Check Box 559">
              <controlPr defaultSize="0" autoFill="0" autoLine="0" autoPict="0">
                <anchor moveWithCells="1">
                  <from>
                    <xdr:col>6</xdr:col>
                    <xdr:colOff>114300</xdr:colOff>
                    <xdr:row>576</xdr:row>
                    <xdr:rowOff>85725</xdr:rowOff>
                  </from>
                  <to>
                    <xdr:col>6</xdr:col>
                    <xdr:colOff>400050</xdr:colOff>
                    <xdr:row>576</xdr:row>
                    <xdr:rowOff>323850</xdr:rowOff>
                  </to>
                </anchor>
              </controlPr>
            </control>
          </mc:Choice>
        </mc:AlternateContent>
        <mc:AlternateContent xmlns:mc="http://schemas.openxmlformats.org/markup-compatibility/2006">
          <mc:Choice Requires="x14">
            <control shapeId="1584" r:id="rId446" name="Check Box 560">
              <controlPr defaultSize="0" autoFill="0" autoLine="0" autoPict="0">
                <anchor moveWithCells="1">
                  <from>
                    <xdr:col>7</xdr:col>
                    <xdr:colOff>114300</xdr:colOff>
                    <xdr:row>576</xdr:row>
                    <xdr:rowOff>19050</xdr:rowOff>
                  </from>
                  <to>
                    <xdr:col>7</xdr:col>
                    <xdr:colOff>400050</xdr:colOff>
                    <xdr:row>576</xdr:row>
                    <xdr:rowOff>400050</xdr:rowOff>
                  </to>
                </anchor>
              </controlPr>
            </control>
          </mc:Choice>
        </mc:AlternateContent>
        <mc:AlternateContent xmlns:mc="http://schemas.openxmlformats.org/markup-compatibility/2006">
          <mc:Choice Requires="x14">
            <control shapeId="1585" r:id="rId447" name="Check Box 561">
              <controlPr defaultSize="0" autoFill="0" autoLine="0" autoPict="0">
                <anchor moveWithCells="1">
                  <from>
                    <xdr:col>6</xdr:col>
                    <xdr:colOff>114300</xdr:colOff>
                    <xdr:row>577</xdr:row>
                    <xdr:rowOff>85725</xdr:rowOff>
                  </from>
                  <to>
                    <xdr:col>6</xdr:col>
                    <xdr:colOff>400050</xdr:colOff>
                    <xdr:row>577</xdr:row>
                    <xdr:rowOff>323850</xdr:rowOff>
                  </to>
                </anchor>
              </controlPr>
            </control>
          </mc:Choice>
        </mc:AlternateContent>
        <mc:AlternateContent xmlns:mc="http://schemas.openxmlformats.org/markup-compatibility/2006">
          <mc:Choice Requires="x14">
            <control shapeId="1586" r:id="rId448" name="Check Box 562">
              <controlPr defaultSize="0" autoFill="0" autoLine="0" autoPict="0">
                <anchor moveWithCells="1">
                  <from>
                    <xdr:col>7</xdr:col>
                    <xdr:colOff>114300</xdr:colOff>
                    <xdr:row>577</xdr:row>
                    <xdr:rowOff>19050</xdr:rowOff>
                  </from>
                  <to>
                    <xdr:col>7</xdr:col>
                    <xdr:colOff>400050</xdr:colOff>
                    <xdr:row>577</xdr:row>
                    <xdr:rowOff>400050</xdr:rowOff>
                  </to>
                </anchor>
              </controlPr>
            </control>
          </mc:Choice>
        </mc:AlternateContent>
        <mc:AlternateContent xmlns:mc="http://schemas.openxmlformats.org/markup-compatibility/2006">
          <mc:Choice Requires="x14">
            <control shapeId="1587" r:id="rId449" name="Check Box 563">
              <controlPr defaultSize="0" autoFill="0" autoLine="0" autoPict="0">
                <anchor moveWithCells="1">
                  <from>
                    <xdr:col>6</xdr:col>
                    <xdr:colOff>114300</xdr:colOff>
                    <xdr:row>578</xdr:row>
                    <xdr:rowOff>85725</xdr:rowOff>
                  </from>
                  <to>
                    <xdr:col>6</xdr:col>
                    <xdr:colOff>400050</xdr:colOff>
                    <xdr:row>578</xdr:row>
                    <xdr:rowOff>323850</xdr:rowOff>
                  </to>
                </anchor>
              </controlPr>
            </control>
          </mc:Choice>
        </mc:AlternateContent>
        <mc:AlternateContent xmlns:mc="http://schemas.openxmlformats.org/markup-compatibility/2006">
          <mc:Choice Requires="x14">
            <control shapeId="1588" r:id="rId450" name="Check Box 564">
              <controlPr defaultSize="0" autoFill="0" autoLine="0" autoPict="0">
                <anchor moveWithCells="1">
                  <from>
                    <xdr:col>7</xdr:col>
                    <xdr:colOff>114300</xdr:colOff>
                    <xdr:row>578</xdr:row>
                    <xdr:rowOff>19050</xdr:rowOff>
                  </from>
                  <to>
                    <xdr:col>7</xdr:col>
                    <xdr:colOff>400050</xdr:colOff>
                    <xdr:row>578</xdr:row>
                    <xdr:rowOff>400050</xdr:rowOff>
                  </to>
                </anchor>
              </controlPr>
            </control>
          </mc:Choice>
        </mc:AlternateContent>
        <mc:AlternateContent xmlns:mc="http://schemas.openxmlformats.org/markup-compatibility/2006">
          <mc:Choice Requires="x14">
            <control shapeId="1589" r:id="rId451" name="Check Box 565">
              <controlPr defaultSize="0" autoFill="0" autoLine="0" autoPict="0">
                <anchor moveWithCells="1">
                  <from>
                    <xdr:col>6</xdr:col>
                    <xdr:colOff>114300</xdr:colOff>
                    <xdr:row>579</xdr:row>
                    <xdr:rowOff>85725</xdr:rowOff>
                  </from>
                  <to>
                    <xdr:col>6</xdr:col>
                    <xdr:colOff>400050</xdr:colOff>
                    <xdr:row>579</xdr:row>
                    <xdr:rowOff>323850</xdr:rowOff>
                  </to>
                </anchor>
              </controlPr>
            </control>
          </mc:Choice>
        </mc:AlternateContent>
        <mc:AlternateContent xmlns:mc="http://schemas.openxmlformats.org/markup-compatibility/2006">
          <mc:Choice Requires="x14">
            <control shapeId="1590" r:id="rId452" name="Check Box 566">
              <controlPr defaultSize="0" autoFill="0" autoLine="0" autoPict="0">
                <anchor moveWithCells="1">
                  <from>
                    <xdr:col>7</xdr:col>
                    <xdr:colOff>114300</xdr:colOff>
                    <xdr:row>579</xdr:row>
                    <xdr:rowOff>19050</xdr:rowOff>
                  </from>
                  <to>
                    <xdr:col>7</xdr:col>
                    <xdr:colOff>400050</xdr:colOff>
                    <xdr:row>579</xdr:row>
                    <xdr:rowOff>400050</xdr:rowOff>
                  </to>
                </anchor>
              </controlPr>
            </control>
          </mc:Choice>
        </mc:AlternateContent>
        <mc:AlternateContent xmlns:mc="http://schemas.openxmlformats.org/markup-compatibility/2006">
          <mc:Choice Requires="x14">
            <control shapeId="1591" r:id="rId453" name="Check Box 567">
              <controlPr defaultSize="0" autoFill="0" autoLine="0" autoPict="0">
                <anchor moveWithCells="1">
                  <from>
                    <xdr:col>6</xdr:col>
                    <xdr:colOff>114300</xdr:colOff>
                    <xdr:row>580</xdr:row>
                    <xdr:rowOff>85725</xdr:rowOff>
                  </from>
                  <to>
                    <xdr:col>6</xdr:col>
                    <xdr:colOff>400050</xdr:colOff>
                    <xdr:row>580</xdr:row>
                    <xdr:rowOff>323850</xdr:rowOff>
                  </to>
                </anchor>
              </controlPr>
            </control>
          </mc:Choice>
        </mc:AlternateContent>
        <mc:AlternateContent xmlns:mc="http://schemas.openxmlformats.org/markup-compatibility/2006">
          <mc:Choice Requires="x14">
            <control shapeId="1592" r:id="rId454" name="Check Box 568">
              <controlPr defaultSize="0" autoFill="0" autoLine="0" autoPict="0">
                <anchor moveWithCells="1">
                  <from>
                    <xdr:col>7</xdr:col>
                    <xdr:colOff>114300</xdr:colOff>
                    <xdr:row>580</xdr:row>
                    <xdr:rowOff>19050</xdr:rowOff>
                  </from>
                  <to>
                    <xdr:col>7</xdr:col>
                    <xdr:colOff>400050</xdr:colOff>
                    <xdr:row>580</xdr:row>
                    <xdr:rowOff>390525</xdr:rowOff>
                  </to>
                </anchor>
              </controlPr>
            </control>
          </mc:Choice>
        </mc:AlternateContent>
        <mc:AlternateContent xmlns:mc="http://schemas.openxmlformats.org/markup-compatibility/2006">
          <mc:Choice Requires="x14">
            <control shapeId="1593" r:id="rId455" name="Check Box 569">
              <controlPr defaultSize="0" autoFill="0" autoLine="0" autoPict="0">
                <anchor moveWithCells="1">
                  <from>
                    <xdr:col>6</xdr:col>
                    <xdr:colOff>114300</xdr:colOff>
                    <xdr:row>581</xdr:row>
                    <xdr:rowOff>85725</xdr:rowOff>
                  </from>
                  <to>
                    <xdr:col>6</xdr:col>
                    <xdr:colOff>400050</xdr:colOff>
                    <xdr:row>581</xdr:row>
                    <xdr:rowOff>323850</xdr:rowOff>
                  </to>
                </anchor>
              </controlPr>
            </control>
          </mc:Choice>
        </mc:AlternateContent>
        <mc:AlternateContent xmlns:mc="http://schemas.openxmlformats.org/markup-compatibility/2006">
          <mc:Choice Requires="x14">
            <control shapeId="1594" r:id="rId456" name="Check Box 570">
              <controlPr defaultSize="0" autoFill="0" autoLine="0" autoPict="0">
                <anchor moveWithCells="1">
                  <from>
                    <xdr:col>7</xdr:col>
                    <xdr:colOff>114300</xdr:colOff>
                    <xdr:row>581</xdr:row>
                    <xdr:rowOff>19050</xdr:rowOff>
                  </from>
                  <to>
                    <xdr:col>7</xdr:col>
                    <xdr:colOff>400050</xdr:colOff>
                    <xdr:row>581</xdr:row>
                    <xdr:rowOff>390525</xdr:rowOff>
                  </to>
                </anchor>
              </controlPr>
            </control>
          </mc:Choice>
        </mc:AlternateContent>
        <mc:AlternateContent xmlns:mc="http://schemas.openxmlformats.org/markup-compatibility/2006">
          <mc:Choice Requires="x14">
            <control shapeId="1598" r:id="rId457" name="Check Box 574">
              <controlPr defaultSize="0" autoFill="0" autoLine="0" autoPict="0">
                <anchor moveWithCells="1">
                  <from>
                    <xdr:col>6</xdr:col>
                    <xdr:colOff>171450</xdr:colOff>
                    <xdr:row>11</xdr:row>
                    <xdr:rowOff>28575</xdr:rowOff>
                  </from>
                  <to>
                    <xdr:col>6</xdr:col>
                    <xdr:colOff>466725</xdr:colOff>
                    <xdr:row>11</xdr:row>
                    <xdr:rowOff>266700</xdr:rowOff>
                  </to>
                </anchor>
              </controlPr>
            </control>
          </mc:Choice>
        </mc:AlternateContent>
        <mc:AlternateContent xmlns:mc="http://schemas.openxmlformats.org/markup-compatibility/2006">
          <mc:Choice Requires="x14">
            <control shapeId="1599" r:id="rId458" name="Check Box 575">
              <controlPr defaultSize="0" autoFill="0" autoLine="0" autoPict="0">
                <anchor moveWithCells="1">
                  <from>
                    <xdr:col>7</xdr:col>
                    <xdr:colOff>180975</xdr:colOff>
                    <xdr:row>10</xdr:row>
                    <xdr:rowOff>1276350</xdr:rowOff>
                  </from>
                  <to>
                    <xdr:col>7</xdr:col>
                    <xdr:colOff>466725</xdr:colOff>
                    <xdr:row>11</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CAD4-0DC8-47D6-A34E-1C516139D6D8}">
  <sheetPr>
    <tabColor rgb="FFFFFFCC"/>
    <pageSetUpPr fitToPage="1"/>
  </sheetPr>
  <dimension ref="A1:BO290"/>
  <sheetViews>
    <sheetView showGridLines="0" view="pageBreakPreview" zoomScale="50" zoomScaleNormal="55" zoomScaleSheetLayoutView="50" workbookViewId="0"/>
  </sheetViews>
  <sheetFormatPr defaultColWidth="4.5" defaultRowHeight="14.25"/>
  <cols>
    <col min="1" max="1" width="0.875" style="236" customWidth="1"/>
    <col min="2" max="2" width="5.75" style="236" customWidth="1"/>
    <col min="3" max="4" width="8.125" style="236" customWidth="1"/>
    <col min="5" max="8" width="3.25" style="236" hidden="1" customWidth="1"/>
    <col min="9" max="10" width="3.25" style="236" customWidth="1"/>
    <col min="11" max="62" width="5.75" style="236" customWidth="1"/>
    <col min="63" max="63" width="1.125" style="236" customWidth="1"/>
    <col min="64" max="16384" width="4.5" style="236"/>
  </cols>
  <sheetData>
    <row r="1" spans="2:67" s="199" customFormat="1" ht="20.25" customHeight="1" thickBot="1">
      <c r="C1" s="200" t="s">
        <v>865</v>
      </c>
      <c r="D1" s="200"/>
      <c r="E1" s="200"/>
      <c r="F1" s="200"/>
      <c r="G1" s="200"/>
      <c r="H1" s="200"/>
      <c r="I1" s="200"/>
      <c r="J1" s="200"/>
      <c r="M1" s="201" t="s">
        <v>866</v>
      </c>
      <c r="P1" s="200"/>
      <c r="Q1" s="200"/>
      <c r="R1" s="200"/>
      <c r="S1" s="200"/>
      <c r="T1" s="200"/>
      <c r="U1" s="200"/>
      <c r="V1" s="200"/>
      <c r="W1" s="200"/>
      <c r="AS1" s="202" t="s">
        <v>867</v>
      </c>
      <c r="AT1" s="676" t="s">
        <v>868</v>
      </c>
      <c r="AU1" s="677"/>
      <c r="AV1" s="677"/>
      <c r="AW1" s="677"/>
      <c r="AX1" s="677"/>
      <c r="AY1" s="677"/>
      <c r="AZ1" s="677"/>
      <c r="BA1" s="677"/>
      <c r="BB1" s="677"/>
      <c r="BC1" s="677"/>
      <c r="BD1" s="677"/>
      <c r="BE1" s="677"/>
      <c r="BF1" s="677"/>
      <c r="BG1" s="677"/>
      <c r="BH1" s="677"/>
      <c r="BI1" s="677"/>
      <c r="BJ1" s="202" t="s">
        <v>869</v>
      </c>
    </row>
    <row r="2" spans="2:67" s="203" customFormat="1" ht="20.25" customHeight="1" thickBot="1">
      <c r="J2" s="201"/>
      <c r="M2" s="201"/>
      <c r="N2" s="201"/>
      <c r="P2" s="202"/>
      <c r="Q2" s="202"/>
      <c r="R2" s="202"/>
      <c r="S2" s="202"/>
      <c r="T2" s="202"/>
      <c r="U2" s="202"/>
      <c r="V2" s="202"/>
      <c r="W2" s="202"/>
      <c r="AB2" s="204" t="s">
        <v>870</v>
      </c>
      <c r="AC2" s="678">
        <v>6</v>
      </c>
      <c r="AD2" s="678"/>
      <c r="AE2" s="204" t="s">
        <v>871</v>
      </c>
      <c r="AF2" s="679">
        <f>IF(AC2=0,"",YEAR(DATE(2018+AC2,1,1)))</f>
        <v>2024</v>
      </c>
      <c r="AG2" s="679"/>
      <c r="AH2" s="205" t="s">
        <v>872</v>
      </c>
      <c r="AI2" s="205" t="s">
        <v>873</v>
      </c>
      <c r="AJ2" s="678">
        <v>4</v>
      </c>
      <c r="AK2" s="678"/>
      <c r="AL2" s="205" t="s">
        <v>874</v>
      </c>
      <c r="AS2" s="202" t="s">
        <v>875</v>
      </c>
      <c r="AT2" s="678" t="s">
        <v>876</v>
      </c>
      <c r="AU2" s="678"/>
      <c r="AV2" s="678"/>
      <c r="AW2" s="678"/>
      <c r="AX2" s="678"/>
      <c r="AY2" s="678"/>
      <c r="AZ2" s="678"/>
      <c r="BA2" s="678"/>
      <c r="BB2" s="678"/>
      <c r="BC2" s="678"/>
      <c r="BD2" s="678"/>
      <c r="BE2" s="678"/>
      <c r="BF2" s="678"/>
      <c r="BG2" s="678"/>
      <c r="BH2" s="678"/>
      <c r="BI2" s="678"/>
      <c r="BJ2" s="202" t="s">
        <v>869</v>
      </c>
      <c r="BK2" s="202"/>
      <c r="BL2" s="202"/>
      <c r="BM2" s="355" t="s">
        <v>868</v>
      </c>
      <c r="BN2" s="361" t="s">
        <v>1016</v>
      </c>
      <c r="BO2" s="356" t="s">
        <v>1015</v>
      </c>
    </row>
    <row r="3" spans="2:67" s="203" customFormat="1" ht="20.25" customHeight="1" thickBot="1">
      <c r="J3" s="201"/>
      <c r="M3" s="201"/>
      <c r="O3" s="202"/>
      <c r="P3" s="202"/>
      <c r="Q3" s="202"/>
      <c r="R3" s="202"/>
      <c r="S3" s="202"/>
      <c r="T3" s="202"/>
      <c r="U3" s="202"/>
      <c r="AC3" s="206"/>
      <c r="AD3" s="206"/>
      <c r="AE3" s="207"/>
      <c r="AF3" s="208"/>
      <c r="AG3" s="207"/>
      <c r="BD3" s="209" t="s">
        <v>877</v>
      </c>
      <c r="BE3" s="680" t="s">
        <v>878</v>
      </c>
      <c r="BF3" s="681"/>
      <c r="BG3" s="681"/>
      <c r="BH3" s="682"/>
      <c r="BI3" s="202"/>
      <c r="BM3" s="355" t="s">
        <v>944</v>
      </c>
      <c r="BN3" s="361" t="s">
        <v>1017</v>
      </c>
      <c r="BO3" s="357" t="s">
        <v>1016</v>
      </c>
    </row>
    <row r="4" spans="2:67" s="203" customFormat="1" ht="20.25" customHeight="1" thickBot="1">
      <c r="B4" s="210"/>
      <c r="C4" s="210"/>
      <c r="D4" s="210"/>
      <c r="E4" s="210"/>
      <c r="F4" s="210"/>
      <c r="G4" s="210"/>
      <c r="H4" s="210"/>
      <c r="I4" s="210"/>
      <c r="J4" s="211"/>
      <c r="K4" s="210"/>
      <c r="L4" s="210"/>
      <c r="M4" s="211"/>
      <c r="N4" s="210"/>
      <c r="O4" s="212"/>
      <c r="P4" s="212"/>
      <c r="Q4" s="212"/>
      <c r="R4" s="212"/>
      <c r="S4" s="212"/>
      <c r="T4" s="212"/>
      <c r="U4" s="212"/>
      <c r="V4" s="210"/>
      <c r="W4" s="210"/>
      <c r="X4" s="210"/>
      <c r="Y4" s="210"/>
      <c r="Z4" s="210"/>
      <c r="AA4" s="210"/>
      <c r="AB4" s="210"/>
      <c r="AC4" s="213"/>
      <c r="AD4" s="213"/>
      <c r="AE4" s="214"/>
      <c r="AF4" s="215"/>
      <c r="AG4" s="214"/>
      <c r="AH4" s="210"/>
      <c r="AI4" s="210"/>
      <c r="AJ4" s="210"/>
      <c r="AK4" s="210"/>
      <c r="AL4" s="210"/>
      <c r="AM4" s="210"/>
      <c r="AN4" s="210"/>
      <c r="AO4" s="210"/>
      <c r="AP4" s="210"/>
      <c r="AQ4" s="210"/>
      <c r="AR4" s="210"/>
      <c r="BD4" s="209" t="s">
        <v>879</v>
      </c>
      <c r="BE4" s="680" t="s">
        <v>880</v>
      </c>
      <c r="BF4" s="681"/>
      <c r="BG4" s="681"/>
      <c r="BH4" s="682"/>
      <c r="BI4" s="202"/>
      <c r="BM4" s="355" t="s">
        <v>1010</v>
      </c>
      <c r="BN4" s="361" t="s">
        <v>1027</v>
      </c>
      <c r="BO4" s="357" t="s">
        <v>1017</v>
      </c>
    </row>
    <row r="5" spans="2:67" s="203" customFormat="1" ht="9" customHeight="1" thickBot="1">
      <c r="B5" s="210"/>
      <c r="C5" s="210"/>
      <c r="D5" s="210"/>
      <c r="E5" s="210"/>
      <c r="F5" s="210"/>
      <c r="G5" s="210"/>
      <c r="H5" s="210"/>
      <c r="I5" s="210"/>
      <c r="J5" s="211"/>
      <c r="K5" s="210"/>
      <c r="L5" s="210"/>
      <c r="M5" s="211"/>
      <c r="N5" s="210"/>
      <c r="O5" s="212"/>
      <c r="P5" s="212"/>
      <c r="Q5" s="212"/>
      <c r="R5" s="212"/>
      <c r="S5" s="212"/>
      <c r="T5" s="212"/>
      <c r="U5" s="212"/>
      <c r="V5" s="210"/>
      <c r="W5" s="210"/>
      <c r="X5" s="210"/>
      <c r="Y5" s="210"/>
      <c r="Z5" s="210"/>
      <c r="AA5" s="210"/>
      <c r="AB5" s="210"/>
      <c r="AC5" s="216"/>
      <c r="AD5" s="216"/>
      <c r="AE5" s="210"/>
      <c r="AF5" s="210"/>
      <c r="AG5" s="210"/>
      <c r="AH5" s="210"/>
      <c r="AI5" s="210"/>
      <c r="AJ5" s="217"/>
      <c r="AK5" s="217"/>
      <c r="AL5" s="217"/>
      <c r="AM5" s="217"/>
      <c r="AN5" s="217"/>
      <c r="AO5" s="217"/>
      <c r="AP5" s="217"/>
      <c r="AQ5" s="217"/>
      <c r="AR5" s="217"/>
      <c r="AS5" s="199"/>
      <c r="AT5" s="199"/>
      <c r="AU5" s="199"/>
      <c r="AV5" s="199"/>
      <c r="AW5" s="199"/>
      <c r="AX5" s="199"/>
      <c r="AY5" s="199"/>
      <c r="AZ5" s="199"/>
      <c r="BA5" s="199"/>
      <c r="BB5" s="199"/>
      <c r="BC5" s="199"/>
      <c r="BD5" s="199"/>
      <c r="BE5" s="199"/>
      <c r="BF5" s="199"/>
      <c r="BG5" s="199"/>
      <c r="BH5" s="218"/>
      <c r="BI5" s="218"/>
      <c r="BM5" s="355" t="s">
        <v>1011</v>
      </c>
      <c r="BN5" s="361" t="s">
        <v>1029</v>
      </c>
      <c r="BO5" s="357" t="s">
        <v>915</v>
      </c>
    </row>
    <row r="6" spans="2:67" s="203" customFormat="1" ht="21" customHeight="1" thickBot="1">
      <c r="B6" s="219"/>
      <c r="C6" s="220"/>
      <c r="D6" s="220"/>
      <c r="E6" s="220"/>
      <c r="F6" s="220"/>
      <c r="G6" s="220"/>
      <c r="H6" s="220"/>
      <c r="I6" s="220"/>
      <c r="J6" s="220"/>
      <c r="K6" s="221"/>
      <c r="L6" s="221"/>
      <c r="M6" s="221"/>
      <c r="N6" s="222"/>
      <c r="O6" s="221"/>
      <c r="P6" s="221"/>
      <c r="Q6" s="221"/>
      <c r="R6" s="210"/>
      <c r="S6" s="210"/>
      <c r="T6" s="210"/>
      <c r="U6" s="210"/>
      <c r="V6" s="210"/>
      <c r="W6" s="210"/>
      <c r="X6" s="210"/>
      <c r="Y6" s="210"/>
      <c r="Z6" s="210"/>
      <c r="AA6" s="210"/>
      <c r="AB6" s="210"/>
      <c r="AC6" s="210"/>
      <c r="AD6" s="210"/>
      <c r="AE6" s="210"/>
      <c r="AF6" s="210"/>
      <c r="AG6" s="210"/>
      <c r="AH6" s="210"/>
      <c r="AI6" s="210"/>
      <c r="AJ6" s="217"/>
      <c r="AK6" s="217"/>
      <c r="AL6" s="217"/>
      <c r="AM6" s="217"/>
      <c r="AN6" s="217"/>
      <c r="AO6" s="217" t="s">
        <v>881</v>
      </c>
      <c r="AP6" s="217"/>
      <c r="AQ6" s="217"/>
      <c r="AR6" s="217"/>
      <c r="AS6" s="199"/>
      <c r="AT6" s="199"/>
      <c r="AU6" s="199"/>
      <c r="AW6" s="223"/>
      <c r="AX6" s="223"/>
      <c r="AY6" s="224"/>
      <c r="AZ6" s="199"/>
      <c r="BA6" s="709">
        <v>40</v>
      </c>
      <c r="BB6" s="710"/>
      <c r="BC6" s="224" t="s">
        <v>882</v>
      </c>
      <c r="BD6" s="199"/>
      <c r="BE6" s="709">
        <v>160</v>
      </c>
      <c r="BF6" s="710"/>
      <c r="BG6" s="224" t="s">
        <v>883</v>
      </c>
      <c r="BH6" s="199"/>
      <c r="BI6" s="218"/>
      <c r="BM6" s="355" t="s">
        <v>1012</v>
      </c>
      <c r="BN6" s="361" t="s">
        <v>1028</v>
      </c>
      <c r="BO6" s="357" t="s">
        <v>916</v>
      </c>
    </row>
    <row r="7" spans="2:67" s="203" customFormat="1" ht="5.25" customHeight="1" thickBot="1">
      <c r="B7" s="219"/>
      <c r="C7" s="225"/>
      <c r="D7" s="225"/>
      <c r="E7" s="225"/>
      <c r="F7" s="225"/>
      <c r="G7" s="225"/>
      <c r="H7" s="225"/>
      <c r="I7" s="225"/>
      <c r="J7" s="221"/>
      <c r="K7" s="221"/>
      <c r="L7" s="221"/>
      <c r="M7" s="222"/>
      <c r="N7" s="221"/>
      <c r="O7" s="221"/>
      <c r="P7" s="221"/>
      <c r="Q7" s="221"/>
      <c r="R7" s="210"/>
      <c r="S7" s="210"/>
      <c r="T7" s="210"/>
      <c r="U7" s="210"/>
      <c r="V7" s="210"/>
      <c r="W7" s="210"/>
      <c r="X7" s="210"/>
      <c r="Y7" s="210"/>
      <c r="Z7" s="210"/>
      <c r="AA7" s="210"/>
      <c r="AB7" s="210"/>
      <c r="AC7" s="210"/>
      <c r="AD7" s="210"/>
      <c r="AE7" s="210"/>
      <c r="AF7" s="210"/>
      <c r="AG7" s="210"/>
      <c r="AH7" s="210"/>
      <c r="AI7" s="210"/>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26"/>
      <c r="BI7" s="226"/>
      <c r="BJ7" s="210"/>
      <c r="BM7" s="355" t="s">
        <v>1013</v>
      </c>
      <c r="BN7" s="362" t="s">
        <v>1019</v>
      </c>
      <c r="BO7" s="358" t="s">
        <v>1018</v>
      </c>
    </row>
    <row r="8" spans="2:67" s="203" customFormat="1" ht="21" customHeight="1" thickBot="1">
      <c r="B8" s="227"/>
      <c r="C8" s="222"/>
      <c r="D8" s="222"/>
      <c r="E8" s="222"/>
      <c r="F8" s="222"/>
      <c r="G8" s="222"/>
      <c r="H8" s="222"/>
      <c r="I8" s="222"/>
      <c r="J8" s="221"/>
      <c r="K8" s="221"/>
      <c r="L8" s="221"/>
      <c r="M8" s="222"/>
      <c r="N8" s="221"/>
      <c r="O8" s="221"/>
      <c r="P8" s="221"/>
      <c r="Q8" s="221"/>
      <c r="R8" s="210"/>
      <c r="S8" s="210"/>
      <c r="T8" s="210"/>
      <c r="U8" s="210"/>
      <c r="V8" s="210"/>
      <c r="W8" s="210"/>
      <c r="X8" s="210"/>
      <c r="Y8" s="210"/>
      <c r="Z8" s="210"/>
      <c r="AA8" s="210"/>
      <c r="AB8" s="210"/>
      <c r="AC8" s="210"/>
      <c r="AD8" s="210"/>
      <c r="AE8" s="210"/>
      <c r="AF8" s="210"/>
      <c r="AG8" s="210"/>
      <c r="AH8" s="210"/>
      <c r="AI8" s="210"/>
      <c r="AJ8" s="228"/>
      <c r="AK8" s="228"/>
      <c r="AL8" s="228"/>
      <c r="AM8" s="220"/>
      <c r="AN8" s="229"/>
      <c r="AO8" s="230"/>
      <c r="AP8" s="230"/>
      <c r="AQ8" s="219"/>
      <c r="AR8" s="223"/>
      <c r="AS8" s="223"/>
      <c r="AT8" s="223"/>
      <c r="AU8" s="231"/>
      <c r="AV8" s="231"/>
      <c r="AW8" s="217"/>
      <c r="AX8" s="223"/>
      <c r="AY8" s="223"/>
      <c r="AZ8" s="222"/>
      <c r="BA8" s="217"/>
      <c r="BB8" s="217" t="s">
        <v>884</v>
      </c>
      <c r="BC8" s="217"/>
      <c r="BD8" s="217"/>
      <c r="BE8" s="711">
        <f>DAY(EOMONTH(DATE(AF2,AJ2,1),0))</f>
        <v>30</v>
      </c>
      <c r="BF8" s="712"/>
      <c r="BG8" s="217" t="s">
        <v>885</v>
      </c>
      <c r="BH8" s="217"/>
      <c r="BI8" s="217"/>
      <c r="BJ8" s="210"/>
      <c r="BM8" s="355" t="s">
        <v>1014</v>
      </c>
      <c r="BN8" s="362" t="s">
        <v>1020</v>
      </c>
      <c r="BO8" s="358" t="s">
        <v>1019</v>
      </c>
    </row>
    <row r="9" spans="2:67" s="203" customFormat="1" ht="5.25" customHeight="1" thickBot="1">
      <c r="B9" s="227"/>
      <c r="C9" s="222"/>
      <c r="D9" s="222"/>
      <c r="E9" s="222"/>
      <c r="F9" s="222"/>
      <c r="G9" s="222"/>
      <c r="H9" s="222"/>
      <c r="I9" s="222"/>
      <c r="J9" s="221"/>
      <c r="K9" s="221"/>
      <c r="L9" s="221"/>
      <c r="M9" s="222"/>
      <c r="N9" s="221"/>
      <c r="O9" s="221"/>
      <c r="P9" s="221"/>
      <c r="Q9" s="221"/>
      <c r="R9" s="210"/>
      <c r="S9" s="210"/>
      <c r="T9" s="210"/>
      <c r="U9" s="210"/>
      <c r="V9" s="210"/>
      <c r="W9" s="210"/>
      <c r="X9" s="210"/>
      <c r="Y9" s="210"/>
      <c r="Z9" s="210"/>
      <c r="AA9" s="210"/>
      <c r="AB9" s="210"/>
      <c r="AC9" s="210"/>
      <c r="AD9" s="210"/>
      <c r="AE9" s="210"/>
      <c r="AF9" s="210"/>
      <c r="AG9" s="210"/>
      <c r="AH9" s="210"/>
      <c r="AI9" s="210"/>
      <c r="AJ9" s="228"/>
      <c r="AK9" s="228"/>
      <c r="AL9" s="228"/>
      <c r="AM9" s="220"/>
      <c r="AN9" s="229"/>
      <c r="AO9" s="230"/>
      <c r="AP9" s="230"/>
      <c r="AQ9" s="219"/>
      <c r="AR9" s="223"/>
      <c r="AS9" s="223"/>
      <c r="AT9" s="223"/>
      <c r="AU9" s="231"/>
      <c r="AV9" s="231"/>
      <c r="AW9" s="217"/>
      <c r="AX9" s="223"/>
      <c r="AY9" s="223"/>
      <c r="AZ9" s="222"/>
      <c r="BA9" s="217"/>
      <c r="BB9" s="217"/>
      <c r="BC9" s="217"/>
      <c r="BD9" s="217"/>
      <c r="BE9" s="222"/>
      <c r="BF9" s="222"/>
      <c r="BG9" s="217"/>
      <c r="BH9" s="217"/>
      <c r="BI9" s="217"/>
      <c r="BJ9" s="210"/>
      <c r="BM9" s="202"/>
      <c r="BN9" s="363" t="s">
        <v>1021</v>
      </c>
      <c r="BO9" s="358" t="s">
        <v>1020</v>
      </c>
    </row>
    <row r="10" spans="2:67" s="203" customFormat="1" ht="21" customHeight="1" thickBot="1">
      <c r="B10" s="227"/>
      <c r="C10" s="222"/>
      <c r="D10" s="222"/>
      <c r="E10" s="222"/>
      <c r="F10" s="222"/>
      <c r="G10" s="222"/>
      <c r="H10" s="222"/>
      <c r="I10" s="222"/>
      <c r="J10" s="221"/>
      <c r="K10" s="221"/>
      <c r="L10" s="221"/>
      <c r="M10" s="222"/>
      <c r="N10" s="221"/>
      <c r="O10" s="221"/>
      <c r="P10" s="221"/>
      <c r="Q10" s="221"/>
      <c r="R10" s="210"/>
      <c r="S10" s="210"/>
      <c r="T10" s="210"/>
      <c r="U10" s="210"/>
      <c r="V10" s="210"/>
      <c r="W10" s="210"/>
      <c r="X10" s="210"/>
      <c r="Y10" s="210"/>
      <c r="Z10" s="210"/>
      <c r="AA10" s="210"/>
      <c r="AB10" s="210"/>
      <c r="AC10" s="210"/>
      <c r="AD10" s="210"/>
      <c r="AE10" s="210"/>
      <c r="AF10" s="210"/>
      <c r="AG10" s="210"/>
      <c r="AH10" s="210"/>
      <c r="AI10" s="210"/>
      <c r="AJ10" s="228"/>
      <c r="AK10" s="228"/>
      <c r="AL10" s="228"/>
      <c r="AM10" s="220"/>
      <c r="AN10" s="229"/>
      <c r="AO10" s="230"/>
      <c r="AP10" s="230"/>
      <c r="AQ10" s="217" t="s">
        <v>886</v>
      </c>
      <c r="AR10" s="223"/>
      <c r="AS10" s="217"/>
      <c r="AT10" s="220"/>
      <c r="AU10" s="220"/>
      <c r="AV10" s="232"/>
      <c r="AW10" s="217"/>
      <c r="AX10" s="233"/>
      <c r="AY10" s="233"/>
      <c r="AZ10" s="233"/>
      <c r="BA10" s="217"/>
      <c r="BB10" s="217"/>
      <c r="BC10" s="226" t="s">
        <v>887</v>
      </c>
      <c r="BD10" s="217"/>
      <c r="BE10" s="709"/>
      <c r="BF10" s="710"/>
      <c r="BG10" s="224" t="s">
        <v>888</v>
      </c>
      <c r="BH10" s="217"/>
      <c r="BI10" s="217"/>
      <c r="BJ10" s="210"/>
      <c r="BM10" s="202"/>
      <c r="BN10" s="364" t="s">
        <v>1022</v>
      </c>
      <c r="BO10" s="358" t="s">
        <v>1021</v>
      </c>
    </row>
    <row r="11" spans="2:67" ht="5.25" customHeight="1" thickBot="1">
      <c r="B11" s="234"/>
      <c r="C11" s="235"/>
      <c r="D11" s="235"/>
      <c r="E11" s="235"/>
      <c r="F11" s="235"/>
      <c r="G11" s="235"/>
      <c r="H11" s="235"/>
      <c r="I11" s="235"/>
      <c r="J11" s="235"/>
      <c r="K11" s="234"/>
      <c r="L11" s="234"/>
      <c r="M11" s="234"/>
      <c r="N11" s="234"/>
      <c r="O11" s="234"/>
      <c r="P11" s="234"/>
      <c r="Q11" s="234"/>
      <c r="R11" s="234"/>
      <c r="S11" s="234"/>
      <c r="T11" s="234"/>
      <c r="U11" s="234"/>
      <c r="V11" s="234"/>
      <c r="W11" s="234"/>
      <c r="X11" s="234"/>
      <c r="Y11" s="234"/>
      <c r="Z11" s="234"/>
      <c r="AA11" s="234"/>
      <c r="AB11" s="234"/>
      <c r="AC11" s="235"/>
      <c r="AD11" s="234"/>
      <c r="AE11" s="234"/>
      <c r="AF11" s="234"/>
      <c r="AG11" s="234"/>
      <c r="AH11" s="234"/>
      <c r="AI11" s="234"/>
      <c r="AJ11" s="234"/>
      <c r="AK11" s="234"/>
      <c r="AL11" s="234"/>
      <c r="AM11" s="234"/>
      <c r="AN11" s="234"/>
      <c r="AO11" s="234"/>
      <c r="AP11" s="234"/>
      <c r="AQ11" s="234"/>
      <c r="AR11" s="234"/>
      <c r="AT11" s="237"/>
      <c r="BK11" s="238"/>
      <c r="BL11" s="238"/>
      <c r="BM11" s="238"/>
      <c r="BN11" s="365" t="s">
        <v>1023</v>
      </c>
      <c r="BO11" s="359" t="s">
        <v>1022</v>
      </c>
    </row>
    <row r="12" spans="2:67" ht="21.6" customHeight="1" thickBot="1">
      <c r="B12" s="727" t="s">
        <v>889</v>
      </c>
      <c r="C12" s="697" t="s">
        <v>890</v>
      </c>
      <c r="D12" s="730"/>
      <c r="E12" s="239"/>
      <c r="F12" s="240"/>
      <c r="G12" s="239"/>
      <c r="H12" s="240"/>
      <c r="I12" s="733" t="s">
        <v>891</v>
      </c>
      <c r="J12" s="734"/>
      <c r="K12" s="739" t="s">
        <v>892</v>
      </c>
      <c r="L12" s="698"/>
      <c r="M12" s="698"/>
      <c r="N12" s="730"/>
      <c r="O12" s="739" t="s">
        <v>893</v>
      </c>
      <c r="P12" s="698"/>
      <c r="Q12" s="698"/>
      <c r="R12" s="698"/>
      <c r="S12" s="730"/>
      <c r="T12" s="241"/>
      <c r="U12" s="241"/>
      <c r="V12" s="242"/>
      <c r="W12" s="683" t="s">
        <v>894</v>
      </c>
      <c r="X12" s="684"/>
      <c r="Y12" s="684"/>
      <c r="Z12" s="684"/>
      <c r="AA12" s="684"/>
      <c r="AB12" s="684"/>
      <c r="AC12" s="684"/>
      <c r="AD12" s="684"/>
      <c r="AE12" s="684"/>
      <c r="AF12" s="684"/>
      <c r="AG12" s="684"/>
      <c r="AH12" s="684"/>
      <c r="AI12" s="684"/>
      <c r="AJ12" s="684"/>
      <c r="AK12" s="684"/>
      <c r="AL12" s="684"/>
      <c r="AM12" s="684"/>
      <c r="AN12" s="684"/>
      <c r="AO12" s="684"/>
      <c r="AP12" s="684"/>
      <c r="AQ12" s="684"/>
      <c r="AR12" s="684"/>
      <c r="AS12" s="684"/>
      <c r="AT12" s="684"/>
      <c r="AU12" s="684"/>
      <c r="AV12" s="684"/>
      <c r="AW12" s="684"/>
      <c r="AX12" s="684"/>
      <c r="AY12" s="684"/>
      <c r="AZ12" s="684"/>
      <c r="BA12" s="684"/>
      <c r="BB12" s="685" t="str">
        <f>IF(BE3="４週","(10)1～4週目の勤務時間数合計","(10)1か月の勤務時間数　合計")</f>
        <v>(10)1～4週目の勤務時間数合計</v>
      </c>
      <c r="BC12" s="686"/>
      <c r="BD12" s="691" t="s">
        <v>895</v>
      </c>
      <c r="BE12" s="692"/>
      <c r="BF12" s="697" t="s">
        <v>896</v>
      </c>
      <c r="BG12" s="698"/>
      <c r="BH12" s="698"/>
      <c r="BI12" s="698"/>
      <c r="BJ12" s="699"/>
      <c r="BO12" s="360" t="s">
        <v>1023</v>
      </c>
    </row>
    <row r="13" spans="2:67" ht="20.25" customHeight="1" thickBot="1">
      <c r="B13" s="728"/>
      <c r="C13" s="700"/>
      <c r="D13" s="731"/>
      <c r="E13" s="243"/>
      <c r="F13" s="244"/>
      <c r="G13" s="243"/>
      <c r="H13" s="244"/>
      <c r="I13" s="735"/>
      <c r="J13" s="736"/>
      <c r="K13" s="740"/>
      <c r="L13" s="701"/>
      <c r="M13" s="701"/>
      <c r="N13" s="731"/>
      <c r="O13" s="740"/>
      <c r="P13" s="701"/>
      <c r="Q13" s="701"/>
      <c r="R13" s="701"/>
      <c r="S13" s="731"/>
      <c r="T13" s="245"/>
      <c r="U13" s="245"/>
      <c r="V13" s="246"/>
      <c r="W13" s="706" t="s">
        <v>897</v>
      </c>
      <c r="X13" s="706"/>
      <c r="Y13" s="706"/>
      <c r="Z13" s="706"/>
      <c r="AA13" s="706"/>
      <c r="AB13" s="706"/>
      <c r="AC13" s="707"/>
      <c r="AD13" s="708" t="s">
        <v>898</v>
      </c>
      <c r="AE13" s="706"/>
      <c r="AF13" s="706"/>
      <c r="AG13" s="706"/>
      <c r="AH13" s="706"/>
      <c r="AI13" s="706"/>
      <c r="AJ13" s="707"/>
      <c r="AK13" s="708" t="s">
        <v>899</v>
      </c>
      <c r="AL13" s="706"/>
      <c r="AM13" s="706"/>
      <c r="AN13" s="706"/>
      <c r="AO13" s="706"/>
      <c r="AP13" s="706"/>
      <c r="AQ13" s="707"/>
      <c r="AR13" s="708" t="s">
        <v>900</v>
      </c>
      <c r="AS13" s="706"/>
      <c r="AT13" s="706"/>
      <c r="AU13" s="706"/>
      <c r="AV13" s="706"/>
      <c r="AW13" s="706"/>
      <c r="AX13" s="707"/>
      <c r="AY13" s="708" t="s">
        <v>901</v>
      </c>
      <c r="AZ13" s="706"/>
      <c r="BA13" s="706"/>
      <c r="BB13" s="687"/>
      <c r="BC13" s="688"/>
      <c r="BD13" s="693"/>
      <c r="BE13" s="694"/>
      <c r="BF13" s="700"/>
      <c r="BG13" s="701"/>
      <c r="BH13" s="701"/>
      <c r="BI13" s="701"/>
      <c r="BJ13" s="702"/>
      <c r="BO13" s="360" t="s">
        <v>1024</v>
      </c>
    </row>
    <row r="14" spans="2:67" ht="20.25" customHeight="1" thickBot="1">
      <c r="B14" s="728"/>
      <c r="C14" s="700"/>
      <c r="D14" s="731"/>
      <c r="E14" s="243"/>
      <c r="F14" s="244"/>
      <c r="G14" s="243"/>
      <c r="H14" s="244"/>
      <c r="I14" s="735"/>
      <c r="J14" s="736"/>
      <c r="K14" s="740"/>
      <c r="L14" s="701"/>
      <c r="M14" s="701"/>
      <c r="N14" s="731"/>
      <c r="O14" s="740"/>
      <c r="P14" s="701"/>
      <c r="Q14" s="701"/>
      <c r="R14" s="701"/>
      <c r="S14" s="731"/>
      <c r="T14" s="245"/>
      <c r="U14" s="245"/>
      <c r="V14" s="246"/>
      <c r="W14" s="247">
        <v>1</v>
      </c>
      <c r="X14" s="248">
        <v>2</v>
      </c>
      <c r="Y14" s="248">
        <v>3</v>
      </c>
      <c r="Z14" s="248">
        <v>4</v>
      </c>
      <c r="AA14" s="248">
        <v>5</v>
      </c>
      <c r="AB14" s="248">
        <v>6</v>
      </c>
      <c r="AC14" s="249">
        <v>7</v>
      </c>
      <c r="AD14" s="250">
        <v>8</v>
      </c>
      <c r="AE14" s="248">
        <v>9</v>
      </c>
      <c r="AF14" s="248">
        <v>10</v>
      </c>
      <c r="AG14" s="248">
        <v>11</v>
      </c>
      <c r="AH14" s="248">
        <v>12</v>
      </c>
      <c r="AI14" s="248">
        <v>13</v>
      </c>
      <c r="AJ14" s="249">
        <v>14</v>
      </c>
      <c r="AK14" s="247">
        <v>15</v>
      </c>
      <c r="AL14" s="248">
        <v>16</v>
      </c>
      <c r="AM14" s="248">
        <v>17</v>
      </c>
      <c r="AN14" s="248">
        <v>18</v>
      </c>
      <c r="AO14" s="248">
        <v>19</v>
      </c>
      <c r="AP14" s="248">
        <v>20</v>
      </c>
      <c r="AQ14" s="249">
        <v>21</v>
      </c>
      <c r="AR14" s="250">
        <v>22</v>
      </c>
      <c r="AS14" s="248">
        <v>23</v>
      </c>
      <c r="AT14" s="248">
        <v>24</v>
      </c>
      <c r="AU14" s="248">
        <v>25</v>
      </c>
      <c r="AV14" s="248">
        <v>26</v>
      </c>
      <c r="AW14" s="248">
        <v>27</v>
      </c>
      <c r="AX14" s="249">
        <v>28</v>
      </c>
      <c r="AY14" s="251" t="str">
        <f>IF($BE$3="実績",IF(DAY(DATE($AF$2,$AJ$2,29))=29,29,""),"")</f>
        <v/>
      </c>
      <c r="AZ14" s="252" t="str">
        <f>IF($BE$3="実績",IF(DAY(DATE($AF$2,$AJ$2,30))=30,30,""),"")</f>
        <v/>
      </c>
      <c r="BA14" s="253" t="str">
        <f>IF($BE$3="実績",IF(DAY(DATE($AF$2,$AJ$2,31))=31,31,""),"")</f>
        <v/>
      </c>
      <c r="BB14" s="687"/>
      <c r="BC14" s="688"/>
      <c r="BD14" s="693"/>
      <c r="BE14" s="694"/>
      <c r="BF14" s="700"/>
      <c r="BG14" s="701"/>
      <c r="BH14" s="701"/>
      <c r="BI14" s="701"/>
      <c r="BJ14" s="702"/>
      <c r="BO14" s="360" t="s">
        <v>1025</v>
      </c>
    </row>
    <row r="15" spans="2:67" ht="20.25" hidden="1" customHeight="1">
      <c r="B15" s="728"/>
      <c r="C15" s="700"/>
      <c r="D15" s="731"/>
      <c r="E15" s="243"/>
      <c r="F15" s="244"/>
      <c r="G15" s="243"/>
      <c r="H15" s="244"/>
      <c r="I15" s="735"/>
      <c r="J15" s="736"/>
      <c r="K15" s="740"/>
      <c r="L15" s="701"/>
      <c r="M15" s="701"/>
      <c r="N15" s="731"/>
      <c r="O15" s="740"/>
      <c r="P15" s="701"/>
      <c r="Q15" s="701"/>
      <c r="R15" s="701"/>
      <c r="S15" s="731"/>
      <c r="T15" s="245"/>
      <c r="U15" s="245"/>
      <c r="V15" s="246"/>
      <c r="W15" s="247">
        <f>WEEKDAY(DATE($AF$2,$AJ$2,1))</f>
        <v>2</v>
      </c>
      <c r="X15" s="248">
        <f>WEEKDAY(DATE($AF$2,$AJ$2,2))</f>
        <v>3</v>
      </c>
      <c r="Y15" s="248">
        <f>WEEKDAY(DATE($AF$2,$AJ$2,3))</f>
        <v>4</v>
      </c>
      <c r="Z15" s="248">
        <f>WEEKDAY(DATE($AF$2,$AJ$2,4))</f>
        <v>5</v>
      </c>
      <c r="AA15" s="248">
        <f>WEEKDAY(DATE($AF$2,$AJ$2,5))</f>
        <v>6</v>
      </c>
      <c r="AB15" s="248">
        <f>WEEKDAY(DATE($AF$2,$AJ$2,6))</f>
        <v>7</v>
      </c>
      <c r="AC15" s="249">
        <f>WEEKDAY(DATE($AF$2,$AJ$2,7))</f>
        <v>1</v>
      </c>
      <c r="AD15" s="250">
        <f>WEEKDAY(DATE($AF$2,$AJ$2,8))</f>
        <v>2</v>
      </c>
      <c r="AE15" s="248">
        <f>WEEKDAY(DATE($AF$2,$AJ$2,9))</f>
        <v>3</v>
      </c>
      <c r="AF15" s="248">
        <f>WEEKDAY(DATE($AF$2,$AJ$2,10))</f>
        <v>4</v>
      </c>
      <c r="AG15" s="248">
        <f>WEEKDAY(DATE($AF$2,$AJ$2,11))</f>
        <v>5</v>
      </c>
      <c r="AH15" s="248">
        <f>WEEKDAY(DATE($AF$2,$AJ$2,12))</f>
        <v>6</v>
      </c>
      <c r="AI15" s="248">
        <f>WEEKDAY(DATE($AF$2,$AJ$2,13))</f>
        <v>7</v>
      </c>
      <c r="AJ15" s="249">
        <f>WEEKDAY(DATE($AF$2,$AJ$2,14))</f>
        <v>1</v>
      </c>
      <c r="AK15" s="250">
        <f>WEEKDAY(DATE($AF$2,$AJ$2,15))</f>
        <v>2</v>
      </c>
      <c r="AL15" s="248">
        <f>WEEKDAY(DATE($AF$2,$AJ$2,16))</f>
        <v>3</v>
      </c>
      <c r="AM15" s="248">
        <f>WEEKDAY(DATE($AF$2,$AJ$2,17))</f>
        <v>4</v>
      </c>
      <c r="AN15" s="248">
        <f>WEEKDAY(DATE($AF$2,$AJ$2,18))</f>
        <v>5</v>
      </c>
      <c r="AO15" s="248">
        <f>WEEKDAY(DATE($AF$2,$AJ$2,19))</f>
        <v>6</v>
      </c>
      <c r="AP15" s="248">
        <f>WEEKDAY(DATE($AF$2,$AJ$2,20))</f>
        <v>7</v>
      </c>
      <c r="AQ15" s="249">
        <f>WEEKDAY(DATE($AF$2,$AJ$2,21))</f>
        <v>1</v>
      </c>
      <c r="AR15" s="250">
        <f>WEEKDAY(DATE($AF$2,$AJ$2,22))</f>
        <v>2</v>
      </c>
      <c r="AS15" s="248">
        <f>WEEKDAY(DATE($AF$2,$AJ$2,23))</f>
        <v>3</v>
      </c>
      <c r="AT15" s="248">
        <f>WEEKDAY(DATE($AF$2,$AJ$2,24))</f>
        <v>4</v>
      </c>
      <c r="AU15" s="248">
        <f>WEEKDAY(DATE($AF$2,$AJ$2,25))</f>
        <v>5</v>
      </c>
      <c r="AV15" s="248">
        <f>WEEKDAY(DATE($AF$2,$AJ$2,26))</f>
        <v>6</v>
      </c>
      <c r="AW15" s="248">
        <f>WEEKDAY(DATE($AF$2,$AJ$2,27))</f>
        <v>7</v>
      </c>
      <c r="AX15" s="249">
        <f>WEEKDAY(DATE($AF$2,$AJ$2,28))</f>
        <v>1</v>
      </c>
      <c r="AY15" s="250">
        <f>IF(AY14=29,WEEKDAY(DATE($AF$2,$AJ$2,29)),0)</f>
        <v>0</v>
      </c>
      <c r="AZ15" s="248">
        <f>IF(AZ14=30,WEEKDAY(DATE($AF$2,$AJ$2,30)),0)</f>
        <v>0</v>
      </c>
      <c r="BA15" s="249">
        <f>IF(BA14=31,WEEKDAY(DATE($AF$2,$AJ$2,31)),0)</f>
        <v>0</v>
      </c>
      <c r="BB15" s="687"/>
      <c r="BC15" s="688"/>
      <c r="BD15" s="693"/>
      <c r="BE15" s="694"/>
      <c r="BF15" s="700"/>
      <c r="BG15" s="701"/>
      <c r="BH15" s="701"/>
      <c r="BI15" s="701"/>
      <c r="BJ15" s="702"/>
      <c r="BO15" s="360" t="s">
        <v>1026</v>
      </c>
    </row>
    <row r="16" spans="2:67" ht="20.25" customHeight="1" thickBot="1">
      <c r="B16" s="729"/>
      <c r="C16" s="703"/>
      <c r="D16" s="732"/>
      <c r="E16" s="254"/>
      <c r="F16" s="255"/>
      <c r="G16" s="254"/>
      <c r="H16" s="255"/>
      <c r="I16" s="737"/>
      <c r="J16" s="738"/>
      <c r="K16" s="741"/>
      <c r="L16" s="704"/>
      <c r="M16" s="704"/>
      <c r="N16" s="732"/>
      <c r="O16" s="741"/>
      <c r="P16" s="704"/>
      <c r="Q16" s="704"/>
      <c r="R16" s="704"/>
      <c r="S16" s="732"/>
      <c r="T16" s="256"/>
      <c r="U16" s="256"/>
      <c r="V16" s="257"/>
      <c r="W16" s="258" t="str">
        <f>IF(W15=1,"日",IF(W15=2,"月",IF(W15=3,"火",IF(W15=4,"水",IF(W15=5,"木",IF(W15=6,"金","土"))))))</f>
        <v>月</v>
      </c>
      <c r="X16" s="259" t="str">
        <f t="shared" ref="X16:AX16" si="0">IF(X15=1,"日",IF(X15=2,"月",IF(X15=3,"火",IF(X15=4,"水",IF(X15=5,"木",IF(X15=6,"金","土"))))))</f>
        <v>火</v>
      </c>
      <c r="Y16" s="259" t="str">
        <f t="shared" si="0"/>
        <v>水</v>
      </c>
      <c r="Z16" s="259" t="str">
        <f t="shared" si="0"/>
        <v>木</v>
      </c>
      <c r="AA16" s="259" t="str">
        <f t="shared" si="0"/>
        <v>金</v>
      </c>
      <c r="AB16" s="259" t="str">
        <f t="shared" si="0"/>
        <v>土</v>
      </c>
      <c r="AC16" s="260" t="str">
        <f t="shared" si="0"/>
        <v>日</v>
      </c>
      <c r="AD16" s="261" t="str">
        <f>IF(AD15=1,"日",IF(AD15=2,"月",IF(AD15=3,"火",IF(AD15=4,"水",IF(AD15=5,"木",IF(AD15=6,"金","土"))))))</f>
        <v>月</v>
      </c>
      <c r="AE16" s="259" t="str">
        <f t="shared" si="0"/>
        <v>火</v>
      </c>
      <c r="AF16" s="259" t="str">
        <f t="shared" si="0"/>
        <v>水</v>
      </c>
      <c r="AG16" s="259" t="str">
        <f t="shared" si="0"/>
        <v>木</v>
      </c>
      <c r="AH16" s="259" t="str">
        <f t="shared" si="0"/>
        <v>金</v>
      </c>
      <c r="AI16" s="259" t="str">
        <f t="shared" si="0"/>
        <v>土</v>
      </c>
      <c r="AJ16" s="260" t="str">
        <f t="shared" si="0"/>
        <v>日</v>
      </c>
      <c r="AK16" s="261" t="str">
        <f>IF(AK15=1,"日",IF(AK15=2,"月",IF(AK15=3,"火",IF(AK15=4,"水",IF(AK15=5,"木",IF(AK15=6,"金","土"))))))</f>
        <v>月</v>
      </c>
      <c r="AL16" s="259" t="str">
        <f t="shared" si="0"/>
        <v>火</v>
      </c>
      <c r="AM16" s="259" t="str">
        <f t="shared" si="0"/>
        <v>水</v>
      </c>
      <c r="AN16" s="259" t="str">
        <f t="shared" si="0"/>
        <v>木</v>
      </c>
      <c r="AO16" s="259" t="str">
        <f t="shared" si="0"/>
        <v>金</v>
      </c>
      <c r="AP16" s="259" t="str">
        <f t="shared" si="0"/>
        <v>土</v>
      </c>
      <c r="AQ16" s="260" t="str">
        <f t="shared" si="0"/>
        <v>日</v>
      </c>
      <c r="AR16" s="261" t="str">
        <f>IF(AR15=1,"日",IF(AR15=2,"月",IF(AR15=3,"火",IF(AR15=4,"水",IF(AR15=5,"木",IF(AR15=6,"金","土"))))))</f>
        <v>月</v>
      </c>
      <c r="AS16" s="259" t="str">
        <f t="shared" si="0"/>
        <v>火</v>
      </c>
      <c r="AT16" s="259" t="str">
        <f t="shared" si="0"/>
        <v>水</v>
      </c>
      <c r="AU16" s="259" t="str">
        <f t="shared" si="0"/>
        <v>木</v>
      </c>
      <c r="AV16" s="259" t="str">
        <f t="shared" si="0"/>
        <v>金</v>
      </c>
      <c r="AW16" s="259" t="str">
        <f t="shared" si="0"/>
        <v>土</v>
      </c>
      <c r="AX16" s="260" t="str">
        <f t="shared" si="0"/>
        <v>日</v>
      </c>
      <c r="AY16" s="259" t="str">
        <f>IF(AY15=1,"日",IF(AY15=2,"月",IF(AY15=3,"火",IF(AY15=4,"水",IF(AY15=5,"木",IF(AY15=6,"金",IF(AY15=0,"","土")))))))</f>
        <v/>
      </c>
      <c r="AZ16" s="259" t="str">
        <f>IF(AZ15=1,"日",IF(AZ15=2,"月",IF(AZ15=3,"火",IF(AZ15=4,"水",IF(AZ15=5,"木",IF(AZ15=6,"金",IF(AZ15=0,"","土")))))))</f>
        <v/>
      </c>
      <c r="BA16" s="259" t="str">
        <f>IF(BA15=1,"日",IF(BA15=2,"月",IF(BA15=3,"火",IF(BA15=4,"水",IF(BA15=5,"木",IF(BA15=6,"金",IF(BA15=0,"","土")))))))</f>
        <v/>
      </c>
      <c r="BB16" s="689"/>
      <c r="BC16" s="690"/>
      <c r="BD16" s="695"/>
      <c r="BE16" s="696"/>
      <c r="BF16" s="703"/>
      <c r="BG16" s="704"/>
      <c r="BH16" s="704"/>
      <c r="BI16" s="704"/>
      <c r="BJ16" s="705"/>
      <c r="BO16" s="360" t="s">
        <v>1026</v>
      </c>
    </row>
    <row r="17" spans="2:62" ht="20.25" customHeight="1">
      <c r="B17" s="660">
        <f>B15+1</f>
        <v>1</v>
      </c>
      <c r="C17" s="662"/>
      <c r="D17" s="663"/>
      <c r="E17" s="262"/>
      <c r="F17" s="263"/>
      <c r="G17" s="262"/>
      <c r="H17" s="263"/>
      <c r="I17" s="665"/>
      <c r="J17" s="666"/>
      <c r="K17" s="669"/>
      <c r="L17" s="670"/>
      <c r="M17" s="670"/>
      <c r="N17" s="663"/>
      <c r="O17" s="671"/>
      <c r="P17" s="672"/>
      <c r="Q17" s="672"/>
      <c r="R17" s="672"/>
      <c r="S17" s="673"/>
      <c r="T17" s="264" t="s">
        <v>902</v>
      </c>
      <c r="U17" s="265"/>
      <c r="V17" s="266"/>
      <c r="W17" s="267"/>
      <c r="X17" s="268"/>
      <c r="Y17" s="268"/>
      <c r="Z17" s="268"/>
      <c r="AA17" s="268"/>
      <c r="AB17" s="268"/>
      <c r="AC17" s="269"/>
      <c r="AD17" s="267"/>
      <c r="AE17" s="268"/>
      <c r="AF17" s="268"/>
      <c r="AG17" s="268"/>
      <c r="AH17" s="268"/>
      <c r="AI17" s="268"/>
      <c r="AJ17" s="269"/>
      <c r="AK17" s="267"/>
      <c r="AL17" s="268"/>
      <c r="AM17" s="268"/>
      <c r="AN17" s="268"/>
      <c r="AO17" s="268"/>
      <c r="AP17" s="268"/>
      <c r="AQ17" s="269"/>
      <c r="AR17" s="267"/>
      <c r="AS17" s="268"/>
      <c r="AT17" s="268"/>
      <c r="AU17" s="268"/>
      <c r="AV17" s="268"/>
      <c r="AW17" s="268"/>
      <c r="AX17" s="269"/>
      <c r="AY17" s="267"/>
      <c r="AZ17" s="268"/>
      <c r="BA17" s="268"/>
      <c r="BB17" s="674"/>
      <c r="BC17" s="675"/>
      <c r="BD17" s="742"/>
      <c r="BE17" s="743"/>
      <c r="BF17" s="744"/>
      <c r="BG17" s="745"/>
      <c r="BH17" s="745"/>
      <c r="BI17" s="745"/>
      <c r="BJ17" s="746"/>
    </row>
    <row r="18" spans="2:62" ht="20.25" customHeight="1">
      <c r="B18" s="661"/>
      <c r="C18" s="664"/>
      <c r="D18" s="654"/>
      <c r="E18" s="270"/>
      <c r="F18" s="271">
        <f>C17</f>
        <v>0</v>
      </c>
      <c r="G18" s="270"/>
      <c r="H18" s="271">
        <f>I17</f>
        <v>0</v>
      </c>
      <c r="I18" s="667"/>
      <c r="J18" s="668"/>
      <c r="K18" s="652"/>
      <c r="L18" s="653"/>
      <c r="M18" s="653"/>
      <c r="N18" s="654"/>
      <c r="O18" s="655"/>
      <c r="P18" s="656"/>
      <c r="Q18" s="656"/>
      <c r="R18" s="656"/>
      <c r="S18" s="657"/>
      <c r="T18" s="272" t="s">
        <v>903</v>
      </c>
      <c r="U18" s="273"/>
      <c r="V18" s="274"/>
      <c r="W18" s="275" t="str">
        <f>IF(W17="","",VLOOKUP(W17,'②シフト記号表（従来型・ユニット型共通）'!$C$6:$L$47,10,FALSE))</f>
        <v/>
      </c>
      <c r="X18" s="276" t="str">
        <f>IF(X17="","",VLOOKUP(X17,'②シフト記号表（従来型・ユニット型共通）'!$C$6:$L$47,10,FALSE))</f>
        <v/>
      </c>
      <c r="Y18" s="276" t="str">
        <f>IF(Y17="","",VLOOKUP(Y17,'②シフト記号表（従来型・ユニット型共通）'!$C$6:$L$47,10,FALSE))</f>
        <v/>
      </c>
      <c r="Z18" s="276" t="str">
        <f>IF(Z17="","",VLOOKUP(Z17,'②シフト記号表（従来型・ユニット型共通）'!$C$6:$L$47,10,FALSE))</f>
        <v/>
      </c>
      <c r="AA18" s="276" t="str">
        <f>IF(AA17="","",VLOOKUP(AA17,'②シフト記号表（従来型・ユニット型共通）'!$C$6:$L$47,10,FALSE))</f>
        <v/>
      </c>
      <c r="AB18" s="276" t="str">
        <f>IF(AB17="","",VLOOKUP(AB17,'②シフト記号表（従来型・ユニット型共通）'!$C$6:$L$47,10,FALSE))</f>
        <v/>
      </c>
      <c r="AC18" s="277" t="str">
        <f>IF(AC17="","",VLOOKUP(AC17,'②シフト記号表（従来型・ユニット型共通）'!$C$6:$L$47,10,FALSE))</f>
        <v/>
      </c>
      <c r="AD18" s="275" t="str">
        <f>IF(AD17="","",VLOOKUP(AD17,'②シフト記号表（従来型・ユニット型共通）'!$C$6:$L$47,10,FALSE))</f>
        <v/>
      </c>
      <c r="AE18" s="276" t="str">
        <f>IF(AE17="","",VLOOKUP(AE17,'②シフト記号表（従来型・ユニット型共通）'!$C$6:$L$47,10,FALSE))</f>
        <v/>
      </c>
      <c r="AF18" s="276" t="str">
        <f>IF(AF17="","",VLOOKUP(AF17,'②シフト記号表（従来型・ユニット型共通）'!$C$6:$L$47,10,FALSE))</f>
        <v/>
      </c>
      <c r="AG18" s="276" t="str">
        <f>IF(AG17="","",VLOOKUP(AG17,'②シフト記号表（従来型・ユニット型共通）'!$C$6:$L$47,10,FALSE))</f>
        <v/>
      </c>
      <c r="AH18" s="276" t="str">
        <f>IF(AH17="","",VLOOKUP(AH17,'②シフト記号表（従来型・ユニット型共通）'!$C$6:$L$47,10,FALSE))</f>
        <v/>
      </c>
      <c r="AI18" s="276" t="str">
        <f>IF(AI17="","",VLOOKUP(AI17,'②シフト記号表（従来型・ユニット型共通）'!$C$6:$L$47,10,FALSE))</f>
        <v/>
      </c>
      <c r="AJ18" s="277" t="str">
        <f>IF(AJ17="","",VLOOKUP(AJ17,'②シフト記号表（従来型・ユニット型共通）'!$C$6:$L$47,10,FALSE))</f>
        <v/>
      </c>
      <c r="AK18" s="275" t="str">
        <f>IF(AK17="","",VLOOKUP(AK17,'②シフト記号表（従来型・ユニット型共通）'!$C$6:$L$47,10,FALSE))</f>
        <v/>
      </c>
      <c r="AL18" s="276" t="str">
        <f>IF(AL17="","",VLOOKUP(AL17,'②シフト記号表（従来型・ユニット型共通）'!$C$6:$L$47,10,FALSE))</f>
        <v/>
      </c>
      <c r="AM18" s="276" t="str">
        <f>IF(AM17="","",VLOOKUP(AM17,'②シフト記号表（従来型・ユニット型共通）'!$C$6:$L$47,10,FALSE))</f>
        <v/>
      </c>
      <c r="AN18" s="276" t="str">
        <f>IF(AN17="","",VLOOKUP(AN17,'②シフト記号表（従来型・ユニット型共通）'!$C$6:$L$47,10,FALSE))</f>
        <v/>
      </c>
      <c r="AO18" s="276" t="str">
        <f>IF(AO17="","",VLOOKUP(AO17,'②シフト記号表（従来型・ユニット型共通）'!$C$6:$L$47,10,FALSE))</f>
        <v/>
      </c>
      <c r="AP18" s="276" t="str">
        <f>IF(AP17="","",VLOOKUP(AP17,'②シフト記号表（従来型・ユニット型共通）'!$C$6:$L$47,10,FALSE))</f>
        <v/>
      </c>
      <c r="AQ18" s="277" t="str">
        <f>IF(AQ17="","",VLOOKUP(AQ17,'②シフト記号表（従来型・ユニット型共通）'!$C$6:$L$47,10,FALSE))</f>
        <v/>
      </c>
      <c r="AR18" s="275" t="str">
        <f>IF(AR17="","",VLOOKUP(AR17,'②シフト記号表（従来型・ユニット型共通）'!$C$6:$L$47,10,FALSE))</f>
        <v/>
      </c>
      <c r="AS18" s="276" t="str">
        <f>IF(AS17="","",VLOOKUP(AS17,'②シフト記号表（従来型・ユニット型共通）'!$C$6:$L$47,10,FALSE))</f>
        <v/>
      </c>
      <c r="AT18" s="276" t="str">
        <f>IF(AT17="","",VLOOKUP(AT17,'②シフト記号表（従来型・ユニット型共通）'!$C$6:$L$47,10,FALSE))</f>
        <v/>
      </c>
      <c r="AU18" s="276" t="str">
        <f>IF(AU17="","",VLOOKUP(AU17,'②シフト記号表（従来型・ユニット型共通）'!$C$6:$L$47,10,FALSE))</f>
        <v/>
      </c>
      <c r="AV18" s="276" t="str">
        <f>IF(AV17="","",VLOOKUP(AV17,'②シフト記号表（従来型・ユニット型共通）'!$C$6:$L$47,10,FALSE))</f>
        <v/>
      </c>
      <c r="AW18" s="276" t="str">
        <f>IF(AW17="","",VLOOKUP(AW17,'②シフト記号表（従来型・ユニット型共通）'!$C$6:$L$47,10,FALSE))</f>
        <v/>
      </c>
      <c r="AX18" s="277" t="str">
        <f>IF(AX17="","",VLOOKUP(AX17,'②シフト記号表（従来型・ユニット型共通）'!$C$6:$L$47,10,FALSE))</f>
        <v/>
      </c>
      <c r="AY18" s="275" t="str">
        <f>IF(AY17="","",VLOOKUP(AY17,'②シフト記号表（従来型・ユニット型共通）'!$C$6:$L$47,10,FALSE))</f>
        <v/>
      </c>
      <c r="AZ18" s="276" t="str">
        <f>IF(AZ17="","",VLOOKUP(AZ17,'②シフト記号表（従来型・ユニット型共通）'!$C$6:$L$47,10,FALSE))</f>
        <v/>
      </c>
      <c r="BA18" s="276" t="str">
        <f>IF(BA17="","",VLOOKUP(BA17,'②シフト記号表（従来型・ユニット型共通）'!$C$6:$L$47,10,FALSE))</f>
        <v/>
      </c>
      <c r="BB18" s="721">
        <f>IF($BE$3="４週",SUM(W18:AX18),IF($BE$3="暦月",SUM(W18:BA18),""))</f>
        <v>0</v>
      </c>
      <c r="BC18" s="722"/>
      <c r="BD18" s="723">
        <f>IF($BE$3="４週",BB18/4,IF($BE$3="暦月",(BB18/($BE$8/7)),""))</f>
        <v>0</v>
      </c>
      <c r="BE18" s="722"/>
      <c r="BF18" s="718"/>
      <c r="BG18" s="719"/>
      <c r="BH18" s="719"/>
      <c r="BI18" s="719"/>
      <c r="BJ18" s="720"/>
    </row>
    <row r="19" spans="2:62" ht="20.25" customHeight="1">
      <c r="B19" s="660">
        <f>B17+1</f>
        <v>2</v>
      </c>
      <c r="C19" s="724"/>
      <c r="D19" s="651"/>
      <c r="E19" s="278"/>
      <c r="F19" s="279"/>
      <c r="G19" s="278"/>
      <c r="H19" s="279"/>
      <c r="I19" s="725"/>
      <c r="J19" s="726"/>
      <c r="K19" s="649"/>
      <c r="L19" s="650"/>
      <c r="M19" s="650"/>
      <c r="N19" s="651"/>
      <c r="O19" s="655"/>
      <c r="P19" s="656"/>
      <c r="Q19" s="656"/>
      <c r="R19" s="656"/>
      <c r="S19" s="657"/>
      <c r="T19" s="280" t="s">
        <v>902</v>
      </c>
      <c r="U19" s="281"/>
      <c r="V19" s="282"/>
      <c r="W19" s="283"/>
      <c r="X19" s="284"/>
      <c r="Y19" s="284"/>
      <c r="Z19" s="284"/>
      <c r="AA19" s="284"/>
      <c r="AB19" s="284"/>
      <c r="AC19" s="285"/>
      <c r="AD19" s="283"/>
      <c r="AE19" s="284"/>
      <c r="AF19" s="284"/>
      <c r="AG19" s="284"/>
      <c r="AH19" s="284"/>
      <c r="AI19" s="284"/>
      <c r="AJ19" s="285"/>
      <c r="AK19" s="283"/>
      <c r="AL19" s="284"/>
      <c r="AM19" s="284"/>
      <c r="AN19" s="284"/>
      <c r="AO19" s="284"/>
      <c r="AP19" s="284"/>
      <c r="AQ19" s="285"/>
      <c r="AR19" s="283"/>
      <c r="AS19" s="284"/>
      <c r="AT19" s="284"/>
      <c r="AU19" s="284"/>
      <c r="AV19" s="284"/>
      <c r="AW19" s="284"/>
      <c r="AX19" s="285"/>
      <c r="AY19" s="283"/>
      <c r="AZ19" s="284"/>
      <c r="BA19" s="286"/>
      <c r="BB19" s="658"/>
      <c r="BC19" s="659"/>
      <c r="BD19" s="713"/>
      <c r="BE19" s="714"/>
      <c r="BF19" s="715"/>
      <c r="BG19" s="716"/>
      <c r="BH19" s="716"/>
      <c r="BI19" s="716"/>
      <c r="BJ19" s="717"/>
    </row>
    <row r="20" spans="2:62" ht="20.25" customHeight="1">
      <c r="B20" s="661"/>
      <c r="C20" s="664"/>
      <c r="D20" s="654"/>
      <c r="E20" s="270"/>
      <c r="F20" s="271">
        <f>C19</f>
        <v>0</v>
      </c>
      <c r="G20" s="270"/>
      <c r="H20" s="271">
        <f>I19</f>
        <v>0</v>
      </c>
      <c r="I20" s="667"/>
      <c r="J20" s="668"/>
      <c r="K20" s="652"/>
      <c r="L20" s="653"/>
      <c r="M20" s="653"/>
      <c r="N20" s="654"/>
      <c r="O20" s="655"/>
      <c r="P20" s="656"/>
      <c r="Q20" s="656"/>
      <c r="R20" s="656"/>
      <c r="S20" s="657"/>
      <c r="T20" s="272" t="s">
        <v>903</v>
      </c>
      <c r="U20" s="273"/>
      <c r="V20" s="274"/>
      <c r="W20" s="275" t="str">
        <f>IF(W19="","",VLOOKUP(W19,'②シフト記号表（従来型・ユニット型共通）'!$C$6:$L$47,10,FALSE))</f>
        <v/>
      </c>
      <c r="X20" s="276" t="str">
        <f>IF(X19="","",VLOOKUP(X19,'②シフト記号表（従来型・ユニット型共通）'!$C$6:$L$47,10,FALSE))</f>
        <v/>
      </c>
      <c r="Y20" s="276" t="str">
        <f>IF(Y19="","",VLOOKUP(Y19,'②シフト記号表（従来型・ユニット型共通）'!$C$6:$L$47,10,FALSE))</f>
        <v/>
      </c>
      <c r="Z20" s="276" t="str">
        <f>IF(Z19="","",VLOOKUP(Z19,'②シフト記号表（従来型・ユニット型共通）'!$C$6:$L$47,10,FALSE))</f>
        <v/>
      </c>
      <c r="AA20" s="276" t="str">
        <f>IF(AA19="","",VLOOKUP(AA19,'②シフト記号表（従来型・ユニット型共通）'!$C$6:$L$47,10,FALSE))</f>
        <v/>
      </c>
      <c r="AB20" s="276" t="str">
        <f>IF(AB19="","",VLOOKUP(AB19,'②シフト記号表（従来型・ユニット型共通）'!$C$6:$L$47,10,FALSE))</f>
        <v/>
      </c>
      <c r="AC20" s="277" t="str">
        <f>IF(AC19="","",VLOOKUP(AC19,'②シフト記号表（従来型・ユニット型共通）'!$C$6:$L$47,10,FALSE))</f>
        <v/>
      </c>
      <c r="AD20" s="275" t="str">
        <f>IF(AD19="","",VLOOKUP(AD19,'②シフト記号表（従来型・ユニット型共通）'!$C$6:$L$47,10,FALSE))</f>
        <v/>
      </c>
      <c r="AE20" s="276" t="str">
        <f>IF(AE19="","",VLOOKUP(AE19,'②シフト記号表（従来型・ユニット型共通）'!$C$6:$L$47,10,FALSE))</f>
        <v/>
      </c>
      <c r="AF20" s="276" t="str">
        <f>IF(AF19="","",VLOOKUP(AF19,'②シフト記号表（従来型・ユニット型共通）'!$C$6:$L$47,10,FALSE))</f>
        <v/>
      </c>
      <c r="AG20" s="276" t="str">
        <f>IF(AG19="","",VLOOKUP(AG19,'②シフト記号表（従来型・ユニット型共通）'!$C$6:$L$47,10,FALSE))</f>
        <v/>
      </c>
      <c r="AH20" s="276" t="str">
        <f>IF(AH19="","",VLOOKUP(AH19,'②シフト記号表（従来型・ユニット型共通）'!$C$6:$L$47,10,FALSE))</f>
        <v/>
      </c>
      <c r="AI20" s="276" t="str">
        <f>IF(AI19="","",VLOOKUP(AI19,'②シフト記号表（従来型・ユニット型共通）'!$C$6:$L$47,10,FALSE))</f>
        <v/>
      </c>
      <c r="AJ20" s="277" t="str">
        <f>IF(AJ19="","",VLOOKUP(AJ19,'②シフト記号表（従来型・ユニット型共通）'!$C$6:$L$47,10,FALSE))</f>
        <v/>
      </c>
      <c r="AK20" s="275" t="str">
        <f>IF(AK19="","",VLOOKUP(AK19,'②シフト記号表（従来型・ユニット型共通）'!$C$6:$L$47,10,FALSE))</f>
        <v/>
      </c>
      <c r="AL20" s="276" t="str">
        <f>IF(AL19="","",VLOOKUP(AL19,'②シフト記号表（従来型・ユニット型共通）'!$C$6:$L$47,10,FALSE))</f>
        <v/>
      </c>
      <c r="AM20" s="276" t="str">
        <f>IF(AM19="","",VLOOKUP(AM19,'②シフト記号表（従来型・ユニット型共通）'!$C$6:$L$47,10,FALSE))</f>
        <v/>
      </c>
      <c r="AN20" s="276" t="str">
        <f>IF(AN19="","",VLOOKUP(AN19,'②シフト記号表（従来型・ユニット型共通）'!$C$6:$L$47,10,FALSE))</f>
        <v/>
      </c>
      <c r="AO20" s="276" t="str">
        <f>IF(AO19="","",VLOOKUP(AO19,'②シフト記号表（従来型・ユニット型共通）'!$C$6:$L$47,10,FALSE))</f>
        <v/>
      </c>
      <c r="AP20" s="276" t="str">
        <f>IF(AP19="","",VLOOKUP(AP19,'②シフト記号表（従来型・ユニット型共通）'!$C$6:$L$47,10,FALSE))</f>
        <v/>
      </c>
      <c r="AQ20" s="277" t="str">
        <f>IF(AQ19="","",VLOOKUP(AQ19,'②シフト記号表（従来型・ユニット型共通）'!$C$6:$L$47,10,FALSE))</f>
        <v/>
      </c>
      <c r="AR20" s="275" t="str">
        <f>IF(AR19="","",VLOOKUP(AR19,'②シフト記号表（従来型・ユニット型共通）'!$C$6:$L$47,10,FALSE))</f>
        <v/>
      </c>
      <c r="AS20" s="276" t="str">
        <f>IF(AS19="","",VLOOKUP(AS19,'②シフト記号表（従来型・ユニット型共通）'!$C$6:$L$47,10,FALSE))</f>
        <v/>
      </c>
      <c r="AT20" s="276" t="str">
        <f>IF(AT19="","",VLOOKUP(AT19,'②シフト記号表（従来型・ユニット型共通）'!$C$6:$L$47,10,FALSE))</f>
        <v/>
      </c>
      <c r="AU20" s="276" t="str">
        <f>IF(AU19="","",VLOOKUP(AU19,'②シフト記号表（従来型・ユニット型共通）'!$C$6:$L$47,10,FALSE))</f>
        <v/>
      </c>
      <c r="AV20" s="276" t="str">
        <f>IF(AV19="","",VLOOKUP(AV19,'②シフト記号表（従来型・ユニット型共通）'!$C$6:$L$47,10,FALSE))</f>
        <v/>
      </c>
      <c r="AW20" s="276" t="str">
        <f>IF(AW19="","",VLOOKUP(AW19,'②シフト記号表（従来型・ユニット型共通）'!$C$6:$L$47,10,FALSE))</f>
        <v/>
      </c>
      <c r="AX20" s="277" t="str">
        <f>IF(AX19="","",VLOOKUP(AX19,'②シフト記号表（従来型・ユニット型共通）'!$C$6:$L$47,10,FALSE))</f>
        <v/>
      </c>
      <c r="AY20" s="275" t="str">
        <f>IF(AY19="","",VLOOKUP(AY19,'②シフト記号表（従来型・ユニット型共通）'!$C$6:$L$47,10,FALSE))</f>
        <v/>
      </c>
      <c r="AZ20" s="276" t="str">
        <f>IF(AZ19="","",VLOOKUP(AZ19,'②シフト記号表（従来型・ユニット型共通）'!$C$6:$L$47,10,FALSE))</f>
        <v/>
      </c>
      <c r="BA20" s="276" t="str">
        <f>IF(BA19="","",VLOOKUP(BA19,'②シフト記号表（従来型・ユニット型共通）'!$C$6:$L$47,10,FALSE))</f>
        <v/>
      </c>
      <c r="BB20" s="721">
        <f>IF($BE$3="４週",SUM(W20:AX20),IF($BE$3="暦月",SUM(W20:BA20),""))</f>
        <v>0</v>
      </c>
      <c r="BC20" s="722"/>
      <c r="BD20" s="723">
        <f>IF($BE$3="４週",BB20/4,IF($BE$3="暦月",(BB20/($BE$8/7)),""))</f>
        <v>0</v>
      </c>
      <c r="BE20" s="722"/>
      <c r="BF20" s="718"/>
      <c r="BG20" s="719"/>
      <c r="BH20" s="719"/>
      <c r="BI20" s="719"/>
      <c r="BJ20" s="720"/>
    </row>
    <row r="21" spans="2:62" ht="20.25" customHeight="1">
      <c r="B21" s="660">
        <f>B19+1</f>
        <v>3</v>
      </c>
      <c r="C21" s="724"/>
      <c r="D21" s="651"/>
      <c r="E21" s="270"/>
      <c r="F21" s="271"/>
      <c r="G21" s="270"/>
      <c r="H21" s="271"/>
      <c r="I21" s="725"/>
      <c r="J21" s="726"/>
      <c r="K21" s="649"/>
      <c r="L21" s="650"/>
      <c r="M21" s="650"/>
      <c r="N21" s="651"/>
      <c r="O21" s="655"/>
      <c r="P21" s="656"/>
      <c r="Q21" s="656"/>
      <c r="R21" s="656"/>
      <c r="S21" s="657"/>
      <c r="T21" s="280" t="s">
        <v>902</v>
      </c>
      <c r="U21" s="281"/>
      <c r="V21" s="282"/>
      <c r="W21" s="283"/>
      <c r="X21" s="284"/>
      <c r="Y21" s="284"/>
      <c r="Z21" s="284"/>
      <c r="AA21" s="284"/>
      <c r="AB21" s="284"/>
      <c r="AC21" s="285"/>
      <c r="AD21" s="283"/>
      <c r="AE21" s="284"/>
      <c r="AF21" s="284"/>
      <c r="AG21" s="284"/>
      <c r="AH21" s="284"/>
      <c r="AI21" s="284"/>
      <c r="AJ21" s="285"/>
      <c r="AK21" s="283"/>
      <c r="AL21" s="284"/>
      <c r="AM21" s="284"/>
      <c r="AN21" s="284"/>
      <c r="AO21" s="284"/>
      <c r="AP21" s="284"/>
      <c r="AQ21" s="285"/>
      <c r="AR21" s="283"/>
      <c r="AS21" s="284"/>
      <c r="AT21" s="284"/>
      <c r="AU21" s="284"/>
      <c r="AV21" s="284"/>
      <c r="AW21" s="284"/>
      <c r="AX21" s="285"/>
      <c r="AY21" s="283"/>
      <c r="AZ21" s="284"/>
      <c r="BA21" s="286"/>
      <c r="BB21" s="658"/>
      <c r="BC21" s="659"/>
      <c r="BD21" s="713"/>
      <c r="BE21" s="714"/>
      <c r="BF21" s="715"/>
      <c r="BG21" s="716"/>
      <c r="BH21" s="716"/>
      <c r="BI21" s="716"/>
      <c r="BJ21" s="717"/>
    </row>
    <row r="22" spans="2:62" ht="20.25" customHeight="1">
      <c r="B22" s="661"/>
      <c r="C22" s="664"/>
      <c r="D22" s="654"/>
      <c r="E22" s="270"/>
      <c r="F22" s="271">
        <f>C21</f>
        <v>0</v>
      </c>
      <c r="G22" s="270"/>
      <c r="H22" s="271">
        <f>I21</f>
        <v>0</v>
      </c>
      <c r="I22" s="667"/>
      <c r="J22" s="668"/>
      <c r="K22" s="652"/>
      <c r="L22" s="653"/>
      <c r="M22" s="653"/>
      <c r="N22" s="654"/>
      <c r="O22" s="655"/>
      <c r="P22" s="656"/>
      <c r="Q22" s="656"/>
      <c r="R22" s="656"/>
      <c r="S22" s="657"/>
      <c r="T22" s="272" t="s">
        <v>903</v>
      </c>
      <c r="U22" s="273"/>
      <c r="V22" s="274"/>
      <c r="W22" s="275" t="str">
        <f>IF(W21="","",VLOOKUP(W21,'②シフト記号表（従来型・ユニット型共通）'!$C$6:$L$47,10,FALSE))</f>
        <v/>
      </c>
      <c r="X22" s="276" t="str">
        <f>IF(X21="","",VLOOKUP(X21,'②シフト記号表（従来型・ユニット型共通）'!$C$6:$L$47,10,FALSE))</f>
        <v/>
      </c>
      <c r="Y22" s="276" t="str">
        <f>IF(Y21="","",VLOOKUP(Y21,'②シフト記号表（従来型・ユニット型共通）'!$C$6:$L$47,10,FALSE))</f>
        <v/>
      </c>
      <c r="Z22" s="276" t="str">
        <f>IF(Z21="","",VLOOKUP(Z21,'②シフト記号表（従来型・ユニット型共通）'!$C$6:$L$47,10,FALSE))</f>
        <v/>
      </c>
      <c r="AA22" s="276" t="str">
        <f>IF(AA21="","",VLOOKUP(AA21,'②シフト記号表（従来型・ユニット型共通）'!$C$6:$L$47,10,FALSE))</f>
        <v/>
      </c>
      <c r="AB22" s="276" t="str">
        <f>IF(AB21="","",VLOOKUP(AB21,'②シフト記号表（従来型・ユニット型共通）'!$C$6:$L$47,10,FALSE))</f>
        <v/>
      </c>
      <c r="AC22" s="277" t="str">
        <f>IF(AC21="","",VLOOKUP(AC21,'②シフト記号表（従来型・ユニット型共通）'!$C$6:$L$47,10,FALSE))</f>
        <v/>
      </c>
      <c r="AD22" s="275" t="str">
        <f>IF(AD21="","",VLOOKUP(AD21,'②シフト記号表（従来型・ユニット型共通）'!$C$6:$L$47,10,FALSE))</f>
        <v/>
      </c>
      <c r="AE22" s="276" t="str">
        <f>IF(AE21="","",VLOOKUP(AE21,'②シフト記号表（従来型・ユニット型共通）'!$C$6:$L$47,10,FALSE))</f>
        <v/>
      </c>
      <c r="AF22" s="276" t="str">
        <f>IF(AF21="","",VLOOKUP(AF21,'②シフト記号表（従来型・ユニット型共通）'!$C$6:$L$47,10,FALSE))</f>
        <v/>
      </c>
      <c r="AG22" s="276" t="str">
        <f>IF(AG21="","",VLOOKUP(AG21,'②シフト記号表（従来型・ユニット型共通）'!$C$6:$L$47,10,FALSE))</f>
        <v/>
      </c>
      <c r="AH22" s="276" t="str">
        <f>IF(AH21="","",VLOOKUP(AH21,'②シフト記号表（従来型・ユニット型共通）'!$C$6:$L$47,10,FALSE))</f>
        <v/>
      </c>
      <c r="AI22" s="276" t="str">
        <f>IF(AI21="","",VLOOKUP(AI21,'②シフト記号表（従来型・ユニット型共通）'!$C$6:$L$47,10,FALSE))</f>
        <v/>
      </c>
      <c r="AJ22" s="277" t="str">
        <f>IF(AJ21="","",VLOOKUP(AJ21,'②シフト記号表（従来型・ユニット型共通）'!$C$6:$L$47,10,FALSE))</f>
        <v/>
      </c>
      <c r="AK22" s="275" t="str">
        <f>IF(AK21="","",VLOOKUP(AK21,'②シフト記号表（従来型・ユニット型共通）'!$C$6:$L$47,10,FALSE))</f>
        <v/>
      </c>
      <c r="AL22" s="276" t="str">
        <f>IF(AL21="","",VLOOKUP(AL21,'②シフト記号表（従来型・ユニット型共通）'!$C$6:$L$47,10,FALSE))</f>
        <v/>
      </c>
      <c r="AM22" s="276" t="str">
        <f>IF(AM21="","",VLOOKUP(AM21,'②シフト記号表（従来型・ユニット型共通）'!$C$6:$L$47,10,FALSE))</f>
        <v/>
      </c>
      <c r="AN22" s="276" t="str">
        <f>IF(AN21="","",VLOOKUP(AN21,'②シフト記号表（従来型・ユニット型共通）'!$C$6:$L$47,10,FALSE))</f>
        <v/>
      </c>
      <c r="AO22" s="276" t="str">
        <f>IF(AO21="","",VLOOKUP(AO21,'②シフト記号表（従来型・ユニット型共通）'!$C$6:$L$47,10,FALSE))</f>
        <v/>
      </c>
      <c r="AP22" s="276" t="str">
        <f>IF(AP21="","",VLOOKUP(AP21,'②シフト記号表（従来型・ユニット型共通）'!$C$6:$L$47,10,FALSE))</f>
        <v/>
      </c>
      <c r="AQ22" s="277" t="str">
        <f>IF(AQ21="","",VLOOKUP(AQ21,'②シフト記号表（従来型・ユニット型共通）'!$C$6:$L$47,10,FALSE))</f>
        <v/>
      </c>
      <c r="AR22" s="275" t="str">
        <f>IF(AR21="","",VLOOKUP(AR21,'②シフト記号表（従来型・ユニット型共通）'!$C$6:$L$47,10,FALSE))</f>
        <v/>
      </c>
      <c r="AS22" s="276" t="str">
        <f>IF(AS21="","",VLOOKUP(AS21,'②シフト記号表（従来型・ユニット型共通）'!$C$6:$L$47,10,FALSE))</f>
        <v/>
      </c>
      <c r="AT22" s="276" t="str">
        <f>IF(AT21="","",VLOOKUP(AT21,'②シフト記号表（従来型・ユニット型共通）'!$C$6:$L$47,10,FALSE))</f>
        <v/>
      </c>
      <c r="AU22" s="276" t="str">
        <f>IF(AU21="","",VLOOKUP(AU21,'②シフト記号表（従来型・ユニット型共通）'!$C$6:$L$47,10,FALSE))</f>
        <v/>
      </c>
      <c r="AV22" s="276" t="str">
        <f>IF(AV21="","",VLOOKUP(AV21,'②シフト記号表（従来型・ユニット型共通）'!$C$6:$L$47,10,FALSE))</f>
        <v/>
      </c>
      <c r="AW22" s="276" t="str">
        <f>IF(AW21="","",VLOOKUP(AW21,'②シフト記号表（従来型・ユニット型共通）'!$C$6:$L$47,10,FALSE))</f>
        <v/>
      </c>
      <c r="AX22" s="277" t="str">
        <f>IF(AX21="","",VLOOKUP(AX21,'②シフト記号表（従来型・ユニット型共通）'!$C$6:$L$47,10,FALSE))</f>
        <v/>
      </c>
      <c r="AY22" s="275" t="str">
        <f>IF(AY21="","",VLOOKUP(AY21,'②シフト記号表（従来型・ユニット型共通）'!$C$6:$L$47,10,FALSE))</f>
        <v/>
      </c>
      <c r="AZ22" s="276" t="str">
        <f>IF(AZ21="","",VLOOKUP(AZ21,'②シフト記号表（従来型・ユニット型共通）'!$C$6:$L$47,10,FALSE))</f>
        <v/>
      </c>
      <c r="BA22" s="276" t="str">
        <f>IF(BA21="","",VLOOKUP(BA21,'②シフト記号表（従来型・ユニット型共通）'!$C$6:$L$47,10,FALSE))</f>
        <v/>
      </c>
      <c r="BB22" s="721">
        <f>IF($BE$3="４週",SUM(W22:AX22),IF($BE$3="暦月",SUM(W22:BA22),""))</f>
        <v>0</v>
      </c>
      <c r="BC22" s="722"/>
      <c r="BD22" s="723">
        <f>IF($BE$3="４週",BB22/4,IF($BE$3="暦月",(BB22/($BE$8/7)),""))</f>
        <v>0</v>
      </c>
      <c r="BE22" s="722"/>
      <c r="BF22" s="718"/>
      <c r="BG22" s="719"/>
      <c r="BH22" s="719"/>
      <c r="BI22" s="719"/>
      <c r="BJ22" s="720"/>
    </row>
    <row r="23" spans="2:62" ht="20.25" customHeight="1">
      <c r="B23" s="660">
        <f>B21+1</f>
        <v>4</v>
      </c>
      <c r="C23" s="724"/>
      <c r="D23" s="651"/>
      <c r="E23" s="270"/>
      <c r="F23" s="271"/>
      <c r="G23" s="270"/>
      <c r="H23" s="271"/>
      <c r="I23" s="725"/>
      <c r="J23" s="726"/>
      <c r="K23" s="649"/>
      <c r="L23" s="650"/>
      <c r="M23" s="650"/>
      <c r="N23" s="651"/>
      <c r="O23" s="655"/>
      <c r="P23" s="656"/>
      <c r="Q23" s="656"/>
      <c r="R23" s="656"/>
      <c r="S23" s="657"/>
      <c r="T23" s="280" t="s">
        <v>902</v>
      </c>
      <c r="U23" s="281"/>
      <c r="V23" s="282"/>
      <c r="W23" s="283"/>
      <c r="X23" s="284"/>
      <c r="Y23" s="284"/>
      <c r="Z23" s="284"/>
      <c r="AA23" s="284"/>
      <c r="AB23" s="284"/>
      <c r="AC23" s="285"/>
      <c r="AD23" s="283"/>
      <c r="AE23" s="284"/>
      <c r="AF23" s="284"/>
      <c r="AG23" s="284"/>
      <c r="AH23" s="284"/>
      <c r="AI23" s="284"/>
      <c r="AJ23" s="285"/>
      <c r="AK23" s="283"/>
      <c r="AL23" s="284"/>
      <c r="AM23" s="284"/>
      <c r="AN23" s="284"/>
      <c r="AO23" s="284"/>
      <c r="AP23" s="284"/>
      <c r="AQ23" s="285"/>
      <c r="AR23" s="283"/>
      <c r="AS23" s="284"/>
      <c r="AT23" s="284"/>
      <c r="AU23" s="284"/>
      <c r="AV23" s="284"/>
      <c r="AW23" s="284"/>
      <c r="AX23" s="285"/>
      <c r="AY23" s="283"/>
      <c r="AZ23" s="284"/>
      <c r="BA23" s="286"/>
      <c r="BB23" s="658"/>
      <c r="BC23" s="659"/>
      <c r="BD23" s="713"/>
      <c r="BE23" s="714"/>
      <c r="BF23" s="715"/>
      <c r="BG23" s="716"/>
      <c r="BH23" s="716"/>
      <c r="BI23" s="716"/>
      <c r="BJ23" s="717"/>
    </row>
    <row r="24" spans="2:62" ht="20.25" customHeight="1">
      <c r="B24" s="661"/>
      <c r="C24" s="664"/>
      <c r="D24" s="654"/>
      <c r="E24" s="270"/>
      <c r="F24" s="271">
        <f>C23</f>
        <v>0</v>
      </c>
      <c r="G24" s="270"/>
      <c r="H24" s="271">
        <f>I23</f>
        <v>0</v>
      </c>
      <c r="I24" s="667"/>
      <c r="J24" s="668"/>
      <c r="K24" s="652"/>
      <c r="L24" s="653"/>
      <c r="M24" s="653"/>
      <c r="N24" s="654"/>
      <c r="O24" s="655"/>
      <c r="P24" s="656"/>
      <c r="Q24" s="656"/>
      <c r="R24" s="656"/>
      <c r="S24" s="657"/>
      <c r="T24" s="272" t="s">
        <v>903</v>
      </c>
      <c r="U24" s="273"/>
      <c r="V24" s="274"/>
      <c r="W24" s="275" t="str">
        <f>IF(W23="","",VLOOKUP(W23,'②シフト記号表（従来型・ユニット型共通）'!$C$6:$L$47,10,FALSE))</f>
        <v/>
      </c>
      <c r="X24" s="276" t="str">
        <f>IF(X23="","",VLOOKUP(X23,'②シフト記号表（従来型・ユニット型共通）'!$C$6:$L$47,10,FALSE))</f>
        <v/>
      </c>
      <c r="Y24" s="276" t="str">
        <f>IF(Y23="","",VLOOKUP(Y23,'②シフト記号表（従来型・ユニット型共通）'!$C$6:$L$47,10,FALSE))</f>
        <v/>
      </c>
      <c r="Z24" s="276" t="str">
        <f>IF(Z23="","",VLOOKUP(Z23,'②シフト記号表（従来型・ユニット型共通）'!$C$6:$L$47,10,FALSE))</f>
        <v/>
      </c>
      <c r="AA24" s="276" t="str">
        <f>IF(AA23="","",VLOOKUP(AA23,'②シフト記号表（従来型・ユニット型共通）'!$C$6:$L$47,10,FALSE))</f>
        <v/>
      </c>
      <c r="AB24" s="276" t="str">
        <f>IF(AB23="","",VLOOKUP(AB23,'②シフト記号表（従来型・ユニット型共通）'!$C$6:$L$47,10,FALSE))</f>
        <v/>
      </c>
      <c r="AC24" s="277" t="str">
        <f>IF(AC23="","",VLOOKUP(AC23,'②シフト記号表（従来型・ユニット型共通）'!$C$6:$L$47,10,FALSE))</f>
        <v/>
      </c>
      <c r="AD24" s="275" t="str">
        <f>IF(AD23="","",VLOOKUP(AD23,'②シフト記号表（従来型・ユニット型共通）'!$C$6:$L$47,10,FALSE))</f>
        <v/>
      </c>
      <c r="AE24" s="276" t="str">
        <f>IF(AE23="","",VLOOKUP(AE23,'②シフト記号表（従来型・ユニット型共通）'!$C$6:$L$47,10,FALSE))</f>
        <v/>
      </c>
      <c r="AF24" s="276" t="str">
        <f>IF(AF23="","",VLOOKUP(AF23,'②シフト記号表（従来型・ユニット型共通）'!$C$6:$L$47,10,FALSE))</f>
        <v/>
      </c>
      <c r="AG24" s="276" t="str">
        <f>IF(AG23="","",VLOOKUP(AG23,'②シフト記号表（従来型・ユニット型共通）'!$C$6:$L$47,10,FALSE))</f>
        <v/>
      </c>
      <c r="AH24" s="276" t="str">
        <f>IF(AH23="","",VLOOKUP(AH23,'②シフト記号表（従来型・ユニット型共通）'!$C$6:$L$47,10,FALSE))</f>
        <v/>
      </c>
      <c r="AI24" s="276" t="str">
        <f>IF(AI23="","",VLOOKUP(AI23,'②シフト記号表（従来型・ユニット型共通）'!$C$6:$L$47,10,FALSE))</f>
        <v/>
      </c>
      <c r="AJ24" s="277" t="str">
        <f>IF(AJ23="","",VLOOKUP(AJ23,'②シフト記号表（従来型・ユニット型共通）'!$C$6:$L$47,10,FALSE))</f>
        <v/>
      </c>
      <c r="AK24" s="275" t="str">
        <f>IF(AK23="","",VLOOKUP(AK23,'②シフト記号表（従来型・ユニット型共通）'!$C$6:$L$47,10,FALSE))</f>
        <v/>
      </c>
      <c r="AL24" s="276" t="str">
        <f>IF(AL23="","",VLOOKUP(AL23,'②シフト記号表（従来型・ユニット型共通）'!$C$6:$L$47,10,FALSE))</f>
        <v/>
      </c>
      <c r="AM24" s="276" t="str">
        <f>IF(AM23="","",VLOOKUP(AM23,'②シフト記号表（従来型・ユニット型共通）'!$C$6:$L$47,10,FALSE))</f>
        <v/>
      </c>
      <c r="AN24" s="276" t="str">
        <f>IF(AN23="","",VLOOKUP(AN23,'②シフト記号表（従来型・ユニット型共通）'!$C$6:$L$47,10,FALSE))</f>
        <v/>
      </c>
      <c r="AO24" s="276" t="str">
        <f>IF(AO23="","",VLOOKUP(AO23,'②シフト記号表（従来型・ユニット型共通）'!$C$6:$L$47,10,FALSE))</f>
        <v/>
      </c>
      <c r="AP24" s="276" t="str">
        <f>IF(AP23="","",VLOOKUP(AP23,'②シフト記号表（従来型・ユニット型共通）'!$C$6:$L$47,10,FALSE))</f>
        <v/>
      </c>
      <c r="AQ24" s="277" t="str">
        <f>IF(AQ23="","",VLOOKUP(AQ23,'②シフト記号表（従来型・ユニット型共通）'!$C$6:$L$47,10,FALSE))</f>
        <v/>
      </c>
      <c r="AR24" s="275" t="str">
        <f>IF(AR23="","",VLOOKUP(AR23,'②シフト記号表（従来型・ユニット型共通）'!$C$6:$L$47,10,FALSE))</f>
        <v/>
      </c>
      <c r="AS24" s="276" t="str">
        <f>IF(AS23="","",VLOOKUP(AS23,'②シフト記号表（従来型・ユニット型共通）'!$C$6:$L$47,10,FALSE))</f>
        <v/>
      </c>
      <c r="AT24" s="276" t="str">
        <f>IF(AT23="","",VLOOKUP(AT23,'②シフト記号表（従来型・ユニット型共通）'!$C$6:$L$47,10,FALSE))</f>
        <v/>
      </c>
      <c r="AU24" s="276" t="str">
        <f>IF(AU23="","",VLOOKUP(AU23,'②シフト記号表（従来型・ユニット型共通）'!$C$6:$L$47,10,FALSE))</f>
        <v/>
      </c>
      <c r="AV24" s="276" t="str">
        <f>IF(AV23="","",VLOOKUP(AV23,'②シフト記号表（従来型・ユニット型共通）'!$C$6:$L$47,10,FALSE))</f>
        <v/>
      </c>
      <c r="AW24" s="276" t="str">
        <f>IF(AW23="","",VLOOKUP(AW23,'②シフト記号表（従来型・ユニット型共通）'!$C$6:$L$47,10,FALSE))</f>
        <v/>
      </c>
      <c r="AX24" s="277" t="str">
        <f>IF(AX23="","",VLOOKUP(AX23,'②シフト記号表（従来型・ユニット型共通）'!$C$6:$L$47,10,FALSE))</f>
        <v/>
      </c>
      <c r="AY24" s="275" t="str">
        <f>IF(AY23="","",VLOOKUP(AY23,'②シフト記号表（従来型・ユニット型共通）'!$C$6:$L$47,10,FALSE))</f>
        <v/>
      </c>
      <c r="AZ24" s="276" t="str">
        <f>IF(AZ23="","",VLOOKUP(AZ23,'②シフト記号表（従来型・ユニット型共通）'!$C$6:$L$47,10,FALSE))</f>
        <v/>
      </c>
      <c r="BA24" s="276" t="str">
        <f>IF(BA23="","",VLOOKUP(BA23,'②シフト記号表（従来型・ユニット型共通）'!$C$6:$L$47,10,FALSE))</f>
        <v/>
      </c>
      <c r="BB24" s="721">
        <f>IF($BE$3="４週",SUM(W24:AX24),IF($BE$3="暦月",SUM(W24:BA24),""))</f>
        <v>0</v>
      </c>
      <c r="BC24" s="722"/>
      <c r="BD24" s="723">
        <f>IF($BE$3="４週",BB24/4,IF($BE$3="暦月",(BB24/($BE$8/7)),""))</f>
        <v>0</v>
      </c>
      <c r="BE24" s="722"/>
      <c r="BF24" s="718"/>
      <c r="BG24" s="719"/>
      <c r="BH24" s="719"/>
      <c r="BI24" s="719"/>
      <c r="BJ24" s="720"/>
    </row>
    <row r="25" spans="2:62" ht="20.25" customHeight="1">
      <c r="B25" s="660">
        <f>B23+1</f>
        <v>5</v>
      </c>
      <c r="C25" s="724"/>
      <c r="D25" s="651"/>
      <c r="E25" s="270"/>
      <c r="F25" s="271"/>
      <c r="G25" s="270"/>
      <c r="H25" s="271"/>
      <c r="I25" s="725"/>
      <c r="J25" s="726"/>
      <c r="K25" s="649"/>
      <c r="L25" s="650"/>
      <c r="M25" s="650"/>
      <c r="N25" s="651"/>
      <c r="O25" s="655"/>
      <c r="P25" s="656"/>
      <c r="Q25" s="656"/>
      <c r="R25" s="656"/>
      <c r="S25" s="657"/>
      <c r="T25" s="280" t="s">
        <v>902</v>
      </c>
      <c r="U25" s="281"/>
      <c r="V25" s="282"/>
      <c r="W25" s="283"/>
      <c r="X25" s="284"/>
      <c r="Y25" s="284"/>
      <c r="Z25" s="284"/>
      <c r="AA25" s="284"/>
      <c r="AB25" s="284"/>
      <c r="AC25" s="285"/>
      <c r="AD25" s="283"/>
      <c r="AE25" s="284"/>
      <c r="AF25" s="284"/>
      <c r="AG25" s="284"/>
      <c r="AH25" s="284"/>
      <c r="AI25" s="284"/>
      <c r="AJ25" s="285"/>
      <c r="AK25" s="283"/>
      <c r="AL25" s="284"/>
      <c r="AM25" s="284"/>
      <c r="AN25" s="284"/>
      <c r="AO25" s="284"/>
      <c r="AP25" s="284"/>
      <c r="AQ25" s="285"/>
      <c r="AR25" s="283"/>
      <c r="AS25" s="284"/>
      <c r="AT25" s="284"/>
      <c r="AU25" s="284"/>
      <c r="AV25" s="284"/>
      <c r="AW25" s="284"/>
      <c r="AX25" s="285"/>
      <c r="AY25" s="283"/>
      <c r="AZ25" s="284"/>
      <c r="BA25" s="286"/>
      <c r="BB25" s="658"/>
      <c r="BC25" s="659"/>
      <c r="BD25" s="713"/>
      <c r="BE25" s="714"/>
      <c r="BF25" s="715"/>
      <c r="BG25" s="716"/>
      <c r="BH25" s="716"/>
      <c r="BI25" s="716"/>
      <c r="BJ25" s="717"/>
    </row>
    <row r="26" spans="2:62" ht="20.25" customHeight="1">
      <c r="B26" s="661"/>
      <c r="C26" s="664"/>
      <c r="D26" s="654"/>
      <c r="E26" s="270"/>
      <c r="F26" s="271">
        <f>C25</f>
        <v>0</v>
      </c>
      <c r="G26" s="270"/>
      <c r="H26" s="271">
        <f>I25</f>
        <v>0</v>
      </c>
      <c r="I26" s="667"/>
      <c r="J26" s="668"/>
      <c r="K26" s="652"/>
      <c r="L26" s="653"/>
      <c r="M26" s="653"/>
      <c r="N26" s="654"/>
      <c r="O26" s="655"/>
      <c r="P26" s="656"/>
      <c r="Q26" s="656"/>
      <c r="R26" s="656"/>
      <c r="S26" s="657"/>
      <c r="T26" s="287" t="s">
        <v>903</v>
      </c>
      <c r="U26" s="288"/>
      <c r="V26" s="289"/>
      <c r="W26" s="275" t="str">
        <f>IF(W25="","",VLOOKUP(W25,'②シフト記号表（従来型・ユニット型共通）'!$C$6:$L$47,10,FALSE))</f>
        <v/>
      </c>
      <c r="X26" s="276" t="str">
        <f>IF(X25="","",VLOOKUP(X25,'②シフト記号表（従来型・ユニット型共通）'!$C$6:$L$47,10,FALSE))</f>
        <v/>
      </c>
      <c r="Y26" s="276" t="str">
        <f>IF(Y25="","",VLOOKUP(Y25,'②シフト記号表（従来型・ユニット型共通）'!$C$6:$L$47,10,FALSE))</f>
        <v/>
      </c>
      <c r="Z26" s="276" t="str">
        <f>IF(Z25="","",VLOOKUP(Z25,'②シフト記号表（従来型・ユニット型共通）'!$C$6:$L$47,10,FALSE))</f>
        <v/>
      </c>
      <c r="AA26" s="276" t="str">
        <f>IF(AA25="","",VLOOKUP(AA25,'②シフト記号表（従来型・ユニット型共通）'!$C$6:$L$47,10,FALSE))</f>
        <v/>
      </c>
      <c r="AB26" s="276" t="str">
        <f>IF(AB25="","",VLOOKUP(AB25,'②シフト記号表（従来型・ユニット型共通）'!$C$6:$L$47,10,FALSE))</f>
        <v/>
      </c>
      <c r="AC26" s="277" t="str">
        <f>IF(AC25="","",VLOOKUP(AC25,'②シフト記号表（従来型・ユニット型共通）'!$C$6:$L$47,10,FALSE))</f>
        <v/>
      </c>
      <c r="AD26" s="275" t="str">
        <f>IF(AD25="","",VLOOKUP(AD25,'②シフト記号表（従来型・ユニット型共通）'!$C$6:$L$47,10,FALSE))</f>
        <v/>
      </c>
      <c r="AE26" s="276" t="str">
        <f>IF(AE25="","",VLOOKUP(AE25,'②シフト記号表（従来型・ユニット型共通）'!$C$6:$L$47,10,FALSE))</f>
        <v/>
      </c>
      <c r="AF26" s="276" t="str">
        <f>IF(AF25="","",VLOOKUP(AF25,'②シフト記号表（従来型・ユニット型共通）'!$C$6:$L$47,10,FALSE))</f>
        <v/>
      </c>
      <c r="AG26" s="276" t="str">
        <f>IF(AG25="","",VLOOKUP(AG25,'②シフト記号表（従来型・ユニット型共通）'!$C$6:$L$47,10,FALSE))</f>
        <v/>
      </c>
      <c r="AH26" s="276" t="str">
        <f>IF(AH25="","",VLOOKUP(AH25,'②シフト記号表（従来型・ユニット型共通）'!$C$6:$L$47,10,FALSE))</f>
        <v/>
      </c>
      <c r="AI26" s="276" t="str">
        <f>IF(AI25="","",VLOOKUP(AI25,'②シフト記号表（従来型・ユニット型共通）'!$C$6:$L$47,10,FALSE))</f>
        <v/>
      </c>
      <c r="AJ26" s="277" t="str">
        <f>IF(AJ25="","",VLOOKUP(AJ25,'②シフト記号表（従来型・ユニット型共通）'!$C$6:$L$47,10,FALSE))</f>
        <v/>
      </c>
      <c r="AK26" s="275" t="str">
        <f>IF(AK25="","",VLOOKUP(AK25,'②シフト記号表（従来型・ユニット型共通）'!$C$6:$L$47,10,FALSE))</f>
        <v/>
      </c>
      <c r="AL26" s="276" t="str">
        <f>IF(AL25="","",VLOOKUP(AL25,'②シフト記号表（従来型・ユニット型共通）'!$C$6:$L$47,10,FALSE))</f>
        <v/>
      </c>
      <c r="AM26" s="276" t="str">
        <f>IF(AM25="","",VLOOKUP(AM25,'②シフト記号表（従来型・ユニット型共通）'!$C$6:$L$47,10,FALSE))</f>
        <v/>
      </c>
      <c r="AN26" s="276" t="str">
        <f>IF(AN25="","",VLOOKUP(AN25,'②シフト記号表（従来型・ユニット型共通）'!$C$6:$L$47,10,FALSE))</f>
        <v/>
      </c>
      <c r="AO26" s="276" t="str">
        <f>IF(AO25="","",VLOOKUP(AO25,'②シフト記号表（従来型・ユニット型共通）'!$C$6:$L$47,10,FALSE))</f>
        <v/>
      </c>
      <c r="AP26" s="276" t="str">
        <f>IF(AP25="","",VLOOKUP(AP25,'②シフト記号表（従来型・ユニット型共通）'!$C$6:$L$47,10,FALSE))</f>
        <v/>
      </c>
      <c r="AQ26" s="277" t="str">
        <f>IF(AQ25="","",VLOOKUP(AQ25,'②シフト記号表（従来型・ユニット型共通）'!$C$6:$L$47,10,FALSE))</f>
        <v/>
      </c>
      <c r="AR26" s="275" t="str">
        <f>IF(AR25="","",VLOOKUP(AR25,'②シフト記号表（従来型・ユニット型共通）'!$C$6:$L$47,10,FALSE))</f>
        <v/>
      </c>
      <c r="AS26" s="276" t="str">
        <f>IF(AS25="","",VLOOKUP(AS25,'②シフト記号表（従来型・ユニット型共通）'!$C$6:$L$47,10,FALSE))</f>
        <v/>
      </c>
      <c r="AT26" s="276" t="str">
        <f>IF(AT25="","",VLOOKUP(AT25,'②シフト記号表（従来型・ユニット型共通）'!$C$6:$L$47,10,FALSE))</f>
        <v/>
      </c>
      <c r="AU26" s="276" t="str">
        <f>IF(AU25="","",VLOOKUP(AU25,'②シフト記号表（従来型・ユニット型共通）'!$C$6:$L$47,10,FALSE))</f>
        <v/>
      </c>
      <c r="AV26" s="276" t="str">
        <f>IF(AV25="","",VLOOKUP(AV25,'②シフト記号表（従来型・ユニット型共通）'!$C$6:$L$47,10,FALSE))</f>
        <v/>
      </c>
      <c r="AW26" s="276" t="str">
        <f>IF(AW25="","",VLOOKUP(AW25,'②シフト記号表（従来型・ユニット型共通）'!$C$6:$L$47,10,FALSE))</f>
        <v/>
      </c>
      <c r="AX26" s="277" t="str">
        <f>IF(AX25="","",VLOOKUP(AX25,'②シフト記号表（従来型・ユニット型共通）'!$C$6:$L$47,10,FALSE))</f>
        <v/>
      </c>
      <c r="AY26" s="275" t="str">
        <f>IF(AY25="","",VLOOKUP(AY25,'②シフト記号表（従来型・ユニット型共通）'!$C$6:$L$47,10,FALSE))</f>
        <v/>
      </c>
      <c r="AZ26" s="276" t="str">
        <f>IF(AZ25="","",VLOOKUP(AZ25,'②シフト記号表（従来型・ユニット型共通）'!$C$6:$L$47,10,FALSE))</f>
        <v/>
      </c>
      <c r="BA26" s="276" t="str">
        <f>IF(BA25="","",VLOOKUP(BA25,'②シフト記号表（従来型・ユニット型共通）'!$C$6:$L$47,10,FALSE))</f>
        <v/>
      </c>
      <c r="BB26" s="721">
        <f>IF($BE$3="４週",SUM(W26:AX26),IF($BE$3="暦月",SUM(W26:BA26),""))</f>
        <v>0</v>
      </c>
      <c r="BC26" s="722"/>
      <c r="BD26" s="723">
        <f>IF($BE$3="４週",BB26/4,IF($BE$3="暦月",(BB26/($BE$8/7)),""))</f>
        <v>0</v>
      </c>
      <c r="BE26" s="722"/>
      <c r="BF26" s="718"/>
      <c r="BG26" s="719"/>
      <c r="BH26" s="719"/>
      <c r="BI26" s="719"/>
      <c r="BJ26" s="720"/>
    </row>
    <row r="27" spans="2:62" ht="20.25" customHeight="1">
      <c r="B27" s="660">
        <f>B25+1</f>
        <v>6</v>
      </c>
      <c r="C27" s="724"/>
      <c r="D27" s="651"/>
      <c r="E27" s="270"/>
      <c r="F27" s="271"/>
      <c r="G27" s="270"/>
      <c r="H27" s="271"/>
      <c r="I27" s="725"/>
      <c r="J27" s="726"/>
      <c r="K27" s="649"/>
      <c r="L27" s="650"/>
      <c r="M27" s="650"/>
      <c r="N27" s="651"/>
      <c r="O27" s="655"/>
      <c r="P27" s="656"/>
      <c r="Q27" s="656"/>
      <c r="R27" s="656"/>
      <c r="S27" s="657"/>
      <c r="T27" s="290" t="s">
        <v>902</v>
      </c>
      <c r="U27" s="291"/>
      <c r="V27" s="292"/>
      <c r="W27" s="283"/>
      <c r="X27" s="284"/>
      <c r="Y27" s="284"/>
      <c r="Z27" s="284"/>
      <c r="AA27" s="284"/>
      <c r="AB27" s="284"/>
      <c r="AC27" s="285"/>
      <c r="AD27" s="283"/>
      <c r="AE27" s="284"/>
      <c r="AF27" s="284"/>
      <c r="AG27" s="284"/>
      <c r="AH27" s="284"/>
      <c r="AI27" s="284"/>
      <c r="AJ27" s="285"/>
      <c r="AK27" s="283"/>
      <c r="AL27" s="284"/>
      <c r="AM27" s="284"/>
      <c r="AN27" s="284"/>
      <c r="AO27" s="284"/>
      <c r="AP27" s="284"/>
      <c r="AQ27" s="285"/>
      <c r="AR27" s="283"/>
      <c r="AS27" s="284"/>
      <c r="AT27" s="284"/>
      <c r="AU27" s="284"/>
      <c r="AV27" s="284"/>
      <c r="AW27" s="284"/>
      <c r="AX27" s="285"/>
      <c r="AY27" s="283"/>
      <c r="AZ27" s="284"/>
      <c r="BA27" s="286"/>
      <c r="BB27" s="658"/>
      <c r="BC27" s="659"/>
      <c r="BD27" s="713"/>
      <c r="BE27" s="714"/>
      <c r="BF27" s="715"/>
      <c r="BG27" s="716"/>
      <c r="BH27" s="716"/>
      <c r="BI27" s="716"/>
      <c r="BJ27" s="717"/>
    </row>
    <row r="28" spans="2:62" ht="20.25" customHeight="1">
      <c r="B28" s="661"/>
      <c r="C28" s="664"/>
      <c r="D28" s="654"/>
      <c r="E28" s="270"/>
      <c r="F28" s="271">
        <f>C27</f>
        <v>0</v>
      </c>
      <c r="G28" s="270"/>
      <c r="H28" s="271">
        <f>I27</f>
        <v>0</v>
      </c>
      <c r="I28" s="667"/>
      <c r="J28" s="668"/>
      <c r="K28" s="652"/>
      <c r="L28" s="653"/>
      <c r="M28" s="653"/>
      <c r="N28" s="654"/>
      <c r="O28" s="655"/>
      <c r="P28" s="656"/>
      <c r="Q28" s="656"/>
      <c r="R28" s="656"/>
      <c r="S28" s="657"/>
      <c r="T28" s="272" t="s">
        <v>903</v>
      </c>
      <c r="U28" s="273"/>
      <c r="V28" s="274"/>
      <c r="W28" s="275" t="str">
        <f>IF(W27="","",VLOOKUP(W27,'②シフト記号表（従来型・ユニット型共通）'!$C$6:$L$47,10,FALSE))</f>
        <v/>
      </c>
      <c r="X28" s="276" t="str">
        <f>IF(X27="","",VLOOKUP(X27,'②シフト記号表（従来型・ユニット型共通）'!$C$6:$L$47,10,FALSE))</f>
        <v/>
      </c>
      <c r="Y28" s="276" t="str">
        <f>IF(Y27="","",VLOOKUP(Y27,'②シフト記号表（従来型・ユニット型共通）'!$C$6:$L$47,10,FALSE))</f>
        <v/>
      </c>
      <c r="Z28" s="276" t="str">
        <f>IF(Z27="","",VLOOKUP(Z27,'②シフト記号表（従来型・ユニット型共通）'!$C$6:$L$47,10,FALSE))</f>
        <v/>
      </c>
      <c r="AA28" s="276" t="str">
        <f>IF(AA27="","",VLOOKUP(AA27,'②シフト記号表（従来型・ユニット型共通）'!$C$6:$L$47,10,FALSE))</f>
        <v/>
      </c>
      <c r="AB28" s="276" t="str">
        <f>IF(AB27="","",VLOOKUP(AB27,'②シフト記号表（従来型・ユニット型共通）'!$C$6:$L$47,10,FALSE))</f>
        <v/>
      </c>
      <c r="AC28" s="277" t="str">
        <f>IF(AC27="","",VLOOKUP(AC27,'②シフト記号表（従来型・ユニット型共通）'!$C$6:$L$47,10,FALSE))</f>
        <v/>
      </c>
      <c r="AD28" s="275" t="str">
        <f>IF(AD27="","",VLOOKUP(AD27,'②シフト記号表（従来型・ユニット型共通）'!$C$6:$L$47,10,FALSE))</f>
        <v/>
      </c>
      <c r="AE28" s="276" t="str">
        <f>IF(AE27="","",VLOOKUP(AE27,'②シフト記号表（従来型・ユニット型共通）'!$C$6:$L$47,10,FALSE))</f>
        <v/>
      </c>
      <c r="AF28" s="276" t="str">
        <f>IF(AF27="","",VLOOKUP(AF27,'②シフト記号表（従来型・ユニット型共通）'!$C$6:$L$47,10,FALSE))</f>
        <v/>
      </c>
      <c r="AG28" s="276" t="str">
        <f>IF(AG27="","",VLOOKUP(AG27,'②シフト記号表（従来型・ユニット型共通）'!$C$6:$L$47,10,FALSE))</f>
        <v/>
      </c>
      <c r="AH28" s="276" t="str">
        <f>IF(AH27="","",VLOOKUP(AH27,'②シフト記号表（従来型・ユニット型共通）'!$C$6:$L$47,10,FALSE))</f>
        <v/>
      </c>
      <c r="AI28" s="276" t="str">
        <f>IF(AI27="","",VLOOKUP(AI27,'②シフト記号表（従来型・ユニット型共通）'!$C$6:$L$47,10,FALSE))</f>
        <v/>
      </c>
      <c r="AJ28" s="277" t="str">
        <f>IF(AJ27="","",VLOOKUP(AJ27,'②シフト記号表（従来型・ユニット型共通）'!$C$6:$L$47,10,FALSE))</f>
        <v/>
      </c>
      <c r="AK28" s="275" t="str">
        <f>IF(AK27="","",VLOOKUP(AK27,'②シフト記号表（従来型・ユニット型共通）'!$C$6:$L$47,10,FALSE))</f>
        <v/>
      </c>
      <c r="AL28" s="276" t="str">
        <f>IF(AL27="","",VLOOKUP(AL27,'②シフト記号表（従来型・ユニット型共通）'!$C$6:$L$47,10,FALSE))</f>
        <v/>
      </c>
      <c r="AM28" s="276" t="str">
        <f>IF(AM27="","",VLOOKUP(AM27,'②シフト記号表（従来型・ユニット型共通）'!$C$6:$L$47,10,FALSE))</f>
        <v/>
      </c>
      <c r="AN28" s="276" t="str">
        <f>IF(AN27="","",VLOOKUP(AN27,'②シフト記号表（従来型・ユニット型共通）'!$C$6:$L$47,10,FALSE))</f>
        <v/>
      </c>
      <c r="AO28" s="276" t="str">
        <f>IF(AO27="","",VLOOKUP(AO27,'②シフト記号表（従来型・ユニット型共通）'!$C$6:$L$47,10,FALSE))</f>
        <v/>
      </c>
      <c r="AP28" s="276" t="str">
        <f>IF(AP27="","",VLOOKUP(AP27,'②シフト記号表（従来型・ユニット型共通）'!$C$6:$L$47,10,FALSE))</f>
        <v/>
      </c>
      <c r="AQ28" s="277" t="str">
        <f>IF(AQ27="","",VLOOKUP(AQ27,'②シフト記号表（従来型・ユニット型共通）'!$C$6:$L$47,10,FALSE))</f>
        <v/>
      </c>
      <c r="AR28" s="275" t="str">
        <f>IF(AR27="","",VLOOKUP(AR27,'②シフト記号表（従来型・ユニット型共通）'!$C$6:$L$47,10,FALSE))</f>
        <v/>
      </c>
      <c r="AS28" s="276" t="str">
        <f>IF(AS27="","",VLOOKUP(AS27,'②シフト記号表（従来型・ユニット型共通）'!$C$6:$L$47,10,FALSE))</f>
        <v/>
      </c>
      <c r="AT28" s="276" t="str">
        <f>IF(AT27="","",VLOOKUP(AT27,'②シフト記号表（従来型・ユニット型共通）'!$C$6:$L$47,10,FALSE))</f>
        <v/>
      </c>
      <c r="AU28" s="276" t="str">
        <f>IF(AU27="","",VLOOKUP(AU27,'②シフト記号表（従来型・ユニット型共通）'!$C$6:$L$47,10,FALSE))</f>
        <v/>
      </c>
      <c r="AV28" s="276" t="str">
        <f>IF(AV27="","",VLOOKUP(AV27,'②シフト記号表（従来型・ユニット型共通）'!$C$6:$L$47,10,FALSE))</f>
        <v/>
      </c>
      <c r="AW28" s="276" t="str">
        <f>IF(AW27="","",VLOOKUP(AW27,'②シフト記号表（従来型・ユニット型共通）'!$C$6:$L$47,10,FALSE))</f>
        <v/>
      </c>
      <c r="AX28" s="277" t="str">
        <f>IF(AX27="","",VLOOKUP(AX27,'②シフト記号表（従来型・ユニット型共通）'!$C$6:$L$47,10,FALSE))</f>
        <v/>
      </c>
      <c r="AY28" s="275" t="str">
        <f>IF(AY27="","",VLOOKUP(AY27,'②シフト記号表（従来型・ユニット型共通）'!$C$6:$L$47,10,FALSE))</f>
        <v/>
      </c>
      <c r="AZ28" s="276" t="str">
        <f>IF(AZ27="","",VLOOKUP(AZ27,'②シフト記号表（従来型・ユニット型共通）'!$C$6:$L$47,10,FALSE))</f>
        <v/>
      </c>
      <c r="BA28" s="276" t="str">
        <f>IF(BA27="","",VLOOKUP(BA27,'②シフト記号表（従来型・ユニット型共通）'!$C$6:$L$47,10,FALSE))</f>
        <v/>
      </c>
      <c r="BB28" s="721">
        <f>IF($BE$3="４週",SUM(W28:AX28),IF($BE$3="暦月",SUM(W28:BA28),""))</f>
        <v>0</v>
      </c>
      <c r="BC28" s="722"/>
      <c r="BD28" s="723">
        <f>IF($BE$3="４週",BB28/4,IF($BE$3="暦月",(BB28/($BE$8/7)),""))</f>
        <v>0</v>
      </c>
      <c r="BE28" s="722"/>
      <c r="BF28" s="718"/>
      <c r="BG28" s="719"/>
      <c r="BH28" s="719"/>
      <c r="BI28" s="719"/>
      <c r="BJ28" s="720"/>
    </row>
    <row r="29" spans="2:62" ht="20.25" customHeight="1">
      <c r="B29" s="660">
        <f>B27+1</f>
        <v>7</v>
      </c>
      <c r="C29" s="724"/>
      <c r="D29" s="651"/>
      <c r="E29" s="270"/>
      <c r="F29" s="271"/>
      <c r="G29" s="270"/>
      <c r="H29" s="271"/>
      <c r="I29" s="725"/>
      <c r="J29" s="726"/>
      <c r="K29" s="649"/>
      <c r="L29" s="650"/>
      <c r="M29" s="650"/>
      <c r="N29" s="651"/>
      <c r="O29" s="655"/>
      <c r="P29" s="656"/>
      <c r="Q29" s="656"/>
      <c r="R29" s="656"/>
      <c r="S29" s="657"/>
      <c r="T29" s="280" t="s">
        <v>902</v>
      </c>
      <c r="U29" s="281"/>
      <c r="V29" s="282"/>
      <c r="W29" s="283"/>
      <c r="X29" s="284"/>
      <c r="Y29" s="284"/>
      <c r="Z29" s="284"/>
      <c r="AA29" s="284"/>
      <c r="AB29" s="284"/>
      <c r="AC29" s="285"/>
      <c r="AD29" s="283"/>
      <c r="AE29" s="284"/>
      <c r="AF29" s="284"/>
      <c r="AG29" s="284"/>
      <c r="AH29" s="284"/>
      <c r="AI29" s="284"/>
      <c r="AJ29" s="285"/>
      <c r="AK29" s="283"/>
      <c r="AL29" s="284"/>
      <c r="AM29" s="284"/>
      <c r="AN29" s="284"/>
      <c r="AO29" s="284"/>
      <c r="AP29" s="284"/>
      <c r="AQ29" s="285"/>
      <c r="AR29" s="283"/>
      <c r="AS29" s="284"/>
      <c r="AT29" s="284"/>
      <c r="AU29" s="284"/>
      <c r="AV29" s="284"/>
      <c r="AW29" s="284"/>
      <c r="AX29" s="285"/>
      <c r="AY29" s="283"/>
      <c r="AZ29" s="284"/>
      <c r="BA29" s="286"/>
      <c r="BB29" s="658"/>
      <c r="BC29" s="659"/>
      <c r="BD29" s="713"/>
      <c r="BE29" s="714"/>
      <c r="BF29" s="715"/>
      <c r="BG29" s="716"/>
      <c r="BH29" s="716"/>
      <c r="BI29" s="716"/>
      <c r="BJ29" s="717"/>
    </row>
    <row r="30" spans="2:62" ht="20.25" customHeight="1">
      <c r="B30" s="661"/>
      <c r="C30" s="664"/>
      <c r="D30" s="654"/>
      <c r="E30" s="270"/>
      <c r="F30" s="271">
        <f>C29</f>
        <v>0</v>
      </c>
      <c r="G30" s="270"/>
      <c r="H30" s="271">
        <f>I29</f>
        <v>0</v>
      </c>
      <c r="I30" s="667"/>
      <c r="J30" s="668"/>
      <c r="K30" s="652"/>
      <c r="L30" s="653"/>
      <c r="M30" s="653"/>
      <c r="N30" s="654"/>
      <c r="O30" s="655"/>
      <c r="P30" s="656"/>
      <c r="Q30" s="656"/>
      <c r="R30" s="656"/>
      <c r="S30" s="657"/>
      <c r="T30" s="272" t="s">
        <v>903</v>
      </c>
      <c r="U30" s="273"/>
      <c r="V30" s="274"/>
      <c r="W30" s="275" t="str">
        <f>IF(W29="","",VLOOKUP(W29,'②シフト記号表（従来型・ユニット型共通）'!$C$6:$L$47,10,FALSE))</f>
        <v/>
      </c>
      <c r="X30" s="276" t="str">
        <f>IF(X29="","",VLOOKUP(X29,'②シフト記号表（従来型・ユニット型共通）'!$C$6:$L$47,10,FALSE))</f>
        <v/>
      </c>
      <c r="Y30" s="276" t="str">
        <f>IF(Y29="","",VLOOKUP(Y29,'②シフト記号表（従来型・ユニット型共通）'!$C$6:$L$47,10,FALSE))</f>
        <v/>
      </c>
      <c r="Z30" s="276" t="str">
        <f>IF(Z29="","",VLOOKUP(Z29,'②シフト記号表（従来型・ユニット型共通）'!$C$6:$L$47,10,FALSE))</f>
        <v/>
      </c>
      <c r="AA30" s="276" t="str">
        <f>IF(AA29="","",VLOOKUP(AA29,'②シフト記号表（従来型・ユニット型共通）'!$C$6:$L$47,10,FALSE))</f>
        <v/>
      </c>
      <c r="AB30" s="276" t="str">
        <f>IF(AB29="","",VLOOKUP(AB29,'②シフト記号表（従来型・ユニット型共通）'!$C$6:$L$47,10,FALSE))</f>
        <v/>
      </c>
      <c r="AC30" s="277" t="str">
        <f>IF(AC29="","",VLOOKUP(AC29,'②シフト記号表（従来型・ユニット型共通）'!$C$6:$L$47,10,FALSE))</f>
        <v/>
      </c>
      <c r="AD30" s="275" t="str">
        <f>IF(AD29="","",VLOOKUP(AD29,'②シフト記号表（従来型・ユニット型共通）'!$C$6:$L$47,10,FALSE))</f>
        <v/>
      </c>
      <c r="AE30" s="276" t="str">
        <f>IF(AE29="","",VLOOKUP(AE29,'②シフト記号表（従来型・ユニット型共通）'!$C$6:$L$47,10,FALSE))</f>
        <v/>
      </c>
      <c r="AF30" s="276" t="str">
        <f>IF(AF29="","",VLOOKUP(AF29,'②シフト記号表（従来型・ユニット型共通）'!$C$6:$L$47,10,FALSE))</f>
        <v/>
      </c>
      <c r="AG30" s="276" t="str">
        <f>IF(AG29="","",VLOOKUP(AG29,'②シフト記号表（従来型・ユニット型共通）'!$C$6:$L$47,10,FALSE))</f>
        <v/>
      </c>
      <c r="AH30" s="276" t="str">
        <f>IF(AH29="","",VLOOKUP(AH29,'②シフト記号表（従来型・ユニット型共通）'!$C$6:$L$47,10,FALSE))</f>
        <v/>
      </c>
      <c r="AI30" s="276" t="str">
        <f>IF(AI29="","",VLOOKUP(AI29,'②シフト記号表（従来型・ユニット型共通）'!$C$6:$L$47,10,FALSE))</f>
        <v/>
      </c>
      <c r="AJ30" s="277" t="str">
        <f>IF(AJ29="","",VLOOKUP(AJ29,'②シフト記号表（従来型・ユニット型共通）'!$C$6:$L$47,10,FALSE))</f>
        <v/>
      </c>
      <c r="AK30" s="275" t="str">
        <f>IF(AK29="","",VLOOKUP(AK29,'②シフト記号表（従来型・ユニット型共通）'!$C$6:$L$47,10,FALSE))</f>
        <v/>
      </c>
      <c r="AL30" s="276" t="str">
        <f>IF(AL29="","",VLOOKUP(AL29,'②シフト記号表（従来型・ユニット型共通）'!$C$6:$L$47,10,FALSE))</f>
        <v/>
      </c>
      <c r="AM30" s="276" t="str">
        <f>IF(AM29="","",VLOOKUP(AM29,'②シフト記号表（従来型・ユニット型共通）'!$C$6:$L$47,10,FALSE))</f>
        <v/>
      </c>
      <c r="AN30" s="276" t="str">
        <f>IF(AN29="","",VLOOKUP(AN29,'②シフト記号表（従来型・ユニット型共通）'!$C$6:$L$47,10,FALSE))</f>
        <v/>
      </c>
      <c r="AO30" s="276" t="str">
        <f>IF(AO29="","",VLOOKUP(AO29,'②シフト記号表（従来型・ユニット型共通）'!$C$6:$L$47,10,FALSE))</f>
        <v/>
      </c>
      <c r="AP30" s="276" t="str">
        <f>IF(AP29="","",VLOOKUP(AP29,'②シフト記号表（従来型・ユニット型共通）'!$C$6:$L$47,10,FALSE))</f>
        <v/>
      </c>
      <c r="AQ30" s="277" t="str">
        <f>IF(AQ29="","",VLOOKUP(AQ29,'②シフト記号表（従来型・ユニット型共通）'!$C$6:$L$47,10,FALSE))</f>
        <v/>
      </c>
      <c r="AR30" s="275" t="str">
        <f>IF(AR29="","",VLOOKUP(AR29,'②シフト記号表（従来型・ユニット型共通）'!$C$6:$L$47,10,FALSE))</f>
        <v/>
      </c>
      <c r="AS30" s="276" t="str">
        <f>IF(AS29="","",VLOOKUP(AS29,'②シフト記号表（従来型・ユニット型共通）'!$C$6:$L$47,10,FALSE))</f>
        <v/>
      </c>
      <c r="AT30" s="276" t="str">
        <f>IF(AT29="","",VLOOKUP(AT29,'②シフト記号表（従来型・ユニット型共通）'!$C$6:$L$47,10,FALSE))</f>
        <v/>
      </c>
      <c r="AU30" s="276" t="str">
        <f>IF(AU29="","",VLOOKUP(AU29,'②シフト記号表（従来型・ユニット型共通）'!$C$6:$L$47,10,FALSE))</f>
        <v/>
      </c>
      <c r="AV30" s="276" t="str">
        <f>IF(AV29="","",VLOOKUP(AV29,'②シフト記号表（従来型・ユニット型共通）'!$C$6:$L$47,10,FALSE))</f>
        <v/>
      </c>
      <c r="AW30" s="276" t="str">
        <f>IF(AW29="","",VLOOKUP(AW29,'②シフト記号表（従来型・ユニット型共通）'!$C$6:$L$47,10,FALSE))</f>
        <v/>
      </c>
      <c r="AX30" s="277" t="str">
        <f>IF(AX29="","",VLOOKUP(AX29,'②シフト記号表（従来型・ユニット型共通）'!$C$6:$L$47,10,FALSE))</f>
        <v/>
      </c>
      <c r="AY30" s="275" t="str">
        <f>IF(AY29="","",VLOOKUP(AY29,'②シフト記号表（従来型・ユニット型共通）'!$C$6:$L$47,10,FALSE))</f>
        <v/>
      </c>
      <c r="AZ30" s="276" t="str">
        <f>IF(AZ29="","",VLOOKUP(AZ29,'②シフト記号表（従来型・ユニット型共通）'!$C$6:$L$47,10,FALSE))</f>
        <v/>
      </c>
      <c r="BA30" s="276" t="str">
        <f>IF(BA29="","",VLOOKUP(BA29,'②シフト記号表（従来型・ユニット型共通）'!$C$6:$L$47,10,FALSE))</f>
        <v/>
      </c>
      <c r="BB30" s="721">
        <f>IF($BE$3="４週",SUM(W30:AX30),IF($BE$3="暦月",SUM(W30:BA30),""))</f>
        <v>0</v>
      </c>
      <c r="BC30" s="722"/>
      <c r="BD30" s="723">
        <f>IF($BE$3="４週",BB30/4,IF($BE$3="暦月",(BB30/($BE$8/7)),""))</f>
        <v>0</v>
      </c>
      <c r="BE30" s="722"/>
      <c r="BF30" s="718"/>
      <c r="BG30" s="719"/>
      <c r="BH30" s="719"/>
      <c r="BI30" s="719"/>
      <c r="BJ30" s="720"/>
    </row>
    <row r="31" spans="2:62" ht="20.25" customHeight="1">
      <c r="B31" s="660">
        <f>B29+1</f>
        <v>8</v>
      </c>
      <c r="C31" s="724"/>
      <c r="D31" s="651"/>
      <c r="E31" s="270"/>
      <c r="F31" s="271"/>
      <c r="G31" s="270"/>
      <c r="H31" s="271"/>
      <c r="I31" s="725"/>
      <c r="J31" s="726"/>
      <c r="K31" s="649"/>
      <c r="L31" s="650"/>
      <c r="M31" s="650"/>
      <c r="N31" s="651"/>
      <c r="O31" s="655"/>
      <c r="P31" s="656"/>
      <c r="Q31" s="656"/>
      <c r="R31" s="656"/>
      <c r="S31" s="657"/>
      <c r="T31" s="280" t="s">
        <v>902</v>
      </c>
      <c r="U31" s="281"/>
      <c r="V31" s="282"/>
      <c r="W31" s="283"/>
      <c r="X31" s="284"/>
      <c r="Y31" s="284"/>
      <c r="Z31" s="284"/>
      <c r="AA31" s="284"/>
      <c r="AB31" s="284"/>
      <c r="AC31" s="285"/>
      <c r="AD31" s="283"/>
      <c r="AE31" s="284"/>
      <c r="AF31" s="284"/>
      <c r="AG31" s="284"/>
      <c r="AH31" s="284"/>
      <c r="AI31" s="284"/>
      <c r="AJ31" s="285"/>
      <c r="AK31" s="283"/>
      <c r="AL31" s="284"/>
      <c r="AM31" s="284"/>
      <c r="AN31" s="284"/>
      <c r="AO31" s="284"/>
      <c r="AP31" s="284"/>
      <c r="AQ31" s="285"/>
      <c r="AR31" s="283"/>
      <c r="AS31" s="284"/>
      <c r="AT31" s="284"/>
      <c r="AU31" s="284"/>
      <c r="AV31" s="284"/>
      <c r="AW31" s="284"/>
      <c r="AX31" s="285"/>
      <c r="AY31" s="283"/>
      <c r="AZ31" s="284"/>
      <c r="BA31" s="286"/>
      <c r="BB31" s="658"/>
      <c r="BC31" s="659"/>
      <c r="BD31" s="713"/>
      <c r="BE31" s="714"/>
      <c r="BF31" s="715"/>
      <c r="BG31" s="716"/>
      <c r="BH31" s="716"/>
      <c r="BI31" s="716"/>
      <c r="BJ31" s="717"/>
    </row>
    <row r="32" spans="2:62" ht="20.25" customHeight="1">
      <c r="B32" s="661"/>
      <c r="C32" s="664"/>
      <c r="D32" s="654"/>
      <c r="E32" s="270"/>
      <c r="F32" s="271">
        <f>C31</f>
        <v>0</v>
      </c>
      <c r="G32" s="270"/>
      <c r="H32" s="271">
        <f>I31</f>
        <v>0</v>
      </c>
      <c r="I32" s="667"/>
      <c r="J32" s="668"/>
      <c r="K32" s="652"/>
      <c r="L32" s="653"/>
      <c r="M32" s="653"/>
      <c r="N32" s="654"/>
      <c r="O32" s="655"/>
      <c r="P32" s="656"/>
      <c r="Q32" s="656"/>
      <c r="R32" s="656"/>
      <c r="S32" s="657"/>
      <c r="T32" s="272" t="s">
        <v>903</v>
      </c>
      <c r="U32" s="273"/>
      <c r="V32" s="274"/>
      <c r="W32" s="275" t="str">
        <f>IF(W31="","",VLOOKUP(W31,'②シフト記号表（従来型・ユニット型共通）'!$C$6:$L$47,10,FALSE))</f>
        <v/>
      </c>
      <c r="X32" s="276" t="str">
        <f>IF(X31="","",VLOOKUP(X31,'②シフト記号表（従来型・ユニット型共通）'!$C$6:$L$47,10,FALSE))</f>
        <v/>
      </c>
      <c r="Y32" s="276" t="str">
        <f>IF(Y31="","",VLOOKUP(Y31,'②シフト記号表（従来型・ユニット型共通）'!$C$6:$L$47,10,FALSE))</f>
        <v/>
      </c>
      <c r="Z32" s="276" t="str">
        <f>IF(Z31="","",VLOOKUP(Z31,'②シフト記号表（従来型・ユニット型共通）'!$C$6:$L$47,10,FALSE))</f>
        <v/>
      </c>
      <c r="AA32" s="276" t="str">
        <f>IF(AA31="","",VLOOKUP(AA31,'②シフト記号表（従来型・ユニット型共通）'!$C$6:$L$47,10,FALSE))</f>
        <v/>
      </c>
      <c r="AB32" s="276" t="str">
        <f>IF(AB31="","",VLOOKUP(AB31,'②シフト記号表（従来型・ユニット型共通）'!$C$6:$L$47,10,FALSE))</f>
        <v/>
      </c>
      <c r="AC32" s="277" t="str">
        <f>IF(AC31="","",VLOOKUP(AC31,'②シフト記号表（従来型・ユニット型共通）'!$C$6:$L$47,10,FALSE))</f>
        <v/>
      </c>
      <c r="AD32" s="275" t="str">
        <f>IF(AD31="","",VLOOKUP(AD31,'②シフト記号表（従来型・ユニット型共通）'!$C$6:$L$47,10,FALSE))</f>
        <v/>
      </c>
      <c r="AE32" s="276" t="str">
        <f>IF(AE31="","",VLOOKUP(AE31,'②シフト記号表（従来型・ユニット型共通）'!$C$6:$L$47,10,FALSE))</f>
        <v/>
      </c>
      <c r="AF32" s="276" t="str">
        <f>IF(AF31="","",VLOOKUP(AF31,'②シフト記号表（従来型・ユニット型共通）'!$C$6:$L$47,10,FALSE))</f>
        <v/>
      </c>
      <c r="AG32" s="276" t="str">
        <f>IF(AG31="","",VLOOKUP(AG31,'②シフト記号表（従来型・ユニット型共通）'!$C$6:$L$47,10,FALSE))</f>
        <v/>
      </c>
      <c r="AH32" s="276" t="str">
        <f>IF(AH31="","",VLOOKUP(AH31,'②シフト記号表（従来型・ユニット型共通）'!$C$6:$L$47,10,FALSE))</f>
        <v/>
      </c>
      <c r="AI32" s="276" t="str">
        <f>IF(AI31="","",VLOOKUP(AI31,'②シフト記号表（従来型・ユニット型共通）'!$C$6:$L$47,10,FALSE))</f>
        <v/>
      </c>
      <c r="AJ32" s="277" t="str">
        <f>IF(AJ31="","",VLOOKUP(AJ31,'②シフト記号表（従来型・ユニット型共通）'!$C$6:$L$47,10,FALSE))</f>
        <v/>
      </c>
      <c r="AK32" s="275" t="str">
        <f>IF(AK31="","",VLOOKUP(AK31,'②シフト記号表（従来型・ユニット型共通）'!$C$6:$L$47,10,FALSE))</f>
        <v/>
      </c>
      <c r="AL32" s="276" t="str">
        <f>IF(AL31="","",VLOOKUP(AL31,'②シフト記号表（従来型・ユニット型共通）'!$C$6:$L$47,10,FALSE))</f>
        <v/>
      </c>
      <c r="AM32" s="276" t="str">
        <f>IF(AM31="","",VLOOKUP(AM31,'②シフト記号表（従来型・ユニット型共通）'!$C$6:$L$47,10,FALSE))</f>
        <v/>
      </c>
      <c r="AN32" s="276" t="str">
        <f>IF(AN31="","",VLOOKUP(AN31,'②シフト記号表（従来型・ユニット型共通）'!$C$6:$L$47,10,FALSE))</f>
        <v/>
      </c>
      <c r="AO32" s="276" t="str">
        <f>IF(AO31="","",VLOOKUP(AO31,'②シフト記号表（従来型・ユニット型共通）'!$C$6:$L$47,10,FALSE))</f>
        <v/>
      </c>
      <c r="AP32" s="276" t="str">
        <f>IF(AP31="","",VLOOKUP(AP31,'②シフト記号表（従来型・ユニット型共通）'!$C$6:$L$47,10,FALSE))</f>
        <v/>
      </c>
      <c r="AQ32" s="277" t="str">
        <f>IF(AQ31="","",VLOOKUP(AQ31,'②シフト記号表（従来型・ユニット型共通）'!$C$6:$L$47,10,FALSE))</f>
        <v/>
      </c>
      <c r="AR32" s="275" t="str">
        <f>IF(AR31="","",VLOOKUP(AR31,'②シフト記号表（従来型・ユニット型共通）'!$C$6:$L$47,10,FALSE))</f>
        <v/>
      </c>
      <c r="AS32" s="276" t="str">
        <f>IF(AS31="","",VLOOKUP(AS31,'②シフト記号表（従来型・ユニット型共通）'!$C$6:$L$47,10,FALSE))</f>
        <v/>
      </c>
      <c r="AT32" s="276" t="str">
        <f>IF(AT31="","",VLOOKUP(AT31,'②シフト記号表（従来型・ユニット型共通）'!$C$6:$L$47,10,FALSE))</f>
        <v/>
      </c>
      <c r="AU32" s="276" t="str">
        <f>IF(AU31="","",VLOOKUP(AU31,'②シフト記号表（従来型・ユニット型共通）'!$C$6:$L$47,10,FALSE))</f>
        <v/>
      </c>
      <c r="AV32" s="276" t="str">
        <f>IF(AV31="","",VLOOKUP(AV31,'②シフト記号表（従来型・ユニット型共通）'!$C$6:$L$47,10,FALSE))</f>
        <v/>
      </c>
      <c r="AW32" s="276" t="str">
        <f>IF(AW31="","",VLOOKUP(AW31,'②シフト記号表（従来型・ユニット型共通）'!$C$6:$L$47,10,FALSE))</f>
        <v/>
      </c>
      <c r="AX32" s="277" t="str">
        <f>IF(AX31="","",VLOOKUP(AX31,'②シフト記号表（従来型・ユニット型共通）'!$C$6:$L$47,10,FALSE))</f>
        <v/>
      </c>
      <c r="AY32" s="275" t="str">
        <f>IF(AY31="","",VLOOKUP(AY31,'②シフト記号表（従来型・ユニット型共通）'!$C$6:$L$47,10,FALSE))</f>
        <v/>
      </c>
      <c r="AZ32" s="276" t="str">
        <f>IF(AZ31="","",VLOOKUP(AZ31,'②シフト記号表（従来型・ユニット型共通）'!$C$6:$L$47,10,FALSE))</f>
        <v/>
      </c>
      <c r="BA32" s="276" t="str">
        <f>IF(BA31="","",VLOOKUP(BA31,'②シフト記号表（従来型・ユニット型共通）'!$C$6:$L$47,10,FALSE))</f>
        <v/>
      </c>
      <c r="BB32" s="721">
        <f>IF($BE$3="４週",SUM(W32:AX32),IF($BE$3="暦月",SUM(W32:BA32),""))</f>
        <v>0</v>
      </c>
      <c r="BC32" s="722"/>
      <c r="BD32" s="723">
        <f>IF($BE$3="４週",BB32/4,IF($BE$3="暦月",(BB32/($BE$8/7)),""))</f>
        <v>0</v>
      </c>
      <c r="BE32" s="722"/>
      <c r="BF32" s="718"/>
      <c r="BG32" s="719"/>
      <c r="BH32" s="719"/>
      <c r="BI32" s="719"/>
      <c r="BJ32" s="720"/>
    </row>
    <row r="33" spans="2:62" ht="20.25" customHeight="1">
      <c r="B33" s="660">
        <f>B31+1</f>
        <v>9</v>
      </c>
      <c r="C33" s="724"/>
      <c r="D33" s="651"/>
      <c r="E33" s="270"/>
      <c r="F33" s="271"/>
      <c r="G33" s="270"/>
      <c r="H33" s="271"/>
      <c r="I33" s="725"/>
      <c r="J33" s="726"/>
      <c r="K33" s="649"/>
      <c r="L33" s="650"/>
      <c r="M33" s="650"/>
      <c r="N33" s="651"/>
      <c r="O33" s="655"/>
      <c r="P33" s="656"/>
      <c r="Q33" s="656"/>
      <c r="R33" s="656"/>
      <c r="S33" s="657"/>
      <c r="T33" s="280" t="s">
        <v>902</v>
      </c>
      <c r="U33" s="281"/>
      <c r="V33" s="282"/>
      <c r="W33" s="283"/>
      <c r="X33" s="284"/>
      <c r="Y33" s="284"/>
      <c r="Z33" s="284"/>
      <c r="AA33" s="284"/>
      <c r="AB33" s="284"/>
      <c r="AC33" s="285"/>
      <c r="AD33" s="283"/>
      <c r="AE33" s="284"/>
      <c r="AF33" s="284"/>
      <c r="AG33" s="284"/>
      <c r="AH33" s="284"/>
      <c r="AI33" s="284"/>
      <c r="AJ33" s="285"/>
      <c r="AK33" s="283"/>
      <c r="AL33" s="284"/>
      <c r="AM33" s="284"/>
      <c r="AN33" s="284"/>
      <c r="AO33" s="284"/>
      <c r="AP33" s="284"/>
      <c r="AQ33" s="285"/>
      <c r="AR33" s="283"/>
      <c r="AS33" s="284"/>
      <c r="AT33" s="284"/>
      <c r="AU33" s="284"/>
      <c r="AV33" s="284"/>
      <c r="AW33" s="284"/>
      <c r="AX33" s="285"/>
      <c r="AY33" s="283"/>
      <c r="AZ33" s="284"/>
      <c r="BA33" s="286"/>
      <c r="BB33" s="658"/>
      <c r="BC33" s="659"/>
      <c r="BD33" s="713"/>
      <c r="BE33" s="714"/>
      <c r="BF33" s="715"/>
      <c r="BG33" s="716"/>
      <c r="BH33" s="716"/>
      <c r="BI33" s="716"/>
      <c r="BJ33" s="717"/>
    </row>
    <row r="34" spans="2:62" ht="20.25" customHeight="1">
      <c r="B34" s="661"/>
      <c r="C34" s="664"/>
      <c r="D34" s="654"/>
      <c r="E34" s="270"/>
      <c r="F34" s="271">
        <f>C33</f>
        <v>0</v>
      </c>
      <c r="G34" s="270"/>
      <c r="H34" s="271">
        <f>I33</f>
        <v>0</v>
      </c>
      <c r="I34" s="667"/>
      <c r="J34" s="668"/>
      <c r="K34" s="652"/>
      <c r="L34" s="653"/>
      <c r="M34" s="653"/>
      <c r="N34" s="654"/>
      <c r="O34" s="655"/>
      <c r="P34" s="656"/>
      <c r="Q34" s="656"/>
      <c r="R34" s="656"/>
      <c r="S34" s="657"/>
      <c r="T34" s="287" t="s">
        <v>903</v>
      </c>
      <c r="U34" s="288"/>
      <c r="V34" s="289"/>
      <c r="W34" s="275" t="str">
        <f>IF(W33="","",VLOOKUP(W33,'②シフト記号表（従来型・ユニット型共通）'!$C$6:$L$47,10,FALSE))</f>
        <v/>
      </c>
      <c r="X34" s="276" t="str">
        <f>IF(X33="","",VLOOKUP(X33,'②シフト記号表（従来型・ユニット型共通）'!$C$6:$L$47,10,FALSE))</f>
        <v/>
      </c>
      <c r="Y34" s="276" t="str">
        <f>IF(Y33="","",VLOOKUP(Y33,'②シフト記号表（従来型・ユニット型共通）'!$C$6:$L$47,10,FALSE))</f>
        <v/>
      </c>
      <c r="Z34" s="276" t="str">
        <f>IF(Z33="","",VLOOKUP(Z33,'②シフト記号表（従来型・ユニット型共通）'!$C$6:$L$47,10,FALSE))</f>
        <v/>
      </c>
      <c r="AA34" s="276" t="str">
        <f>IF(AA33="","",VLOOKUP(AA33,'②シフト記号表（従来型・ユニット型共通）'!$C$6:$L$47,10,FALSE))</f>
        <v/>
      </c>
      <c r="AB34" s="276" t="str">
        <f>IF(AB33="","",VLOOKUP(AB33,'②シフト記号表（従来型・ユニット型共通）'!$C$6:$L$47,10,FALSE))</f>
        <v/>
      </c>
      <c r="AC34" s="277" t="str">
        <f>IF(AC33="","",VLOOKUP(AC33,'②シフト記号表（従来型・ユニット型共通）'!$C$6:$L$47,10,FALSE))</f>
        <v/>
      </c>
      <c r="AD34" s="275" t="str">
        <f>IF(AD33="","",VLOOKUP(AD33,'②シフト記号表（従来型・ユニット型共通）'!$C$6:$L$47,10,FALSE))</f>
        <v/>
      </c>
      <c r="AE34" s="276" t="str">
        <f>IF(AE33="","",VLOOKUP(AE33,'②シフト記号表（従来型・ユニット型共通）'!$C$6:$L$47,10,FALSE))</f>
        <v/>
      </c>
      <c r="AF34" s="276" t="str">
        <f>IF(AF33="","",VLOOKUP(AF33,'②シフト記号表（従来型・ユニット型共通）'!$C$6:$L$47,10,FALSE))</f>
        <v/>
      </c>
      <c r="AG34" s="276" t="str">
        <f>IF(AG33="","",VLOOKUP(AG33,'②シフト記号表（従来型・ユニット型共通）'!$C$6:$L$47,10,FALSE))</f>
        <v/>
      </c>
      <c r="AH34" s="276" t="str">
        <f>IF(AH33="","",VLOOKUP(AH33,'②シフト記号表（従来型・ユニット型共通）'!$C$6:$L$47,10,FALSE))</f>
        <v/>
      </c>
      <c r="AI34" s="276" t="str">
        <f>IF(AI33="","",VLOOKUP(AI33,'②シフト記号表（従来型・ユニット型共通）'!$C$6:$L$47,10,FALSE))</f>
        <v/>
      </c>
      <c r="AJ34" s="277" t="str">
        <f>IF(AJ33="","",VLOOKUP(AJ33,'②シフト記号表（従来型・ユニット型共通）'!$C$6:$L$47,10,FALSE))</f>
        <v/>
      </c>
      <c r="AK34" s="275" t="str">
        <f>IF(AK33="","",VLOOKUP(AK33,'②シフト記号表（従来型・ユニット型共通）'!$C$6:$L$47,10,FALSE))</f>
        <v/>
      </c>
      <c r="AL34" s="276" t="str">
        <f>IF(AL33="","",VLOOKUP(AL33,'②シフト記号表（従来型・ユニット型共通）'!$C$6:$L$47,10,FALSE))</f>
        <v/>
      </c>
      <c r="AM34" s="276" t="str">
        <f>IF(AM33="","",VLOOKUP(AM33,'②シフト記号表（従来型・ユニット型共通）'!$C$6:$L$47,10,FALSE))</f>
        <v/>
      </c>
      <c r="AN34" s="276" t="str">
        <f>IF(AN33="","",VLOOKUP(AN33,'②シフト記号表（従来型・ユニット型共通）'!$C$6:$L$47,10,FALSE))</f>
        <v/>
      </c>
      <c r="AO34" s="276" t="str">
        <f>IF(AO33="","",VLOOKUP(AO33,'②シフト記号表（従来型・ユニット型共通）'!$C$6:$L$47,10,FALSE))</f>
        <v/>
      </c>
      <c r="AP34" s="276" t="str">
        <f>IF(AP33="","",VLOOKUP(AP33,'②シフト記号表（従来型・ユニット型共通）'!$C$6:$L$47,10,FALSE))</f>
        <v/>
      </c>
      <c r="AQ34" s="277" t="str">
        <f>IF(AQ33="","",VLOOKUP(AQ33,'②シフト記号表（従来型・ユニット型共通）'!$C$6:$L$47,10,FALSE))</f>
        <v/>
      </c>
      <c r="AR34" s="275" t="str">
        <f>IF(AR33="","",VLOOKUP(AR33,'②シフト記号表（従来型・ユニット型共通）'!$C$6:$L$47,10,FALSE))</f>
        <v/>
      </c>
      <c r="AS34" s="276" t="str">
        <f>IF(AS33="","",VLOOKUP(AS33,'②シフト記号表（従来型・ユニット型共通）'!$C$6:$L$47,10,FALSE))</f>
        <v/>
      </c>
      <c r="AT34" s="276" t="str">
        <f>IF(AT33="","",VLOOKUP(AT33,'②シフト記号表（従来型・ユニット型共通）'!$C$6:$L$47,10,FALSE))</f>
        <v/>
      </c>
      <c r="AU34" s="276" t="str">
        <f>IF(AU33="","",VLOOKUP(AU33,'②シフト記号表（従来型・ユニット型共通）'!$C$6:$L$47,10,FALSE))</f>
        <v/>
      </c>
      <c r="AV34" s="276" t="str">
        <f>IF(AV33="","",VLOOKUP(AV33,'②シフト記号表（従来型・ユニット型共通）'!$C$6:$L$47,10,FALSE))</f>
        <v/>
      </c>
      <c r="AW34" s="276" t="str">
        <f>IF(AW33="","",VLOOKUP(AW33,'②シフト記号表（従来型・ユニット型共通）'!$C$6:$L$47,10,FALSE))</f>
        <v/>
      </c>
      <c r="AX34" s="277" t="str">
        <f>IF(AX33="","",VLOOKUP(AX33,'②シフト記号表（従来型・ユニット型共通）'!$C$6:$L$47,10,FALSE))</f>
        <v/>
      </c>
      <c r="AY34" s="275" t="str">
        <f>IF(AY33="","",VLOOKUP(AY33,'②シフト記号表（従来型・ユニット型共通）'!$C$6:$L$47,10,FALSE))</f>
        <v/>
      </c>
      <c r="AZ34" s="276" t="str">
        <f>IF(AZ33="","",VLOOKUP(AZ33,'②シフト記号表（従来型・ユニット型共通）'!$C$6:$L$47,10,FALSE))</f>
        <v/>
      </c>
      <c r="BA34" s="276" t="str">
        <f>IF(BA33="","",VLOOKUP(BA33,'②シフト記号表（従来型・ユニット型共通）'!$C$6:$L$47,10,FALSE))</f>
        <v/>
      </c>
      <c r="BB34" s="721">
        <f>IF($BE$3="４週",SUM(W34:AX34),IF($BE$3="暦月",SUM(W34:BA34),""))</f>
        <v>0</v>
      </c>
      <c r="BC34" s="722"/>
      <c r="BD34" s="723">
        <f>IF($BE$3="４週",BB34/4,IF($BE$3="暦月",(BB34/($BE$8/7)),""))</f>
        <v>0</v>
      </c>
      <c r="BE34" s="722"/>
      <c r="BF34" s="718"/>
      <c r="BG34" s="719"/>
      <c r="BH34" s="719"/>
      <c r="BI34" s="719"/>
      <c r="BJ34" s="720"/>
    </row>
    <row r="35" spans="2:62" ht="20.25" customHeight="1">
      <c r="B35" s="660">
        <f>B33+1</f>
        <v>10</v>
      </c>
      <c r="C35" s="724"/>
      <c r="D35" s="651"/>
      <c r="E35" s="270"/>
      <c r="F35" s="271"/>
      <c r="G35" s="270"/>
      <c r="H35" s="271"/>
      <c r="I35" s="725"/>
      <c r="J35" s="726"/>
      <c r="K35" s="649"/>
      <c r="L35" s="650"/>
      <c r="M35" s="650"/>
      <c r="N35" s="651"/>
      <c r="O35" s="655"/>
      <c r="P35" s="656"/>
      <c r="Q35" s="656"/>
      <c r="R35" s="656"/>
      <c r="S35" s="657"/>
      <c r="T35" s="290" t="s">
        <v>902</v>
      </c>
      <c r="U35" s="291"/>
      <c r="V35" s="292"/>
      <c r="W35" s="283"/>
      <c r="X35" s="284"/>
      <c r="Y35" s="284"/>
      <c r="Z35" s="284"/>
      <c r="AA35" s="284"/>
      <c r="AB35" s="284"/>
      <c r="AC35" s="285"/>
      <c r="AD35" s="283"/>
      <c r="AE35" s="284"/>
      <c r="AF35" s="284"/>
      <c r="AG35" s="284"/>
      <c r="AH35" s="284"/>
      <c r="AI35" s="284"/>
      <c r="AJ35" s="285"/>
      <c r="AK35" s="283"/>
      <c r="AL35" s="284"/>
      <c r="AM35" s="284"/>
      <c r="AN35" s="284"/>
      <c r="AO35" s="284"/>
      <c r="AP35" s="284"/>
      <c r="AQ35" s="285"/>
      <c r="AR35" s="283"/>
      <c r="AS35" s="284"/>
      <c r="AT35" s="284"/>
      <c r="AU35" s="284"/>
      <c r="AV35" s="284"/>
      <c r="AW35" s="284"/>
      <c r="AX35" s="285"/>
      <c r="AY35" s="283"/>
      <c r="AZ35" s="284"/>
      <c r="BA35" s="286"/>
      <c r="BB35" s="658"/>
      <c r="BC35" s="659"/>
      <c r="BD35" s="713"/>
      <c r="BE35" s="714"/>
      <c r="BF35" s="715"/>
      <c r="BG35" s="716"/>
      <c r="BH35" s="716"/>
      <c r="BI35" s="716"/>
      <c r="BJ35" s="717"/>
    </row>
    <row r="36" spans="2:62" ht="20.25" customHeight="1">
      <c r="B36" s="661"/>
      <c r="C36" s="664"/>
      <c r="D36" s="654"/>
      <c r="E36" s="270"/>
      <c r="F36" s="271">
        <f>C35</f>
        <v>0</v>
      </c>
      <c r="G36" s="270"/>
      <c r="H36" s="271">
        <f>I35</f>
        <v>0</v>
      </c>
      <c r="I36" s="667"/>
      <c r="J36" s="668"/>
      <c r="K36" s="652"/>
      <c r="L36" s="653"/>
      <c r="M36" s="653"/>
      <c r="N36" s="654"/>
      <c r="O36" s="655"/>
      <c r="P36" s="656"/>
      <c r="Q36" s="656"/>
      <c r="R36" s="656"/>
      <c r="S36" s="657"/>
      <c r="T36" s="287" t="s">
        <v>903</v>
      </c>
      <c r="U36" s="288"/>
      <c r="V36" s="289"/>
      <c r="W36" s="275" t="str">
        <f>IF(W35="","",VLOOKUP(W35,'②シフト記号表（従来型・ユニット型共通）'!$C$6:$L$47,10,FALSE))</f>
        <v/>
      </c>
      <c r="X36" s="276" t="str">
        <f>IF(X35="","",VLOOKUP(X35,'②シフト記号表（従来型・ユニット型共通）'!$C$6:$L$47,10,FALSE))</f>
        <v/>
      </c>
      <c r="Y36" s="276" t="str">
        <f>IF(Y35="","",VLOOKUP(Y35,'②シフト記号表（従来型・ユニット型共通）'!$C$6:$L$47,10,FALSE))</f>
        <v/>
      </c>
      <c r="Z36" s="276" t="str">
        <f>IF(Z35="","",VLOOKUP(Z35,'②シフト記号表（従来型・ユニット型共通）'!$C$6:$L$47,10,FALSE))</f>
        <v/>
      </c>
      <c r="AA36" s="276" t="str">
        <f>IF(AA35="","",VLOOKUP(AA35,'②シフト記号表（従来型・ユニット型共通）'!$C$6:$L$47,10,FALSE))</f>
        <v/>
      </c>
      <c r="AB36" s="276" t="str">
        <f>IF(AB35="","",VLOOKUP(AB35,'②シフト記号表（従来型・ユニット型共通）'!$C$6:$L$47,10,FALSE))</f>
        <v/>
      </c>
      <c r="AC36" s="277" t="str">
        <f>IF(AC35="","",VLOOKUP(AC35,'②シフト記号表（従来型・ユニット型共通）'!$C$6:$L$47,10,FALSE))</f>
        <v/>
      </c>
      <c r="AD36" s="275" t="str">
        <f>IF(AD35="","",VLOOKUP(AD35,'②シフト記号表（従来型・ユニット型共通）'!$C$6:$L$47,10,FALSE))</f>
        <v/>
      </c>
      <c r="AE36" s="276" t="str">
        <f>IF(AE35="","",VLOOKUP(AE35,'②シフト記号表（従来型・ユニット型共通）'!$C$6:$L$47,10,FALSE))</f>
        <v/>
      </c>
      <c r="AF36" s="276" t="str">
        <f>IF(AF35="","",VLOOKUP(AF35,'②シフト記号表（従来型・ユニット型共通）'!$C$6:$L$47,10,FALSE))</f>
        <v/>
      </c>
      <c r="AG36" s="276" t="str">
        <f>IF(AG35="","",VLOOKUP(AG35,'②シフト記号表（従来型・ユニット型共通）'!$C$6:$L$47,10,FALSE))</f>
        <v/>
      </c>
      <c r="AH36" s="276" t="str">
        <f>IF(AH35="","",VLOOKUP(AH35,'②シフト記号表（従来型・ユニット型共通）'!$C$6:$L$47,10,FALSE))</f>
        <v/>
      </c>
      <c r="AI36" s="276" t="str">
        <f>IF(AI35="","",VLOOKUP(AI35,'②シフト記号表（従来型・ユニット型共通）'!$C$6:$L$47,10,FALSE))</f>
        <v/>
      </c>
      <c r="AJ36" s="277" t="str">
        <f>IF(AJ35="","",VLOOKUP(AJ35,'②シフト記号表（従来型・ユニット型共通）'!$C$6:$L$47,10,FALSE))</f>
        <v/>
      </c>
      <c r="AK36" s="275" t="str">
        <f>IF(AK35="","",VLOOKUP(AK35,'②シフト記号表（従来型・ユニット型共通）'!$C$6:$L$47,10,FALSE))</f>
        <v/>
      </c>
      <c r="AL36" s="276" t="str">
        <f>IF(AL35="","",VLOOKUP(AL35,'②シフト記号表（従来型・ユニット型共通）'!$C$6:$L$47,10,FALSE))</f>
        <v/>
      </c>
      <c r="AM36" s="276" t="str">
        <f>IF(AM35="","",VLOOKUP(AM35,'②シフト記号表（従来型・ユニット型共通）'!$C$6:$L$47,10,FALSE))</f>
        <v/>
      </c>
      <c r="AN36" s="276" t="str">
        <f>IF(AN35="","",VLOOKUP(AN35,'②シフト記号表（従来型・ユニット型共通）'!$C$6:$L$47,10,FALSE))</f>
        <v/>
      </c>
      <c r="AO36" s="276" t="str">
        <f>IF(AO35="","",VLOOKUP(AO35,'②シフト記号表（従来型・ユニット型共通）'!$C$6:$L$47,10,FALSE))</f>
        <v/>
      </c>
      <c r="AP36" s="276" t="str">
        <f>IF(AP35="","",VLOOKUP(AP35,'②シフト記号表（従来型・ユニット型共通）'!$C$6:$L$47,10,FALSE))</f>
        <v/>
      </c>
      <c r="AQ36" s="277" t="str">
        <f>IF(AQ35="","",VLOOKUP(AQ35,'②シフト記号表（従来型・ユニット型共通）'!$C$6:$L$47,10,FALSE))</f>
        <v/>
      </c>
      <c r="AR36" s="275" t="str">
        <f>IF(AR35="","",VLOOKUP(AR35,'②シフト記号表（従来型・ユニット型共通）'!$C$6:$L$47,10,FALSE))</f>
        <v/>
      </c>
      <c r="AS36" s="276" t="str">
        <f>IF(AS35="","",VLOOKUP(AS35,'②シフト記号表（従来型・ユニット型共通）'!$C$6:$L$47,10,FALSE))</f>
        <v/>
      </c>
      <c r="AT36" s="276" t="str">
        <f>IF(AT35="","",VLOOKUP(AT35,'②シフト記号表（従来型・ユニット型共通）'!$C$6:$L$47,10,FALSE))</f>
        <v/>
      </c>
      <c r="AU36" s="276" t="str">
        <f>IF(AU35="","",VLOOKUP(AU35,'②シフト記号表（従来型・ユニット型共通）'!$C$6:$L$47,10,FALSE))</f>
        <v/>
      </c>
      <c r="AV36" s="276" t="str">
        <f>IF(AV35="","",VLOOKUP(AV35,'②シフト記号表（従来型・ユニット型共通）'!$C$6:$L$47,10,FALSE))</f>
        <v/>
      </c>
      <c r="AW36" s="276" t="str">
        <f>IF(AW35="","",VLOOKUP(AW35,'②シフト記号表（従来型・ユニット型共通）'!$C$6:$L$47,10,FALSE))</f>
        <v/>
      </c>
      <c r="AX36" s="277" t="str">
        <f>IF(AX35="","",VLOOKUP(AX35,'②シフト記号表（従来型・ユニット型共通）'!$C$6:$L$47,10,FALSE))</f>
        <v/>
      </c>
      <c r="AY36" s="275" t="str">
        <f>IF(AY35="","",VLOOKUP(AY35,'②シフト記号表（従来型・ユニット型共通）'!$C$6:$L$47,10,FALSE))</f>
        <v/>
      </c>
      <c r="AZ36" s="276" t="str">
        <f>IF(AZ35="","",VLOOKUP(AZ35,'②シフト記号表（従来型・ユニット型共通）'!$C$6:$L$47,10,FALSE))</f>
        <v/>
      </c>
      <c r="BA36" s="276" t="str">
        <f>IF(BA35="","",VLOOKUP(BA35,'②シフト記号表（従来型・ユニット型共通）'!$C$6:$L$47,10,FALSE))</f>
        <v/>
      </c>
      <c r="BB36" s="721">
        <f>IF($BE$3="４週",SUM(W36:AX36),IF($BE$3="暦月",SUM(W36:BA36),""))</f>
        <v>0</v>
      </c>
      <c r="BC36" s="722"/>
      <c r="BD36" s="723">
        <f>IF($BE$3="４週",BB36/4,IF($BE$3="暦月",(BB36/($BE$8/7)),""))</f>
        <v>0</v>
      </c>
      <c r="BE36" s="722"/>
      <c r="BF36" s="718"/>
      <c r="BG36" s="719"/>
      <c r="BH36" s="719"/>
      <c r="BI36" s="719"/>
      <c r="BJ36" s="720"/>
    </row>
    <row r="37" spans="2:62" ht="20.25" customHeight="1">
      <c r="B37" s="660">
        <f>B35+1</f>
        <v>11</v>
      </c>
      <c r="C37" s="724"/>
      <c r="D37" s="651"/>
      <c r="E37" s="270"/>
      <c r="F37" s="271"/>
      <c r="G37" s="270"/>
      <c r="H37" s="271"/>
      <c r="I37" s="725"/>
      <c r="J37" s="726"/>
      <c r="K37" s="649"/>
      <c r="L37" s="650"/>
      <c r="M37" s="650"/>
      <c r="N37" s="651"/>
      <c r="O37" s="655"/>
      <c r="P37" s="656"/>
      <c r="Q37" s="656"/>
      <c r="R37" s="656"/>
      <c r="S37" s="657"/>
      <c r="T37" s="290" t="s">
        <v>902</v>
      </c>
      <c r="U37" s="291"/>
      <c r="V37" s="292"/>
      <c r="W37" s="283"/>
      <c r="X37" s="284"/>
      <c r="Y37" s="284"/>
      <c r="Z37" s="284"/>
      <c r="AA37" s="284"/>
      <c r="AB37" s="284"/>
      <c r="AC37" s="285"/>
      <c r="AD37" s="283"/>
      <c r="AE37" s="284"/>
      <c r="AF37" s="284"/>
      <c r="AG37" s="284"/>
      <c r="AH37" s="284"/>
      <c r="AI37" s="284"/>
      <c r="AJ37" s="285"/>
      <c r="AK37" s="283"/>
      <c r="AL37" s="284"/>
      <c r="AM37" s="284"/>
      <c r="AN37" s="284"/>
      <c r="AO37" s="284"/>
      <c r="AP37" s="284"/>
      <c r="AQ37" s="285"/>
      <c r="AR37" s="283"/>
      <c r="AS37" s="284"/>
      <c r="AT37" s="284"/>
      <c r="AU37" s="284"/>
      <c r="AV37" s="284"/>
      <c r="AW37" s="284"/>
      <c r="AX37" s="285"/>
      <c r="AY37" s="283"/>
      <c r="AZ37" s="284"/>
      <c r="BA37" s="286"/>
      <c r="BB37" s="658"/>
      <c r="BC37" s="659"/>
      <c r="BD37" s="713"/>
      <c r="BE37" s="714"/>
      <c r="BF37" s="715"/>
      <c r="BG37" s="716"/>
      <c r="BH37" s="716"/>
      <c r="BI37" s="716"/>
      <c r="BJ37" s="717"/>
    </row>
    <row r="38" spans="2:62" ht="20.25" customHeight="1">
      <c r="B38" s="661"/>
      <c r="C38" s="664"/>
      <c r="D38" s="654"/>
      <c r="E38" s="270"/>
      <c r="F38" s="271">
        <f>C37</f>
        <v>0</v>
      </c>
      <c r="G38" s="270"/>
      <c r="H38" s="271">
        <f>I37</f>
        <v>0</v>
      </c>
      <c r="I38" s="667"/>
      <c r="J38" s="668"/>
      <c r="K38" s="652"/>
      <c r="L38" s="653"/>
      <c r="M38" s="653"/>
      <c r="N38" s="654"/>
      <c r="O38" s="655"/>
      <c r="P38" s="656"/>
      <c r="Q38" s="656"/>
      <c r="R38" s="656"/>
      <c r="S38" s="657"/>
      <c r="T38" s="287" t="s">
        <v>903</v>
      </c>
      <c r="U38" s="288"/>
      <c r="V38" s="289"/>
      <c r="W38" s="275" t="str">
        <f>IF(W37="","",VLOOKUP(W37,'②シフト記号表（従来型・ユニット型共通）'!$C$6:$L$47,10,FALSE))</f>
        <v/>
      </c>
      <c r="X38" s="276" t="str">
        <f>IF(X37="","",VLOOKUP(X37,'②シフト記号表（従来型・ユニット型共通）'!$C$6:$L$47,10,FALSE))</f>
        <v/>
      </c>
      <c r="Y38" s="276" t="str">
        <f>IF(Y37="","",VLOOKUP(Y37,'②シフト記号表（従来型・ユニット型共通）'!$C$6:$L$47,10,FALSE))</f>
        <v/>
      </c>
      <c r="Z38" s="276" t="str">
        <f>IF(Z37="","",VLOOKUP(Z37,'②シフト記号表（従来型・ユニット型共通）'!$C$6:$L$47,10,FALSE))</f>
        <v/>
      </c>
      <c r="AA38" s="276" t="str">
        <f>IF(AA37="","",VLOOKUP(AA37,'②シフト記号表（従来型・ユニット型共通）'!$C$6:$L$47,10,FALSE))</f>
        <v/>
      </c>
      <c r="AB38" s="276" t="str">
        <f>IF(AB37="","",VLOOKUP(AB37,'②シフト記号表（従来型・ユニット型共通）'!$C$6:$L$47,10,FALSE))</f>
        <v/>
      </c>
      <c r="AC38" s="277" t="str">
        <f>IF(AC37="","",VLOOKUP(AC37,'②シフト記号表（従来型・ユニット型共通）'!$C$6:$L$47,10,FALSE))</f>
        <v/>
      </c>
      <c r="AD38" s="275" t="str">
        <f>IF(AD37="","",VLOOKUP(AD37,'②シフト記号表（従来型・ユニット型共通）'!$C$6:$L$47,10,FALSE))</f>
        <v/>
      </c>
      <c r="AE38" s="276" t="str">
        <f>IF(AE37="","",VLOOKUP(AE37,'②シフト記号表（従来型・ユニット型共通）'!$C$6:$L$47,10,FALSE))</f>
        <v/>
      </c>
      <c r="AF38" s="276" t="str">
        <f>IF(AF37="","",VLOOKUP(AF37,'②シフト記号表（従来型・ユニット型共通）'!$C$6:$L$47,10,FALSE))</f>
        <v/>
      </c>
      <c r="AG38" s="276" t="str">
        <f>IF(AG37="","",VLOOKUP(AG37,'②シフト記号表（従来型・ユニット型共通）'!$C$6:$L$47,10,FALSE))</f>
        <v/>
      </c>
      <c r="AH38" s="276" t="str">
        <f>IF(AH37="","",VLOOKUP(AH37,'②シフト記号表（従来型・ユニット型共通）'!$C$6:$L$47,10,FALSE))</f>
        <v/>
      </c>
      <c r="AI38" s="276" t="str">
        <f>IF(AI37="","",VLOOKUP(AI37,'②シフト記号表（従来型・ユニット型共通）'!$C$6:$L$47,10,FALSE))</f>
        <v/>
      </c>
      <c r="AJ38" s="277" t="str">
        <f>IF(AJ37="","",VLOOKUP(AJ37,'②シフト記号表（従来型・ユニット型共通）'!$C$6:$L$47,10,FALSE))</f>
        <v/>
      </c>
      <c r="AK38" s="275" t="str">
        <f>IF(AK37="","",VLOOKUP(AK37,'②シフト記号表（従来型・ユニット型共通）'!$C$6:$L$47,10,FALSE))</f>
        <v/>
      </c>
      <c r="AL38" s="276" t="str">
        <f>IF(AL37="","",VLOOKUP(AL37,'②シフト記号表（従来型・ユニット型共通）'!$C$6:$L$47,10,FALSE))</f>
        <v/>
      </c>
      <c r="AM38" s="276" t="str">
        <f>IF(AM37="","",VLOOKUP(AM37,'②シフト記号表（従来型・ユニット型共通）'!$C$6:$L$47,10,FALSE))</f>
        <v/>
      </c>
      <c r="AN38" s="276" t="str">
        <f>IF(AN37="","",VLOOKUP(AN37,'②シフト記号表（従来型・ユニット型共通）'!$C$6:$L$47,10,FALSE))</f>
        <v/>
      </c>
      <c r="AO38" s="276" t="str">
        <f>IF(AO37="","",VLOOKUP(AO37,'②シフト記号表（従来型・ユニット型共通）'!$C$6:$L$47,10,FALSE))</f>
        <v/>
      </c>
      <c r="AP38" s="276" t="str">
        <f>IF(AP37="","",VLOOKUP(AP37,'②シフト記号表（従来型・ユニット型共通）'!$C$6:$L$47,10,FALSE))</f>
        <v/>
      </c>
      <c r="AQ38" s="277" t="str">
        <f>IF(AQ37="","",VLOOKUP(AQ37,'②シフト記号表（従来型・ユニット型共通）'!$C$6:$L$47,10,FALSE))</f>
        <v/>
      </c>
      <c r="AR38" s="275" t="str">
        <f>IF(AR37="","",VLOOKUP(AR37,'②シフト記号表（従来型・ユニット型共通）'!$C$6:$L$47,10,FALSE))</f>
        <v/>
      </c>
      <c r="AS38" s="276" t="str">
        <f>IF(AS37="","",VLOOKUP(AS37,'②シフト記号表（従来型・ユニット型共通）'!$C$6:$L$47,10,FALSE))</f>
        <v/>
      </c>
      <c r="AT38" s="276" t="str">
        <f>IF(AT37="","",VLOOKUP(AT37,'②シフト記号表（従来型・ユニット型共通）'!$C$6:$L$47,10,FALSE))</f>
        <v/>
      </c>
      <c r="AU38" s="276" t="str">
        <f>IF(AU37="","",VLOOKUP(AU37,'②シフト記号表（従来型・ユニット型共通）'!$C$6:$L$47,10,FALSE))</f>
        <v/>
      </c>
      <c r="AV38" s="276" t="str">
        <f>IF(AV37="","",VLOOKUP(AV37,'②シフト記号表（従来型・ユニット型共通）'!$C$6:$L$47,10,FALSE))</f>
        <v/>
      </c>
      <c r="AW38" s="276" t="str">
        <f>IF(AW37="","",VLOOKUP(AW37,'②シフト記号表（従来型・ユニット型共通）'!$C$6:$L$47,10,FALSE))</f>
        <v/>
      </c>
      <c r="AX38" s="277" t="str">
        <f>IF(AX37="","",VLOOKUP(AX37,'②シフト記号表（従来型・ユニット型共通）'!$C$6:$L$47,10,FALSE))</f>
        <v/>
      </c>
      <c r="AY38" s="275" t="str">
        <f>IF(AY37="","",VLOOKUP(AY37,'②シフト記号表（従来型・ユニット型共通）'!$C$6:$L$47,10,FALSE))</f>
        <v/>
      </c>
      <c r="AZ38" s="276" t="str">
        <f>IF(AZ37="","",VLOOKUP(AZ37,'②シフト記号表（従来型・ユニット型共通）'!$C$6:$L$47,10,FALSE))</f>
        <v/>
      </c>
      <c r="BA38" s="276" t="str">
        <f>IF(BA37="","",VLOOKUP(BA37,'②シフト記号表（従来型・ユニット型共通）'!$C$6:$L$47,10,FALSE))</f>
        <v/>
      </c>
      <c r="BB38" s="721">
        <f>IF($BE$3="４週",SUM(W38:AX38),IF($BE$3="暦月",SUM(W38:BA38),""))</f>
        <v>0</v>
      </c>
      <c r="BC38" s="722"/>
      <c r="BD38" s="723">
        <f>IF($BE$3="４週",BB38/4,IF($BE$3="暦月",(BB38/($BE$8/7)),""))</f>
        <v>0</v>
      </c>
      <c r="BE38" s="722"/>
      <c r="BF38" s="718"/>
      <c r="BG38" s="719"/>
      <c r="BH38" s="719"/>
      <c r="BI38" s="719"/>
      <c r="BJ38" s="720"/>
    </row>
    <row r="39" spans="2:62" ht="20.25" customHeight="1">
      <c r="B39" s="660">
        <f>B37+1</f>
        <v>12</v>
      </c>
      <c r="C39" s="724"/>
      <c r="D39" s="651"/>
      <c r="E39" s="270"/>
      <c r="F39" s="271"/>
      <c r="G39" s="270"/>
      <c r="H39" s="271"/>
      <c r="I39" s="725"/>
      <c r="J39" s="726"/>
      <c r="K39" s="649"/>
      <c r="L39" s="650"/>
      <c r="M39" s="650"/>
      <c r="N39" s="651"/>
      <c r="O39" s="655"/>
      <c r="P39" s="656"/>
      <c r="Q39" s="656"/>
      <c r="R39" s="656"/>
      <c r="S39" s="657"/>
      <c r="T39" s="290" t="s">
        <v>902</v>
      </c>
      <c r="U39" s="291"/>
      <c r="V39" s="292"/>
      <c r="W39" s="283"/>
      <c r="X39" s="284"/>
      <c r="Y39" s="284"/>
      <c r="Z39" s="284"/>
      <c r="AA39" s="284"/>
      <c r="AB39" s="284"/>
      <c r="AC39" s="285"/>
      <c r="AD39" s="283"/>
      <c r="AE39" s="284"/>
      <c r="AF39" s="284"/>
      <c r="AG39" s="284"/>
      <c r="AH39" s="284"/>
      <c r="AI39" s="284"/>
      <c r="AJ39" s="285"/>
      <c r="AK39" s="283"/>
      <c r="AL39" s="284"/>
      <c r="AM39" s="284"/>
      <c r="AN39" s="284"/>
      <c r="AO39" s="284"/>
      <c r="AP39" s="284"/>
      <c r="AQ39" s="285"/>
      <c r="AR39" s="283"/>
      <c r="AS39" s="284"/>
      <c r="AT39" s="284"/>
      <c r="AU39" s="284"/>
      <c r="AV39" s="284"/>
      <c r="AW39" s="284"/>
      <c r="AX39" s="285"/>
      <c r="AY39" s="283"/>
      <c r="AZ39" s="284"/>
      <c r="BA39" s="286"/>
      <c r="BB39" s="658"/>
      <c r="BC39" s="659"/>
      <c r="BD39" s="713"/>
      <c r="BE39" s="714"/>
      <c r="BF39" s="715"/>
      <c r="BG39" s="716"/>
      <c r="BH39" s="716"/>
      <c r="BI39" s="716"/>
      <c r="BJ39" s="717"/>
    </row>
    <row r="40" spans="2:62" ht="20.25" customHeight="1">
      <c r="B40" s="661"/>
      <c r="C40" s="664"/>
      <c r="D40" s="654"/>
      <c r="E40" s="270"/>
      <c r="F40" s="271">
        <f>C39</f>
        <v>0</v>
      </c>
      <c r="G40" s="270"/>
      <c r="H40" s="271">
        <f>I39</f>
        <v>0</v>
      </c>
      <c r="I40" s="667"/>
      <c r="J40" s="668"/>
      <c r="K40" s="652"/>
      <c r="L40" s="653"/>
      <c r="M40" s="653"/>
      <c r="N40" s="654"/>
      <c r="O40" s="655"/>
      <c r="P40" s="656"/>
      <c r="Q40" s="656"/>
      <c r="R40" s="656"/>
      <c r="S40" s="657"/>
      <c r="T40" s="287" t="s">
        <v>903</v>
      </c>
      <c r="U40" s="288"/>
      <c r="V40" s="289"/>
      <c r="W40" s="275" t="str">
        <f>IF(W39="","",VLOOKUP(W39,'②シフト記号表（従来型・ユニット型共通）'!$C$6:$L$47,10,FALSE))</f>
        <v/>
      </c>
      <c r="X40" s="276" t="str">
        <f>IF(X39="","",VLOOKUP(X39,'②シフト記号表（従来型・ユニット型共通）'!$C$6:$L$47,10,FALSE))</f>
        <v/>
      </c>
      <c r="Y40" s="276" t="str">
        <f>IF(Y39="","",VLOOKUP(Y39,'②シフト記号表（従来型・ユニット型共通）'!$C$6:$L$47,10,FALSE))</f>
        <v/>
      </c>
      <c r="Z40" s="276" t="str">
        <f>IF(Z39="","",VLOOKUP(Z39,'②シフト記号表（従来型・ユニット型共通）'!$C$6:$L$47,10,FALSE))</f>
        <v/>
      </c>
      <c r="AA40" s="276" t="str">
        <f>IF(AA39="","",VLOOKUP(AA39,'②シフト記号表（従来型・ユニット型共通）'!$C$6:$L$47,10,FALSE))</f>
        <v/>
      </c>
      <c r="AB40" s="276" t="str">
        <f>IF(AB39="","",VLOOKUP(AB39,'②シフト記号表（従来型・ユニット型共通）'!$C$6:$L$47,10,FALSE))</f>
        <v/>
      </c>
      <c r="AC40" s="277" t="str">
        <f>IF(AC39="","",VLOOKUP(AC39,'②シフト記号表（従来型・ユニット型共通）'!$C$6:$L$47,10,FALSE))</f>
        <v/>
      </c>
      <c r="AD40" s="275" t="str">
        <f>IF(AD39="","",VLOOKUP(AD39,'②シフト記号表（従来型・ユニット型共通）'!$C$6:$L$47,10,FALSE))</f>
        <v/>
      </c>
      <c r="AE40" s="276" t="str">
        <f>IF(AE39="","",VLOOKUP(AE39,'②シフト記号表（従来型・ユニット型共通）'!$C$6:$L$47,10,FALSE))</f>
        <v/>
      </c>
      <c r="AF40" s="276" t="str">
        <f>IF(AF39="","",VLOOKUP(AF39,'②シフト記号表（従来型・ユニット型共通）'!$C$6:$L$47,10,FALSE))</f>
        <v/>
      </c>
      <c r="AG40" s="276" t="str">
        <f>IF(AG39="","",VLOOKUP(AG39,'②シフト記号表（従来型・ユニット型共通）'!$C$6:$L$47,10,FALSE))</f>
        <v/>
      </c>
      <c r="AH40" s="276" t="str">
        <f>IF(AH39="","",VLOOKUP(AH39,'②シフト記号表（従来型・ユニット型共通）'!$C$6:$L$47,10,FALSE))</f>
        <v/>
      </c>
      <c r="AI40" s="276" t="str">
        <f>IF(AI39="","",VLOOKUP(AI39,'②シフト記号表（従来型・ユニット型共通）'!$C$6:$L$47,10,FALSE))</f>
        <v/>
      </c>
      <c r="AJ40" s="277" t="str">
        <f>IF(AJ39="","",VLOOKUP(AJ39,'②シフト記号表（従来型・ユニット型共通）'!$C$6:$L$47,10,FALSE))</f>
        <v/>
      </c>
      <c r="AK40" s="275" t="str">
        <f>IF(AK39="","",VLOOKUP(AK39,'②シフト記号表（従来型・ユニット型共通）'!$C$6:$L$47,10,FALSE))</f>
        <v/>
      </c>
      <c r="AL40" s="276" t="str">
        <f>IF(AL39="","",VLOOKUP(AL39,'②シフト記号表（従来型・ユニット型共通）'!$C$6:$L$47,10,FALSE))</f>
        <v/>
      </c>
      <c r="AM40" s="276" t="str">
        <f>IF(AM39="","",VLOOKUP(AM39,'②シフト記号表（従来型・ユニット型共通）'!$C$6:$L$47,10,FALSE))</f>
        <v/>
      </c>
      <c r="AN40" s="276" t="str">
        <f>IF(AN39="","",VLOOKUP(AN39,'②シフト記号表（従来型・ユニット型共通）'!$C$6:$L$47,10,FALSE))</f>
        <v/>
      </c>
      <c r="AO40" s="276" t="str">
        <f>IF(AO39="","",VLOOKUP(AO39,'②シフト記号表（従来型・ユニット型共通）'!$C$6:$L$47,10,FALSE))</f>
        <v/>
      </c>
      <c r="AP40" s="276" t="str">
        <f>IF(AP39="","",VLOOKUP(AP39,'②シフト記号表（従来型・ユニット型共通）'!$C$6:$L$47,10,FALSE))</f>
        <v/>
      </c>
      <c r="AQ40" s="277" t="str">
        <f>IF(AQ39="","",VLOOKUP(AQ39,'②シフト記号表（従来型・ユニット型共通）'!$C$6:$L$47,10,FALSE))</f>
        <v/>
      </c>
      <c r="AR40" s="275" t="str">
        <f>IF(AR39="","",VLOOKUP(AR39,'②シフト記号表（従来型・ユニット型共通）'!$C$6:$L$47,10,FALSE))</f>
        <v/>
      </c>
      <c r="AS40" s="276" t="str">
        <f>IF(AS39="","",VLOOKUP(AS39,'②シフト記号表（従来型・ユニット型共通）'!$C$6:$L$47,10,FALSE))</f>
        <v/>
      </c>
      <c r="AT40" s="276" t="str">
        <f>IF(AT39="","",VLOOKUP(AT39,'②シフト記号表（従来型・ユニット型共通）'!$C$6:$L$47,10,FALSE))</f>
        <v/>
      </c>
      <c r="AU40" s="276" t="str">
        <f>IF(AU39="","",VLOOKUP(AU39,'②シフト記号表（従来型・ユニット型共通）'!$C$6:$L$47,10,FALSE))</f>
        <v/>
      </c>
      <c r="AV40" s="276" t="str">
        <f>IF(AV39="","",VLOOKUP(AV39,'②シフト記号表（従来型・ユニット型共通）'!$C$6:$L$47,10,FALSE))</f>
        <v/>
      </c>
      <c r="AW40" s="276" t="str">
        <f>IF(AW39="","",VLOOKUP(AW39,'②シフト記号表（従来型・ユニット型共通）'!$C$6:$L$47,10,FALSE))</f>
        <v/>
      </c>
      <c r="AX40" s="277" t="str">
        <f>IF(AX39="","",VLOOKUP(AX39,'②シフト記号表（従来型・ユニット型共通）'!$C$6:$L$47,10,FALSE))</f>
        <v/>
      </c>
      <c r="AY40" s="275" t="str">
        <f>IF(AY39="","",VLOOKUP(AY39,'②シフト記号表（従来型・ユニット型共通）'!$C$6:$L$47,10,FALSE))</f>
        <v/>
      </c>
      <c r="AZ40" s="276" t="str">
        <f>IF(AZ39="","",VLOOKUP(AZ39,'②シフト記号表（従来型・ユニット型共通）'!$C$6:$L$47,10,FALSE))</f>
        <v/>
      </c>
      <c r="BA40" s="276" t="str">
        <f>IF(BA39="","",VLOOKUP(BA39,'②シフト記号表（従来型・ユニット型共通）'!$C$6:$L$47,10,FALSE))</f>
        <v/>
      </c>
      <c r="BB40" s="721">
        <f>IF($BE$3="４週",SUM(W40:AX40),IF($BE$3="暦月",SUM(W40:BA40),""))</f>
        <v>0</v>
      </c>
      <c r="BC40" s="722"/>
      <c r="BD40" s="723">
        <f>IF($BE$3="４週",BB40/4,IF($BE$3="暦月",(BB40/($BE$8/7)),""))</f>
        <v>0</v>
      </c>
      <c r="BE40" s="722"/>
      <c r="BF40" s="718"/>
      <c r="BG40" s="719"/>
      <c r="BH40" s="719"/>
      <c r="BI40" s="719"/>
      <c r="BJ40" s="720"/>
    </row>
    <row r="41" spans="2:62" ht="20.25" customHeight="1">
      <c r="B41" s="660">
        <f>B39+1</f>
        <v>13</v>
      </c>
      <c r="C41" s="724"/>
      <c r="D41" s="651"/>
      <c r="E41" s="270"/>
      <c r="F41" s="271"/>
      <c r="G41" s="270"/>
      <c r="H41" s="271"/>
      <c r="I41" s="725"/>
      <c r="J41" s="726"/>
      <c r="K41" s="649"/>
      <c r="L41" s="650"/>
      <c r="M41" s="650"/>
      <c r="N41" s="651"/>
      <c r="O41" s="655"/>
      <c r="P41" s="656"/>
      <c r="Q41" s="656"/>
      <c r="R41" s="656"/>
      <c r="S41" s="657"/>
      <c r="T41" s="290" t="s">
        <v>902</v>
      </c>
      <c r="U41" s="291"/>
      <c r="V41" s="292"/>
      <c r="W41" s="283"/>
      <c r="X41" s="284"/>
      <c r="Y41" s="284"/>
      <c r="Z41" s="284"/>
      <c r="AA41" s="284"/>
      <c r="AB41" s="284"/>
      <c r="AC41" s="285"/>
      <c r="AD41" s="283"/>
      <c r="AE41" s="284"/>
      <c r="AF41" s="284"/>
      <c r="AG41" s="284"/>
      <c r="AH41" s="284"/>
      <c r="AI41" s="284"/>
      <c r="AJ41" s="285"/>
      <c r="AK41" s="283"/>
      <c r="AL41" s="284"/>
      <c r="AM41" s="284"/>
      <c r="AN41" s="284"/>
      <c r="AO41" s="284"/>
      <c r="AP41" s="284"/>
      <c r="AQ41" s="285"/>
      <c r="AR41" s="283"/>
      <c r="AS41" s="284"/>
      <c r="AT41" s="284"/>
      <c r="AU41" s="284"/>
      <c r="AV41" s="284"/>
      <c r="AW41" s="284"/>
      <c r="AX41" s="285"/>
      <c r="AY41" s="283"/>
      <c r="AZ41" s="284"/>
      <c r="BA41" s="286"/>
      <c r="BB41" s="658"/>
      <c r="BC41" s="659"/>
      <c r="BD41" s="713"/>
      <c r="BE41" s="714"/>
      <c r="BF41" s="715"/>
      <c r="BG41" s="716"/>
      <c r="BH41" s="716"/>
      <c r="BI41" s="716"/>
      <c r="BJ41" s="717"/>
    </row>
    <row r="42" spans="2:62" ht="20.25" customHeight="1">
      <c r="B42" s="661"/>
      <c r="C42" s="664"/>
      <c r="D42" s="654"/>
      <c r="E42" s="270"/>
      <c r="F42" s="271">
        <f>C41</f>
        <v>0</v>
      </c>
      <c r="G42" s="270"/>
      <c r="H42" s="271">
        <f>I41</f>
        <v>0</v>
      </c>
      <c r="I42" s="667"/>
      <c r="J42" s="668"/>
      <c r="K42" s="652"/>
      <c r="L42" s="653"/>
      <c r="M42" s="653"/>
      <c r="N42" s="654"/>
      <c r="O42" s="655"/>
      <c r="P42" s="656"/>
      <c r="Q42" s="656"/>
      <c r="R42" s="656"/>
      <c r="S42" s="657"/>
      <c r="T42" s="287" t="s">
        <v>903</v>
      </c>
      <c r="U42" s="288"/>
      <c r="V42" s="289"/>
      <c r="W42" s="275" t="str">
        <f>IF(W41="","",VLOOKUP(W41,'②シフト記号表（従来型・ユニット型共通）'!$C$6:$L$47,10,FALSE))</f>
        <v/>
      </c>
      <c r="X42" s="276" t="str">
        <f>IF(X41="","",VLOOKUP(X41,'②シフト記号表（従来型・ユニット型共通）'!$C$6:$L$47,10,FALSE))</f>
        <v/>
      </c>
      <c r="Y42" s="276" t="str">
        <f>IF(Y41="","",VLOOKUP(Y41,'②シフト記号表（従来型・ユニット型共通）'!$C$6:$L$47,10,FALSE))</f>
        <v/>
      </c>
      <c r="Z42" s="276" t="str">
        <f>IF(Z41="","",VLOOKUP(Z41,'②シフト記号表（従来型・ユニット型共通）'!$C$6:$L$47,10,FALSE))</f>
        <v/>
      </c>
      <c r="AA42" s="276" t="str">
        <f>IF(AA41="","",VLOOKUP(AA41,'②シフト記号表（従来型・ユニット型共通）'!$C$6:$L$47,10,FALSE))</f>
        <v/>
      </c>
      <c r="AB42" s="276" t="str">
        <f>IF(AB41="","",VLOOKUP(AB41,'②シフト記号表（従来型・ユニット型共通）'!$C$6:$L$47,10,FALSE))</f>
        <v/>
      </c>
      <c r="AC42" s="277" t="str">
        <f>IF(AC41="","",VLOOKUP(AC41,'②シフト記号表（従来型・ユニット型共通）'!$C$6:$L$47,10,FALSE))</f>
        <v/>
      </c>
      <c r="AD42" s="275" t="str">
        <f>IF(AD41="","",VLOOKUP(AD41,'②シフト記号表（従来型・ユニット型共通）'!$C$6:$L$47,10,FALSE))</f>
        <v/>
      </c>
      <c r="AE42" s="276" t="str">
        <f>IF(AE41="","",VLOOKUP(AE41,'②シフト記号表（従来型・ユニット型共通）'!$C$6:$L$47,10,FALSE))</f>
        <v/>
      </c>
      <c r="AF42" s="276" t="str">
        <f>IF(AF41="","",VLOOKUP(AF41,'②シフト記号表（従来型・ユニット型共通）'!$C$6:$L$47,10,FALSE))</f>
        <v/>
      </c>
      <c r="AG42" s="276" t="str">
        <f>IF(AG41="","",VLOOKUP(AG41,'②シフト記号表（従来型・ユニット型共通）'!$C$6:$L$47,10,FALSE))</f>
        <v/>
      </c>
      <c r="AH42" s="276" t="str">
        <f>IF(AH41="","",VLOOKUP(AH41,'②シフト記号表（従来型・ユニット型共通）'!$C$6:$L$47,10,FALSE))</f>
        <v/>
      </c>
      <c r="AI42" s="276" t="str">
        <f>IF(AI41="","",VLOOKUP(AI41,'②シフト記号表（従来型・ユニット型共通）'!$C$6:$L$47,10,FALSE))</f>
        <v/>
      </c>
      <c r="AJ42" s="277" t="str">
        <f>IF(AJ41="","",VLOOKUP(AJ41,'②シフト記号表（従来型・ユニット型共通）'!$C$6:$L$47,10,FALSE))</f>
        <v/>
      </c>
      <c r="AK42" s="275" t="str">
        <f>IF(AK41="","",VLOOKUP(AK41,'②シフト記号表（従来型・ユニット型共通）'!$C$6:$L$47,10,FALSE))</f>
        <v/>
      </c>
      <c r="AL42" s="276" t="str">
        <f>IF(AL41="","",VLOOKUP(AL41,'②シフト記号表（従来型・ユニット型共通）'!$C$6:$L$47,10,FALSE))</f>
        <v/>
      </c>
      <c r="AM42" s="276" t="str">
        <f>IF(AM41="","",VLOOKUP(AM41,'②シフト記号表（従来型・ユニット型共通）'!$C$6:$L$47,10,FALSE))</f>
        <v/>
      </c>
      <c r="AN42" s="276" t="str">
        <f>IF(AN41="","",VLOOKUP(AN41,'②シフト記号表（従来型・ユニット型共通）'!$C$6:$L$47,10,FALSE))</f>
        <v/>
      </c>
      <c r="AO42" s="276" t="str">
        <f>IF(AO41="","",VLOOKUP(AO41,'②シフト記号表（従来型・ユニット型共通）'!$C$6:$L$47,10,FALSE))</f>
        <v/>
      </c>
      <c r="AP42" s="276" t="str">
        <f>IF(AP41="","",VLOOKUP(AP41,'②シフト記号表（従来型・ユニット型共通）'!$C$6:$L$47,10,FALSE))</f>
        <v/>
      </c>
      <c r="AQ42" s="277" t="str">
        <f>IF(AQ41="","",VLOOKUP(AQ41,'②シフト記号表（従来型・ユニット型共通）'!$C$6:$L$47,10,FALSE))</f>
        <v/>
      </c>
      <c r="AR42" s="275" t="str">
        <f>IF(AR41="","",VLOOKUP(AR41,'②シフト記号表（従来型・ユニット型共通）'!$C$6:$L$47,10,FALSE))</f>
        <v/>
      </c>
      <c r="AS42" s="276" t="str">
        <f>IF(AS41="","",VLOOKUP(AS41,'②シフト記号表（従来型・ユニット型共通）'!$C$6:$L$47,10,FALSE))</f>
        <v/>
      </c>
      <c r="AT42" s="276" t="str">
        <f>IF(AT41="","",VLOOKUP(AT41,'②シフト記号表（従来型・ユニット型共通）'!$C$6:$L$47,10,FALSE))</f>
        <v/>
      </c>
      <c r="AU42" s="276" t="str">
        <f>IF(AU41="","",VLOOKUP(AU41,'②シフト記号表（従来型・ユニット型共通）'!$C$6:$L$47,10,FALSE))</f>
        <v/>
      </c>
      <c r="AV42" s="276" t="str">
        <f>IF(AV41="","",VLOOKUP(AV41,'②シフト記号表（従来型・ユニット型共通）'!$C$6:$L$47,10,FALSE))</f>
        <v/>
      </c>
      <c r="AW42" s="276" t="str">
        <f>IF(AW41="","",VLOOKUP(AW41,'②シフト記号表（従来型・ユニット型共通）'!$C$6:$L$47,10,FALSE))</f>
        <v/>
      </c>
      <c r="AX42" s="277" t="str">
        <f>IF(AX41="","",VLOOKUP(AX41,'②シフト記号表（従来型・ユニット型共通）'!$C$6:$L$47,10,FALSE))</f>
        <v/>
      </c>
      <c r="AY42" s="275" t="str">
        <f>IF(AY41="","",VLOOKUP(AY41,'②シフト記号表（従来型・ユニット型共通）'!$C$6:$L$47,10,FALSE))</f>
        <v/>
      </c>
      <c r="AZ42" s="276" t="str">
        <f>IF(AZ41="","",VLOOKUP(AZ41,'②シフト記号表（従来型・ユニット型共通）'!$C$6:$L$47,10,FALSE))</f>
        <v/>
      </c>
      <c r="BA42" s="276" t="str">
        <f>IF(BA41="","",VLOOKUP(BA41,'②シフト記号表（従来型・ユニット型共通）'!$C$6:$L$47,10,FALSE))</f>
        <v/>
      </c>
      <c r="BB42" s="721">
        <f>IF($BE$3="４週",SUM(W42:AX42),IF($BE$3="暦月",SUM(W42:BA42),""))</f>
        <v>0</v>
      </c>
      <c r="BC42" s="722"/>
      <c r="BD42" s="723">
        <f>IF($BE$3="４週",BB42/4,IF($BE$3="暦月",(BB42/($BE$8/7)),""))</f>
        <v>0</v>
      </c>
      <c r="BE42" s="722"/>
      <c r="BF42" s="718"/>
      <c r="BG42" s="719"/>
      <c r="BH42" s="719"/>
      <c r="BI42" s="719"/>
      <c r="BJ42" s="720"/>
    </row>
    <row r="43" spans="2:62" ht="20.25" customHeight="1">
      <c r="B43" s="660">
        <f>B41+1</f>
        <v>14</v>
      </c>
      <c r="C43" s="724"/>
      <c r="D43" s="651"/>
      <c r="E43" s="270"/>
      <c r="F43" s="271"/>
      <c r="G43" s="270"/>
      <c r="H43" s="271"/>
      <c r="I43" s="725"/>
      <c r="J43" s="726"/>
      <c r="K43" s="649"/>
      <c r="L43" s="650"/>
      <c r="M43" s="650"/>
      <c r="N43" s="651"/>
      <c r="O43" s="655"/>
      <c r="P43" s="656"/>
      <c r="Q43" s="656"/>
      <c r="R43" s="656"/>
      <c r="S43" s="657"/>
      <c r="T43" s="290" t="s">
        <v>902</v>
      </c>
      <c r="U43" s="291"/>
      <c r="V43" s="292"/>
      <c r="W43" s="283"/>
      <c r="X43" s="284"/>
      <c r="Y43" s="284"/>
      <c r="Z43" s="284"/>
      <c r="AA43" s="284"/>
      <c r="AB43" s="284"/>
      <c r="AC43" s="285"/>
      <c r="AD43" s="283"/>
      <c r="AE43" s="284"/>
      <c r="AF43" s="284"/>
      <c r="AG43" s="284"/>
      <c r="AH43" s="284"/>
      <c r="AI43" s="284"/>
      <c r="AJ43" s="285"/>
      <c r="AK43" s="283"/>
      <c r="AL43" s="284"/>
      <c r="AM43" s="284"/>
      <c r="AN43" s="284"/>
      <c r="AO43" s="284"/>
      <c r="AP43" s="284"/>
      <c r="AQ43" s="285"/>
      <c r="AR43" s="283"/>
      <c r="AS43" s="284"/>
      <c r="AT43" s="284"/>
      <c r="AU43" s="284"/>
      <c r="AV43" s="284"/>
      <c r="AW43" s="284"/>
      <c r="AX43" s="285"/>
      <c r="AY43" s="283"/>
      <c r="AZ43" s="284"/>
      <c r="BA43" s="286"/>
      <c r="BB43" s="658"/>
      <c r="BC43" s="659"/>
      <c r="BD43" s="713"/>
      <c r="BE43" s="714"/>
      <c r="BF43" s="715"/>
      <c r="BG43" s="716"/>
      <c r="BH43" s="716"/>
      <c r="BI43" s="716"/>
      <c r="BJ43" s="717"/>
    </row>
    <row r="44" spans="2:62" ht="20.25" customHeight="1">
      <c r="B44" s="661"/>
      <c r="C44" s="664"/>
      <c r="D44" s="654"/>
      <c r="E44" s="270"/>
      <c r="F44" s="271">
        <f>C43</f>
        <v>0</v>
      </c>
      <c r="G44" s="270"/>
      <c r="H44" s="271">
        <f>I43</f>
        <v>0</v>
      </c>
      <c r="I44" s="667"/>
      <c r="J44" s="668"/>
      <c r="K44" s="652"/>
      <c r="L44" s="653"/>
      <c r="M44" s="653"/>
      <c r="N44" s="654"/>
      <c r="O44" s="655"/>
      <c r="P44" s="656"/>
      <c r="Q44" s="656"/>
      <c r="R44" s="656"/>
      <c r="S44" s="657"/>
      <c r="T44" s="287" t="s">
        <v>903</v>
      </c>
      <c r="U44" s="288"/>
      <c r="V44" s="289"/>
      <c r="W44" s="275" t="str">
        <f>IF(W43="","",VLOOKUP(W43,'②シフト記号表（従来型・ユニット型共通）'!$C$6:$L$47,10,FALSE))</f>
        <v/>
      </c>
      <c r="X44" s="276" t="str">
        <f>IF(X43="","",VLOOKUP(X43,'②シフト記号表（従来型・ユニット型共通）'!$C$6:$L$47,10,FALSE))</f>
        <v/>
      </c>
      <c r="Y44" s="276" t="str">
        <f>IF(Y43="","",VLOOKUP(Y43,'②シフト記号表（従来型・ユニット型共通）'!$C$6:$L$47,10,FALSE))</f>
        <v/>
      </c>
      <c r="Z44" s="276" t="str">
        <f>IF(Z43="","",VLOOKUP(Z43,'②シフト記号表（従来型・ユニット型共通）'!$C$6:$L$47,10,FALSE))</f>
        <v/>
      </c>
      <c r="AA44" s="276" t="str">
        <f>IF(AA43="","",VLOOKUP(AA43,'②シフト記号表（従来型・ユニット型共通）'!$C$6:$L$47,10,FALSE))</f>
        <v/>
      </c>
      <c r="AB44" s="276" t="str">
        <f>IF(AB43="","",VLOOKUP(AB43,'②シフト記号表（従来型・ユニット型共通）'!$C$6:$L$47,10,FALSE))</f>
        <v/>
      </c>
      <c r="AC44" s="277" t="str">
        <f>IF(AC43="","",VLOOKUP(AC43,'②シフト記号表（従来型・ユニット型共通）'!$C$6:$L$47,10,FALSE))</f>
        <v/>
      </c>
      <c r="AD44" s="275" t="str">
        <f>IF(AD43="","",VLOOKUP(AD43,'②シフト記号表（従来型・ユニット型共通）'!$C$6:$L$47,10,FALSE))</f>
        <v/>
      </c>
      <c r="AE44" s="276" t="str">
        <f>IF(AE43="","",VLOOKUP(AE43,'②シフト記号表（従来型・ユニット型共通）'!$C$6:$L$47,10,FALSE))</f>
        <v/>
      </c>
      <c r="AF44" s="276" t="str">
        <f>IF(AF43="","",VLOOKUP(AF43,'②シフト記号表（従来型・ユニット型共通）'!$C$6:$L$47,10,FALSE))</f>
        <v/>
      </c>
      <c r="AG44" s="276" t="str">
        <f>IF(AG43="","",VLOOKUP(AG43,'②シフト記号表（従来型・ユニット型共通）'!$C$6:$L$47,10,FALSE))</f>
        <v/>
      </c>
      <c r="AH44" s="276" t="str">
        <f>IF(AH43="","",VLOOKUP(AH43,'②シフト記号表（従来型・ユニット型共通）'!$C$6:$L$47,10,FALSE))</f>
        <v/>
      </c>
      <c r="AI44" s="276" t="str">
        <f>IF(AI43="","",VLOOKUP(AI43,'②シフト記号表（従来型・ユニット型共通）'!$C$6:$L$47,10,FALSE))</f>
        <v/>
      </c>
      <c r="AJ44" s="277" t="str">
        <f>IF(AJ43="","",VLOOKUP(AJ43,'②シフト記号表（従来型・ユニット型共通）'!$C$6:$L$47,10,FALSE))</f>
        <v/>
      </c>
      <c r="AK44" s="275" t="str">
        <f>IF(AK43="","",VLOOKUP(AK43,'②シフト記号表（従来型・ユニット型共通）'!$C$6:$L$47,10,FALSE))</f>
        <v/>
      </c>
      <c r="AL44" s="276" t="str">
        <f>IF(AL43="","",VLOOKUP(AL43,'②シフト記号表（従来型・ユニット型共通）'!$C$6:$L$47,10,FALSE))</f>
        <v/>
      </c>
      <c r="AM44" s="276" t="str">
        <f>IF(AM43="","",VLOOKUP(AM43,'②シフト記号表（従来型・ユニット型共通）'!$C$6:$L$47,10,FALSE))</f>
        <v/>
      </c>
      <c r="AN44" s="276" t="str">
        <f>IF(AN43="","",VLOOKUP(AN43,'②シフト記号表（従来型・ユニット型共通）'!$C$6:$L$47,10,FALSE))</f>
        <v/>
      </c>
      <c r="AO44" s="276" t="str">
        <f>IF(AO43="","",VLOOKUP(AO43,'②シフト記号表（従来型・ユニット型共通）'!$C$6:$L$47,10,FALSE))</f>
        <v/>
      </c>
      <c r="AP44" s="276" t="str">
        <f>IF(AP43="","",VLOOKUP(AP43,'②シフト記号表（従来型・ユニット型共通）'!$C$6:$L$47,10,FALSE))</f>
        <v/>
      </c>
      <c r="AQ44" s="277" t="str">
        <f>IF(AQ43="","",VLOOKUP(AQ43,'②シフト記号表（従来型・ユニット型共通）'!$C$6:$L$47,10,FALSE))</f>
        <v/>
      </c>
      <c r="AR44" s="275" t="str">
        <f>IF(AR43="","",VLOOKUP(AR43,'②シフト記号表（従来型・ユニット型共通）'!$C$6:$L$47,10,FALSE))</f>
        <v/>
      </c>
      <c r="AS44" s="276" t="str">
        <f>IF(AS43="","",VLOOKUP(AS43,'②シフト記号表（従来型・ユニット型共通）'!$C$6:$L$47,10,FALSE))</f>
        <v/>
      </c>
      <c r="AT44" s="276" t="str">
        <f>IF(AT43="","",VLOOKUP(AT43,'②シフト記号表（従来型・ユニット型共通）'!$C$6:$L$47,10,FALSE))</f>
        <v/>
      </c>
      <c r="AU44" s="276" t="str">
        <f>IF(AU43="","",VLOOKUP(AU43,'②シフト記号表（従来型・ユニット型共通）'!$C$6:$L$47,10,FALSE))</f>
        <v/>
      </c>
      <c r="AV44" s="276" t="str">
        <f>IF(AV43="","",VLOOKUP(AV43,'②シフト記号表（従来型・ユニット型共通）'!$C$6:$L$47,10,FALSE))</f>
        <v/>
      </c>
      <c r="AW44" s="276" t="str">
        <f>IF(AW43="","",VLOOKUP(AW43,'②シフト記号表（従来型・ユニット型共通）'!$C$6:$L$47,10,FALSE))</f>
        <v/>
      </c>
      <c r="AX44" s="277" t="str">
        <f>IF(AX43="","",VLOOKUP(AX43,'②シフト記号表（従来型・ユニット型共通）'!$C$6:$L$47,10,FALSE))</f>
        <v/>
      </c>
      <c r="AY44" s="275" t="str">
        <f>IF(AY43="","",VLOOKUP(AY43,'②シフト記号表（従来型・ユニット型共通）'!$C$6:$L$47,10,FALSE))</f>
        <v/>
      </c>
      <c r="AZ44" s="276" t="str">
        <f>IF(AZ43="","",VLOOKUP(AZ43,'②シフト記号表（従来型・ユニット型共通）'!$C$6:$L$47,10,FALSE))</f>
        <v/>
      </c>
      <c r="BA44" s="276" t="str">
        <f>IF(BA43="","",VLOOKUP(BA43,'②シフト記号表（従来型・ユニット型共通）'!$C$6:$L$47,10,FALSE))</f>
        <v/>
      </c>
      <c r="BB44" s="721">
        <f>IF($BE$3="４週",SUM(W44:AX44),IF($BE$3="暦月",SUM(W44:BA44),""))</f>
        <v>0</v>
      </c>
      <c r="BC44" s="722"/>
      <c r="BD44" s="723">
        <f>IF($BE$3="４週",BB44/4,IF($BE$3="暦月",(BB44/($BE$8/7)),""))</f>
        <v>0</v>
      </c>
      <c r="BE44" s="722"/>
      <c r="BF44" s="718"/>
      <c r="BG44" s="719"/>
      <c r="BH44" s="719"/>
      <c r="BI44" s="719"/>
      <c r="BJ44" s="720"/>
    </row>
    <row r="45" spans="2:62" ht="20.25" customHeight="1">
      <c r="B45" s="660">
        <f>B43+1</f>
        <v>15</v>
      </c>
      <c r="C45" s="724"/>
      <c r="D45" s="651"/>
      <c r="E45" s="270"/>
      <c r="F45" s="271"/>
      <c r="G45" s="270"/>
      <c r="H45" s="271"/>
      <c r="I45" s="725"/>
      <c r="J45" s="726"/>
      <c r="K45" s="649"/>
      <c r="L45" s="650"/>
      <c r="M45" s="650"/>
      <c r="N45" s="651"/>
      <c r="O45" s="655"/>
      <c r="P45" s="656"/>
      <c r="Q45" s="656"/>
      <c r="R45" s="656"/>
      <c r="S45" s="657"/>
      <c r="T45" s="290" t="s">
        <v>902</v>
      </c>
      <c r="U45" s="291"/>
      <c r="V45" s="292"/>
      <c r="W45" s="283"/>
      <c r="X45" s="284"/>
      <c r="Y45" s="284"/>
      <c r="Z45" s="284"/>
      <c r="AA45" s="284"/>
      <c r="AB45" s="284"/>
      <c r="AC45" s="285"/>
      <c r="AD45" s="283"/>
      <c r="AE45" s="284"/>
      <c r="AF45" s="284"/>
      <c r="AG45" s="284"/>
      <c r="AH45" s="284"/>
      <c r="AI45" s="284"/>
      <c r="AJ45" s="285"/>
      <c r="AK45" s="283"/>
      <c r="AL45" s="284"/>
      <c r="AM45" s="284"/>
      <c r="AN45" s="284"/>
      <c r="AO45" s="284"/>
      <c r="AP45" s="284"/>
      <c r="AQ45" s="285"/>
      <c r="AR45" s="283"/>
      <c r="AS45" s="284"/>
      <c r="AT45" s="284"/>
      <c r="AU45" s="284"/>
      <c r="AV45" s="284"/>
      <c r="AW45" s="284"/>
      <c r="AX45" s="285"/>
      <c r="AY45" s="283"/>
      <c r="AZ45" s="284"/>
      <c r="BA45" s="286"/>
      <c r="BB45" s="658"/>
      <c r="BC45" s="659"/>
      <c r="BD45" s="713"/>
      <c r="BE45" s="714"/>
      <c r="BF45" s="715"/>
      <c r="BG45" s="716"/>
      <c r="BH45" s="716"/>
      <c r="BI45" s="716"/>
      <c r="BJ45" s="717"/>
    </row>
    <row r="46" spans="2:62" ht="20.25" customHeight="1">
      <c r="B46" s="661"/>
      <c r="C46" s="664"/>
      <c r="D46" s="654"/>
      <c r="E46" s="270"/>
      <c r="F46" s="271">
        <f>C45</f>
        <v>0</v>
      </c>
      <c r="G46" s="270"/>
      <c r="H46" s="271">
        <f>I45</f>
        <v>0</v>
      </c>
      <c r="I46" s="667"/>
      <c r="J46" s="668"/>
      <c r="K46" s="652"/>
      <c r="L46" s="653"/>
      <c r="M46" s="653"/>
      <c r="N46" s="654"/>
      <c r="O46" s="655"/>
      <c r="P46" s="656"/>
      <c r="Q46" s="656"/>
      <c r="R46" s="656"/>
      <c r="S46" s="657"/>
      <c r="T46" s="287" t="s">
        <v>903</v>
      </c>
      <c r="U46" s="288"/>
      <c r="V46" s="289"/>
      <c r="W46" s="275" t="str">
        <f>IF(W45="","",VLOOKUP(W45,'②シフト記号表（従来型・ユニット型共通）'!$C$6:$L$47,10,FALSE))</f>
        <v/>
      </c>
      <c r="X46" s="276" t="str">
        <f>IF(X45="","",VLOOKUP(X45,'②シフト記号表（従来型・ユニット型共通）'!$C$6:$L$47,10,FALSE))</f>
        <v/>
      </c>
      <c r="Y46" s="276" t="str">
        <f>IF(Y45="","",VLOOKUP(Y45,'②シフト記号表（従来型・ユニット型共通）'!$C$6:$L$47,10,FALSE))</f>
        <v/>
      </c>
      <c r="Z46" s="276" t="str">
        <f>IF(Z45="","",VLOOKUP(Z45,'②シフト記号表（従来型・ユニット型共通）'!$C$6:$L$47,10,FALSE))</f>
        <v/>
      </c>
      <c r="AA46" s="276" t="str">
        <f>IF(AA45="","",VLOOKUP(AA45,'②シフト記号表（従来型・ユニット型共通）'!$C$6:$L$47,10,FALSE))</f>
        <v/>
      </c>
      <c r="AB46" s="276" t="str">
        <f>IF(AB45="","",VLOOKUP(AB45,'②シフト記号表（従来型・ユニット型共通）'!$C$6:$L$47,10,FALSE))</f>
        <v/>
      </c>
      <c r="AC46" s="277" t="str">
        <f>IF(AC45="","",VLOOKUP(AC45,'②シフト記号表（従来型・ユニット型共通）'!$C$6:$L$47,10,FALSE))</f>
        <v/>
      </c>
      <c r="AD46" s="275" t="str">
        <f>IF(AD45="","",VLOOKUP(AD45,'②シフト記号表（従来型・ユニット型共通）'!$C$6:$L$47,10,FALSE))</f>
        <v/>
      </c>
      <c r="AE46" s="276" t="str">
        <f>IF(AE45="","",VLOOKUP(AE45,'②シフト記号表（従来型・ユニット型共通）'!$C$6:$L$47,10,FALSE))</f>
        <v/>
      </c>
      <c r="AF46" s="276" t="str">
        <f>IF(AF45="","",VLOOKUP(AF45,'②シフト記号表（従来型・ユニット型共通）'!$C$6:$L$47,10,FALSE))</f>
        <v/>
      </c>
      <c r="AG46" s="276" t="str">
        <f>IF(AG45="","",VLOOKUP(AG45,'②シフト記号表（従来型・ユニット型共通）'!$C$6:$L$47,10,FALSE))</f>
        <v/>
      </c>
      <c r="AH46" s="276" t="str">
        <f>IF(AH45="","",VLOOKUP(AH45,'②シフト記号表（従来型・ユニット型共通）'!$C$6:$L$47,10,FALSE))</f>
        <v/>
      </c>
      <c r="AI46" s="276" t="str">
        <f>IF(AI45="","",VLOOKUP(AI45,'②シフト記号表（従来型・ユニット型共通）'!$C$6:$L$47,10,FALSE))</f>
        <v/>
      </c>
      <c r="AJ46" s="277" t="str">
        <f>IF(AJ45="","",VLOOKUP(AJ45,'②シフト記号表（従来型・ユニット型共通）'!$C$6:$L$47,10,FALSE))</f>
        <v/>
      </c>
      <c r="AK46" s="275" t="str">
        <f>IF(AK45="","",VLOOKUP(AK45,'②シフト記号表（従来型・ユニット型共通）'!$C$6:$L$47,10,FALSE))</f>
        <v/>
      </c>
      <c r="AL46" s="276" t="str">
        <f>IF(AL45="","",VLOOKUP(AL45,'②シフト記号表（従来型・ユニット型共通）'!$C$6:$L$47,10,FALSE))</f>
        <v/>
      </c>
      <c r="AM46" s="276" t="str">
        <f>IF(AM45="","",VLOOKUP(AM45,'②シフト記号表（従来型・ユニット型共通）'!$C$6:$L$47,10,FALSE))</f>
        <v/>
      </c>
      <c r="AN46" s="276" t="str">
        <f>IF(AN45="","",VLOOKUP(AN45,'②シフト記号表（従来型・ユニット型共通）'!$C$6:$L$47,10,FALSE))</f>
        <v/>
      </c>
      <c r="AO46" s="276" t="str">
        <f>IF(AO45="","",VLOOKUP(AO45,'②シフト記号表（従来型・ユニット型共通）'!$C$6:$L$47,10,FALSE))</f>
        <v/>
      </c>
      <c r="AP46" s="276" t="str">
        <f>IF(AP45="","",VLOOKUP(AP45,'②シフト記号表（従来型・ユニット型共通）'!$C$6:$L$47,10,FALSE))</f>
        <v/>
      </c>
      <c r="AQ46" s="277" t="str">
        <f>IF(AQ45="","",VLOOKUP(AQ45,'②シフト記号表（従来型・ユニット型共通）'!$C$6:$L$47,10,FALSE))</f>
        <v/>
      </c>
      <c r="AR46" s="275" t="str">
        <f>IF(AR45="","",VLOOKUP(AR45,'②シフト記号表（従来型・ユニット型共通）'!$C$6:$L$47,10,FALSE))</f>
        <v/>
      </c>
      <c r="AS46" s="276" t="str">
        <f>IF(AS45="","",VLOOKUP(AS45,'②シフト記号表（従来型・ユニット型共通）'!$C$6:$L$47,10,FALSE))</f>
        <v/>
      </c>
      <c r="AT46" s="276" t="str">
        <f>IF(AT45="","",VLOOKUP(AT45,'②シフト記号表（従来型・ユニット型共通）'!$C$6:$L$47,10,FALSE))</f>
        <v/>
      </c>
      <c r="AU46" s="276" t="str">
        <f>IF(AU45="","",VLOOKUP(AU45,'②シフト記号表（従来型・ユニット型共通）'!$C$6:$L$47,10,FALSE))</f>
        <v/>
      </c>
      <c r="AV46" s="276" t="str">
        <f>IF(AV45="","",VLOOKUP(AV45,'②シフト記号表（従来型・ユニット型共通）'!$C$6:$L$47,10,FALSE))</f>
        <v/>
      </c>
      <c r="AW46" s="276" t="str">
        <f>IF(AW45="","",VLOOKUP(AW45,'②シフト記号表（従来型・ユニット型共通）'!$C$6:$L$47,10,FALSE))</f>
        <v/>
      </c>
      <c r="AX46" s="277" t="str">
        <f>IF(AX45="","",VLOOKUP(AX45,'②シフト記号表（従来型・ユニット型共通）'!$C$6:$L$47,10,FALSE))</f>
        <v/>
      </c>
      <c r="AY46" s="275" t="str">
        <f>IF(AY45="","",VLOOKUP(AY45,'②シフト記号表（従来型・ユニット型共通）'!$C$6:$L$47,10,FALSE))</f>
        <v/>
      </c>
      <c r="AZ46" s="276" t="str">
        <f>IF(AZ45="","",VLOOKUP(AZ45,'②シフト記号表（従来型・ユニット型共通）'!$C$6:$L$47,10,FALSE))</f>
        <v/>
      </c>
      <c r="BA46" s="276" t="str">
        <f>IF(BA45="","",VLOOKUP(BA45,'②シフト記号表（従来型・ユニット型共通）'!$C$6:$L$47,10,FALSE))</f>
        <v/>
      </c>
      <c r="BB46" s="721">
        <f>IF($BE$3="４週",SUM(W46:AX46),IF($BE$3="暦月",SUM(W46:BA46),""))</f>
        <v>0</v>
      </c>
      <c r="BC46" s="722"/>
      <c r="BD46" s="723">
        <f>IF($BE$3="４週",BB46/4,IF($BE$3="暦月",(BB46/($BE$8/7)),""))</f>
        <v>0</v>
      </c>
      <c r="BE46" s="722"/>
      <c r="BF46" s="718"/>
      <c r="BG46" s="719"/>
      <c r="BH46" s="719"/>
      <c r="BI46" s="719"/>
      <c r="BJ46" s="720"/>
    </row>
    <row r="47" spans="2:62" ht="20.25" customHeight="1">
      <c r="B47" s="660">
        <f>B45+1</f>
        <v>16</v>
      </c>
      <c r="C47" s="724"/>
      <c r="D47" s="651"/>
      <c r="E47" s="270"/>
      <c r="F47" s="271"/>
      <c r="G47" s="270"/>
      <c r="H47" s="271"/>
      <c r="I47" s="725"/>
      <c r="J47" s="726"/>
      <c r="K47" s="649"/>
      <c r="L47" s="650"/>
      <c r="M47" s="650"/>
      <c r="N47" s="651"/>
      <c r="O47" s="655"/>
      <c r="P47" s="656"/>
      <c r="Q47" s="656"/>
      <c r="R47" s="656"/>
      <c r="S47" s="657"/>
      <c r="T47" s="290" t="s">
        <v>902</v>
      </c>
      <c r="U47" s="291"/>
      <c r="V47" s="292"/>
      <c r="W47" s="283"/>
      <c r="X47" s="284"/>
      <c r="Y47" s="284"/>
      <c r="Z47" s="284"/>
      <c r="AA47" s="284"/>
      <c r="AB47" s="284"/>
      <c r="AC47" s="285"/>
      <c r="AD47" s="283"/>
      <c r="AE47" s="284"/>
      <c r="AF47" s="284"/>
      <c r="AG47" s="284"/>
      <c r="AH47" s="284"/>
      <c r="AI47" s="284"/>
      <c r="AJ47" s="285"/>
      <c r="AK47" s="283"/>
      <c r="AL47" s="284"/>
      <c r="AM47" s="284"/>
      <c r="AN47" s="284"/>
      <c r="AO47" s="284"/>
      <c r="AP47" s="284"/>
      <c r="AQ47" s="285"/>
      <c r="AR47" s="283"/>
      <c r="AS47" s="284"/>
      <c r="AT47" s="284"/>
      <c r="AU47" s="284"/>
      <c r="AV47" s="284"/>
      <c r="AW47" s="284"/>
      <c r="AX47" s="285"/>
      <c r="AY47" s="283"/>
      <c r="AZ47" s="284"/>
      <c r="BA47" s="286"/>
      <c r="BB47" s="658"/>
      <c r="BC47" s="659"/>
      <c r="BD47" s="713"/>
      <c r="BE47" s="714"/>
      <c r="BF47" s="715"/>
      <c r="BG47" s="716"/>
      <c r="BH47" s="716"/>
      <c r="BI47" s="716"/>
      <c r="BJ47" s="717"/>
    </row>
    <row r="48" spans="2:62" ht="20.25" customHeight="1">
      <c r="B48" s="661"/>
      <c r="C48" s="664"/>
      <c r="D48" s="654"/>
      <c r="E48" s="270"/>
      <c r="F48" s="271">
        <f>C47</f>
        <v>0</v>
      </c>
      <c r="G48" s="270"/>
      <c r="H48" s="271">
        <f>I47</f>
        <v>0</v>
      </c>
      <c r="I48" s="667"/>
      <c r="J48" s="668"/>
      <c r="K48" s="652"/>
      <c r="L48" s="653"/>
      <c r="M48" s="653"/>
      <c r="N48" s="654"/>
      <c r="O48" s="655"/>
      <c r="P48" s="656"/>
      <c r="Q48" s="656"/>
      <c r="R48" s="656"/>
      <c r="S48" s="657"/>
      <c r="T48" s="287" t="s">
        <v>903</v>
      </c>
      <c r="U48" s="288"/>
      <c r="V48" s="289"/>
      <c r="W48" s="275" t="str">
        <f>IF(W47="","",VLOOKUP(W47,'②シフト記号表（従来型・ユニット型共通）'!$C$6:$L$47,10,FALSE))</f>
        <v/>
      </c>
      <c r="X48" s="276" t="str">
        <f>IF(X47="","",VLOOKUP(X47,'②シフト記号表（従来型・ユニット型共通）'!$C$6:$L$47,10,FALSE))</f>
        <v/>
      </c>
      <c r="Y48" s="276" t="str">
        <f>IF(Y47="","",VLOOKUP(Y47,'②シフト記号表（従来型・ユニット型共通）'!$C$6:$L$47,10,FALSE))</f>
        <v/>
      </c>
      <c r="Z48" s="276" t="str">
        <f>IF(Z47="","",VLOOKUP(Z47,'②シフト記号表（従来型・ユニット型共通）'!$C$6:$L$47,10,FALSE))</f>
        <v/>
      </c>
      <c r="AA48" s="276" t="str">
        <f>IF(AA47="","",VLOOKUP(AA47,'②シフト記号表（従来型・ユニット型共通）'!$C$6:$L$47,10,FALSE))</f>
        <v/>
      </c>
      <c r="AB48" s="276" t="str">
        <f>IF(AB47="","",VLOOKUP(AB47,'②シフト記号表（従来型・ユニット型共通）'!$C$6:$L$47,10,FALSE))</f>
        <v/>
      </c>
      <c r="AC48" s="277" t="str">
        <f>IF(AC47="","",VLOOKUP(AC47,'②シフト記号表（従来型・ユニット型共通）'!$C$6:$L$47,10,FALSE))</f>
        <v/>
      </c>
      <c r="AD48" s="275" t="str">
        <f>IF(AD47="","",VLOOKUP(AD47,'②シフト記号表（従来型・ユニット型共通）'!$C$6:$L$47,10,FALSE))</f>
        <v/>
      </c>
      <c r="AE48" s="276" t="str">
        <f>IF(AE47="","",VLOOKUP(AE47,'②シフト記号表（従来型・ユニット型共通）'!$C$6:$L$47,10,FALSE))</f>
        <v/>
      </c>
      <c r="AF48" s="276" t="str">
        <f>IF(AF47="","",VLOOKUP(AF47,'②シフト記号表（従来型・ユニット型共通）'!$C$6:$L$47,10,FALSE))</f>
        <v/>
      </c>
      <c r="AG48" s="276" t="str">
        <f>IF(AG47="","",VLOOKUP(AG47,'②シフト記号表（従来型・ユニット型共通）'!$C$6:$L$47,10,FALSE))</f>
        <v/>
      </c>
      <c r="AH48" s="276" t="str">
        <f>IF(AH47="","",VLOOKUP(AH47,'②シフト記号表（従来型・ユニット型共通）'!$C$6:$L$47,10,FALSE))</f>
        <v/>
      </c>
      <c r="AI48" s="276" t="str">
        <f>IF(AI47="","",VLOOKUP(AI47,'②シフト記号表（従来型・ユニット型共通）'!$C$6:$L$47,10,FALSE))</f>
        <v/>
      </c>
      <c r="AJ48" s="277" t="str">
        <f>IF(AJ47="","",VLOOKUP(AJ47,'②シフト記号表（従来型・ユニット型共通）'!$C$6:$L$47,10,FALSE))</f>
        <v/>
      </c>
      <c r="AK48" s="275" t="str">
        <f>IF(AK47="","",VLOOKUP(AK47,'②シフト記号表（従来型・ユニット型共通）'!$C$6:$L$47,10,FALSE))</f>
        <v/>
      </c>
      <c r="AL48" s="276" t="str">
        <f>IF(AL47="","",VLOOKUP(AL47,'②シフト記号表（従来型・ユニット型共通）'!$C$6:$L$47,10,FALSE))</f>
        <v/>
      </c>
      <c r="AM48" s="276" t="str">
        <f>IF(AM47="","",VLOOKUP(AM47,'②シフト記号表（従来型・ユニット型共通）'!$C$6:$L$47,10,FALSE))</f>
        <v/>
      </c>
      <c r="AN48" s="276" t="str">
        <f>IF(AN47="","",VLOOKUP(AN47,'②シフト記号表（従来型・ユニット型共通）'!$C$6:$L$47,10,FALSE))</f>
        <v/>
      </c>
      <c r="AO48" s="276" t="str">
        <f>IF(AO47="","",VLOOKUP(AO47,'②シフト記号表（従来型・ユニット型共通）'!$C$6:$L$47,10,FALSE))</f>
        <v/>
      </c>
      <c r="AP48" s="276" t="str">
        <f>IF(AP47="","",VLOOKUP(AP47,'②シフト記号表（従来型・ユニット型共通）'!$C$6:$L$47,10,FALSE))</f>
        <v/>
      </c>
      <c r="AQ48" s="277" t="str">
        <f>IF(AQ47="","",VLOOKUP(AQ47,'②シフト記号表（従来型・ユニット型共通）'!$C$6:$L$47,10,FALSE))</f>
        <v/>
      </c>
      <c r="AR48" s="275" t="str">
        <f>IF(AR47="","",VLOOKUP(AR47,'②シフト記号表（従来型・ユニット型共通）'!$C$6:$L$47,10,FALSE))</f>
        <v/>
      </c>
      <c r="AS48" s="276" t="str">
        <f>IF(AS47="","",VLOOKUP(AS47,'②シフト記号表（従来型・ユニット型共通）'!$C$6:$L$47,10,FALSE))</f>
        <v/>
      </c>
      <c r="AT48" s="276" t="str">
        <f>IF(AT47="","",VLOOKUP(AT47,'②シフト記号表（従来型・ユニット型共通）'!$C$6:$L$47,10,FALSE))</f>
        <v/>
      </c>
      <c r="AU48" s="276" t="str">
        <f>IF(AU47="","",VLOOKUP(AU47,'②シフト記号表（従来型・ユニット型共通）'!$C$6:$L$47,10,FALSE))</f>
        <v/>
      </c>
      <c r="AV48" s="276" t="str">
        <f>IF(AV47="","",VLOOKUP(AV47,'②シフト記号表（従来型・ユニット型共通）'!$C$6:$L$47,10,FALSE))</f>
        <v/>
      </c>
      <c r="AW48" s="276" t="str">
        <f>IF(AW47="","",VLOOKUP(AW47,'②シフト記号表（従来型・ユニット型共通）'!$C$6:$L$47,10,FALSE))</f>
        <v/>
      </c>
      <c r="AX48" s="277" t="str">
        <f>IF(AX47="","",VLOOKUP(AX47,'②シフト記号表（従来型・ユニット型共通）'!$C$6:$L$47,10,FALSE))</f>
        <v/>
      </c>
      <c r="AY48" s="275" t="str">
        <f>IF(AY47="","",VLOOKUP(AY47,'②シフト記号表（従来型・ユニット型共通）'!$C$6:$L$47,10,FALSE))</f>
        <v/>
      </c>
      <c r="AZ48" s="276" t="str">
        <f>IF(AZ47="","",VLOOKUP(AZ47,'②シフト記号表（従来型・ユニット型共通）'!$C$6:$L$47,10,FALSE))</f>
        <v/>
      </c>
      <c r="BA48" s="276" t="str">
        <f>IF(BA47="","",VLOOKUP(BA47,'②シフト記号表（従来型・ユニット型共通）'!$C$6:$L$47,10,FALSE))</f>
        <v/>
      </c>
      <c r="BB48" s="721">
        <f>IF($BE$3="４週",SUM(W48:AX48),IF($BE$3="暦月",SUM(W48:BA48),""))</f>
        <v>0</v>
      </c>
      <c r="BC48" s="722"/>
      <c r="BD48" s="723">
        <f>IF($BE$3="４週",BB48/4,IF($BE$3="暦月",(BB48/($BE$8/7)),""))</f>
        <v>0</v>
      </c>
      <c r="BE48" s="722"/>
      <c r="BF48" s="718"/>
      <c r="BG48" s="719"/>
      <c r="BH48" s="719"/>
      <c r="BI48" s="719"/>
      <c r="BJ48" s="720"/>
    </row>
    <row r="49" spans="2:62" ht="20.25" customHeight="1">
      <c r="B49" s="660">
        <f>B47+1</f>
        <v>17</v>
      </c>
      <c r="C49" s="724"/>
      <c r="D49" s="651"/>
      <c r="E49" s="270"/>
      <c r="F49" s="271"/>
      <c r="G49" s="270"/>
      <c r="H49" s="271"/>
      <c r="I49" s="725"/>
      <c r="J49" s="726"/>
      <c r="K49" s="649"/>
      <c r="L49" s="650"/>
      <c r="M49" s="650"/>
      <c r="N49" s="651"/>
      <c r="O49" s="655"/>
      <c r="P49" s="656"/>
      <c r="Q49" s="656"/>
      <c r="R49" s="656"/>
      <c r="S49" s="657"/>
      <c r="T49" s="290" t="s">
        <v>902</v>
      </c>
      <c r="U49" s="291"/>
      <c r="V49" s="292"/>
      <c r="W49" s="283"/>
      <c r="X49" s="284"/>
      <c r="Y49" s="284"/>
      <c r="Z49" s="284"/>
      <c r="AA49" s="284"/>
      <c r="AB49" s="284"/>
      <c r="AC49" s="285"/>
      <c r="AD49" s="283"/>
      <c r="AE49" s="284"/>
      <c r="AF49" s="284"/>
      <c r="AG49" s="284"/>
      <c r="AH49" s="284"/>
      <c r="AI49" s="284"/>
      <c r="AJ49" s="285"/>
      <c r="AK49" s="283"/>
      <c r="AL49" s="284"/>
      <c r="AM49" s="284"/>
      <c r="AN49" s="284"/>
      <c r="AO49" s="284"/>
      <c r="AP49" s="284"/>
      <c r="AQ49" s="285"/>
      <c r="AR49" s="283"/>
      <c r="AS49" s="284"/>
      <c r="AT49" s="284"/>
      <c r="AU49" s="284"/>
      <c r="AV49" s="284"/>
      <c r="AW49" s="284"/>
      <c r="AX49" s="285"/>
      <c r="AY49" s="283"/>
      <c r="AZ49" s="284"/>
      <c r="BA49" s="286"/>
      <c r="BB49" s="658"/>
      <c r="BC49" s="659"/>
      <c r="BD49" s="713"/>
      <c r="BE49" s="714"/>
      <c r="BF49" s="715"/>
      <c r="BG49" s="716"/>
      <c r="BH49" s="716"/>
      <c r="BI49" s="716"/>
      <c r="BJ49" s="717"/>
    </row>
    <row r="50" spans="2:62" ht="20.25" customHeight="1">
      <c r="B50" s="661"/>
      <c r="C50" s="664"/>
      <c r="D50" s="654"/>
      <c r="E50" s="270"/>
      <c r="F50" s="271">
        <f>C49</f>
        <v>0</v>
      </c>
      <c r="G50" s="270"/>
      <c r="H50" s="271">
        <f>I49</f>
        <v>0</v>
      </c>
      <c r="I50" s="667"/>
      <c r="J50" s="668"/>
      <c r="K50" s="652"/>
      <c r="L50" s="653"/>
      <c r="M50" s="653"/>
      <c r="N50" s="654"/>
      <c r="O50" s="655"/>
      <c r="P50" s="656"/>
      <c r="Q50" s="656"/>
      <c r="R50" s="656"/>
      <c r="S50" s="657"/>
      <c r="T50" s="287" t="s">
        <v>903</v>
      </c>
      <c r="U50" s="288"/>
      <c r="V50" s="289"/>
      <c r="W50" s="275" t="str">
        <f>IF(W49="","",VLOOKUP(W49,'②シフト記号表（従来型・ユニット型共通）'!$C$6:$L$47,10,FALSE))</f>
        <v/>
      </c>
      <c r="X50" s="276" t="str">
        <f>IF(X49="","",VLOOKUP(X49,'②シフト記号表（従来型・ユニット型共通）'!$C$6:$L$47,10,FALSE))</f>
        <v/>
      </c>
      <c r="Y50" s="276" t="str">
        <f>IF(Y49="","",VLOOKUP(Y49,'②シフト記号表（従来型・ユニット型共通）'!$C$6:$L$47,10,FALSE))</f>
        <v/>
      </c>
      <c r="Z50" s="276" t="str">
        <f>IF(Z49="","",VLOOKUP(Z49,'②シフト記号表（従来型・ユニット型共通）'!$C$6:$L$47,10,FALSE))</f>
        <v/>
      </c>
      <c r="AA50" s="276" t="str">
        <f>IF(AA49="","",VLOOKUP(AA49,'②シフト記号表（従来型・ユニット型共通）'!$C$6:$L$47,10,FALSE))</f>
        <v/>
      </c>
      <c r="AB50" s="276" t="str">
        <f>IF(AB49="","",VLOOKUP(AB49,'②シフト記号表（従来型・ユニット型共通）'!$C$6:$L$47,10,FALSE))</f>
        <v/>
      </c>
      <c r="AC50" s="277" t="str">
        <f>IF(AC49="","",VLOOKUP(AC49,'②シフト記号表（従来型・ユニット型共通）'!$C$6:$L$47,10,FALSE))</f>
        <v/>
      </c>
      <c r="AD50" s="275" t="str">
        <f>IF(AD49="","",VLOOKUP(AD49,'②シフト記号表（従来型・ユニット型共通）'!$C$6:$L$47,10,FALSE))</f>
        <v/>
      </c>
      <c r="AE50" s="276" t="str">
        <f>IF(AE49="","",VLOOKUP(AE49,'②シフト記号表（従来型・ユニット型共通）'!$C$6:$L$47,10,FALSE))</f>
        <v/>
      </c>
      <c r="AF50" s="276" t="str">
        <f>IF(AF49="","",VLOOKUP(AF49,'②シフト記号表（従来型・ユニット型共通）'!$C$6:$L$47,10,FALSE))</f>
        <v/>
      </c>
      <c r="AG50" s="276" t="str">
        <f>IF(AG49="","",VLOOKUP(AG49,'②シフト記号表（従来型・ユニット型共通）'!$C$6:$L$47,10,FALSE))</f>
        <v/>
      </c>
      <c r="AH50" s="276" t="str">
        <f>IF(AH49="","",VLOOKUP(AH49,'②シフト記号表（従来型・ユニット型共通）'!$C$6:$L$47,10,FALSE))</f>
        <v/>
      </c>
      <c r="AI50" s="276" t="str">
        <f>IF(AI49="","",VLOOKUP(AI49,'②シフト記号表（従来型・ユニット型共通）'!$C$6:$L$47,10,FALSE))</f>
        <v/>
      </c>
      <c r="AJ50" s="277" t="str">
        <f>IF(AJ49="","",VLOOKUP(AJ49,'②シフト記号表（従来型・ユニット型共通）'!$C$6:$L$47,10,FALSE))</f>
        <v/>
      </c>
      <c r="AK50" s="275" t="str">
        <f>IF(AK49="","",VLOOKUP(AK49,'②シフト記号表（従来型・ユニット型共通）'!$C$6:$L$47,10,FALSE))</f>
        <v/>
      </c>
      <c r="AL50" s="276" t="str">
        <f>IF(AL49="","",VLOOKUP(AL49,'②シフト記号表（従来型・ユニット型共通）'!$C$6:$L$47,10,FALSE))</f>
        <v/>
      </c>
      <c r="AM50" s="276" t="str">
        <f>IF(AM49="","",VLOOKUP(AM49,'②シフト記号表（従来型・ユニット型共通）'!$C$6:$L$47,10,FALSE))</f>
        <v/>
      </c>
      <c r="AN50" s="276" t="str">
        <f>IF(AN49="","",VLOOKUP(AN49,'②シフト記号表（従来型・ユニット型共通）'!$C$6:$L$47,10,FALSE))</f>
        <v/>
      </c>
      <c r="AO50" s="276" t="str">
        <f>IF(AO49="","",VLOOKUP(AO49,'②シフト記号表（従来型・ユニット型共通）'!$C$6:$L$47,10,FALSE))</f>
        <v/>
      </c>
      <c r="AP50" s="276" t="str">
        <f>IF(AP49="","",VLOOKUP(AP49,'②シフト記号表（従来型・ユニット型共通）'!$C$6:$L$47,10,FALSE))</f>
        <v/>
      </c>
      <c r="AQ50" s="277" t="str">
        <f>IF(AQ49="","",VLOOKUP(AQ49,'②シフト記号表（従来型・ユニット型共通）'!$C$6:$L$47,10,FALSE))</f>
        <v/>
      </c>
      <c r="AR50" s="275" t="str">
        <f>IF(AR49="","",VLOOKUP(AR49,'②シフト記号表（従来型・ユニット型共通）'!$C$6:$L$47,10,FALSE))</f>
        <v/>
      </c>
      <c r="AS50" s="276" t="str">
        <f>IF(AS49="","",VLOOKUP(AS49,'②シフト記号表（従来型・ユニット型共通）'!$C$6:$L$47,10,FALSE))</f>
        <v/>
      </c>
      <c r="AT50" s="276" t="str">
        <f>IF(AT49="","",VLOOKUP(AT49,'②シフト記号表（従来型・ユニット型共通）'!$C$6:$L$47,10,FALSE))</f>
        <v/>
      </c>
      <c r="AU50" s="276" t="str">
        <f>IF(AU49="","",VLOOKUP(AU49,'②シフト記号表（従来型・ユニット型共通）'!$C$6:$L$47,10,FALSE))</f>
        <v/>
      </c>
      <c r="AV50" s="276" t="str">
        <f>IF(AV49="","",VLOOKUP(AV49,'②シフト記号表（従来型・ユニット型共通）'!$C$6:$L$47,10,FALSE))</f>
        <v/>
      </c>
      <c r="AW50" s="276" t="str">
        <f>IF(AW49="","",VLOOKUP(AW49,'②シフト記号表（従来型・ユニット型共通）'!$C$6:$L$47,10,FALSE))</f>
        <v/>
      </c>
      <c r="AX50" s="277" t="str">
        <f>IF(AX49="","",VLOOKUP(AX49,'②シフト記号表（従来型・ユニット型共通）'!$C$6:$L$47,10,FALSE))</f>
        <v/>
      </c>
      <c r="AY50" s="275" t="str">
        <f>IF(AY49="","",VLOOKUP(AY49,'②シフト記号表（従来型・ユニット型共通）'!$C$6:$L$47,10,FALSE))</f>
        <v/>
      </c>
      <c r="AZ50" s="276" t="str">
        <f>IF(AZ49="","",VLOOKUP(AZ49,'②シフト記号表（従来型・ユニット型共通）'!$C$6:$L$47,10,FALSE))</f>
        <v/>
      </c>
      <c r="BA50" s="276" t="str">
        <f>IF(BA49="","",VLOOKUP(BA49,'②シフト記号表（従来型・ユニット型共通）'!$C$6:$L$47,10,FALSE))</f>
        <v/>
      </c>
      <c r="BB50" s="721">
        <f>IF($BE$3="４週",SUM(W50:AX50),IF($BE$3="暦月",SUM(W50:BA50),""))</f>
        <v>0</v>
      </c>
      <c r="BC50" s="722"/>
      <c r="BD50" s="723">
        <f>IF($BE$3="４週",BB50/4,IF($BE$3="暦月",(BB50/($BE$8/7)),""))</f>
        <v>0</v>
      </c>
      <c r="BE50" s="722"/>
      <c r="BF50" s="718"/>
      <c r="BG50" s="719"/>
      <c r="BH50" s="719"/>
      <c r="BI50" s="719"/>
      <c r="BJ50" s="720"/>
    </row>
    <row r="51" spans="2:62" ht="20.25" customHeight="1">
      <c r="B51" s="660">
        <f>B49+1</f>
        <v>18</v>
      </c>
      <c r="C51" s="724"/>
      <c r="D51" s="651"/>
      <c r="E51" s="270"/>
      <c r="F51" s="271"/>
      <c r="G51" s="270"/>
      <c r="H51" s="271"/>
      <c r="I51" s="725"/>
      <c r="J51" s="726"/>
      <c r="K51" s="649"/>
      <c r="L51" s="650"/>
      <c r="M51" s="650"/>
      <c r="N51" s="651"/>
      <c r="O51" s="655"/>
      <c r="P51" s="656"/>
      <c r="Q51" s="656"/>
      <c r="R51" s="656"/>
      <c r="S51" s="657"/>
      <c r="T51" s="290" t="s">
        <v>902</v>
      </c>
      <c r="U51" s="291"/>
      <c r="V51" s="292"/>
      <c r="W51" s="283"/>
      <c r="X51" s="284"/>
      <c r="Y51" s="284"/>
      <c r="Z51" s="284"/>
      <c r="AA51" s="284"/>
      <c r="AB51" s="284"/>
      <c r="AC51" s="285"/>
      <c r="AD51" s="283"/>
      <c r="AE51" s="284"/>
      <c r="AF51" s="284"/>
      <c r="AG51" s="284"/>
      <c r="AH51" s="284"/>
      <c r="AI51" s="284"/>
      <c r="AJ51" s="285"/>
      <c r="AK51" s="283"/>
      <c r="AL51" s="284"/>
      <c r="AM51" s="284"/>
      <c r="AN51" s="284"/>
      <c r="AO51" s="284"/>
      <c r="AP51" s="284"/>
      <c r="AQ51" s="285"/>
      <c r="AR51" s="283"/>
      <c r="AS51" s="284"/>
      <c r="AT51" s="284"/>
      <c r="AU51" s="284"/>
      <c r="AV51" s="284"/>
      <c r="AW51" s="284"/>
      <c r="AX51" s="285"/>
      <c r="AY51" s="283"/>
      <c r="AZ51" s="284"/>
      <c r="BA51" s="286"/>
      <c r="BB51" s="658"/>
      <c r="BC51" s="659"/>
      <c r="BD51" s="713"/>
      <c r="BE51" s="714"/>
      <c r="BF51" s="715"/>
      <c r="BG51" s="716"/>
      <c r="BH51" s="716"/>
      <c r="BI51" s="716"/>
      <c r="BJ51" s="717"/>
    </row>
    <row r="52" spans="2:62" ht="20.25" customHeight="1">
      <c r="B52" s="661"/>
      <c r="C52" s="664"/>
      <c r="D52" s="654"/>
      <c r="E52" s="270"/>
      <c r="F52" s="271">
        <f>C51</f>
        <v>0</v>
      </c>
      <c r="G52" s="270"/>
      <c r="H52" s="271">
        <f>I51</f>
        <v>0</v>
      </c>
      <c r="I52" s="667"/>
      <c r="J52" s="668"/>
      <c r="K52" s="652"/>
      <c r="L52" s="653"/>
      <c r="M52" s="653"/>
      <c r="N52" s="654"/>
      <c r="O52" s="655"/>
      <c r="P52" s="656"/>
      <c r="Q52" s="656"/>
      <c r="R52" s="656"/>
      <c r="S52" s="657"/>
      <c r="T52" s="287" t="s">
        <v>903</v>
      </c>
      <c r="U52" s="288"/>
      <c r="V52" s="289"/>
      <c r="W52" s="275" t="str">
        <f>IF(W51="","",VLOOKUP(W51,'②シフト記号表（従来型・ユニット型共通）'!$C$6:$L$47,10,FALSE))</f>
        <v/>
      </c>
      <c r="X52" s="276" t="str">
        <f>IF(X51="","",VLOOKUP(X51,'②シフト記号表（従来型・ユニット型共通）'!$C$6:$L$47,10,FALSE))</f>
        <v/>
      </c>
      <c r="Y52" s="276" t="str">
        <f>IF(Y51="","",VLOOKUP(Y51,'②シフト記号表（従来型・ユニット型共通）'!$C$6:$L$47,10,FALSE))</f>
        <v/>
      </c>
      <c r="Z52" s="276" t="str">
        <f>IF(Z51="","",VLOOKUP(Z51,'②シフト記号表（従来型・ユニット型共通）'!$C$6:$L$47,10,FALSE))</f>
        <v/>
      </c>
      <c r="AA52" s="276" t="str">
        <f>IF(AA51="","",VLOOKUP(AA51,'②シフト記号表（従来型・ユニット型共通）'!$C$6:$L$47,10,FALSE))</f>
        <v/>
      </c>
      <c r="AB52" s="276" t="str">
        <f>IF(AB51="","",VLOOKUP(AB51,'②シフト記号表（従来型・ユニット型共通）'!$C$6:$L$47,10,FALSE))</f>
        <v/>
      </c>
      <c r="AC52" s="277" t="str">
        <f>IF(AC51="","",VLOOKUP(AC51,'②シフト記号表（従来型・ユニット型共通）'!$C$6:$L$47,10,FALSE))</f>
        <v/>
      </c>
      <c r="AD52" s="275" t="str">
        <f>IF(AD51="","",VLOOKUP(AD51,'②シフト記号表（従来型・ユニット型共通）'!$C$6:$L$47,10,FALSE))</f>
        <v/>
      </c>
      <c r="AE52" s="276" t="str">
        <f>IF(AE51="","",VLOOKUP(AE51,'②シフト記号表（従来型・ユニット型共通）'!$C$6:$L$47,10,FALSE))</f>
        <v/>
      </c>
      <c r="AF52" s="276" t="str">
        <f>IF(AF51="","",VLOOKUP(AF51,'②シフト記号表（従来型・ユニット型共通）'!$C$6:$L$47,10,FALSE))</f>
        <v/>
      </c>
      <c r="AG52" s="276" t="str">
        <f>IF(AG51="","",VLOOKUP(AG51,'②シフト記号表（従来型・ユニット型共通）'!$C$6:$L$47,10,FALSE))</f>
        <v/>
      </c>
      <c r="AH52" s="276" t="str">
        <f>IF(AH51="","",VLOOKUP(AH51,'②シフト記号表（従来型・ユニット型共通）'!$C$6:$L$47,10,FALSE))</f>
        <v/>
      </c>
      <c r="AI52" s="276" t="str">
        <f>IF(AI51="","",VLOOKUP(AI51,'②シフト記号表（従来型・ユニット型共通）'!$C$6:$L$47,10,FALSE))</f>
        <v/>
      </c>
      <c r="AJ52" s="277" t="str">
        <f>IF(AJ51="","",VLOOKUP(AJ51,'②シフト記号表（従来型・ユニット型共通）'!$C$6:$L$47,10,FALSE))</f>
        <v/>
      </c>
      <c r="AK52" s="275" t="str">
        <f>IF(AK51="","",VLOOKUP(AK51,'②シフト記号表（従来型・ユニット型共通）'!$C$6:$L$47,10,FALSE))</f>
        <v/>
      </c>
      <c r="AL52" s="276" t="str">
        <f>IF(AL51="","",VLOOKUP(AL51,'②シフト記号表（従来型・ユニット型共通）'!$C$6:$L$47,10,FALSE))</f>
        <v/>
      </c>
      <c r="AM52" s="276" t="str">
        <f>IF(AM51="","",VLOOKUP(AM51,'②シフト記号表（従来型・ユニット型共通）'!$C$6:$L$47,10,FALSE))</f>
        <v/>
      </c>
      <c r="AN52" s="276" t="str">
        <f>IF(AN51="","",VLOOKUP(AN51,'②シフト記号表（従来型・ユニット型共通）'!$C$6:$L$47,10,FALSE))</f>
        <v/>
      </c>
      <c r="AO52" s="276" t="str">
        <f>IF(AO51="","",VLOOKUP(AO51,'②シフト記号表（従来型・ユニット型共通）'!$C$6:$L$47,10,FALSE))</f>
        <v/>
      </c>
      <c r="AP52" s="276" t="str">
        <f>IF(AP51="","",VLOOKUP(AP51,'②シフト記号表（従来型・ユニット型共通）'!$C$6:$L$47,10,FALSE))</f>
        <v/>
      </c>
      <c r="AQ52" s="277" t="str">
        <f>IF(AQ51="","",VLOOKUP(AQ51,'②シフト記号表（従来型・ユニット型共通）'!$C$6:$L$47,10,FALSE))</f>
        <v/>
      </c>
      <c r="AR52" s="275" t="str">
        <f>IF(AR51="","",VLOOKUP(AR51,'②シフト記号表（従来型・ユニット型共通）'!$C$6:$L$47,10,FALSE))</f>
        <v/>
      </c>
      <c r="AS52" s="276" t="str">
        <f>IF(AS51="","",VLOOKUP(AS51,'②シフト記号表（従来型・ユニット型共通）'!$C$6:$L$47,10,FALSE))</f>
        <v/>
      </c>
      <c r="AT52" s="276" t="str">
        <f>IF(AT51="","",VLOOKUP(AT51,'②シフト記号表（従来型・ユニット型共通）'!$C$6:$L$47,10,FALSE))</f>
        <v/>
      </c>
      <c r="AU52" s="276" t="str">
        <f>IF(AU51="","",VLOOKUP(AU51,'②シフト記号表（従来型・ユニット型共通）'!$C$6:$L$47,10,FALSE))</f>
        <v/>
      </c>
      <c r="AV52" s="276" t="str">
        <f>IF(AV51="","",VLOOKUP(AV51,'②シフト記号表（従来型・ユニット型共通）'!$C$6:$L$47,10,FALSE))</f>
        <v/>
      </c>
      <c r="AW52" s="276" t="str">
        <f>IF(AW51="","",VLOOKUP(AW51,'②シフト記号表（従来型・ユニット型共通）'!$C$6:$L$47,10,FALSE))</f>
        <v/>
      </c>
      <c r="AX52" s="277" t="str">
        <f>IF(AX51="","",VLOOKUP(AX51,'②シフト記号表（従来型・ユニット型共通）'!$C$6:$L$47,10,FALSE))</f>
        <v/>
      </c>
      <c r="AY52" s="275" t="str">
        <f>IF(AY51="","",VLOOKUP(AY51,'②シフト記号表（従来型・ユニット型共通）'!$C$6:$L$47,10,FALSE))</f>
        <v/>
      </c>
      <c r="AZ52" s="276" t="str">
        <f>IF(AZ51="","",VLOOKUP(AZ51,'②シフト記号表（従来型・ユニット型共通）'!$C$6:$L$47,10,FALSE))</f>
        <v/>
      </c>
      <c r="BA52" s="276" t="str">
        <f>IF(BA51="","",VLOOKUP(BA51,'②シフト記号表（従来型・ユニット型共通）'!$C$6:$L$47,10,FALSE))</f>
        <v/>
      </c>
      <c r="BB52" s="721">
        <f>IF($BE$3="４週",SUM(W52:AX52),IF($BE$3="暦月",SUM(W52:BA52),""))</f>
        <v>0</v>
      </c>
      <c r="BC52" s="722"/>
      <c r="BD52" s="723">
        <f>IF($BE$3="４週",BB52/4,IF($BE$3="暦月",(BB52/($BE$8/7)),""))</f>
        <v>0</v>
      </c>
      <c r="BE52" s="722"/>
      <c r="BF52" s="718"/>
      <c r="BG52" s="719"/>
      <c r="BH52" s="719"/>
      <c r="BI52" s="719"/>
      <c r="BJ52" s="720"/>
    </row>
    <row r="53" spans="2:62" ht="20.25" customHeight="1">
      <c r="B53" s="660">
        <f>B51+1</f>
        <v>19</v>
      </c>
      <c r="C53" s="724"/>
      <c r="D53" s="651"/>
      <c r="E53" s="278"/>
      <c r="F53" s="279"/>
      <c r="G53" s="278"/>
      <c r="H53" s="279"/>
      <c r="I53" s="725"/>
      <c r="J53" s="726"/>
      <c r="K53" s="649"/>
      <c r="L53" s="650"/>
      <c r="M53" s="650"/>
      <c r="N53" s="651"/>
      <c r="O53" s="655"/>
      <c r="P53" s="656"/>
      <c r="Q53" s="656"/>
      <c r="R53" s="656"/>
      <c r="S53" s="657"/>
      <c r="T53" s="280" t="s">
        <v>902</v>
      </c>
      <c r="U53" s="281"/>
      <c r="V53" s="282"/>
      <c r="W53" s="283"/>
      <c r="X53" s="284"/>
      <c r="Y53" s="284"/>
      <c r="Z53" s="284"/>
      <c r="AA53" s="284"/>
      <c r="AB53" s="284"/>
      <c r="AC53" s="285"/>
      <c r="AD53" s="283"/>
      <c r="AE53" s="284"/>
      <c r="AF53" s="284"/>
      <c r="AG53" s="284"/>
      <c r="AH53" s="284"/>
      <c r="AI53" s="284"/>
      <c r="AJ53" s="285"/>
      <c r="AK53" s="283"/>
      <c r="AL53" s="284"/>
      <c r="AM53" s="284"/>
      <c r="AN53" s="284"/>
      <c r="AO53" s="284"/>
      <c r="AP53" s="284"/>
      <c r="AQ53" s="285"/>
      <c r="AR53" s="283"/>
      <c r="AS53" s="284"/>
      <c r="AT53" s="284"/>
      <c r="AU53" s="284"/>
      <c r="AV53" s="284"/>
      <c r="AW53" s="284"/>
      <c r="AX53" s="285"/>
      <c r="AY53" s="283"/>
      <c r="AZ53" s="284"/>
      <c r="BA53" s="286"/>
      <c r="BB53" s="658"/>
      <c r="BC53" s="659"/>
      <c r="BD53" s="713"/>
      <c r="BE53" s="714"/>
      <c r="BF53" s="715"/>
      <c r="BG53" s="716"/>
      <c r="BH53" s="716"/>
      <c r="BI53" s="716"/>
      <c r="BJ53" s="717"/>
    </row>
    <row r="54" spans="2:62" ht="20.25" customHeight="1">
      <c r="B54" s="661"/>
      <c r="C54" s="664"/>
      <c r="D54" s="654"/>
      <c r="E54" s="270"/>
      <c r="F54" s="271">
        <f>C53</f>
        <v>0</v>
      </c>
      <c r="G54" s="270"/>
      <c r="H54" s="271">
        <f>I53</f>
        <v>0</v>
      </c>
      <c r="I54" s="667"/>
      <c r="J54" s="668"/>
      <c r="K54" s="652"/>
      <c r="L54" s="653"/>
      <c r="M54" s="653"/>
      <c r="N54" s="654"/>
      <c r="O54" s="655"/>
      <c r="P54" s="656"/>
      <c r="Q54" s="656"/>
      <c r="R54" s="656"/>
      <c r="S54" s="657"/>
      <c r="T54" s="287" t="s">
        <v>903</v>
      </c>
      <c r="U54" s="273"/>
      <c r="V54" s="274"/>
      <c r="W54" s="275" t="str">
        <f>IF(W53="","",VLOOKUP(W53,'②シフト記号表（従来型・ユニット型共通）'!$C$6:$L$47,10,FALSE))</f>
        <v/>
      </c>
      <c r="X54" s="276" t="str">
        <f>IF(X53="","",VLOOKUP(X53,'②シフト記号表（従来型・ユニット型共通）'!$C$6:$L$47,10,FALSE))</f>
        <v/>
      </c>
      <c r="Y54" s="276" t="str">
        <f>IF(Y53="","",VLOOKUP(Y53,'②シフト記号表（従来型・ユニット型共通）'!$C$6:$L$47,10,FALSE))</f>
        <v/>
      </c>
      <c r="Z54" s="276" t="str">
        <f>IF(Z53="","",VLOOKUP(Z53,'②シフト記号表（従来型・ユニット型共通）'!$C$6:$L$47,10,FALSE))</f>
        <v/>
      </c>
      <c r="AA54" s="276" t="str">
        <f>IF(AA53="","",VLOOKUP(AA53,'②シフト記号表（従来型・ユニット型共通）'!$C$6:$L$47,10,FALSE))</f>
        <v/>
      </c>
      <c r="AB54" s="276" t="str">
        <f>IF(AB53="","",VLOOKUP(AB53,'②シフト記号表（従来型・ユニット型共通）'!$C$6:$L$47,10,FALSE))</f>
        <v/>
      </c>
      <c r="AC54" s="277" t="str">
        <f>IF(AC53="","",VLOOKUP(AC53,'②シフト記号表（従来型・ユニット型共通）'!$C$6:$L$47,10,FALSE))</f>
        <v/>
      </c>
      <c r="AD54" s="275" t="str">
        <f>IF(AD53="","",VLOOKUP(AD53,'②シフト記号表（従来型・ユニット型共通）'!$C$6:$L$47,10,FALSE))</f>
        <v/>
      </c>
      <c r="AE54" s="276" t="str">
        <f>IF(AE53="","",VLOOKUP(AE53,'②シフト記号表（従来型・ユニット型共通）'!$C$6:$L$47,10,FALSE))</f>
        <v/>
      </c>
      <c r="AF54" s="276" t="str">
        <f>IF(AF53="","",VLOOKUP(AF53,'②シフト記号表（従来型・ユニット型共通）'!$C$6:$L$47,10,FALSE))</f>
        <v/>
      </c>
      <c r="AG54" s="276" t="str">
        <f>IF(AG53="","",VLOOKUP(AG53,'②シフト記号表（従来型・ユニット型共通）'!$C$6:$L$47,10,FALSE))</f>
        <v/>
      </c>
      <c r="AH54" s="276" t="str">
        <f>IF(AH53="","",VLOOKUP(AH53,'②シフト記号表（従来型・ユニット型共通）'!$C$6:$L$47,10,FALSE))</f>
        <v/>
      </c>
      <c r="AI54" s="276" t="str">
        <f>IF(AI53="","",VLOOKUP(AI53,'②シフト記号表（従来型・ユニット型共通）'!$C$6:$L$47,10,FALSE))</f>
        <v/>
      </c>
      <c r="AJ54" s="277" t="str">
        <f>IF(AJ53="","",VLOOKUP(AJ53,'②シフト記号表（従来型・ユニット型共通）'!$C$6:$L$47,10,FALSE))</f>
        <v/>
      </c>
      <c r="AK54" s="275" t="str">
        <f>IF(AK53="","",VLOOKUP(AK53,'②シフト記号表（従来型・ユニット型共通）'!$C$6:$L$47,10,FALSE))</f>
        <v/>
      </c>
      <c r="AL54" s="276" t="str">
        <f>IF(AL53="","",VLOOKUP(AL53,'②シフト記号表（従来型・ユニット型共通）'!$C$6:$L$47,10,FALSE))</f>
        <v/>
      </c>
      <c r="AM54" s="276" t="str">
        <f>IF(AM53="","",VLOOKUP(AM53,'②シフト記号表（従来型・ユニット型共通）'!$C$6:$L$47,10,FALSE))</f>
        <v/>
      </c>
      <c r="AN54" s="276" t="str">
        <f>IF(AN53="","",VLOOKUP(AN53,'②シフト記号表（従来型・ユニット型共通）'!$C$6:$L$47,10,FALSE))</f>
        <v/>
      </c>
      <c r="AO54" s="276" t="str">
        <f>IF(AO53="","",VLOOKUP(AO53,'②シフト記号表（従来型・ユニット型共通）'!$C$6:$L$47,10,FALSE))</f>
        <v/>
      </c>
      <c r="AP54" s="276" t="str">
        <f>IF(AP53="","",VLOOKUP(AP53,'②シフト記号表（従来型・ユニット型共通）'!$C$6:$L$47,10,FALSE))</f>
        <v/>
      </c>
      <c r="AQ54" s="277" t="str">
        <f>IF(AQ53="","",VLOOKUP(AQ53,'②シフト記号表（従来型・ユニット型共通）'!$C$6:$L$47,10,FALSE))</f>
        <v/>
      </c>
      <c r="AR54" s="275" t="str">
        <f>IF(AR53="","",VLOOKUP(AR53,'②シフト記号表（従来型・ユニット型共通）'!$C$6:$L$47,10,FALSE))</f>
        <v/>
      </c>
      <c r="AS54" s="276" t="str">
        <f>IF(AS53="","",VLOOKUP(AS53,'②シフト記号表（従来型・ユニット型共通）'!$C$6:$L$47,10,FALSE))</f>
        <v/>
      </c>
      <c r="AT54" s="276" t="str">
        <f>IF(AT53="","",VLOOKUP(AT53,'②シフト記号表（従来型・ユニット型共通）'!$C$6:$L$47,10,FALSE))</f>
        <v/>
      </c>
      <c r="AU54" s="276" t="str">
        <f>IF(AU53="","",VLOOKUP(AU53,'②シフト記号表（従来型・ユニット型共通）'!$C$6:$L$47,10,FALSE))</f>
        <v/>
      </c>
      <c r="AV54" s="276" t="str">
        <f>IF(AV53="","",VLOOKUP(AV53,'②シフト記号表（従来型・ユニット型共通）'!$C$6:$L$47,10,FALSE))</f>
        <v/>
      </c>
      <c r="AW54" s="276" t="str">
        <f>IF(AW53="","",VLOOKUP(AW53,'②シフト記号表（従来型・ユニット型共通）'!$C$6:$L$47,10,FALSE))</f>
        <v/>
      </c>
      <c r="AX54" s="277" t="str">
        <f>IF(AX53="","",VLOOKUP(AX53,'②シフト記号表（従来型・ユニット型共通）'!$C$6:$L$47,10,FALSE))</f>
        <v/>
      </c>
      <c r="AY54" s="275" t="str">
        <f>IF(AY53="","",VLOOKUP(AY53,'②シフト記号表（従来型・ユニット型共通）'!$C$6:$L$47,10,FALSE))</f>
        <v/>
      </c>
      <c r="AZ54" s="276" t="str">
        <f>IF(AZ53="","",VLOOKUP(AZ53,'②シフト記号表（従来型・ユニット型共通）'!$C$6:$L$47,10,FALSE))</f>
        <v/>
      </c>
      <c r="BA54" s="276" t="str">
        <f>IF(BA53="","",VLOOKUP(BA53,'②シフト記号表（従来型・ユニット型共通）'!$C$6:$L$47,10,FALSE))</f>
        <v/>
      </c>
      <c r="BB54" s="721">
        <f>IF($BE$3="４週",SUM(W54:AX54),IF($BE$3="暦月",SUM(W54:BA54),""))</f>
        <v>0</v>
      </c>
      <c r="BC54" s="722"/>
      <c r="BD54" s="723">
        <f>IF($BE$3="４週",BB54/4,IF($BE$3="暦月",(BB54/($BE$8/7)),""))</f>
        <v>0</v>
      </c>
      <c r="BE54" s="722"/>
      <c r="BF54" s="718"/>
      <c r="BG54" s="719"/>
      <c r="BH54" s="719"/>
      <c r="BI54" s="719"/>
      <c r="BJ54" s="720"/>
    </row>
    <row r="55" spans="2:62" ht="20.25" customHeight="1">
      <c r="B55" s="660">
        <f>B53+1</f>
        <v>20</v>
      </c>
      <c r="C55" s="724"/>
      <c r="D55" s="651"/>
      <c r="E55" s="278"/>
      <c r="F55" s="279"/>
      <c r="G55" s="278"/>
      <c r="H55" s="279"/>
      <c r="I55" s="725"/>
      <c r="J55" s="726"/>
      <c r="K55" s="649"/>
      <c r="L55" s="650"/>
      <c r="M55" s="650"/>
      <c r="N55" s="651"/>
      <c r="O55" s="655"/>
      <c r="P55" s="656"/>
      <c r="Q55" s="656"/>
      <c r="R55" s="656"/>
      <c r="S55" s="657"/>
      <c r="T55" s="280" t="s">
        <v>902</v>
      </c>
      <c r="U55" s="281"/>
      <c r="V55" s="282"/>
      <c r="W55" s="283"/>
      <c r="X55" s="284"/>
      <c r="Y55" s="284"/>
      <c r="Z55" s="284"/>
      <c r="AA55" s="284"/>
      <c r="AB55" s="284"/>
      <c r="AC55" s="285"/>
      <c r="AD55" s="283"/>
      <c r="AE55" s="284"/>
      <c r="AF55" s="284"/>
      <c r="AG55" s="284"/>
      <c r="AH55" s="284"/>
      <c r="AI55" s="284"/>
      <c r="AJ55" s="285"/>
      <c r="AK55" s="283"/>
      <c r="AL55" s="284"/>
      <c r="AM55" s="284"/>
      <c r="AN55" s="284"/>
      <c r="AO55" s="284"/>
      <c r="AP55" s="284"/>
      <c r="AQ55" s="285"/>
      <c r="AR55" s="283"/>
      <c r="AS55" s="284"/>
      <c r="AT55" s="284"/>
      <c r="AU55" s="284"/>
      <c r="AV55" s="284"/>
      <c r="AW55" s="284"/>
      <c r="AX55" s="285"/>
      <c r="AY55" s="283"/>
      <c r="AZ55" s="284"/>
      <c r="BA55" s="286"/>
      <c r="BB55" s="658"/>
      <c r="BC55" s="659"/>
      <c r="BD55" s="713"/>
      <c r="BE55" s="714"/>
      <c r="BF55" s="715"/>
      <c r="BG55" s="716"/>
      <c r="BH55" s="716"/>
      <c r="BI55" s="716"/>
      <c r="BJ55" s="717"/>
    </row>
    <row r="56" spans="2:62" ht="20.25" customHeight="1">
      <c r="B56" s="661"/>
      <c r="C56" s="664"/>
      <c r="D56" s="654"/>
      <c r="E56" s="270"/>
      <c r="F56" s="271">
        <f>C55</f>
        <v>0</v>
      </c>
      <c r="G56" s="270"/>
      <c r="H56" s="271">
        <f>I55</f>
        <v>0</v>
      </c>
      <c r="I56" s="667"/>
      <c r="J56" s="668"/>
      <c r="K56" s="652"/>
      <c r="L56" s="653"/>
      <c r="M56" s="653"/>
      <c r="N56" s="654"/>
      <c r="O56" s="655"/>
      <c r="P56" s="656"/>
      <c r="Q56" s="656"/>
      <c r="R56" s="656"/>
      <c r="S56" s="657"/>
      <c r="T56" s="287" t="s">
        <v>903</v>
      </c>
      <c r="U56" s="288"/>
      <c r="V56" s="289"/>
      <c r="W56" s="275" t="str">
        <f>IF(W55="","",VLOOKUP(W55,'②シフト記号表（従来型・ユニット型共通）'!$C$6:$L$47,10,FALSE))</f>
        <v/>
      </c>
      <c r="X56" s="276" t="str">
        <f>IF(X55="","",VLOOKUP(X55,'②シフト記号表（従来型・ユニット型共通）'!$C$6:$L$47,10,FALSE))</f>
        <v/>
      </c>
      <c r="Y56" s="276" t="str">
        <f>IF(Y55="","",VLOOKUP(Y55,'②シフト記号表（従来型・ユニット型共通）'!$C$6:$L$47,10,FALSE))</f>
        <v/>
      </c>
      <c r="Z56" s="276" t="str">
        <f>IF(Z55="","",VLOOKUP(Z55,'②シフト記号表（従来型・ユニット型共通）'!$C$6:$L$47,10,FALSE))</f>
        <v/>
      </c>
      <c r="AA56" s="276" t="str">
        <f>IF(AA55="","",VLOOKUP(AA55,'②シフト記号表（従来型・ユニット型共通）'!$C$6:$L$47,10,FALSE))</f>
        <v/>
      </c>
      <c r="AB56" s="276" t="str">
        <f>IF(AB55="","",VLOOKUP(AB55,'②シフト記号表（従来型・ユニット型共通）'!$C$6:$L$47,10,FALSE))</f>
        <v/>
      </c>
      <c r="AC56" s="277" t="str">
        <f>IF(AC55="","",VLOOKUP(AC55,'②シフト記号表（従来型・ユニット型共通）'!$C$6:$L$47,10,FALSE))</f>
        <v/>
      </c>
      <c r="AD56" s="275" t="str">
        <f>IF(AD55="","",VLOOKUP(AD55,'②シフト記号表（従来型・ユニット型共通）'!$C$6:$L$47,10,FALSE))</f>
        <v/>
      </c>
      <c r="AE56" s="276" t="str">
        <f>IF(AE55="","",VLOOKUP(AE55,'②シフト記号表（従来型・ユニット型共通）'!$C$6:$L$47,10,FALSE))</f>
        <v/>
      </c>
      <c r="AF56" s="276" t="str">
        <f>IF(AF55="","",VLOOKUP(AF55,'②シフト記号表（従来型・ユニット型共通）'!$C$6:$L$47,10,FALSE))</f>
        <v/>
      </c>
      <c r="AG56" s="276" t="str">
        <f>IF(AG55="","",VLOOKUP(AG55,'②シフト記号表（従来型・ユニット型共通）'!$C$6:$L$47,10,FALSE))</f>
        <v/>
      </c>
      <c r="AH56" s="276" t="str">
        <f>IF(AH55="","",VLOOKUP(AH55,'②シフト記号表（従来型・ユニット型共通）'!$C$6:$L$47,10,FALSE))</f>
        <v/>
      </c>
      <c r="AI56" s="276" t="str">
        <f>IF(AI55="","",VLOOKUP(AI55,'②シフト記号表（従来型・ユニット型共通）'!$C$6:$L$47,10,FALSE))</f>
        <v/>
      </c>
      <c r="AJ56" s="277" t="str">
        <f>IF(AJ55="","",VLOOKUP(AJ55,'②シフト記号表（従来型・ユニット型共通）'!$C$6:$L$47,10,FALSE))</f>
        <v/>
      </c>
      <c r="AK56" s="275" t="str">
        <f>IF(AK55="","",VLOOKUP(AK55,'②シフト記号表（従来型・ユニット型共通）'!$C$6:$L$47,10,FALSE))</f>
        <v/>
      </c>
      <c r="AL56" s="276" t="str">
        <f>IF(AL55="","",VLOOKUP(AL55,'②シフト記号表（従来型・ユニット型共通）'!$C$6:$L$47,10,FALSE))</f>
        <v/>
      </c>
      <c r="AM56" s="276" t="str">
        <f>IF(AM55="","",VLOOKUP(AM55,'②シフト記号表（従来型・ユニット型共通）'!$C$6:$L$47,10,FALSE))</f>
        <v/>
      </c>
      <c r="AN56" s="276" t="str">
        <f>IF(AN55="","",VLOOKUP(AN55,'②シフト記号表（従来型・ユニット型共通）'!$C$6:$L$47,10,FALSE))</f>
        <v/>
      </c>
      <c r="AO56" s="276" t="str">
        <f>IF(AO55="","",VLOOKUP(AO55,'②シフト記号表（従来型・ユニット型共通）'!$C$6:$L$47,10,FALSE))</f>
        <v/>
      </c>
      <c r="AP56" s="276" t="str">
        <f>IF(AP55="","",VLOOKUP(AP55,'②シフト記号表（従来型・ユニット型共通）'!$C$6:$L$47,10,FALSE))</f>
        <v/>
      </c>
      <c r="AQ56" s="277" t="str">
        <f>IF(AQ55="","",VLOOKUP(AQ55,'②シフト記号表（従来型・ユニット型共通）'!$C$6:$L$47,10,FALSE))</f>
        <v/>
      </c>
      <c r="AR56" s="275" t="str">
        <f>IF(AR55="","",VLOOKUP(AR55,'②シフト記号表（従来型・ユニット型共通）'!$C$6:$L$47,10,FALSE))</f>
        <v/>
      </c>
      <c r="AS56" s="276" t="str">
        <f>IF(AS55="","",VLOOKUP(AS55,'②シフト記号表（従来型・ユニット型共通）'!$C$6:$L$47,10,FALSE))</f>
        <v/>
      </c>
      <c r="AT56" s="276" t="str">
        <f>IF(AT55="","",VLOOKUP(AT55,'②シフト記号表（従来型・ユニット型共通）'!$C$6:$L$47,10,FALSE))</f>
        <v/>
      </c>
      <c r="AU56" s="276" t="str">
        <f>IF(AU55="","",VLOOKUP(AU55,'②シフト記号表（従来型・ユニット型共通）'!$C$6:$L$47,10,FALSE))</f>
        <v/>
      </c>
      <c r="AV56" s="276" t="str">
        <f>IF(AV55="","",VLOOKUP(AV55,'②シフト記号表（従来型・ユニット型共通）'!$C$6:$L$47,10,FALSE))</f>
        <v/>
      </c>
      <c r="AW56" s="276" t="str">
        <f>IF(AW55="","",VLOOKUP(AW55,'②シフト記号表（従来型・ユニット型共通）'!$C$6:$L$47,10,FALSE))</f>
        <v/>
      </c>
      <c r="AX56" s="277" t="str">
        <f>IF(AX55="","",VLOOKUP(AX55,'②シフト記号表（従来型・ユニット型共通）'!$C$6:$L$47,10,FALSE))</f>
        <v/>
      </c>
      <c r="AY56" s="275" t="str">
        <f>IF(AY55="","",VLOOKUP(AY55,'②シフト記号表（従来型・ユニット型共通）'!$C$6:$L$47,10,FALSE))</f>
        <v/>
      </c>
      <c r="AZ56" s="276" t="str">
        <f>IF(AZ55="","",VLOOKUP(AZ55,'②シフト記号表（従来型・ユニット型共通）'!$C$6:$L$47,10,FALSE))</f>
        <v/>
      </c>
      <c r="BA56" s="276" t="str">
        <f>IF(BA55="","",VLOOKUP(BA55,'②シフト記号表（従来型・ユニット型共通）'!$C$6:$L$47,10,FALSE))</f>
        <v/>
      </c>
      <c r="BB56" s="721">
        <f>IF($BE$3="４週",SUM(W56:AX56),IF($BE$3="暦月",SUM(W56:BA56),""))</f>
        <v>0</v>
      </c>
      <c r="BC56" s="722"/>
      <c r="BD56" s="723">
        <f>IF($BE$3="４週",BB56/4,IF($BE$3="暦月",(BB56/($BE$8/7)),""))</f>
        <v>0</v>
      </c>
      <c r="BE56" s="722"/>
      <c r="BF56" s="718"/>
      <c r="BG56" s="719"/>
      <c r="BH56" s="719"/>
      <c r="BI56" s="719"/>
      <c r="BJ56" s="720"/>
    </row>
    <row r="57" spans="2:62" ht="20.25" customHeight="1">
      <c r="B57" s="660">
        <f>B55+1</f>
        <v>21</v>
      </c>
      <c r="C57" s="724"/>
      <c r="D57" s="651"/>
      <c r="E57" s="270"/>
      <c r="F57" s="271"/>
      <c r="G57" s="270"/>
      <c r="H57" s="271"/>
      <c r="I57" s="725"/>
      <c r="J57" s="726"/>
      <c r="K57" s="649"/>
      <c r="L57" s="650"/>
      <c r="M57" s="650"/>
      <c r="N57" s="651"/>
      <c r="O57" s="655"/>
      <c r="P57" s="656"/>
      <c r="Q57" s="656"/>
      <c r="R57" s="656"/>
      <c r="S57" s="657"/>
      <c r="T57" s="290" t="s">
        <v>902</v>
      </c>
      <c r="U57" s="291"/>
      <c r="V57" s="292"/>
      <c r="W57" s="283"/>
      <c r="X57" s="284"/>
      <c r="Y57" s="284"/>
      <c r="Z57" s="284"/>
      <c r="AA57" s="284"/>
      <c r="AB57" s="284"/>
      <c r="AC57" s="285"/>
      <c r="AD57" s="283"/>
      <c r="AE57" s="284"/>
      <c r="AF57" s="284"/>
      <c r="AG57" s="284"/>
      <c r="AH57" s="284"/>
      <c r="AI57" s="284"/>
      <c r="AJ57" s="285"/>
      <c r="AK57" s="283"/>
      <c r="AL57" s="284"/>
      <c r="AM57" s="284"/>
      <c r="AN57" s="284"/>
      <c r="AO57" s="284"/>
      <c r="AP57" s="284"/>
      <c r="AQ57" s="285"/>
      <c r="AR57" s="283"/>
      <c r="AS57" s="284"/>
      <c r="AT57" s="284"/>
      <c r="AU57" s="284"/>
      <c r="AV57" s="284"/>
      <c r="AW57" s="284"/>
      <c r="AX57" s="285"/>
      <c r="AY57" s="283"/>
      <c r="AZ57" s="284"/>
      <c r="BA57" s="286"/>
      <c r="BB57" s="658"/>
      <c r="BC57" s="659"/>
      <c r="BD57" s="713"/>
      <c r="BE57" s="714"/>
      <c r="BF57" s="715"/>
      <c r="BG57" s="716"/>
      <c r="BH57" s="716"/>
      <c r="BI57" s="716"/>
      <c r="BJ57" s="717"/>
    </row>
    <row r="58" spans="2:62" ht="20.25" customHeight="1">
      <c r="B58" s="661"/>
      <c r="C58" s="664"/>
      <c r="D58" s="654"/>
      <c r="E58" s="270"/>
      <c r="F58" s="271">
        <f>C57</f>
        <v>0</v>
      </c>
      <c r="G58" s="270"/>
      <c r="H58" s="271">
        <f>I57</f>
        <v>0</v>
      </c>
      <c r="I58" s="667"/>
      <c r="J58" s="668"/>
      <c r="K58" s="652"/>
      <c r="L58" s="653"/>
      <c r="M58" s="653"/>
      <c r="N58" s="654"/>
      <c r="O58" s="655"/>
      <c r="P58" s="656"/>
      <c r="Q58" s="656"/>
      <c r="R58" s="656"/>
      <c r="S58" s="657"/>
      <c r="T58" s="287" t="s">
        <v>903</v>
      </c>
      <c r="U58" s="288"/>
      <c r="V58" s="289"/>
      <c r="W58" s="275" t="str">
        <f>IF(W57="","",VLOOKUP(W57,'②シフト記号表（従来型・ユニット型共通）'!$C$6:$L$47,10,FALSE))</f>
        <v/>
      </c>
      <c r="X58" s="276" t="str">
        <f>IF(X57="","",VLOOKUP(X57,'②シフト記号表（従来型・ユニット型共通）'!$C$6:$L$47,10,FALSE))</f>
        <v/>
      </c>
      <c r="Y58" s="276" t="str">
        <f>IF(Y57="","",VLOOKUP(Y57,'②シフト記号表（従来型・ユニット型共通）'!$C$6:$L$47,10,FALSE))</f>
        <v/>
      </c>
      <c r="Z58" s="276" t="str">
        <f>IF(Z57="","",VLOOKUP(Z57,'②シフト記号表（従来型・ユニット型共通）'!$C$6:$L$47,10,FALSE))</f>
        <v/>
      </c>
      <c r="AA58" s="276" t="str">
        <f>IF(AA57="","",VLOOKUP(AA57,'②シフト記号表（従来型・ユニット型共通）'!$C$6:$L$47,10,FALSE))</f>
        <v/>
      </c>
      <c r="AB58" s="276" t="str">
        <f>IF(AB57="","",VLOOKUP(AB57,'②シフト記号表（従来型・ユニット型共通）'!$C$6:$L$47,10,FALSE))</f>
        <v/>
      </c>
      <c r="AC58" s="277" t="str">
        <f>IF(AC57="","",VLOOKUP(AC57,'②シフト記号表（従来型・ユニット型共通）'!$C$6:$L$47,10,FALSE))</f>
        <v/>
      </c>
      <c r="AD58" s="275" t="str">
        <f>IF(AD57="","",VLOOKUP(AD57,'②シフト記号表（従来型・ユニット型共通）'!$C$6:$L$47,10,FALSE))</f>
        <v/>
      </c>
      <c r="AE58" s="276" t="str">
        <f>IF(AE57="","",VLOOKUP(AE57,'②シフト記号表（従来型・ユニット型共通）'!$C$6:$L$47,10,FALSE))</f>
        <v/>
      </c>
      <c r="AF58" s="276" t="str">
        <f>IF(AF57="","",VLOOKUP(AF57,'②シフト記号表（従来型・ユニット型共通）'!$C$6:$L$47,10,FALSE))</f>
        <v/>
      </c>
      <c r="AG58" s="276" t="str">
        <f>IF(AG57="","",VLOOKUP(AG57,'②シフト記号表（従来型・ユニット型共通）'!$C$6:$L$47,10,FALSE))</f>
        <v/>
      </c>
      <c r="AH58" s="276" t="str">
        <f>IF(AH57="","",VLOOKUP(AH57,'②シフト記号表（従来型・ユニット型共通）'!$C$6:$L$47,10,FALSE))</f>
        <v/>
      </c>
      <c r="AI58" s="276" t="str">
        <f>IF(AI57="","",VLOOKUP(AI57,'②シフト記号表（従来型・ユニット型共通）'!$C$6:$L$47,10,FALSE))</f>
        <v/>
      </c>
      <c r="AJ58" s="277" t="str">
        <f>IF(AJ57="","",VLOOKUP(AJ57,'②シフト記号表（従来型・ユニット型共通）'!$C$6:$L$47,10,FALSE))</f>
        <v/>
      </c>
      <c r="AK58" s="275" t="str">
        <f>IF(AK57="","",VLOOKUP(AK57,'②シフト記号表（従来型・ユニット型共通）'!$C$6:$L$47,10,FALSE))</f>
        <v/>
      </c>
      <c r="AL58" s="276" t="str">
        <f>IF(AL57="","",VLOOKUP(AL57,'②シフト記号表（従来型・ユニット型共通）'!$C$6:$L$47,10,FALSE))</f>
        <v/>
      </c>
      <c r="AM58" s="276" t="str">
        <f>IF(AM57="","",VLOOKUP(AM57,'②シフト記号表（従来型・ユニット型共通）'!$C$6:$L$47,10,FALSE))</f>
        <v/>
      </c>
      <c r="AN58" s="276" t="str">
        <f>IF(AN57="","",VLOOKUP(AN57,'②シフト記号表（従来型・ユニット型共通）'!$C$6:$L$47,10,FALSE))</f>
        <v/>
      </c>
      <c r="AO58" s="276" t="str">
        <f>IF(AO57="","",VLOOKUP(AO57,'②シフト記号表（従来型・ユニット型共通）'!$C$6:$L$47,10,FALSE))</f>
        <v/>
      </c>
      <c r="AP58" s="276" t="str">
        <f>IF(AP57="","",VLOOKUP(AP57,'②シフト記号表（従来型・ユニット型共通）'!$C$6:$L$47,10,FALSE))</f>
        <v/>
      </c>
      <c r="AQ58" s="277" t="str">
        <f>IF(AQ57="","",VLOOKUP(AQ57,'②シフト記号表（従来型・ユニット型共通）'!$C$6:$L$47,10,FALSE))</f>
        <v/>
      </c>
      <c r="AR58" s="275" t="str">
        <f>IF(AR57="","",VLOOKUP(AR57,'②シフト記号表（従来型・ユニット型共通）'!$C$6:$L$47,10,FALSE))</f>
        <v/>
      </c>
      <c r="AS58" s="276" t="str">
        <f>IF(AS57="","",VLOOKUP(AS57,'②シフト記号表（従来型・ユニット型共通）'!$C$6:$L$47,10,FALSE))</f>
        <v/>
      </c>
      <c r="AT58" s="276" t="str">
        <f>IF(AT57="","",VLOOKUP(AT57,'②シフト記号表（従来型・ユニット型共通）'!$C$6:$L$47,10,FALSE))</f>
        <v/>
      </c>
      <c r="AU58" s="276" t="str">
        <f>IF(AU57="","",VLOOKUP(AU57,'②シフト記号表（従来型・ユニット型共通）'!$C$6:$L$47,10,FALSE))</f>
        <v/>
      </c>
      <c r="AV58" s="276" t="str">
        <f>IF(AV57="","",VLOOKUP(AV57,'②シフト記号表（従来型・ユニット型共通）'!$C$6:$L$47,10,FALSE))</f>
        <v/>
      </c>
      <c r="AW58" s="276" t="str">
        <f>IF(AW57="","",VLOOKUP(AW57,'②シフト記号表（従来型・ユニット型共通）'!$C$6:$L$47,10,FALSE))</f>
        <v/>
      </c>
      <c r="AX58" s="277" t="str">
        <f>IF(AX57="","",VLOOKUP(AX57,'②シフト記号表（従来型・ユニット型共通）'!$C$6:$L$47,10,FALSE))</f>
        <v/>
      </c>
      <c r="AY58" s="275" t="str">
        <f>IF(AY57="","",VLOOKUP(AY57,'②シフト記号表（従来型・ユニット型共通）'!$C$6:$L$47,10,FALSE))</f>
        <v/>
      </c>
      <c r="AZ58" s="276" t="str">
        <f>IF(AZ57="","",VLOOKUP(AZ57,'②シフト記号表（従来型・ユニット型共通）'!$C$6:$L$47,10,FALSE))</f>
        <v/>
      </c>
      <c r="BA58" s="276" t="str">
        <f>IF(BA57="","",VLOOKUP(BA57,'②シフト記号表（従来型・ユニット型共通）'!$C$6:$L$47,10,FALSE))</f>
        <v/>
      </c>
      <c r="BB58" s="721">
        <f>IF($BE$3="４週",SUM(W58:AX58),IF($BE$3="暦月",SUM(W58:BA58),""))</f>
        <v>0</v>
      </c>
      <c r="BC58" s="722"/>
      <c r="BD58" s="723">
        <f>IF($BE$3="４週",BB58/4,IF($BE$3="暦月",(BB58/($BE$8/7)),""))</f>
        <v>0</v>
      </c>
      <c r="BE58" s="722"/>
      <c r="BF58" s="718"/>
      <c r="BG58" s="719"/>
      <c r="BH58" s="719"/>
      <c r="BI58" s="719"/>
      <c r="BJ58" s="720"/>
    </row>
    <row r="59" spans="2:62" ht="20.25" customHeight="1">
      <c r="B59" s="660">
        <f>B57+1</f>
        <v>22</v>
      </c>
      <c r="C59" s="724"/>
      <c r="D59" s="651"/>
      <c r="E59" s="270"/>
      <c r="F59" s="271"/>
      <c r="G59" s="270"/>
      <c r="H59" s="271"/>
      <c r="I59" s="725"/>
      <c r="J59" s="726"/>
      <c r="K59" s="649"/>
      <c r="L59" s="650"/>
      <c r="M59" s="650"/>
      <c r="N59" s="651"/>
      <c r="O59" s="655"/>
      <c r="P59" s="656"/>
      <c r="Q59" s="656"/>
      <c r="R59" s="656"/>
      <c r="S59" s="657"/>
      <c r="T59" s="290" t="s">
        <v>902</v>
      </c>
      <c r="U59" s="291"/>
      <c r="V59" s="292"/>
      <c r="W59" s="283"/>
      <c r="X59" s="284"/>
      <c r="Y59" s="284"/>
      <c r="Z59" s="284"/>
      <c r="AA59" s="284"/>
      <c r="AB59" s="284"/>
      <c r="AC59" s="285"/>
      <c r="AD59" s="283"/>
      <c r="AE59" s="284"/>
      <c r="AF59" s="284"/>
      <c r="AG59" s="284"/>
      <c r="AH59" s="284"/>
      <c r="AI59" s="284"/>
      <c r="AJ59" s="285"/>
      <c r="AK59" s="283"/>
      <c r="AL59" s="284"/>
      <c r="AM59" s="284"/>
      <c r="AN59" s="284"/>
      <c r="AO59" s="284"/>
      <c r="AP59" s="284"/>
      <c r="AQ59" s="285"/>
      <c r="AR59" s="283"/>
      <c r="AS59" s="284"/>
      <c r="AT59" s="284"/>
      <c r="AU59" s="284"/>
      <c r="AV59" s="284"/>
      <c r="AW59" s="284"/>
      <c r="AX59" s="285"/>
      <c r="AY59" s="283"/>
      <c r="AZ59" s="284"/>
      <c r="BA59" s="286"/>
      <c r="BB59" s="658"/>
      <c r="BC59" s="659"/>
      <c r="BD59" s="713"/>
      <c r="BE59" s="714"/>
      <c r="BF59" s="715"/>
      <c r="BG59" s="716"/>
      <c r="BH59" s="716"/>
      <c r="BI59" s="716"/>
      <c r="BJ59" s="717"/>
    </row>
    <row r="60" spans="2:62" ht="20.25" customHeight="1">
      <c r="B60" s="661"/>
      <c r="C60" s="664"/>
      <c r="D60" s="654"/>
      <c r="E60" s="270"/>
      <c r="F60" s="271">
        <f>C59</f>
        <v>0</v>
      </c>
      <c r="G60" s="270"/>
      <c r="H60" s="271">
        <f>I59</f>
        <v>0</v>
      </c>
      <c r="I60" s="667"/>
      <c r="J60" s="668"/>
      <c r="K60" s="652"/>
      <c r="L60" s="653"/>
      <c r="M60" s="653"/>
      <c r="N60" s="654"/>
      <c r="O60" s="655"/>
      <c r="P60" s="656"/>
      <c r="Q60" s="656"/>
      <c r="R60" s="656"/>
      <c r="S60" s="657"/>
      <c r="T60" s="287" t="s">
        <v>903</v>
      </c>
      <c r="U60" s="288"/>
      <c r="V60" s="289"/>
      <c r="W60" s="275" t="str">
        <f>IF(W59="","",VLOOKUP(W59,'②シフト記号表（従来型・ユニット型共通）'!$C$6:$L$47,10,FALSE))</f>
        <v/>
      </c>
      <c r="X60" s="276" t="str">
        <f>IF(X59="","",VLOOKUP(X59,'②シフト記号表（従来型・ユニット型共通）'!$C$6:$L$47,10,FALSE))</f>
        <v/>
      </c>
      <c r="Y60" s="276" t="str">
        <f>IF(Y59="","",VLOOKUP(Y59,'②シフト記号表（従来型・ユニット型共通）'!$C$6:$L$47,10,FALSE))</f>
        <v/>
      </c>
      <c r="Z60" s="276" t="str">
        <f>IF(Z59="","",VLOOKUP(Z59,'②シフト記号表（従来型・ユニット型共通）'!$C$6:$L$47,10,FALSE))</f>
        <v/>
      </c>
      <c r="AA60" s="276" t="str">
        <f>IF(AA59="","",VLOOKUP(AA59,'②シフト記号表（従来型・ユニット型共通）'!$C$6:$L$47,10,FALSE))</f>
        <v/>
      </c>
      <c r="AB60" s="276" t="str">
        <f>IF(AB59="","",VLOOKUP(AB59,'②シフト記号表（従来型・ユニット型共通）'!$C$6:$L$47,10,FALSE))</f>
        <v/>
      </c>
      <c r="AC60" s="277" t="str">
        <f>IF(AC59="","",VLOOKUP(AC59,'②シフト記号表（従来型・ユニット型共通）'!$C$6:$L$47,10,FALSE))</f>
        <v/>
      </c>
      <c r="AD60" s="275" t="str">
        <f>IF(AD59="","",VLOOKUP(AD59,'②シフト記号表（従来型・ユニット型共通）'!$C$6:$L$47,10,FALSE))</f>
        <v/>
      </c>
      <c r="AE60" s="276" t="str">
        <f>IF(AE59="","",VLOOKUP(AE59,'②シフト記号表（従来型・ユニット型共通）'!$C$6:$L$47,10,FALSE))</f>
        <v/>
      </c>
      <c r="AF60" s="276" t="str">
        <f>IF(AF59="","",VLOOKUP(AF59,'②シフト記号表（従来型・ユニット型共通）'!$C$6:$L$47,10,FALSE))</f>
        <v/>
      </c>
      <c r="AG60" s="276" t="str">
        <f>IF(AG59="","",VLOOKUP(AG59,'②シフト記号表（従来型・ユニット型共通）'!$C$6:$L$47,10,FALSE))</f>
        <v/>
      </c>
      <c r="AH60" s="276" t="str">
        <f>IF(AH59="","",VLOOKUP(AH59,'②シフト記号表（従来型・ユニット型共通）'!$C$6:$L$47,10,FALSE))</f>
        <v/>
      </c>
      <c r="AI60" s="276" t="str">
        <f>IF(AI59="","",VLOOKUP(AI59,'②シフト記号表（従来型・ユニット型共通）'!$C$6:$L$47,10,FALSE))</f>
        <v/>
      </c>
      <c r="AJ60" s="277" t="str">
        <f>IF(AJ59="","",VLOOKUP(AJ59,'②シフト記号表（従来型・ユニット型共通）'!$C$6:$L$47,10,FALSE))</f>
        <v/>
      </c>
      <c r="AK60" s="275" t="str">
        <f>IF(AK59="","",VLOOKUP(AK59,'②シフト記号表（従来型・ユニット型共通）'!$C$6:$L$47,10,FALSE))</f>
        <v/>
      </c>
      <c r="AL60" s="276" t="str">
        <f>IF(AL59="","",VLOOKUP(AL59,'②シフト記号表（従来型・ユニット型共通）'!$C$6:$L$47,10,FALSE))</f>
        <v/>
      </c>
      <c r="AM60" s="276" t="str">
        <f>IF(AM59="","",VLOOKUP(AM59,'②シフト記号表（従来型・ユニット型共通）'!$C$6:$L$47,10,FALSE))</f>
        <v/>
      </c>
      <c r="AN60" s="276" t="str">
        <f>IF(AN59="","",VLOOKUP(AN59,'②シフト記号表（従来型・ユニット型共通）'!$C$6:$L$47,10,FALSE))</f>
        <v/>
      </c>
      <c r="AO60" s="276" t="str">
        <f>IF(AO59="","",VLOOKUP(AO59,'②シフト記号表（従来型・ユニット型共通）'!$C$6:$L$47,10,FALSE))</f>
        <v/>
      </c>
      <c r="AP60" s="276" t="str">
        <f>IF(AP59="","",VLOOKUP(AP59,'②シフト記号表（従来型・ユニット型共通）'!$C$6:$L$47,10,FALSE))</f>
        <v/>
      </c>
      <c r="AQ60" s="277" t="str">
        <f>IF(AQ59="","",VLOOKUP(AQ59,'②シフト記号表（従来型・ユニット型共通）'!$C$6:$L$47,10,FALSE))</f>
        <v/>
      </c>
      <c r="AR60" s="275" t="str">
        <f>IF(AR59="","",VLOOKUP(AR59,'②シフト記号表（従来型・ユニット型共通）'!$C$6:$L$47,10,FALSE))</f>
        <v/>
      </c>
      <c r="AS60" s="276" t="str">
        <f>IF(AS59="","",VLOOKUP(AS59,'②シフト記号表（従来型・ユニット型共通）'!$C$6:$L$47,10,FALSE))</f>
        <v/>
      </c>
      <c r="AT60" s="276" t="str">
        <f>IF(AT59="","",VLOOKUP(AT59,'②シフト記号表（従来型・ユニット型共通）'!$C$6:$L$47,10,FALSE))</f>
        <v/>
      </c>
      <c r="AU60" s="276" t="str">
        <f>IF(AU59="","",VLOOKUP(AU59,'②シフト記号表（従来型・ユニット型共通）'!$C$6:$L$47,10,FALSE))</f>
        <v/>
      </c>
      <c r="AV60" s="276" t="str">
        <f>IF(AV59="","",VLOOKUP(AV59,'②シフト記号表（従来型・ユニット型共通）'!$C$6:$L$47,10,FALSE))</f>
        <v/>
      </c>
      <c r="AW60" s="276" t="str">
        <f>IF(AW59="","",VLOOKUP(AW59,'②シフト記号表（従来型・ユニット型共通）'!$C$6:$L$47,10,FALSE))</f>
        <v/>
      </c>
      <c r="AX60" s="277" t="str">
        <f>IF(AX59="","",VLOOKUP(AX59,'②シフト記号表（従来型・ユニット型共通）'!$C$6:$L$47,10,FALSE))</f>
        <v/>
      </c>
      <c r="AY60" s="275" t="str">
        <f>IF(AY59="","",VLOOKUP(AY59,'②シフト記号表（従来型・ユニット型共通）'!$C$6:$L$47,10,FALSE))</f>
        <v/>
      </c>
      <c r="AZ60" s="276" t="str">
        <f>IF(AZ59="","",VLOOKUP(AZ59,'②シフト記号表（従来型・ユニット型共通）'!$C$6:$L$47,10,FALSE))</f>
        <v/>
      </c>
      <c r="BA60" s="276" t="str">
        <f>IF(BA59="","",VLOOKUP(BA59,'②シフト記号表（従来型・ユニット型共通）'!$C$6:$L$47,10,FALSE))</f>
        <v/>
      </c>
      <c r="BB60" s="721">
        <f>IF($BE$3="４週",SUM(W60:AX60),IF($BE$3="暦月",SUM(W60:BA60),""))</f>
        <v>0</v>
      </c>
      <c r="BC60" s="722"/>
      <c r="BD60" s="723">
        <f>IF($BE$3="４週",BB60/4,IF($BE$3="暦月",(BB60/($BE$8/7)),""))</f>
        <v>0</v>
      </c>
      <c r="BE60" s="722"/>
      <c r="BF60" s="718"/>
      <c r="BG60" s="719"/>
      <c r="BH60" s="719"/>
      <c r="BI60" s="719"/>
      <c r="BJ60" s="720"/>
    </row>
    <row r="61" spans="2:62" ht="20.25" customHeight="1">
      <c r="B61" s="660">
        <f>B59+1</f>
        <v>23</v>
      </c>
      <c r="C61" s="724"/>
      <c r="D61" s="651"/>
      <c r="E61" s="270"/>
      <c r="F61" s="271"/>
      <c r="G61" s="270"/>
      <c r="H61" s="271"/>
      <c r="I61" s="725"/>
      <c r="J61" s="726"/>
      <c r="K61" s="649"/>
      <c r="L61" s="650"/>
      <c r="M61" s="650"/>
      <c r="N61" s="651"/>
      <c r="O61" s="655"/>
      <c r="P61" s="656"/>
      <c r="Q61" s="656"/>
      <c r="R61" s="656"/>
      <c r="S61" s="657"/>
      <c r="T61" s="290" t="s">
        <v>902</v>
      </c>
      <c r="U61" s="291"/>
      <c r="V61" s="292"/>
      <c r="W61" s="283"/>
      <c r="X61" s="284"/>
      <c r="Y61" s="284"/>
      <c r="Z61" s="284"/>
      <c r="AA61" s="284"/>
      <c r="AB61" s="284"/>
      <c r="AC61" s="285"/>
      <c r="AD61" s="283"/>
      <c r="AE61" s="284"/>
      <c r="AF61" s="284"/>
      <c r="AG61" s="284"/>
      <c r="AH61" s="284"/>
      <c r="AI61" s="284"/>
      <c r="AJ61" s="285"/>
      <c r="AK61" s="283"/>
      <c r="AL61" s="284"/>
      <c r="AM61" s="284"/>
      <c r="AN61" s="284"/>
      <c r="AO61" s="284"/>
      <c r="AP61" s="284"/>
      <c r="AQ61" s="285"/>
      <c r="AR61" s="283"/>
      <c r="AS61" s="284"/>
      <c r="AT61" s="284"/>
      <c r="AU61" s="284"/>
      <c r="AV61" s="284"/>
      <c r="AW61" s="284"/>
      <c r="AX61" s="285"/>
      <c r="AY61" s="283"/>
      <c r="AZ61" s="284"/>
      <c r="BA61" s="286"/>
      <c r="BB61" s="658"/>
      <c r="BC61" s="659"/>
      <c r="BD61" s="713"/>
      <c r="BE61" s="714"/>
      <c r="BF61" s="715"/>
      <c r="BG61" s="716"/>
      <c r="BH61" s="716"/>
      <c r="BI61" s="716"/>
      <c r="BJ61" s="717"/>
    </row>
    <row r="62" spans="2:62" ht="20.25" customHeight="1">
      <c r="B62" s="661"/>
      <c r="C62" s="664"/>
      <c r="D62" s="654"/>
      <c r="E62" s="270"/>
      <c r="F62" s="271">
        <f>C61</f>
        <v>0</v>
      </c>
      <c r="G62" s="270"/>
      <c r="H62" s="271">
        <f>I61</f>
        <v>0</v>
      </c>
      <c r="I62" s="667"/>
      <c r="J62" s="668"/>
      <c r="K62" s="652"/>
      <c r="L62" s="653"/>
      <c r="M62" s="653"/>
      <c r="N62" s="654"/>
      <c r="O62" s="655"/>
      <c r="P62" s="656"/>
      <c r="Q62" s="656"/>
      <c r="R62" s="656"/>
      <c r="S62" s="657"/>
      <c r="T62" s="287" t="s">
        <v>903</v>
      </c>
      <c r="U62" s="288"/>
      <c r="V62" s="289"/>
      <c r="W62" s="275" t="str">
        <f>IF(W61="","",VLOOKUP(W61,'②シフト記号表（従来型・ユニット型共通）'!$C$6:$L$47,10,FALSE))</f>
        <v/>
      </c>
      <c r="X62" s="276" t="str">
        <f>IF(X61="","",VLOOKUP(X61,'②シフト記号表（従来型・ユニット型共通）'!$C$6:$L$47,10,FALSE))</f>
        <v/>
      </c>
      <c r="Y62" s="276" t="str">
        <f>IF(Y61="","",VLOOKUP(Y61,'②シフト記号表（従来型・ユニット型共通）'!$C$6:$L$47,10,FALSE))</f>
        <v/>
      </c>
      <c r="Z62" s="276" t="str">
        <f>IF(Z61="","",VLOOKUP(Z61,'②シフト記号表（従来型・ユニット型共通）'!$C$6:$L$47,10,FALSE))</f>
        <v/>
      </c>
      <c r="AA62" s="276" t="str">
        <f>IF(AA61="","",VLOOKUP(AA61,'②シフト記号表（従来型・ユニット型共通）'!$C$6:$L$47,10,FALSE))</f>
        <v/>
      </c>
      <c r="AB62" s="276" t="str">
        <f>IF(AB61="","",VLOOKUP(AB61,'②シフト記号表（従来型・ユニット型共通）'!$C$6:$L$47,10,FALSE))</f>
        <v/>
      </c>
      <c r="AC62" s="277" t="str">
        <f>IF(AC61="","",VLOOKUP(AC61,'②シフト記号表（従来型・ユニット型共通）'!$C$6:$L$47,10,FALSE))</f>
        <v/>
      </c>
      <c r="AD62" s="275" t="str">
        <f>IF(AD61="","",VLOOKUP(AD61,'②シフト記号表（従来型・ユニット型共通）'!$C$6:$L$47,10,FALSE))</f>
        <v/>
      </c>
      <c r="AE62" s="276" t="str">
        <f>IF(AE61="","",VLOOKUP(AE61,'②シフト記号表（従来型・ユニット型共通）'!$C$6:$L$47,10,FALSE))</f>
        <v/>
      </c>
      <c r="AF62" s="276" t="str">
        <f>IF(AF61="","",VLOOKUP(AF61,'②シフト記号表（従来型・ユニット型共通）'!$C$6:$L$47,10,FALSE))</f>
        <v/>
      </c>
      <c r="AG62" s="276" t="str">
        <f>IF(AG61="","",VLOOKUP(AG61,'②シフト記号表（従来型・ユニット型共通）'!$C$6:$L$47,10,FALSE))</f>
        <v/>
      </c>
      <c r="AH62" s="276" t="str">
        <f>IF(AH61="","",VLOOKUP(AH61,'②シフト記号表（従来型・ユニット型共通）'!$C$6:$L$47,10,FALSE))</f>
        <v/>
      </c>
      <c r="AI62" s="276" t="str">
        <f>IF(AI61="","",VLOOKUP(AI61,'②シフト記号表（従来型・ユニット型共通）'!$C$6:$L$47,10,FALSE))</f>
        <v/>
      </c>
      <c r="AJ62" s="277" t="str">
        <f>IF(AJ61="","",VLOOKUP(AJ61,'②シフト記号表（従来型・ユニット型共通）'!$C$6:$L$47,10,FALSE))</f>
        <v/>
      </c>
      <c r="AK62" s="275" t="str">
        <f>IF(AK61="","",VLOOKUP(AK61,'②シフト記号表（従来型・ユニット型共通）'!$C$6:$L$47,10,FALSE))</f>
        <v/>
      </c>
      <c r="AL62" s="276" t="str">
        <f>IF(AL61="","",VLOOKUP(AL61,'②シフト記号表（従来型・ユニット型共通）'!$C$6:$L$47,10,FALSE))</f>
        <v/>
      </c>
      <c r="AM62" s="276" t="str">
        <f>IF(AM61="","",VLOOKUP(AM61,'②シフト記号表（従来型・ユニット型共通）'!$C$6:$L$47,10,FALSE))</f>
        <v/>
      </c>
      <c r="AN62" s="276" t="str">
        <f>IF(AN61="","",VLOOKUP(AN61,'②シフト記号表（従来型・ユニット型共通）'!$C$6:$L$47,10,FALSE))</f>
        <v/>
      </c>
      <c r="AO62" s="276" t="str">
        <f>IF(AO61="","",VLOOKUP(AO61,'②シフト記号表（従来型・ユニット型共通）'!$C$6:$L$47,10,FALSE))</f>
        <v/>
      </c>
      <c r="AP62" s="276" t="str">
        <f>IF(AP61="","",VLOOKUP(AP61,'②シフト記号表（従来型・ユニット型共通）'!$C$6:$L$47,10,FALSE))</f>
        <v/>
      </c>
      <c r="AQ62" s="277" t="str">
        <f>IF(AQ61="","",VLOOKUP(AQ61,'②シフト記号表（従来型・ユニット型共通）'!$C$6:$L$47,10,FALSE))</f>
        <v/>
      </c>
      <c r="AR62" s="275" t="str">
        <f>IF(AR61="","",VLOOKUP(AR61,'②シフト記号表（従来型・ユニット型共通）'!$C$6:$L$47,10,FALSE))</f>
        <v/>
      </c>
      <c r="AS62" s="276" t="str">
        <f>IF(AS61="","",VLOOKUP(AS61,'②シフト記号表（従来型・ユニット型共通）'!$C$6:$L$47,10,FALSE))</f>
        <v/>
      </c>
      <c r="AT62" s="276" t="str">
        <f>IF(AT61="","",VLOOKUP(AT61,'②シフト記号表（従来型・ユニット型共通）'!$C$6:$L$47,10,FALSE))</f>
        <v/>
      </c>
      <c r="AU62" s="276" t="str">
        <f>IF(AU61="","",VLOOKUP(AU61,'②シフト記号表（従来型・ユニット型共通）'!$C$6:$L$47,10,FALSE))</f>
        <v/>
      </c>
      <c r="AV62" s="276" t="str">
        <f>IF(AV61="","",VLOOKUP(AV61,'②シフト記号表（従来型・ユニット型共通）'!$C$6:$L$47,10,FALSE))</f>
        <v/>
      </c>
      <c r="AW62" s="276" t="str">
        <f>IF(AW61="","",VLOOKUP(AW61,'②シフト記号表（従来型・ユニット型共通）'!$C$6:$L$47,10,FALSE))</f>
        <v/>
      </c>
      <c r="AX62" s="277" t="str">
        <f>IF(AX61="","",VLOOKUP(AX61,'②シフト記号表（従来型・ユニット型共通）'!$C$6:$L$47,10,FALSE))</f>
        <v/>
      </c>
      <c r="AY62" s="275" t="str">
        <f>IF(AY61="","",VLOOKUP(AY61,'②シフト記号表（従来型・ユニット型共通）'!$C$6:$L$47,10,FALSE))</f>
        <v/>
      </c>
      <c r="AZ62" s="276" t="str">
        <f>IF(AZ61="","",VLOOKUP(AZ61,'②シフト記号表（従来型・ユニット型共通）'!$C$6:$L$47,10,FALSE))</f>
        <v/>
      </c>
      <c r="BA62" s="276" t="str">
        <f>IF(BA61="","",VLOOKUP(BA61,'②シフト記号表（従来型・ユニット型共通）'!$C$6:$L$47,10,FALSE))</f>
        <v/>
      </c>
      <c r="BB62" s="721">
        <f>IF($BE$3="４週",SUM(W62:AX62),IF($BE$3="暦月",SUM(W62:BA62),""))</f>
        <v>0</v>
      </c>
      <c r="BC62" s="722"/>
      <c r="BD62" s="723">
        <f>IF($BE$3="４週",BB62/4,IF($BE$3="暦月",(BB62/($BE$8/7)),""))</f>
        <v>0</v>
      </c>
      <c r="BE62" s="722"/>
      <c r="BF62" s="718"/>
      <c r="BG62" s="719"/>
      <c r="BH62" s="719"/>
      <c r="BI62" s="719"/>
      <c r="BJ62" s="720"/>
    </row>
    <row r="63" spans="2:62" ht="20.25" customHeight="1">
      <c r="B63" s="660">
        <f>B61+1</f>
        <v>24</v>
      </c>
      <c r="C63" s="724"/>
      <c r="D63" s="651"/>
      <c r="E63" s="270"/>
      <c r="F63" s="271"/>
      <c r="G63" s="270"/>
      <c r="H63" s="271"/>
      <c r="I63" s="725"/>
      <c r="J63" s="726"/>
      <c r="K63" s="649"/>
      <c r="L63" s="650"/>
      <c r="M63" s="650"/>
      <c r="N63" s="651"/>
      <c r="O63" s="655"/>
      <c r="P63" s="656"/>
      <c r="Q63" s="656"/>
      <c r="R63" s="656"/>
      <c r="S63" s="657"/>
      <c r="T63" s="290" t="s">
        <v>902</v>
      </c>
      <c r="U63" s="291"/>
      <c r="V63" s="292"/>
      <c r="W63" s="283"/>
      <c r="X63" s="284"/>
      <c r="Y63" s="284"/>
      <c r="Z63" s="284"/>
      <c r="AA63" s="284"/>
      <c r="AB63" s="284"/>
      <c r="AC63" s="285"/>
      <c r="AD63" s="283"/>
      <c r="AE63" s="284"/>
      <c r="AF63" s="284"/>
      <c r="AG63" s="284"/>
      <c r="AH63" s="284"/>
      <c r="AI63" s="284"/>
      <c r="AJ63" s="285"/>
      <c r="AK63" s="283"/>
      <c r="AL63" s="284"/>
      <c r="AM63" s="284"/>
      <c r="AN63" s="284"/>
      <c r="AO63" s="284"/>
      <c r="AP63" s="284"/>
      <c r="AQ63" s="285"/>
      <c r="AR63" s="283"/>
      <c r="AS63" s="284"/>
      <c r="AT63" s="284"/>
      <c r="AU63" s="284"/>
      <c r="AV63" s="284"/>
      <c r="AW63" s="284"/>
      <c r="AX63" s="285"/>
      <c r="AY63" s="283"/>
      <c r="AZ63" s="284"/>
      <c r="BA63" s="286"/>
      <c r="BB63" s="658"/>
      <c r="BC63" s="659"/>
      <c r="BD63" s="713"/>
      <c r="BE63" s="714"/>
      <c r="BF63" s="715"/>
      <c r="BG63" s="716"/>
      <c r="BH63" s="716"/>
      <c r="BI63" s="716"/>
      <c r="BJ63" s="717"/>
    </row>
    <row r="64" spans="2:62" ht="20.25" customHeight="1">
      <c r="B64" s="661"/>
      <c r="C64" s="664"/>
      <c r="D64" s="654"/>
      <c r="E64" s="270"/>
      <c r="F64" s="271">
        <f>C63</f>
        <v>0</v>
      </c>
      <c r="G64" s="270"/>
      <c r="H64" s="271">
        <f>I63</f>
        <v>0</v>
      </c>
      <c r="I64" s="667"/>
      <c r="J64" s="668"/>
      <c r="K64" s="652"/>
      <c r="L64" s="653"/>
      <c r="M64" s="653"/>
      <c r="N64" s="654"/>
      <c r="O64" s="655"/>
      <c r="P64" s="656"/>
      <c r="Q64" s="656"/>
      <c r="R64" s="656"/>
      <c r="S64" s="657"/>
      <c r="T64" s="287" t="s">
        <v>903</v>
      </c>
      <c r="U64" s="288"/>
      <c r="V64" s="289"/>
      <c r="W64" s="275" t="str">
        <f>IF(W63="","",VLOOKUP(W63,'②シフト記号表（従来型・ユニット型共通）'!$C$6:$L$47,10,FALSE))</f>
        <v/>
      </c>
      <c r="X64" s="276" t="str">
        <f>IF(X63="","",VLOOKUP(X63,'②シフト記号表（従来型・ユニット型共通）'!$C$6:$L$47,10,FALSE))</f>
        <v/>
      </c>
      <c r="Y64" s="276" t="str">
        <f>IF(Y63="","",VLOOKUP(Y63,'②シフト記号表（従来型・ユニット型共通）'!$C$6:$L$47,10,FALSE))</f>
        <v/>
      </c>
      <c r="Z64" s="276" t="str">
        <f>IF(Z63="","",VLOOKUP(Z63,'②シフト記号表（従来型・ユニット型共通）'!$C$6:$L$47,10,FALSE))</f>
        <v/>
      </c>
      <c r="AA64" s="276" t="str">
        <f>IF(AA63="","",VLOOKUP(AA63,'②シフト記号表（従来型・ユニット型共通）'!$C$6:$L$47,10,FALSE))</f>
        <v/>
      </c>
      <c r="AB64" s="276" t="str">
        <f>IF(AB63="","",VLOOKUP(AB63,'②シフト記号表（従来型・ユニット型共通）'!$C$6:$L$47,10,FALSE))</f>
        <v/>
      </c>
      <c r="AC64" s="277" t="str">
        <f>IF(AC63="","",VLOOKUP(AC63,'②シフト記号表（従来型・ユニット型共通）'!$C$6:$L$47,10,FALSE))</f>
        <v/>
      </c>
      <c r="AD64" s="275" t="str">
        <f>IF(AD63="","",VLOOKUP(AD63,'②シフト記号表（従来型・ユニット型共通）'!$C$6:$L$47,10,FALSE))</f>
        <v/>
      </c>
      <c r="AE64" s="276" t="str">
        <f>IF(AE63="","",VLOOKUP(AE63,'②シフト記号表（従来型・ユニット型共通）'!$C$6:$L$47,10,FALSE))</f>
        <v/>
      </c>
      <c r="AF64" s="276" t="str">
        <f>IF(AF63="","",VLOOKUP(AF63,'②シフト記号表（従来型・ユニット型共通）'!$C$6:$L$47,10,FALSE))</f>
        <v/>
      </c>
      <c r="AG64" s="276" t="str">
        <f>IF(AG63="","",VLOOKUP(AG63,'②シフト記号表（従来型・ユニット型共通）'!$C$6:$L$47,10,FALSE))</f>
        <v/>
      </c>
      <c r="AH64" s="276" t="str">
        <f>IF(AH63="","",VLOOKUP(AH63,'②シフト記号表（従来型・ユニット型共通）'!$C$6:$L$47,10,FALSE))</f>
        <v/>
      </c>
      <c r="AI64" s="276" t="str">
        <f>IF(AI63="","",VLOOKUP(AI63,'②シフト記号表（従来型・ユニット型共通）'!$C$6:$L$47,10,FALSE))</f>
        <v/>
      </c>
      <c r="AJ64" s="277" t="str">
        <f>IF(AJ63="","",VLOOKUP(AJ63,'②シフト記号表（従来型・ユニット型共通）'!$C$6:$L$47,10,FALSE))</f>
        <v/>
      </c>
      <c r="AK64" s="275" t="str">
        <f>IF(AK63="","",VLOOKUP(AK63,'②シフト記号表（従来型・ユニット型共通）'!$C$6:$L$47,10,FALSE))</f>
        <v/>
      </c>
      <c r="AL64" s="276" t="str">
        <f>IF(AL63="","",VLOOKUP(AL63,'②シフト記号表（従来型・ユニット型共通）'!$C$6:$L$47,10,FALSE))</f>
        <v/>
      </c>
      <c r="AM64" s="276" t="str">
        <f>IF(AM63="","",VLOOKUP(AM63,'②シフト記号表（従来型・ユニット型共通）'!$C$6:$L$47,10,FALSE))</f>
        <v/>
      </c>
      <c r="AN64" s="276" t="str">
        <f>IF(AN63="","",VLOOKUP(AN63,'②シフト記号表（従来型・ユニット型共通）'!$C$6:$L$47,10,FALSE))</f>
        <v/>
      </c>
      <c r="AO64" s="276" t="str">
        <f>IF(AO63="","",VLOOKUP(AO63,'②シフト記号表（従来型・ユニット型共通）'!$C$6:$L$47,10,FALSE))</f>
        <v/>
      </c>
      <c r="AP64" s="276" t="str">
        <f>IF(AP63="","",VLOOKUP(AP63,'②シフト記号表（従来型・ユニット型共通）'!$C$6:$L$47,10,FALSE))</f>
        <v/>
      </c>
      <c r="AQ64" s="277" t="str">
        <f>IF(AQ63="","",VLOOKUP(AQ63,'②シフト記号表（従来型・ユニット型共通）'!$C$6:$L$47,10,FALSE))</f>
        <v/>
      </c>
      <c r="AR64" s="275" t="str">
        <f>IF(AR63="","",VLOOKUP(AR63,'②シフト記号表（従来型・ユニット型共通）'!$C$6:$L$47,10,FALSE))</f>
        <v/>
      </c>
      <c r="AS64" s="276" t="str">
        <f>IF(AS63="","",VLOOKUP(AS63,'②シフト記号表（従来型・ユニット型共通）'!$C$6:$L$47,10,FALSE))</f>
        <v/>
      </c>
      <c r="AT64" s="276" t="str">
        <f>IF(AT63="","",VLOOKUP(AT63,'②シフト記号表（従来型・ユニット型共通）'!$C$6:$L$47,10,FALSE))</f>
        <v/>
      </c>
      <c r="AU64" s="276" t="str">
        <f>IF(AU63="","",VLOOKUP(AU63,'②シフト記号表（従来型・ユニット型共通）'!$C$6:$L$47,10,FALSE))</f>
        <v/>
      </c>
      <c r="AV64" s="276" t="str">
        <f>IF(AV63="","",VLOOKUP(AV63,'②シフト記号表（従来型・ユニット型共通）'!$C$6:$L$47,10,FALSE))</f>
        <v/>
      </c>
      <c r="AW64" s="276" t="str">
        <f>IF(AW63="","",VLOOKUP(AW63,'②シフト記号表（従来型・ユニット型共通）'!$C$6:$L$47,10,FALSE))</f>
        <v/>
      </c>
      <c r="AX64" s="277" t="str">
        <f>IF(AX63="","",VLOOKUP(AX63,'②シフト記号表（従来型・ユニット型共通）'!$C$6:$L$47,10,FALSE))</f>
        <v/>
      </c>
      <c r="AY64" s="275" t="str">
        <f>IF(AY63="","",VLOOKUP(AY63,'②シフト記号表（従来型・ユニット型共通）'!$C$6:$L$47,10,FALSE))</f>
        <v/>
      </c>
      <c r="AZ64" s="276" t="str">
        <f>IF(AZ63="","",VLOOKUP(AZ63,'②シフト記号表（従来型・ユニット型共通）'!$C$6:$L$47,10,FALSE))</f>
        <v/>
      </c>
      <c r="BA64" s="276" t="str">
        <f>IF(BA63="","",VLOOKUP(BA63,'②シフト記号表（従来型・ユニット型共通）'!$C$6:$L$47,10,FALSE))</f>
        <v/>
      </c>
      <c r="BB64" s="721">
        <f>IF($BE$3="４週",SUM(W64:AX64),IF($BE$3="暦月",SUM(W64:BA64),""))</f>
        <v>0</v>
      </c>
      <c r="BC64" s="722"/>
      <c r="BD64" s="723">
        <f>IF($BE$3="４週",BB64/4,IF($BE$3="暦月",(BB64/($BE$8/7)),""))</f>
        <v>0</v>
      </c>
      <c r="BE64" s="722"/>
      <c r="BF64" s="718"/>
      <c r="BG64" s="719"/>
      <c r="BH64" s="719"/>
      <c r="BI64" s="719"/>
      <c r="BJ64" s="720"/>
    </row>
    <row r="65" spans="2:62" ht="20.25" customHeight="1">
      <c r="B65" s="660">
        <f>B63+1</f>
        <v>25</v>
      </c>
      <c r="C65" s="724"/>
      <c r="D65" s="651"/>
      <c r="E65" s="270"/>
      <c r="F65" s="271"/>
      <c r="G65" s="270"/>
      <c r="H65" s="271"/>
      <c r="I65" s="725"/>
      <c r="J65" s="726"/>
      <c r="K65" s="649"/>
      <c r="L65" s="650"/>
      <c r="M65" s="650"/>
      <c r="N65" s="651"/>
      <c r="O65" s="655"/>
      <c r="P65" s="656"/>
      <c r="Q65" s="656"/>
      <c r="R65" s="656"/>
      <c r="S65" s="657"/>
      <c r="T65" s="290" t="s">
        <v>902</v>
      </c>
      <c r="U65" s="291"/>
      <c r="V65" s="292"/>
      <c r="W65" s="283"/>
      <c r="X65" s="284"/>
      <c r="Y65" s="284"/>
      <c r="Z65" s="284"/>
      <c r="AA65" s="284"/>
      <c r="AB65" s="284"/>
      <c r="AC65" s="285"/>
      <c r="AD65" s="283"/>
      <c r="AE65" s="284"/>
      <c r="AF65" s="284"/>
      <c r="AG65" s="284"/>
      <c r="AH65" s="284"/>
      <c r="AI65" s="284"/>
      <c r="AJ65" s="285"/>
      <c r="AK65" s="283"/>
      <c r="AL65" s="284"/>
      <c r="AM65" s="284"/>
      <c r="AN65" s="284"/>
      <c r="AO65" s="284"/>
      <c r="AP65" s="284"/>
      <c r="AQ65" s="285"/>
      <c r="AR65" s="283"/>
      <c r="AS65" s="284"/>
      <c r="AT65" s="284"/>
      <c r="AU65" s="284"/>
      <c r="AV65" s="284"/>
      <c r="AW65" s="284"/>
      <c r="AX65" s="285"/>
      <c r="AY65" s="283"/>
      <c r="AZ65" s="284"/>
      <c r="BA65" s="286"/>
      <c r="BB65" s="658"/>
      <c r="BC65" s="659"/>
      <c r="BD65" s="713"/>
      <c r="BE65" s="714"/>
      <c r="BF65" s="715"/>
      <c r="BG65" s="716"/>
      <c r="BH65" s="716"/>
      <c r="BI65" s="716"/>
      <c r="BJ65" s="717"/>
    </row>
    <row r="66" spans="2:62" ht="20.25" customHeight="1">
      <c r="B66" s="661"/>
      <c r="C66" s="664"/>
      <c r="D66" s="654"/>
      <c r="E66" s="270"/>
      <c r="F66" s="271">
        <f>C65</f>
        <v>0</v>
      </c>
      <c r="G66" s="270"/>
      <c r="H66" s="271">
        <f>I65</f>
        <v>0</v>
      </c>
      <c r="I66" s="667"/>
      <c r="J66" s="668"/>
      <c r="K66" s="652"/>
      <c r="L66" s="653"/>
      <c r="M66" s="653"/>
      <c r="N66" s="654"/>
      <c r="O66" s="655"/>
      <c r="P66" s="656"/>
      <c r="Q66" s="656"/>
      <c r="R66" s="656"/>
      <c r="S66" s="657"/>
      <c r="T66" s="287" t="s">
        <v>903</v>
      </c>
      <c r="U66" s="288"/>
      <c r="V66" s="289"/>
      <c r="W66" s="275" t="str">
        <f>IF(W65="","",VLOOKUP(W65,'②シフト記号表（従来型・ユニット型共通）'!$C$6:$L$47,10,FALSE))</f>
        <v/>
      </c>
      <c r="X66" s="276" t="str">
        <f>IF(X65="","",VLOOKUP(X65,'②シフト記号表（従来型・ユニット型共通）'!$C$6:$L$47,10,FALSE))</f>
        <v/>
      </c>
      <c r="Y66" s="276" t="str">
        <f>IF(Y65="","",VLOOKUP(Y65,'②シフト記号表（従来型・ユニット型共通）'!$C$6:$L$47,10,FALSE))</f>
        <v/>
      </c>
      <c r="Z66" s="276" t="str">
        <f>IF(Z65="","",VLOOKUP(Z65,'②シフト記号表（従来型・ユニット型共通）'!$C$6:$L$47,10,FALSE))</f>
        <v/>
      </c>
      <c r="AA66" s="276" t="str">
        <f>IF(AA65="","",VLOOKUP(AA65,'②シフト記号表（従来型・ユニット型共通）'!$C$6:$L$47,10,FALSE))</f>
        <v/>
      </c>
      <c r="AB66" s="276" t="str">
        <f>IF(AB65="","",VLOOKUP(AB65,'②シフト記号表（従来型・ユニット型共通）'!$C$6:$L$47,10,FALSE))</f>
        <v/>
      </c>
      <c r="AC66" s="277" t="str">
        <f>IF(AC65="","",VLOOKUP(AC65,'②シフト記号表（従来型・ユニット型共通）'!$C$6:$L$47,10,FALSE))</f>
        <v/>
      </c>
      <c r="AD66" s="275" t="str">
        <f>IF(AD65="","",VLOOKUP(AD65,'②シフト記号表（従来型・ユニット型共通）'!$C$6:$L$47,10,FALSE))</f>
        <v/>
      </c>
      <c r="AE66" s="276" t="str">
        <f>IF(AE65="","",VLOOKUP(AE65,'②シフト記号表（従来型・ユニット型共通）'!$C$6:$L$47,10,FALSE))</f>
        <v/>
      </c>
      <c r="AF66" s="276" t="str">
        <f>IF(AF65="","",VLOOKUP(AF65,'②シフト記号表（従来型・ユニット型共通）'!$C$6:$L$47,10,FALSE))</f>
        <v/>
      </c>
      <c r="AG66" s="276" t="str">
        <f>IF(AG65="","",VLOOKUP(AG65,'②シフト記号表（従来型・ユニット型共通）'!$C$6:$L$47,10,FALSE))</f>
        <v/>
      </c>
      <c r="AH66" s="276" t="str">
        <f>IF(AH65="","",VLOOKUP(AH65,'②シフト記号表（従来型・ユニット型共通）'!$C$6:$L$47,10,FALSE))</f>
        <v/>
      </c>
      <c r="AI66" s="276" t="str">
        <f>IF(AI65="","",VLOOKUP(AI65,'②シフト記号表（従来型・ユニット型共通）'!$C$6:$L$47,10,FALSE))</f>
        <v/>
      </c>
      <c r="AJ66" s="277" t="str">
        <f>IF(AJ65="","",VLOOKUP(AJ65,'②シフト記号表（従来型・ユニット型共通）'!$C$6:$L$47,10,FALSE))</f>
        <v/>
      </c>
      <c r="AK66" s="275" t="str">
        <f>IF(AK65="","",VLOOKUP(AK65,'②シフト記号表（従来型・ユニット型共通）'!$C$6:$L$47,10,FALSE))</f>
        <v/>
      </c>
      <c r="AL66" s="276" t="str">
        <f>IF(AL65="","",VLOOKUP(AL65,'②シフト記号表（従来型・ユニット型共通）'!$C$6:$L$47,10,FALSE))</f>
        <v/>
      </c>
      <c r="AM66" s="276" t="str">
        <f>IF(AM65="","",VLOOKUP(AM65,'②シフト記号表（従来型・ユニット型共通）'!$C$6:$L$47,10,FALSE))</f>
        <v/>
      </c>
      <c r="AN66" s="276" t="str">
        <f>IF(AN65="","",VLOOKUP(AN65,'②シフト記号表（従来型・ユニット型共通）'!$C$6:$L$47,10,FALSE))</f>
        <v/>
      </c>
      <c r="AO66" s="276" t="str">
        <f>IF(AO65="","",VLOOKUP(AO65,'②シフト記号表（従来型・ユニット型共通）'!$C$6:$L$47,10,FALSE))</f>
        <v/>
      </c>
      <c r="AP66" s="276" t="str">
        <f>IF(AP65="","",VLOOKUP(AP65,'②シフト記号表（従来型・ユニット型共通）'!$C$6:$L$47,10,FALSE))</f>
        <v/>
      </c>
      <c r="AQ66" s="277" t="str">
        <f>IF(AQ65="","",VLOOKUP(AQ65,'②シフト記号表（従来型・ユニット型共通）'!$C$6:$L$47,10,FALSE))</f>
        <v/>
      </c>
      <c r="AR66" s="275" t="str">
        <f>IF(AR65="","",VLOOKUP(AR65,'②シフト記号表（従来型・ユニット型共通）'!$C$6:$L$47,10,FALSE))</f>
        <v/>
      </c>
      <c r="AS66" s="276" t="str">
        <f>IF(AS65="","",VLOOKUP(AS65,'②シフト記号表（従来型・ユニット型共通）'!$C$6:$L$47,10,FALSE))</f>
        <v/>
      </c>
      <c r="AT66" s="276" t="str">
        <f>IF(AT65="","",VLOOKUP(AT65,'②シフト記号表（従来型・ユニット型共通）'!$C$6:$L$47,10,FALSE))</f>
        <v/>
      </c>
      <c r="AU66" s="276" t="str">
        <f>IF(AU65="","",VLOOKUP(AU65,'②シフト記号表（従来型・ユニット型共通）'!$C$6:$L$47,10,FALSE))</f>
        <v/>
      </c>
      <c r="AV66" s="276" t="str">
        <f>IF(AV65="","",VLOOKUP(AV65,'②シフト記号表（従来型・ユニット型共通）'!$C$6:$L$47,10,FALSE))</f>
        <v/>
      </c>
      <c r="AW66" s="276" t="str">
        <f>IF(AW65="","",VLOOKUP(AW65,'②シフト記号表（従来型・ユニット型共通）'!$C$6:$L$47,10,FALSE))</f>
        <v/>
      </c>
      <c r="AX66" s="277" t="str">
        <f>IF(AX65="","",VLOOKUP(AX65,'②シフト記号表（従来型・ユニット型共通）'!$C$6:$L$47,10,FALSE))</f>
        <v/>
      </c>
      <c r="AY66" s="275" t="str">
        <f>IF(AY65="","",VLOOKUP(AY65,'②シフト記号表（従来型・ユニット型共通）'!$C$6:$L$47,10,FALSE))</f>
        <v/>
      </c>
      <c r="AZ66" s="276" t="str">
        <f>IF(AZ65="","",VLOOKUP(AZ65,'②シフト記号表（従来型・ユニット型共通）'!$C$6:$L$47,10,FALSE))</f>
        <v/>
      </c>
      <c r="BA66" s="276" t="str">
        <f>IF(BA65="","",VLOOKUP(BA65,'②シフト記号表（従来型・ユニット型共通）'!$C$6:$L$47,10,FALSE))</f>
        <v/>
      </c>
      <c r="BB66" s="721">
        <f>IF($BE$3="４週",SUM(W66:AX66),IF($BE$3="暦月",SUM(W66:BA66),""))</f>
        <v>0</v>
      </c>
      <c r="BC66" s="722"/>
      <c r="BD66" s="723">
        <f>IF($BE$3="４週",BB66/4,IF($BE$3="暦月",(BB66/($BE$8/7)),""))</f>
        <v>0</v>
      </c>
      <c r="BE66" s="722"/>
      <c r="BF66" s="718"/>
      <c r="BG66" s="719"/>
      <c r="BH66" s="719"/>
      <c r="BI66" s="719"/>
      <c r="BJ66" s="720"/>
    </row>
    <row r="67" spans="2:62" ht="20.25" customHeight="1">
      <c r="B67" s="660">
        <f>B65+1</f>
        <v>26</v>
      </c>
      <c r="C67" s="724"/>
      <c r="D67" s="651"/>
      <c r="E67" s="270"/>
      <c r="F67" s="271"/>
      <c r="G67" s="270"/>
      <c r="H67" s="271"/>
      <c r="I67" s="725"/>
      <c r="J67" s="726"/>
      <c r="K67" s="649"/>
      <c r="L67" s="650"/>
      <c r="M67" s="650"/>
      <c r="N67" s="651"/>
      <c r="O67" s="655"/>
      <c r="P67" s="656"/>
      <c r="Q67" s="656"/>
      <c r="R67" s="656"/>
      <c r="S67" s="657"/>
      <c r="T67" s="290" t="s">
        <v>902</v>
      </c>
      <c r="U67" s="291"/>
      <c r="V67" s="292"/>
      <c r="W67" s="283"/>
      <c r="X67" s="284"/>
      <c r="Y67" s="284"/>
      <c r="Z67" s="284"/>
      <c r="AA67" s="284"/>
      <c r="AB67" s="284"/>
      <c r="AC67" s="285"/>
      <c r="AD67" s="283"/>
      <c r="AE67" s="284"/>
      <c r="AF67" s="284"/>
      <c r="AG67" s="284"/>
      <c r="AH67" s="284"/>
      <c r="AI67" s="284"/>
      <c r="AJ67" s="285"/>
      <c r="AK67" s="283"/>
      <c r="AL67" s="284"/>
      <c r="AM67" s="284"/>
      <c r="AN67" s="284"/>
      <c r="AO67" s="284"/>
      <c r="AP67" s="284"/>
      <c r="AQ67" s="285"/>
      <c r="AR67" s="283"/>
      <c r="AS67" s="284"/>
      <c r="AT67" s="284"/>
      <c r="AU67" s="284"/>
      <c r="AV67" s="284"/>
      <c r="AW67" s="284"/>
      <c r="AX67" s="285"/>
      <c r="AY67" s="283"/>
      <c r="AZ67" s="284"/>
      <c r="BA67" s="286"/>
      <c r="BB67" s="658"/>
      <c r="BC67" s="659"/>
      <c r="BD67" s="713"/>
      <c r="BE67" s="714"/>
      <c r="BF67" s="715"/>
      <c r="BG67" s="716"/>
      <c r="BH67" s="716"/>
      <c r="BI67" s="716"/>
      <c r="BJ67" s="717"/>
    </row>
    <row r="68" spans="2:62" ht="20.25" customHeight="1">
      <c r="B68" s="661"/>
      <c r="C68" s="664"/>
      <c r="D68" s="654"/>
      <c r="E68" s="270"/>
      <c r="F68" s="271">
        <f>C67</f>
        <v>0</v>
      </c>
      <c r="G68" s="270"/>
      <c r="H68" s="271">
        <f>I67</f>
        <v>0</v>
      </c>
      <c r="I68" s="667"/>
      <c r="J68" s="668"/>
      <c r="K68" s="652"/>
      <c r="L68" s="653"/>
      <c r="M68" s="653"/>
      <c r="N68" s="654"/>
      <c r="O68" s="655"/>
      <c r="P68" s="656"/>
      <c r="Q68" s="656"/>
      <c r="R68" s="656"/>
      <c r="S68" s="657"/>
      <c r="T68" s="287" t="s">
        <v>903</v>
      </c>
      <c r="U68" s="288"/>
      <c r="V68" s="289"/>
      <c r="W68" s="275" t="str">
        <f>IF(W67="","",VLOOKUP(W67,'②シフト記号表（従来型・ユニット型共通）'!$C$6:$L$47,10,FALSE))</f>
        <v/>
      </c>
      <c r="X68" s="276" t="str">
        <f>IF(X67="","",VLOOKUP(X67,'②シフト記号表（従来型・ユニット型共通）'!$C$6:$L$47,10,FALSE))</f>
        <v/>
      </c>
      <c r="Y68" s="276" t="str">
        <f>IF(Y67="","",VLOOKUP(Y67,'②シフト記号表（従来型・ユニット型共通）'!$C$6:$L$47,10,FALSE))</f>
        <v/>
      </c>
      <c r="Z68" s="276" t="str">
        <f>IF(Z67="","",VLOOKUP(Z67,'②シフト記号表（従来型・ユニット型共通）'!$C$6:$L$47,10,FALSE))</f>
        <v/>
      </c>
      <c r="AA68" s="276" t="str">
        <f>IF(AA67="","",VLOOKUP(AA67,'②シフト記号表（従来型・ユニット型共通）'!$C$6:$L$47,10,FALSE))</f>
        <v/>
      </c>
      <c r="AB68" s="276" t="str">
        <f>IF(AB67="","",VLOOKUP(AB67,'②シフト記号表（従来型・ユニット型共通）'!$C$6:$L$47,10,FALSE))</f>
        <v/>
      </c>
      <c r="AC68" s="277" t="str">
        <f>IF(AC67="","",VLOOKUP(AC67,'②シフト記号表（従来型・ユニット型共通）'!$C$6:$L$47,10,FALSE))</f>
        <v/>
      </c>
      <c r="AD68" s="275" t="str">
        <f>IF(AD67="","",VLOOKUP(AD67,'②シフト記号表（従来型・ユニット型共通）'!$C$6:$L$47,10,FALSE))</f>
        <v/>
      </c>
      <c r="AE68" s="276" t="str">
        <f>IF(AE67="","",VLOOKUP(AE67,'②シフト記号表（従来型・ユニット型共通）'!$C$6:$L$47,10,FALSE))</f>
        <v/>
      </c>
      <c r="AF68" s="276" t="str">
        <f>IF(AF67="","",VLOOKUP(AF67,'②シフト記号表（従来型・ユニット型共通）'!$C$6:$L$47,10,FALSE))</f>
        <v/>
      </c>
      <c r="AG68" s="276" t="str">
        <f>IF(AG67="","",VLOOKUP(AG67,'②シフト記号表（従来型・ユニット型共通）'!$C$6:$L$47,10,FALSE))</f>
        <v/>
      </c>
      <c r="AH68" s="276" t="str">
        <f>IF(AH67="","",VLOOKUP(AH67,'②シフト記号表（従来型・ユニット型共通）'!$C$6:$L$47,10,FALSE))</f>
        <v/>
      </c>
      <c r="AI68" s="276" t="str">
        <f>IF(AI67="","",VLOOKUP(AI67,'②シフト記号表（従来型・ユニット型共通）'!$C$6:$L$47,10,FALSE))</f>
        <v/>
      </c>
      <c r="AJ68" s="277" t="str">
        <f>IF(AJ67="","",VLOOKUP(AJ67,'②シフト記号表（従来型・ユニット型共通）'!$C$6:$L$47,10,FALSE))</f>
        <v/>
      </c>
      <c r="AK68" s="275" t="str">
        <f>IF(AK67="","",VLOOKUP(AK67,'②シフト記号表（従来型・ユニット型共通）'!$C$6:$L$47,10,FALSE))</f>
        <v/>
      </c>
      <c r="AL68" s="276" t="str">
        <f>IF(AL67="","",VLOOKUP(AL67,'②シフト記号表（従来型・ユニット型共通）'!$C$6:$L$47,10,FALSE))</f>
        <v/>
      </c>
      <c r="AM68" s="276" t="str">
        <f>IF(AM67="","",VLOOKUP(AM67,'②シフト記号表（従来型・ユニット型共通）'!$C$6:$L$47,10,FALSE))</f>
        <v/>
      </c>
      <c r="AN68" s="276" t="str">
        <f>IF(AN67="","",VLOOKUP(AN67,'②シフト記号表（従来型・ユニット型共通）'!$C$6:$L$47,10,FALSE))</f>
        <v/>
      </c>
      <c r="AO68" s="276" t="str">
        <f>IF(AO67="","",VLOOKUP(AO67,'②シフト記号表（従来型・ユニット型共通）'!$C$6:$L$47,10,FALSE))</f>
        <v/>
      </c>
      <c r="AP68" s="276" t="str">
        <f>IF(AP67="","",VLOOKUP(AP67,'②シフト記号表（従来型・ユニット型共通）'!$C$6:$L$47,10,FALSE))</f>
        <v/>
      </c>
      <c r="AQ68" s="277" t="str">
        <f>IF(AQ67="","",VLOOKUP(AQ67,'②シフト記号表（従来型・ユニット型共通）'!$C$6:$L$47,10,FALSE))</f>
        <v/>
      </c>
      <c r="AR68" s="275" t="str">
        <f>IF(AR67="","",VLOOKUP(AR67,'②シフト記号表（従来型・ユニット型共通）'!$C$6:$L$47,10,FALSE))</f>
        <v/>
      </c>
      <c r="AS68" s="276" t="str">
        <f>IF(AS67="","",VLOOKUP(AS67,'②シフト記号表（従来型・ユニット型共通）'!$C$6:$L$47,10,FALSE))</f>
        <v/>
      </c>
      <c r="AT68" s="276" t="str">
        <f>IF(AT67="","",VLOOKUP(AT67,'②シフト記号表（従来型・ユニット型共通）'!$C$6:$L$47,10,FALSE))</f>
        <v/>
      </c>
      <c r="AU68" s="276" t="str">
        <f>IF(AU67="","",VLOOKUP(AU67,'②シフト記号表（従来型・ユニット型共通）'!$C$6:$L$47,10,FALSE))</f>
        <v/>
      </c>
      <c r="AV68" s="276" t="str">
        <f>IF(AV67="","",VLOOKUP(AV67,'②シフト記号表（従来型・ユニット型共通）'!$C$6:$L$47,10,FALSE))</f>
        <v/>
      </c>
      <c r="AW68" s="276" t="str">
        <f>IF(AW67="","",VLOOKUP(AW67,'②シフト記号表（従来型・ユニット型共通）'!$C$6:$L$47,10,FALSE))</f>
        <v/>
      </c>
      <c r="AX68" s="277" t="str">
        <f>IF(AX67="","",VLOOKUP(AX67,'②シフト記号表（従来型・ユニット型共通）'!$C$6:$L$47,10,FALSE))</f>
        <v/>
      </c>
      <c r="AY68" s="275" t="str">
        <f>IF(AY67="","",VLOOKUP(AY67,'②シフト記号表（従来型・ユニット型共通）'!$C$6:$L$47,10,FALSE))</f>
        <v/>
      </c>
      <c r="AZ68" s="276" t="str">
        <f>IF(AZ67="","",VLOOKUP(AZ67,'②シフト記号表（従来型・ユニット型共通）'!$C$6:$L$47,10,FALSE))</f>
        <v/>
      </c>
      <c r="BA68" s="276" t="str">
        <f>IF(BA67="","",VLOOKUP(BA67,'②シフト記号表（従来型・ユニット型共通）'!$C$6:$L$47,10,FALSE))</f>
        <v/>
      </c>
      <c r="BB68" s="721">
        <f>IF($BE$3="４週",SUM(W68:AX68),IF($BE$3="暦月",SUM(W68:BA68),""))</f>
        <v>0</v>
      </c>
      <c r="BC68" s="722"/>
      <c r="BD68" s="723">
        <f>IF($BE$3="４週",BB68/4,IF($BE$3="暦月",(BB68/($BE$8/7)),""))</f>
        <v>0</v>
      </c>
      <c r="BE68" s="722"/>
      <c r="BF68" s="718"/>
      <c r="BG68" s="719"/>
      <c r="BH68" s="719"/>
      <c r="BI68" s="719"/>
      <c r="BJ68" s="720"/>
    </row>
    <row r="69" spans="2:62" ht="20.25" customHeight="1">
      <c r="B69" s="660">
        <f>B67+1</f>
        <v>27</v>
      </c>
      <c r="C69" s="724"/>
      <c r="D69" s="651"/>
      <c r="E69" s="270"/>
      <c r="F69" s="271"/>
      <c r="G69" s="270"/>
      <c r="H69" s="271"/>
      <c r="I69" s="725"/>
      <c r="J69" s="726"/>
      <c r="K69" s="649"/>
      <c r="L69" s="650"/>
      <c r="M69" s="650"/>
      <c r="N69" s="651"/>
      <c r="O69" s="655"/>
      <c r="P69" s="656"/>
      <c r="Q69" s="656"/>
      <c r="R69" s="656"/>
      <c r="S69" s="657"/>
      <c r="T69" s="290" t="s">
        <v>902</v>
      </c>
      <c r="U69" s="291"/>
      <c r="V69" s="292"/>
      <c r="W69" s="283"/>
      <c r="X69" s="284"/>
      <c r="Y69" s="284"/>
      <c r="Z69" s="284"/>
      <c r="AA69" s="284"/>
      <c r="AB69" s="284"/>
      <c r="AC69" s="285"/>
      <c r="AD69" s="283"/>
      <c r="AE69" s="284"/>
      <c r="AF69" s="284"/>
      <c r="AG69" s="284"/>
      <c r="AH69" s="284"/>
      <c r="AI69" s="284"/>
      <c r="AJ69" s="285"/>
      <c r="AK69" s="283"/>
      <c r="AL69" s="284"/>
      <c r="AM69" s="284"/>
      <c r="AN69" s="284"/>
      <c r="AO69" s="284"/>
      <c r="AP69" s="284"/>
      <c r="AQ69" s="285"/>
      <c r="AR69" s="283"/>
      <c r="AS69" s="284"/>
      <c r="AT69" s="284"/>
      <c r="AU69" s="284"/>
      <c r="AV69" s="284"/>
      <c r="AW69" s="284"/>
      <c r="AX69" s="285"/>
      <c r="AY69" s="283"/>
      <c r="AZ69" s="284"/>
      <c r="BA69" s="286"/>
      <c r="BB69" s="658"/>
      <c r="BC69" s="659"/>
      <c r="BD69" s="713"/>
      <c r="BE69" s="714"/>
      <c r="BF69" s="715"/>
      <c r="BG69" s="716"/>
      <c r="BH69" s="716"/>
      <c r="BI69" s="716"/>
      <c r="BJ69" s="717"/>
    </row>
    <row r="70" spans="2:62" ht="20.25" customHeight="1">
      <c r="B70" s="661"/>
      <c r="C70" s="664"/>
      <c r="D70" s="654"/>
      <c r="E70" s="270"/>
      <c r="F70" s="271">
        <f>C69</f>
        <v>0</v>
      </c>
      <c r="G70" s="270"/>
      <c r="H70" s="271">
        <f>I69</f>
        <v>0</v>
      </c>
      <c r="I70" s="667"/>
      <c r="J70" s="668"/>
      <c r="K70" s="652"/>
      <c r="L70" s="653"/>
      <c r="M70" s="653"/>
      <c r="N70" s="654"/>
      <c r="O70" s="655"/>
      <c r="P70" s="656"/>
      <c r="Q70" s="656"/>
      <c r="R70" s="656"/>
      <c r="S70" s="657"/>
      <c r="T70" s="287" t="s">
        <v>903</v>
      </c>
      <c r="U70" s="288"/>
      <c r="V70" s="289"/>
      <c r="W70" s="275" t="str">
        <f>IF(W69="","",VLOOKUP(W69,'②シフト記号表（従来型・ユニット型共通）'!$C$6:$L$47,10,FALSE))</f>
        <v/>
      </c>
      <c r="X70" s="276" t="str">
        <f>IF(X69="","",VLOOKUP(X69,'②シフト記号表（従来型・ユニット型共通）'!$C$6:$L$47,10,FALSE))</f>
        <v/>
      </c>
      <c r="Y70" s="276" t="str">
        <f>IF(Y69="","",VLOOKUP(Y69,'②シフト記号表（従来型・ユニット型共通）'!$C$6:$L$47,10,FALSE))</f>
        <v/>
      </c>
      <c r="Z70" s="276" t="str">
        <f>IF(Z69="","",VLOOKUP(Z69,'②シフト記号表（従来型・ユニット型共通）'!$C$6:$L$47,10,FALSE))</f>
        <v/>
      </c>
      <c r="AA70" s="276" t="str">
        <f>IF(AA69="","",VLOOKUP(AA69,'②シフト記号表（従来型・ユニット型共通）'!$C$6:$L$47,10,FALSE))</f>
        <v/>
      </c>
      <c r="AB70" s="276" t="str">
        <f>IF(AB69="","",VLOOKUP(AB69,'②シフト記号表（従来型・ユニット型共通）'!$C$6:$L$47,10,FALSE))</f>
        <v/>
      </c>
      <c r="AC70" s="277" t="str">
        <f>IF(AC69="","",VLOOKUP(AC69,'②シフト記号表（従来型・ユニット型共通）'!$C$6:$L$47,10,FALSE))</f>
        <v/>
      </c>
      <c r="AD70" s="275" t="str">
        <f>IF(AD69="","",VLOOKUP(AD69,'②シフト記号表（従来型・ユニット型共通）'!$C$6:$L$47,10,FALSE))</f>
        <v/>
      </c>
      <c r="AE70" s="276" t="str">
        <f>IF(AE69="","",VLOOKUP(AE69,'②シフト記号表（従来型・ユニット型共通）'!$C$6:$L$47,10,FALSE))</f>
        <v/>
      </c>
      <c r="AF70" s="276" t="str">
        <f>IF(AF69="","",VLOOKUP(AF69,'②シフト記号表（従来型・ユニット型共通）'!$C$6:$L$47,10,FALSE))</f>
        <v/>
      </c>
      <c r="AG70" s="276" t="str">
        <f>IF(AG69="","",VLOOKUP(AG69,'②シフト記号表（従来型・ユニット型共通）'!$C$6:$L$47,10,FALSE))</f>
        <v/>
      </c>
      <c r="AH70" s="276" t="str">
        <f>IF(AH69="","",VLOOKUP(AH69,'②シフト記号表（従来型・ユニット型共通）'!$C$6:$L$47,10,FALSE))</f>
        <v/>
      </c>
      <c r="AI70" s="276" t="str">
        <f>IF(AI69="","",VLOOKUP(AI69,'②シフト記号表（従来型・ユニット型共通）'!$C$6:$L$47,10,FALSE))</f>
        <v/>
      </c>
      <c r="AJ70" s="277" t="str">
        <f>IF(AJ69="","",VLOOKUP(AJ69,'②シフト記号表（従来型・ユニット型共通）'!$C$6:$L$47,10,FALSE))</f>
        <v/>
      </c>
      <c r="AK70" s="275" t="str">
        <f>IF(AK69="","",VLOOKUP(AK69,'②シフト記号表（従来型・ユニット型共通）'!$C$6:$L$47,10,FALSE))</f>
        <v/>
      </c>
      <c r="AL70" s="276" t="str">
        <f>IF(AL69="","",VLOOKUP(AL69,'②シフト記号表（従来型・ユニット型共通）'!$C$6:$L$47,10,FALSE))</f>
        <v/>
      </c>
      <c r="AM70" s="276" t="str">
        <f>IF(AM69="","",VLOOKUP(AM69,'②シフト記号表（従来型・ユニット型共通）'!$C$6:$L$47,10,FALSE))</f>
        <v/>
      </c>
      <c r="AN70" s="276" t="str">
        <f>IF(AN69="","",VLOOKUP(AN69,'②シフト記号表（従来型・ユニット型共通）'!$C$6:$L$47,10,FALSE))</f>
        <v/>
      </c>
      <c r="AO70" s="276" t="str">
        <f>IF(AO69="","",VLOOKUP(AO69,'②シフト記号表（従来型・ユニット型共通）'!$C$6:$L$47,10,FALSE))</f>
        <v/>
      </c>
      <c r="AP70" s="276" t="str">
        <f>IF(AP69="","",VLOOKUP(AP69,'②シフト記号表（従来型・ユニット型共通）'!$C$6:$L$47,10,FALSE))</f>
        <v/>
      </c>
      <c r="AQ70" s="277" t="str">
        <f>IF(AQ69="","",VLOOKUP(AQ69,'②シフト記号表（従来型・ユニット型共通）'!$C$6:$L$47,10,FALSE))</f>
        <v/>
      </c>
      <c r="AR70" s="275" t="str">
        <f>IF(AR69="","",VLOOKUP(AR69,'②シフト記号表（従来型・ユニット型共通）'!$C$6:$L$47,10,FALSE))</f>
        <v/>
      </c>
      <c r="AS70" s="276" t="str">
        <f>IF(AS69="","",VLOOKUP(AS69,'②シフト記号表（従来型・ユニット型共通）'!$C$6:$L$47,10,FALSE))</f>
        <v/>
      </c>
      <c r="AT70" s="276" t="str">
        <f>IF(AT69="","",VLOOKUP(AT69,'②シフト記号表（従来型・ユニット型共通）'!$C$6:$L$47,10,FALSE))</f>
        <v/>
      </c>
      <c r="AU70" s="276" t="str">
        <f>IF(AU69="","",VLOOKUP(AU69,'②シフト記号表（従来型・ユニット型共通）'!$C$6:$L$47,10,FALSE))</f>
        <v/>
      </c>
      <c r="AV70" s="276" t="str">
        <f>IF(AV69="","",VLOOKUP(AV69,'②シフト記号表（従来型・ユニット型共通）'!$C$6:$L$47,10,FALSE))</f>
        <v/>
      </c>
      <c r="AW70" s="276" t="str">
        <f>IF(AW69="","",VLOOKUP(AW69,'②シフト記号表（従来型・ユニット型共通）'!$C$6:$L$47,10,FALSE))</f>
        <v/>
      </c>
      <c r="AX70" s="277" t="str">
        <f>IF(AX69="","",VLOOKUP(AX69,'②シフト記号表（従来型・ユニット型共通）'!$C$6:$L$47,10,FALSE))</f>
        <v/>
      </c>
      <c r="AY70" s="275" t="str">
        <f>IF(AY69="","",VLOOKUP(AY69,'②シフト記号表（従来型・ユニット型共通）'!$C$6:$L$47,10,FALSE))</f>
        <v/>
      </c>
      <c r="AZ70" s="276" t="str">
        <f>IF(AZ69="","",VLOOKUP(AZ69,'②シフト記号表（従来型・ユニット型共通）'!$C$6:$L$47,10,FALSE))</f>
        <v/>
      </c>
      <c r="BA70" s="276" t="str">
        <f>IF(BA69="","",VLOOKUP(BA69,'②シフト記号表（従来型・ユニット型共通）'!$C$6:$L$47,10,FALSE))</f>
        <v/>
      </c>
      <c r="BB70" s="721">
        <f>IF($BE$3="４週",SUM(W70:AX70),IF($BE$3="暦月",SUM(W70:BA70),""))</f>
        <v>0</v>
      </c>
      <c r="BC70" s="722"/>
      <c r="BD70" s="723">
        <f>IF($BE$3="４週",BB70/4,IF($BE$3="暦月",(BB70/($BE$8/7)),""))</f>
        <v>0</v>
      </c>
      <c r="BE70" s="722"/>
      <c r="BF70" s="718"/>
      <c r="BG70" s="719"/>
      <c r="BH70" s="719"/>
      <c r="BI70" s="719"/>
      <c r="BJ70" s="720"/>
    </row>
    <row r="71" spans="2:62" ht="20.25" customHeight="1">
      <c r="B71" s="660">
        <f>B69+1</f>
        <v>28</v>
      </c>
      <c r="C71" s="724"/>
      <c r="D71" s="651"/>
      <c r="E71" s="270"/>
      <c r="F71" s="271"/>
      <c r="G71" s="270"/>
      <c r="H71" s="271"/>
      <c r="I71" s="725"/>
      <c r="J71" s="726"/>
      <c r="K71" s="649"/>
      <c r="L71" s="650"/>
      <c r="M71" s="650"/>
      <c r="N71" s="651"/>
      <c r="O71" s="655"/>
      <c r="P71" s="656"/>
      <c r="Q71" s="656"/>
      <c r="R71" s="656"/>
      <c r="S71" s="657"/>
      <c r="T71" s="290" t="s">
        <v>902</v>
      </c>
      <c r="U71" s="291"/>
      <c r="V71" s="292"/>
      <c r="W71" s="283"/>
      <c r="X71" s="284"/>
      <c r="Y71" s="284"/>
      <c r="Z71" s="284"/>
      <c r="AA71" s="284"/>
      <c r="AB71" s="284"/>
      <c r="AC71" s="285"/>
      <c r="AD71" s="283"/>
      <c r="AE71" s="284"/>
      <c r="AF71" s="284"/>
      <c r="AG71" s="284"/>
      <c r="AH71" s="284"/>
      <c r="AI71" s="284"/>
      <c r="AJ71" s="285"/>
      <c r="AK71" s="283"/>
      <c r="AL71" s="284"/>
      <c r="AM71" s="284"/>
      <c r="AN71" s="284"/>
      <c r="AO71" s="284"/>
      <c r="AP71" s="284"/>
      <c r="AQ71" s="285"/>
      <c r="AR71" s="283"/>
      <c r="AS71" s="284"/>
      <c r="AT71" s="284"/>
      <c r="AU71" s="284"/>
      <c r="AV71" s="284"/>
      <c r="AW71" s="284"/>
      <c r="AX71" s="285"/>
      <c r="AY71" s="283"/>
      <c r="AZ71" s="284"/>
      <c r="BA71" s="286"/>
      <c r="BB71" s="658"/>
      <c r="BC71" s="659"/>
      <c r="BD71" s="713"/>
      <c r="BE71" s="714"/>
      <c r="BF71" s="715"/>
      <c r="BG71" s="716"/>
      <c r="BH71" s="716"/>
      <c r="BI71" s="716"/>
      <c r="BJ71" s="717"/>
    </row>
    <row r="72" spans="2:62" ht="20.25" customHeight="1">
      <c r="B72" s="661"/>
      <c r="C72" s="664"/>
      <c r="D72" s="654"/>
      <c r="E72" s="270"/>
      <c r="F72" s="271">
        <f>C71</f>
        <v>0</v>
      </c>
      <c r="G72" s="270"/>
      <c r="H72" s="271">
        <f>I71</f>
        <v>0</v>
      </c>
      <c r="I72" s="667"/>
      <c r="J72" s="668"/>
      <c r="K72" s="652"/>
      <c r="L72" s="653"/>
      <c r="M72" s="653"/>
      <c r="N72" s="654"/>
      <c r="O72" s="655"/>
      <c r="P72" s="656"/>
      <c r="Q72" s="656"/>
      <c r="R72" s="656"/>
      <c r="S72" s="657"/>
      <c r="T72" s="287" t="s">
        <v>903</v>
      </c>
      <c r="U72" s="288"/>
      <c r="V72" s="289"/>
      <c r="W72" s="275" t="str">
        <f>IF(W71="","",VLOOKUP(W71,'②シフト記号表（従来型・ユニット型共通）'!$C$6:$L$47,10,FALSE))</f>
        <v/>
      </c>
      <c r="X72" s="276" t="str">
        <f>IF(X71="","",VLOOKUP(X71,'②シフト記号表（従来型・ユニット型共通）'!$C$6:$L$47,10,FALSE))</f>
        <v/>
      </c>
      <c r="Y72" s="276" t="str">
        <f>IF(Y71="","",VLOOKUP(Y71,'②シフト記号表（従来型・ユニット型共通）'!$C$6:$L$47,10,FALSE))</f>
        <v/>
      </c>
      <c r="Z72" s="276" t="str">
        <f>IF(Z71="","",VLOOKUP(Z71,'②シフト記号表（従来型・ユニット型共通）'!$C$6:$L$47,10,FALSE))</f>
        <v/>
      </c>
      <c r="AA72" s="276" t="str">
        <f>IF(AA71="","",VLOOKUP(AA71,'②シフト記号表（従来型・ユニット型共通）'!$C$6:$L$47,10,FALSE))</f>
        <v/>
      </c>
      <c r="AB72" s="276" t="str">
        <f>IF(AB71="","",VLOOKUP(AB71,'②シフト記号表（従来型・ユニット型共通）'!$C$6:$L$47,10,FALSE))</f>
        <v/>
      </c>
      <c r="AC72" s="277" t="str">
        <f>IF(AC71="","",VLOOKUP(AC71,'②シフト記号表（従来型・ユニット型共通）'!$C$6:$L$47,10,FALSE))</f>
        <v/>
      </c>
      <c r="AD72" s="275" t="str">
        <f>IF(AD71="","",VLOOKUP(AD71,'②シフト記号表（従来型・ユニット型共通）'!$C$6:$L$47,10,FALSE))</f>
        <v/>
      </c>
      <c r="AE72" s="276" t="str">
        <f>IF(AE71="","",VLOOKUP(AE71,'②シフト記号表（従来型・ユニット型共通）'!$C$6:$L$47,10,FALSE))</f>
        <v/>
      </c>
      <c r="AF72" s="276" t="str">
        <f>IF(AF71="","",VLOOKUP(AF71,'②シフト記号表（従来型・ユニット型共通）'!$C$6:$L$47,10,FALSE))</f>
        <v/>
      </c>
      <c r="AG72" s="276" t="str">
        <f>IF(AG71="","",VLOOKUP(AG71,'②シフト記号表（従来型・ユニット型共通）'!$C$6:$L$47,10,FALSE))</f>
        <v/>
      </c>
      <c r="AH72" s="276" t="str">
        <f>IF(AH71="","",VLOOKUP(AH71,'②シフト記号表（従来型・ユニット型共通）'!$C$6:$L$47,10,FALSE))</f>
        <v/>
      </c>
      <c r="AI72" s="276" t="str">
        <f>IF(AI71="","",VLOOKUP(AI71,'②シフト記号表（従来型・ユニット型共通）'!$C$6:$L$47,10,FALSE))</f>
        <v/>
      </c>
      <c r="AJ72" s="277" t="str">
        <f>IF(AJ71="","",VLOOKUP(AJ71,'②シフト記号表（従来型・ユニット型共通）'!$C$6:$L$47,10,FALSE))</f>
        <v/>
      </c>
      <c r="AK72" s="275" t="str">
        <f>IF(AK71="","",VLOOKUP(AK71,'②シフト記号表（従来型・ユニット型共通）'!$C$6:$L$47,10,FALSE))</f>
        <v/>
      </c>
      <c r="AL72" s="276" t="str">
        <f>IF(AL71="","",VLOOKUP(AL71,'②シフト記号表（従来型・ユニット型共通）'!$C$6:$L$47,10,FALSE))</f>
        <v/>
      </c>
      <c r="AM72" s="276" t="str">
        <f>IF(AM71="","",VLOOKUP(AM71,'②シフト記号表（従来型・ユニット型共通）'!$C$6:$L$47,10,FALSE))</f>
        <v/>
      </c>
      <c r="AN72" s="276" t="str">
        <f>IF(AN71="","",VLOOKUP(AN71,'②シフト記号表（従来型・ユニット型共通）'!$C$6:$L$47,10,FALSE))</f>
        <v/>
      </c>
      <c r="AO72" s="276" t="str">
        <f>IF(AO71="","",VLOOKUP(AO71,'②シフト記号表（従来型・ユニット型共通）'!$C$6:$L$47,10,FALSE))</f>
        <v/>
      </c>
      <c r="AP72" s="276" t="str">
        <f>IF(AP71="","",VLOOKUP(AP71,'②シフト記号表（従来型・ユニット型共通）'!$C$6:$L$47,10,FALSE))</f>
        <v/>
      </c>
      <c r="AQ72" s="277" t="str">
        <f>IF(AQ71="","",VLOOKUP(AQ71,'②シフト記号表（従来型・ユニット型共通）'!$C$6:$L$47,10,FALSE))</f>
        <v/>
      </c>
      <c r="AR72" s="275" t="str">
        <f>IF(AR71="","",VLOOKUP(AR71,'②シフト記号表（従来型・ユニット型共通）'!$C$6:$L$47,10,FALSE))</f>
        <v/>
      </c>
      <c r="AS72" s="276" t="str">
        <f>IF(AS71="","",VLOOKUP(AS71,'②シフト記号表（従来型・ユニット型共通）'!$C$6:$L$47,10,FALSE))</f>
        <v/>
      </c>
      <c r="AT72" s="276" t="str">
        <f>IF(AT71="","",VLOOKUP(AT71,'②シフト記号表（従来型・ユニット型共通）'!$C$6:$L$47,10,FALSE))</f>
        <v/>
      </c>
      <c r="AU72" s="276" t="str">
        <f>IF(AU71="","",VLOOKUP(AU71,'②シフト記号表（従来型・ユニット型共通）'!$C$6:$L$47,10,FALSE))</f>
        <v/>
      </c>
      <c r="AV72" s="276" t="str">
        <f>IF(AV71="","",VLOOKUP(AV71,'②シフト記号表（従来型・ユニット型共通）'!$C$6:$L$47,10,FALSE))</f>
        <v/>
      </c>
      <c r="AW72" s="276" t="str">
        <f>IF(AW71="","",VLOOKUP(AW71,'②シフト記号表（従来型・ユニット型共通）'!$C$6:$L$47,10,FALSE))</f>
        <v/>
      </c>
      <c r="AX72" s="277" t="str">
        <f>IF(AX71="","",VLOOKUP(AX71,'②シフト記号表（従来型・ユニット型共通）'!$C$6:$L$47,10,FALSE))</f>
        <v/>
      </c>
      <c r="AY72" s="275" t="str">
        <f>IF(AY71="","",VLOOKUP(AY71,'②シフト記号表（従来型・ユニット型共通）'!$C$6:$L$47,10,FALSE))</f>
        <v/>
      </c>
      <c r="AZ72" s="276" t="str">
        <f>IF(AZ71="","",VLOOKUP(AZ71,'②シフト記号表（従来型・ユニット型共通）'!$C$6:$L$47,10,FALSE))</f>
        <v/>
      </c>
      <c r="BA72" s="276" t="str">
        <f>IF(BA71="","",VLOOKUP(BA71,'②シフト記号表（従来型・ユニット型共通）'!$C$6:$L$47,10,FALSE))</f>
        <v/>
      </c>
      <c r="BB72" s="721">
        <f>IF($BE$3="４週",SUM(W72:AX72),IF($BE$3="暦月",SUM(W72:BA72),""))</f>
        <v>0</v>
      </c>
      <c r="BC72" s="722"/>
      <c r="BD72" s="723">
        <f>IF($BE$3="４週",BB72/4,IF($BE$3="暦月",(BB72/($BE$8/7)),""))</f>
        <v>0</v>
      </c>
      <c r="BE72" s="722"/>
      <c r="BF72" s="718"/>
      <c r="BG72" s="719"/>
      <c r="BH72" s="719"/>
      <c r="BI72" s="719"/>
      <c r="BJ72" s="720"/>
    </row>
    <row r="73" spans="2:62" ht="20.25" customHeight="1">
      <c r="B73" s="660">
        <f>B71+1</f>
        <v>29</v>
      </c>
      <c r="C73" s="724"/>
      <c r="D73" s="651"/>
      <c r="E73" s="270"/>
      <c r="F73" s="271"/>
      <c r="G73" s="270"/>
      <c r="H73" s="271"/>
      <c r="I73" s="725"/>
      <c r="J73" s="726"/>
      <c r="K73" s="649"/>
      <c r="L73" s="650"/>
      <c r="M73" s="650"/>
      <c r="N73" s="651"/>
      <c r="O73" s="655"/>
      <c r="P73" s="656"/>
      <c r="Q73" s="656"/>
      <c r="R73" s="656"/>
      <c r="S73" s="657"/>
      <c r="T73" s="290" t="s">
        <v>902</v>
      </c>
      <c r="U73" s="291"/>
      <c r="V73" s="292"/>
      <c r="W73" s="283"/>
      <c r="X73" s="284"/>
      <c r="Y73" s="284"/>
      <c r="Z73" s="284"/>
      <c r="AA73" s="284"/>
      <c r="AB73" s="284"/>
      <c r="AC73" s="285"/>
      <c r="AD73" s="283"/>
      <c r="AE73" s="284"/>
      <c r="AF73" s="284"/>
      <c r="AG73" s="284"/>
      <c r="AH73" s="284"/>
      <c r="AI73" s="284"/>
      <c r="AJ73" s="285"/>
      <c r="AK73" s="283"/>
      <c r="AL73" s="284"/>
      <c r="AM73" s="284"/>
      <c r="AN73" s="284"/>
      <c r="AO73" s="284"/>
      <c r="AP73" s="284"/>
      <c r="AQ73" s="285"/>
      <c r="AR73" s="283"/>
      <c r="AS73" s="284"/>
      <c r="AT73" s="284"/>
      <c r="AU73" s="284"/>
      <c r="AV73" s="284"/>
      <c r="AW73" s="284"/>
      <c r="AX73" s="285"/>
      <c r="AY73" s="283"/>
      <c r="AZ73" s="284"/>
      <c r="BA73" s="286"/>
      <c r="BB73" s="658"/>
      <c r="BC73" s="659"/>
      <c r="BD73" s="713"/>
      <c r="BE73" s="714"/>
      <c r="BF73" s="715"/>
      <c r="BG73" s="716"/>
      <c r="BH73" s="716"/>
      <c r="BI73" s="716"/>
      <c r="BJ73" s="717"/>
    </row>
    <row r="74" spans="2:62" ht="20.25" customHeight="1">
      <c r="B74" s="661"/>
      <c r="C74" s="753"/>
      <c r="D74" s="754"/>
      <c r="E74" s="293"/>
      <c r="F74" s="294">
        <f>C73</f>
        <v>0</v>
      </c>
      <c r="G74" s="293"/>
      <c r="H74" s="294">
        <f>I73</f>
        <v>0</v>
      </c>
      <c r="I74" s="755"/>
      <c r="J74" s="756"/>
      <c r="K74" s="757"/>
      <c r="L74" s="758"/>
      <c r="M74" s="758"/>
      <c r="N74" s="754"/>
      <c r="O74" s="655"/>
      <c r="P74" s="656"/>
      <c r="Q74" s="656"/>
      <c r="R74" s="656"/>
      <c r="S74" s="657"/>
      <c r="T74" s="287" t="s">
        <v>903</v>
      </c>
      <c r="U74" s="288"/>
      <c r="V74" s="289"/>
      <c r="W74" s="275" t="str">
        <f>IF(W73="","",VLOOKUP(W73,'②シフト記号表（従来型・ユニット型共通）'!$C$6:$L$47,10,FALSE))</f>
        <v/>
      </c>
      <c r="X74" s="276" t="str">
        <f>IF(X73="","",VLOOKUP(X73,'②シフト記号表（従来型・ユニット型共通）'!$C$6:$L$47,10,FALSE))</f>
        <v/>
      </c>
      <c r="Y74" s="276" t="str">
        <f>IF(Y73="","",VLOOKUP(Y73,'②シフト記号表（従来型・ユニット型共通）'!$C$6:$L$47,10,FALSE))</f>
        <v/>
      </c>
      <c r="Z74" s="276" t="str">
        <f>IF(Z73="","",VLOOKUP(Z73,'②シフト記号表（従来型・ユニット型共通）'!$C$6:$L$47,10,FALSE))</f>
        <v/>
      </c>
      <c r="AA74" s="276" t="str">
        <f>IF(AA73="","",VLOOKUP(AA73,'②シフト記号表（従来型・ユニット型共通）'!$C$6:$L$47,10,FALSE))</f>
        <v/>
      </c>
      <c r="AB74" s="276" t="str">
        <f>IF(AB73="","",VLOOKUP(AB73,'②シフト記号表（従来型・ユニット型共通）'!$C$6:$L$47,10,FALSE))</f>
        <v/>
      </c>
      <c r="AC74" s="277" t="str">
        <f>IF(AC73="","",VLOOKUP(AC73,'②シフト記号表（従来型・ユニット型共通）'!$C$6:$L$47,10,FALSE))</f>
        <v/>
      </c>
      <c r="AD74" s="275" t="str">
        <f>IF(AD73="","",VLOOKUP(AD73,'②シフト記号表（従来型・ユニット型共通）'!$C$6:$L$47,10,FALSE))</f>
        <v/>
      </c>
      <c r="AE74" s="276" t="str">
        <f>IF(AE73="","",VLOOKUP(AE73,'②シフト記号表（従来型・ユニット型共通）'!$C$6:$L$47,10,FALSE))</f>
        <v/>
      </c>
      <c r="AF74" s="276" t="str">
        <f>IF(AF73="","",VLOOKUP(AF73,'②シフト記号表（従来型・ユニット型共通）'!$C$6:$L$47,10,FALSE))</f>
        <v/>
      </c>
      <c r="AG74" s="276" t="str">
        <f>IF(AG73="","",VLOOKUP(AG73,'②シフト記号表（従来型・ユニット型共通）'!$C$6:$L$47,10,FALSE))</f>
        <v/>
      </c>
      <c r="AH74" s="276" t="str">
        <f>IF(AH73="","",VLOOKUP(AH73,'②シフト記号表（従来型・ユニット型共通）'!$C$6:$L$47,10,FALSE))</f>
        <v/>
      </c>
      <c r="AI74" s="276" t="str">
        <f>IF(AI73="","",VLOOKUP(AI73,'②シフト記号表（従来型・ユニット型共通）'!$C$6:$L$47,10,FALSE))</f>
        <v/>
      </c>
      <c r="AJ74" s="277" t="str">
        <f>IF(AJ73="","",VLOOKUP(AJ73,'②シフト記号表（従来型・ユニット型共通）'!$C$6:$L$47,10,FALSE))</f>
        <v/>
      </c>
      <c r="AK74" s="275" t="str">
        <f>IF(AK73="","",VLOOKUP(AK73,'②シフト記号表（従来型・ユニット型共通）'!$C$6:$L$47,10,FALSE))</f>
        <v/>
      </c>
      <c r="AL74" s="276" t="str">
        <f>IF(AL73="","",VLOOKUP(AL73,'②シフト記号表（従来型・ユニット型共通）'!$C$6:$L$47,10,FALSE))</f>
        <v/>
      </c>
      <c r="AM74" s="276" t="str">
        <f>IF(AM73="","",VLOOKUP(AM73,'②シフト記号表（従来型・ユニット型共通）'!$C$6:$L$47,10,FALSE))</f>
        <v/>
      </c>
      <c r="AN74" s="276" t="str">
        <f>IF(AN73="","",VLOOKUP(AN73,'②シフト記号表（従来型・ユニット型共通）'!$C$6:$L$47,10,FALSE))</f>
        <v/>
      </c>
      <c r="AO74" s="276" t="str">
        <f>IF(AO73="","",VLOOKUP(AO73,'②シフト記号表（従来型・ユニット型共通）'!$C$6:$L$47,10,FALSE))</f>
        <v/>
      </c>
      <c r="AP74" s="276" t="str">
        <f>IF(AP73="","",VLOOKUP(AP73,'②シフト記号表（従来型・ユニット型共通）'!$C$6:$L$47,10,FALSE))</f>
        <v/>
      </c>
      <c r="AQ74" s="277" t="str">
        <f>IF(AQ73="","",VLOOKUP(AQ73,'②シフト記号表（従来型・ユニット型共通）'!$C$6:$L$47,10,FALSE))</f>
        <v/>
      </c>
      <c r="AR74" s="275" t="str">
        <f>IF(AR73="","",VLOOKUP(AR73,'②シフト記号表（従来型・ユニット型共通）'!$C$6:$L$47,10,FALSE))</f>
        <v/>
      </c>
      <c r="AS74" s="276" t="str">
        <f>IF(AS73="","",VLOOKUP(AS73,'②シフト記号表（従来型・ユニット型共通）'!$C$6:$L$47,10,FALSE))</f>
        <v/>
      </c>
      <c r="AT74" s="276" t="str">
        <f>IF(AT73="","",VLOOKUP(AT73,'②シフト記号表（従来型・ユニット型共通）'!$C$6:$L$47,10,FALSE))</f>
        <v/>
      </c>
      <c r="AU74" s="276" t="str">
        <f>IF(AU73="","",VLOOKUP(AU73,'②シフト記号表（従来型・ユニット型共通）'!$C$6:$L$47,10,FALSE))</f>
        <v/>
      </c>
      <c r="AV74" s="276" t="str">
        <f>IF(AV73="","",VLOOKUP(AV73,'②シフト記号表（従来型・ユニット型共通）'!$C$6:$L$47,10,FALSE))</f>
        <v/>
      </c>
      <c r="AW74" s="276" t="str">
        <f>IF(AW73="","",VLOOKUP(AW73,'②シフト記号表（従来型・ユニット型共通）'!$C$6:$L$47,10,FALSE))</f>
        <v/>
      </c>
      <c r="AX74" s="277" t="str">
        <f>IF(AX73="","",VLOOKUP(AX73,'②シフト記号表（従来型・ユニット型共通）'!$C$6:$L$47,10,FALSE))</f>
        <v/>
      </c>
      <c r="AY74" s="275" t="str">
        <f>IF(AY73="","",VLOOKUP(AY73,'②シフト記号表（従来型・ユニット型共通）'!$C$6:$L$47,10,FALSE))</f>
        <v/>
      </c>
      <c r="AZ74" s="276" t="str">
        <f>IF(AZ73="","",VLOOKUP(AZ73,'②シフト記号表（従来型・ユニット型共通）'!$C$6:$L$47,10,FALSE))</f>
        <v/>
      </c>
      <c r="BA74" s="276" t="str">
        <f>IF(BA73="","",VLOOKUP(BA73,'②シフト記号表（従来型・ユニット型共通）'!$C$6:$L$47,10,FALSE))</f>
        <v/>
      </c>
      <c r="BB74" s="750">
        <f>IF($BE$3="４週",SUM(W74:AX74),IF($BE$3="暦月",SUM(W74:BA74),""))</f>
        <v>0</v>
      </c>
      <c r="BC74" s="751"/>
      <c r="BD74" s="752">
        <f>IF($BE$3="４週",BB74/4,IF($BE$3="暦月",(BB74/($BE$8/7)),""))</f>
        <v>0</v>
      </c>
      <c r="BE74" s="751"/>
      <c r="BF74" s="747"/>
      <c r="BG74" s="748"/>
      <c r="BH74" s="748"/>
      <c r="BI74" s="748"/>
      <c r="BJ74" s="749"/>
    </row>
    <row r="75" spans="2:62" ht="20.25" customHeight="1">
      <c r="B75" s="660">
        <f>B73+1</f>
        <v>30</v>
      </c>
      <c r="C75" s="724"/>
      <c r="D75" s="651"/>
      <c r="E75" s="270"/>
      <c r="F75" s="271"/>
      <c r="G75" s="270"/>
      <c r="H75" s="271"/>
      <c r="I75" s="725"/>
      <c r="J75" s="726"/>
      <c r="K75" s="649"/>
      <c r="L75" s="650"/>
      <c r="M75" s="650"/>
      <c r="N75" s="651"/>
      <c r="O75" s="655"/>
      <c r="P75" s="656"/>
      <c r="Q75" s="656"/>
      <c r="R75" s="656"/>
      <c r="S75" s="657"/>
      <c r="T75" s="290" t="s">
        <v>902</v>
      </c>
      <c r="U75" s="291"/>
      <c r="V75" s="292"/>
      <c r="W75" s="283"/>
      <c r="X75" s="284"/>
      <c r="Y75" s="284"/>
      <c r="Z75" s="284"/>
      <c r="AA75" s="284"/>
      <c r="AB75" s="284"/>
      <c r="AC75" s="285"/>
      <c r="AD75" s="283"/>
      <c r="AE75" s="284"/>
      <c r="AF75" s="284"/>
      <c r="AG75" s="284"/>
      <c r="AH75" s="284"/>
      <c r="AI75" s="284"/>
      <c r="AJ75" s="285"/>
      <c r="AK75" s="283"/>
      <c r="AL75" s="284"/>
      <c r="AM75" s="284"/>
      <c r="AN75" s="284"/>
      <c r="AO75" s="284"/>
      <c r="AP75" s="284"/>
      <c r="AQ75" s="285"/>
      <c r="AR75" s="283"/>
      <c r="AS75" s="284"/>
      <c r="AT75" s="284"/>
      <c r="AU75" s="284"/>
      <c r="AV75" s="284"/>
      <c r="AW75" s="284"/>
      <c r="AX75" s="285"/>
      <c r="AY75" s="283"/>
      <c r="AZ75" s="284"/>
      <c r="BA75" s="286"/>
      <c r="BB75" s="658"/>
      <c r="BC75" s="659"/>
      <c r="BD75" s="713"/>
      <c r="BE75" s="714"/>
      <c r="BF75" s="715"/>
      <c r="BG75" s="716"/>
      <c r="BH75" s="716"/>
      <c r="BI75" s="716"/>
      <c r="BJ75" s="717"/>
    </row>
    <row r="76" spans="2:62" ht="20.25" customHeight="1">
      <c r="B76" s="661"/>
      <c r="C76" s="753"/>
      <c r="D76" s="754"/>
      <c r="E76" s="293"/>
      <c r="F76" s="294">
        <f>C75</f>
        <v>0</v>
      </c>
      <c r="G76" s="293"/>
      <c r="H76" s="294">
        <f>I75</f>
        <v>0</v>
      </c>
      <c r="I76" s="755"/>
      <c r="J76" s="756"/>
      <c r="K76" s="757"/>
      <c r="L76" s="758"/>
      <c r="M76" s="758"/>
      <c r="N76" s="754"/>
      <c r="O76" s="655"/>
      <c r="P76" s="656"/>
      <c r="Q76" s="656"/>
      <c r="R76" s="656"/>
      <c r="S76" s="657"/>
      <c r="T76" s="287" t="s">
        <v>903</v>
      </c>
      <c r="U76" s="288"/>
      <c r="V76" s="289"/>
      <c r="W76" s="275" t="str">
        <f>IF(W75="","",VLOOKUP(W75,'②シフト記号表（従来型・ユニット型共通）'!$C$6:$L$47,10,FALSE))</f>
        <v/>
      </c>
      <c r="X76" s="276" t="str">
        <f>IF(X75="","",VLOOKUP(X75,'②シフト記号表（従来型・ユニット型共通）'!$C$6:$L$47,10,FALSE))</f>
        <v/>
      </c>
      <c r="Y76" s="276" t="str">
        <f>IF(Y75="","",VLOOKUP(Y75,'②シフト記号表（従来型・ユニット型共通）'!$C$6:$L$47,10,FALSE))</f>
        <v/>
      </c>
      <c r="Z76" s="276" t="str">
        <f>IF(Z75="","",VLOOKUP(Z75,'②シフト記号表（従来型・ユニット型共通）'!$C$6:$L$47,10,FALSE))</f>
        <v/>
      </c>
      <c r="AA76" s="276" t="str">
        <f>IF(AA75="","",VLOOKUP(AA75,'②シフト記号表（従来型・ユニット型共通）'!$C$6:$L$47,10,FALSE))</f>
        <v/>
      </c>
      <c r="AB76" s="276" t="str">
        <f>IF(AB75="","",VLOOKUP(AB75,'②シフト記号表（従来型・ユニット型共通）'!$C$6:$L$47,10,FALSE))</f>
        <v/>
      </c>
      <c r="AC76" s="277" t="str">
        <f>IF(AC75="","",VLOOKUP(AC75,'②シフト記号表（従来型・ユニット型共通）'!$C$6:$L$47,10,FALSE))</f>
        <v/>
      </c>
      <c r="AD76" s="275" t="str">
        <f>IF(AD75="","",VLOOKUP(AD75,'②シフト記号表（従来型・ユニット型共通）'!$C$6:$L$47,10,FALSE))</f>
        <v/>
      </c>
      <c r="AE76" s="276" t="str">
        <f>IF(AE75="","",VLOOKUP(AE75,'②シフト記号表（従来型・ユニット型共通）'!$C$6:$L$47,10,FALSE))</f>
        <v/>
      </c>
      <c r="AF76" s="276" t="str">
        <f>IF(AF75="","",VLOOKUP(AF75,'②シフト記号表（従来型・ユニット型共通）'!$C$6:$L$47,10,FALSE))</f>
        <v/>
      </c>
      <c r="AG76" s="276" t="str">
        <f>IF(AG75="","",VLOOKUP(AG75,'②シフト記号表（従来型・ユニット型共通）'!$C$6:$L$47,10,FALSE))</f>
        <v/>
      </c>
      <c r="AH76" s="276" t="str">
        <f>IF(AH75="","",VLOOKUP(AH75,'②シフト記号表（従来型・ユニット型共通）'!$C$6:$L$47,10,FALSE))</f>
        <v/>
      </c>
      <c r="AI76" s="276" t="str">
        <f>IF(AI75="","",VLOOKUP(AI75,'②シフト記号表（従来型・ユニット型共通）'!$C$6:$L$47,10,FALSE))</f>
        <v/>
      </c>
      <c r="AJ76" s="277" t="str">
        <f>IF(AJ75="","",VLOOKUP(AJ75,'②シフト記号表（従来型・ユニット型共通）'!$C$6:$L$47,10,FALSE))</f>
        <v/>
      </c>
      <c r="AK76" s="275" t="str">
        <f>IF(AK75="","",VLOOKUP(AK75,'②シフト記号表（従来型・ユニット型共通）'!$C$6:$L$47,10,FALSE))</f>
        <v/>
      </c>
      <c r="AL76" s="276" t="str">
        <f>IF(AL75="","",VLOOKUP(AL75,'②シフト記号表（従来型・ユニット型共通）'!$C$6:$L$47,10,FALSE))</f>
        <v/>
      </c>
      <c r="AM76" s="276" t="str">
        <f>IF(AM75="","",VLOOKUP(AM75,'②シフト記号表（従来型・ユニット型共通）'!$C$6:$L$47,10,FALSE))</f>
        <v/>
      </c>
      <c r="AN76" s="276" t="str">
        <f>IF(AN75="","",VLOOKUP(AN75,'②シフト記号表（従来型・ユニット型共通）'!$C$6:$L$47,10,FALSE))</f>
        <v/>
      </c>
      <c r="AO76" s="276" t="str">
        <f>IF(AO75="","",VLOOKUP(AO75,'②シフト記号表（従来型・ユニット型共通）'!$C$6:$L$47,10,FALSE))</f>
        <v/>
      </c>
      <c r="AP76" s="276" t="str">
        <f>IF(AP75="","",VLOOKUP(AP75,'②シフト記号表（従来型・ユニット型共通）'!$C$6:$L$47,10,FALSE))</f>
        <v/>
      </c>
      <c r="AQ76" s="277" t="str">
        <f>IF(AQ75="","",VLOOKUP(AQ75,'②シフト記号表（従来型・ユニット型共通）'!$C$6:$L$47,10,FALSE))</f>
        <v/>
      </c>
      <c r="AR76" s="275" t="str">
        <f>IF(AR75="","",VLOOKUP(AR75,'②シフト記号表（従来型・ユニット型共通）'!$C$6:$L$47,10,FALSE))</f>
        <v/>
      </c>
      <c r="AS76" s="276" t="str">
        <f>IF(AS75="","",VLOOKUP(AS75,'②シフト記号表（従来型・ユニット型共通）'!$C$6:$L$47,10,FALSE))</f>
        <v/>
      </c>
      <c r="AT76" s="276" t="str">
        <f>IF(AT75="","",VLOOKUP(AT75,'②シフト記号表（従来型・ユニット型共通）'!$C$6:$L$47,10,FALSE))</f>
        <v/>
      </c>
      <c r="AU76" s="276" t="str">
        <f>IF(AU75="","",VLOOKUP(AU75,'②シフト記号表（従来型・ユニット型共通）'!$C$6:$L$47,10,FALSE))</f>
        <v/>
      </c>
      <c r="AV76" s="276" t="str">
        <f>IF(AV75="","",VLOOKUP(AV75,'②シフト記号表（従来型・ユニット型共通）'!$C$6:$L$47,10,FALSE))</f>
        <v/>
      </c>
      <c r="AW76" s="276" t="str">
        <f>IF(AW75="","",VLOOKUP(AW75,'②シフト記号表（従来型・ユニット型共通）'!$C$6:$L$47,10,FALSE))</f>
        <v/>
      </c>
      <c r="AX76" s="277" t="str">
        <f>IF(AX75="","",VLOOKUP(AX75,'②シフト記号表（従来型・ユニット型共通）'!$C$6:$L$47,10,FALSE))</f>
        <v/>
      </c>
      <c r="AY76" s="275" t="str">
        <f>IF(AY75="","",VLOOKUP(AY75,'②シフト記号表（従来型・ユニット型共通）'!$C$6:$L$47,10,FALSE))</f>
        <v/>
      </c>
      <c r="AZ76" s="276" t="str">
        <f>IF(AZ75="","",VLOOKUP(AZ75,'②シフト記号表（従来型・ユニット型共通）'!$C$6:$L$47,10,FALSE))</f>
        <v/>
      </c>
      <c r="BA76" s="276" t="str">
        <f>IF(BA75="","",VLOOKUP(BA75,'②シフト記号表（従来型・ユニット型共通）'!$C$6:$L$47,10,FALSE))</f>
        <v/>
      </c>
      <c r="BB76" s="750">
        <f>IF($BE$3="４週",SUM(W76:AX76),IF($BE$3="暦月",SUM(W76:BA76),""))</f>
        <v>0</v>
      </c>
      <c r="BC76" s="751"/>
      <c r="BD76" s="752">
        <f>IF($BE$3="４週",BB76/4,IF($BE$3="暦月",(BB76/($BE$8/7)),""))</f>
        <v>0</v>
      </c>
      <c r="BE76" s="751"/>
      <c r="BF76" s="747"/>
      <c r="BG76" s="748"/>
      <c r="BH76" s="748"/>
      <c r="BI76" s="748"/>
      <c r="BJ76" s="749"/>
    </row>
    <row r="77" spans="2:62" ht="20.25" customHeight="1">
      <c r="B77" s="660">
        <f>B75+1</f>
        <v>31</v>
      </c>
      <c r="C77" s="724"/>
      <c r="D77" s="651"/>
      <c r="E77" s="270"/>
      <c r="F77" s="271"/>
      <c r="G77" s="270"/>
      <c r="H77" s="271"/>
      <c r="I77" s="725"/>
      <c r="J77" s="726"/>
      <c r="K77" s="649"/>
      <c r="L77" s="650"/>
      <c r="M77" s="650"/>
      <c r="N77" s="651"/>
      <c r="O77" s="655"/>
      <c r="P77" s="656"/>
      <c r="Q77" s="656"/>
      <c r="R77" s="656"/>
      <c r="S77" s="657"/>
      <c r="T77" s="290" t="s">
        <v>902</v>
      </c>
      <c r="U77" s="291"/>
      <c r="V77" s="292"/>
      <c r="W77" s="283"/>
      <c r="X77" s="284"/>
      <c r="Y77" s="284"/>
      <c r="Z77" s="284"/>
      <c r="AA77" s="284"/>
      <c r="AB77" s="284"/>
      <c r="AC77" s="285"/>
      <c r="AD77" s="283"/>
      <c r="AE77" s="284"/>
      <c r="AF77" s="284"/>
      <c r="AG77" s="284"/>
      <c r="AH77" s="284"/>
      <c r="AI77" s="284"/>
      <c r="AJ77" s="285"/>
      <c r="AK77" s="283"/>
      <c r="AL77" s="284"/>
      <c r="AM77" s="284"/>
      <c r="AN77" s="284"/>
      <c r="AO77" s="284"/>
      <c r="AP77" s="284"/>
      <c r="AQ77" s="285"/>
      <c r="AR77" s="283"/>
      <c r="AS77" s="284"/>
      <c r="AT77" s="284"/>
      <c r="AU77" s="284"/>
      <c r="AV77" s="284"/>
      <c r="AW77" s="284"/>
      <c r="AX77" s="285"/>
      <c r="AY77" s="283"/>
      <c r="AZ77" s="284"/>
      <c r="BA77" s="286"/>
      <c r="BB77" s="658"/>
      <c r="BC77" s="659"/>
      <c r="BD77" s="713"/>
      <c r="BE77" s="714"/>
      <c r="BF77" s="715"/>
      <c r="BG77" s="716"/>
      <c r="BH77" s="716"/>
      <c r="BI77" s="716"/>
      <c r="BJ77" s="717"/>
    </row>
    <row r="78" spans="2:62" ht="20.25" customHeight="1">
      <c r="B78" s="661"/>
      <c r="C78" s="753"/>
      <c r="D78" s="754"/>
      <c r="E78" s="293"/>
      <c r="F78" s="294">
        <f>C77</f>
        <v>0</v>
      </c>
      <c r="G78" s="293"/>
      <c r="H78" s="294">
        <f>I77</f>
        <v>0</v>
      </c>
      <c r="I78" s="755"/>
      <c r="J78" s="756"/>
      <c r="K78" s="757"/>
      <c r="L78" s="758"/>
      <c r="M78" s="758"/>
      <c r="N78" s="754"/>
      <c r="O78" s="655"/>
      <c r="P78" s="656"/>
      <c r="Q78" s="656"/>
      <c r="R78" s="656"/>
      <c r="S78" s="657"/>
      <c r="T78" s="287" t="s">
        <v>903</v>
      </c>
      <c r="U78" s="288"/>
      <c r="V78" s="289"/>
      <c r="W78" s="275" t="str">
        <f>IF(W77="","",VLOOKUP(W77,'②シフト記号表（従来型・ユニット型共通）'!$C$6:$L$47,10,FALSE))</f>
        <v/>
      </c>
      <c r="X78" s="276" t="str">
        <f>IF(X77="","",VLOOKUP(X77,'②シフト記号表（従来型・ユニット型共通）'!$C$6:$L$47,10,FALSE))</f>
        <v/>
      </c>
      <c r="Y78" s="276" t="str">
        <f>IF(Y77="","",VLOOKUP(Y77,'②シフト記号表（従来型・ユニット型共通）'!$C$6:$L$47,10,FALSE))</f>
        <v/>
      </c>
      <c r="Z78" s="276" t="str">
        <f>IF(Z77="","",VLOOKUP(Z77,'②シフト記号表（従来型・ユニット型共通）'!$C$6:$L$47,10,FALSE))</f>
        <v/>
      </c>
      <c r="AA78" s="276" t="str">
        <f>IF(AA77="","",VLOOKUP(AA77,'②シフト記号表（従来型・ユニット型共通）'!$C$6:$L$47,10,FALSE))</f>
        <v/>
      </c>
      <c r="AB78" s="276" t="str">
        <f>IF(AB77="","",VLOOKUP(AB77,'②シフト記号表（従来型・ユニット型共通）'!$C$6:$L$47,10,FALSE))</f>
        <v/>
      </c>
      <c r="AC78" s="277" t="str">
        <f>IF(AC77="","",VLOOKUP(AC77,'②シフト記号表（従来型・ユニット型共通）'!$C$6:$L$47,10,FALSE))</f>
        <v/>
      </c>
      <c r="AD78" s="275" t="str">
        <f>IF(AD77="","",VLOOKUP(AD77,'②シフト記号表（従来型・ユニット型共通）'!$C$6:$L$47,10,FALSE))</f>
        <v/>
      </c>
      <c r="AE78" s="276" t="str">
        <f>IF(AE77="","",VLOOKUP(AE77,'②シフト記号表（従来型・ユニット型共通）'!$C$6:$L$47,10,FALSE))</f>
        <v/>
      </c>
      <c r="AF78" s="276" t="str">
        <f>IF(AF77="","",VLOOKUP(AF77,'②シフト記号表（従来型・ユニット型共通）'!$C$6:$L$47,10,FALSE))</f>
        <v/>
      </c>
      <c r="AG78" s="276" t="str">
        <f>IF(AG77="","",VLOOKUP(AG77,'②シフト記号表（従来型・ユニット型共通）'!$C$6:$L$47,10,FALSE))</f>
        <v/>
      </c>
      <c r="AH78" s="276" t="str">
        <f>IF(AH77="","",VLOOKUP(AH77,'②シフト記号表（従来型・ユニット型共通）'!$C$6:$L$47,10,FALSE))</f>
        <v/>
      </c>
      <c r="AI78" s="276" t="str">
        <f>IF(AI77="","",VLOOKUP(AI77,'②シフト記号表（従来型・ユニット型共通）'!$C$6:$L$47,10,FALSE))</f>
        <v/>
      </c>
      <c r="AJ78" s="277" t="str">
        <f>IF(AJ77="","",VLOOKUP(AJ77,'②シフト記号表（従来型・ユニット型共通）'!$C$6:$L$47,10,FALSE))</f>
        <v/>
      </c>
      <c r="AK78" s="275" t="str">
        <f>IF(AK77="","",VLOOKUP(AK77,'②シフト記号表（従来型・ユニット型共通）'!$C$6:$L$47,10,FALSE))</f>
        <v/>
      </c>
      <c r="AL78" s="276" t="str">
        <f>IF(AL77="","",VLOOKUP(AL77,'②シフト記号表（従来型・ユニット型共通）'!$C$6:$L$47,10,FALSE))</f>
        <v/>
      </c>
      <c r="AM78" s="276" t="str">
        <f>IF(AM77="","",VLOOKUP(AM77,'②シフト記号表（従来型・ユニット型共通）'!$C$6:$L$47,10,FALSE))</f>
        <v/>
      </c>
      <c r="AN78" s="276" t="str">
        <f>IF(AN77="","",VLOOKUP(AN77,'②シフト記号表（従来型・ユニット型共通）'!$C$6:$L$47,10,FALSE))</f>
        <v/>
      </c>
      <c r="AO78" s="276" t="str">
        <f>IF(AO77="","",VLOOKUP(AO77,'②シフト記号表（従来型・ユニット型共通）'!$C$6:$L$47,10,FALSE))</f>
        <v/>
      </c>
      <c r="AP78" s="276" t="str">
        <f>IF(AP77="","",VLOOKUP(AP77,'②シフト記号表（従来型・ユニット型共通）'!$C$6:$L$47,10,FALSE))</f>
        <v/>
      </c>
      <c r="AQ78" s="277" t="str">
        <f>IF(AQ77="","",VLOOKUP(AQ77,'②シフト記号表（従来型・ユニット型共通）'!$C$6:$L$47,10,FALSE))</f>
        <v/>
      </c>
      <c r="AR78" s="275" t="str">
        <f>IF(AR77="","",VLOOKUP(AR77,'②シフト記号表（従来型・ユニット型共通）'!$C$6:$L$47,10,FALSE))</f>
        <v/>
      </c>
      <c r="AS78" s="276" t="str">
        <f>IF(AS77="","",VLOOKUP(AS77,'②シフト記号表（従来型・ユニット型共通）'!$C$6:$L$47,10,FALSE))</f>
        <v/>
      </c>
      <c r="AT78" s="276" t="str">
        <f>IF(AT77="","",VLOOKUP(AT77,'②シフト記号表（従来型・ユニット型共通）'!$C$6:$L$47,10,FALSE))</f>
        <v/>
      </c>
      <c r="AU78" s="276" t="str">
        <f>IF(AU77="","",VLOOKUP(AU77,'②シフト記号表（従来型・ユニット型共通）'!$C$6:$L$47,10,FALSE))</f>
        <v/>
      </c>
      <c r="AV78" s="276" t="str">
        <f>IF(AV77="","",VLOOKUP(AV77,'②シフト記号表（従来型・ユニット型共通）'!$C$6:$L$47,10,FALSE))</f>
        <v/>
      </c>
      <c r="AW78" s="276" t="str">
        <f>IF(AW77="","",VLOOKUP(AW77,'②シフト記号表（従来型・ユニット型共通）'!$C$6:$L$47,10,FALSE))</f>
        <v/>
      </c>
      <c r="AX78" s="277" t="str">
        <f>IF(AX77="","",VLOOKUP(AX77,'②シフト記号表（従来型・ユニット型共通）'!$C$6:$L$47,10,FALSE))</f>
        <v/>
      </c>
      <c r="AY78" s="275" t="str">
        <f>IF(AY77="","",VLOOKUP(AY77,'②シフト記号表（従来型・ユニット型共通）'!$C$6:$L$47,10,FALSE))</f>
        <v/>
      </c>
      <c r="AZ78" s="276" t="str">
        <f>IF(AZ77="","",VLOOKUP(AZ77,'②シフト記号表（従来型・ユニット型共通）'!$C$6:$L$47,10,FALSE))</f>
        <v/>
      </c>
      <c r="BA78" s="276" t="str">
        <f>IF(BA77="","",VLOOKUP(BA77,'②シフト記号表（従来型・ユニット型共通）'!$C$6:$L$47,10,FALSE))</f>
        <v/>
      </c>
      <c r="BB78" s="750">
        <f>IF($BE$3="４週",SUM(W78:AX78),IF($BE$3="暦月",SUM(W78:BA78),""))</f>
        <v>0</v>
      </c>
      <c r="BC78" s="751"/>
      <c r="BD78" s="752">
        <f>IF($BE$3="４週",BB78/4,IF($BE$3="暦月",(BB78/($BE$8/7)),""))</f>
        <v>0</v>
      </c>
      <c r="BE78" s="751"/>
      <c r="BF78" s="747"/>
      <c r="BG78" s="748"/>
      <c r="BH78" s="748"/>
      <c r="BI78" s="748"/>
      <c r="BJ78" s="749"/>
    </row>
    <row r="79" spans="2:62" ht="20.25" customHeight="1">
      <c r="B79" s="660">
        <f>B77+1</f>
        <v>32</v>
      </c>
      <c r="C79" s="724"/>
      <c r="D79" s="651"/>
      <c r="E79" s="270"/>
      <c r="F79" s="271"/>
      <c r="G79" s="270"/>
      <c r="H79" s="271"/>
      <c r="I79" s="725"/>
      <c r="J79" s="726"/>
      <c r="K79" s="649"/>
      <c r="L79" s="650"/>
      <c r="M79" s="650"/>
      <c r="N79" s="651"/>
      <c r="O79" s="655"/>
      <c r="P79" s="656"/>
      <c r="Q79" s="656"/>
      <c r="R79" s="656"/>
      <c r="S79" s="657"/>
      <c r="T79" s="290" t="s">
        <v>902</v>
      </c>
      <c r="U79" s="291"/>
      <c r="V79" s="292"/>
      <c r="W79" s="283"/>
      <c r="X79" s="284"/>
      <c r="Y79" s="284"/>
      <c r="Z79" s="284"/>
      <c r="AA79" s="284"/>
      <c r="AB79" s="284"/>
      <c r="AC79" s="285"/>
      <c r="AD79" s="283"/>
      <c r="AE79" s="284"/>
      <c r="AF79" s="284"/>
      <c r="AG79" s="284"/>
      <c r="AH79" s="284"/>
      <c r="AI79" s="284"/>
      <c r="AJ79" s="285"/>
      <c r="AK79" s="283"/>
      <c r="AL79" s="284"/>
      <c r="AM79" s="284"/>
      <c r="AN79" s="284"/>
      <c r="AO79" s="284"/>
      <c r="AP79" s="284"/>
      <c r="AQ79" s="285"/>
      <c r="AR79" s="283"/>
      <c r="AS79" s="284"/>
      <c r="AT79" s="284"/>
      <c r="AU79" s="284"/>
      <c r="AV79" s="284"/>
      <c r="AW79" s="284"/>
      <c r="AX79" s="285"/>
      <c r="AY79" s="283"/>
      <c r="AZ79" s="284"/>
      <c r="BA79" s="286"/>
      <c r="BB79" s="658"/>
      <c r="BC79" s="659"/>
      <c r="BD79" s="713"/>
      <c r="BE79" s="714"/>
      <c r="BF79" s="715"/>
      <c r="BG79" s="716"/>
      <c r="BH79" s="716"/>
      <c r="BI79" s="716"/>
      <c r="BJ79" s="717"/>
    </row>
    <row r="80" spans="2:62" ht="20.25" customHeight="1">
      <c r="B80" s="661"/>
      <c r="C80" s="753"/>
      <c r="D80" s="754"/>
      <c r="E80" s="293"/>
      <c r="F80" s="294">
        <f>C79</f>
        <v>0</v>
      </c>
      <c r="G80" s="293"/>
      <c r="H80" s="294">
        <f>I79</f>
        <v>0</v>
      </c>
      <c r="I80" s="755"/>
      <c r="J80" s="756"/>
      <c r="K80" s="757"/>
      <c r="L80" s="758"/>
      <c r="M80" s="758"/>
      <c r="N80" s="754"/>
      <c r="O80" s="655"/>
      <c r="P80" s="656"/>
      <c r="Q80" s="656"/>
      <c r="R80" s="656"/>
      <c r="S80" s="657"/>
      <c r="T80" s="287" t="s">
        <v>903</v>
      </c>
      <c r="U80" s="288"/>
      <c r="V80" s="289"/>
      <c r="W80" s="275" t="str">
        <f>IF(W79="","",VLOOKUP(W79,'②シフト記号表（従来型・ユニット型共通）'!$C$6:$L$47,10,FALSE))</f>
        <v/>
      </c>
      <c r="X80" s="276" t="str">
        <f>IF(X79="","",VLOOKUP(X79,'②シフト記号表（従来型・ユニット型共通）'!$C$6:$L$47,10,FALSE))</f>
        <v/>
      </c>
      <c r="Y80" s="276" t="str">
        <f>IF(Y79="","",VLOOKUP(Y79,'②シフト記号表（従来型・ユニット型共通）'!$C$6:$L$47,10,FALSE))</f>
        <v/>
      </c>
      <c r="Z80" s="276" t="str">
        <f>IF(Z79="","",VLOOKUP(Z79,'②シフト記号表（従来型・ユニット型共通）'!$C$6:$L$47,10,FALSE))</f>
        <v/>
      </c>
      <c r="AA80" s="276" t="str">
        <f>IF(AA79="","",VLOOKUP(AA79,'②シフト記号表（従来型・ユニット型共通）'!$C$6:$L$47,10,FALSE))</f>
        <v/>
      </c>
      <c r="AB80" s="276" t="str">
        <f>IF(AB79="","",VLOOKUP(AB79,'②シフト記号表（従来型・ユニット型共通）'!$C$6:$L$47,10,FALSE))</f>
        <v/>
      </c>
      <c r="AC80" s="277" t="str">
        <f>IF(AC79="","",VLOOKUP(AC79,'②シフト記号表（従来型・ユニット型共通）'!$C$6:$L$47,10,FALSE))</f>
        <v/>
      </c>
      <c r="AD80" s="275" t="str">
        <f>IF(AD79="","",VLOOKUP(AD79,'②シフト記号表（従来型・ユニット型共通）'!$C$6:$L$47,10,FALSE))</f>
        <v/>
      </c>
      <c r="AE80" s="276" t="str">
        <f>IF(AE79="","",VLOOKUP(AE79,'②シフト記号表（従来型・ユニット型共通）'!$C$6:$L$47,10,FALSE))</f>
        <v/>
      </c>
      <c r="AF80" s="276" t="str">
        <f>IF(AF79="","",VLOOKUP(AF79,'②シフト記号表（従来型・ユニット型共通）'!$C$6:$L$47,10,FALSE))</f>
        <v/>
      </c>
      <c r="AG80" s="276" t="str">
        <f>IF(AG79="","",VLOOKUP(AG79,'②シフト記号表（従来型・ユニット型共通）'!$C$6:$L$47,10,FALSE))</f>
        <v/>
      </c>
      <c r="AH80" s="276" t="str">
        <f>IF(AH79="","",VLOOKUP(AH79,'②シフト記号表（従来型・ユニット型共通）'!$C$6:$L$47,10,FALSE))</f>
        <v/>
      </c>
      <c r="AI80" s="276" t="str">
        <f>IF(AI79="","",VLOOKUP(AI79,'②シフト記号表（従来型・ユニット型共通）'!$C$6:$L$47,10,FALSE))</f>
        <v/>
      </c>
      <c r="AJ80" s="277" t="str">
        <f>IF(AJ79="","",VLOOKUP(AJ79,'②シフト記号表（従来型・ユニット型共通）'!$C$6:$L$47,10,FALSE))</f>
        <v/>
      </c>
      <c r="AK80" s="275" t="str">
        <f>IF(AK79="","",VLOOKUP(AK79,'②シフト記号表（従来型・ユニット型共通）'!$C$6:$L$47,10,FALSE))</f>
        <v/>
      </c>
      <c r="AL80" s="276" t="str">
        <f>IF(AL79="","",VLOOKUP(AL79,'②シフト記号表（従来型・ユニット型共通）'!$C$6:$L$47,10,FALSE))</f>
        <v/>
      </c>
      <c r="AM80" s="276" t="str">
        <f>IF(AM79="","",VLOOKUP(AM79,'②シフト記号表（従来型・ユニット型共通）'!$C$6:$L$47,10,FALSE))</f>
        <v/>
      </c>
      <c r="AN80" s="276" t="str">
        <f>IF(AN79="","",VLOOKUP(AN79,'②シフト記号表（従来型・ユニット型共通）'!$C$6:$L$47,10,FALSE))</f>
        <v/>
      </c>
      <c r="AO80" s="276" t="str">
        <f>IF(AO79="","",VLOOKUP(AO79,'②シフト記号表（従来型・ユニット型共通）'!$C$6:$L$47,10,FALSE))</f>
        <v/>
      </c>
      <c r="AP80" s="276" t="str">
        <f>IF(AP79="","",VLOOKUP(AP79,'②シフト記号表（従来型・ユニット型共通）'!$C$6:$L$47,10,FALSE))</f>
        <v/>
      </c>
      <c r="AQ80" s="277" t="str">
        <f>IF(AQ79="","",VLOOKUP(AQ79,'②シフト記号表（従来型・ユニット型共通）'!$C$6:$L$47,10,FALSE))</f>
        <v/>
      </c>
      <c r="AR80" s="275" t="str">
        <f>IF(AR79="","",VLOOKUP(AR79,'②シフト記号表（従来型・ユニット型共通）'!$C$6:$L$47,10,FALSE))</f>
        <v/>
      </c>
      <c r="AS80" s="276" t="str">
        <f>IF(AS79="","",VLOOKUP(AS79,'②シフト記号表（従来型・ユニット型共通）'!$C$6:$L$47,10,FALSE))</f>
        <v/>
      </c>
      <c r="AT80" s="276" t="str">
        <f>IF(AT79="","",VLOOKUP(AT79,'②シフト記号表（従来型・ユニット型共通）'!$C$6:$L$47,10,FALSE))</f>
        <v/>
      </c>
      <c r="AU80" s="276" t="str">
        <f>IF(AU79="","",VLOOKUP(AU79,'②シフト記号表（従来型・ユニット型共通）'!$C$6:$L$47,10,FALSE))</f>
        <v/>
      </c>
      <c r="AV80" s="276" t="str">
        <f>IF(AV79="","",VLOOKUP(AV79,'②シフト記号表（従来型・ユニット型共通）'!$C$6:$L$47,10,FALSE))</f>
        <v/>
      </c>
      <c r="AW80" s="276" t="str">
        <f>IF(AW79="","",VLOOKUP(AW79,'②シフト記号表（従来型・ユニット型共通）'!$C$6:$L$47,10,FALSE))</f>
        <v/>
      </c>
      <c r="AX80" s="277" t="str">
        <f>IF(AX79="","",VLOOKUP(AX79,'②シフト記号表（従来型・ユニット型共通）'!$C$6:$L$47,10,FALSE))</f>
        <v/>
      </c>
      <c r="AY80" s="275" t="str">
        <f>IF(AY79="","",VLOOKUP(AY79,'②シフト記号表（従来型・ユニット型共通）'!$C$6:$L$47,10,FALSE))</f>
        <v/>
      </c>
      <c r="AZ80" s="276" t="str">
        <f>IF(AZ79="","",VLOOKUP(AZ79,'②シフト記号表（従来型・ユニット型共通）'!$C$6:$L$47,10,FALSE))</f>
        <v/>
      </c>
      <c r="BA80" s="276" t="str">
        <f>IF(BA79="","",VLOOKUP(BA79,'②シフト記号表（従来型・ユニット型共通）'!$C$6:$L$47,10,FALSE))</f>
        <v/>
      </c>
      <c r="BB80" s="750">
        <f>IF($BE$3="４週",SUM(W80:AX80),IF($BE$3="暦月",SUM(W80:BA80),""))</f>
        <v>0</v>
      </c>
      <c r="BC80" s="751"/>
      <c r="BD80" s="752">
        <f>IF($BE$3="４週",BB80/4,IF($BE$3="暦月",(BB80/($BE$8/7)),""))</f>
        <v>0</v>
      </c>
      <c r="BE80" s="751"/>
      <c r="BF80" s="747"/>
      <c r="BG80" s="748"/>
      <c r="BH80" s="748"/>
      <c r="BI80" s="748"/>
      <c r="BJ80" s="749"/>
    </row>
    <row r="81" spans="2:62" ht="20.25" customHeight="1">
      <c r="B81" s="660">
        <f>B79+1</f>
        <v>33</v>
      </c>
      <c r="C81" s="724"/>
      <c r="D81" s="651"/>
      <c r="E81" s="270"/>
      <c r="F81" s="271"/>
      <c r="G81" s="270"/>
      <c r="H81" s="271"/>
      <c r="I81" s="725"/>
      <c r="J81" s="726"/>
      <c r="K81" s="649"/>
      <c r="L81" s="650"/>
      <c r="M81" s="650"/>
      <c r="N81" s="651"/>
      <c r="O81" s="655"/>
      <c r="P81" s="656"/>
      <c r="Q81" s="656"/>
      <c r="R81" s="656"/>
      <c r="S81" s="657"/>
      <c r="T81" s="290" t="s">
        <v>902</v>
      </c>
      <c r="U81" s="291"/>
      <c r="V81" s="292"/>
      <c r="W81" s="283"/>
      <c r="X81" s="284"/>
      <c r="Y81" s="284"/>
      <c r="Z81" s="284"/>
      <c r="AA81" s="284"/>
      <c r="AB81" s="284"/>
      <c r="AC81" s="285"/>
      <c r="AD81" s="283"/>
      <c r="AE81" s="284"/>
      <c r="AF81" s="284"/>
      <c r="AG81" s="284"/>
      <c r="AH81" s="284"/>
      <c r="AI81" s="284"/>
      <c r="AJ81" s="285"/>
      <c r="AK81" s="283"/>
      <c r="AL81" s="284"/>
      <c r="AM81" s="284"/>
      <c r="AN81" s="284"/>
      <c r="AO81" s="284"/>
      <c r="AP81" s="284"/>
      <c r="AQ81" s="285"/>
      <c r="AR81" s="283"/>
      <c r="AS81" s="284"/>
      <c r="AT81" s="284"/>
      <c r="AU81" s="284"/>
      <c r="AV81" s="284"/>
      <c r="AW81" s="284"/>
      <c r="AX81" s="285"/>
      <c r="AY81" s="283"/>
      <c r="AZ81" s="284"/>
      <c r="BA81" s="286"/>
      <c r="BB81" s="658"/>
      <c r="BC81" s="659"/>
      <c r="BD81" s="713"/>
      <c r="BE81" s="714"/>
      <c r="BF81" s="715"/>
      <c r="BG81" s="716"/>
      <c r="BH81" s="716"/>
      <c r="BI81" s="716"/>
      <c r="BJ81" s="717"/>
    </row>
    <row r="82" spans="2:62" ht="20.25" customHeight="1">
      <c r="B82" s="661"/>
      <c r="C82" s="753"/>
      <c r="D82" s="754"/>
      <c r="E82" s="293"/>
      <c r="F82" s="294">
        <f>C81</f>
        <v>0</v>
      </c>
      <c r="G82" s="293"/>
      <c r="H82" s="294">
        <f>I81</f>
        <v>0</v>
      </c>
      <c r="I82" s="755"/>
      <c r="J82" s="756"/>
      <c r="K82" s="757"/>
      <c r="L82" s="758"/>
      <c r="M82" s="758"/>
      <c r="N82" s="754"/>
      <c r="O82" s="655"/>
      <c r="P82" s="656"/>
      <c r="Q82" s="656"/>
      <c r="R82" s="656"/>
      <c r="S82" s="657"/>
      <c r="T82" s="287" t="s">
        <v>903</v>
      </c>
      <c r="U82" s="288"/>
      <c r="V82" s="289"/>
      <c r="W82" s="275" t="str">
        <f>IF(W81="","",VLOOKUP(W81,'②シフト記号表（従来型・ユニット型共通）'!$C$6:$L$47,10,FALSE))</f>
        <v/>
      </c>
      <c r="X82" s="276" t="str">
        <f>IF(X81="","",VLOOKUP(X81,'②シフト記号表（従来型・ユニット型共通）'!$C$6:$L$47,10,FALSE))</f>
        <v/>
      </c>
      <c r="Y82" s="276" t="str">
        <f>IF(Y81="","",VLOOKUP(Y81,'②シフト記号表（従来型・ユニット型共通）'!$C$6:$L$47,10,FALSE))</f>
        <v/>
      </c>
      <c r="Z82" s="276" t="str">
        <f>IF(Z81="","",VLOOKUP(Z81,'②シフト記号表（従来型・ユニット型共通）'!$C$6:$L$47,10,FALSE))</f>
        <v/>
      </c>
      <c r="AA82" s="276" t="str">
        <f>IF(AA81="","",VLOOKUP(AA81,'②シフト記号表（従来型・ユニット型共通）'!$C$6:$L$47,10,FALSE))</f>
        <v/>
      </c>
      <c r="AB82" s="276" t="str">
        <f>IF(AB81="","",VLOOKUP(AB81,'②シフト記号表（従来型・ユニット型共通）'!$C$6:$L$47,10,FALSE))</f>
        <v/>
      </c>
      <c r="AC82" s="277" t="str">
        <f>IF(AC81="","",VLOOKUP(AC81,'②シフト記号表（従来型・ユニット型共通）'!$C$6:$L$47,10,FALSE))</f>
        <v/>
      </c>
      <c r="AD82" s="275" t="str">
        <f>IF(AD81="","",VLOOKUP(AD81,'②シフト記号表（従来型・ユニット型共通）'!$C$6:$L$47,10,FALSE))</f>
        <v/>
      </c>
      <c r="AE82" s="276" t="str">
        <f>IF(AE81="","",VLOOKUP(AE81,'②シフト記号表（従来型・ユニット型共通）'!$C$6:$L$47,10,FALSE))</f>
        <v/>
      </c>
      <c r="AF82" s="276" t="str">
        <f>IF(AF81="","",VLOOKUP(AF81,'②シフト記号表（従来型・ユニット型共通）'!$C$6:$L$47,10,FALSE))</f>
        <v/>
      </c>
      <c r="AG82" s="276" t="str">
        <f>IF(AG81="","",VLOOKUP(AG81,'②シフト記号表（従来型・ユニット型共通）'!$C$6:$L$47,10,FALSE))</f>
        <v/>
      </c>
      <c r="AH82" s="276" t="str">
        <f>IF(AH81="","",VLOOKUP(AH81,'②シフト記号表（従来型・ユニット型共通）'!$C$6:$L$47,10,FALSE))</f>
        <v/>
      </c>
      <c r="AI82" s="276" t="str">
        <f>IF(AI81="","",VLOOKUP(AI81,'②シフト記号表（従来型・ユニット型共通）'!$C$6:$L$47,10,FALSE))</f>
        <v/>
      </c>
      <c r="AJ82" s="277" t="str">
        <f>IF(AJ81="","",VLOOKUP(AJ81,'②シフト記号表（従来型・ユニット型共通）'!$C$6:$L$47,10,FALSE))</f>
        <v/>
      </c>
      <c r="AK82" s="275" t="str">
        <f>IF(AK81="","",VLOOKUP(AK81,'②シフト記号表（従来型・ユニット型共通）'!$C$6:$L$47,10,FALSE))</f>
        <v/>
      </c>
      <c r="AL82" s="276" t="str">
        <f>IF(AL81="","",VLOOKUP(AL81,'②シフト記号表（従来型・ユニット型共通）'!$C$6:$L$47,10,FALSE))</f>
        <v/>
      </c>
      <c r="AM82" s="276" t="str">
        <f>IF(AM81="","",VLOOKUP(AM81,'②シフト記号表（従来型・ユニット型共通）'!$C$6:$L$47,10,FALSE))</f>
        <v/>
      </c>
      <c r="AN82" s="276" t="str">
        <f>IF(AN81="","",VLOOKUP(AN81,'②シフト記号表（従来型・ユニット型共通）'!$C$6:$L$47,10,FALSE))</f>
        <v/>
      </c>
      <c r="AO82" s="276" t="str">
        <f>IF(AO81="","",VLOOKUP(AO81,'②シフト記号表（従来型・ユニット型共通）'!$C$6:$L$47,10,FALSE))</f>
        <v/>
      </c>
      <c r="AP82" s="276" t="str">
        <f>IF(AP81="","",VLOOKUP(AP81,'②シフト記号表（従来型・ユニット型共通）'!$C$6:$L$47,10,FALSE))</f>
        <v/>
      </c>
      <c r="AQ82" s="277" t="str">
        <f>IF(AQ81="","",VLOOKUP(AQ81,'②シフト記号表（従来型・ユニット型共通）'!$C$6:$L$47,10,FALSE))</f>
        <v/>
      </c>
      <c r="AR82" s="275" t="str">
        <f>IF(AR81="","",VLOOKUP(AR81,'②シフト記号表（従来型・ユニット型共通）'!$C$6:$L$47,10,FALSE))</f>
        <v/>
      </c>
      <c r="AS82" s="276" t="str">
        <f>IF(AS81="","",VLOOKUP(AS81,'②シフト記号表（従来型・ユニット型共通）'!$C$6:$L$47,10,FALSE))</f>
        <v/>
      </c>
      <c r="AT82" s="276" t="str">
        <f>IF(AT81="","",VLOOKUP(AT81,'②シフト記号表（従来型・ユニット型共通）'!$C$6:$L$47,10,FALSE))</f>
        <v/>
      </c>
      <c r="AU82" s="276" t="str">
        <f>IF(AU81="","",VLOOKUP(AU81,'②シフト記号表（従来型・ユニット型共通）'!$C$6:$L$47,10,FALSE))</f>
        <v/>
      </c>
      <c r="AV82" s="276" t="str">
        <f>IF(AV81="","",VLOOKUP(AV81,'②シフト記号表（従来型・ユニット型共通）'!$C$6:$L$47,10,FALSE))</f>
        <v/>
      </c>
      <c r="AW82" s="276" t="str">
        <f>IF(AW81="","",VLOOKUP(AW81,'②シフト記号表（従来型・ユニット型共通）'!$C$6:$L$47,10,FALSE))</f>
        <v/>
      </c>
      <c r="AX82" s="277" t="str">
        <f>IF(AX81="","",VLOOKUP(AX81,'②シフト記号表（従来型・ユニット型共通）'!$C$6:$L$47,10,FALSE))</f>
        <v/>
      </c>
      <c r="AY82" s="275" t="str">
        <f>IF(AY81="","",VLOOKUP(AY81,'②シフト記号表（従来型・ユニット型共通）'!$C$6:$L$47,10,FALSE))</f>
        <v/>
      </c>
      <c r="AZ82" s="276" t="str">
        <f>IF(AZ81="","",VLOOKUP(AZ81,'②シフト記号表（従来型・ユニット型共通）'!$C$6:$L$47,10,FALSE))</f>
        <v/>
      </c>
      <c r="BA82" s="276" t="str">
        <f>IF(BA81="","",VLOOKUP(BA81,'②シフト記号表（従来型・ユニット型共通）'!$C$6:$L$47,10,FALSE))</f>
        <v/>
      </c>
      <c r="BB82" s="750">
        <f>IF($BE$3="４週",SUM(W82:AX82),IF($BE$3="暦月",SUM(W82:BA82),""))</f>
        <v>0</v>
      </c>
      <c r="BC82" s="751"/>
      <c r="BD82" s="752">
        <f>IF($BE$3="４週",BB82/4,IF($BE$3="暦月",(BB82/($BE$8/7)),""))</f>
        <v>0</v>
      </c>
      <c r="BE82" s="751"/>
      <c r="BF82" s="747"/>
      <c r="BG82" s="748"/>
      <c r="BH82" s="748"/>
      <c r="BI82" s="748"/>
      <c r="BJ82" s="749"/>
    </row>
    <row r="83" spans="2:62" ht="20.25" customHeight="1">
      <c r="B83" s="660">
        <f>B81+1</f>
        <v>34</v>
      </c>
      <c r="C83" s="724"/>
      <c r="D83" s="651"/>
      <c r="E83" s="270"/>
      <c r="F83" s="271"/>
      <c r="G83" s="270"/>
      <c r="H83" s="271"/>
      <c r="I83" s="725"/>
      <c r="J83" s="726"/>
      <c r="K83" s="649"/>
      <c r="L83" s="650"/>
      <c r="M83" s="650"/>
      <c r="N83" s="651"/>
      <c r="O83" s="655"/>
      <c r="P83" s="656"/>
      <c r="Q83" s="656"/>
      <c r="R83" s="656"/>
      <c r="S83" s="657"/>
      <c r="T83" s="290" t="s">
        <v>902</v>
      </c>
      <c r="U83" s="291"/>
      <c r="V83" s="292"/>
      <c r="W83" s="283"/>
      <c r="X83" s="284"/>
      <c r="Y83" s="284"/>
      <c r="Z83" s="284"/>
      <c r="AA83" s="284"/>
      <c r="AB83" s="284"/>
      <c r="AC83" s="285"/>
      <c r="AD83" s="283"/>
      <c r="AE83" s="284"/>
      <c r="AF83" s="284"/>
      <c r="AG83" s="284"/>
      <c r="AH83" s="284"/>
      <c r="AI83" s="284"/>
      <c r="AJ83" s="285"/>
      <c r="AK83" s="283"/>
      <c r="AL83" s="284"/>
      <c r="AM83" s="284"/>
      <c r="AN83" s="284"/>
      <c r="AO83" s="284"/>
      <c r="AP83" s="284"/>
      <c r="AQ83" s="285"/>
      <c r="AR83" s="283"/>
      <c r="AS83" s="284"/>
      <c r="AT83" s="284"/>
      <c r="AU83" s="284"/>
      <c r="AV83" s="284"/>
      <c r="AW83" s="284"/>
      <c r="AX83" s="285"/>
      <c r="AY83" s="283"/>
      <c r="AZ83" s="284"/>
      <c r="BA83" s="286"/>
      <c r="BB83" s="658"/>
      <c r="BC83" s="659"/>
      <c r="BD83" s="713"/>
      <c r="BE83" s="714"/>
      <c r="BF83" s="715"/>
      <c r="BG83" s="716"/>
      <c r="BH83" s="716"/>
      <c r="BI83" s="716"/>
      <c r="BJ83" s="717"/>
    </row>
    <row r="84" spans="2:62" ht="20.25" customHeight="1">
      <c r="B84" s="661"/>
      <c r="C84" s="753"/>
      <c r="D84" s="754"/>
      <c r="E84" s="293"/>
      <c r="F84" s="294">
        <f>C83</f>
        <v>0</v>
      </c>
      <c r="G84" s="293"/>
      <c r="H84" s="294">
        <f>I83</f>
        <v>0</v>
      </c>
      <c r="I84" s="755"/>
      <c r="J84" s="756"/>
      <c r="K84" s="757"/>
      <c r="L84" s="758"/>
      <c r="M84" s="758"/>
      <c r="N84" s="754"/>
      <c r="O84" s="655"/>
      <c r="P84" s="656"/>
      <c r="Q84" s="656"/>
      <c r="R84" s="656"/>
      <c r="S84" s="657"/>
      <c r="T84" s="287" t="s">
        <v>903</v>
      </c>
      <c r="U84" s="288"/>
      <c r="V84" s="289"/>
      <c r="W84" s="275" t="str">
        <f>IF(W83="","",VLOOKUP(W83,'②シフト記号表（従来型・ユニット型共通）'!$C$6:$L$47,10,FALSE))</f>
        <v/>
      </c>
      <c r="X84" s="276" t="str">
        <f>IF(X83="","",VLOOKUP(X83,'②シフト記号表（従来型・ユニット型共通）'!$C$6:$L$47,10,FALSE))</f>
        <v/>
      </c>
      <c r="Y84" s="276" t="str">
        <f>IF(Y83="","",VLOOKUP(Y83,'②シフト記号表（従来型・ユニット型共通）'!$C$6:$L$47,10,FALSE))</f>
        <v/>
      </c>
      <c r="Z84" s="276" t="str">
        <f>IF(Z83="","",VLOOKUP(Z83,'②シフト記号表（従来型・ユニット型共通）'!$C$6:$L$47,10,FALSE))</f>
        <v/>
      </c>
      <c r="AA84" s="276" t="str">
        <f>IF(AA83="","",VLOOKUP(AA83,'②シフト記号表（従来型・ユニット型共通）'!$C$6:$L$47,10,FALSE))</f>
        <v/>
      </c>
      <c r="AB84" s="276" t="str">
        <f>IF(AB83="","",VLOOKUP(AB83,'②シフト記号表（従来型・ユニット型共通）'!$C$6:$L$47,10,FALSE))</f>
        <v/>
      </c>
      <c r="AC84" s="277" t="str">
        <f>IF(AC83="","",VLOOKUP(AC83,'②シフト記号表（従来型・ユニット型共通）'!$C$6:$L$47,10,FALSE))</f>
        <v/>
      </c>
      <c r="AD84" s="275" t="str">
        <f>IF(AD83="","",VLOOKUP(AD83,'②シフト記号表（従来型・ユニット型共通）'!$C$6:$L$47,10,FALSE))</f>
        <v/>
      </c>
      <c r="AE84" s="276" t="str">
        <f>IF(AE83="","",VLOOKUP(AE83,'②シフト記号表（従来型・ユニット型共通）'!$C$6:$L$47,10,FALSE))</f>
        <v/>
      </c>
      <c r="AF84" s="276" t="str">
        <f>IF(AF83="","",VLOOKUP(AF83,'②シフト記号表（従来型・ユニット型共通）'!$C$6:$L$47,10,FALSE))</f>
        <v/>
      </c>
      <c r="AG84" s="276" t="str">
        <f>IF(AG83="","",VLOOKUP(AG83,'②シフト記号表（従来型・ユニット型共通）'!$C$6:$L$47,10,FALSE))</f>
        <v/>
      </c>
      <c r="AH84" s="276" t="str">
        <f>IF(AH83="","",VLOOKUP(AH83,'②シフト記号表（従来型・ユニット型共通）'!$C$6:$L$47,10,FALSE))</f>
        <v/>
      </c>
      <c r="AI84" s="276" t="str">
        <f>IF(AI83="","",VLOOKUP(AI83,'②シフト記号表（従来型・ユニット型共通）'!$C$6:$L$47,10,FALSE))</f>
        <v/>
      </c>
      <c r="AJ84" s="277" t="str">
        <f>IF(AJ83="","",VLOOKUP(AJ83,'②シフト記号表（従来型・ユニット型共通）'!$C$6:$L$47,10,FALSE))</f>
        <v/>
      </c>
      <c r="AK84" s="275" t="str">
        <f>IF(AK83="","",VLOOKUP(AK83,'②シフト記号表（従来型・ユニット型共通）'!$C$6:$L$47,10,FALSE))</f>
        <v/>
      </c>
      <c r="AL84" s="276" t="str">
        <f>IF(AL83="","",VLOOKUP(AL83,'②シフト記号表（従来型・ユニット型共通）'!$C$6:$L$47,10,FALSE))</f>
        <v/>
      </c>
      <c r="AM84" s="276" t="str">
        <f>IF(AM83="","",VLOOKUP(AM83,'②シフト記号表（従来型・ユニット型共通）'!$C$6:$L$47,10,FALSE))</f>
        <v/>
      </c>
      <c r="AN84" s="276" t="str">
        <f>IF(AN83="","",VLOOKUP(AN83,'②シフト記号表（従来型・ユニット型共通）'!$C$6:$L$47,10,FALSE))</f>
        <v/>
      </c>
      <c r="AO84" s="276" t="str">
        <f>IF(AO83="","",VLOOKUP(AO83,'②シフト記号表（従来型・ユニット型共通）'!$C$6:$L$47,10,FALSE))</f>
        <v/>
      </c>
      <c r="AP84" s="276" t="str">
        <f>IF(AP83="","",VLOOKUP(AP83,'②シフト記号表（従来型・ユニット型共通）'!$C$6:$L$47,10,FALSE))</f>
        <v/>
      </c>
      <c r="AQ84" s="277" t="str">
        <f>IF(AQ83="","",VLOOKUP(AQ83,'②シフト記号表（従来型・ユニット型共通）'!$C$6:$L$47,10,FALSE))</f>
        <v/>
      </c>
      <c r="AR84" s="275" t="str">
        <f>IF(AR83="","",VLOOKUP(AR83,'②シフト記号表（従来型・ユニット型共通）'!$C$6:$L$47,10,FALSE))</f>
        <v/>
      </c>
      <c r="AS84" s="276" t="str">
        <f>IF(AS83="","",VLOOKUP(AS83,'②シフト記号表（従来型・ユニット型共通）'!$C$6:$L$47,10,FALSE))</f>
        <v/>
      </c>
      <c r="AT84" s="276" t="str">
        <f>IF(AT83="","",VLOOKUP(AT83,'②シフト記号表（従来型・ユニット型共通）'!$C$6:$L$47,10,FALSE))</f>
        <v/>
      </c>
      <c r="AU84" s="276" t="str">
        <f>IF(AU83="","",VLOOKUP(AU83,'②シフト記号表（従来型・ユニット型共通）'!$C$6:$L$47,10,FALSE))</f>
        <v/>
      </c>
      <c r="AV84" s="276" t="str">
        <f>IF(AV83="","",VLOOKUP(AV83,'②シフト記号表（従来型・ユニット型共通）'!$C$6:$L$47,10,FALSE))</f>
        <v/>
      </c>
      <c r="AW84" s="276" t="str">
        <f>IF(AW83="","",VLOOKUP(AW83,'②シフト記号表（従来型・ユニット型共通）'!$C$6:$L$47,10,FALSE))</f>
        <v/>
      </c>
      <c r="AX84" s="277" t="str">
        <f>IF(AX83="","",VLOOKUP(AX83,'②シフト記号表（従来型・ユニット型共通）'!$C$6:$L$47,10,FALSE))</f>
        <v/>
      </c>
      <c r="AY84" s="275" t="str">
        <f>IF(AY83="","",VLOOKUP(AY83,'②シフト記号表（従来型・ユニット型共通）'!$C$6:$L$47,10,FALSE))</f>
        <v/>
      </c>
      <c r="AZ84" s="276" t="str">
        <f>IF(AZ83="","",VLOOKUP(AZ83,'②シフト記号表（従来型・ユニット型共通）'!$C$6:$L$47,10,FALSE))</f>
        <v/>
      </c>
      <c r="BA84" s="276" t="str">
        <f>IF(BA83="","",VLOOKUP(BA83,'②シフト記号表（従来型・ユニット型共通）'!$C$6:$L$47,10,FALSE))</f>
        <v/>
      </c>
      <c r="BB84" s="750">
        <f>IF($BE$3="４週",SUM(W84:AX84),IF($BE$3="暦月",SUM(W84:BA84),""))</f>
        <v>0</v>
      </c>
      <c r="BC84" s="751"/>
      <c r="BD84" s="752">
        <f>IF($BE$3="４週",BB84/4,IF($BE$3="暦月",(BB84/($BE$8/7)),""))</f>
        <v>0</v>
      </c>
      <c r="BE84" s="751"/>
      <c r="BF84" s="747"/>
      <c r="BG84" s="748"/>
      <c r="BH84" s="748"/>
      <c r="BI84" s="748"/>
      <c r="BJ84" s="749"/>
    </row>
    <row r="85" spans="2:62" ht="20.25" customHeight="1">
      <c r="B85" s="660">
        <f>B83+1</f>
        <v>35</v>
      </c>
      <c r="C85" s="724"/>
      <c r="D85" s="651"/>
      <c r="E85" s="270"/>
      <c r="F85" s="271"/>
      <c r="G85" s="270"/>
      <c r="H85" s="271"/>
      <c r="I85" s="725"/>
      <c r="J85" s="726"/>
      <c r="K85" s="649"/>
      <c r="L85" s="650"/>
      <c r="M85" s="650"/>
      <c r="N85" s="651"/>
      <c r="O85" s="655"/>
      <c r="P85" s="656"/>
      <c r="Q85" s="656"/>
      <c r="R85" s="656"/>
      <c r="S85" s="657"/>
      <c r="T85" s="290" t="s">
        <v>902</v>
      </c>
      <c r="U85" s="291"/>
      <c r="V85" s="292"/>
      <c r="W85" s="283"/>
      <c r="X85" s="284"/>
      <c r="Y85" s="284"/>
      <c r="Z85" s="284"/>
      <c r="AA85" s="284"/>
      <c r="AB85" s="284"/>
      <c r="AC85" s="285"/>
      <c r="AD85" s="283"/>
      <c r="AE85" s="284"/>
      <c r="AF85" s="284"/>
      <c r="AG85" s="284"/>
      <c r="AH85" s="284"/>
      <c r="AI85" s="284"/>
      <c r="AJ85" s="285"/>
      <c r="AK85" s="283"/>
      <c r="AL85" s="284"/>
      <c r="AM85" s="284"/>
      <c r="AN85" s="284"/>
      <c r="AO85" s="284"/>
      <c r="AP85" s="284"/>
      <c r="AQ85" s="285"/>
      <c r="AR85" s="283"/>
      <c r="AS85" s="284"/>
      <c r="AT85" s="284"/>
      <c r="AU85" s="284"/>
      <c r="AV85" s="284"/>
      <c r="AW85" s="284"/>
      <c r="AX85" s="285"/>
      <c r="AY85" s="283"/>
      <c r="AZ85" s="284"/>
      <c r="BA85" s="286"/>
      <c r="BB85" s="658"/>
      <c r="BC85" s="659"/>
      <c r="BD85" s="713"/>
      <c r="BE85" s="714"/>
      <c r="BF85" s="715"/>
      <c r="BG85" s="716"/>
      <c r="BH85" s="716"/>
      <c r="BI85" s="716"/>
      <c r="BJ85" s="717"/>
    </row>
    <row r="86" spans="2:62" ht="20.25" customHeight="1">
      <c r="B86" s="661"/>
      <c r="C86" s="753"/>
      <c r="D86" s="754"/>
      <c r="E86" s="293"/>
      <c r="F86" s="294">
        <f>C85</f>
        <v>0</v>
      </c>
      <c r="G86" s="293"/>
      <c r="H86" s="294">
        <f>I85</f>
        <v>0</v>
      </c>
      <c r="I86" s="755"/>
      <c r="J86" s="756"/>
      <c r="K86" s="757"/>
      <c r="L86" s="758"/>
      <c r="M86" s="758"/>
      <c r="N86" s="754"/>
      <c r="O86" s="655"/>
      <c r="P86" s="656"/>
      <c r="Q86" s="656"/>
      <c r="R86" s="656"/>
      <c r="S86" s="657"/>
      <c r="T86" s="287" t="s">
        <v>903</v>
      </c>
      <c r="U86" s="288"/>
      <c r="V86" s="289"/>
      <c r="W86" s="275" t="str">
        <f>IF(W85="","",VLOOKUP(W85,'②シフト記号表（従来型・ユニット型共通）'!$C$6:$L$47,10,FALSE))</f>
        <v/>
      </c>
      <c r="X86" s="276" t="str">
        <f>IF(X85="","",VLOOKUP(X85,'②シフト記号表（従来型・ユニット型共通）'!$C$6:$L$47,10,FALSE))</f>
        <v/>
      </c>
      <c r="Y86" s="276" t="str">
        <f>IF(Y85="","",VLOOKUP(Y85,'②シフト記号表（従来型・ユニット型共通）'!$C$6:$L$47,10,FALSE))</f>
        <v/>
      </c>
      <c r="Z86" s="276" t="str">
        <f>IF(Z85="","",VLOOKUP(Z85,'②シフト記号表（従来型・ユニット型共通）'!$C$6:$L$47,10,FALSE))</f>
        <v/>
      </c>
      <c r="AA86" s="276" t="str">
        <f>IF(AA85="","",VLOOKUP(AA85,'②シフト記号表（従来型・ユニット型共通）'!$C$6:$L$47,10,FALSE))</f>
        <v/>
      </c>
      <c r="AB86" s="276" t="str">
        <f>IF(AB85="","",VLOOKUP(AB85,'②シフト記号表（従来型・ユニット型共通）'!$C$6:$L$47,10,FALSE))</f>
        <v/>
      </c>
      <c r="AC86" s="277" t="str">
        <f>IF(AC85="","",VLOOKUP(AC85,'②シフト記号表（従来型・ユニット型共通）'!$C$6:$L$47,10,FALSE))</f>
        <v/>
      </c>
      <c r="AD86" s="275" t="str">
        <f>IF(AD85="","",VLOOKUP(AD85,'②シフト記号表（従来型・ユニット型共通）'!$C$6:$L$47,10,FALSE))</f>
        <v/>
      </c>
      <c r="AE86" s="276" t="str">
        <f>IF(AE85="","",VLOOKUP(AE85,'②シフト記号表（従来型・ユニット型共通）'!$C$6:$L$47,10,FALSE))</f>
        <v/>
      </c>
      <c r="AF86" s="276" t="str">
        <f>IF(AF85="","",VLOOKUP(AF85,'②シフト記号表（従来型・ユニット型共通）'!$C$6:$L$47,10,FALSE))</f>
        <v/>
      </c>
      <c r="AG86" s="276" t="str">
        <f>IF(AG85="","",VLOOKUP(AG85,'②シフト記号表（従来型・ユニット型共通）'!$C$6:$L$47,10,FALSE))</f>
        <v/>
      </c>
      <c r="AH86" s="276" t="str">
        <f>IF(AH85="","",VLOOKUP(AH85,'②シフト記号表（従来型・ユニット型共通）'!$C$6:$L$47,10,FALSE))</f>
        <v/>
      </c>
      <c r="AI86" s="276" t="str">
        <f>IF(AI85="","",VLOOKUP(AI85,'②シフト記号表（従来型・ユニット型共通）'!$C$6:$L$47,10,FALSE))</f>
        <v/>
      </c>
      <c r="AJ86" s="277" t="str">
        <f>IF(AJ85="","",VLOOKUP(AJ85,'②シフト記号表（従来型・ユニット型共通）'!$C$6:$L$47,10,FALSE))</f>
        <v/>
      </c>
      <c r="AK86" s="275" t="str">
        <f>IF(AK85="","",VLOOKUP(AK85,'②シフト記号表（従来型・ユニット型共通）'!$C$6:$L$47,10,FALSE))</f>
        <v/>
      </c>
      <c r="AL86" s="276" t="str">
        <f>IF(AL85="","",VLOOKUP(AL85,'②シフト記号表（従来型・ユニット型共通）'!$C$6:$L$47,10,FALSE))</f>
        <v/>
      </c>
      <c r="AM86" s="276" t="str">
        <f>IF(AM85="","",VLOOKUP(AM85,'②シフト記号表（従来型・ユニット型共通）'!$C$6:$L$47,10,FALSE))</f>
        <v/>
      </c>
      <c r="AN86" s="276" t="str">
        <f>IF(AN85="","",VLOOKUP(AN85,'②シフト記号表（従来型・ユニット型共通）'!$C$6:$L$47,10,FALSE))</f>
        <v/>
      </c>
      <c r="AO86" s="276" t="str">
        <f>IF(AO85="","",VLOOKUP(AO85,'②シフト記号表（従来型・ユニット型共通）'!$C$6:$L$47,10,FALSE))</f>
        <v/>
      </c>
      <c r="AP86" s="276" t="str">
        <f>IF(AP85="","",VLOOKUP(AP85,'②シフト記号表（従来型・ユニット型共通）'!$C$6:$L$47,10,FALSE))</f>
        <v/>
      </c>
      <c r="AQ86" s="277" t="str">
        <f>IF(AQ85="","",VLOOKUP(AQ85,'②シフト記号表（従来型・ユニット型共通）'!$C$6:$L$47,10,FALSE))</f>
        <v/>
      </c>
      <c r="AR86" s="275" t="str">
        <f>IF(AR85="","",VLOOKUP(AR85,'②シフト記号表（従来型・ユニット型共通）'!$C$6:$L$47,10,FALSE))</f>
        <v/>
      </c>
      <c r="AS86" s="276" t="str">
        <f>IF(AS85="","",VLOOKUP(AS85,'②シフト記号表（従来型・ユニット型共通）'!$C$6:$L$47,10,FALSE))</f>
        <v/>
      </c>
      <c r="AT86" s="276" t="str">
        <f>IF(AT85="","",VLOOKUP(AT85,'②シフト記号表（従来型・ユニット型共通）'!$C$6:$L$47,10,FALSE))</f>
        <v/>
      </c>
      <c r="AU86" s="276" t="str">
        <f>IF(AU85="","",VLOOKUP(AU85,'②シフト記号表（従来型・ユニット型共通）'!$C$6:$L$47,10,FALSE))</f>
        <v/>
      </c>
      <c r="AV86" s="276" t="str">
        <f>IF(AV85="","",VLOOKUP(AV85,'②シフト記号表（従来型・ユニット型共通）'!$C$6:$L$47,10,FALSE))</f>
        <v/>
      </c>
      <c r="AW86" s="276" t="str">
        <f>IF(AW85="","",VLOOKUP(AW85,'②シフト記号表（従来型・ユニット型共通）'!$C$6:$L$47,10,FALSE))</f>
        <v/>
      </c>
      <c r="AX86" s="277" t="str">
        <f>IF(AX85="","",VLOOKUP(AX85,'②シフト記号表（従来型・ユニット型共通）'!$C$6:$L$47,10,FALSE))</f>
        <v/>
      </c>
      <c r="AY86" s="275" t="str">
        <f>IF(AY85="","",VLOOKUP(AY85,'②シフト記号表（従来型・ユニット型共通）'!$C$6:$L$47,10,FALSE))</f>
        <v/>
      </c>
      <c r="AZ86" s="276" t="str">
        <f>IF(AZ85="","",VLOOKUP(AZ85,'②シフト記号表（従来型・ユニット型共通）'!$C$6:$L$47,10,FALSE))</f>
        <v/>
      </c>
      <c r="BA86" s="276" t="str">
        <f>IF(BA85="","",VLOOKUP(BA85,'②シフト記号表（従来型・ユニット型共通）'!$C$6:$L$47,10,FALSE))</f>
        <v/>
      </c>
      <c r="BB86" s="750">
        <f>IF($BE$3="４週",SUM(W86:AX86),IF($BE$3="暦月",SUM(W86:BA86),""))</f>
        <v>0</v>
      </c>
      <c r="BC86" s="751"/>
      <c r="BD86" s="752">
        <f>IF($BE$3="４週",BB86/4,IF($BE$3="暦月",(BB86/($BE$8/7)),""))</f>
        <v>0</v>
      </c>
      <c r="BE86" s="751"/>
      <c r="BF86" s="747"/>
      <c r="BG86" s="748"/>
      <c r="BH86" s="748"/>
      <c r="BI86" s="748"/>
      <c r="BJ86" s="749"/>
    </row>
    <row r="87" spans="2:62" ht="20.25" customHeight="1">
      <c r="B87" s="660">
        <f>B85+1</f>
        <v>36</v>
      </c>
      <c r="C87" s="724"/>
      <c r="D87" s="651"/>
      <c r="E87" s="270"/>
      <c r="F87" s="271"/>
      <c r="G87" s="270"/>
      <c r="H87" s="271"/>
      <c r="I87" s="725"/>
      <c r="J87" s="726"/>
      <c r="K87" s="649"/>
      <c r="L87" s="650"/>
      <c r="M87" s="650"/>
      <c r="N87" s="651"/>
      <c r="O87" s="655"/>
      <c r="P87" s="656"/>
      <c r="Q87" s="656"/>
      <c r="R87" s="656"/>
      <c r="S87" s="657"/>
      <c r="T87" s="290" t="s">
        <v>902</v>
      </c>
      <c r="U87" s="291"/>
      <c r="V87" s="292"/>
      <c r="W87" s="283"/>
      <c r="X87" s="284"/>
      <c r="Y87" s="284"/>
      <c r="Z87" s="284"/>
      <c r="AA87" s="284"/>
      <c r="AB87" s="284"/>
      <c r="AC87" s="285"/>
      <c r="AD87" s="283"/>
      <c r="AE87" s="284"/>
      <c r="AF87" s="284"/>
      <c r="AG87" s="284"/>
      <c r="AH87" s="284"/>
      <c r="AI87" s="284"/>
      <c r="AJ87" s="285"/>
      <c r="AK87" s="283"/>
      <c r="AL87" s="284"/>
      <c r="AM87" s="284"/>
      <c r="AN87" s="284"/>
      <c r="AO87" s="284"/>
      <c r="AP87" s="284"/>
      <c r="AQ87" s="285"/>
      <c r="AR87" s="283"/>
      <c r="AS87" s="284"/>
      <c r="AT87" s="284"/>
      <c r="AU87" s="284"/>
      <c r="AV87" s="284"/>
      <c r="AW87" s="284"/>
      <c r="AX87" s="285"/>
      <c r="AY87" s="283"/>
      <c r="AZ87" s="284"/>
      <c r="BA87" s="286"/>
      <c r="BB87" s="658"/>
      <c r="BC87" s="659"/>
      <c r="BD87" s="713"/>
      <c r="BE87" s="714"/>
      <c r="BF87" s="715"/>
      <c r="BG87" s="716"/>
      <c r="BH87" s="716"/>
      <c r="BI87" s="716"/>
      <c r="BJ87" s="717"/>
    </row>
    <row r="88" spans="2:62" ht="20.25" customHeight="1">
      <c r="B88" s="661"/>
      <c r="C88" s="753"/>
      <c r="D88" s="754"/>
      <c r="E88" s="293"/>
      <c r="F88" s="294">
        <f>C87</f>
        <v>0</v>
      </c>
      <c r="G88" s="293"/>
      <c r="H88" s="294">
        <f>I87</f>
        <v>0</v>
      </c>
      <c r="I88" s="755"/>
      <c r="J88" s="756"/>
      <c r="K88" s="757"/>
      <c r="L88" s="758"/>
      <c r="M88" s="758"/>
      <c r="N88" s="754"/>
      <c r="O88" s="655"/>
      <c r="P88" s="656"/>
      <c r="Q88" s="656"/>
      <c r="R88" s="656"/>
      <c r="S88" s="657"/>
      <c r="T88" s="287" t="s">
        <v>903</v>
      </c>
      <c r="U88" s="288"/>
      <c r="V88" s="289"/>
      <c r="W88" s="275" t="str">
        <f>IF(W87="","",VLOOKUP(W87,'②シフト記号表（従来型・ユニット型共通）'!$C$6:$L$47,10,FALSE))</f>
        <v/>
      </c>
      <c r="X88" s="276" t="str">
        <f>IF(X87="","",VLOOKUP(X87,'②シフト記号表（従来型・ユニット型共通）'!$C$6:$L$47,10,FALSE))</f>
        <v/>
      </c>
      <c r="Y88" s="276" t="str">
        <f>IF(Y87="","",VLOOKUP(Y87,'②シフト記号表（従来型・ユニット型共通）'!$C$6:$L$47,10,FALSE))</f>
        <v/>
      </c>
      <c r="Z88" s="276" t="str">
        <f>IF(Z87="","",VLOOKUP(Z87,'②シフト記号表（従来型・ユニット型共通）'!$C$6:$L$47,10,FALSE))</f>
        <v/>
      </c>
      <c r="AA88" s="276" t="str">
        <f>IF(AA87="","",VLOOKUP(AA87,'②シフト記号表（従来型・ユニット型共通）'!$C$6:$L$47,10,FALSE))</f>
        <v/>
      </c>
      <c r="AB88" s="276" t="str">
        <f>IF(AB87="","",VLOOKUP(AB87,'②シフト記号表（従来型・ユニット型共通）'!$C$6:$L$47,10,FALSE))</f>
        <v/>
      </c>
      <c r="AC88" s="277" t="str">
        <f>IF(AC87="","",VLOOKUP(AC87,'②シフト記号表（従来型・ユニット型共通）'!$C$6:$L$47,10,FALSE))</f>
        <v/>
      </c>
      <c r="AD88" s="275" t="str">
        <f>IF(AD87="","",VLOOKUP(AD87,'②シフト記号表（従来型・ユニット型共通）'!$C$6:$L$47,10,FALSE))</f>
        <v/>
      </c>
      <c r="AE88" s="276" t="str">
        <f>IF(AE87="","",VLOOKUP(AE87,'②シフト記号表（従来型・ユニット型共通）'!$C$6:$L$47,10,FALSE))</f>
        <v/>
      </c>
      <c r="AF88" s="276" t="str">
        <f>IF(AF87="","",VLOOKUP(AF87,'②シフト記号表（従来型・ユニット型共通）'!$C$6:$L$47,10,FALSE))</f>
        <v/>
      </c>
      <c r="AG88" s="276" t="str">
        <f>IF(AG87="","",VLOOKUP(AG87,'②シフト記号表（従来型・ユニット型共通）'!$C$6:$L$47,10,FALSE))</f>
        <v/>
      </c>
      <c r="AH88" s="276" t="str">
        <f>IF(AH87="","",VLOOKUP(AH87,'②シフト記号表（従来型・ユニット型共通）'!$C$6:$L$47,10,FALSE))</f>
        <v/>
      </c>
      <c r="AI88" s="276" t="str">
        <f>IF(AI87="","",VLOOKUP(AI87,'②シフト記号表（従来型・ユニット型共通）'!$C$6:$L$47,10,FALSE))</f>
        <v/>
      </c>
      <c r="AJ88" s="277" t="str">
        <f>IF(AJ87="","",VLOOKUP(AJ87,'②シフト記号表（従来型・ユニット型共通）'!$C$6:$L$47,10,FALSE))</f>
        <v/>
      </c>
      <c r="AK88" s="275" t="str">
        <f>IF(AK87="","",VLOOKUP(AK87,'②シフト記号表（従来型・ユニット型共通）'!$C$6:$L$47,10,FALSE))</f>
        <v/>
      </c>
      <c r="AL88" s="276" t="str">
        <f>IF(AL87="","",VLOOKUP(AL87,'②シフト記号表（従来型・ユニット型共通）'!$C$6:$L$47,10,FALSE))</f>
        <v/>
      </c>
      <c r="AM88" s="276" t="str">
        <f>IF(AM87="","",VLOOKUP(AM87,'②シフト記号表（従来型・ユニット型共通）'!$C$6:$L$47,10,FALSE))</f>
        <v/>
      </c>
      <c r="AN88" s="276" t="str">
        <f>IF(AN87="","",VLOOKUP(AN87,'②シフト記号表（従来型・ユニット型共通）'!$C$6:$L$47,10,FALSE))</f>
        <v/>
      </c>
      <c r="AO88" s="276" t="str">
        <f>IF(AO87="","",VLOOKUP(AO87,'②シフト記号表（従来型・ユニット型共通）'!$C$6:$L$47,10,FALSE))</f>
        <v/>
      </c>
      <c r="AP88" s="276" t="str">
        <f>IF(AP87="","",VLOOKUP(AP87,'②シフト記号表（従来型・ユニット型共通）'!$C$6:$L$47,10,FALSE))</f>
        <v/>
      </c>
      <c r="AQ88" s="277" t="str">
        <f>IF(AQ87="","",VLOOKUP(AQ87,'②シフト記号表（従来型・ユニット型共通）'!$C$6:$L$47,10,FALSE))</f>
        <v/>
      </c>
      <c r="AR88" s="275" t="str">
        <f>IF(AR87="","",VLOOKUP(AR87,'②シフト記号表（従来型・ユニット型共通）'!$C$6:$L$47,10,FALSE))</f>
        <v/>
      </c>
      <c r="AS88" s="276" t="str">
        <f>IF(AS87="","",VLOOKUP(AS87,'②シフト記号表（従来型・ユニット型共通）'!$C$6:$L$47,10,FALSE))</f>
        <v/>
      </c>
      <c r="AT88" s="276" t="str">
        <f>IF(AT87="","",VLOOKUP(AT87,'②シフト記号表（従来型・ユニット型共通）'!$C$6:$L$47,10,FALSE))</f>
        <v/>
      </c>
      <c r="AU88" s="276" t="str">
        <f>IF(AU87="","",VLOOKUP(AU87,'②シフト記号表（従来型・ユニット型共通）'!$C$6:$L$47,10,FALSE))</f>
        <v/>
      </c>
      <c r="AV88" s="276" t="str">
        <f>IF(AV87="","",VLOOKUP(AV87,'②シフト記号表（従来型・ユニット型共通）'!$C$6:$L$47,10,FALSE))</f>
        <v/>
      </c>
      <c r="AW88" s="276" t="str">
        <f>IF(AW87="","",VLOOKUP(AW87,'②シフト記号表（従来型・ユニット型共通）'!$C$6:$L$47,10,FALSE))</f>
        <v/>
      </c>
      <c r="AX88" s="277" t="str">
        <f>IF(AX87="","",VLOOKUP(AX87,'②シフト記号表（従来型・ユニット型共通）'!$C$6:$L$47,10,FALSE))</f>
        <v/>
      </c>
      <c r="AY88" s="275" t="str">
        <f>IF(AY87="","",VLOOKUP(AY87,'②シフト記号表（従来型・ユニット型共通）'!$C$6:$L$47,10,FALSE))</f>
        <v/>
      </c>
      <c r="AZ88" s="276" t="str">
        <f>IF(AZ87="","",VLOOKUP(AZ87,'②シフト記号表（従来型・ユニット型共通）'!$C$6:$L$47,10,FALSE))</f>
        <v/>
      </c>
      <c r="BA88" s="276" t="str">
        <f>IF(BA87="","",VLOOKUP(BA87,'②シフト記号表（従来型・ユニット型共通）'!$C$6:$L$47,10,FALSE))</f>
        <v/>
      </c>
      <c r="BB88" s="750">
        <f>IF($BE$3="４週",SUM(W88:AX88),IF($BE$3="暦月",SUM(W88:BA88),""))</f>
        <v>0</v>
      </c>
      <c r="BC88" s="751"/>
      <c r="BD88" s="752">
        <f>IF($BE$3="４週",BB88/4,IF($BE$3="暦月",(BB88/($BE$8/7)),""))</f>
        <v>0</v>
      </c>
      <c r="BE88" s="751"/>
      <c r="BF88" s="747"/>
      <c r="BG88" s="748"/>
      <c r="BH88" s="748"/>
      <c r="BI88" s="748"/>
      <c r="BJ88" s="749"/>
    </row>
    <row r="89" spans="2:62" ht="20.25" customHeight="1">
      <c r="B89" s="660">
        <f>B87+1</f>
        <v>37</v>
      </c>
      <c r="C89" s="724"/>
      <c r="D89" s="651"/>
      <c r="E89" s="270"/>
      <c r="F89" s="271"/>
      <c r="G89" s="270"/>
      <c r="H89" s="271"/>
      <c r="I89" s="725"/>
      <c r="J89" s="726"/>
      <c r="K89" s="649"/>
      <c r="L89" s="650"/>
      <c r="M89" s="650"/>
      <c r="N89" s="651"/>
      <c r="O89" s="655"/>
      <c r="P89" s="656"/>
      <c r="Q89" s="656"/>
      <c r="R89" s="656"/>
      <c r="S89" s="657"/>
      <c r="T89" s="290" t="s">
        <v>902</v>
      </c>
      <c r="U89" s="291"/>
      <c r="V89" s="292"/>
      <c r="W89" s="283"/>
      <c r="X89" s="284"/>
      <c r="Y89" s="284"/>
      <c r="Z89" s="284"/>
      <c r="AA89" s="284"/>
      <c r="AB89" s="284"/>
      <c r="AC89" s="285"/>
      <c r="AD89" s="283"/>
      <c r="AE89" s="284"/>
      <c r="AF89" s="284"/>
      <c r="AG89" s="284"/>
      <c r="AH89" s="284"/>
      <c r="AI89" s="284"/>
      <c r="AJ89" s="285"/>
      <c r="AK89" s="283"/>
      <c r="AL89" s="284"/>
      <c r="AM89" s="284"/>
      <c r="AN89" s="284"/>
      <c r="AO89" s="284"/>
      <c r="AP89" s="284"/>
      <c r="AQ89" s="285"/>
      <c r="AR89" s="283"/>
      <c r="AS89" s="284"/>
      <c r="AT89" s="284"/>
      <c r="AU89" s="284"/>
      <c r="AV89" s="284"/>
      <c r="AW89" s="284"/>
      <c r="AX89" s="285"/>
      <c r="AY89" s="283"/>
      <c r="AZ89" s="284"/>
      <c r="BA89" s="286"/>
      <c r="BB89" s="658"/>
      <c r="BC89" s="659"/>
      <c r="BD89" s="713"/>
      <c r="BE89" s="714"/>
      <c r="BF89" s="715"/>
      <c r="BG89" s="716"/>
      <c r="BH89" s="716"/>
      <c r="BI89" s="716"/>
      <c r="BJ89" s="717"/>
    </row>
    <row r="90" spans="2:62" ht="20.25" customHeight="1">
      <c r="B90" s="661"/>
      <c r="C90" s="753"/>
      <c r="D90" s="754"/>
      <c r="E90" s="293"/>
      <c r="F90" s="294">
        <f>C89</f>
        <v>0</v>
      </c>
      <c r="G90" s="293"/>
      <c r="H90" s="294">
        <f>I89</f>
        <v>0</v>
      </c>
      <c r="I90" s="755"/>
      <c r="J90" s="756"/>
      <c r="K90" s="757"/>
      <c r="L90" s="758"/>
      <c r="M90" s="758"/>
      <c r="N90" s="754"/>
      <c r="O90" s="655"/>
      <c r="P90" s="656"/>
      <c r="Q90" s="656"/>
      <c r="R90" s="656"/>
      <c r="S90" s="657"/>
      <c r="T90" s="287" t="s">
        <v>903</v>
      </c>
      <c r="U90" s="288"/>
      <c r="V90" s="289"/>
      <c r="W90" s="275" t="str">
        <f>IF(W89="","",VLOOKUP(W89,'②シフト記号表（従来型・ユニット型共通）'!$C$6:$L$47,10,FALSE))</f>
        <v/>
      </c>
      <c r="X90" s="276" t="str">
        <f>IF(X89="","",VLOOKUP(X89,'②シフト記号表（従来型・ユニット型共通）'!$C$6:$L$47,10,FALSE))</f>
        <v/>
      </c>
      <c r="Y90" s="276" t="str">
        <f>IF(Y89="","",VLOOKUP(Y89,'②シフト記号表（従来型・ユニット型共通）'!$C$6:$L$47,10,FALSE))</f>
        <v/>
      </c>
      <c r="Z90" s="276" t="str">
        <f>IF(Z89="","",VLOOKUP(Z89,'②シフト記号表（従来型・ユニット型共通）'!$C$6:$L$47,10,FALSE))</f>
        <v/>
      </c>
      <c r="AA90" s="276" t="str">
        <f>IF(AA89="","",VLOOKUP(AA89,'②シフト記号表（従来型・ユニット型共通）'!$C$6:$L$47,10,FALSE))</f>
        <v/>
      </c>
      <c r="AB90" s="276" t="str">
        <f>IF(AB89="","",VLOOKUP(AB89,'②シフト記号表（従来型・ユニット型共通）'!$C$6:$L$47,10,FALSE))</f>
        <v/>
      </c>
      <c r="AC90" s="277" t="str">
        <f>IF(AC89="","",VLOOKUP(AC89,'②シフト記号表（従来型・ユニット型共通）'!$C$6:$L$47,10,FALSE))</f>
        <v/>
      </c>
      <c r="AD90" s="275" t="str">
        <f>IF(AD89="","",VLOOKUP(AD89,'②シフト記号表（従来型・ユニット型共通）'!$C$6:$L$47,10,FALSE))</f>
        <v/>
      </c>
      <c r="AE90" s="276" t="str">
        <f>IF(AE89="","",VLOOKUP(AE89,'②シフト記号表（従来型・ユニット型共通）'!$C$6:$L$47,10,FALSE))</f>
        <v/>
      </c>
      <c r="AF90" s="276" t="str">
        <f>IF(AF89="","",VLOOKUP(AF89,'②シフト記号表（従来型・ユニット型共通）'!$C$6:$L$47,10,FALSE))</f>
        <v/>
      </c>
      <c r="AG90" s="276" t="str">
        <f>IF(AG89="","",VLOOKUP(AG89,'②シフト記号表（従来型・ユニット型共通）'!$C$6:$L$47,10,FALSE))</f>
        <v/>
      </c>
      <c r="AH90" s="276" t="str">
        <f>IF(AH89="","",VLOOKUP(AH89,'②シフト記号表（従来型・ユニット型共通）'!$C$6:$L$47,10,FALSE))</f>
        <v/>
      </c>
      <c r="AI90" s="276" t="str">
        <f>IF(AI89="","",VLOOKUP(AI89,'②シフト記号表（従来型・ユニット型共通）'!$C$6:$L$47,10,FALSE))</f>
        <v/>
      </c>
      <c r="AJ90" s="277" t="str">
        <f>IF(AJ89="","",VLOOKUP(AJ89,'②シフト記号表（従来型・ユニット型共通）'!$C$6:$L$47,10,FALSE))</f>
        <v/>
      </c>
      <c r="AK90" s="275" t="str">
        <f>IF(AK89="","",VLOOKUP(AK89,'②シフト記号表（従来型・ユニット型共通）'!$C$6:$L$47,10,FALSE))</f>
        <v/>
      </c>
      <c r="AL90" s="276" t="str">
        <f>IF(AL89="","",VLOOKUP(AL89,'②シフト記号表（従来型・ユニット型共通）'!$C$6:$L$47,10,FALSE))</f>
        <v/>
      </c>
      <c r="AM90" s="276" t="str">
        <f>IF(AM89="","",VLOOKUP(AM89,'②シフト記号表（従来型・ユニット型共通）'!$C$6:$L$47,10,FALSE))</f>
        <v/>
      </c>
      <c r="AN90" s="276" t="str">
        <f>IF(AN89="","",VLOOKUP(AN89,'②シフト記号表（従来型・ユニット型共通）'!$C$6:$L$47,10,FALSE))</f>
        <v/>
      </c>
      <c r="AO90" s="276" t="str">
        <f>IF(AO89="","",VLOOKUP(AO89,'②シフト記号表（従来型・ユニット型共通）'!$C$6:$L$47,10,FALSE))</f>
        <v/>
      </c>
      <c r="AP90" s="276" t="str">
        <f>IF(AP89="","",VLOOKUP(AP89,'②シフト記号表（従来型・ユニット型共通）'!$C$6:$L$47,10,FALSE))</f>
        <v/>
      </c>
      <c r="AQ90" s="277" t="str">
        <f>IF(AQ89="","",VLOOKUP(AQ89,'②シフト記号表（従来型・ユニット型共通）'!$C$6:$L$47,10,FALSE))</f>
        <v/>
      </c>
      <c r="AR90" s="275" t="str">
        <f>IF(AR89="","",VLOOKUP(AR89,'②シフト記号表（従来型・ユニット型共通）'!$C$6:$L$47,10,FALSE))</f>
        <v/>
      </c>
      <c r="AS90" s="276" t="str">
        <f>IF(AS89="","",VLOOKUP(AS89,'②シフト記号表（従来型・ユニット型共通）'!$C$6:$L$47,10,FALSE))</f>
        <v/>
      </c>
      <c r="AT90" s="276" t="str">
        <f>IF(AT89="","",VLOOKUP(AT89,'②シフト記号表（従来型・ユニット型共通）'!$C$6:$L$47,10,FALSE))</f>
        <v/>
      </c>
      <c r="AU90" s="276" t="str">
        <f>IF(AU89="","",VLOOKUP(AU89,'②シフト記号表（従来型・ユニット型共通）'!$C$6:$L$47,10,FALSE))</f>
        <v/>
      </c>
      <c r="AV90" s="276" t="str">
        <f>IF(AV89="","",VLOOKUP(AV89,'②シフト記号表（従来型・ユニット型共通）'!$C$6:$L$47,10,FALSE))</f>
        <v/>
      </c>
      <c r="AW90" s="276" t="str">
        <f>IF(AW89="","",VLOOKUP(AW89,'②シフト記号表（従来型・ユニット型共通）'!$C$6:$L$47,10,FALSE))</f>
        <v/>
      </c>
      <c r="AX90" s="277" t="str">
        <f>IF(AX89="","",VLOOKUP(AX89,'②シフト記号表（従来型・ユニット型共通）'!$C$6:$L$47,10,FALSE))</f>
        <v/>
      </c>
      <c r="AY90" s="275" t="str">
        <f>IF(AY89="","",VLOOKUP(AY89,'②シフト記号表（従来型・ユニット型共通）'!$C$6:$L$47,10,FALSE))</f>
        <v/>
      </c>
      <c r="AZ90" s="276" t="str">
        <f>IF(AZ89="","",VLOOKUP(AZ89,'②シフト記号表（従来型・ユニット型共通）'!$C$6:$L$47,10,FALSE))</f>
        <v/>
      </c>
      <c r="BA90" s="276" t="str">
        <f>IF(BA89="","",VLOOKUP(BA89,'②シフト記号表（従来型・ユニット型共通）'!$C$6:$L$47,10,FALSE))</f>
        <v/>
      </c>
      <c r="BB90" s="750">
        <f>IF($BE$3="４週",SUM(W90:AX90),IF($BE$3="暦月",SUM(W90:BA90),""))</f>
        <v>0</v>
      </c>
      <c r="BC90" s="751"/>
      <c r="BD90" s="752">
        <f>IF($BE$3="４週",BB90/4,IF($BE$3="暦月",(BB90/($BE$8/7)),""))</f>
        <v>0</v>
      </c>
      <c r="BE90" s="751"/>
      <c r="BF90" s="747"/>
      <c r="BG90" s="748"/>
      <c r="BH90" s="748"/>
      <c r="BI90" s="748"/>
      <c r="BJ90" s="749"/>
    </row>
    <row r="91" spans="2:62" ht="20.25" customHeight="1">
      <c r="B91" s="660">
        <f>B89+1</f>
        <v>38</v>
      </c>
      <c r="C91" s="724"/>
      <c r="D91" s="651"/>
      <c r="E91" s="270"/>
      <c r="F91" s="271"/>
      <c r="G91" s="270"/>
      <c r="H91" s="271"/>
      <c r="I91" s="725"/>
      <c r="J91" s="726"/>
      <c r="K91" s="649"/>
      <c r="L91" s="650"/>
      <c r="M91" s="650"/>
      <c r="N91" s="651"/>
      <c r="O91" s="655"/>
      <c r="P91" s="656"/>
      <c r="Q91" s="656"/>
      <c r="R91" s="656"/>
      <c r="S91" s="657"/>
      <c r="T91" s="290" t="s">
        <v>902</v>
      </c>
      <c r="U91" s="291"/>
      <c r="V91" s="292"/>
      <c r="W91" s="283"/>
      <c r="X91" s="284"/>
      <c r="Y91" s="284"/>
      <c r="Z91" s="284"/>
      <c r="AA91" s="284"/>
      <c r="AB91" s="284"/>
      <c r="AC91" s="285"/>
      <c r="AD91" s="283"/>
      <c r="AE91" s="284"/>
      <c r="AF91" s="284"/>
      <c r="AG91" s="284"/>
      <c r="AH91" s="284"/>
      <c r="AI91" s="284"/>
      <c r="AJ91" s="285"/>
      <c r="AK91" s="283"/>
      <c r="AL91" s="284"/>
      <c r="AM91" s="284"/>
      <c r="AN91" s="284"/>
      <c r="AO91" s="284"/>
      <c r="AP91" s="284"/>
      <c r="AQ91" s="285"/>
      <c r="AR91" s="283"/>
      <c r="AS91" s="284"/>
      <c r="AT91" s="284"/>
      <c r="AU91" s="284"/>
      <c r="AV91" s="284"/>
      <c r="AW91" s="284"/>
      <c r="AX91" s="285"/>
      <c r="AY91" s="283"/>
      <c r="AZ91" s="284"/>
      <c r="BA91" s="286"/>
      <c r="BB91" s="658"/>
      <c r="BC91" s="659"/>
      <c r="BD91" s="713"/>
      <c r="BE91" s="714"/>
      <c r="BF91" s="715"/>
      <c r="BG91" s="716"/>
      <c r="BH91" s="716"/>
      <c r="BI91" s="716"/>
      <c r="BJ91" s="717"/>
    </row>
    <row r="92" spans="2:62" ht="20.25" customHeight="1">
      <c r="B92" s="661"/>
      <c r="C92" s="753"/>
      <c r="D92" s="754"/>
      <c r="E92" s="293"/>
      <c r="F92" s="294">
        <f>C91</f>
        <v>0</v>
      </c>
      <c r="G92" s="293"/>
      <c r="H92" s="294">
        <f>I91</f>
        <v>0</v>
      </c>
      <c r="I92" s="755"/>
      <c r="J92" s="756"/>
      <c r="K92" s="757"/>
      <c r="L92" s="758"/>
      <c r="M92" s="758"/>
      <c r="N92" s="754"/>
      <c r="O92" s="655"/>
      <c r="P92" s="656"/>
      <c r="Q92" s="656"/>
      <c r="R92" s="656"/>
      <c r="S92" s="657"/>
      <c r="T92" s="287" t="s">
        <v>903</v>
      </c>
      <c r="U92" s="288"/>
      <c r="V92" s="289"/>
      <c r="W92" s="275" t="str">
        <f>IF(W91="","",VLOOKUP(W91,'②シフト記号表（従来型・ユニット型共通）'!$C$6:$L$47,10,FALSE))</f>
        <v/>
      </c>
      <c r="X92" s="276" t="str">
        <f>IF(X91="","",VLOOKUP(X91,'②シフト記号表（従来型・ユニット型共通）'!$C$6:$L$47,10,FALSE))</f>
        <v/>
      </c>
      <c r="Y92" s="276" t="str">
        <f>IF(Y91="","",VLOOKUP(Y91,'②シフト記号表（従来型・ユニット型共通）'!$C$6:$L$47,10,FALSE))</f>
        <v/>
      </c>
      <c r="Z92" s="276" t="str">
        <f>IF(Z91="","",VLOOKUP(Z91,'②シフト記号表（従来型・ユニット型共通）'!$C$6:$L$47,10,FALSE))</f>
        <v/>
      </c>
      <c r="AA92" s="276" t="str">
        <f>IF(AA91="","",VLOOKUP(AA91,'②シフト記号表（従来型・ユニット型共通）'!$C$6:$L$47,10,FALSE))</f>
        <v/>
      </c>
      <c r="AB92" s="276" t="str">
        <f>IF(AB91="","",VLOOKUP(AB91,'②シフト記号表（従来型・ユニット型共通）'!$C$6:$L$47,10,FALSE))</f>
        <v/>
      </c>
      <c r="AC92" s="277" t="str">
        <f>IF(AC91="","",VLOOKUP(AC91,'②シフト記号表（従来型・ユニット型共通）'!$C$6:$L$47,10,FALSE))</f>
        <v/>
      </c>
      <c r="AD92" s="275" t="str">
        <f>IF(AD91="","",VLOOKUP(AD91,'②シフト記号表（従来型・ユニット型共通）'!$C$6:$L$47,10,FALSE))</f>
        <v/>
      </c>
      <c r="AE92" s="276" t="str">
        <f>IF(AE91="","",VLOOKUP(AE91,'②シフト記号表（従来型・ユニット型共通）'!$C$6:$L$47,10,FALSE))</f>
        <v/>
      </c>
      <c r="AF92" s="276" t="str">
        <f>IF(AF91="","",VLOOKUP(AF91,'②シフト記号表（従来型・ユニット型共通）'!$C$6:$L$47,10,FALSE))</f>
        <v/>
      </c>
      <c r="AG92" s="276" t="str">
        <f>IF(AG91="","",VLOOKUP(AG91,'②シフト記号表（従来型・ユニット型共通）'!$C$6:$L$47,10,FALSE))</f>
        <v/>
      </c>
      <c r="AH92" s="276" t="str">
        <f>IF(AH91="","",VLOOKUP(AH91,'②シフト記号表（従来型・ユニット型共通）'!$C$6:$L$47,10,FALSE))</f>
        <v/>
      </c>
      <c r="AI92" s="276" t="str">
        <f>IF(AI91="","",VLOOKUP(AI91,'②シフト記号表（従来型・ユニット型共通）'!$C$6:$L$47,10,FALSE))</f>
        <v/>
      </c>
      <c r="AJ92" s="277" t="str">
        <f>IF(AJ91="","",VLOOKUP(AJ91,'②シフト記号表（従来型・ユニット型共通）'!$C$6:$L$47,10,FALSE))</f>
        <v/>
      </c>
      <c r="AK92" s="275" t="str">
        <f>IF(AK91="","",VLOOKUP(AK91,'②シフト記号表（従来型・ユニット型共通）'!$C$6:$L$47,10,FALSE))</f>
        <v/>
      </c>
      <c r="AL92" s="276" t="str">
        <f>IF(AL91="","",VLOOKUP(AL91,'②シフト記号表（従来型・ユニット型共通）'!$C$6:$L$47,10,FALSE))</f>
        <v/>
      </c>
      <c r="AM92" s="276" t="str">
        <f>IF(AM91="","",VLOOKUP(AM91,'②シフト記号表（従来型・ユニット型共通）'!$C$6:$L$47,10,FALSE))</f>
        <v/>
      </c>
      <c r="AN92" s="276" t="str">
        <f>IF(AN91="","",VLOOKUP(AN91,'②シフト記号表（従来型・ユニット型共通）'!$C$6:$L$47,10,FALSE))</f>
        <v/>
      </c>
      <c r="AO92" s="276" t="str">
        <f>IF(AO91="","",VLOOKUP(AO91,'②シフト記号表（従来型・ユニット型共通）'!$C$6:$L$47,10,FALSE))</f>
        <v/>
      </c>
      <c r="AP92" s="276" t="str">
        <f>IF(AP91="","",VLOOKUP(AP91,'②シフト記号表（従来型・ユニット型共通）'!$C$6:$L$47,10,FALSE))</f>
        <v/>
      </c>
      <c r="AQ92" s="277" t="str">
        <f>IF(AQ91="","",VLOOKUP(AQ91,'②シフト記号表（従来型・ユニット型共通）'!$C$6:$L$47,10,FALSE))</f>
        <v/>
      </c>
      <c r="AR92" s="275" t="str">
        <f>IF(AR91="","",VLOOKUP(AR91,'②シフト記号表（従来型・ユニット型共通）'!$C$6:$L$47,10,FALSE))</f>
        <v/>
      </c>
      <c r="AS92" s="276" t="str">
        <f>IF(AS91="","",VLOOKUP(AS91,'②シフト記号表（従来型・ユニット型共通）'!$C$6:$L$47,10,FALSE))</f>
        <v/>
      </c>
      <c r="AT92" s="276" t="str">
        <f>IF(AT91="","",VLOOKUP(AT91,'②シフト記号表（従来型・ユニット型共通）'!$C$6:$L$47,10,FALSE))</f>
        <v/>
      </c>
      <c r="AU92" s="276" t="str">
        <f>IF(AU91="","",VLOOKUP(AU91,'②シフト記号表（従来型・ユニット型共通）'!$C$6:$L$47,10,FALSE))</f>
        <v/>
      </c>
      <c r="AV92" s="276" t="str">
        <f>IF(AV91="","",VLOOKUP(AV91,'②シフト記号表（従来型・ユニット型共通）'!$C$6:$L$47,10,FALSE))</f>
        <v/>
      </c>
      <c r="AW92" s="276" t="str">
        <f>IF(AW91="","",VLOOKUP(AW91,'②シフト記号表（従来型・ユニット型共通）'!$C$6:$L$47,10,FALSE))</f>
        <v/>
      </c>
      <c r="AX92" s="277" t="str">
        <f>IF(AX91="","",VLOOKUP(AX91,'②シフト記号表（従来型・ユニット型共通）'!$C$6:$L$47,10,FALSE))</f>
        <v/>
      </c>
      <c r="AY92" s="275" t="str">
        <f>IF(AY91="","",VLOOKUP(AY91,'②シフト記号表（従来型・ユニット型共通）'!$C$6:$L$47,10,FALSE))</f>
        <v/>
      </c>
      <c r="AZ92" s="276" t="str">
        <f>IF(AZ91="","",VLOOKUP(AZ91,'②シフト記号表（従来型・ユニット型共通）'!$C$6:$L$47,10,FALSE))</f>
        <v/>
      </c>
      <c r="BA92" s="276" t="str">
        <f>IF(BA91="","",VLOOKUP(BA91,'②シフト記号表（従来型・ユニット型共通）'!$C$6:$L$47,10,FALSE))</f>
        <v/>
      </c>
      <c r="BB92" s="750">
        <f>IF($BE$3="４週",SUM(W92:AX92),IF($BE$3="暦月",SUM(W92:BA92),""))</f>
        <v>0</v>
      </c>
      <c r="BC92" s="751"/>
      <c r="BD92" s="752">
        <f>IF($BE$3="４週",BB92/4,IF($BE$3="暦月",(BB92/($BE$8/7)),""))</f>
        <v>0</v>
      </c>
      <c r="BE92" s="751"/>
      <c r="BF92" s="747"/>
      <c r="BG92" s="748"/>
      <c r="BH92" s="748"/>
      <c r="BI92" s="748"/>
      <c r="BJ92" s="749"/>
    </row>
    <row r="93" spans="2:62" ht="20.25" customHeight="1">
      <c r="B93" s="660">
        <f>B91+1</f>
        <v>39</v>
      </c>
      <c r="C93" s="724"/>
      <c r="D93" s="651"/>
      <c r="E93" s="270"/>
      <c r="F93" s="271"/>
      <c r="G93" s="270"/>
      <c r="H93" s="271"/>
      <c r="I93" s="725"/>
      <c r="J93" s="726"/>
      <c r="K93" s="649"/>
      <c r="L93" s="650"/>
      <c r="M93" s="650"/>
      <c r="N93" s="651"/>
      <c r="O93" s="655"/>
      <c r="P93" s="656"/>
      <c r="Q93" s="656"/>
      <c r="R93" s="656"/>
      <c r="S93" s="657"/>
      <c r="T93" s="290" t="s">
        <v>902</v>
      </c>
      <c r="U93" s="291"/>
      <c r="V93" s="292"/>
      <c r="W93" s="283"/>
      <c r="X93" s="284"/>
      <c r="Y93" s="284"/>
      <c r="Z93" s="284"/>
      <c r="AA93" s="284"/>
      <c r="AB93" s="284"/>
      <c r="AC93" s="285"/>
      <c r="AD93" s="283"/>
      <c r="AE93" s="284"/>
      <c r="AF93" s="284"/>
      <c r="AG93" s="284"/>
      <c r="AH93" s="284"/>
      <c r="AI93" s="284"/>
      <c r="AJ93" s="285"/>
      <c r="AK93" s="283"/>
      <c r="AL93" s="284"/>
      <c r="AM93" s="284"/>
      <c r="AN93" s="284"/>
      <c r="AO93" s="284"/>
      <c r="AP93" s="284"/>
      <c r="AQ93" s="285"/>
      <c r="AR93" s="283"/>
      <c r="AS93" s="284"/>
      <c r="AT93" s="284"/>
      <c r="AU93" s="284"/>
      <c r="AV93" s="284"/>
      <c r="AW93" s="284"/>
      <c r="AX93" s="285"/>
      <c r="AY93" s="283"/>
      <c r="AZ93" s="284"/>
      <c r="BA93" s="286"/>
      <c r="BB93" s="658"/>
      <c r="BC93" s="659"/>
      <c r="BD93" s="713"/>
      <c r="BE93" s="714"/>
      <c r="BF93" s="715"/>
      <c r="BG93" s="716"/>
      <c r="BH93" s="716"/>
      <c r="BI93" s="716"/>
      <c r="BJ93" s="717"/>
    </row>
    <row r="94" spans="2:62" ht="20.25" customHeight="1">
      <c r="B94" s="661"/>
      <c r="C94" s="753"/>
      <c r="D94" s="754"/>
      <c r="E94" s="293"/>
      <c r="F94" s="294">
        <f>C93</f>
        <v>0</v>
      </c>
      <c r="G94" s="293"/>
      <c r="H94" s="294">
        <f>I93</f>
        <v>0</v>
      </c>
      <c r="I94" s="755"/>
      <c r="J94" s="756"/>
      <c r="K94" s="757"/>
      <c r="L94" s="758"/>
      <c r="M94" s="758"/>
      <c r="N94" s="754"/>
      <c r="O94" s="655"/>
      <c r="P94" s="656"/>
      <c r="Q94" s="656"/>
      <c r="R94" s="656"/>
      <c r="S94" s="657"/>
      <c r="T94" s="287" t="s">
        <v>903</v>
      </c>
      <c r="U94" s="288"/>
      <c r="V94" s="289"/>
      <c r="W94" s="275" t="str">
        <f>IF(W93="","",VLOOKUP(W93,'②シフト記号表（従来型・ユニット型共通）'!$C$6:$L$47,10,FALSE))</f>
        <v/>
      </c>
      <c r="X94" s="276" t="str">
        <f>IF(X93="","",VLOOKUP(X93,'②シフト記号表（従来型・ユニット型共通）'!$C$6:$L$47,10,FALSE))</f>
        <v/>
      </c>
      <c r="Y94" s="276" t="str">
        <f>IF(Y93="","",VLOOKUP(Y93,'②シフト記号表（従来型・ユニット型共通）'!$C$6:$L$47,10,FALSE))</f>
        <v/>
      </c>
      <c r="Z94" s="276" t="str">
        <f>IF(Z93="","",VLOOKUP(Z93,'②シフト記号表（従来型・ユニット型共通）'!$C$6:$L$47,10,FALSE))</f>
        <v/>
      </c>
      <c r="AA94" s="276" t="str">
        <f>IF(AA93="","",VLOOKUP(AA93,'②シフト記号表（従来型・ユニット型共通）'!$C$6:$L$47,10,FALSE))</f>
        <v/>
      </c>
      <c r="AB94" s="276" t="str">
        <f>IF(AB93="","",VLOOKUP(AB93,'②シフト記号表（従来型・ユニット型共通）'!$C$6:$L$47,10,FALSE))</f>
        <v/>
      </c>
      <c r="AC94" s="277" t="str">
        <f>IF(AC93="","",VLOOKUP(AC93,'②シフト記号表（従来型・ユニット型共通）'!$C$6:$L$47,10,FALSE))</f>
        <v/>
      </c>
      <c r="AD94" s="275" t="str">
        <f>IF(AD93="","",VLOOKUP(AD93,'②シフト記号表（従来型・ユニット型共通）'!$C$6:$L$47,10,FALSE))</f>
        <v/>
      </c>
      <c r="AE94" s="276" t="str">
        <f>IF(AE93="","",VLOOKUP(AE93,'②シフト記号表（従来型・ユニット型共通）'!$C$6:$L$47,10,FALSE))</f>
        <v/>
      </c>
      <c r="AF94" s="276" t="str">
        <f>IF(AF93="","",VLOOKUP(AF93,'②シフト記号表（従来型・ユニット型共通）'!$C$6:$L$47,10,FALSE))</f>
        <v/>
      </c>
      <c r="AG94" s="276" t="str">
        <f>IF(AG93="","",VLOOKUP(AG93,'②シフト記号表（従来型・ユニット型共通）'!$C$6:$L$47,10,FALSE))</f>
        <v/>
      </c>
      <c r="AH94" s="276" t="str">
        <f>IF(AH93="","",VLOOKUP(AH93,'②シフト記号表（従来型・ユニット型共通）'!$C$6:$L$47,10,FALSE))</f>
        <v/>
      </c>
      <c r="AI94" s="276" t="str">
        <f>IF(AI93="","",VLOOKUP(AI93,'②シフト記号表（従来型・ユニット型共通）'!$C$6:$L$47,10,FALSE))</f>
        <v/>
      </c>
      <c r="AJ94" s="277" t="str">
        <f>IF(AJ93="","",VLOOKUP(AJ93,'②シフト記号表（従来型・ユニット型共通）'!$C$6:$L$47,10,FALSE))</f>
        <v/>
      </c>
      <c r="AK94" s="275" t="str">
        <f>IF(AK93="","",VLOOKUP(AK93,'②シフト記号表（従来型・ユニット型共通）'!$C$6:$L$47,10,FALSE))</f>
        <v/>
      </c>
      <c r="AL94" s="276" t="str">
        <f>IF(AL93="","",VLOOKUP(AL93,'②シフト記号表（従来型・ユニット型共通）'!$C$6:$L$47,10,FALSE))</f>
        <v/>
      </c>
      <c r="AM94" s="276" t="str">
        <f>IF(AM93="","",VLOOKUP(AM93,'②シフト記号表（従来型・ユニット型共通）'!$C$6:$L$47,10,FALSE))</f>
        <v/>
      </c>
      <c r="AN94" s="276" t="str">
        <f>IF(AN93="","",VLOOKUP(AN93,'②シフト記号表（従来型・ユニット型共通）'!$C$6:$L$47,10,FALSE))</f>
        <v/>
      </c>
      <c r="AO94" s="276" t="str">
        <f>IF(AO93="","",VLOOKUP(AO93,'②シフト記号表（従来型・ユニット型共通）'!$C$6:$L$47,10,FALSE))</f>
        <v/>
      </c>
      <c r="AP94" s="276" t="str">
        <f>IF(AP93="","",VLOOKUP(AP93,'②シフト記号表（従来型・ユニット型共通）'!$C$6:$L$47,10,FALSE))</f>
        <v/>
      </c>
      <c r="AQ94" s="277" t="str">
        <f>IF(AQ93="","",VLOOKUP(AQ93,'②シフト記号表（従来型・ユニット型共通）'!$C$6:$L$47,10,FALSE))</f>
        <v/>
      </c>
      <c r="AR94" s="275" t="str">
        <f>IF(AR93="","",VLOOKUP(AR93,'②シフト記号表（従来型・ユニット型共通）'!$C$6:$L$47,10,FALSE))</f>
        <v/>
      </c>
      <c r="AS94" s="276" t="str">
        <f>IF(AS93="","",VLOOKUP(AS93,'②シフト記号表（従来型・ユニット型共通）'!$C$6:$L$47,10,FALSE))</f>
        <v/>
      </c>
      <c r="AT94" s="276" t="str">
        <f>IF(AT93="","",VLOOKUP(AT93,'②シフト記号表（従来型・ユニット型共通）'!$C$6:$L$47,10,FALSE))</f>
        <v/>
      </c>
      <c r="AU94" s="276" t="str">
        <f>IF(AU93="","",VLOOKUP(AU93,'②シフト記号表（従来型・ユニット型共通）'!$C$6:$L$47,10,FALSE))</f>
        <v/>
      </c>
      <c r="AV94" s="276" t="str">
        <f>IF(AV93="","",VLOOKUP(AV93,'②シフト記号表（従来型・ユニット型共通）'!$C$6:$L$47,10,FALSE))</f>
        <v/>
      </c>
      <c r="AW94" s="276" t="str">
        <f>IF(AW93="","",VLOOKUP(AW93,'②シフト記号表（従来型・ユニット型共通）'!$C$6:$L$47,10,FALSE))</f>
        <v/>
      </c>
      <c r="AX94" s="277" t="str">
        <f>IF(AX93="","",VLOOKUP(AX93,'②シフト記号表（従来型・ユニット型共通）'!$C$6:$L$47,10,FALSE))</f>
        <v/>
      </c>
      <c r="AY94" s="275" t="str">
        <f>IF(AY93="","",VLOOKUP(AY93,'②シフト記号表（従来型・ユニット型共通）'!$C$6:$L$47,10,FALSE))</f>
        <v/>
      </c>
      <c r="AZ94" s="276" t="str">
        <f>IF(AZ93="","",VLOOKUP(AZ93,'②シフト記号表（従来型・ユニット型共通）'!$C$6:$L$47,10,FALSE))</f>
        <v/>
      </c>
      <c r="BA94" s="276" t="str">
        <f>IF(BA93="","",VLOOKUP(BA93,'②シフト記号表（従来型・ユニット型共通）'!$C$6:$L$47,10,FALSE))</f>
        <v/>
      </c>
      <c r="BB94" s="750">
        <f>IF($BE$3="４週",SUM(W94:AX94),IF($BE$3="暦月",SUM(W94:BA94),""))</f>
        <v>0</v>
      </c>
      <c r="BC94" s="751"/>
      <c r="BD94" s="752">
        <f>IF($BE$3="４週",BB94/4,IF($BE$3="暦月",(BB94/($BE$8/7)),""))</f>
        <v>0</v>
      </c>
      <c r="BE94" s="751"/>
      <c r="BF94" s="747"/>
      <c r="BG94" s="748"/>
      <c r="BH94" s="748"/>
      <c r="BI94" s="748"/>
      <c r="BJ94" s="749"/>
    </row>
    <row r="95" spans="2:62" ht="20.25" customHeight="1">
      <c r="B95" s="660">
        <f>B93+1</f>
        <v>40</v>
      </c>
      <c r="C95" s="724"/>
      <c r="D95" s="651"/>
      <c r="E95" s="270"/>
      <c r="F95" s="271"/>
      <c r="G95" s="270"/>
      <c r="H95" s="271"/>
      <c r="I95" s="725"/>
      <c r="J95" s="726"/>
      <c r="K95" s="649"/>
      <c r="L95" s="650"/>
      <c r="M95" s="650"/>
      <c r="N95" s="651"/>
      <c r="O95" s="655"/>
      <c r="P95" s="656"/>
      <c r="Q95" s="656"/>
      <c r="R95" s="656"/>
      <c r="S95" s="657"/>
      <c r="T95" s="290" t="s">
        <v>902</v>
      </c>
      <c r="U95" s="291"/>
      <c r="V95" s="292"/>
      <c r="W95" s="283"/>
      <c r="X95" s="284"/>
      <c r="Y95" s="284"/>
      <c r="Z95" s="284"/>
      <c r="AA95" s="284"/>
      <c r="AB95" s="284"/>
      <c r="AC95" s="285"/>
      <c r="AD95" s="283"/>
      <c r="AE95" s="284"/>
      <c r="AF95" s="284"/>
      <c r="AG95" s="284"/>
      <c r="AH95" s="284"/>
      <c r="AI95" s="284"/>
      <c r="AJ95" s="285"/>
      <c r="AK95" s="283"/>
      <c r="AL95" s="284"/>
      <c r="AM95" s="284"/>
      <c r="AN95" s="284"/>
      <c r="AO95" s="284"/>
      <c r="AP95" s="284"/>
      <c r="AQ95" s="285"/>
      <c r="AR95" s="283"/>
      <c r="AS95" s="284"/>
      <c r="AT95" s="284"/>
      <c r="AU95" s="284"/>
      <c r="AV95" s="284"/>
      <c r="AW95" s="284"/>
      <c r="AX95" s="285"/>
      <c r="AY95" s="283"/>
      <c r="AZ95" s="284"/>
      <c r="BA95" s="286"/>
      <c r="BB95" s="658"/>
      <c r="BC95" s="659"/>
      <c r="BD95" s="713"/>
      <c r="BE95" s="714"/>
      <c r="BF95" s="715"/>
      <c r="BG95" s="716"/>
      <c r="BH95" s="716"/>
      <c r="BI95" s="716"/>
      <c r="BJ95" s="717"/>
    </row>
    <row r="96" spans="2:62" ht="20.25" customHeight="1">
      <c r="B96" s="661"/>
      <c r="C96" s="753"/>
      <c r="D96" s="754"/>
      <c r="E96" s="293"/>
      <c r="F96" s="294">
        <f>C95</f>
        <v>0</v>
      </c>
      <c r="G96" s="293"/>
      <c r="H96" s="294">
        <f>I95</f>
        <v>0</v>
      </c>
      <c r="I96" s="755"/>
      <c r="J96" s="756"/>
      <c r="K96" s="757"/>
      <c r="L96" s="758"/>
      <c r="M96" s="758"/>
      <c r="N96" s="754"/>
      <c r="O96" s="655"/>
      <c r="P96" s="656"/>
      <c r="Q96" s="656"/>
      <c r="R96" s="656"/>
      <c r="S96" s="657"/>
      <c r="T96" s="287" t="s">
        <v>903</v>
      </c>
      <c r="U96" s="288"/>
      <c r="V96" s="289"/>
      <c r="W96" s="275" t="str">
        <f>IF(W95="","",VLOOKUP(W95,'②シフト記号表（従来型・ユニット型共通）'!$C$6:$L$47,10,FALSE))</f>
        <v/>
      </c>
      <c r="X96" s="276" t="str">
        <f>IF(X95="","",VLOOKUP(X95,'②シフト記号表（従来型・ユニット型共通）'!$C$6:$L$47,10,FALSE))</f>
        <v/>
      </c>
      <c r="Y96" s="276" t="str">
        <f>IF(Y95="","",VLOOKUP(Y95,'②シフト記号表（従来型・ユニット型共通）'!$C$6:$L$47,10,FALSE))</f>
        <v/>
      </c>
      <c r="Z96" s="276" t="str">
        <f>IF(Z95="","",VLOOKUP(Z95,'②シフト記号表（従来型・ユニット型共通）'!$C$6:$L$47,10,FALSE))</f>
        <v/>
      </c>
      <c r="AA96" s="276" t="str">
        <f>IF(AA95="","",VLOOKUP(AA95,'②シフト記号表（従来型・ユニット型共通）'!$C$6:$L$47,10,FALSE))</f>
        <v/>
      </c>
      <c r="AB96" s="276" t="str">
        <f>IF(AB95="","",VLOOKUP(AB95,'②シフト記号表（従来型・ユニット型共通）'!$C$6:$L$47,10,FALSE))</f>
        <v/>
      </c>
      <c r="AC96" s="277" t="str">
        <f>IF(AC95="","",VLOOKUP(AC95,'②シフト記号表（従来型・ユニット型共通）'!$C$6:$L$47,10,FALSE))</f>
        <v/>
      </c>
      <c r="AD96" s="275" t="str">
        <f>IF(AD95="","",VLOOKUP(AD95,'②シフト記号表（従来型・ユニット型共通）'!$C$6:$L$47,10,FALSE))</f>
        <v/>
      </c>
      <c r="AE96" s="276" t="str">
        <f>IF(AE95="","",VLOOKUP(AE95,'②シフト記号表（従来型・ユニット型共通）'!$C$6:$L$47,10,FALSE))</f>
        <v/>
      </c>
      <c r="AF96" s="276" t="str">
        <f>IF(AF95="","",VLOOKUP(AF95,'②シフト記号表（従来型・ユニット型共通）'!$C$6:$L$47,10,FALSE))</f>
        <v/>
      </c>
      <c r="AG96" s="276" t="str">
        <f>IF(AG95="","",VLOOKUP(AG95,'②シフト記号表（従来型・ユニット型共通）'!$C$6:$L$47,10,FALSE))</f>
        <v/>
      </c>
      <c r="AH96" s="276" t="str">
        <f>IF(AH95="","",VLOOKUP(AH95,'②シフト記号表（従来型・ユニット型共通）'!$C$6:$L$47,10,FALSE))</f>
        <v/>
      </c>
      <c r="AI96" s="276" t="str">
        <f>IF(AI95="","",VLOOKUP(AI95,'②シフト記号表（従来型・ユニット型共通）'!$C$6:$L$47,10,FALSE))</f>
        <v/>
      </c>
      <c r="AJ96" s="277" t="str">
        <f>IF(AJ95="","",VLOOKUP(AJ95,'②シフト記号表（従来型・ユニット型共通）'!$C$6:$L$47,10,FALSE))</f>
        <v/>
      </c>
      <c r="AK96" s="275" t="str">
        <f>IF(AK95="","",VLOOKUP(AK95,'②シフト記号表（従来型・ユニット型共通）'!$C$6:$L$47,10,FALSE))</f>
        <v/>
      </c>
      <c r="AL96" s="276" t="str">
        <f>IF(AL95="","",VLOOKUP(AL95,'②シフト記号表（従来型・ユニット型共通）'!$C$6:$L$47,10,FALSE))</f>
        <v/>
      </c>
      <c r="AM96" s="276" t="str">
        <f>IF(AM95="","",VLOOKUP(AM95,'②シフト記号表（従来型・ユニット型共通）'!$C$6:$L$47,10,FALSE))</f>
        <v/>
      </c>
      <c r="AN96" s="276" t="str">
        <f>IF(AN95="","",VLOOKUP(AN95,'②シフト記号表（従来型・ユニット型共通）'!$C$6:$L$47,10,FALSE))</f>
        <v/>
      </c>
      <c r="AO96" s="276" t="str">
        <f>IF(AO95="","",VLOOKUP(AO95,'②シフト記号表（従来型・ユニット型共通）'!$C$6:$L$47,10,FALSE))</f>
        <v/>
      </c>
      <c r="AP96" s="276" t="str">
        <f>IF(AP95="","",VLOOKUP(AP95,'②シフト記号表（従来型・ユニット型共通）'!$C$6:$L$47,10,FALSE))</f>
        <v/>
      </c>
      <c r="AQ96" s="277" t="str">
        <f>IF(AQ95="","",VLOOKUP(AQ95,'②シフト記号表（従来型・ユニット型共通）'!$C$6:$L$47,10,FALSE))</f>
        <v/>
      </c>
      <c r="AR96" s="275" t="str">
        <f>IF(AR95="","",VLOOKUP(AR95,'②シフト記号表（従来型・ユニット型共通）'!$C$6:$L$47,10,FALSE))</f>
        <v/>
      </c>
      <c r="AS96" s="276" t="str">
        <f>IF(AS95="","",VLOOKUP(AS95,'②シフト記号表（従来型・ユニット型共通）'!$C$6:$L$47,10,FALSE))</f>
        <v/>
      </c>
      <c r="AT96" s="276" t="str">
        <f>IF(AT95="","",VLOOKUP(AT95,'②シフト記号表（従来型・ユニット型共通）'!$C$6:$L$47,10,FALSE))</f>
        <v/>
      </c>
      <c r="AU96" s="276" t="str">
        <f>IF(AU95="","",VLOOKUP(AU95,'②シフト記号表（従来型・ユニット型共通）'!$C$6:$L$47,10,FALSE))</f>
        <v/>
      </c>
      <c r="AV96" s="276" t="str">
        <f>IF(AV95="","",VLOOKUP(AV95,'②シフト記号表（従来型・ユニット型共通）'!$C$6:$L$47,10,FALSE))</f>
        <v/>
      </c>
      <c r="AW96" s="276" t="str">
        <f>IF(AW95="","",VLOOKUP(AW95,'②シフト記号表（従来型・ユニット型共通）'!$C$6:$L$47,10,FALSE))</f>
        <v/>
      </c>
      <c r="AX96" s="277" t="str">
        <f>IF(AX95="","",VLOOKUP(AX95,'②シフト記号表（従来型・ユニット型共通）'!$C$6:$L$47,10,FALSE))</f>
        <v/>
      </c>
      <c r="AY96" s="275" t="str">
        <f>IF(AY95="","",VLOOKUP(AY95,'②シフト記号表（従来型・ユニット型共通）'!$C$6:$L$47,10,FALSE))</f>
        <v/>
      </c>
      <c r="AZ96" s="276" t="str">
        <f>IF(AZ95="","",VLOOKUP(AZ95,'②シフト記号表（従来型・ユニット型共通）'!$C$6:$L$47,10,FALSE))</f>
        <v/>
      </c>
      <c r="BA96" s="276" t="str">
        <f>IF(BA95="","",VLOOKUP(BA95,'②シフト記号表（従来型・ユニット型共通）'!$C$6:$L$47,10,FALSE))</f>
        <v/>
      </c>
      <c r="BB96" s="750">
        <f>IF($BE$3="４週",SUM(W96:AX96),IF($BE$3="暦月",SUM(W96:BA96),""))</f>
        <v>0</v>
      </c>
      <c r="BC96" s="751"/>
      <c r="BD96" s="752">
        <f>IF($BE$3="４週",BB96/4,IF($BE$3="暦月",(BB96/($BE$8/7)),""))</f>
        <v>0</v>
      </c>
      <c r="BE96" s="751"/>
      <c r="BF96" s="747"/>
      <c r="BG96" s="748"/>
      <c r="BH96" s="748"/>
      <c r="BI96" s="748"/>
      <c r="BJ96" s="749"/>
    </row>
    <row r="97" spans="2:62" ht="20.25" customHeight="1">
      <c r="B97" s="660">
        <f>B95+1</f>
        <v>41</v>
      </c>
      <c r="C97" s="724"/>
      <c r="D97" s="651"/>
      <c r="E97" s="270"/>
      <c r="F97" s="271"/>
      <c r="G97" s="270"/>
      <c r="H97" s="271"/>
      <c r="I97" s="725"/>
      <c r="J97" s="726"/>
      <c r="K97" s="649"/>
      <c r="L97" s="650"/>
      <c r="M97" s="650"/>
      <c r="N97" s="651"/>
      <c r="O97" s="655"/>
      <c r="P97" s="656"/>
      <c r="Q97" s="656"/>
      <c r="R97" s="656"/>
      <c r="S97" s="657"/>
      <c r="T97" s="290" t="s">
        <v>902</v>
      </c>
      <c r="U97" s="291"/>
      <c r="V97" s="292"/>
      <c r="W97" s="283"/>
      <c r="X97" s="284"/>
      <c r="Y97" s="284"/>
      <c r="Z97" s="284"/>
      <c r="AA97" s="284"/>
      <c r="AB97" s="284"/>
      <c r="AC97" s="285"/>
      <c r="AD97" s="283"/>
      <c r="AE97" s="284"/>
      <c r="AF97" s="284"/>
      <c r="AG97" s="284"/>
      <c r="AH97" s="284"/>
      <c r="AI97" s="284"/>
      <c r="AJ97" s="285"/>
      <c r="AK97" s="283"/>
      <c r="AL97" s="284"/>
      <c r="AM97" s="284"/>
      <c r="AN97" s="284"/>
      <c r="AO97" s="284"/>
      <c r="AP97" s="284"/>
      <c r="AQ97" s="285"/>
      <c r="AR97" s="283"/>
      <c r="AS97" s="284"/>
      <c r="AT97" s="284"/>
      <c r="AU97" s="284"/>
      <c r="AV97" s="284"/>
      <c r="AW97" s="284"/>
      <c r="AX97" s="285"/>
      <c r="AY97" s="283"/>
      <c r="AZ97" s="284"/>
      <c r="BA97" s="286"/>
      <c r="BB97" s="658"/>
      <c r="BC97" s="659"/>
      <c r="BD97" s="713"/>
      <c r="BE97" s="714"/>
      <c r="BF97" s="715"/>
      <c r="BG97" s="716"/>
      <c r="BH97" s="716"/>
      <c r="BI97" s="716"/>
      <c r="BJ97" s="717"/>
    </row>
    <row r="98" spans="2:62" ht="20.25" customHeight="1">
      <c r="B98" s="661"/>
      <c r="C98" s="753"/>
      <c r="D98" s="754"/>
      <c r="E98" s="293"/>
      <c r="F98" s="294">
        <f>C97</f>
        <v>0</v>
      </c>
      <c r="G98" s="293"/>
      <c r="H98" s="294">
        <f>I97</f>
        <v>0</v>
      </c>
      <c r="I98" s="755"/>
      <c r="J98" s="756"/>
      <c r="K98" s="757"/>
      <c r="L98" s="758"/>
      <c r="M98" s="758"/>
      <c r="N98" s="754"/>
      <c r="O98" s="655"/>
      <c r="P98" s="656"/>
      <c r="Q98" s="656"/>
      <c r="R98" s="656"/>
      <c r="S98" s="657"/>
      <c r="T98" s="287" t="s">
        <v>903</v>
      </c>
      <c r="U98" s="288"/>
      <c r="V98" s="289"/>
      <c r="W98" s="275" t="str">
        <f>IF(W97="","",VLOOKUP(W97,'②シフト記号表（従来型・ユニット型共通）'!$C$6:$L$47,10,FALSE))</f>
        <v/>
      </c>
      <c r="X98" s="276" t="str">
        <f>IF(X97="","",VLOOKUP(X97,'②シフト記号表（従来型・ユニット型共通）'!$C$6:$L$47,10,FALSE))</f>
        <v/>
      </c>
      <c r="Y98" s="276" t="str">
        <f>IF(Y97="","",VLOOKUP(Y97,'②シフト記号表（従来型・ユニット型共通）'!$C$6:$L$47,10,FALSE))</f>
        <v/>
      </c>
      <c r="Z98" s="276" t="str">
        <f>IF(Z97="","",VLOOKUP(Z97,'②シフト記号表（従来型・ユニット型共通）'!$C$6:$L$47,10,FALSE))</f>
        <v/>
      </c>
      <c r="AA98" s="276" t="str">
        <f>IF(AA97="","",VLOOKUP(AA97,'②シフト記号表（従来型・ユニット型共通）'!$C$6:$L$47,10,FALSE))</f>
        <v/>
      </c>
      <c r="AB98" s="276" t="str">
        <f>IF(AB97="","",VLOOKUP(AB97,'②シフト記号表（従来型・ユニット型共通）'!$C$6:$L$47,10,FALSE))</f>
        <v/>
      </c>
      <c r="AC98" s="277" t="str">
        <f>IF(AC97="","",VLOOKUP(AC97,'②シフト記号表（従来型・ユニット型共通）'!$C$6:$L$47,10,FALSE))</f>
        <v/>
      </c>
      <c r="AD98" s="275" t="str">
        <f>IF(AD97="","",VLOOKUP(AD97,'②シフト記号表（従来型・ユニット型共通）'!$C$6:$L$47,10,FALSE))</f>
        <v/>
      </c>
      <c r="AE98" s="276" t="str">
        <f>IF(AE97="","",VLOOKUP(AE97,'②シフト記号表（従来型・ユニット型共通）'!$C$6:$L$47,10,FALSE))</f>
        <v/>
      </c>
      <c r="AF98" s="276" t="str">
        <f>IF(AF97="","",VLOOKUP(AF97,'②シフト記号表（従来型・ユニット型共通）'!$C$6:$L$47,10,FALSE))</f>
        <v/>
      </c>
      <c r="AG98" s="276" t="str">
        <f>IF(AG97="","",VLOOKUP(AG97,'②シフト記号表（従来型・ユニット型共通）'!$C$6:$L$47,10,FALSE))</f>
        <v/>
      </c>
      <c r="AH98" s="276" t="str">
        <f>IF(AH97="","",VLOOKUP(AH97,'②シフト記号表（従来型・ユニット型共通）'!$C$6:$L$47,10,FALSE))</f>
        <v/>
      </c>
      <c r="AI98" s="276" t="str">
        <f>IF(AI97="","",VLOOKUP(AI97,'②シフト記号表（従来型・ユニット型共通）'!$C$6:$L$47,10,FALSE))</f>
        <v/>
      </c>
      <c r="AJ98" s="277" t="str">
        <f>IF(AJ97="","",VLOOKUP(AJ97,'②シフト記号表（従来型・ユニット型共通）'!$C$6:$L$47,10,FALSE))</f>
        <v/>
      </c>
      <c r="AK98" s="275" t="str">
        <f>IF(AK97="","",VLOOKUP(AK97,'②シフト記号表（従来型・ユニット型共通）'!$C$6:$L$47,10,FALSE))</f>
        <v/>
      </c>
      <c r="AL98" s="276" t="str">
        <f>IF(AL97="","",VLOOKUP(AL97,'②シフト記号表（従来型・ユニット型共通）'!$C$6:$L$47,10,FALSE))</f>
        <v/>
      </c>
      <c r="AM98" s="276" t="str">
        <f>IF(AM97="","",VLOOKUP(AM97,'②シフト記号表（従来型・ユニット型共通）'!$C$6:$L$47,10,FALSE))</f>
        <v/>
      </c>
      <c r="AN98" s="276" t="str">
        <f>IF(AN97="","",VLOOKUP(AN97,'②シフト記号表（従来型・ユニット型共通）'!$C$6:$L$47,10,FALSE))</f>
        <v/>
      </c>
      <c r="AO98" s="276" t="str">
        <f>IF(AO97="","",VLOOKUP(AO97,'②シフト記号表（従来型・ユニット型共通）'!$C$6:$L$47,10,FALSE))</f>
        <v/>
      </c>
      <c r="AP98" s="276" t="str">
        <f>IF(AP97="","",VLOOKUP(AP97,'②シフト記号表（従来型・ユニット型共通）'!$C$6:$L$47,10,FALSE))</f>
        <v/>
      </c>
      <c r="AQ98" s="277" t="str">
        <f>IF(AQ97="","",VLOOKUP(AQ97,'②シフト記号表（従来型・ユニット型共通）'!$C$6:$L$47,10,FALSE))</f>
        <v/>
      </c>
      <c r="AR98" s="275" t="str">
        <f>IF(AR97="","",VLOOKUP(AR97,'②シフト記号表（従来型・ユニット型共通）'!$C$6:$L$47,10,FALSE))</f>
        <v/>
      </c>
      <c r="AS98" s="276" t="str">
        <f>IF(AS97="","",VLOOKUP(AS97,'②シフト記号表（従来型・ユニット型共通）'!$C$6:$L$47,10,FALSE))</f>
        <v/>
      </c>
      <c r="AT98" s="276" t="str">
        <f>IF(AT97="","",VLOOKUP(AT97,'②シフト記号表（従来型・ユニット型共通）'!$C$6:$L$47,10,FALSE))</f>
        <v/>
      </c>
      <c r="AU98" s="276" t="str">
        <f>IF(AU97="","",VLOOKUP(AU97,'②シフト記号表（従来型・ユニット型共通）'!$C$6:$L$47,10,FALSE))</f>
        <v/>
      </c>
      <c r="AV98" s="276" t="str">
        <f>IF(AV97="","",VLOOKUP(AV97,'②シフト記号表（従来型・ユニット型共通）'!$C$6:$L$47,10,FALSE))</f>
        <v/>
      </c>
      <c r="AW98" s="276" t="str">
        <f>IF(AW97="","",VLOOKUP(AW97,'②シフト記号表（従来型・ユニット型共通）'!$C$6:$L$47,10,FALSE))</f>
        <v/>
      </c>
      <c r="AX98" s="277" t="str">
        <f>IF(AX97="","",VLOOKUP(AX97,'②シフト記号表（従来型・ユニット型共通）'!$C$6:$L$47,10,FALSE))</f>
        <v/>
      </c>
      <c r="AY98" s="275" t="str">
        <f>IF(AY97="","",VLOOKUP(AY97,'②シフト記号表（従来型・ユニット型共通）'!$C$6:$L$47,10,FALSE))</f>
        <v/>
      </c>
      <c r="AZ98" s="276" t="str">
        <f>IF(AZ97="","",VLOOKUP(AZ97,'②シフト記号表（従来型・ユニット型共通）'!$C$6:$L$47,10,FALSE))</f>
        <v/>
      </c>
      <c r="BA98" s="276" t="str">
        <f>IF(BA97="","",VLOOKUP(BA97,'②シフト記号表（従来型・ユニット型共通）'!$C$6:$L$47,10,FALSE))</f>
        <v/>
      </c>
      <c r="BB98" s="750">
        <f>IF($BE$3="４週",SUM(W98:AX98),IF($BE$3="暦月",SUM(W98:BA98),""))</f>
        <v>0</v>
      </c>
      <c r="BC98" s="751"/>
      <c r="BD98" s="752">
        <f>IF($BE$3="４週",BB98/4,IF($BE$3="暦月",(BB98/($BE$8/7)),""))</f>
        <v>0</v>
      </c>
      <c r="BE98" s="751"/>
      <c r="BF98" s="747"/>
      <c r="BG98" s="748"/>
      <c r="BH98" s="748"/>
      <c r="BI98" s="748"/>
      <c r="BJ98" s="749"/>
    </row>
    <row r="99" spans="2:62" ht="20.25" customHeight="1">
      <c r="B99" s="660">
        <f>B97+1</f>
        <v>42</v>
      </c>
      <c r="C99" s="724"/>
      <c r="D99" s="651"/>
      <c r="E99" s="270"/>
      <c r="F99" s="271"/>
      <c r="G99" s="270"/>
      <c r="H99" s="271"/>
      <c r="I99" s="725"/>
      <c r="J99" s="726"/>
      <c r="K99" s="649"/>
      <c r="L99" s="650"/>
      <c r="M99" s="650"/>
      <c r="N99" s="651"/>
      <c r="O99" s="655"/>
      <c r="P99" s="656"/>
      <c r="Q99" s="656"/>
      <c r="R99" s="656"/>
      <c r="S99" s="657"/>
      <c r="T99" s="290" t="s">
        <v>902</v>
      </c>
      <c r="U99" s="291"/>
      <c r="V99" s="292"/>
      <c r="W99" s="283"/>
      <c r="X99" s="284"/>
      <c r="Y99" s="284"/>
      <c r="Z99" s="284"/>
      <c r="AA99" s="284"/>
      <c r="AB99" s="284"/>
      <c r="AC99" s="285"/>
      <c r="AD99" s="283"/>
      <c r="AE99" s="284"/>
      <c r="AF99" s="284"/>
      <c r="AG99" s="284"/>
      <c r="AH99" s="284"/>
      <c r="AI99" s="284"/>
      <c r="AJ99" s="285"/>
      <c r="AK99" s="283"/>
      <c r="AL99" s="284"/>
      <c r="AM99" s="284"/>
      <c r="AN99" s="284"/>
      <c r="AO99" s="284"/>
      <c r="AP99" s="284"/>
      <c r="AQ99" s="285"/>
      <c r="AR99" s="283"/>
      <c r="AS99" s="284"/>
      <c r="AT99" s="284"/>
      <c r="AU99" s="284"/>
      <c r="AV99" s="284"/>
      <c r="AW99" s="284"/>
      <c r="AX99" s="285"/>
      <c r="AY99" s="283"/>
      <c r="AZ99" s="284"/>
      <c r="BA99" s="286"/>
      <c r="BB99" s="658"/>
      <c r="BC99" s="659"/>
      <c r="BD99" s="713"/>
      <c r="BE99" s="714"/>
      <c r="BF99" s="715"/>
      <c r="BG99" s="716"/>
      <c r="BH99" s="716"/>
      <c r="BI99" s="716"/>
      <c r="BJ99" s="717"/>
    </row>
    <row r="100" spans="2:62" ht="20.25" customHeight="1">
      <c r="B100" s="661"/>
      <c r="C100" s="753"/>
      <c r="D100" s="754"/>
      <c r="E100" s="293"/>
      <c r="F100" s="294">
        <f>C99</f>
        <v>0</v>
      </c>
      <c r="G100" s="293"/>
      <c r="H100" s="294">
        <f>I99</f>
        <v>0</v>
      </c>
      <c r="I100" s="755"/>
      <c r="J100" s="756"/>
      <c r="K100" s="757"/>
      <c r="L100" s="758"/>
      <c r="M100" s="758"/>
      <c r="N100" s="754"/>
      <c r="O100" s="655"/>
      <c r="P100" s="656"/>
      <c r="Q100" s="656"/>
      <c r="R100" s="656"/>
      <c r="S100" s="657"/>
      <c r="T100" s="287" t="s">
        <v>903</v>
      </c>
      <c r="U100" s="288"/>
      <c r="V100" s="289"/>
      <c r="W100" s="275" t="str">
        <f>IF(W99="","",VLOOKUP(W99,'②シフト記号表（従来型・ユニット型共通）'!$C$6:$L$47,10,FALSE))</f>
        <v/>
      </c>
      <c r="X100" s="276" t="str">
        <f>IF(X99="","",VLOOKUP(X99,'②シフト記号表（従来型・ユニット型共通）'!$C$6:$L$47,10,FALSE))</f>
        <v/>
      </c>
      <c r="Y100" s="276" t="str">
        <f>IF(Y99="","",VLOOKUP(Y99,'②シフト記号表（従来型・ユニット型共通）'!$C$6:$L$47,10,FALSE))</f>
        <v/>
      </c>
      <c r="Z100" s="276" t="str">
        <f>IF(Z99="","",VLOOKUP(Z99,'②シフト記号表（従来型・ユニット型共通）'!$C$6:$L$47,10,FALSE))</f>
        <v/>
      </c>
      <c r="AA100" s="276" t="str">
        <f>IF(AA99="","",VLOOKUP(AA99,'②シフト記号表（従来型・ユニット型共通）'!$C$6:$L$47,10,FALSE))</f>
        <v/>
      </c>
      <c r="AB100" s="276" t="str">
        <f>IF(AB99="","",VLOOKUP(AB99,'②シフト記号表（従来型・ユニット型共通）'!$C$6:$L$47,10,FALSE))</f>
        <v/>
      </c>
      <c r="AC100" s="277" t="str">
        <f>IF(AC99="","",VLOOKUP(AC99,'②シフト記号表（従来型・ユニット型共通）'!$C$6:$L$47,10,FALSE))</f>
        <v/>
      </c>
      <c r="AD100" s="275" t="str">
        <f>IF(AD99="","",VLOOKUP(AD99,'②シフト記号表（従来型・ユニット型共通）'!$C$6:$L$47,10,FALSE))</f>
        <v/>
      </c>
      <c r="AE100" s="276" t="str">
        <f>IF(AE99="","",VLOOKUP(AE99,'②シフト記号表（従来型・ユニット型共通）'!$C$6:$L$47,10,FALSE))</f>
        <v/>
      </c>
      <c r="AF100" s="276" t="str">
        <f>IF(AF99="","",VLOOKUP(AF99,'②シフト記号表（従来型・ユニット型共通）'!$C$6:$L$47,10,FALSE))</f>
        <v/>
      </c>
      <c r="AG100" s="276" t="str">
        <f>IF(AG99="","",VLOOKUP(AG99,'②シフト記号表（従来型・ユニット型共通）'!$C$6:$L$47,10,FALSE))</f>
        <v/>
      </c>
      <c r="AH100" s="276" t="str">
        <f>IF(AH99="","",VLOOKUP(AH99,'②シフト記号表（従来型・ユニット型共通）'!$C$6:$L$47,10,FALSE))</f>
        <v/>
      </c>
      <c r="AI100" s="276" t="str">
        <f>IF(AI99="","",VLOOKUP(AI99,'②シフト記号表（従来型・ユニット型共通）'!$C$6:$L$47,10,FALSE))</f>
        <v/>
      </c>
      <c r="AJ100" s="277" t="str">
        <f>IF(AJ99="","",VLOOKUP(AJ99,'②シフト記号表（従来型・ユニット型共通）'!$C$6:$L$47,10,FALSE))</f>
        <v/>
      </c>
      <c r="AK100" s="275" t="str">
        <f>IF(AK99="","",VLOOKUP(AK99,'②シフト記号表（従来型・ユニット型共通）'!$C$6:$L$47,10,FALSE))</f>
        <v/>
      </c>
      <c r="AL100" s="276" t="str">
        <f>IF(AL99="","",VLOOKUP(AL99,'②シフト記号表（従来型・ユニット型共通）'!$C$6:$L$47,10,FALSE))</f>
        <v/>
      </c>
      <c r="AM100" s="276" t="str">
        <f>IF(AM99="","",VLOOKUP(AM99,'②シフト記号表（従来型・ユニット型共通）'!$C$6:$L$47,10,FALSE))</f>
        <v/>
      </c>
      <c r="AN100" s="276" t="str">
        <f>IF(AN99="","",VLOOKUP(AN99,'②シフト記号表（従来型・ユニット型共通）'!$C$6:$L$47,10,FALSE))</f>
        <v/>
      </c>
      <c r="AO100" s="276" t="str">
        <f>IF(AO99="","",VLOOKUP(AO99,'②シフト記号表（従来型・ユニット型共通）'!$C$6:$L$47,10,FALSE))</f>
        <v/>
      </c>
      <c r="AP100" s="276" t="str">
        <f>IF(AP99="","",VLOOKUP(AP99,'②シフト記号表（従来型・ユニット型共通）'!$C$6:$L$47,10,FALSE))</f>
        <v/>
      </c>
      <c r="AQ100" s="277" t="str">
        <f>IF(AQ99="","",VLOOKUP(AQ99,'②シフト記号表（従来型・ユニット型共通）'!$C$6:$L$47,10,FALSE))</f>
        <v/>
      </c>
      <c r="AR100" s="275" t="str">
        <f>IF(AR99="","",VLOOKUP(AR99,'②シフト記号表（従来型・ユニット型共通）'!$C$6:$L$47,10,FALSE))</f>
        <v/>
      </c>
      <c r="AS100" s="276" t="str">
        <f>IF(AS99="","",VLOOKUP(AS99,'②シフト記号表（従来型・ユニット型共通）'!$C$6:$L$47,10,FALSE))</f>
        <v/>
      </c>
      <c r="AT100" s="276" t="str">
        <f>IF(AT99="","",VLOOKUP(AT99,'②シフト記号表（従来型・ユニット型共通）'!$C$6:$L$47,10,FALSE))</f>
        <v/>
      </c>
      <c r="AU100" s="276" t="str">
        <f>IF(AU99="","",VLOOKUP(AU99,'②シフト記号表（従来型・ユニット型共通）'!$C$6:$L$47,10,FALSE))</f>
        <v/>
      </c>
      <c r="AV100" s="276" t="str">
        <f>IF(AV99="","",VLOOKUP(AV99,'②シフト記号表（従来型・ユニット型共通）'!$C$6:$L$47,10,FALSE))</f>
        <v/>
      </c>
      <c r="AW100" s="276" t="str">
        <f>IF(AW99="","",VLOOKUP(AW99,'②シフト記号表（従来型・ユニット型共通）'!$C$6:$L$47,10,FALSE))</f>
        <v/>
      </c>
      <c r="AX100" s="277" t="str">
        <f>IF(AX99="","",VLOOKUP(AX99,'②シフト記号表（従来型・ユニット型共通）'!$C$6:$L$47,10,FALSE))</f>
        <v/>
      </c>
      <c r="AY100" s="275" t="str">
        <f>IF(AY99="","",VLOOKUP(AY99,'②シフト記号表（従来型・ユニット型共通）'!$C$6:$L$47,10,FALSE))</f>
        <v/>
      </c>
      <c r="AZ100" s="276" t="str">
        <f>IF(AZ99="","",VLOOKUP(AZ99,'②シフト記号表（従来型・ユニット型共通）'!$C$6:$L$47,10,FALSE))</f>
        <v/>
      </c>
      <c r="BA100" s="276" t="str">
        <f>IF(BA99="","",VLOOKUP(BA99,'②シフト記号表（従来型・ユニット型共通）'!$C$6:$L$47,10,FALSE))</f>
        <v/>
      </c>
      <c r="BB100" s="750">
        <f>IF($BE$3="４週",SUM(W100:AX100),IF($BE$3="暦月",SUM(W100:BA100),""))</f>
        <v>0</v>
      </c>
      <c r="BC100" s="751"/>
      <c r="BD100" s="752">
        <f>IF($BE$3="４週",BB100/4,IF($BE$3="暦月",(BB100/($BE$8/7)),""))</f>
        <v>0</v>
      </c>
      <c r="BE100" s="751"/>
      <c r="BF100" s="747"/>
      <c r="BG100" s="748"/>
      <c r="BH100" s="748"/>
      <c r="BI100" s="748"/>
      <c r="BJ100" s="749"/>
    </row>
    <row r="101" spans="2:62" ht="20.25" customHeight="1">
      <c r="B101" s="660">
        <f>B99+1</f>
        <v>43</v>
      </c>
      <c r="C101" s="724"/>
      <c r="D101" s="651"/>
      <c r="E101" s="270"/>
      <c r="F101" s="271"/>
      <c r="G101" s="270"/>
      <c r="H101" s="271"/>
      <c r="I101" s="725"/>
      <c r="J101" s="726"/>
      <c r="K101" s="649"/>
      <c r="L101" s="650"/>
      <c r="M101" s="650"/>
      <c r="N101" s="651"/>
      <c r="O101" s="655"/>
      <c r="P101" s="656"/>
      <c r="Q101" s="656"/>
      <c r="R101" s="656"/>
      <c r="S101" s="657"/>
      <c r="T101" s="290" t="s">
        <v>902</v>
      </c>
      <c r="U101" s="291"/>
      <c r="V101" s="292"/>
      <c r="W101" s="283"/>
      <c r="X101" s="284"/>
      <c r="Y101" s="284"/>
      <c r="Z101" s="284"/>
      <c r="AA101" s="284"/>
      <c r="AB101" s="284"/>
      <c r="AC101" s="285"/>
      <c r="AD101" s="283"/>
      <c r="AE101" s="284"/>
      <c r="AF101" s="284"/>
      <c r="AG101" s="284"/>
      <c r="AH101" s="284"/>
      <c r="AI101" s="284"/>
      <c r="AJ101" s="285"/>
      <c r="AK101" s="283"/>
      <c r="AL101" s="284"/>
      <c r="AM101" s="284"/>
      <c r="AN101" s="284"/>
      <c r="AO101" s="284"/>
      <c r="AP101" s="284"/>
      <c r="AQ101" s="285"/>
      <c r="AR101" s="283"/>
      <c r="AS101" s="284"/>
      <c r="AT101" s="284"/>
      <c r="AU101" s="284"/>
      <c r="AV101" s="284"/>
      <c r="AW101" s="284"/>
      <c r="AX101" s="285"/>
      <c r="AY101" s="283"/>
      <c r="AZ101" s="284"/>
      <c r="BA101" s="286"/>
      <c r="BB101" s="658"/>
      <c r="BC101" s="659"/>
      <c r="BD101" s="713"/>
      <c r="BE101" s="714"/>
      <c r="BF101" s="715"/>
      <c r="BG101" s="716"/>
      <c r="BH101" s="716"/>
      <c r="BI101" s="716"/>
      <c r="BJ101" s="717"/>
    </row>
    <row r="102" spans="2:62" ht="20.25" customHeight="1">
      <c r="B102" s="661"/>
      <c r="C102" s="753"/>
      <c r="D102" s="754"/>
      <c r="E102" s="293"/>
      <c r="F102" s="294">
        <f>C101</f>
        <v>0</v>
      </c>
      <c r="G102" s="293"/>
      <c r="H102" s="294">
        <f>I101</f>
        <v>0</v>
      </c>
      <c r="I102" s="755"/>
      <c r="J102" s="756"/>
      <c r="K102" s="757"/>
      <c r="L102" s="758"/>
      <c r="M102" s="758"/>
      <c r="N102" s="754"/>
      <c r="O102" s="655"/>
      <c r="P102" s="656"/>
      <c r="Q102" s="656"/>
      <c r="R102" s="656"/>
      <c r="S102" s="657"/>
      <c r="T102" s="287" t="s">
        <v>903</v>
      </c>
      <c r="U102" s="288"/>
      <c r="V102" s="289"/>
      <c r="W102" s="275" t="str">
        <f>IF(W101="","",VLOOKUP(W101,'②シフト記号表（従来型・ユニット型共通）'!$C$6:$L$47,10,FALSE))</f>
        <v/>
      </c>
      <c r="X102" s="276" t="str">
        <f>IF(X101="","",VLOOKUP(X101,'②シフト記号表（従来型・ユニット型共通）'!$C$6:$L$47,10,FALSE))</f>
        <v/>
      </c>
      <c r="Y102" s="276" t="str">
        <f>IF(Y101="","",VLOOKUP(Y101,'②シフト記号表（従来型・ユニット型共通）'!$C$6:$L$47,10,FALSE))</f>
        <v/>
      </c>
      <c r="Z102" s="276" t="str">
        <f>IF(Z101="","",VLOOKUP(Z101,'②シフト記号表（従来型・ユニット型共通）'!$C$6:$L$47,10,FALSE))</f>
        <v/>
      </c>
      <c r="AA102" s="276" t="str">
        <f>IF(AA101="","",VLOOKUP(AA101,'②シフト記号表（従来型・ユニット型共通）'!$C$6:$L$47,10,FALSE))</f>
        <v/>
      </c>
      <c r="AB102" s="276" t="str">
        <f>IF(AB101="","",VLOOKUP(AB101,'②シフト記号表（従来型・ユニット型共通）'!$C$6:$L$47,10,FALSE))</f>
        <v/>
      </c>
      <c r="AC102" s="277" t="str">
        <f>IF(AC101="","",VLOOKUP(AC101,'②シフト記号表（従来型・ユニット型共通）'!$C$6:$L$47,10,FALSE))</f>
        <v/>
      </c>
      <c r="AD102" s="275" t="str">
        <f>IF(AD101="","",VLOOKUP(AD101,'②シフト記号表（従来型・ユニット型共通）'!$C$6:$L$47,10,FALSE))</f>
        <v/>
      </c>
      <c r="AE102" s="276" t="str">
        <f>IF(AE101="","",VLOOKUP(AE101,'②シフト記号表（従来型・ユニット型共通）'!$C$6:$L$47,10,FALSE))</f>
        <v/>
      </c>
      <c r="AF102" s="276" t="str">
        <f>IF(AF101="","",VLOOKUP(AF101,'②シフト記号表（従来型・ユニット型共通）'!$C$6:$L$47,10,FALSE))</f>
        <v/>
      </c>
      <c r="AG102" s="276" t="str">
        <f>IF(AG101="","",VLOOKUP(AG101,'②シフト記号表（従来型・ユニット型共通）'!$C$6:$L$47,10,FALSE))</f>
        <v/>
      </c>
      <c r="AH102" s="276" t="str">
        <f>IF(AH101="","",VLOOKUP(AH101,'②シフト記号表（従来型・ユニット型共通）'!$C$6:$L$47,10,FALSE))</f>
        <v/>
      </c>
      <c r="AI102" s="276" t="str">
        <f>IF(AI101="","",VLOOKUP(AI101,'②シフト記号表（従来型・ユニット型共通）'!$C$6:$L$47,10,FALSE))</f>
        <v/>
      </c>
      <c r="AJ102" s="277" t="str">
        <f>IF(AJ101="","",VLOOKUP(AJ101,'②シフト記号表（従来型・ユニット型共通）'!$C$6:$L$47,10,FALSE))</f>
        <v/>
      </c>
      <c r="AK102" s="275" t="str">
        <f>IF(AK101="","",VLOOKUP(AK101,'②シフト記号表（従来型・ユニット型共通）'!$C$6:$L$47,10,FALSE))</f>
        <v/>
      </c>
      <c r="AL102" s="276" t="str">
        <f>IF(AL101="","",VLOOKUP(AL101,'②シフト記号表（従来型・ユニット型共通）'!$C$6:$L$47,10,FALSE))</f>
        <v/>
      </c>
      <c r="AM102" s="276" t="str">
        <f>IF(AM101="","",VLOOKUP(AM101,'②シフト記号表（従来型・ユニット型共通）'!$C$6:$L$47,10,FALSE))</f>
        <v/>
      </c>
      <c r="AN102" s="276" t="str">
        <f>IF(AN101="","",VLOOKUP(AN101,'②シフト記号表（従来型・ユニット型共通）'!$C$6:$L$47,10,FALSE))</f>
        <v/>
      </c>
      <c r="AO102" s="276" t="str">
        <f>IF(AO101="","",VLOOKUP(AO101,'②シフト記号表（従来型・ユニット型共通）'!$C$6:$L$47,10,FALSE))</f>
        <v/>
      </c>
      <c r="AP102" s="276" t="str">
        <f>IF(AP101="","",VLOOKUP(AP101,'②シフト記号表（従来型・ユニット型共通）'!$C$6:$L$47,10,FALSE))</f>
        <v/>
      </c>
      <c r="AQ102" s="277" t="str">
        <f>IF(AQ101="","",VLOOKUP(AQ101,'②シフト記号表（従来型・ユニット型共通）'!$C$6:$L$47,10,FALSE))</f>
        <v/>
      </c>
      <c r="AR102" s="275" t="str">
        <f>IF(AR101="","",VLOOKUP(AR101,'②シフト記号表（従来型・ユニット型共通）'!$C$6:$L$47,10,FALSE))</f>
        <v/>
      </c>
      <c r="AS102" s="276" t="str">
        <f>IF(AS101="","",VLOOKUP(AS101,'②シフト記号表（従来型・ユニット型共通）'!$C$6:$L$47,10,FALSE))</f>
        <v/>
      </c>
      <c r="AT102" s="276" t="str">
        <f>IF(AT101="","",VLOOKUP(AT101,'②シフト記号表（従来型・ユニット型共通）'!$C$6:$L$47,10,FALSE))</f>
        <v/>
      </c>
      <c r="AU102" s="276" t="str">
        <f>IF(AU101="","",VLOOKUP(AU101,'②シフト記号表（従来型・ユニット型共通）'!$C$6:$L$47,10,FALSE))</f>
        <v/>
      </c>
      <c r="AV102" s="276" t="str">
        <f>IF(AV101="","",VLOOKUP(AV101,'②シフト記号表（従来型・ユニット型共通）'!$C$6:$L$47,10,FALSE))</f>
        <v/>
      </c>
      <c r="AW102" s="276" t="str">
        <f>IF(AW101="","",VLOOKUP(AW101,'②シフト記号表（従来型・ユニット型共通）'!$C$6:$L$47,10,FALSE))</f>
        <v/>
      </c>
      <c r="AX102" s="277" t="str">
        <f>IF(AX101="","",VLOOKUP(AX101,'②シフト記号表（従来型・ユニット型共通）'!$C$6:$L$47,10,FALSE))</f>
        <v/>
      </c>
      <c r="AY102" s="275" t="str">
        <f>IF(AY101="","",VLOOKUP(AY101,'②シフト記号表（従来型・ユニット型共通）'!$C$6:$L$47,10,FALSE))</f>
        <v/>
      </c>
      <c r="AZ102" s="276" t="str">
        <f>IF(AZ101="","",VLOOKUP(AZ101,'②シフト記号表（従来型・ユニット型共通）'!$C$6:$L$47,10,FALSE))</f>
        <v/>
      </c>
      <c r="BA102" s="276" t="str">
        <f>IF(BA101="","",VLOOKUP(BA101,'②シフト記号表（従来型・ユニット型共通）'!$C$6:$L$47,10,FALSE))</f>
        <v/>
      </c>
      <c r="BB102" s="750">
        <f>IF($BE$3="４週",SUM(W102:AX102),IF($BE$3="暦月",SUM(W102:BA102),""))</f>
        <v>0</v>
      </c>
      <c r="BC102" s="751"/>
      <c r="BD102" s="752">
        <f>IF($BE$3="４週",BB102/4,IF($BE$3="暦月",(BB102/($BE$8/7)),""))</f>
        <v>0</v>
      </c>
      <c r="BE102" s="751"/>
      <c r="BF102" s="747"/>
      <c r="BG102" s="748"/>
      <c r="BH102" s="748"/>
      <c r="BI102" s="748"/>
      <c r="BJ102" s="749"/>
    </row>
    <row r="103" spans="2:62" ht="20.25" customHeight="1">
      <c r="B103" s="660">
        <f>B101+1</f>
        <v>44</v>
      </c>
      <c r="C103" s="724"/>
      <c r="D103" s="651"/>
      <c r="E103" s="270"/>
      <c r="F103" s="271"/>
      <c r="G103" s="270"/>
      <c r="H103" s="271"/>
      <c r="I103" s="725"/>
      <c r="J103" s="726"/>
      <c r="K103" s="649"/>
      <c r="L103" s="650"/>
      <c r="M103" s="650"/>
      <c r="N103" s="651"/>
      <c r="O103" s="655"/>
      <c r="P103" s="656"/>
      <c r="Q103" s="656"/>
      <c r="R103" s="656"/>
      <c r="S103" s="657"/>
      <c r="T103" s="290" t="s">
        <v>902</v>
      </c>
      <c r="U103" s="291"/>
      <c r="V103" s="292"/>
      <c r="W103" s="283"/>
      <c r="X103" s="284"/>
      <c r="Y103" s="284"/>
      <c r="Z103" s="284"/>
      <c r="AA103" s="284"/>
      <c r="AB103" s="284"/>
      <c r="AC103" s="285"/>
      <c r="AD103" s="283"/>
      <c r="AE103" s="284"/>
      <c r="AF103" s="284"/>
      <c r="AG103" s="284"/>
      <c r="AH103" s="284"/>
      <c r="AI103" s="284"/>
      <c r="AJ103" s="285"/>
      <c r="AK103" s="283"/>
      <c r="AL103" s="284"/>
      <c r="AM103" s="284"/>
      <c r="AN103" s="284"/>
      <c r="AO103" s="284"/>
      <c r="AP103" s="284"/>
      <c r="AQ103" s="285"/>
      <c r="AR103" s="283"/>
      <c r="AS103" s="284"/>
      <c r="AT103" s="284"/>
      <c r="AU103" s="284"/>
      <c r="AV103" s="284"/>
      <c r="AW103" s="284"/>
      <c r="AX103" s="285"/>
      <c r="AY103" s="283"/>
      <c r="AZ103" s="284"/>
      <c r="BA103" s="286"/>
      <c r="BB103" s="658"/>
      <c r="BC103" s="659"/>
      <c r="BD103" s="713"/>
      <c r="BE103" s="714"/>
      <c r="BF103" s="715"/>
      <c r="BG103" s="716"/>
      <c r="BH103" s="716"/>
      <c r="BI103" s="716"/>
      <c r="BJ103" s="717"/>
    </row>
    <row r="104" spans="2:62" ht="20.25" customHeight="1">
      <c r="B104" s="661"/>
      <c r="C104" s="753"/>
      <c r="D104" s="754"/>
      <c r="E104" s="293"/>
      <c r="F104" s="294">
        <f>C103</f>
        <v>0</v>
      </c>
      <c r="G104" s="293"/>
      <c r="H104" s="294">
        <f>I103</f>
        <v>0</v>
      </c>
      <c r="I104" s="755"/>
      <c r="J104" s="756"/>
      <c r="K104" s="757"/>
      <c r="L104" s="758"/>
      <c r="M104" s="758"/>
      <c r="N104" s="754"/>
      <c r="O104" s="655"/>
      <c r="P104" s="656"/>
      <c r="Q104" s="656"/>
      <c r="R104" s="656"/>
      <c r="S104" s="657"/>
      <c r="T104" s="287" t="s">
        <v>903</v>
      </c>
      <c r="U104" s="288"/>
      <c r="V104" s="289"/>
      <c r="W104" s="275" t="str">
        <f>IF(W103="","",VLOOKUP(W103,'②シフト記号表（従来型・ユニット型共通）'!$C$6:$L$47,10,FALSE))</f>
        <v/>
      </c>
      <c r="X104" s="276" t="str">
        <f>IF(X103="","",VLOOKUP(X103,'②シフト記号表（従来型・ユニット型共通）'!$C$6:$L$47,10,FALSE))</f>
        <v/>
      </c>
      <c r="Y104" s="276" t="str">
        <f>IF(Y103="","",VLOOKUP(Y103,'②シフト記号表（従来型・ユニット型共通）'!$C$6:$L$47,10,FALSE))</f>
        <v/>
      </c>
      <c r="Z104" s="276" t="str">
        <f>IF(Z103="","",VLOOKUP(Z103,'②シフト記号表（従来型・ユニット型共通）'!$C$6:$L$47,10,FALSE))</f>
        <v/>
      </c>
      <c r="AA104" s="276" t="str">
        <f>IF(AA103="","",VLOOKUP(AA103,'②シフト記号表（従来型・ユニット型共通）'!$C$6:$L$47,10,FALSE))</f>
        <v/>
      </c>
      <c r="AB104" s="276" t="str">
        <f>IF(AB103="","",VLOOKUP(AB103,'②シフト記号表（従来型・ユニット型共通）'!$C$6:$L$47,10,FALSE))</f>
        <v/>
      </c>
      <c r="AC104" s="277" t="str">
        <f>IF(AC103="","",VLOOKUP(AC103,'②シフト記号表（従来型・ユニット型共通）'!$C$6:$L$47,10,FALSE))</f>
        <v/>
      </c>
      <c r="AD104" s="275" t="str">
        <f>IF(AD103="","",VLOOKUP(AD103,'②シフト記号表（従来型・ユニット型共通）'!$C$6:$L$47,10,FALSE))</f>
        <v/>
      </c>
      <c r="AE104" s="276" t="str">
        <f>IF(AE103="","",VLOOKUP(AE103,'②シフト記号表（従来型・ユニット型共通）'!$C$6:$L$47,10,FALSE))</f>
        <v/>
      </c>
      <c r="AF104" s="276" t="str">
        <f>IF(AF103="","",VLOOKUP(AF103,'②シフト記号表（従来型・ユニット型共通）'!$C$6:$L$47,10,FALSE))</f>
        <v/>
      </c>
      <c r="AG104" s="276" t="str">
        <f>IF(AG103="","",VLOOKUP(AG103,'②シフト記号表（従来型・ユニット型共通）'!$C$6:$L$47,10,FALSE))</f>
        <v/>
      </c>
      <c r="AH104" s="276" t="str">
        <f>IF(AH103="","",VLOOKUP(AH103,'②シフト記号表（従来型・ユニット型共通）'!$C$6:$L$47,10,FALSE))</f>
        <v/>
      </c>
      <c r="AI104" s="276" t="str">
        <f>IF(AI103="","",VLOOKUP(AI103,'②シフト記号表（従来型・ユニット型共通）'!$C$6:$L$47,10,FALSE))</f>
        <v/>
      </c>
      <c r="AJ104" s="277" t="str">
        <f>IF(AJ103="","",VLOOKUP(AJ103,'②シフト記号表（従来型・ユニット型共通）'!$C$6:$L$47,10,FALSE))</f>
        <v/>
      </c>
      <c r="AK104" s="275" t="str">
        <f>IF(AK103="","",VLOOKUP(AK103,'②シフト記号表（従来型・ユニット型共通）'!$C$6:$L$47,10,FALSE))</f>
        <v/>
      </c>
      <c r="AL104" s="276" t="str">
        <f>IF(AL103="","",VLOOKUP(AL103,'②シフト記号表（従来型・ユニット型共通）'!$C$6:$L$47,10,FALSE))</f>
        <v/>
      </c>
      <c r="AM104" s="276" t="str">
        <f>IF(AM103="","",VLOOKUP(AM103,'②シフト記号表（従来型・ユニット型共通）'!$C$6:$L$47,10,FALSE))</f>
        <v/>
      </c>
      <c r="AN104" s="276" t="str">
        <f>IF(AN103="","",VLOOKUP(AN103,'②シフト記号表（従来型・ユニット型共通）'!$C$6:$L$47,10,FALSE))</f>
        <v/>
      </c>
      <c r="AO104" s="276" t="str">
        <f>IF(AO103="","",VLOOKUP(AO103,'②シフト記号表（従来型・ユニット型共通）'!$C$6:$L$47,10,FALSE))</f>
        <v/>
      </c>
      <c r="AP104" s="276" t="str">
        <f>IF(AP103="","",VLOOKUP(AP103,'②シフト記号表（従来型・ユニット型共通）'!$C$6:$L$47,10,FALSE))</f>
        <v/>
      </c>
      <c r="AQ104" s="277" t="str">
        <f>IF(AQ103="","",VLOOKUP(AQ103,'②シフト記号表（従来型・ユニット型共通）'!$C$6:$L$47,10,FALSE))</f>
        <v/>
      </c>
      <c r="AR104" s="275" t="str">
        <f>IF(AR103="","",VLOOKUP(AR103,'②シフト記号表（従来型・ユニット型共通）'!$C$6:$L$47,10,FALSE))</f>
        <v/>
      </c>
      <c r="AS104" s="276" t="str">
        <f>IF(AS103="","",VLOOKUP(AS103,'②シフト記号表（従来型・ユニット型共通）'!$C$6:$L$47,10,FALSE))</f>
        <v/>
      </c>
      <c r="AT104" s="276" t="str">
        <f>IF(AT103="","",VLOOKUP(AT103,'②シフト記号表（従来型・ユニット型共通）'!$C$6:$L$47,10,FALSE))</f>
        <v/>
      </c>
      <c r="AU104" s="276" t="str">
        <f>IF(AU103="","",VLOOKUP(AU103,'②シフト記号表（従来型・ユニット型共通）'!$C$6:$L$47,10,FALSE))</f>
        <v/>
      </c>
      <c r="AV104" s="276" t="str">
        <f>IF(AV103="","",VLOOKUP(AV103,'②シフト記号表（従来型・ユニット型共通）'!$C$6:$L$47,10,FALSE))</f>
        <v/>
      </c>
      <c r="AW104" s="276" t="str">
        <f>IF(AW103="","",VLOOKUP(AW103,'②シフト記号表（従来型・ユニット型共通）'!$C$6:$L$47,10,FALSE))</f>
        <v/>
      </c>
      <c r="AX104" s="277" t="str">
        <f>IF(AX103="","",VLOOKUP(AX103,'②シフト記号表（従来型・ユニット型共通）'!$C$6:$L$47,10,FALSE))</f>
        <v/>
      </c>
      <c r="AY104" s="275" t="str">
        <f>IF(AY103="","",VLOOKUP(AY103,'②シフト記号表（従来型・ユニット型共通）'!$C$6:$L$47,10,FALSE))</f>
        <v/>
      </c>
      <c r="AZ104" s="276" t="str">
        <f>IF(AZ103="","",VLOOKUP(AZ103,'②シフト記号表（従来型・ユニット型共通）'!$C$6:$L$47,10,FALSE))</f>
        <v/>
      </c>
      <c r="BA104" s="276" t="str">
        <f>IF(BA103="","",VLOOKUP(BA103,'②シフト記号表（従来型・ユニット型共通）'!$C$6:$L$47,10,FALSE))</f>
        <v/>
      </c>
      <c r="BB104" s="750">
        <f>IF($BE$3="４週",SUM(W104:AX104),IF($BE$3="暦月",SUM(W104:BA104),""))</f>
        <v>0</v>
      </c>
      <c r="BC104" s="751"/>
      <c r="BD104" s="752">
        <f>IF($BE$3="４週",BB104/4,IF($BE$3="暦月",(BB104/($BE$8/7)),""))</f>
        <v>0</v>
      </c>
      <c r="BE104" s="751"/>
      <c r="BF104" s="747"/>
      <c r="BG104" s="748"/>
      <c r="BH104" s="748"/>
      <c r="BI104" s="748"/>
      <c r="BJ104" s="749"/>
    </row>
    <row r="105" spans="2:62" ht="20.25" customHeight="1">
      <c r="B105" s="660">
        <f>B103+1</f>
        <v>45</v>
      </c>
      <c r="C105" s="724"/>
      <c r="D105" s="651"/>
      <c r="E105" s="270"/>
      <c r="F105" s="271"/>
      <c r="G105" s="270"/>
      <c r="H105" s="271"/>
      <c r="I105" s="725"/>
      <c r="J105" s="726"/>
      <c r="K105" s="649"/>
      <c r="L105" s="650"/>
      <c r="M105" s="650"/>
      <c r="N105" s="651"/>
      <c r="O105" s="655"/>
      <c r="P105" s="656"/>
      <c r="Q105" s="656"/>
      <c r="R105" s="656"/>
      <c r="S105" s="657"/>
      <c r="T105" s="290" t="s">
        <v>902</v>
      </c>
      <c r="U105" s="291"/>
      <c r="V105" s="292"/>
      <c r="W105" s="283"/>
      <c r="X105" s="284"/>
      <c r="Y105" s="284"/>
      <c r="Z105" s="284"/>
      <c r="AA105" s="284"/>
      <c r="AB105" s="284"/>
      <c r="AC105" s="285"/>
      <c r="AD105" s="283"/>
      <c r="AE105" s="284"/>
      <c r="AF105" s="284"/>
      <c r="AG105" s="284"/>
      <c r="AH105" s="284"/>
      <c r="AI105" s="284"/>
      <c r="AJ105" s="285"/>
      <c r="AK105" s="283"/>
      <c r="AL105" s="284"/>
      <c r="AM105" s="284"/>
      <c r="AN105" s="284"/>
      <c r="AO105" s="284"/>
      <c r="AP105" s="284"/>
      <c r="AQ105" s="285"/>
      <c r="AR105" s="283"/>
      <c r="AS105" s="284"/>
      <c r="AT105" s="284"/>
      <c r="AU105" s="284"/>
      <c r="AV105" s="284"/>
      <c r="AW105" s="284"/>
      <c r="AX105" s="285"/>
      <c r="AY105" s="283"/>
      <c r="AZ105" s="284"/>
      <c r="BA105" s="286"/>
      <c r="BB105" s="658"/>
      <c r="BC105" s="659"/>
      <c r="BD105" s="713"/>
      <c r="BE105" s="714"/>
      <c r="BF105" s="715"/>
      <c r="BG105" s="716"/>
      <c r="BH105" s="716"/>
      <c r="BI105" s="716"/>
      <c r="BJ105" s="717"/>
    </row>
    <row r="106" spans="2:62" ht="20.25" customHeight="1">
      <c r="B106" s="661"/>
      <c r="C106" s="753"/>
      <c r="D106" s="754"/>
      <c r="E106" s="293"/>
      <c r="F106" s="294">
        <f>C105</f>
        <v>0</v>
      </c>
      <c r="G106" s="293"/>
      <c r="H106" s="294">
        <f>I105</f>
        <v>0</v>
      </c>
      <c r="I106" s="755"/>
      <c r="J106" s="756"/>
      <c r="K106" s="757"/>
      <c r="L106" s="758"/>
      <c r="M106" s="758"/>
      <c r="N106" s="754"/>
      <c r="O106" s="655"/>
      <c r="P106" s="656"/>
      <c r="Q106" s="656"/>
      <c r="R106" s="656"/>
      <c r="S106" s="657"/>
      <c r="T106" s="287" t="s">
        <v>903</v>
      </c>
      <c r="U106" s="288"/>
      <c r="V106" s="289"/>
      <c r="W106" s="275" t="str">
        <f>IF(W105="","",VLOOKUP(W105,'②シフト記号表（従来型・ユニット型共通）'!$C$6:$L$47,10,FALSE))</f>
        <v/>
      </c>
      <c r="X106" s="276" t="str">
        <f>IF(X105="","",VLOOKUP(X105,'②シフト記号表（従来型・ユニット型共通）'!$C$6:$L$47,10,FALSE))</f>
        <v/>
      </c>
      <c r="Y106" s="276" t="str">
        <f>IF(Y105="","",VLOOKUP(Y105,'②シフト記号表（従来型・ユニット型共通）'!$C$6:$L$47,10,FALSE))</f>
        <v/>
      </c>
      <c r="Z106" s="276" t="str">
        <f>IF(Z105="","",VLOOKUP(Z105,'②シフト記号表（従来型・ユニット型共通）'!$C$6:$L$47,10,FALSE))</f>
        <v/>
      </c>
      <c r="AA106" s="276" t="str">
        <f>IF(AA105="","",VLOOKUP(AA105,'②シフト記号表（従来型・ユニット型共通）'!$C$6:$L$47,10,FALSE))</f>
        <v/>
      </c>
      <c r="AB106" s="276" t="str">
        <f>IF(AB105="","",VLOOKUP(AB105,'②シフト記号表（従来型・ユニット型共通）'!$C$6:$L$47,10,FALSE))</f>
        <v/>
      </c>
      <c r="AC106" s="277" t="str">
        <f>IF(AC105="","",VLOOKUP(AC105,'②シフト記号表（従来型・ユニット型共通）'!$C$6:$L$47,10,FALSE))</f>
        <v/>
      </c>
      <c r="AD106" s="275" t="str">
        <f>IF(AD105="","",VLOOKUP(AD105,'②シフト記号表（従来型・ユニット型共通）'!$C$6:$L$47,10,FALSE))</f>
        <v/>
      </c>
      <c r="AE106" s="276" t="str">
        <f>IF(AE105="","",VLOOKUP(AE105,'②シフト記号表（従来型・ユニット型共通）'!$C$6:$L$47,10,FALSE))</f>
        <v/>
      </c>
      <c r="AF106" s="276" t="str">
        <f>IF(AF105="","",VLOOKUP(AF105,'②シフト記号表（従来型・ユニット型共通）'!$C$6:$L$47,10,FALSE))</f>
        <v/>
      </c>
      <c r="AG106" s="276" t="str">
        <f>IF(AG105="","",VLOOKUP(AG105,'②シフト記号表（従来型・ユニット型共通）'!$C$6:$L$47,10,FALSE))</f>
        <v/>
      </c>
      <c r="AH106" s="276" t="str">
        <f>IF(AH105="","",VLOOKUP(AH105,'②シフト記号表（従来型・ユニット型共通）'!$C$6:$L$47,10,FALSE))</f>
        <v/>
      </c>
      <c r="AI106" s="276" t="str">
        <f>IF(AI105="","",VLOOKUP(AI105,'②シフト記号表（従来型・ユニット型共通）'!$C$6:$L$47,10,FALSE))</f>
        <v/>
      </c>
      <c r="AJ106" s="277" t="str">
        <f>IF(AJ105="","",VLOOKUP(AJ105,'②シフト記号表（従来型・ユニット型共通）'!$C$6:$L$47,10,FALSE))</f>
        <v/>
      </c>
      <c r="AK106" s="275" t="str">
        <f>IF(AK105="","",VLOOKUP(AK105,'②シフト記号表（従来型・ユニット型共通）'!$C$6:$L$47,10,FALSE))</f>
        <v/>
      </c>
      <c r="AL106" s="276" t="str">
        <f>IF(AL105="","",VLOOKUP(AL105,'②シフト記号表（従来型・ユニット型共通）'!$C$6:$L$47,10,FALSE))</f>
        <v/>
      </c>
      <c r="AM106" s="276" t="str">
        <f>IF(AM105="","",VLOOKUP(AM105,'②シフト記号表（従来型・ユニット型共通）'!$C$6:$L$47,10,FALSE))</f>
        <v/>
      </c>
      <c r="AN106" s="276" t="str">
        <f>IF(AN105="","",VLOOKUP(AN105,'②シフト記号表（従来型・ユニット型共通）'!$C$6:$L$47,10,FALSE))</f>
        <v/>
      </c>
      <c r="AO106" s="276" t="str">
        <f>IF(AO105="","",VLOOKUP(AO105,'②シフト記号表（従来型・ユニット型共通）'!$C$6:$L$47,10,FALSE))</f>
        <v/>
      </c>
      <c r="AP106" s="276" t="str">
        <f>IF(AP105="","",VLOOKUP(AP105,'②シフト記号表（従来型・ユニット型共通）'!$C$6:$L$47,10,FALSE))</f>
        <v/>
      </c>
      <c r="AQ106" s="277" t="str">
        <f>IF(AQ105="","",VLOOKUP(AQ105,'②シフト記号表（従来型・ユニット型共通）'!$C$6:$L$47,10,FALSE))</f>
        <v/>
      </c>
      <c r="AR106" s="275" t="str">
        <f>IF(AR105="","",VLOOKUP(AR105,'②シフト記号表（従来型・ユニット型共通）'!$C$6:$L$47,10,FALSE))</f>
        <v/>
      </c>
      <c r="AS106" s="276" t="str">
        <f>IF(AS105="","",VLOOKUP(AS105,'②シフト記号表（従来型・ユニット型共通）'!$C$6:$L$47,10,FALSE))</f>
        <v/>
      </c>
      <c r="AT106" s="276" t="str">
        <f>IF(AT105="","",VLOOKUP(AT105,'②シフト記号表（従来型・ユニット型共通）'!$C$6:$L$47,10,FALSE))</f>
        <v/>
      </c>
      <c r="AU106" s="276" t="str">
        <f>IF(AU105="","",VLOOKUP(AU105,'②シフト記号表（従来型・ユニット型共通）'!$C$6:$L$47,10,FALSE))</f>
        <v/>
      </c>
      <c r="AV106" s="276" t="str">
        <f>IF(AV105="","",VLOOKUP(AV105,'②シフト記号表（従来型・ユニット型共通）'!$C$6:$L$47,10,FALSE))</f>
        <v/>
      </c>
      <c r="AW106" s="276" t="str">
        <f>IF(AW105="","",VLOOKUP(AW105,'②シフト記号表（従来型・ユニット型共通）'!$C$6:$L$47,10,FALSE))</f>
        <v/>
      </c>
      <c r="AX106" s="277" t="str">
        <f>IF(AX105="","",VLOOKUP(AX105,'②シフト記号表（従来型・ユニット型共通）'!$C$6:$L$47,10,FALSE))</f>
        <v/>
      </c>
      <c r="AY106" s="275" t="str">
        <f>IF(AY105="","",VLOOKUP(AY105,'②シフト記号表（従来型・ユニット型共通）'!$C$6:$L$47,10,FALSE))</f>
        <v/>
      </c>
      <c r="AZ106" s="276" t="str">
        <f>IF(AZ105="","",VLOOKUP(AZ105,'②シフト記号表（従来型・ユニット型共通）'!$C$6:$L$47,10,FALSE))</f>
        <v/>
      </c>
      <c r="BA106" s="276" t="str">
        <f>IF(BA105="","",VLOOKUP(BA105,'②シフト記号表（従来型・ユニット型共通）'!$C$6:$L$47,10,FALSE))</f>
        <v/>
      </c>
      <c r="BB106" s="750">
        <f>IF($BE$3="４週",SUM(W106:AX106),IF($BE$3="暦月",SUM(W106:BA106),""))</f>
        <v>0</v>
      </c>
      <c r="BC106" s="751"/>
      <c r="BD106" s="752">
        <f>IF($BE$3="４週",BB106/4,IF($BE$3="暦月",(BB106/($BE$8/7)),""))</f>
        <v>0</v>
      </c>
      <c r="BE106" s="751"/>
      <c r="BF106" s="747"/>
      <c r="BG106" s="748"/>
      <c r="BH106" s="748"/>
      <c r="BI106" s="748"/>
      <c r="BJ106" s="749"/>
    </row>
    <row r="107" spans="2:62" ht="20.25" customHeight="1">
      <c r="B107" s="660">
        <f>B105+1</f>
        <v>46</v>
      </c>
      <c r="C107" s="724"/>
      <c r="D107" s="651"/>
      <c r="E107" s="270"/>
      <c r="F107" s="271"/>
      <c r="G107" s="270"/>
      <c r="H107" s="271"/>
      <c r="I107" s="725"/>
      <c r="J107" s="726"/>
      <c r="K107" s="649"/>
      <c r="L107" s="650"/>
      <c r="M107" s="650"/>
      <c r="N107" s="651"/>
      <c r="O107" s="655"/>
      <c r="P107" s="656"/>
      <c r="Q107" s="656"/>
      <c r="R107" s="656"/>
      <c r="S107" s="657"/>
      <c r="T107" s="290" t="s">
        <v>902</v>
      </c>
      <c r="U107" s="291"/>
      <c r="V107" s="292"/>
      <c r="W107" s="283"/>
      <c r="X107" s="284"/>
      <c r="Y107" s="284"/>
      <c r="Z107" s="284"/>
      <c r="AA107" s="284"/>
      <c r="AB107" s="284"/>
      <c r="AC107" s="285"/>
      <c r="AD107" s="283"/>
      <c r="AE107" s="284"/>
      <c r="AF107" s="284"/>
      <c r="AG107" s="284"/>
      <c r="AH107" s="284"/>
      <c r="AI107" s="284"/>
      <c r="AJ107" s="285"/>
      <c r="AK107" s="283"/>
      <c r="AL107" s="284"/>
      <c r="AM107" s="284"/>
      <c r="AN107" s="284"/>
      <c r="AO107" s="284"/>
      <c r="AP107" s="284"/>
      <c r="AQ107" s="285"/>
      <c r="AR107" s="283"/>
      <c r="AS107" s="284"/>
      <c r="AT107" s="284"/>
      <c r="AU107" s="284"/>
      <c r="AV107" s="284"/>
      <c r="AW107" s="284"/>
      <c r="AX107" s="285"/>
      <c r="AY107" s="283"/>
      <c r="AZ107" s="284"/>
      <c r="BA107" s="286"/>
      <c r="BB107" s="658"/>
      <c r="BC107" s="659"/>
      <c r="BD107" s="713"/>
      <c r="BE107" s="714"/>
      <c r="BF107" s="715"/>
      <c r="BG107" s="716"/>
      <c r="BH107" s="716"/>
      <c r="BI107" s="716"/>
      <c r="BJ107" s="717"/>
    </row>
    <row r="108" spans="2:62" ht="20.25" customHeight="1">
      <c r="B108" s="661"/>
      <c r="C108" s="753"/>
      <c r="D108" s="754"/>
      <c r="E108" s="293"/>
      <c r="F108" s="294">
        <f>C107</f>
        <v>0</v>
      </c>
      <c r="G108" s="293"/>
      <c r="H108" s="294">
        <f>I107</f>
        <v>0</v>
      </c>
      <c r="I108" s="755"/>
      <c r="J108" s="756"/>
      <c r="K108" s="757"/>
      <c r="L108" s="758"/>
      <c r="M108" s="758"/>
      <c r="N108" s="754"/>
      <c r="O108" s="655"/>
      <c r="P108" s="656"/>
      <c r="Q108" s="656"/>
      <c r="R108" s="656"/>
      <c r="S108" s="657"/>
      <c r="T108" s="287" t="s">
        <v>903</v>
      </c>
      <c r="U108" s="288"/>
      <c r="V108" s="289"/>
      <c r="W108" s="275" t="str">
        <f>IF(W107="","",VLOOKUP(W107,'②シフト記号表（従来型・ユニット型共通）'!$C$6:$L$47,10,FALSE))</f>
        <v/>
      </c>
      <c r="X108" s="276" t="str">
        <f>IF(X107="","",VLOOKUP(X107,'②シフト記号表（従来型・ユニット型共通）'!$C$6:$L$47,10,FALSE))</f>
        <v/>
      </c>
      <c r="Y108" s="276" t="str">
        <f>IF(Y107="","",VLOOKUP(Y107,'②シフト記号表（従来型・ユニット型共通）'!$C$6:$L$47,10,FALSE))</f>
        <v/>
      </c>
      <c r="Z108" s="276" t="str">
        <f>IF(Z107="","",VLOOKUP(Z107,'②シフト記号表（従来型・ユニット型共通）'!$C$6:$L$47,10,FALSE))</f>
        <v/>
      </c>
      <c r="AA108" s="276" t="str">
        <f>IF(AA107="","",VLOOKUP(AA107,'②シフト記号表（従来型・ユニット型共通）'!$C$6:$L$47,10,FALSE))</f>
        <v/>
      </c>
      <c r="AB108" s="276" t="str">
        <f>IF(AB107="","",VLOOKUP(AB107,'②シフト記号表（従来型・ユニット型共通）'!$C$6:$L$47,10,FALSE))</f>
        <v/>
      </c>
      <c r="AC108" s="277" t="str">
        <f>IF(AC107="","",VLOOKUP(AC107,'②シフト記号表（従来型・ユニット型共通）'!$C$6:$L$47,10,FALSE))</f>
        <v/>
      </c>
      <c r="AD108" s="275" t="str">
        <f>IF(AD107="","",VLOOKUP(AD107,'②シフト記号表（従来型・ユニット型共通）'!$C$6:$L$47,10,FALSE))</f>
        <v/>
      </c>
      <c r="AE108" s="276" t="str">
        <f>IF(AE107="","",VLOOKUP(AE107,'②シフト記号表（従来型・ユニット型共通）'!$C$6:$L$47,10,FALSE))</f>
        <v/>
      </c>
      <c r="AF108" s="276" t="str">
        <f>IF(AF107="","",VLOOKUP(AF107,'②シフト記号表（従来型・ユニット型共通）'!$C$6:$L$47,10,FALSE))</f>
        <v/>
      </c>
      <c r="AG108" s="276" t="str">
        <f>IF(AG107="","",VLOOKUP(AG107,'②シフト記号表（従来型・ユニット型共通）'!$C$6:$L$47,10,FALSE))</f>
        <v/>
      </c>
      <c r="AH108" s="276" t="str">
        <f>IF(AH107="","",VLOOKUP(AH107,'②シフト記号表（従来型・ユニット型共通）'!$C$6:$L$47,10,FALSE))</f>
        <v/>
      </c>
      <c r="AI108" s="276" t="str">
        <f>IF(AI107="","",VLOOKUP(AI107,'②シフト記号表（従来型・ユニット型共通）'!$C$6:$L$47,10,FALSE))</f>
        <v/>
      </c>
      <c r="AJ108" s="277" t="str">
        <f>IF(AJ107="","",VLOOKUP(AJ107,'②シフト記号表（従来型・ユニット型共通）'!$C$6:$L$47,10,FALSE))</f>
        <v/>
      </c>
      <c r="AK108" s="275" t="str">
        <f>IF(AK107="","",VLOOKUP(AK107,'②シフト記号表（従来型・ユニット型共通）'!$C$6:$L$47,10,FALSE))</f>
        <v/>
      </c>
      <c r="AL108" s="276" t="str">
        <f>IF(AL107="","",VLOOKUP(AL107,'②シフト記号表（従来型・ユニット型共通）'!$C$6:$L$47,10,FALSE))</f>
        <v/>
      </c>
      <c r="AM108" s="276" t="str">
        <f>IF(AM107="","",VLOOKUP(AM107,'②シフト記号表（従来型・ユニット型共通）'!$C$6:$L$47,10,FALSE))</f>
        <v/>
      </c>
      <c r="AN108" s="276" t="str">
        <f>IF(AN107="","",VLOOKUP(AN107,'②シフト記号表（従来型・ユニット型共通）'!$C$6:$L$47,10,FALSE))</f>
        <v/>
      </c>
      <c r="AO108" s="276" t="str">
        <f>IF(AO107="","",VLOOKUP(AO107,'②シフト記号表（従来型・ユニット型共通）'!$C$6:$L$47,10,FALSE))</f>
        <v/>
      </c>
      <c r="AP108" s="276" t="str">
        <f>IF(AP107="","",VLOOKUP(AP107,'②シフト記号表（従来型・ユニット型共通）'!$C$6:$L$47,10,FALSE))</f>
        <v/>
      </c>
      <c r="AQ108" s="277" t="str">
        <f>IF(AQ107="","",VLOOKUP(AQ107,'②シフト記号表（従来型・ユニット型共通）'!$C$6:$L$47,10,FALSE))</f>
        <v/>
      </c>
      <c r="AR108" s="275" t="str">
        <f>IF(AR107="","",VLOOKUP(AR107,'②シフト記号表（従来型・ユニット型共通）'!$C$6:$L$47,10,FALSE))</f>
        <v/>
      </c>
      <c r="AS108" s="276" t="str">
        <f>IF(AS107="","",VLOOKUP(AS107,'②シフト記号表（従来型・ユニット型共通）'!$C$6:$L$47,10,FALSE))</f>
        <v/>
      </c>
      <c r="AT108" s="276" t="str">
        <f>IF(AT107="","",VLOOKUP(AT107,'②シフト記号表（従来型・ユニット型共通）'!$C$6:$L$47,10,FALSE))</f>
        <v/>
      </c>
      <c r="AU108" s="276" t="str">
        <f>IF(AU107="","",VLOOKUP(AU107,'②シフト記号表（従来型・ユニット型共通）'!$C$6:$L$47,10,FALSE))</f>
        <v/>
      </c>
      <c r="AV108" s="276" t="str">
        <f>IF(AV107="","",VLOOKUP(AV107,'②シフト記号表（従来型・ユニット型共通）'!$C$6:$L$47,10,FALSE))</f>
        <v/>
      </c>
      <c r="AW108" s="276" t="str">
        <f>IF(AW107="","",VLOOKUP(AW107,'②シフト記号表（従来型・ユニット型共通）'!$C$6:$L$47,10,FALSE))</f>
        <v/>
      </c>
      <c r="AX108" s="277" t="str">
        <f>IF(AX107="","",VLOOKUP(AX107,'②シフト記号表（従来型・ユニット型共通）'!$C$6:$L$47,10,FALSE))</f>
        <v/>
      </c>
      <c r="AY108" s="275" t="str">
        <f>IF(AY107="","",VLOOKUP(AY107,'②シフト記号表（従来型・ユニット型共通）'!$C$6:$L$47,10,FALSE))</f>
        <v/>
      </c>
      <c r="AZ108" s="276" t="str">
        <f>IF(AZ107="","",VLOOKUP(AZ107,'②シフト記号表（従来型・ユニット型共通）'!$C$6:$L$47,10,FALSE))</f>
        <v/>
      </c>
      <c r="BA108" s="276" t="str">
        <f>IF(BA107="","",VLOOKUP(BA107,'②シフト記号表（従来型・ユニット型共通）'!$C$6:$L$47,10,FALSE))</f>
        <v/>
      </c>
      <c r="BB108" s="750">
        <f>IF($BE$3="４週",SUM(W108:AX108),IF($BE$3="暦月",SUM(W108:BA108),""))</f>
        <v>0</v>
      </c>
      <c r="BC108" s="751"/>
      <c r="BD108" s="752">
        <f>IF($BE$3="４週",BB108/4,IF($BE$3="暦月",(BB108/($BE$8/7)),""))</f>
        <v>0</v>
      </c>
      <c r="BE108" s="751"/>
      <c r="BF108" s="747"/>
      <c r="BG108" s="748"/>
      <c r="BH108" s="748"/>
      <c r="BI108" s="748"/>
      <c r="BJ108" s="749"/>
    </row>
    <row r="109" spans="2:62" ht="20.25" customHeight="1">
      <c r="B109" s="660">
        <f>B107+1</f>
        <v>47</v>
      </c>
      <c r="C109" s="724"/>
      <c r="D109" s="651"/>
      <c r="E109" s="270"/>
      <c r="F109" s="271"/>
      <c r="G109" s="270"/>
      <c r="H109" s="271"/>
      <c r="I109" s="725"/>
      <c r="J109" s="726"/>
      <c r="K109" s="649"/>
      <c r="L109" s="650"/>
      <c r="M109" s="650"/>
      <c r="N109" s="651"/>
      <c r="O109" s="655"/>
      <c r="P109" s="656"/>
      <c r="Q109" s="656"/>
      <c r="R109" s="656"/>
      <c r="S109" s="657"/>
      <c r="T109" s="290" t="s">
        <v>902</v>
      </c>
      <c r="U109" s="291"/>
      <c r="V109" s="292"/>
      <c r="W109" s="283"/>
      <c r="X109" s="284"/>
      <c r="Y109" s="284"/>
      <c r="Z109" s="284"/>
      <c r="AA109" s="284"/>
      <c r="AB109" s="284"/>
      <c r="AC109" s="285"/>
      <c r="AD109" s="283"/>
      <c r="AE109" s="284"/>
      <c r="AF109" s="284"/>
      <c r="AG109" s="284"/>
      <c r="AH109" s="284"/>
      <c r="AI109" s="284"/>
      <c r="AJ109" s="285"/>
      <c r="AK109" s="283"/>
      <c r="AL109" s="284"/>
      <c r="AM109" s="284"/>
      <c r="AN109" s="284"/>
      <c r="AO109" s="284"/>
      <c r="AP109" s="284"/>
      <c r="AQ109" s="285"/>
      <c r="AR109" s="283"/>
      <c r="AS109" s="284"/>
      <c r="AT109" s="284"/>
      <c r="AU109" s="284"/>
      <c r="AV109" s="284"/>
      <c r="AW109" s="284"/>
      <c r="AX109" s="285"/>
      <c r="AY109" s="283"/>
      <c r="AZ109" s="284"/>
      <c r="BA109" s="286"/>
      <c r="BB109" s="658"/>
      <c r="BC109" s="659"/>
      <c r="BD109" s="713"/>
      <c r="BE109" s="714"/>
      <c r="BF109" s="715"/>
      <c r="BG109" s="716"/>
      <c r="BH109" s="716"/>
      <c r="BI109" s="716"/>
      <c r="BJ109" s="717"/>
    </row>
    <row r="110" spans="2:62" ht="20.25" customHeight="1">
      <c r="B110" s="661"/>
      <c r="C110" s="753"/>
      <c r="D110" s="754"/>
      <c r="E110" s="293"/>
      <c r="F110" s="294">
        <f>C109</f>
        <v>0</v>
      </c>
      <c r="G110" s="293"/>
      <c r="H110" s="294">
        <f>I109</f>
        <v>0</v>
      </c>
      <c r="I110" s="755"/>
      <c r="J110" s="756"/>
      <c r="K110" s="757"/>
      <c r="L110" s="758"/>
      <c r="M110" s="758"/>
      <c r="N110" s="754"/>
      <c r="O110" s="655"/>
      <c r="P110" s="656"/>
      <c r="Q110" s="656"/>
      <c r="R110" s="656"/>
      <c r="S110" s="657"/>
      <c r="T110" s="287" t="s">
        <v>903</v>
      </c>
      <c r="U110" s="288"/>
      <c r="V110" s="289"/>
      <c r="W110" s="275" t="str">
        <f>IF(W109="","",VLOOKUP(W109,'②シフト記号表（従来型・ユニット型共通）'!$C$6:$L$47,10,FALSE))</f>
        <v/>
      </c>
      <c r="X110" s="276" t="str">
        <f>IF(X109="","",VLOOKUP(X109,'②シフト記号表（従来型・ユニット型共通）'!$C$6:$L$47,10,FALSE))</f>
        <v/>
      </c>
      <c r="Y110" s="276" t="str">
        <f>IF(Y109="","",VLOOKUP(Y109,'②シフト記号表（従来型・ユニット型共通）'!$C$6:$L$47,10,FALSE))</f>
        <v/>
      </c>
      <c r="Z110" s="276" t="str">
        <f>IF(Z109="","",VLOOKUP(Z109,'②シフト記号表（従来型・ユニット型共通）'!$C$6:$L$47,10,FALSE))</f>
        <v/>
      </c>
      <c r="AA110" s="276" t="str">
        <f>IF(AA109="","",VLOOKUP(AA109,'②シフト記号表（従来型・ユニット型共通）'!$C$6:$L$47,10,FALSE))</f>
        <v/>
      </c>
      <c r="AB110" s="276" t="str">
        <f>IF(AB109="","",VLOOKUP(AB109,'②シフト記号表（従来型・ユニット型共通）'!$C$6:$L$47,10,FALSE))</f>
        <v/>
      </c>
      <c r="AC110" s="277" t="str">
        <f>IF(AC109="","",VLOOKUP(AC109,'②シフト記号表（従来型・ユニット型共通）'!$C$6:$L$47,10,FALSE))</f>
        <v/>
      </c>
      <c r="AD110" s="275" t="str">
        <f>IF(AD109="","",VLOOKUP(AD109,'②シフト記号表（従来型・ユニット型共通）'!$C$6:$L$47,10,FALSE))</f>
        <v/>
      </c>
      <c r="AE110" s="276" t="str">
        <f>IF(AE109="","",VLOOKUP(AE109,'②シフト記号表（従来型・ユニット型共通）'!$C$6:$L$47,10,FALSE))</f>
        <v/>
      </c>
      <c r="AF110" s="276" t="str">
        <f>IF(AF109="","",VLOOKUP(AF109,'②シフト記号表（従来型・ユニット型共通）'!$C$6:$L$47,10,FALSE))</f>
        <v/>
      </c>
      <c r="AG110" s="276" t="str">
        <f>IF(AG109="","",VLOOKUP(AG109,'②シフト記号表（従来型・ユニット型共通）'!$C$6:$L$47,10,FALSE))</f>
        <v/>
      </c>
      <c r="AH110" s="276" t="str">
        <f>IF(AH109="","",VLOOKUP(AH109,'②シフト記号表（従来型・ユニット型共通）'!$C$6:$L$47,10,FALSE))</f>
        <v/>
      </c>
      <c r="AI110" s="276" t="str">
        <f>IF(AI109="","",VLOOKUP(AI109,'②シフト記号表（従来型・ユニット型共通）'!$C$6:$L$47,10,FALSE))</f>
        <v/>
      </c>
      <c r="AJ110" s="277" t="str">
        <f>IF(AJ109="","",VLOOKUP(AJ109,'②シフト記号表（従来型・ユニット型共通）'!$C$6:$L$47,10,FALSE))</f>
        <v/>
      </c>
      <c r="AK110" s="275" t="str">
        <f>IF(AK109="","",VLOOKUP(AK109,'②シフト記号表（従来型・ユニット型共通）'!$C$6:$L$47,10,FALSE))</f>
        <v/>
      </c>
      <c r="AL110" s="276" t="str">
        <f>IF(AL109="","",VLOOKUP(AL109,'②シフト記号表（従来型・ユニット型共通）'!$C$6:$L$47,10,FALSE))</f>
        <v/>
      </c>
      <c r="AM110" s="276" t="str">
        <f>IF(AM109="","",VLOOKUP(AM109,'②シフト記号表（従来型・ユニット型共通）'!$C$6:$L$47,10,FALSE))</f>
        <v/>
      </c>
      <c r="AN110" s="276" t="str">
        <f>IF(AN109="","",VLOOKUP(AN109,'②シフト記号表（従来型・ユニット型共通）'!$C$6:$L$47,10,FALSE))</f>
        <v/>
      </c>
      <c r="AO110" s="276" t="str">
        <f>IF(AO109="","",VLOOKUP(AO109,'②シフト記号表（従来型・ユニット型共通）'!$C$6:$L$47,10,FALSE))</f>
        <v/>
      </c>
      <c r="AP110" s="276" t="str">
        <f>IF(AP109="","",VLOOKUP(AP109,'②シフト記号表（従来型・ユニット型共通）'!$C$6:$L$47,10,FALSE))</f>
        <v/>
      </c>
      <c r="AQ110" s="277" t="str">
        <f>IF(AQ109="","",VLOOKUP(AQ109,'②シフト記号表（従来型・ユニット型共通）'!$C$6:$L$47,10,FALSE))</f>
        <v/>
      </c>
      <c r="AR110" s="275" t="str">
        <f>IF(AR109="","",VLOOKUP(AR109,'②シフト記号表（従来型・ユニット型共通）'!$C$6:$L$47,10,FALSE))</f>
        <v/>
      </c>
      <c r="AS110" s="276" t="str">
        <f>IF(AS109="","",VLOOKUP(AS109,'②シフト記号表（従来型・ユニット型共通）'!$C$6:$L$47,10,FALSE))</f>
        <v/>
      </c>
      <c r="AT110" s="276" t="str">
        <f>IF(AT109="","",VLOOKUP(AT109,'②シフト記号表（従来型・ユニット型共通）'!$C$6:$L$47,10,FALSE))</f>
        <v/>
      </c>
      <c r="AU110" s="276" t="str">
        <f>IF(AU109="","",VLOOKUP(AU109,'②シフト記号表（従来型・ユニット型共通）'!$C$6:$L$47,10,FALSE))</f>
        <v/>
      </c>
      <c r="AV110" s="276" t="str">
        <f>IF(AV109="","",VLOOKUP(AV109,'②シフト記号表（従来型・ユニット型共通）'!$C$6:$L$47,10,FALSE))</f>
        <v/>
      </c>
      <c r="AW110" s="276" t="str">
        <f>IF(AW109="","",VLOOKUP(AW109,'②シフト記号表（従来型・ユニット型共通）'!$C$6:$L$47,10,FALSE))</f>
        <v/>
      </c>
      <c r="AX110" s="277" t="str">
        <f>IF(AX109="","",VLOOKUP(AX109,'②シフト記号表（従来型・ユニット型共通）'!$C$6:$L$47,10,FALSE))</f>
        <v/>
      </c>
      <c r="AY110" s="275" t="str">
        <f>IF(AY109="","",VLOOKUP(AY109,'②シフト記号表（従来型・ユニット型共通）'!$C$6:$L$47,10,FALSE))</f>
        <v/>
      </c>
      <c r="AZ110" s="276" t="str">
        <f>IF(AZ109="","",VLOOKUP(AZ109,'②シフト記号表（従来型・ユニット型共通）'!$C$6:$L$47,10,FALSE))</f>
        <v/>
      </c>
      <c r="BA110" s="276" t="str">
        <f>IF(BA109="","",VLOOKUP(BA109,'②シフト記号表（従来型・ユニット型共通）'!$C$6:$L$47,10,FALSE))</f>
        <v/>
      </c>
      <c r="BB110" s="750">
        <f>IF($BE$3="４週",SUM(W110:AX110),IF($BE$3="暦月",SUM(W110:BA110),""))</f>
        <v>0</v>
      </c>
      <c r="BC110" s="751"/>
      <c r="BD110" s="752">
        <f>IF($BE$3="４週",BB110/4,IF($BE$3="暦月",(BB110/($BE$8/7)),""))</f>
        <v>0</v>
      </c>
      <c r="BE110" s="751"/>
      <c r="BF110" s="747"/>
      <c r="BG110" s="748"/>
      <c r="BH110" s="748"/>
      <c r="BI110" s="748"/>
      <c r="BJ110" s="749"/>
    </row>
    <row r="111" spans="2:62" ht="20.25" customHeight="1">
      <c r="B111" s="660">
        <f>B109+1</f>
        <v>48</v>
      </c>
      <c r="C111" s="724"/>
      <c r="D111" s="651"/>
      <c r="E111" s="270"/>
      <c r="F111" s="271"/>
      <c r="G111" s="270"/>
      <c r="H111" s="271"/>
      <c r="I111" s="725"/>
      <c r="J111" s="726"/>
      <c r="K111" s="649"/>
      <c r="L111" s="650"/>
      <c r="M111" s="650"/>
      <c r="N111" s="651"/>
      <c r="O111" s="655"/>
      <c r="P111" s="656"/>
      <c r="Q111" s="656"/>
      <c r="R111" s="656"/>
      <c r="S111" s="657"/>
      <c r="T111" s="290" t="s">
        <v>902</v>
      </c>
      <c r="U111" s="291"/>
      <c r="V111" s="292"/>
      <c r="W111" s="283"/>
      <c r="X111" s="284"/>
      <c r="Y111" s="284"/>
      <c r="Z111" s="284"/>
      <c r="AA111" s="284"/>
      <c r="AB111" s="284"/>
      <c r="AC111" s="285"/>
      <c r="AD111" s="283"/>
      <c r="AE111" s="284"/>
      <c r="AF111" s="284"/>
      <c r="AG111" s="284"/>
      <c r="AH111" s="284"/>
      <c r="AI111" s="284"/>
      <c r="AJ111" s="285"/>
      <c r="AK111" s="283"/>
      <c r="AL111" s="284"/>
      <c r="AM111" s="284"/>
      <c r="AN111" s="284"/>
      <c r="AO111" s="284"/>
      <c r="AP111" s="284"/>
      <c r="AQ111" s="285"/>
      <c r="AR111" s="283"/>
      <c r="AS111" s="284"/>
      <c r="AT111" s="284"/>
      <c r="AU111" s="284"/>
      <c r="AV111" s="284"/>
      <c r="AW111" s="284"/>
      <c r="AX111" s="285"/>
      <c r="AY111" s="283"/>
      <c r="AZ111" s="284"/>
      <c r="BA111" s="286"/>
      <c r="BB111" s="658"/>
      <c r="BC111" s="659"/>
      <c r="BD111" s="713"/>
      <c r="BE111" s="714"/>
      <c r="BF111" s="715"/>
      <c r="BG111" s="716"/>
      <c r="BH111" s="716"/>
      <c r="BI111" s="716"/>
      <c r="BJ111" s="717"/>
    </row>
    <row r="112" spans="2:62" ht="20.25" customHeight="1">
      <c r="B112" s="661"/>
      <c r="C112" s="753"/>
      <c r="D112" s="754"/>
      <c r="E112" s="293"/>
      <c r="F112" s="294">
        <f>C111</f>
        <v>0</v>
      </c>
      <c r="G112" s="293"/>
      <c r="H112" s="294">
        <f>I111</f>
        <v>0</v>
      </c>
      <c r="I112" s="755"/>
      <c r="J112" s="756"/>
      <c r="K112" s="757"/>
      <c r="L112" s="758"/>
      <c r="M112" s="758"/>
      <c r="N112" s="754"/>
      <c r="O112" s="655"/>
      <c r="P112" s="656"/>
      <c r="Q112" s="656"/>
      <c r="R112" s="656"/>
      <c r="S112" s="657"/>
      <c r="T112" s="287" t="s">
        <v>903</v>
      </c>
      <c r="U112" s="288"/>
      <c r="V112" s="289"/>
      <c r="W112" s="275" t="str">
        <f>IF(W111="","",VLOOKUP(W111,'②シフト記号表（従来型・ユニット型共通）'!$C$6:$L$47,10,FALSE))</f>
        <v/>
      </c>
      <c r="X112" s="276" t="str">
        <f>IF(X111="","",VLOOKUP(X111,'②シフト記号表（従来型・ユニット型共通）'!$C$6:$L$47,10,FALSE))</f>
        <v/>
      </c>
      <c r="Y112" s="276" t="str">
        <f>IF(Y111="","",VLOOKUP(Y111,'②シフト記号表（従来型・ユニット型共通）'!$C$6:$L$47,10,FALSE))</f>
        <v/>
      </c>
      <c r="Z112" s="276" t="str">
        <f>IF(Z111="","",VLOOKUP(Z111,'②シフト記号表（従来型・ユニット型共通）'!$C$6:$L$47,10,FALSE))</f>
        <v/>
      </c>
      <c r="AA112" s="276" t="str">
        <f>IF(AA111="","",VLOOKUP(AA111,'②シフト記号表（従来型・ユニット型共通）'!$C$6:$L$47,10,FALSE))</f>
        <v/>
      </c>
      <c r="AB112" s="276" t="str">
        <f>IF(AB111="","",VLOOKUP(AB111,'②シフト記号表（従来型・ユニット型共通）'!$C$6:$L$47,10,FALSE))</f>
        <v/>
      </c>
      <c r="AC112" s="277" t="str">
        <f>IF(AC111="","",VLOOKUP(AC111,'②シフト記号表（従来型・ユニット型共通）'!$C$6:$L$47,10,FALSE))</f>
        <v/>
      </c>
      <c r="AD112" s="275" t="str">
        <f>IF(AD111="","",VLOOKUP(AD111,'②シフト記号表（従来型・ユニット型共通）'!$C$6:$L$47,10,FALSE))</f>
        <v/>
      </c>
      <c r="AE112" s="276" t="str">
        <f>IF(AE111="","",VLOOKUP(AE111,'②シフト記号表（従来型・ユニット型共通）'!$C$6:$L$47,10,FALSE))</f>
        <v/>
      </c>
      <c r="AF112" s="276" t="str">
        <f>IF(AF111="","",VLOOKUP(AF111,'②シフト記号表（従来型・ユニット型共通）'!$C$6:$L$47,10,FALSE))</f>
        <v/>
      </c>
      <c r="AG112" s="276" t="str">
        <f>IF(AG111="","",VLOOKUP(AG111,'②シフト記号表（従来型・ユニット型共通）'!$C$6:$L$47,10,FALSE))</f>
        <v/>
      </c>
      <c r="AH112" s="276" t="str">
        <f>IF(AH111="","",VLOOKUP(AH111,'②シフト記号表（従来型・ユニット型共通）'!$C$6:$L$47,10,FALSE))</f>
        <v/>
      </c>
      <c r="AI112" s="276" t="str">
        <f>IF(AI111="","",VLOOKUP(AI111,'②シフト記号表（従来型・ユニット型共通）'!$C$6:$L$47,10,FALSE))</f>
        <v/>
      </c>
      <c r="AJ112" s="277" t="str">
        <f>IF(AJ111="","",VLOOKUP(AJ111,'②シフト記号表（従来型・ユニット型共通）'!$C$6:$L$47,10,FALSE))</f>
        <v/>
      </c>
      <c r="AK112" s="275" t="str">
        <f>IF(AK111="","",VLOOKUP(AK111,'②シフト記号表（従来型・ユニット型共通）'!$C$6:$L$47,10,FALSE))</f>
        <v/>
      </c>
      <c r="AL112" s="276" t="str">
        <f>IF(AL111="","",VLOOKUP(AL111,'②シフト記号表（従来型・ユニット型共通）'!$C$6:$L$47,10,FALSE))</f>
        <v/>
      </c>
      <c r="AM112" s="276" t="str">
        <f>IF(AM111="","",VLOOKUP(AM111,'②シフト記号表（従来型・ユニット型共通）'!$C$6:$L$47,10,FALSE))</f>
        <v/>
      </c>
      <c r="AN112" s="276" t="str">
        <f>IF(AN111="","",VLOOKUP(AN111,'②シフト記号表（従来型・ユニット型共通）'!$C$6:$L$47,10,FALSE))</f>
        <v/>
      </c>
      <c r="AO112" s="276" t="str">
        <f>IF(AO111="","",VLOOKUP(AO111,'②シフト記号表（従来型・ユニット型共通）'!$C$6:$L$47,10,FALSE))</f>
        <v/>
      </c>
      <c r="AP112" s="276" t="str">
        <f>IF(AP111="","",VLOOKUP(AP111,'②シフト記号表（従来型・ユニット型共通）'!$C$6:$L$47,10,FALSE))</f>
        <v/>
      </c>
      <c r="AQ112" s="277" t="str">
        <f>IF(AQ111="","",VLOOKUP(AQ111,'②シフト記号表（従来型・ユニット型共通）'!$C$6:$L$47,10,FALSE))</f>
        <v/>
      </c>
      <c r="AR112" s="275" t="str">
        <f>IF(AR111="","",VLOOKUP(AR111,'②シフト記号表（従来型・ユニット型共通）'!$C$6:$L$47,10,FALSE))</f>
        <v/>
      </c>
      <c r="AS112" s="276" t="str">
        <f>IF(AS111="","",VLOOKUP(AS111,'②シフト記号表（従来型・ユニット型共通）'!$C$6:$L$47,10,FALSE))</f>
        <v/>
      </c>
      <c r="AT112" s="276" t="str">
        <f>IF(AT111="","",VLOOKUP(AT111,'②シフト記号表（従来型・ユニット型共通）'!$C$6:$L$47,10,FALSE))</f>
        <v/>
      </c>
      <c r="AU112" s="276" t="str">
        <f>IF(AU111="","",VLOOKUP(AU111,'②シフト記号表（従来型・ユニット型共通）'!$C$6:$L$47,10,FALSE))</f>
        <v/>
      </c>
      <c r="AV112" s="276" t="str">
        <f>IF(AV111="","",VLOOKUP(AV111,'②シフト記号表（従来型・ユニット型共通）'!$C$6:$L$47,10,FALSE))</f>
        <v/>
      </c>
      <c r="AW112" s="276" t="str">
        <f>IF(AW111="","",VLOOKUP(AW111,'②シフト記号表（従来型・ユニット型共通）'!$C$6:$L$47,10,FALSE))</f>
        <v/>
      </c>
      <c r="AX112" s="277" t="str">
        <f>IF(AX111="","",VLOOKUP(AX111,'②シフト記号表（従来型・ユニット型共通）'!$C$6:$L$47,10,FALSE))</f>
        <v/>
      </c>
      <c r="AY112" s="275" t="str">
        <f>IF(AY111="","",VLOOKUP(AY111,'②シフト記号表（従来型・ユニット型共通）'!$C$6:$L$47,10,FALSE))</f>
        <v/>
      </c>
      <c r="AZ112" s="276" t="str">
        <f>IF(AZ111="","",VLOOKUP(AZ111,'②シフト記号表（従来型・ユニット型共通）'!$C$6:$L$47,10,FALSE))</f>
        <v/>
      </c>
      <c r="BA112" s="276" t="str">
        <f>IF(BA111="","",VLOOKUP(BA111,'②シフト記号表（従来型・ユニット型共通）'!$C$6:$L$47,10,FALSE))</f>
        <v/>
      </c>
      <c r="BB112" s="750">
        <f>IF($BE$3="４週",SUM(W112:AX112),IF($BE$3="暦月",SUM(W112:BA112),""))</f>
        <v>0</v>
      </c>
      <c r="BC112" s="751"/>
      <c r="BD112" s="752">
        <f>IF($BE$3="４週",BB112/4,IF($BE$3="暦月",(BB112/($BE$8/7)),""))</f>
        <v>0</v>
      </c>
      <c r="BE112" s="751"/>
      <c r="BF112" s="747"/>
      <c r="BG112" s="748"/>
      <c r="BH112" s="748"/>
      <c r="BI112" s="748"/>
      <c r="BJ112" s="749"/>
    </row>
    <row r="113" spans="2:62" ht="20.25" customHeight="1">
      <c r="B113" s="660">
        <f>B111+1</f>
        <v>49</v>
      </c>
      <c r="C113" s="724"/>
      <c r="D113" s="651"/>
      <c r="E113" s="270"/>
      <c r="F113" s="271"/>
      <c r="G113" s="270"/>
      <c r="H113" s="271"/>
      <c r="I113" s="725"/>
      <c r="J113" s="726"/>
      <c r="K113" s="649"/>
      <c r="L113" s="650"/>
      <c r="M113" s="650"/>
      <c r="N113" s="651"/>
      <c r="O113" s="655"/>
      <c r="P113" s="656"/>
      <c r="Q113" s="656"/>
      <c r="R113" s="656"/>
      <c r="S113" s="657"/>
      <c r="T113" s="290" t="s">
        <v>902</v>
      </c>
      <c r="U113" s="291"/>
      <c r="V113" s="292"/>
      <c r="W113" s="283"/>
      <c r="X113" s="284"/>
      <c r="Y113" s="284"/>
      <c r="Z113" s="284"/>
      <c r="AA113" s="284"/>
      <c r="AB113" s="284"/>
      <c r="AC113" s="285"/>
      <c r="AD113" s="283"/>
      <c r="AE113" s="284"/>
      <c r="AF113" s="284"/>
      <c r="AG113" s="284"/>
      <c r="AH113" s="284"/>
      <c r="AI113" s="284"/>
      <c r="AJ113" s="285"/>
      <c r="AK113" s="283"/>
      <c r="AL113" s="284"/>
      <c r="AM113" s="284"/>
      <c r="AN113" s="284"/>
      <c r="AO113" s="284"/>
      <c r="AP113" s="284"/>
      <c r="AQ113" s="285"/>
      <c r="AR113" s="283"/>
      <c r="AS113" s="284"/>
      <c r="AT113" s="284"/>
      <c r="AU113" s="284"/>
      <c r="AV113" s="284"/>
      <c r="AW113" s="284"/>
      <c r="AX113" s="285"/>
      <c r="AY113" s="283"/>
      <c r="AZ113" s="284"/>
      <c r="BA113" s="286"/>
      <c r="BB113" s="658"/>
      <c r="BC113" s="659"/>
      <c r="BD113" s="713"/>
      <c r="BE113" s="714"/>
      <c r="BF113" s="715"/>
      <c r="BG113" s="716"/>
      <c r="BH113" s="716"/>
      <c r="BI113" s="716"/>
      <c r="BJ113" s="717"/>
    </row>
    <row r="114" spans="2:62" ht="20.25" customHeight="1">
      <c r="B114" s="661"/>
      <c r="C114" s="753"/>
      <c r="D114" s="754"/>
      <c r="E114" s="293"/>
      <c r="F114" s="294">
        <f>C113</f>
        <v>0</v>
      </c>
      <c r="G114" s="293"/>
      <c r="H114" s="294">
        <f>I113</f>
        <v>0</v>
      </c>
      <c r="I114" s="755"/>
      <c r="J114" s="756"/>
      <c r="K114" s="757"/>
      <c r="L114" s="758"/>
      <c r="M114" s="758"/>
      <c r="N114" s="754"/>
      <c r="O114" s="655"/>
      <c r="P114" s="656"/>
      <c r="Q114" s="656"/>
      <c r="R114" s="656"/>
      <c r="S114" s="657"/>
      <c r="T114" s="287" t="s">
        <v>903</v>
      </c>
      <c r="U114" s="288"/>
      <c r="V114" s="289"/>
      <c r="W114" s="275" t="str">
        <f>IF(W113="","",VLOOKUP(W113,'②シフト記号表（従来型・ユニット型共通）'!$C$6:$L$47,10,FALSE))</f>
        <v/>
      </c>
      <c r="X114" s="276" t="str">
        <f>IF(X113="","",VLOOKUP(X113,'②シフト記号表（従来型・ユニット型共通）'!$C$6:$L$47,10,FALSE))</f>
        <v/>
      </c>
      <c r="Y114" s="276" t="str">
        <f>IF(Y113="","",VLOOKUP(Y113,'②シフト記号表（従来型・ユニット型共通）'!$C$6:$L$47,10,FALSE))</f>
        <v/>
      </c>
      <c r="Z114" s="276" t="str">
        <f>IF(Z113="","",VLOOKUP(Z113,'②シフト記号表（従来型・ユニット型共通）'!$C$6:$L$47,10,FALSE))</f>
        <v/>
      </c>
      <c r="AA114" s="276" t="str">
        <f>IF(AA113="","",VLOOKUP(AA113,'②シフト記号表（従来型・ユニット型共通）'!$C$6:$L$47,10,FALSE))</f>
        <v/>
      </c>
      <c r="AB114" s="276" t="str">
        <f>IF(AB113="","",VLOOKUP(AB113,'②シフト記号表（従来型・ユニット型共通）'!$C$6:$L$47,10,FALSE))</f>
        <v/>
      </c>
      <c r="AC114" s="277" t="str">
        <f>IF(AC113="","",VLOOKUP(AC113,'②シフト記号表（従来型・ユニット型共通）'!$C$6:$L$47,10,FALSE))</f>
        <v/>
      </c>
      <c r="AD114" s="275" t="str">
        <f>IF(AD113="","",VLOOKUP(AD113,'②シフト記号表（従来型・ユニット型共通）'!$C$6:$L$47,10,FALSE))</f>
        <v/>
      </c>
      <c r="AE114" s="276" t="str">
        <f>IF(AE113="","",VLOOKUP(AE113,'②シフト記号表（従来型・ユニット型共通）'!$C$6:$L$47,10,FALSE))</f>
        <v/>
      </c>
      <c r="AF114" s="276" t="str">
        <f>IF(AF113="","",VLOOKUP(AF113,'②シフト記号表（従来型・ユニット型共通）'!$C$6:$L$47,10,FALSE))</f>
        <v/>
      </c>
      <c r="AG114" s="276" t="str">
        <f>IF(AG113="","",VLOOKUP(AG113,'②シフト記号表（従来型・ユニット型共通）'!$C$6:$L$47,10,FALSE))</f>
        <v/>
      </c>
      <c r="AH114" s="276" t="str">
        <f>IF(AH113="","",VLOOKUP(AH113,'②シフト記号表（従来型・ユニット型共通）'!$C$6:$L$47,10,FALSE))</f>
        <v/>
      </c>
      <c r="AI114" s="276" t="str">
        <f>IF(AI113="","",VLOOKUP(AI113,'②シフト記号表（従来型・ユニット型共通）'!$C$6:$L$47,10,FALSE))</f>
        <v/>
      </c>
      <c r="AJ114" s="277" t="str">
        <f>IF(AJ113="","",VLOOKUP(AJ113,'②シフト記号表（従来型・ユニット型共通）'!$C$6:$L$47,10,FALSE))</f>
        <v/>
      </c>
      <c r="AK114" s="275" t="str">
        <f>IF(AK113="","",VLOOKUP(AK113,'②シフト記号表（従来型・ユニット型共通）'!$C$6:$L$47,10,FALSE))</f>
        <v/>
      </c>
      <c r="AL114" s="276" t="str">
        <f>IF(AL113="","",VLOOKUP(AL113,'②シフト記号表（従来型・ユニット型共通）'!$C$6:$L$47,10,FALSE))</f>
        <v/>
      </c>
      <c r="AM114" s="276" t="str">
        <f>IF(AM113="","",VLOOKUP(AM113,'②シフト記号表（従来型・ユニット型共通）'!$C$6:$L$47,10,FALSE))</f>
        <v/>
      </c>
      <c r="AN114" s="276" t="str">
        <f>IF(AN113="","",VLOOKUP(AN113,'②シフト記号表（従来型・ユニット型共通）'!$C$6:$L$47,10,FALSE))</f>
        <v/>
      </c>
      <c r="AO114" s="276" t="str">
        <f>IF(AO113="","",VLOOKUP(AO113,'②シフト記号表（従来型・ユニット型共通）'!$C$6:$L$47,10,FALSE))</f>
        <v/>
      </c>
      <c r="AP114" s="276" t="str">
        <f>IF(AP113="","",VLOOKUP(AP113,'②シフト記号表（従来型・ユニット型共通）'!$C$6:$L$47,10,FALSE))</f>
        <v/>
      </c>
      <c r="AQ114" s="277" t="str">
        <f>IF(AQ113="","",VLOOKUP(AQ113,'②シフト記号表（従来型・ユニット型共通）'!$C$6:$L$47,10,FALSE))</f>
        <v/>
      </c>
      <c r="AR114" s="275" t="str">
        <f>IF(AR113="","",VLOOKUP(AR113,'②シフト記号表（従来型・ユニット型共通）'!$C$6:$L$47,10,FALSE))</f>
        <v/>
      </c>
      <c r="AS114" s="276" t="str">
        <f>IF(AS113="","",VLOOKUP(AS113,'②シフト記号表（従来型・ユニット型共通）'!$C$6:$L$47,10,FALSE))</f>
        <v/>
      </c>
      <c r="AT114" s="276" t="str">
        <f>IF(AT113="","",VLOOKUP(AT113,'②シフト記号表（従来型・ユニット型共通）'!$C$6:$L$47,10,FALSE))</f>
        <v/>
      </c>
      <c r="AU114" s="276" t="str">
        <f>IF(AU113="","",VLOOKUP(AU113,'②シフト記号表（従来型・ユニット型共通）'!$C$6:$L$47,10,FALSE))</f>
        <v/>
      </c>
      <c r="AV114" s="276" t="str">
        <f>IF(AV113="","",VLOOKUP(AV113,'②シフト記号表（従来型・ユニット型共通）'!$C$6:$L$47,10,FALSE))</f>
        <v/>
      </c>
      <c r="AW114" s="276" t="str">
        <f>IF(AW113="","",VLOOKUP(AW113,'②シフト記号表（従来型・ユニット型共通）'!$C$6:$L$47,10,FALSE))</f>
        <v/>
      </c>
      <c r="AX114" s="277" t="str">
        <f>IF(AX113="","",VLOOKUP(AX113,'②シフト記号表（従来型・ユニット型共通）'!$C$6:$L$47,10,FALSE))</f>
        <v/>
      </c>
      <c r="AY114" s="275" t="str">
        <f>IF(AY113="","",VLOOKUP(AY113,'②シフト記号表（従来型・ユニット型共通）'!$C$6:$L$47,10,FALSE))</f>
        <v/>
      </c>
      <c r="AZ114" s="276" t="str">
        <f>IF(AZ113="","",VLOOKUP(AZ113,'②シフト記号表（従来型・ユニット型共通）'!$C$6:$L$47,10,FALSE))</f>
        <v/>
      </c>
      <c r="BA114" s="276" t="str">
        <f>IF(BA113="","",VLOOKUP(BA113,'②シフト記号表（従来型・ユニット型共通）'!$C$6:$L$47,10,FALSE))</f>
        <v/>
      </c>
      <c r="BB114" s="750">
        <f>IF($BE$3="４週",SUM(W114:AX114),IF($BE$3="暦月",SUM(W114:BA114),""))</f>
        <v>0</v>
      </c>
      <c r="BC114" s="751"/>
      <c r="BD114" s="752">
        <f>IF($BE$3="４週",BB114/4,IF($BE$3="暦月",(BB114/($BE$8/7)),""))</f>
        <v>0</v>
      </c>
      <c r="BE114" s="751"/>
      <c r="BF114" s="747"/>
      <c r="BG114" s="748"/>
      <c r="BH114" s="748"/>
      <c r="BI114" s="748"/>
      <c r="BJ114" s="749"/>
    </row>
    <row r="115" spans="2:62" ht="20.25" customHeight="1">
      <c r="B115" s="660">
        <f>B113+1</f>
        <v>50</v>
      </c>
      <c r="C115" s="724"/>
      <c r="D115" s="651"/>
      <c r="E115" s="270"/>
      <c r="F115" s="271"/>
      <c r="G115" s="270"/>
      <c r="H115" s="271"/>
      <c r="I115" s="725"/>
      <c r="J115" s="726"/>
      <c r="K115" s="649"/>
      <c r="L115" s="650"/>
      <c r="M115" s="650"/>
      <c r="N115" s="651"/>
      <c r="O115" s="655"/>
      <c r="P115" s="656"/>
      <c r="Q115" s="656"/>
      <c r="R115" s="656"/>
      <c r="S115" s="657"/>
      <c r="T115" s="290" t="s">
        <v>902</v>
      </c>
      <c r="U115" s="291"/>
      <c r="V115" s="292"/>
      <c r="W115" s="283"/>
      <c r="X115" s="284"/>
      <c r="Y115" s="284"/>
      <c r="Z115" s="284"/>
      <c r="AA115" s="284"/>
      <c r="AB115" s="284"/>
      <c r="AC115" s="285"/>
      <c r="AD115" s="283"/>
      <c r="AE115" s="284"/>
      <c r="AF115" s="284"/>
      <c r="AG115" s="284"/>
      <c r="AH115" s="284"/>
      <c r="AI115" s="284"/>
      <c r="AJ115" s="285"/>
      <c r="AK115" s="283"/>
      <c r="AL115" s="284"/>
      <c r="AM115" s="284"/>
      <c r="AN115" s="284"/>
      <c r="AO115" s="284"/>
      <c r="AP115" s="284"/>
      <c r="AQ115" s="285"/>
      <c r="AR115" s="283"/>
      <c r="AS115" s="284"/>
      <c r="AT115" s="284"/>
      <c r="AU115" s="284"/>
      <c r="AV115" s="284"/>
      <c r="AW115" s="284"/>
      <c r="AX115" s="285"/>
      <c r="AY115" s="283"/>
      <c r="AZ115" s="284"/>
      <c r="BA115" s="286"/>
      <c r="BB115" s="658"/>
      <c r="BC115" s="659"/>
      <c r="BD115" s="713"/>
      <c r="BE115" s="714"/>
      <c r="BF115" s="715"/>
      <c r="BG115" s="716"/>
      <c r="BH115" s="716"/>
      <c r="BI115" s="716"/>
      <c r="BJ115" s="717"/>
    </row>
    <row r="116" spans="2:62" ht="20.25" customHeight="1">
      <c r="B116" s="661"/>
      <c r="C116" s="753"/>
      <c r="D116" s="754"/>
      <c r="E116" s="293"/>
      <c r="F116" s="294">
        <f>C115</f>
        <v>0</v>
      </c>
      <c r="G116" s="293"/>
      <c r="H116" s="294">
        <f>I115</f>
        <v>0</v>
      </c>
      <c r="I116" s="755"/>
      <c r="J116" s="756"/>
      <c r="K116" s="757"/>
      <c r="L116" s="758"/>
      <c r="M116" s="758"/>
      <c r="N116" s="754"/>
      <c r="O116" s="655"/>
      <c r="P116" s="656"/>
      <c r="Q116" s="656"/>
      <c r="R116" s="656"/>
      <c r="S116" s="657"/>
      <c r="T116" s="287" t="s">
        <v>903</v>
      </c>
      <c r="U116" s="288"/>
      <c r="V116" s="289"/>
      <c r="W116" s="275" t="str">
        <f>IF(W115="","",VLOOKUP(W115,'②シフト記号表（従来型・ユニット型共通）'!$C$6:$L$47,10,FALSE))</f>
        <v/>
      </c>
      <c r="X116" s="276" t="str">
        <f>IF(X115="","",VLOOKUP(X115,'②シフト記号表（従来型・ユニット型共通）'!$C$6:$L$47,10,FALSE))</f>
        <v/>
      </c>
      <c r="Y116" s="276" t="str">
        <f>IF(Y115="","",VLOOKUP(Y115,'②シフト記号表（従来型・ユニット型共通）'!$C$6:$L$47,10,FALSE))</f>
        <v/>
      </c>
      <c r="Z116" s="276" t="str">
        <f>IF(Z115="","",VLOOKUP(Z115,'②シフト記号表（従来型・ユニット型共通）'!$C$6:$L$47,10,FALSE))</f>
        <v/>
      </c>
      <c r="AA116" s="276" t="str">
        <f>IF(AA115="","",VLOOKUP(AA115,'②シフト記号表（従来型・ユニット型共通）'!$C$6:$L$47,10,FALSE))</f>
        <v/>
      </c>
      <c r="AB116" s="276" t="str">
        <f>IF(AB115="","",VLOOKUP(AB115,'②シフト記号表（従来型・ユニット型共通）'!$C$6:$L$47,10,FALSE))</f>
        <v/>
      </c>
      <c r="AC116" s="277" t="str">
        <f>IF(AC115="","",VLOOKUP(AC115,'②シフト記号表（従来型・ユニット型共通）'!$C$6:$L$47,10,FALSE))</f>
        <v/>
      </c>
      <c r="AD116" s="275" t="str">
        <f>IF(AD115="","",VLOOKUP(AD115,'②シフト記号表（従来型・ユニット型共通）'!$C$6:$L$47,10,FALSE))</f>
        <v/>
      </c>
      <c r="AE116" s="276" t="str">
        <f>IF(AE115="","",VLOOKUP(AE115,'②シフト記号表（従来型・ユニット型共通）'!$C$6:$L$47,10,FALSE))</f>
        <v/>
      </c>
      <c r="AF116" s="276" t="str">
        <f>IF(AF115="","",VLOOKUP(AF115,'②シフト記号表（従来型・ユニット型共通）'!$C$6:$L$47,10,FALSE))</f>
        <v/>
      </c>
      <c r="AG116" s="276" t="str">
        <f>IF(AG115="","",VLOOKUP(AG115,'②シフト記号表（従来型・ユニット型共通）'!$C$6:$L$47,10,FALSE))</f>
        <v/>
      </c>
      <c r="AH116" s="276" t="str">
        <f>IF(AH115="","",VLOOKUP(AH115,'②シフト記号表（従来型・ユニット型共通）'!$C$6:$L$47,10,FALSE))</f>
        <v/>
      </c>
      <c r="AI116" s="276" t="str">
        <f>IF(AI115="","",VLOOKUP(AI115,'②シフト記号表（従来型・ユニット型共通）'!$C$6:$L$47,10,FALSE))</f>
        <v/>
      </c>
      <c r="AJ116" s="277" t="str">
        <f>IF(AJ115="","",VLOOKUP(AJ115,'②シフト記号表（従来型・ユニット型共通）'!$C$6:$L$47,10,FALSE))</f>
        <v/>
      </c>
      <c r="AK116" s="275" t="str">
        <f>IF(AK115="","",VLOOKUP(AK115,'②シフト記号表（従来型・ユニット型共通）'!$C$6:$L$47,10,FALSE))</f>
        <v/>
      </c>
      <c r="AL116" s="276" t="str">
        <f>IF(AL115="","",VLOOKUP(AL115,'②シフト記号表（従来型・ユニット型共通）'!$C$6:$L$47,10,FALSE))</f>
        <v/>
      </c>
      <c r="AM116" s="276" t="str">
        <f>IF(AM115="","",VLOOKUP(AM115,'②シフト記号表（従来型・ユニット型共通）'!$C$6:$L$47,10,FALSE))</f>
        <v/>
      </c>
      <c r="AN116" s="276" t="str">
        <f>IF(AN115="","",VLOOKUP(AN115,'②シフト記号表（従来型・ユニット型共通）'!$C$6:$L$47,10,FALSE))</f>
        <v/>
      </c>
      <c r="AO116" s="276" t="str">
        <f>IF(AO115="","",VLOOKUP(AO115,'②シフト記号表（従来型・ユニット型共通）'!$C$6:$L$47,10,FALSE))</f>
        <v/>
      </c>
      <c r="AP116" s="276" t="str">
        <f>IF(AP115="","",VLOOKUP(AP115,'②シフト記号表（従来型・ユニット型共通）'!$C$6:$L$47,10,FALSE))</f>
        <v/>
      </c>
      <c r="AQ116" s="277" t="str">
        <f>IF(AQ115="","",VLOOKUP(AQ115,'②シフト記号表（従来型・ユニット型共通）'!$C$6:$L$47,10,FALSE))</f>
        <v/>
      </c>
      <c r="AR116" s="275" t="str">
        <f>IF(AR115="","",VLOOKUP(AR115,'②シフト記号表（従来型・ユニット型共通）'!$C$6:$L$47,10,FALSE))</f>
        <v/>
      </c>
      <c r="AS116" s="276" t="str">
        <f>IF(AS115="","",VLOOKUP(AS115,'②シフト記号表（従来型・ユニット型共通）'!$C$6:$L$47,10,FALSE))</f>
        <v/>
      </c>
      <c r="AT116" s="276" t="str">
        <f>IF(AT115="","",VLOOKUP(AT115,'②シフト記号表（従来型・ユニット型共通）'!$C$6:$L$47,10,FALSE))</f>
        <v/>
      </c>
      <c r="AU116" s="276" t="str">
        <f>IF(AU115="","",VLOOKUP(AU115,'②シフト記号表（従来型・ユニット型共通）'!$C$6:$L$47,10,FALSE))</f>
        <v/>
      </c>
      <c r="AV116" s="276" t="str">
        <f>IF(AV115="","",VLOOKUP(AV115,'②シフト記号表（従来型・ユニット型共通）'!$C$6:$L$47,10,FALSE))</f>
        <v/>
      </c>
      <c r="AW116" s="276" t="str">
        <f>IF(AW115="","",VLOOKUP(AW115,'②シフト記号表（従来型・ユニット型共通）'!$C$6:$L$47,10,FALSE))</f>
        <v/>
      </c>
      <c r="AX116" s="277" t="str">
        <f>IF(AX115="","",VLOOKUP(AX115,'②シフト記号表（従来型・ユニット型共通）'!$C$6:$L$47,10,FALSE))</f>
        <v/>
      </c>
      <c r="AY116" s="275" t="str">
        <f>IF(AY115="","",VLOOKUP(AY115,'②シフト記号表（従来型・ユニット型共通）'!$C$6:$L$47,10,FALSE))</f>
        <v/>
      </c>
      <c r="AZ116" s="276" t="str">
        <f>IF(AZ115="","",VLOOKUP(AZ115,'②シフト記号表（従来型・ユニット型共通）'!$C$6:$L$47,10,FALSE))</f>
        <v/>
      </c>
      <c r="BA116" s="276" t="str">
        <f>IF(BA115="","",VLOOKUP(BA115,'②シフト記号表（従来型・ユニット型共通）'!$C$6:$L$47,10,FALSE))</f>
        <v/>
      </c>
      <c r="BB116" s="750">
        <f>IF($BE$3="４週",SUM(W116:AX116),IF($BE$3="暦月",SUM(W116:BA116),""))</f>
        <v>0</v>
      </c>
      <c r="BC116" s="751"/>
      <c r="BD116" s="752">
        <f>IF($BE$3="４週",BB116/4,IF($BE$3="暦月",(BB116/($BE$8/7)),""))</f>
        <v>0</v>
      </c>
      <c r="BE116" s="751"/>
      <c r="BF116" s="747"/>
      <c r="BG116" s="748"/>
      <c r="BH116" s="748"/>
      <c r="BI116" s="748"/>
      <c r="BJ116" s="749"/>
    </row>
    <row r="117" spans="2:62" ht="20.25" customHeight="1">
      <c r="B117" s="660">
        <f>B115+1</f>
        <v>51</v>
      </c>
      <c r="C117" s="724"/>
      <c r="D117" s="651"/>
      <c r="E117" s="270"/>
      <c r="F117" s="271"/>
      <c r="G117" s="270"/>
      <c r="H117" s="271"/>
      <c r="I117" s="725"/>
      <c r="J117" s="726"/>
      <c r="K117" s="649"/>
      <c r="L117" s="650"/>
      <c r="M117" s="650"/>
      <c r="N117" s="651"/>
      <c r="O117" s="655"/>
      <c r="P117" s="656"/>
      <c r="Q117" s="656"/>
      <c r="R117" s="656"/>
      <c r="S117" s="657"/>
      <c r="T117" s="290" t="s">
        <v>902</v>
      </c>
      <c r="U117" s="291"/>
      <c r="V117" s="292"/>
      <c r="W117" s="283"/>
      <c r="X117" s="284"/>
      <c r="Y117" s="284"/>
      <c r="Z117" s="284"/>
      <c r="AA117" s="284"/>
      <c r="AB117" s="284"/>
      <c r="AC117" s="285"/>
      <c r="AD117" s="283"/>
      <c r="AE117" s="284"/>
      <c r="AF117" s="284"/>
      <c r="AG117" s="284"/>
      <c r="AH117" s="284"/>
      <c r="AI117" s="284"/>
      <c r="AJ117" s="285"/>
      <c r="AK117" s="283"/>
      <c r="AL117" s="284"/>
      <c r="AM117" s="284"/>
      <c r="AN117" s="284"/>
      <c r="AO117" s="284"/>
      <c r="AP117" s="284"/>
      <c r="AQ117" s="285"/>
      <c r="AR117" s="283"/>
      <c r="AS117" s="284"/>
      <c r="AT117" s="284"/>
      <c r="AU117" s="284"/>
      <c r="AV117" s="284"/>
      <c r="AW117" s="284"/>
      <c r="AX117" s="285"/>
      <c r="AY117" s="283"/>
      <c r="AZ117" s="284"/>
      <c r="BA117" s="286"/>
      <c r="BB117" s="658"/>
      <c r="BC117" s="659"/>
      <c r="BD117" s="713"/>
      <c r="BE117" s="714"/>
      <c r="BF117" s="715"/>
      <c r="BG117" s="716"/>
      <c r="BH117" s="716"/>
      <c r="BI117" s="716"/>
      <c r="BJ117" s="717"/>
    </row>
    <row r="118" spans="2:62" ht="20.25" customHeight="1">
      <c r="B118" s="661"/>
      <c r="C118" s="753"/>
      <c r="D118" s="754"/>
      <c r="E118" s="293"/>
      <c r="F118" s="294">
        <f>C117</f>
        <v>0</v>
      </c>
      <c r="G118" s="293"/>
      <c r="H118" s="294">
        <f>I117</f>
        <v>0</v>
      </c>
      <c r="I118" s="755"/>
      <c r="J118" s="756"/>
      <c r="K118" s="757"/>
      <c r="L118" s="758"/>
      <c r="M118" s="758"/>
      <c r="N118" s="754"/>
      <c r="O118" s="655"/>
      <c r="P118" s="656"/>
      <c r="Q118" s="656"/>
      <c r="R118" s="656"/>
      <c r="S118" s="657"/>
      <c r="T118" s="287" t="s">
        <v>903</v>
      </c>
      <c r="U118" s="288"/>
      <c r="V118" s="289"/>
      <c r="W118" s="275" t="str">
        <f>IF(W117="","",VLOOKUP(W117,'②シフト記号表（従来型・ユニット型共通）'!$C$6:$L$47,10,FALSE))</f>
        <v/>
      </c>
      <c r="X118" s="276" t="str">
        <f>IF(X117="","",VLOOKUP(X117,'②シフト記号表（従来型・ユニット型共通）'!$C$6:$L$47,10,FALSE))</f>
        <v/>
      </c>
      <c r="Y118" s="276" t="str">
        <f>IF(Y117="","",VLOOKUP(Y117,'②シフト記号表（従来型・ユニット型共通）'!$C$6:$L$47,10,FALSE))</f>
        <v/>
      </c>
      <c r="Z118" s="276" t="str">
        <f>IF(Z117="","",VLOOKUP(Z117,'②シフト記号表（従来型・ユニット型共通）'!$C$6:$L$47,10,FALSE))</f>
        <v/>
      </c>
      <c r="AA118" s="276" t="str">
        <f>IF(AA117="","",VLOOKUP(AA117,'②シフト記号表（従来型・ユニット型共通）'!$C$6:$L$47,10,FALSE))</f>
        <v/>
      </c>
      <c r="AB118" s="276" t="str">
        <f>IF(AB117="","",VLOOKUP(AB117,'②シフト記号表（従来型・ユニット型共通）'!$C$6:$L$47,10,FALSE))</f>
        <v/>
      </c>
      <c r="AC118" s="277" t="str">
        <f>IF(AC117="","",VLOOKUP(AC117,'②シフト記号表（従来型・ユニット型共通）'!$C$6:$L$47,10,FALSE))</f>
        <v/>
      </c>
      <c r="AD118" s="275" t="str">
        <f>IF(AD117="","",VLOOKUP(AD117,'②シフト記号表（従来型・ユニット型共通）'!$C$6:$L$47,10,FALSE))</f>
        <v/>
      </c>
      <c r="AE118" s="276" t="str">
        <f>IF(AE117="","",VLOOKUP(AE117,'②シフト記号表（従来型・ユニット型共通）'!$C$6:$L$47,10,FALSE))</f>
        <v/>
      </c>
      <c r="AF118" s="276" t="str">
        <f>IF(AF117="","",VLOOKUP(AF117,'②シフト記号表（従来型・ユニット型共通）'!$C$6:$L$47,10,FALSE))</f>
        <v/>
      </c>
      <c r="AG118" s="276" t="str">
        <f>IF(AG117="","",VLOOKUP(AG117,'②シフト記号表（従来型・ユニット型共通）'!$C$6:$L$47,10,FALSE))</f>
        <v/>
      </c>
      <c r="AH118" s="276" t="str">
        <f>IF(AH117="","",VLOOKUP(AH117,'②シフト記号表（従来型・ユニット型共通）'!$C$6:$L$47,10,FALSE))</f>
        <v/>
      </c>
      <c r="AI118" s="276" t="str">
        <f>IF(AI117="","",VLOOKUP(AI117,'②シフト記号表（従来型・ユニット型共通）'!$C$6:$L$47,10,FALSE))</f>
        <v/>
      </c>
      <c r="AJ118" s="277" t="str">
        <f>IF(AJ117="","",VLOOKUP(AJ117,'②シフト記号表（従来型・ユニット型共通）'!$C$6:$L$47,10,FALSE))</f>
        <v/>
      </c>
      <c r="AK118" s="275" t="str">
        <f>IF(AK117="","",VLOOKUP(AK117,'②シフト記号表（従来型・ユニット型共通）'!$C$6:$L$47,10,FALSE))</f>
        <v/>
      </c>
      <c r="AL118" s="276" t="str">
        <f>IF(AL117="","",VLOOKUP(AL117,'②シフト記号表（従来型・ユニット型共通）'!$C$6:$L$47,10,FALSE))</f>
        <v/>
      </c>
      <c r="AM118" s="276" t="str">
        <f>IF(AM117="","",VLOOKUP(AM117,'②シフト記号表（従来型・ユニット型共通）'!$C$6:$L$47,10,FALSE))</f>
        <v/>
      </c>
      <c r="AN118" s="276" t="str">
        <f>IF(AN117="","",VLOOKUP(AN117,'②シフト記号表（従来型・ユニット型共通）'!$C$6:$L$47,10,FALSE))</f>
        <v/>
      </c>
      <c r="AO118" s="276" t="str">
        <f>IF(AO117="","",VLOOKUP(AO117,'②シフト記号表（従来型・ユニット型共通）'!$C$6:$L$47,10,FALSE))</f>
        <v/>
      </c>
      <c r="AP118" s="276" t="str">
        <f>IF(AP117="","",VLOOKUP(AP117,'②シフト記号表（従来型・ユニット型共通）'!$C$6:$L$47,10,FALSE))</f>
        <v/>
      </c>
      <c r="AQ118" s="277" t="str">
        <f>IF(AQ117="","",VLOOKUP(AQ117,'②シフト記号表（従来型・ユニット型共通）'!$C$6:$L$47,10,FALSE))</f>
        <v/>
      </c>
      <c r="AR118" s="275" t="str">
        <f>IF(AR117="","",VLOOKUP(AR117,'②シフト記号表（従来型・ユニット型共通）'!$C$6:$L$47,10,FALSE))</f>
        <v/>
      </c>
      <c r="AS118" s="276" t="str">
        <f>IF(AS117="","",VLOOKUP(AS117,'②シフト記号表（従来型・ユニット型共通）'!$C$6:$L$47,10,FALSE))</f>
        <v/>
      </c>
      <c r="AT118" s="276" t="str">
        <f>IF(AT117="","",VLOOKUP(AT117,'②シフト記号表（従来型・ユニット型共通）'!$C$6:$L$47,10,FALSE))</f>
        <v/>
      </c>
      <c r="AU118" s="276" t="str">
        <f>IF(AU117="","",VLOOKUP(AU117,'②シフト記号表（従来型・ユニット型共通）'!$C$6:$L$47,10,FALSE))</f>
        <v/>
      </c>
      <c r="AV118" s="276" t="str">
        <f>IF(AV117="","",VLOOKUP(AV117,'②シフト記号表（従来型・ユニット型共通）'!$C$6:$L$47,10,FALSE))</f>
        <v/>
      </c>
      <c r="AW118" s="276" t="str">
        <f>IF(AW117="","",VLOOKUP(AW117,'②シフト記号表（従来型・ユニット型共通）'!$C$6:$L$47,10,FALSE))</f>
        <v/>
      </c>
      <c r="AX118" s="277" t="str">
        <f>IF(AX117="","",VLOOKUP(AX117,'②シフト記号表（従来型・ユニット型共通）'!$C$6:$L$47,10,FALSE))</f>
        <v/>
      </c>
      <c r="AY118" s="275" t="str">
        <f>IF(AY117="","",VLOOKUP(AY117,'②シフト記号表（従来型・ユニット型共通）'!$C$6:$L$47,10,FALSE))</f>
        <v/>
      </c>
      <c r="AZ118" s="276" t="str">
        <f>IF(AZ117="","",VLOOKUP(AZ117,'②シフト記号表（従来型・ユニット型共通）'!$C$6:$L$47,10,FALSE))</f>
        <v/>
      </c>
      <c r="BA118" s="276" t="str">
        <f>IF(BA117="","",VLOOKUP(BA117,'②シフト記号表（従来型・ユニット型共通）'!$C$6:$L$47,10,FALSE))</f>
        <v/>
      </c>
      <c r="BB118" s="750">
        <f>IF($BE$3="４週",SUM(W118:AX118),IF($BE$3="暦月",SUM(W118:BA118),""))</f>
        <v>0</v>
      </c>
      <c r="BC118" s="751"/>
      <c r="BD118" s="752">
        <f>IF($BE$3="４週",BB118/4,IF($BE$3="暦月",(BB118/($BE$8/7)),""))</f>
        <v>0</v>
      </c>
      <c r="BE118" s="751"/>
      <c r="BF118" s="747"/>
      <c r="BG118" s="748"/>
      <c r="BH118" s="748"/>
      <c r="BI118" s="748"/>
      <c r="BJ118" s="749"/>
    </row>
    <row r="119" spans="2:62" ht="20.25" customHeight="1">
      <c r="B119" s="660">
        <f>B117+1</f>
        <v>52</v>
      </c>
      <c r="C119" s="724"/>
      <c r="D119" s="651"/>
      <c r="E119" s="270"/>
      <c r="F119" s="271"/>
      <c r="G119" s="270"/>
      <c r="H119" s="271"/>
      <c r="I119" s="725"/>
      <c r="J119" s="726"/>
      <c r="K119" s="649"/>
      <c r="L119" s="650"/>
      <c r="M119" s="650"/>
      <c r="N119" s="651"/>
      <c r="O119" s="655"/>
      <c r="P119" s="656"/>
      <c r="Q119" s="656"/>
      <c r="R119" s="656"/>
      <c r="S119" s="657"/>
      <c r="T119" s="290" t="s">
        <v>902</v>
      </c>
      <c r="U119" s="291"/>
      <c r="V119" s="292"/>
      <c r="W119" s="283"/>
      <c r="X119" s="284"/>
      <c r="Y119" s="284"/>
      <c r="Z119" s="284"/>
      <c r="AA119" s="284"/>
      <c r="AB119" s="284"/>
      <c r="AC119" s="285"/>
      <c r="AD119" s="283"/>
      <c r="AE119" s="284"/>
      <c r="AF119" s="284"/>
      <c r="AG119" s="284"/>
      <c r="AH119" s="284"/>
      <c r="AI119" s="284"/>
      <c r="AJ119" s="285"/>
      <c r="AK119" s="283"/>
      <c r="AL119" s="284"/>
      <c r="AM119" s="284"/>
      <c r="AN119" s="284"/>
      <c r="AO119" s="284"/>
      <c r="AP119" s="284"/>
      <c r="AQ119" s="285"/>
      <c r="AR119" s="283"/>
      <c r="AS119" s="284"/>
      <c r="AT119" s="284"/>
      <c r="AU119" s="284"/>
      <c r="AV119" s="284"/>
      <c r="AW119" s="284"/>
      <c r="AX119" s="285"/>
      <c r="AY119" s="283"/>
      <c r="AZ119" s="284"/>
      <c r="BA119" s="286"/>
      <c r="BB119" s="658"/>
      <c r="BC119" s="659"/>
      <c r="BD119" s="713"/>
      <c r="BE119" s="714"/>
      <c r="BF119" s="715"/>
      <c r="BG119" s="716"/>
      <c r="BH119" s="716"/>
      <c r="BI119" s="716"/>
      <c r="BJ119" s="717"/>
    </row>
    <row r="120" spans="2:62" ht="20.25" customHeight="1">
      <c r="B120" s="661"/>
      <c r="C120" s="753"/>
      <c r="D120" s="754"/>
      <c r="E120" s="293"/>
      <c r="F120" s="294">
        <f>C119</f>
        <v>0</v>
      </c>
      <c r="G120" s="293"/>
      <c r="H120" s="294">
        <f>I119</f>
        <v>0</v>
      </c>
      <c r="I120" s="755"/>
      <c r="J120" s="756"/>
      <c r="K120" s="757"/>
      <c r="L120" s="758"/>
      <c r="M120" s="758"/>
      <c r="N120" s="754"/>
      <c r="O120" s="655"/>
      <c r="P120" s="656"/>
      <c r="Q120" s="656"/>
      <c r="R120" s="656"/>
      <c r="S120" s="657"/>
      <c r="T120" s="287" t="s">
        <v>903</v>
      </c>
      <c r="U120" s="288"/>
      <c r="V120" s="289"/>
      <c r="W120" s="275" t="str">
        <f>IF(W119="","",VLOOKUP(W119,'②シフト記号表（従来型・ユニット型共通）'!$C$6:$L$47,10,FALSE))</f>
        <v/>
      </c>
      <c r="X120" s="276" t="str">
        <f>IF(X119="","",VLOOKUP(X119,'②シフト記号表（従来型・ユニット型共通）'!$C$6:$L$47,10,FALSE))</f>
        <v/>
      </c>
      <c r="Y120" s="276" t="str">
        <f>IF(Y119="","",VLOOKUP(Y119,'②シフト記号表（従来型・ユニット型共通）'!$C$6:$L$47,10,FALSE))</f>
        <v/>
      </c>
      <c r="Z120" s="276" t="str">
        <f>IF(Z119="","",VLOOKUP(Z119,'②シフト記号表（従来型・ユニット型共通）'!$C$6:$L$47,10,FALSE))</f>
        <v/>
      </c>
      <c r="AA120" s="276" t="str">
        <f>IF(AA119="","",VLOOKUP(AA119,'②シフト記号表（従来型・ユニット型共通）'!$C$6:$L$47,10,FALSE))</f>
        <v/>
      </c>
      <c r="AB120" s="276" t="str">
        <f>IF(AB119="","",VLOOKUP(AB119,'②シフト記号表（従来型・ユニット型共通）'!$C$6:$L$47,10,FALSE))</f>
        <v/>
      </c>
      <c r="AC120" s="277" t="str">
        <f>IF(AC119="","",VLOOKUP(AC119,'②シフト記号表（従来型・ユニット型共通）'!$C$6:$L$47,10,FALSE))</f>
        <v/>
      </c>
      <c r="AD120" s="275" t="str">
        <f>IF(AD119="","",VLOOKUP(AD119,'②シフト記号表（従来型・ユニット型共通）'!$C$6:$L$47,10,FALSE))</f>
        <v/>
      </c>
      <c r="AE120" s="276" t="str">
        <f>IF(AE119="","",VLOOKUP(AE119,'②シフト記号表（従来型・ユニット型共通）'!$C$6:$L$47,10,FALSE))</f>
        <v/>
      </c>
      <c r="AF120" s="276" t="str">
        <f>IF(AF119="","",VLOOKUP(AF119,'②シフト記号表（従来型・ユニット型共通）'!$C$6:$L$47,10,FALSE))</f>
        <v/>
      </c>
      <c r="AG120" s="276" t="str">
        <f>IF(AG119="","",VLOOKUP(AG119,'②シフト記号表（従来型・ユニット型共通）'!$C$6:$L$47,10,FALSE))</f>
        <v/>
      </c>
      <c r="AH120" s="276" t="str">
        <f>IF(AH119="","",VLOOKUP(AH119,'②シフト記号表（従来型・ユニット型共通）'!$C$6:$L$47,10,FALSE))</f>
        <v/>
      </c>
      <c r="AI120" s="276" t="str">
        <f>IF(AI119="","",VLOOKUP(AI119,'②シフト記号表（従来型・ユニット型共通）'!$C$6:$L$47,10,FALSE))</f>
        <v/>
      </c>
      <c r="AJ120" s="277" t="str">
        <f>IF(AJ119="","",VLOOKUP(AJ119,'②シフト記号表（従来型・ユニット型共通）'!$C$6:$L$47,10,FALSE))</f>
        <v/>
      </c>
      <c r="AK120" s="275" t="str">
        <f>IF(AK119="","",VLOOKUP(AK119,'②シフト記号表（従来型・ユニット型共通）'!$C$6:$L$47,10,FALSE))</f>
        <v/>
      </c>
      <c r="AL120" s="276" t="str">
        <f>IF(AL119="","",VLOOKUP(AL119,'②シフト記号表（従来型・ユニット型共通）'!$C$6:$L$47,10,FALSE))</f>
        <v/>
      </c>
      <c r="AM120" s="276" t="str">
        <f>IF(AM119="","",VLOOKUP(AM119,'②シフト記号表（従来型・ユニット型共通）'!$C$6:$L$47,10,FALSE))</f>
        <v/>
      </c>
      <c r="AN120" s="276" t="str">
        <f>IF(AN119="","",VLOOKUP(AN119,'②シフト記号表（従来型・ユニット型共通）'!$C$6:$L$47,10,FALSE))</f>
        <v/>
      </c>
      <c r="AO120" s="276" t="str">
        <f>IF(AO119="","",VLOOKUP(AO119,'②シフト記号表（従来型・ユニット型共通）'!$C$6:$L$47,10,FALSE))</f>
        <v/>
      </c>
      <c r="AP120" s="276" t="str">
        <f>IF(AP119="","",VLOOKUP(AP119,'②シフト記号表（従来型・ユニット型共通）'!$C$6:$L$47,10,FALSE))</f>
        <v/>
      </c>
      <c r="AQ120" s="277" t="str">
        <f>IF(AQ119="","",VLOOKUP(AQ119,'②シフト記号表（従来型・ユニット型共通）'!$C$6:$L$47,10,FALSE))</f>
        <v/>
      </c>
      <c r="AR120" s="275" t="str">
        <f>IF(AR119="","",VLOOKUP(AR119,'②シフト記号表（従来型・ユニット型共通）'!$C$6:$L$47,10,FALSE))</f>
        <v/>
      </c>
      <c r="AS120" s="276" t="str">
        <f>IF(AS119="","",VLOOKUP(AS119,'②シフト記号表（従来型・ユニット型共通）'!$C$6:$L$47,10,FALSE))</f>
        <v/>
      </c>
      <c r="AT120" s="276" t="str">
        <f>IF(AT119="","",VLOOKUP(AT119,'②シフト記号表（従来型・ユニット型共通）'!$C$6:$L$47,10,FALSE))</f>
        <v/>
      </c>
      <c r="AU120" s="276" t="str">
        <f>IF(AU119="","",VLOOKUP(AU119,'②シフト記号表（従来型・ユニット型共通）'!$C$6:$L$47,10,FALSE))</f>
        <v/>
      </c>
      <c r="AV120" s="276" t="str">
        <f>IF(AV119="","",VLOOKUP(AV119,'②シフト記号表（従来型・ユニット型共通）'!$C$6:$L$47,10,FALSE))</f>
        <v/>
      </c>
      <c r="AW120" s="276" t="str">
        <f>IF(AW119="","",VLOOKUP(AW119,'②シフト記号表（従来型・ユニット型共通）'!$C$6:$L$47,10,FALSE))</f>
        <v/>
      </c>
      <c r="AX120" s="277" t="str">
        <f>IF(AX119="","",VLOOKUP(AX119,'②シフト記号表（従来型・ユニット型共通）'!$C$6:$L$47,10,FALSE))</f>
        <v/>
      </c>
      <c r="AY120" s="275" t="str">
        <f>IF(AY119="","",VLOOKUP(AY119,'②シフト記号表（従来型・ユニット型共通）'!$C$6:$L$47,10,FALSE))</f>
        <v/>
      </c>
      <c r="AZ120" s="276" t="str">
        <f>IF(AZ119="","",VLOOKUP(AZ119,'②シフト記号表（従来型・ユニット型共通）'!$C$6:$L$47,10,FALSE))</f>
        <v/>
      </c>
      <c r="BA120" s="276" t="str">
        <f>IF(BA119="","",VLOOKUP(BA119,'②シフト記号表（従来型・ユニット型共通）'!$C$6:$L$47,10,FALSE))</f>
        <v/>
      </c>
      <c r="BB120" s="750">
        <f>IF($BE$3="４週",SUM(W120:AX120),IF($BE$3="暦月",SUM(W120:BA120),""))</f>
        <v>0</v>
      </c>
      <c r="BC120" s="751"/>
      <c r="BD120" s="752">
        <f>IF($BE$3="４週",BB120/4,IF($BE$3="暦月",(BB120/($BE$8/7)),""))</f>
        <v>0</v>
      </c>
      <c r="BE120" s="751"/>
      <c r="BF120" s="747"/>
      <c r="BG120" s="748"/>
      <c r="BH120" s="748"/>
      <c r="BI120" s="748"/>
      <c r="BJ120" s="749"/>
    </row>
    <row r="121" spans="2:62" ht="20.25" customHeight="1">
      <c r="B121" s="660">
        <f>B119+1</f>
        <v>53</v>
      </c>
      <c r="C121" s="724"/>
      <c r="D121" s="651"/>
      <c r="E121" s="270"/>
      <c r="F121" s="271"/>
      <c r="G121" s="270"/>
      <c r="H121" s="271"/>
      <c r="I121" s="725"/>
      <c r="J121" s="726"/>
      <c r="K121" s="649"/>
      <c r="L121" s="650"/>
      <c r="M121" s="650"/>
      <c r="N121" s="651"/>
      <c r="O121" s="655"/>
      <c r="P121" s="656"/>
      <c r="Q121" s="656"/>
      <c r="R121" s="656"/>
      <c r="S121" s="657"/>
      <c r="T121" s="290" t="s">
        <v>902</v>
      </c>
      <c r="U121" s="291"/>
      <c r="V121" s="292"/>
      <c r="W121" s="283"/>
      <c r="X121" s="284"/>
      <c r="Y121" s="284"/>
      <c r="Z121" s="284"/>
      <c r="AA121" s="284"/>
      <c r="AB121" s="284"/>
      <c r="AC121" s="285"/>
      <c r="AD121" s="283"/>
      <c r="AE121" s="284"/>
      <c r="AF121" s="284"/>
      <c r="AG121" s="284"/>
      <c r="AH121" s="284"/>
      <c r="AI121" s="284"/>
      <c r="AJ121" s="285"/>
      <c r="AK121" s="283"/>
      <c r="AL121" s="284"/>
      <c r="AM121" s="284"/>
      <c r="AN121" s="284"/>
      <c r="AO121" s="284"/>
      <c r="AP121" s="284"/>
      <c r="AQ121" s="285"/>
      <c r="AR121" s="283"/>
      <c r="AS121" s="284"/>
      <c r="AT121" s="284"/>
      <c r="AU121" s="284"/>
      <c r="AV121" s="284"/>
      <c r="AW121" s="284"/>
      <c r="AX121" s="285"/>
      <c r="AY121" s="283"/>
      <c r="AZ121" s="284"/>
      <c r="BA121" s="286"/>
      <c r="BB121" s="658"/>
      <c r="BC121" s="659"/>
      <c r="BD121" s="713"/>
      <c r="BE121" s="714"/>
      <c r="BF121" s="715"/>
      <c r="BG121" s="716"/>
      <c r="BH121" s="716"/>
      <c r="BI121" s="716"/>
      <c r="BJ121" s="717"/>
    </row>
    <row r="122" spans="2:62" ht="20.25" customHeight="1">
      <c r="B122" s="661"/>
      <c r="C122" s="753"/>
      <c r="D122" s="754"/>
      <c r="E122" s="293"/>
      <c r="F122" s="294">
        <f>C121</f>
        <v>0</v>
      </c>
      <c r="G122" s="293"/>
      <c r="H122" s="294">
        <f>I121</f>
        <v>0</v>
      </c>
      <c r="I122" s="755"/>
      <c r="J122" s="756"/>
      <c r="K122" s="757"/>
      <c r="L122" s="758"/>
      <c r="M122" s="758"/>
      <c r="N122" s="754"/>
      <c r="O122" s="655"/>
      <c r="P122" s="656"/>
      <c r="Q122" s="656"/>
      <c r="R122" s="656"/>
      <c r="S122" s="657"/>
      <c r="T122" s="287" t="s">
        <v>903</v>
      </c>
      <c r="U122" s="288"/>
      <c r="V122" s="289"/>
      <c r="W122" s="275" t="str">
        <f>IF(W121="","",VLOOKUP(W121,'②シフト記号表（従来型・ユニット型共通）'!$C$6:$L$47,10,FALSE))</f>
        <v/>
      </c>
      <c r="X122" s="276" t="str">
        <f>IF(X121="","",VLOOKUP(X121,'②シフト記号表（従来型・ユニット型共通）'!$C$6:$L$47,10,FALSE))</f>
        <v/>
      </c>
      <c r="Y122" s="276" t="str">
        <f>IF(Y121="","",VLOOKUP(Y121,'②シフト記号表（従来型・ユニット型共通）'!$C$6:$L$47,10,FALSE))</f>
        <v/>
      </c>
      <c r="Z122" s="276" t="str">
        <f>IF(Z121="","",VLOOKUP(Z121,'②シフト記号表（従来型・ユニット型共通）'!$C$6:$L$47,10,FALSE))</f>
        <v/>
      </c>
      <c r="AA122" s="276" t="str">
        <f>IF(AA121="","",VLOOKUP(AA121,'②シフト記号表（従来型・ユニット型共通）'!$C$6:$L$47,10,FALSE))</f>
        <v/>
      </c>
      <c r="AB122" s="276" t="str">
        <f>IF(AB121="","",VLOOKUP(AB121,'②シフト記号表（従来型・ユニット型共通）'!$C$6:$L$47,10,FALSE))</f>
        <v/>
      </c>
      <c r="AC122" s="277" t="str">
        <f>IF(AC121="","",VLOOKUP(AC121,'②シフト記号表（従来型・ユニット型共通）'!$C$6:$L$47,10,FALSE))</f>
        <v/>
      </c>
      <c r="AD122" s="275" t="str">
        <f>IF(AD121="","",VLOOKUP(AD121,'②シフト記号表（従来型・ユニット型共通）'!$C$6:$L$47,10,FALSE))</f>
        <v/>
      </c>
      <c r="AE122" s="276" t="str">
        <f>IF(AE121="","",VLOOKUP(AE121,'②シフト記号表（従来型・ユニット型共通）'!$C$6:$L$47,10,FALSE))</f>
        <v/>
      </c>
      <c r="AF122" s="276" t="str">
        <f>IF(AF121="","",VLOOKUP(AF121,'②シフト記号表（従来型・ユニット型共通）'!$C$6:$L$47,10,FALSE))</f>
        <v/>
      </c>
      <c r="AG122" s="276" t="str">
        <f>IF(AG121="","",VLOOKUP(AG121,'②シフト記号表（従来型・ユニット型共通）'!$C$6:$L$47,10,FALSE))</f>
        <v/>
      </c>
      <c r="AH122" s="276" t="str">
        <f>IF(AH121="","",VLOOKUP(AH121,'②シフト記号表（従来型・ユニット型共通）'!$C$6:$L$47,10,FALSE))</f>
        <v/>
      </c>
      <c r="AI122" s="276" t="str">
        <f>IF(AI121="","",VLOOKUP(AI121,'②シフト記号表（従来型・ユニット型共通）'!$C$6:$L$47,10,FALSE))</f>
        <v/>
      </c>
      <c r="AJ122" s="277" t="str">
        <f>IF(AJ121="","",VLOOKUP(AJ121,'②シフト記号表（従来型・ユニット型共通）'!$C$6:$L$47,10,FALSE))</f>
        <v/>
      </c>
      <c r="AK122" s="275" t="str">
        <f>IF(AK121="","",VLOOKUP(AK121,'②シフト記号表（従来型・ユニット型共通）'!$C$6:$L$47,10,FALSE))</f>
        <v/>
      </c>
      <c r="AL122" s="276" t="str">
        <f>IF(AL121="","",VLOOKUP(AL121,'②シフト記号表（従来型・ユニット型共通）'!$C$6:$L$47,10,FALSE))</f>
        <v/>
      </c>
      <c r="AM122" s="276" t="str">
        <f>IF(AM121="","",VLOOKUP(AM121,'②シフト記号表（従来型・ユニット型共通）'!$C$6:$L$47,10,FALSE))</f>
        <v/>
      </c>
      <c r="AN122" s="276" t="str">
        <f>IF(AN121="","",VLOOKUP(AN121,'②シフト記号表（従来型・ユニット型共通）'!$C$6:$L$47,10,FALSE))</f>
        <v/>
      </c>
      <c r="AO122" s="276" t="str">
        <f>IF(AO121="","",VLOOKUP(AO121,'②シフト記号表（従来型・ユニット型共通）'!$C$6:$L$47,10,FALSE))</f>
        <v/>
      </c>
      <c r="AP122" s="276" t="str">
        <f>IF(AP121="","",VLOOKUP(AP121,'②シフト記号表（従来型・ユニット型共通）'!$C$6:$L$47,10,FALSE))</f>
        <v/>
      </c>
      <c r="AQ122" s="277" t="str">
        <f>IF(AQ121="","",VLOOKUP(AQ121,'②シフト記号表（従来型・ユニット型共通）'!$C$6:$L$47,10,FALSE))</f>
        <v/>
      </c>
      <c r="AR122" s="275" t="str">
        <f>IF(AR121="","",VLOOKUP(AR121,'②シフト記号表（従来型・ユニット型共通）'!$C$6:$L$47,10,FALSE))</f>
        <v/>
      </c>
      <c r="AS122" s="276" t="str">
        <f>IF(AS121="","",VLOOKUP(AS121,'②シフト記号表（従来型・ユニット型共通）'!$C$6:$L$47,10,FALSE))</f>
        <v/>
      </c>
      <c r="AT122" s="276" t="str">
        <f>IF(AT121="","",VLOOKUP(AT121,'②シフト記号表（従来型・ユニット型共通）'!$C$6:$L$47,10,FALSE))</f>
        <v/>
      </c>
      <c r="AU122" s="276" t="str">
        <f>IF(AU121="","",VLOOKUP(AU121,'②シフト記号表（従来型・ユニット型共通）'!$C$6:$L$47,10,FALSE))</f>
        <v/>
      </c>
      <c r="AV122" s="276" t="str">
        <f>IF(AV121="","",VLOOKUP(AV121,'②シフト記号表（従来型・ユニット型共通）'!$C$6:$L$47,10,FALSE))</f>
        <v/>
      </c>
      <c r="AW122" s="276" t="str">
        <f>IF(AW121="","",VLOOKUP(AW121,'②シフト記号表（従来型・ユニット型共通）'!$C$6:$L$47,10,FALSE))</f>
        <v/>
      </c>
      <c r="AX122" s="277" t="str">
        <f>IF(AX121="","",VLOOKUP(AX121,'②シフト記号表（従来型・ユニット型共通）'!$C$6:$L$47,10,FALSE))</f>
        <v/>
      </c>
      <c r="AY122" s="275" t="str">
        <f>IF(AY121="","",VLOOKUP(AY121,'②シフト記号表（従来型・ユニット型共通）'!$C$6:$L$47,10,FALSE))</f>
        <v/>
      </c>
      <c r="AZ122" s="276" t="str">
        <f>IF(AZ121="","",VLOOKUP(AZ121,'②シフト記号表（従来型・ユニット型共通）'!$C$6:$L$47,10,FALSE))</f>
        <v/>
      </c>
      <c r="BA122" s="276" t="str">
        <f>IF(BA121="","",VLOOKUP(BA121,'②シフト記号表（従来型・ユニット型共通）'!$C$6:$L$47,10,FALSE))</f>
        <v/>
      </c>
      <c r="BB122" s="750">
        <f>IF($BE$3="４週",SUM(W122:AX122),IF($BE$3="暦月",SUM(W122:BA122),""))</f>
        <v>0</v>
      </c>
      <c r="BC122" s="751"/>
      <c r="BD122" s="752">
        <f>IF($BE$3="４週",BB122/4,IF($BE$3="暦月",(BB122/($BE$8/7)),""))</f>
        <v>0</v>
      </c>
      <c r="BE122" s="751"/>
      <c r="BF122" s="747"/>
      <c r="BG122" s="748"/>
      <c r="BH122" s="748"/>
      <c r="BI122" s="748"/>
      <c r="BJ122" s="749"/>
    </row>
    <row r="123" spans="2:62" ht="20.25" customHeight="1">
      <c r="B123" s="660">
        <f>B121+1</f>
        <v>54</v>
      </c>
      <c r="C123" s="724"/>
      <c r="D123" s="651"/>
      <c r="E123" s="270"/>
      <c r="F123" s="271"/>
      <c r="G123" s="270"/>
      <c r="H123" s="271"/>
      <c r="I123" s="725"/>
      <c r="J123" s="726"/>
      <c r="K123" s="649"/>
      <c r="L123" s="650"/>
      <c r="M123" s="650"/>
      <c r="N123" s="651"/>
      <c r="O123" s="655"/>
      <c r="P123" s="656"/>
      <c r="Q123" s="656"/>
      <c r="R123" s="656"/>
      <c r="S123" s="657"/>
      <c r="T123" s="290" t="s">
        <v>902</v>
      </c>
      <c r="U123" s="291"/>
      <c r="V123" s="292"/>
      <c r="W123" s="283"/>
      <c r="X123" s="284"/>
      <c r="Y123" s="284"/>
      <c r="Z123" s="284"/>
      <c r="AA123" s="284"/>
      <c r="AB123" s="284"/>
      <c r="AC123" s="285"/>
      <c r="AD123" s="283"/>
      <c r="AE123" s="284"/>
      <c r="AF123" s="284"/>
      <c r="AG123" s="284"/>
      <c r="AH123" s="284"/>
      <c r="AI123" s="284"/>
      <c r="AJ123" s="285"/>
      <c r="AK123" s="283"/>
      <c r="AL123" s="284"/>
      <c r="AM123" s="284"/>
      <c r="AN123" s="284"/>
      <c r="AO123" s="284"/>
      <c r="AP123" s="284"/>
      <c r="AQ123" s="285"/>
      <c r="AR123" s="283"/>
      <c r="AS123" s="284"/>
      <c r="AT123" s="284"/>
      <c r="AU123" s="284"/>
      <c r="AV123" s="284"/>
      <c r="AW123" s="284"/>
      <c r="AX123" s="285"/>
      <c r="AY123" s="283"/>
      <c r="AZ123" s="284"/>
      <c r="BA123" s="286"/>
      <c r="BB123" s="658"/>
      <c r="BC123" s="659"/>
      <c r="BD123" s="713"/>
      <c r="BE123" s="714"/>
      <c r="BF123" s="715"/>
      <c r="BG123" s="716"/>
      <c r="BH123" s="716"/>
      <c r="BI123" s="716"/>
      <c r="BJ123" s="717"/>
    </row>
    <row r="124" spans="2:62" ht="20.25" customHeight="1">
      <c r="B124" s="661"/>
      <c r="C124" s="753"/>
      <c r="D124" s="754"/>
      <c r="E124" s="293"/>
      <c r="F124" s="294">
        <f>C123</f>
        <v>0</v>
      </c>
      <c r="G124" s="293"/>
      <c r="H124" s="294">
        <f>I123</f>
        <v>0</v>
      </c>
      <c r="I124" s="755"/>
      <c r="J124" s="756"/>
      <c r="K124" s="757"/>
      <c r="L124" s="758"/>
      <c r="M124" s="758"/>
      <c r="N124" s="754"/>
      <c r="O124" s="655"/>
      <c r="P124" s="656"/>
      <c r="Q124" s="656"/>
      <c r="R124" s="656"/>
      <c r="S124" s="657"/>
      <c r="T124" s="287" t="s">
        <v>903</v>
      </c>
      <c r="U124" s="288"/>
      <c r="V124" s="289"/>
      <c r="W124" s="275" t="str">
        <f>IF(W123="","",VLOOKUP(W123,'②シフト記号表（従来型・ユニット型共通）'!$C$6:$L$47,10,FALSE))</f>
        <v/>
      </c>
      <c r="X124" s="276" t="str">
        <f>IF(X123="","",VLOOKUP(X123,'②シフト記号表（従来型・ユニット型共通）'!$C$6:$L$47,10,FALSE))</f>
        <v/>
      </c>
      <c r="Y124" s="276" t="str">
        <f>IF(Y123="","",VLOOKUP(Y123,'②シフト記号表（従来型・ユニット型共通）'!$C$6:$L$47,10,FALSE))</f>
        <v/>
      </c>
      <c r="Z124" s="276" t="str">
        <f>IF(Z123="","",VLOOKUP(Z123,'②シフト記号表（従来型・ユニット型共通）'!$C$6:$L$47,10,FALSE))</f>
        <v/>
      </c>
      <c r="AA124" s="276" t="str">
        <f>IF(AA123="","",VLOOKUP(AA123,'②シフト記号表（従来型・ユニット型共通）'!$C$6:$L$47,10,FALSE))</f>
        <v/>
      </c>
      <c r="AB124" s="276" t="str">
        <f>IF(AB123="","",VLOOKUP(AB123,'②シフト記号表（従来型・ユニット型共通）'!$C$6:$L$47,10,FALSE))</f>
        <v/>
      </c>
      <c r="AC124" s="277" t="str">
        <f>IF(AC123="","",VLOOKUP(AC123,'②シフト記号表（従来型・ユニット型共通）'!$C$6:$L$47,10,FALSE))</f>
        <v/>
      </c>
      <c r="AD124" s="275" t="str">
        <f>IF(AD123="","",VLOOKUP(AD123,'②シフト記号表（従来型・ユニット型共通）'!$C$6:$L$47,10,FALSE))</f>
        <v/>
      </c>
      <c r="AE124" s="276" t="str">
        <f>IF(AE123="","",VLOOKUP(AE123,'②シフト記号表（従来型・ユニット型共通）'!$C$6:$L$47,10,FALSE))</f>
        <v/>
      </c>
      <c r="AF124" s="276" t="str">
        <f>IF(AF123="","",VLOOKUP(AF123,'②シフト記号表（従来型・ユニット型共通）'!$C$6:$L$47,10,FALSE))</f>
        <v/>
      </c>
      <c r="AG124" s="276" t="str">
        <f>IF(AG123="","",VLOOKUP(AG123,'②シフト記号表（従来型・ユニット型共通）'!$C$6:$L$47,10,FALSE))</f>
        <v/>
      </c>
      <c r="AH124" s="276" t="str">
        <f>IF(AH123="","",VLOOKUP(AH123,'②シフト記号表（従来型・ユニット型共通）'!$C$6:$L$47,10,FALSE))</f>
        <v/>
      </c>
      <c r="AI124" s="276" t="str">
        <f>IF(AI123="","",VLOOKUP(AI123,'②シフト記号表（従来型・ユニット型共通）'!$C$6:$L$47,10,FALSE))</f>
        <v/>
      </c>
      <c r="AJ124" s="277" t="str">
        <f>IF(AJ123="","",VLOOKUP(AJ123,'②シフト記号表（従来型・ユニット型共通）'!$C$6:$L$47,10,FALSE))</f>
        <v/>
      </c>
      <c r="AK124" s="275" t="str">
        <f>IF(AK123="","",VLOOKUP(AK123,'②シフト記号表（従来型・ユニット型共通）'!$C$6:$L$47,10,FALSE))</f>
        <v/>
      </c>
      <c r="AL124" s="276" t="str">
        <f>IF(AL123="","",VLOOKUP(AL123,'②シフト記号表（従来型・ユニット型共通）'!$C$6:$L$47,10,FALSE))</f>
        <v/>
      </c>
      <c r="AM124" s="276" t="str">
        <f>IF(AM123="","",VLOOKUP(AM123,'②シフト記号表（従来型・ユニット型共通）'!$C$6:$L$47,10,FALSE))</f>
        <v/>
      </c>
      <c r="AN124" s="276" t="str">
        <f>IF(AN123="","",VLOOKUP(AN123,'②シフト記号表（従来型・ユニット型共通）'!$C$6:$L$47,10,FALSE))</f>
        <v/>
      </c>
      <c r="AO124" s="276" t="str">
        <f>IF(AO123="","",VLOOKUP(AO123,'②シフト記号表（従来型・ユニット型共通）'!$C$6:$L$47,10,FALSE))</f>
        <v/>
      </c>
      <c r="AP124" s="276" t="str">
        <f>IF(AP123="","",VLOOKUP(AP123,'②シフト記号表（従来型・ユニット型共通）'!$C$6:$L$47,10,FALSE))</f>
        <v/>
      </c>
      <c r="AQ124" s="277" t="str">
        <f>IF(AQ123="","",VLOOKUP(AQ123,'②シフト記号表（従来型・ユニット型共通）'!$C$6:$L$47,10,FALSE))</f>
        <v/>
      </c>
      <c r="AR124" s="275" t="str">
        <f>IF(AR123="","",VLOOKUP(AR123,'②シフト記号表（従来型・ユニット型共通）'!$C$6:$L$47,10,FALSE))</f>
        <v/>
      </c>
      <c r="AS124" s="276" t="str">
        <f>IF(AS123="","",VLOOKUP(AS123,'②シフト記号表（従来型・ユニット型共通）'!$C$6:$L$47,10,FALSE))</f>
        <v/>
      </c>
      <c r="AT124" s="276" t="str">
        <f>IF(AT123="","",VLOOKUP(AT123,'②シフト記号表（従来型・ユニット型共通）'!$C$6:$L$47,10,FALSE))</f>
        <v/>
      </c>
      <c r="AU124" s="276" t="str">
        <f>IF(AU123="","",VLOOKUP(AU123,'②シフト記号表（従来型・ユニット型共通）'!$C$6:$L$47,10,FALSE))</f>
        <v/>
      </c>
      <c r="AV124" s="276" t="str">
        <f>IF(AV123="","",VLOOKUP(AV123,'②シフト記号表（従来型・ユニット型共通）'!$C$6:$L$47,10,FALSE))</f>
        <v/>
      </c>
      <c r="AW124" s="276" t="str">
        <f>IF(AW123="","",VLOOKUP(AW123,'②シフト記号表（従来型・ユニット型共通）'!$C$6:$L$47,10,FALSE))</f>
        <v/>
      </c>
      <c r="AX124" s="277" t="str">
        <f>IF(AX123="","",VLOOKUP(AX123,'②シフト記号表（従来型・ユニット型共通）'!$C$6:$L$47,10,FALSE))</f>
        <v/>
      </c>
      <c r="AY124" s="275" t="str">
        <f>IF(AY123="","",VLOOKUP(AY123,'②シフト記号表（従来型・ユニット型共通）'!$C$6:$L$47,10,FALSE))</f>
        <v/>
      </c>
      <c r="AZ124" s="276" t="str">
        <f>IF(AZ123="","",VLOOKUP(AZ123,'②シフト記号表（従来型・ユニット型共通）'!$C$6:$L$47,10,FALSE))</f>
        <v/>
      </c>
      <c r="BA124" s="276" t="str">
        <f>IF(BA123="","",VLOOKUP(BA123,'②シフト記号表（従来型・ユニット型共通）'!$C$6:$L$47,10,FALSE))</f>
        <v/>
      </c>
      <c r="BB124" s="750">
        <f>IF($BE$3="４週",SUM(W124:AX124),IF($BE$3="暦月",SUM(W124:BA124),""))</f>
        <v>0</v>
      </c>
      <c r="BC124" s="751"/>
      <c r="BD124" s="752">
        <f>IF($BE$3="４週",BB124/4,IF($BE$3="暦月",(BB124/($BE$8/7)),""))</f>
        <v>0</v>
      </c>
      <c r="BE124" s="751"/>
      <c r="BF124" s="747"/>
      <c r="BG124" s="748"/>
      <c r="BH124" s="748"/>
      <c r="BI124" s="748"/>
      <c r="BJ124" s="749"/>
    </row>
    <row r="125" spans="2:62" ht="20.25" customHeight="1">
      <c r="B125" s="660">
        <f>B123+1</f>
        <v>55</v>
      </c>
      <c r="C125" s="724"/>
      <c r="D125" s="651"/>
      <c r="E125" s="270"/>
      <c r="F125" s="271"/>
      <c r="G125" s="270"/>
      <c r="H125" s="271"/>
      <c r="I125" s="725"/>
      <c r="J125" s="726"/>
      <c r="K125" s="649"/>
      <c r="L125" s="650"/>
      <c r="M125" s="650"/>
      <c r="N125" s="651"/>
      <c r="O125" s="655"/>
      <c r="P125" s="656"/>
      <c r="Q125" s="656"/>
      <c r="R125" s="656"/>
      <c r="S125" s="657"/>
      <c r="T125" s="290" t="s">
        <v>902</v>
      </c>
      <c r="U125" s="291"/>
      <c r="V125" s="292"/>
      <c r="W125" s="283"/>
      <c r="X125" s="284"/>
      <c r="Y125" s="284"/>
      <c r="Z125" s="284"/>
      <c r="AA125" s="284"/>
      <c r="AB125" s="284"/>
      <c r="AC125" s="285"/>
      <c r="AD125" s="283"/>
      <c r="AE125" s="284"/>
      <c r="AF125" s="284"/>
      <c r="AG125" s="284"/>
      <c r="AH125" s="284"/>
      <c r="AI125" s="284"/>
      <c r="AJ125" s="285"/>
      <c r="AK125" s="283"/>
      <c r="AL125" s="284"/>
      <c r="AM125" s="284"/>
      <c r="AN125" s="284"/>
      <c r="AO125" s="284"/>
      <c r="AP125" s="284"/>
      <c r="AQ125" s="285"/>
      <c r="AR125" s="283"/>
      <c r="AS125" s="284"/>
      <c r="AT125" s="284"/>
      <c r="AU125" s="284"/>
      <c r="AV125" s="284"/>
      <c r="AW125" s="284"/>
      <c r="AX125" s="285"/>
      <c r="AY125" s="283"/>
      <c r="AZ125" s="284"/>
      <c r="BA125" s="286"/>
      <c r="BB125" s="658"/>
      <c r="BC125" s="659"/>
      <c r="BD125" s="713"/>
      <c r="BE125" s="714"/>
      <c r="BF125" s="715"/>
      <c r="BG125" s="716"/>
      <c r="BH125" s="716"/>
      <c r="BI125" s="716"/>
      <c r="BJ125" s="717"/>
    </row>
    <row r="126" spans="2:62" ht="20.25" customHeight="1">
      <c r="B126" s="661"/>
      <c r="C126" s="753"/>
      <c r="D126" s="754"/>
      <c r="E126" s="293"/>
      <c r="F126" s="294">
        <f>C125</f>
        <v>0</v>
      </c>
      <c r="G126" s="293"/>
      <c r="H126" s="294">
        <f>I125</f>
        <v>0</v>
      </c>
      <c r="I126" s="755"/>
      <c r="J126" s="756"/>
      <c r="K126" s="757"/>
      <c r="L126" s="758"/>
      <c r="M126" s="758"/>
      <c r="N126" s="754"/>
      <c r="O126" s="655"/>
      <c r="P126" s="656"/>
      <c r="Q126" s="656"/>
      <c r="R126" s="656"/>
      <c r="S126" s="657"/>
      <c r="T126" s="287" t="s">
        <v>903</v>
      </c>
      <c r="U126" s="288"/>
      <c r="V126" s="289"/>
      <c r="W126" s="275" t="str">
        <f>IF(W125="","",VLOOKUP(W125,'②シフト記号表（従来型・ユニット型共通）'!$C$6:$L$47,10,FALSE))</f>
        <v/>
      </c>
      <c r="X126" s="276" t="str">
        <f>IF(X125="","",VLOOKUP(X125,'②シフト記号表（従来型・ユニット型共通）'!$C$6:$L$47,10,FALSE))</f>
        <v/>
      </c>
      <c r="Y126" s="276" t="str">
        <f>IF(Y125="","",VLOOKUP(Y125,'②シフト記号表（従来型・ユニット型共通）'!$C$6:$L$47,10,FALSE))</f>
        <v/>
      </c>
      <c r="Z126" s="276" t="str">
        <f>IF(Z125="","",VLOOKUP(Z125,'②シフト記号表（従来型・ユニット型共通）'!$C$6:$L$47,10,FALSE))</f>
        <v/>
      </c>
      <c r="AA126" s="276" t="str">
        <f>IF(AA125="","",VLOOKUP(AA125,'②シフト記号表（従来型・ユニット型共通）'!$C$6:$L$47,10,FALSE))</f>
        <v/>
      </c>
      <c r="AB126" s="276" t="str">
        <f>IF(AB125="","",VLOOKUP(AB125,'②シフト記号表（従来型・ユニット型共通）'!$C$6:$L$47,10,FALSE))</f>
        <v/>
      </c>
      <c r="AC126" s="277" t="str">
        <f>IF(AC125="","",VLOOKUP(AC125,'②シフト記号表（従来型・ユニット型共通）'!$C$6:$L$47,10,FALSE))</f>
        <v/>
      </c>
      <c r="AD126" s="275" t="str">
        <f>IF(AD125="","",VLOOKUP(AD125,'②シフト記号表（従来型・ユニット型共通）'!$C$6:$L$47,10,FALSE))</f>
        <v/>
      </c>
      <c r="AE126" s="276" t="str">
        <f>IF(AE125="","",VLOOKUP(AE125,'②シフト記号表（従来型・ユニット型共通）'!$C$6:$L$47,10,FALSE))</f>
        <v/>
      </c>
      <c r="AF126" s="276" t="str">
        <f>IF(AF125="","",VLOOKUP(AF125,'②シフト記号表（従来型・ユニット型共通）'!$C$6:$L$47,10,FALSE))</f>
        <v/>
      </c>
      <c r="AG126" s="276" t="str">
        <f>IF(AG125="","",VLOOKUP(AG125,'②シフト記号表（従来型・ユニット型共通）'!$C$6:$L$47,10,FALSE))</f>
        <v/>
      </c>
      <c r="AH126" s="276" t="str">
        <f>IF(AH125="","",VLOOKUP(AH125,'②シフト記号表（従来型・ユニット型共通）'!$C$6:$L$47,10,FALSE))</f>
        <v/>
      </c>
      <c r="AI126" s="276" t="str">
        <f>IF(AI125="","",VLOOKUP(AI125,'②シフト記号表（従来型・ユニット型共通）'!$C$6:$L$47,10,FALSE))</f>
        <v/>
      </c>
      <c r="AJ126" s="277" t="str">
        <f>IF(AJ125="","",VLOOKUP(AJ125,'②シフト記号表（従来型・ユニット型共通）'!$C$6:$L$47,10,FALSE))</f>
        <v/>
      </c>
      <c r="AK126" s="275" t="str">
        <f>IF(AK125="","",VLOOKUP(AK125,'②シフト記号表（従来型・ユニット型共通）'!$C$6:$L$47,10,FALSE))</f>
        <v/>
      </c>
      <c r="AL126" s="276" t="str">
        <f>IF(AL125="","",VLOOKUP(AL125,'②シフト記号表（従来型・ユニット型共通）'!$C$6:$L$47,10,FALSE))</f>
        <v/>
      </c>
      <c r="AM126" s="276" t="str">
        <f>IF(AM125="","",VLOOKUP(AM125,'②シフト記号表（従来型・ユニット型共通）'!$C$6:$L$47,10,FALSE))</f>
        <v/>
      </c>
      <c r="AN126" s="276" t="str">
        <f>IF(AN125="","",VLOOKUP(AN125,'②シフト記号表（従来型・ユニット型共通）'!$C$6:$L$47,10,FALSE))</f>
        <v/>
      </c>
      <c r="AO126" s="276" t="str">
        <f>IF(AO125="","",VLOOKUP(AO125,'②シフト記号表（従来型・ユニット型共通）'!$C$6:$L$47,10,FALSE))</f>
        <v/>
      </c>
      <c r="AP126" s="276" t="str">
        <f>IF(AP125="","",VLOOKUP(AP125,'②シフト記号表（従来型・ユニット型共通）'!$C$6:$L$47,10,FALSE))</f>
        <v/>
      </c>
      <c r="AQ126" s="277" t="str">
        <f>IF(AQ125="","",VLOOKUP(AQ125,'②シフト記号表（従来型・ユニット型共通）'!$C$6:$L$47,10,FALSE))</f>
        <v/>
      </c>
      <c r="AR126" s="275" t="str">
        <f>IF(AR125="","",VLOOKUP(AR125,'②シフト記号表（従来型・ユニット型共通）'!$C$6:$L$47,10,FALSE))</f>
        <v/>
      </c>
      <c r="AS126" s="276" t="str">
        <f>IF(AS125="","",VLOOKUP(AS125,'②シフト記号表（従来型・ユニット型共通）'!$C$6:$L$47,10,FALSE))</f>
        <v/>
      </c>
      <c r="AT126" s="276" t="str">
        <f>IF(AT125="","",VLOOKUP(AT125,'②シフト記号表（従来型・ユニット型共通）'!$C$6:$L$47,10,FALSE))</f>
        <v/>
      </c>
      <c r="AU126" s="276" t="str">
        <f>IF(AU125="","",VLOOKUP(AU125,'②シフト記号表（従来型・ユニット型共通）'!$C$6:$L$47,10,FALSE))</f>
        <v/>
      </c>
      <c r="AV126" s="276" t="str">
        <f>IF(AV125="","",VLOOKUP(AV125,'②シフト記号表（従来型・ユニット型共通）'!$C$6:$L$47,10,FALSE))</f>
        <v/>
      </c>
      <c r="AW126" s="276" t="str">
        <f>IF(AW125="","",VLOOKUP(AW125,'②シフト記号表（従来型・ユニット型共通）'!$C$6:$L$47,10,FALSE))</f>
        <v/>
      </c>
      <c r="AX126" s="277" t="str">
        <f>IF(AX125="","",VLOOKUP(AX125,'②シフト記号表（従来型・ユニット型共通）'!$C$6:$L$47,10,FALSE))</f>
        <v/>
      </c>
      <c r="AY126" s="275" t="str">
        <f>IF(AY125="","",VLOOKUP(AY125,'②シフト記号表（従来型・ユニット型共通）'!$C$6:$L$47,10,FALSE))</f>
        <v/>
      </c>
      <c r="AZ126" s="276" t="str">
        <f>IF(AZ125="","",VLOOKUP(AZ125,'②シフト記号表（従来型・ユニット型共通）'!$C$6:$L$47,10,FALSE))</f>
        <v/>
      </c>
      <c r="BA126" s="276" t="str">
        <f>IF(BA125="","",VLOOKUP(BA125,'②シフト記号表（従来型・ユニット型共通）'!$C$6:$L$47,10,FALSE))</f>
        <v/>
      </c>
      <c r="BB126" s="750">
        <f>IF($BE$3="４週",SUM(W126:AX126),IF($BE$3="暦月",SUM(W126:BA126),""))</f>
        <v>0</v>
      </c>
      <c r="BC126" s="751"/>
      <c r="BD126" s="752">
        <f>IF($BE$3="４週",BB126/4,IF($BE$3="暦月",(BB126/($BE$8/7)),""))</f>
        <v>0</v>
      </c>
      <c r="BE126" s="751"/>
      <c r="BF126" s="747"/>
      <c r="BG126" s="748"/>
      <c r="BH126" s="748"/>
      <c r="BI126" s="748"/>
      <c r="BJ126" s="749"/>
    </row>
    <row r="127" spans="2:62" ht="20.25" customHeight="1">
      <c r="B127" s="660">
        <f>B125+1</f>
        <v>56</v>
      </c>
      <c r="C127" s="724"/>
      <c r="D127" s="651"/>
      <c r="E127" s="270"/>
      <c r="F127" s="271"/>
      <c r="G127" s="270"/>
      <c r="H127" s="271"/>
      <c r="I127" s="725"/>
      <c r="J127" s="726"/>
      <c r="K127" s="649"/>
      <c r="L127" s="650"/>
      <c r="M127" s="650"/>
      <c r="N127" s="651"/>
      <c r="O127" s="655"/>
      <c r="P127" s="656"/>
      <c r="Q127" s="656"/>
      <c r="R127" s="656"/>
      <c r="S127" s="657"/>
      <c r="T127" s="290" t="s">
        <v>902</v>
      </c>
      <c r="U127" s="291"/>
      <c r="V127" s="292"/>
      <c r="W127" s="283"/>
      <c r="X127" s="284"/>
      <c r="Y127" s="284"/>
      <c r="Z127" s="284"/>
      <c r="AA127" s="284"/>
      <c r="AB127" s="284"/>
      <c r="AC127" s="285"/>
      <c r="AD127" s="283"/>
      <c r="AE127" s="284"/>
      <c r="AF127" s="284"/>
      <c r="AG127" s="284"/>
      <c r="AH127" s="284"/>
      <c r="AI127" s="284"/>
      <c r="AJ127" s="285"/>
      <c r="AK127" s="283"/>
      <c r="AL127" s="284"/>
      <c r="AM127" s="284"/>
      <c r="AN127" s="284"/>
      <c r="AO127" s="284"/>
      <c r="AP127" s="284"/>
      <c r="AQ127" s="285"/>
      <c r="AR127" s="283"/>
      <c r="AS127" s="284"/>
      <c r="AT127" s="284"/>
      <c r="AU127" s="284"/>
      <c r="AV127" s="284"/>
      <c r="AW127" s="284"/>
      <c r="AX127" s="285"/>
      <c r="AY127" s="283"/>
      <c r="AZ127" s="284"/>
      <c r="BA127" s="286"/>
      <c r="BB127" s="658"/>
      <c r="BC127" s="659"/>
      <c r="BD127" s="713"/>
      <c r="BE127" s="714"/>
      <c r="BF127" s="715"/>
      <c r="BG127" s="716"/>
      <c r="BH127" s="716"/>
      <c r="BI127" s="716"/>
      <c r="BJ127" s="717"/>
    </row>
    <row r="128" spans="2:62" ht="20.25" customHeight="1">
      <c r="B128" s="661"/>
      <c r="C128" s="753"/>
      <c r="D128" s="754"/>
      <c r="E128" s="293"/>
      <c r="F128" s="294">
        <f>C127</f>
        <v>0</v>
      </c>
      <c r="G128" s="293"/>
      <c r="H128" s="294">
        <f>I127</f>
        <v>0</v>
      </c>
      <c r="I128" s="755"/>
      <c r="J128" s="756"/>
      <c r="K128" s="757"/>
      <c r="L128" s="758"/>
      <c r="M128" s="758"/>
      <c r="N128" s="754"/>
      <c r="O128" s="655"/>
      <c r="P128" s="656"/>
      <c r="Q128" s="656"/>
      <c r="R128" s="656"/>
      <c r="S128" s="657"/>
      <c r="T128" s="287" t="s">
        <v>903</v>
      </c>
      <c r="U128" s="288"/>
      <c r="V128" s="289"/>
      <c r="W128" s="275" t="str">
        <f>IF(W127="","",VLOOKUP(W127,'②シフト記号表（従来型・ユニット型共通）'!$C$6:$L$47,10,FALSE))</f>
        <v/>
      </c>
      <c r="X128" s="276" t="str">
        <f>IF(X127="","",VLOOKUP(X127,'②シフト記号表（従来型・ユニット型共通）'!$C$6:$L$47,10,FALSE))</f>
        <v/>
      </c>
      <c r="Y128" s="276" t="str">
        <f>IF(Y127="","",VLOOKUP(Y127,'②シフト記号表（従来型・ユニット型共通）'!$C$6:$L$47,10,FALSE))</f>
        <v/>
      </c>
      <c r="Z128" s="276" t="str">
        <f>IF(Z127="","",VLOOKUP(Z127,'②シフト記号表（従来型・ユニット型共通）'!$C$6:$L$47,10,FALSE))</f>
        <v/>
      </c>
      <c r="AA128" s="276" t="str">
        <f>IF(AA127="","",VLOOKUP(AA127,'②シフト記号表（従来型・ユニット型共通）'!$C$6:$L$47,10,FALSE))</f>
        <v/>
      </c>
      <c r="AB128" s="276" t="str">
        <f>IF(AB127="","",VLOOKUP(AB127,'②シフト記号表（従来型・ユニット型共通）'!$C$6:$L$47,10,FALSE))</f>
        <v/>
      </c>
      <c r="AC128" s="277" t="str">
        <f>IF(AC127="","",VLOOKUP(AC127,'②シフト記号表（従来型・ユニット型共通）'!$C$6:$L$47,10,FALSE))</f>
        <v/>
      </c>
      <c r="AD128" s="275" t="str">
        <f>IF(AD127="","",VLOOKUP(AD127,'②シフト記号表（従来型・ユニット型共通）'!$C$6:$L$47,10,FALSE))</f>
        <v/>
      </c>
      <c r="AE128" s="276" t="str">
        <f>IF(AE127="","",VLOOKUP(AE127,'②シフト記号表（従来型・ユニット型共通）'!$C$6:$L$47,10,FALSE))</f>
        <v/>
      </c>
      <c r="AF128" s="276" t="str">
        <f>IF(AF127="","",VLOOKUP(AF127,'②シフト記号表（従来型・ユニット型共通）'!$C$6:$L$47,10,FALSE))</f>
        <v/>
      </c>
      <c r="AG128" s="276" t="str">
        <f>IF(AG127="","",VLOOKUP(AG127,'②シフト記号表（従来型・ユニット型共通）'!$C$6:$L$47,10,FALSE))</f>
        <v/>
      </c>
      <c r="AH128" s="276" t="str">
        <f>IF(AH127="","",VLOOKUP(AH127,'②シフト記号表（従来型・ユニット型共通）'!$C$6:$L$47,10,FALSE))</f>
        <v/>
      </c>
      <c r="AI128" s="276" t="str">
        <f>IF(AI127="","",VLOOKUP(AI127,'②シフト記号表（従来型・ユニット型共通）'!$C$6:$L$47,10,FALSE))</f>
        <v/>
      </c>
      <c r="AJ128" s="277" t="str">
        <f>IF(AJ127="","",VLOOKUP(AJ127,'②シフト記号表（従来型・ユニット型共通）'!$C$6:$L$47,10,FALSE))</f>
        <v/>
      </c>
      <c r="AK128" s="275" t="str">
        <f>IF(AK127="","",VLOOKUP(AK127,'②シフト記号表（従来型・ユニット型共通）'!$C$6:$L$47,10,FALSE))</f>
        <v/>
      </c>
      <c r="AL128" s="276" t="str">
        <f>IF(AL127="","",VLOOKUP(AL127,'②シフト記号表（従来型・ユニット型共通）'!$C$6:$L$47,10,FALSE))</f>
        <v/>
      </c>
      <c r="AM128" s="276" t="str">
        <f>IF(AM127="","",VLOOKUP(AM127,'②シフト記号表（従来型・ユニット型共通）'!$C$6:$L$47,10,FALSE))</f>
        <v/>
      </c>
      <c r="AN128" s="276" t="str">
        <f>IF(AN127="","",VLOOKUP(AN127,'②シフト記号表（従来型・ユニット型共通）'!$C$6:$L$47,10,FALSE))</f>
        <v/>
      </c>
      <c r="AO128" s="276" t="str">
        <f>IF(AO127="","",VLOOKUP(AO127,'②シフト記号表（従来型・ユニット型共通）'!$C$6:$L$47,10,FALSE))</f>
        <v/>
      </c>
      <c r="AP128" s="276" t="str">
        <f>IF(AP127="","",VLOOKUP(AP127,'②シフト記号表（従来型・ユニット型共通）'!$C$6:$L$47,10,FALSE))</f>
        <v/>
      </c>
      <c r="AQ128" s="277" t="str">
        <f>IF(AQ127="","",VLOOKUP(AQ127,'②シフト記号表（従来型・ユニット型共通）'!$C$6:$L$47,10,FALSE))</f>
        <v/>
      </c>
      <c r="AR128" s="275" t="str">
        <f>IF(AR127="","",VLOOKUP(AR127,'②シフト記号表（従来型・ユニット型共通）'!$C$6:$L$47,10,FALSE))</f>
        <v/>
      </c>
      <c r="AS128" s="276" t="str">
        <f>IF(AS127="","",VLOOKUP(AS127,'②シフト記号表（従来型・ユニット型共通）'!$C$6:$L$47,10,FALSE))</f>
        <v/>
      </c>
      <c r="AT128" s="276" t="str">
        <f>IF(AT127="","",VLOOKUP(AT127,'②シフト記号表（従来型・ユニット型共通）'!$C$6:$L$47,10,FALSE))</f>
        <v/>
      </c>
      <c r="AU128" s="276" t="str">
        <f>IF(AU127="","",VLOOKUP(AU127,'②シフト記号表（従来型・ユニット型共通）'!$C$6:$L$47,10,FALSE))</f>
        <v/>
      </c>
      <c r="AV128" s="276" t="str">
        <f>IF(AV127="","",VLOOKUP(AV127,'②シフト記号表（従来型・ユニット型共通）'!$C$6:$L$47,10,FALSE))</f>
        <v/>
      </c>
      <c r="AW128" s="276" t="str">
        <f>IF(AW127="","",VLOOKUP(AW127,'②シフト記号表（従来型・ユニット型共通）'!$C$6:$L$47,10,FALSE))</f>
        <v/>
      </c>
      <c r="AX128" s="277" t="str">
        <f>IF(AX127="","",VLOOKUP(AX127,'②シフト記号表（従来型・ユニット型共通）'!$C$6:$L$47,10,FALSE))</f>
        <v/>
      </c>
      <c r="AY128" s="275" t="str">
        <f>IF(AY127="","",VLOOKUP(AY127,'②シフト記号表（従来型・ユニット型共通）'!$C$6:$L$47,10,FALSE))</f>
        <v/>
      </c>
      <c r="AZ128" s="276" t="str">
        <f>IF(AZ127="","",VLOOKUP(AZ127,'②シフト記号表（従来型・ユニット型共通）'!$C$6:$L$47,10,FALSE))</f>
        <v/>
      </c>
      <c r="BA128" s="276" t="str">
        <f>IF(BA127="","",VLOOKUP(BA127,'②シフト記号表（従来型・ユニット型共通）'!$C$6:$L$47,10,FALSE))</f>
        <v/>
      </c>
      <c r="BB128" s="750">
        <f>IF($BE$3="４週",SUM(W128:AX128),IF($BE$3="暦月",SUM(W128:BA128),""))</f>
        <v>0</v>
      </c>
      <c r="BC128" s="751"/>
      <c r="BD128" s="752">
        <f>IF($BE$3="４週",BB128/4,IF($BE$3="暦月",(BB128/($BE$8/7)),""))</f>
        <v>0</v>
      </c>
      <c r="BE128" s="751"/>
      <c r="BF128" s="747"/>
      <c r="BG128" s="748"/>
      <c r="BH128" s="748"/>
      <c r="BI128" s="748"/>
      <c r="BJ128" s="749"/>
    </row>
    <row r="129" spans="2:62" ht="20.25" customHeight="1">
      <c r="B129" s="660">
        <f>B127+1</f>
        <v>57</v>
      </c>
      <c r="C129" s="724"/>
      <c r="D129" s="651"/>
      <c r="E129" s="270"/>
      <c r="F129" s="271"/>
      <c r="G129" s="270"/>
      <c r="H129" s="271"/>
      <c r="I129" s="725"/>
      <c r="J129" s="726"/>
      <c r="K129" s="649"/>
      <c r="L129" s="650"/>
      <c r="M129" s="650"/>
      <c r="N129" s="651"/>
      <c r="O129" s="655"/>
      <c r="P129" s="656"/>
      <c r="Q129" s="656"/>
      <c r="R129" s="656"/>
      <c r="S129" s="657"/>
      <c r="T129" s="290" t="s">
        <v>902</v>
      </c>
      <c r="U129" s="291"/>
      <c r="V129" s="292"/>
      <c r="W129" s="283"/>
      <c r="X129" s="284"/>
      <c r="Y129" s="284"/>
      <c r="Z129" s="284"/>
      <c r="AA129" s="284"/>
      <c r="AB129" s="284"/>
      <c r="AC129" s="285"/>
      <c r="AD129" s="283"/>
      <c r="AE129" s="284"/>
      <c r="AF129" s="284"/>
      <c r="AG129" s="284"/>
      <c r="AH129" s="284"/>
      <c r="AI129" s="284"/>
      <c r="AJ129" s="285"/>
      <c r="AK129" s="283"/>
      <c r="AL129" s="284"/>
      <c r="AM129" s="284"/>
      <c r="AN129" s="284"/>
      <c r="AO129" s="284"/>
      <c r="AP129" s="284"/>
      <c r="AQ129" s="285"/>
      <c r="AR129" s="283"/>
      <c r="AS129" s="284"/>
      <c r="AT129" s="284"/>
      <c r="AU129" s="284"/>
      <c r="AV129" s="284"/>
      <c r="AW129" s="284"/>
      <c r="AX129" s="285"/>
      <c r="AY129" s="283"/>
      <c r="AZ129" s="284"/>
      <c r="BA129" s="286"/>
      <c r="BB129" s="658"/>
      <c r="BC129" s="659"/>
      <c r="BD129" s="713"/>
      <c r="BE129" s="714"/>
      <c r="BF129" s="715"/>
      <c r="BG129" s="716"/>
      <c r="BH129" s="716"/>
      <c r="BI129" s="716"/>
      <c r="BJ129" s="717"/>
    </row>
    <row r="130" spans="2:62" ht="20.25" customHeight="1">
      <c r="B130" s="661"/>
      <c r="C130" s="753"/>
      <c r="D130" s="754"/>
      <c r="E130" s="293"/>
      <c r="F130" s="294">
        <f>C129</f>
        <v>0</v>
      </c>
      <c r="G130" s="293"/>
      <c r="H130" s="294">
        <f>I129</f>
        <v>0</v>
      </c>
      <c r="I130" s="755"/>
      <c r="J130" s="756"/>
      <c r="K130" s="757"/>
      <c r="L130" s="758"/>
      <c r="M130" s="758"/>
      <c r="N130" s="754"/>
      <c r="O130" s="655"/>
      <c r="P130" s="656"/>
      <c r="Q130" s="656"/>
      <c r="R130" s="656"/>
      <c r="S130" s="657"/>
      <c r="T130" s="287" t="s">
        <v>903</v>
      </c>
      <c r="U130" s="288"/>
      <c r="V130" s="289"/>
      <c r="W130" s="275" t="str">
        <f>IF(W129="","",VLOOKUP(W129,'②シフト記号表（従来型・ユニット型共通）'!$C$6:$L$47,10,FALSE))</f>
        <v/>
      </c>
      <c r="X130" s="276" t="str">
        <f>IF(X129="","",VLOOKUP(X129,'②シフト記号表（従来型・ユニット型共通）'!$C$6:$L$47,10,FALSE))</f>
        <v/>
      </c>
      <c r="Y130" s="276" t="str">
        <f>IF(Y129="","",VLOOKUP(Y129,'②シフト記号表（従来型・ユニット型共通）'!$C$6:$L$47,10,FALSE))</f>
        <v/>
      </c>
      <c r="Z130" s="276" t="str">
        <f>IF(Z129="","",VLOOKUP(Z129,'②シフト記号表（従来型・ユニット型共通）'!$C$6:$L$47,10,FALSE))</f>
        <v/>
      </c>
      <c r="AA130" s="276" t="str">
        <f>IF(AA129="","",VLOOKUP(AA129,'②シフト記号表（従来型・ユニット型共通）'!$C$6:$L$47,10,FALSE))</f>
        <v/>
      </c>
      <c r="AB130" s="276" t="str">
        <f>IF(AB129="","",VLOOKUP(AB129,'②シフト記号表（従来型・ユニット型共通）'!$C$6:$L$47,10,FALSE))</f>
        <v/>
      </c>
      <c r="AC130" s="277" t="str">
        <f>IF(AC129="","",VLOOKUP(AC129,'②シフト記号表（従来型・ユニット型共通）'!$C$6:$L$47,10,FALSE))</f>
        <v/>
      </c>
      <c r="AD130" s="275" t="str">
        <f>IF(AD129="","",VLOOKUP(AD129,'②シフト記号表（従来型・ユニット型共通）'!$C$6:$L$47,10,FALSE))</f>
        <v/>
      </c>
      <c r="AE130" s="276" t="str">
        <f>IF(AE129="","",VLOOKUP(AE129,'②シフト記号表（従来型・ユニット型共通）'!$C$6:$L$47,10,FALSE))</f>
        <v/>
      </c>
      <c r="AF130" s="276" t="str">
        <f>IF(AF129="","",VLOOKUP(AF129,'②シフト記号表（従来型・ユニット型共通）'!$C$6:$L$47,10,FALSE))</f>
        <v/>
      </c>
      <c r="AG130" s="276" t="str">
        <f>IF(AG129="","",VLOOKUP(AG129,'②シフト記号表（従来型・ユニット型共通）'!$C$6:$L$47,10,FALSE))</f>
        <v/>
      </c>
      <c r="AH130" s="276" t="str">
        <f>IF(AH129="","",VLOOKUP(AH129,'②シフト記号表（従来型・ユニット型共通）'!$C$6:$L$47,10,FALSE))</f>
        <v/>
      </c>
      <c r="AI130" s="276" t="str">
        <f>IF(AI129="","",VLOOKUP(AI129,'②シフト記号表（従来型・ユニット型共通）'!$C$6:$L$47,10,FALSE))</f>
        <v/>
      </c>
      <c r="AJ130" s="277" t="str">
        <f>IF(AJ129="","",VLOOKUP(AJ129,'②シフト記号表（従来型・ユニット型共通）'!$C$6:$L$47,10,FALSE))</f>
        <v/>
      </c>
      <c r="AK130" s="275" t="str">
        <f>IF(AK129="","",VLOOKUP(AK129,'②シフト記号表（従来型・ユニット型共通）'!$C$6:$L$47,10,FALSE))</f>
        <v/>
      </c>
      <c r="AL130" s="276" t="str">
        <f>IF(AL129="","",VLOOKUP(AL129,'②シフト記号表（従来型・ユニット型共通）'!$C$6:$L$47,10,FALSE))</f>
        <v/>
      </c>
      <c r="AM130" s="276" t="str">
        <f>IF(AM129="","",VLOOKUP(AM129,'②シフト記号表（従来型・ユニット型共通）'!$C$6:$L$47,10,FALSE))</f>
        <v/>
      </c>
      <c r="AN130" s="276" t="str">
        <f>IF(AN129="","",VLOOKUP(AN129,'②シフト記号表（従来型・ユニット型共通）'!$C$6:$L$47,10,FALSE))</f>
        <v/>
      </c>
      <c r="AO130" s="276" t="str">
        <f>IF(AO129="","",VLOOKUP(AO129,'②シフト記号表（従来型・ユニット型共通）'!$C$6:$L$47,10,FALSE))</f>
        <v/>
      </c>
      <c r="AP130" s="276" t="str">
        <f>IF(AP129="","",VLOOKUP(AP129,'②シフト記号表（従来型・ユニット型共通）'!$C$6:$L$47,10,FALSE))</f>
        <v/>
      </c>
      <c r="AQ130" s="277" t="str">
        <f>IF(AQ129="","",VLOOKUP(AQ129,'②シフト記号表（従来型・ユニット型共通）'!$C$6:$L$47,10,FALSE))</f>
        <v/>
      </c>
      <c r="AR130" s="275" t="str">
        <f>IF(AR129="","",VLOOKUP(AR129,'②シフト記号表（従来型・ユニット型共通）'!$C$6:$L$47,10,FALSE))</f>
        <v/>
      </c>
      <c r="AS130" s="276" t="str">
        <f>IF(AS129="","",VLOOKUP(AS129,'②シフト記号表（従来型・ユニット型共通）'!$C$6:$L$47,10,FALSE))</f>
        <v/>
      </c>
      <c r="AT130" s="276" t="str">
        <f>IF(AT129="","",VLOOKUP(AT129,'②シフト記号表（従来型・ユニット型共通）'!$C$6:$L$47,10,FALSE))</f>
        <v/>
      </c>
      <c r="AU130" s="276" t="str">
        <f>IF(AU129="","",VLOOKUP(AU129,'②シフト記号表（従来型・ユニット型共通）'!$C$6:$L$47,10,FALSE))</f>
        <v/>
      </c>
      <c r="AV130" s="276" t="str">
        <f>IF(AV129="","",VLOOKUP(AV129,'②シフト記号表（従来型・ユニット型共通）'!$C$6:$L$47,10,FALSE))</f>
        <v/>
      </c>
      <c r="AW130" s="276" t="str">
        <f>IF(AW129="","",VLOOKUP(AW129,'②シフト記号表（従来型・ユニット型共通）'!$C$6:$L$47,10,FALSE))</f>
        <v/>
      </c>
      <c r="AX130" s="277" t="str">
        <f>IF(AX129="","",VLOOKUP(AX129,'②シフト記号表（従来型・ユニット型共通）'!$C$6:$L$47,10,FALSE))</f>
        <v/>
      </c>
      <c r="AY130" s="275" t="str">
        <f>IF(AY129="","",VLOOKUP(AY129,'②シフト記号表（従来型・ユニット型共通）'!$C$6:$L$47,10,FALSE))</f>
        <v/>
      </c>
      <c r="AZ130" s="276" t="str">
        <f>IF(AZ129="","",VLOOKUP(AZ129,'②シフト記号表（従来型・ユニット型共通）'!$C$6:$L$47,10,FALSE))</f>
        <v/>
      </c>
      <c r="BA130" s="276" t="str">
        <f>IF(BA129="","",VLOOKUP(BA129,'②シフト記号表（従来型・ユニット型共通）'!$C$6:$L$47,10,FALSE))</f>
        <v/>
      </c>
      <c r="BB130" s="750">
        <f>IF($BE$3="４週",SUM(W130:AX130),IF($BE$3="暦月",SUM(W130:BA130),""))</f>
        <v>0</v>
      </c>
      <c r="BC130" s="751"/>
      <c r="BD130" s="752">
        <f>IF($BE$3="４週",BB130/4,IF($BE$3="暦月",(BB130/($BE$8/7)),""))</f>
        <v>0</v>
      </c>
      <c r="BE130" s="751"/>
      <c r="BF130" s="747"/>
      <c r="BG130" s="748"/>
      <c r="BH130" s="748"/>
      <c r="BI130" s="748"/>
      <c r="BJ130" s="749"/>
    </row>
    <row r="131" spans="2:62" ht="20.25" customHeight="1">
      <c r="B131" s="660">
        <f>B129+1</f>
        <v>58</v>
      </c>
      <c r="C131" s="724"/>
      <c r="D131" s="651"/>
      <c r="E131" s="270"/>
      <c r="F131" s="271"/>
      <c r="G131" s="270"/>
      <c r="H131" s="271"/>
      <c r="I131" s="725"/>
      <c r="J131" s="726"/>
      <c r="K131" s="649"/>
      <c r="L131" s="650"/>
      <c r="M131" s="650"/>
      <c r="N131" s="651"/>
      <c r="O131" s="655"/>
      <c r="P131" s="656"/>
      <c r="Q131" s="656"/>
      <c r="R131" s="656"/>
      <c r="S131" s="657"/>
      <c r="T131" s="290" t="s">
        <v>902</v>
      </c>
      <c r="U131" s="291"/>
      <c r="V131" s="292"/>
      <c r="W131" s="283"/>
      <c r="X131" s="284"/>
      <c r="Y131" s="284"/>
      <c r="Z131" s="284"/>
      <c r="AA131" s="284"/>
      <c r="AB131" s="284"/>
      <c r="AC131" s="285"/>
      <c r="AD131" s="283"/>
      <c r="AE131" s="284"/>
      <c r="AF131" s="284"/>
      <c r="AG131" s="284"/>
      <c r="AH131" s="284"/>
      <c r="AI131" s="284"/>
      <c r="AJ131" s="285"/>
      <c r="AK131" s="283"/>
      <c r="AL131" s="284"/>
      <c r="AM131" s="284"/>
      <c r="AN131" s="284"/>
      <c r="AO131" s="284"/>
      <c r="AP131" s="284"/>
      <c r="AQ131" s="285"/>
      <c r="AR131" s="283"/>
      <c r="AS131" s="284"/>
      <c r="AT131" s="284"/>
      <c r="AU131" s="284"/>
      <c r="AV131" s="284"/>
      <c r="AW131" s="284"/>
      <c r="AX131" s="285"/>
      <c r="AY131" s="283"/>
      <c r="AZ131" s="284"/>
      <c r="BA131" s="286"/>
      <c r="BB131" s="658"/>
      <c r="BC131" s="659"/>
      <c r="BD131" s="713"/>
      <c r="BE131" s="714"/>
      <c r="BF131" s="715"/>
      <c r="BG131" s="716"/>
      <c r="BH131" s="716"/>
      <c r="BI131" s="716"/>
      <c r="BJ131" s="717"/>
    </row>
    <row r="132" spans="2:62" ht="20.25" customHeight="1">
      <c r="B132" s="661"/>
      <c r="C132" s="753"/>
      <c r="D132" s="754"/>
      <c r="E132" s="293"/>
      <c r="F132" s="294">
        <f>C131</f>
        <v>0</v>
      </c>
      <c r="G132" s="293"/>
      <c r="H132" s="294">
        <f>I131</f>
        <v>0</v>
      </c>
      <c r="I132" s="755"/>
      <c r="J132" s="756"/>
      <c r="K132" s="757"/>
      <c r="L132" s="758"/>
      <c r="M132" s="758"/>
      <c r="N132" s="754"/>
      <c r="O132" s="655"/>
      <c r="P132" s="656"/>
      <c r="Q132" s="656"/>
      <c r="R132" s="656"/>
      <c r="S132" s="657"/>
      <c r="T132" s="287" t="s">
        <v>903</v>
      </c>
      <c r="U132" s="288"/>
      <c r="V132" s="289"/>
      <c r="W132" s="275" t="str">
        <f>IF(W131="","",VLOOKUP(W131,'②シフト記号表（従来型・ユニット型共通）'!$C$6:$L$47,10,FALSE))</f>
        <v/>
      </c>
      <c r="X132" s="276" t="str">
        <f>IF(X131="","",VLOOKUP(X131,'②シフト記号表（従来型・ユニット型共通）'!$C$6:$L$47,10,FALSE))</f>
        <v/>
      </c>
      <c r="Y132" s="276" t="str">
        <f>IF(Y131="","",VLOOKUP(Y131,'②シフト記号表（従来型・ユニット型共通）'!$C$6:$L$47,10,FALSE))</f>
        <v/>
      </c>
      <c r="Z132" s="276" t="str">
        <f>IF(Z131="","",VLOOKUP(Z131,'②シフト記号表（従来型・ユニット型共通）'!$C$6:$L$47,10,FALSE))</f>
        <v/>
      </c>
      <c r="AA132" s="276" t="str">
        <f>IF(AA131="","",VLOOKUP(AA131,'②シフト記号表（従来型・ユニット型共通）'!$C$6:$L$47,10,FALSE))</f>
        <v/>
      </c>
      <c r="AB132" s="276" t="str">
        <f>IF(AB131="","",VLOOKUP(AB131,'②シフト記号表（従来型・ユニット型共通）'!$C$6:$L$47,10,FALSE))</f>
        <v/>
      </c>
      <c r="AC132" s="277" t="str">
        <f>IF(AC131="","",VLOOKUP(AC131,'②シフト記号表（従来型・ユニット型共通）'!$C$6:$L$47,10,FALSE))</f>
        <v/>
      </c>
      <c r="AD132" s="275" t="str">
        <f>IF(AD131="","",VLOOKUP(AD131,'②シフト記号表（従来型・ユニット型共通）'!$C$6:$L$47,10,FALSE))</f>
        <v/>
      </c>
      <c r="AE132" s="276" t="str">
        <f>IF(AE131="","",VLOOKUP(AE131,'②シフト記号表（従来型・ユニット型共通）'!$C$6:$L$47,10,FALSE))</f>
        <v/>
      </c>
      <c r="AF132" s="276" t="str">
        <f>IF(AF131="","",VLOOKUP(AF131,'②シフト記号表（従来型・ユニット型共通）'!$C$6:$L$47,10,FALSE))</f>
        <v/>
      </c>
      <c r="AG132" s="276" t="str">
        <f>IF(AG131="","",VLOOKUP(AG131,'②シフト記号表（従来型・ユニット型共通）'!$C$6:$L$47,10,FALSE))</f>
        <v/>
      </c>
      <c r="AH132" s="276" t="str">
        <f>IF(AH131="","",VLOOKUP(AH131,'②シフト記号表（従来型・ユニット型共通）'!$C$6:$L$47,10,FALSE))</f>
        <v/>
      </c>
      <c r="AI132" s="276" t="str">
        <f>IF(AI131="","",VLOOKUP(AI131,'②シフト記号表（従来型・ユニット型共通）'!$C$6:$L$47,10,FALSE))</f>
        <v/>
      </c>
      <c r="AJ132" s="277" t="str">
        <f>IF(AJ131="","",VLOOKUP(AJ131,'②シフト記号表（従来型・ユニット型共通）'!$C$6:$L$47,10,FALSE))</f>
        <v/>
      </c>
      <c r="AK132" s="275" t="str">
        <f>IF(AK131="","",VLOOKUP(AK131,'②シフト記号表（従来型・ユニット型共通）'!$C$6:$L$47,10,FALSE))</f>
        <v/>
      </c>
      <c r="AL132" s="276" t="str">
        <f>IF(AL131="","",VLOOKUP(AL131,'②シフト記号表（従来型・ユニット型共通）'!$C$6:$L$47,10,FALSE))</f>
        <v/>
      </c>
      <c r="AM132" s="276" t="str">
        <f>IF(AM131="","",VLOOKUP(AM131,'②シフト記号表（従来型・ユニット型共通）'!$C$6:$L$47,10,FALSE))</f>
        <v/>
      </c>
      <c r="AN132" s="276" t="str">
        <f>IF(AN131="","",VLOOKUP(AN131,'②シフト記号表（従来型・ユニット型共通）'!$C$6:$L$47,10,FALSE))</f>
        <v/>
      </c>
      <c r="AO132" s="276" t="str">
        <f>IF(AO131="","",VLOOKUP(AO131,'②シフト記号表（従来型・ユニット型共通）'!$C$6:$L$47,10,FALSE))</f>
        <v/>
      </c>
      <c r="AP132" s="276" t="str">
        <f>IF(AP131="","",VLOOKUP(AP131,'②シフト記号表（従来型・ユニット型共通）'!$C$6:$L$47,10,FALSE))</f>
        <v/>
      </c>
      <c r="AQ132" s="277" t="str">
        <f>IF(AQ131="","",VLOOKUP(AQ131,'②シフト記号表（従来型・ユニット型共通）'!$C$6:$L$47,10,FALSE))</f>
        <v/>
      </c>
      <c r="AR132" s="275" t="str">
        <f>IF(AR131="","",VLOOKUP(AR131,'②シフト記号表（従来型・ユニット型共通）'!$C$6:$L$47,10,FALSE))</f>
        <v/>
      </c>
      <c r="AS132" s="276" t="str">
        <f>IF(AS131="","",VLOOKUP(AS131,'②シフト記号表（従来型・ユニット型共通）'!$C$6:$L$47,10,FALSE))</f>
        <v/>
      </c>
      <c r="AT132" s="276" t="str">
        <f>IF(AT131="","",VLOOKUP(AT131,'②シフト記号表（従来型・ユニット型共通）'!$C$6:$L$47,10,FALSE))</f>
        <v/>
      </c>
      <c r="AU132" s="276" t="str">
        <f>IF(AU131="","",VLOOKUP(AU131,'②シフト記号表（従来型・ユニット型共通）'!$C$6:$L$47,10,FALSE))</f>
        <v/>
      </c>
      <c r="AV132" s="276" t="str">
        <f>IF(AV131="","",VLOOKUP(AV131,'②シフト記号表（従来型・ユニット型共通）'!$C$6:$L$47,10,FALSE))</f>
        <v/>
      </c>
      <c r="AW132" s="276" t="str">
        <f>IF(AW131="","",VLOOKUP(AW131,'②シフト記号表（従来型・ユニット型共通）'!$C$6:$L$47,10,FALSE))</f>
        <v/>
      </c>
      <c r="AX132" s="277" t="str">
        <f>IF(AX131="","",VLOOKUP(AX131,'②シフト記号表（従来型・ユニット型共通）'!$C$6:$L$47,10,FALSE))</f>
        <v/>
      </c>
      <c r="AY132" s="275" t="str">
        <f>IF(AY131="","",VLOOKUP(AY131,'②シフト記号表（従来型・ユニット型共通）'!$C$6:$L$47,10,FALSE))</f>
        <v/>
      </c>
      <c r="AZ132" s="276" t="str">
        <f>IF(AZ131="","",VLOOKUP(AZ131,'②シフト記号表（従来型・ユニット型共通）'!$C$6:$L$47,10,FALSE))</f>
        <v/>
      </c>
      <c r="BA132" s="276" t="str">
        <f>IF(BA131="","",VLOOKUP(BA131,'②シフト記号表（従来型・ユニット型共通）'!$C$6:$L$47,10,FALSE))</f>
        <v/>
      </c>
      <c r="BB132" s="750">
        <f>IF($BE$3="４週",SUM(W132:AX132),IF($BE$3="暦月",SUM(W132:BA132),""))</f>
        <v>0</v>
      </c>
      <c r="BC132" s="751"/>
      <c r="BD132" s="752">
        <f>IF($BE$3="４週",BB132/4,IF($BE$3="暦月",(BB132/($BE$8/7)),""))</f>
        <v>0</v>
      </c>
      <c r="BE132" s="751"/>
      <c r="BF132" s="747"/>
      <c r="BG132" s="748"/>
      <c r="BH132" s="748"/>
      <c r="BI132" s="748"/>
      <c r="BJ132" s="749"/>
    </row>
    <row r="133" spans="2:62" ht="20.25" customHeight="1">
      <c r="B133" s="660">
        <f>B131+1</f>
        <v>59</v>
      </c>
      <c r="C133" s="724"/>
      <c r="D133" s="651"/>
      <c r="E133" s="270"/>
      <c r="F133" s="271"/>
      <c r="G133" s="270"/>
      <c r="H133" s="271"/>
      <c r="I133" s="725"/>
      <c r="J133" s="726"/>
      <c r="K133" s="649"/>
      <c r="L133" s="650"/>
      <c r="M133" s="650"/>
      <c r="N133" s="651"/>
      <c r="O133" s="655"/>
      <c r="P133" s="656"/>
      <c r="Q133" s="656"/>
      <c r="R133" s="656"/>
      <c r="S133" s="657"/>
      <c r="T133" s="290" t="s">
        <v>902</v>
      </c>
      <c r="U133" s="291"/>
      <c r="V133" s="292"/>
      <c r="W133" s="283"/>
      <c r="X133" s="284"/>
      <c r="Y133" s="284"/>
      <c r="Z133" s="284"/>
      <c r="AA133" s="284"/>
      <c r="AB133" s="284"/>
      <c r="AC133" s="285"/>
      <c r="AD133" s="283"/>
      <c r="AE133" s="284"/>
      <c r="AF133" s="284"/>
      <c r="AG133" s="284"/>
      <c r="AH133" s="284"/>
      <c r="AI133" s="284"/>
      <c r="AJ133" s="285"/>
      <c r="AK133" s="283"/>
      <c r="AL133" s="284"/>
      <c r="AM133" s="284"/>
      <c r="AN133" s="284"/>
      <c r="AO133" s="284"/>
      <c r="AP133" s="284"/>
      <c r="AQ133" s="285"/>
      <c r="AR133" s="283"/>
      <c r="AS133" s="284"/>
      <c r="AT133" s="284"/>
      <c r="AU133" s="284"/>
      <c r="AV133" s="284"/>
      <c r="AW133" s="284"/>
      <c r="AX133" s="285"/>
      <c r="AY133" s="283"/>
      <c r="AZ133" s="284"/>
      <c r="BA133" s="286"/>
      <c r="BB133" s="658"/>
      <c r="BC133" s="659"/>
      <c r="BD133" s="713"/>
      <c r="BE133" s="714"/>
      <c r="BF133" s="715"/>
      <c r="BG133" s="716"/>
      <c r="BH133" s="716"/>
      <c r="BI133" s="716"/>
      <c r="BJ133" s="717"/>
    </row>
    <row r="134" spans="2:62" ht="20.25" customHeight="1">
      <c r="B134" s="661"/>
      <c r="C134" s="753"/>
      <c r="D134" s="754"/>
      <c r="E134" s="293"/>
      <c r="F134" s="294">
        <f>C133</f>
        <v>0</v>
      </c>
      <c r="G134" s="293"/>
      <c r="H134" s="294">
        <f>I133</f>
        <v>0</v>
      </c>
      <c r="I134" s="755"/>
      <c r="J134" s="756"/>
      <c r="K134" s="757"/>
      <c r="L134" s="758"/>
      <c r="M134" s="758"/>
      <c r="N134" s="754"/>
      <c r="O134" s="655"/>
      <c r="P134" s="656"/>
      <c r="Q134" s="656"/>
      <c r="R134" s="656"/>
      <c r="S134" s="657"/>
      <c r="T134" s="287" t="s">
        <v>903</v>
      </c>
      <c r="U134" s="288"/>
      <c r="V134" s="289"/>
      <c r="W134" s="275" t="str">
        <f>IF(W133="","",VLOOKUP(W133,'②シフト記号表（従来型・ユニット型共通）'!$C$6:$L$47,10,FALSE))</f>
        <v/>
      </c>
      <c r="X134" s="276" t="str">
        <f>IF(X133="","",VLOOKUP(X133,'②シフト記号表（従来型・ユニット型共通）'!$C$6:$L$47,10,FALSE))</f>
        <v/>
      </c>
      <c r="Y134" s="276" t="str">
        <f>IF(Y133="","",VLOOKUP(Y133,'②シフト記号表（従来型・ユニット型共通）'!$C$6:$L$47,10,FALSE))</f>
        <v/>
      </c>
      <c r="Z134" s="276" t="str">
        <f>IF(Z133="","",VLOOKUP(Z133,'②シフト記号表（従来型・ユニット型共通）'!$C$6:$L$47,10,FALSE))</f>
        <v/>
      </c>
      <c r="AA134" s="276" t="str">
        <f>IF(AA133="","",VLOOKUP(AA133,'②シフト記号表（従来型・ユニット型共通）'!$C$6:$L$47,10,FALSE))</f>
        <v/>
      </c>
      <c r="AB134" s="276" t="str">
        <f>IF(AB133="","",VLOOKUP(AB133,'②シフト記号表（従来型・ユニット型共通）'!$C$6:$L$47,10,FALSE))</f>
        <v/>
      </c>
      <c r="AC134" s="277" t="str">
        <f>IF(AC133="","",VLOOKUP(AC133,'②シフト記号表（従来型・ユニット型共通）'!$C$6:$L$47,10,FALSE))</f>
        <v/>
      </c>
      <c r="AD134" s="275" t="str">
        <f>IF(AD133="","",VLOOKUP(AD133,'②シフト記号表（従来型・ユニット型共通）'!$C$6:$L$47,10,FALSE))</f>
        <v/>
      </c>
      <c r="AE134" s="276" t="str">
        <f>IF(AE133="","",VLOOKUP(AE133,'②シフト記号表（従来型・ユニット型共通）'!$C$6:$L$47,10,FALSE))</f>
        <v/>
      </c>
      <c r="AF134" s="276" t="str">
        <f>IF(AF133="","",VLOOKUP(AF133,'②シフト記号表（従来型・ユニット型共通）'!$C$6:$L$47,10,FALSE))</f>
        <v/>
      </c>
      <c r="AG134" s="276" t="str">
        <f>IF(AG133="","",VLOOKUP(AG133,'②シフト記号表（従来型・ユニット型共通）'!$C$6:$L$47,10,FALSE))</f>
        <v/>
      </c>
      <c r="AH134" s="276" t="str">
        <f>IF(AH133="","",VLOOKUP(AH133,'②シフト記号表（従来型・ユニット型共通）'!$C$6:$L$47,10,FALSE))</f>
        <v/>
      </c>
      <c r="AI134" s="276" t="str">
        <f>IF(AI133="","",VLOOKUP(AI133,'②シフト記号表（従来型・ユニット型共通）'!$C$6:$L$47,10,FALSE))</f>
        <v/>
      </c>
      <c r="AJ134" s="277" t="str">
        <f>IF(AJ133="","",VLOOKUP(AJ133,'②シフト記号表（従来型・ユニット型共通）'!$C$6:$L$47,10,FALSE))</f>
        <v/>
      </c>
      <c r="AK134" s="275" t="str">
        <f>IF(AK133="","",VLOOKUP(AK133,'②シフト記号表（従来型・ユニット型共通）'!$C$6:$L$47,10,FALSE))</f>
        <v/>
      </c>
      <c r="AL134" s="276" t="str">
        <f>IF(AL133="","",VLOOKUP(AL133,'②シフト記号表（従来型・ユニット型共通）'!$C$6:$L$47,10,FALSE))</f>
        <v/>
      </c>
      <c r="AM134" s="276" t="str">
        <f>IF(AM133="","",VLOOKUP(AM133,'②シフト記号表（従来型・ユニット型共通）'!$C$6:$L$47,10,FALSE))</f>
        <v/>
      </c>
      <c r="AN134" s="276" t="str">
        <f>IF(AN133="","",VLOOKUP(AN133,'②シフト記号表（従来型・ユニット型共通）'!$C$6:$L$47,10,FALSE))</f>
        <v/>
      </c>
      <c r="AO134" s="276" t="str">
        <f>IF(AO133="","",VLOOKUP(AO133,'②シフト記号表（従来型・ユニット型共通）'!$C$6:$L$47,10,FALSE))</f>
        <v/>
      </c>
      <c r="AP134" s="276" t="str">
        <f>IF(AP133="","",VLOOKUP(AP133,'②シフト記号表（従来型・ユニット型共通）'!$C$6:$L$47,10,FALSE))</f>
        <v/>
      </c>
      <c r="AQ134" s="277" t="str">
        <f>IF(AQ133="","",VLOOKUP(AQ133,'②シフト記号表（従来型・ユニット型共通）'!$C$6:$L$47,10,FALSE))</f>
        <v/>
      </c>
      <c r="AR134" s="275" t="str">
        <f>IF(AR133="","",VLOOKUP(AR133,'②シフト記号表（従来型・ユニット型共通）'!$C$6:$L$47,10,FALSE))</f>
        <v/>
      </c>
      <c r="AS134" s="276" t="str">
        <f>IF(AS133="","",VLOOKUP(AS133,'②シフト記号表（従来型・ユニット型共通）'!$C$6:$L$47,10,FALSE))</f>
        <v/>
      </c>
      <c r="AT134" s="276" t="str">
        <f>IF(AT133="","",VLOOKUP(AT133,'②シフト記号表（従来型・ユニット型共通）'!$C$6:$L$47,10,FALSE))</f>
        <v/>
      </c>
      <c r="AU134" s="276" t="str">
        <f>IF(AU133="","",VLOOKUP(AU133,'②シフト記号表（従来型・ユニット型共通）'!$C$6:$L$47,10,FALSE))</f>
        <v/>
      </c>
      <c r="AV134" s="276" t="str">
        <f>IF(AV133="","",VLOOKUP(AV133,'②シフト記号表（従来型・ユニット型共通）'!$C$6:$L$47,10,FALSE))</f>
        <v/>
      </c>
      <c r="AW134" s="276" t="str">
        <f>IF(AW133="","",VLOOKUP(AW133,'②シフト記号表（従来型・ユニット型共通）'!$C$6:$L$47,10,FALSE))</f>
        <v/>
      </c>
      <c r="AX134" s="277" t="str">
        <f>IF(AX133="","",VLOOKUP(AX133,'②シフト記号表（従来型・ユニット型共通）'!$C$6:$L$47,10,FALSE))</f>
        <v/>
      </c>
      <c r="AY134" s="275" t="str">
        <f>IF(AY133="","",VLOOKUP(AY133,'②シフト記号表（従来型・ユニット型共通）'!$C$6:$L$47,10,FALSE))</f>
        <v/>
      </c>
      <c r="AZ134" s="276" t="str">
        <f>IF(AZ133="","",VLOOKUP(AZ133,'②シフト記号表（従来型・ユニット型共通）'!$C$6:$L$47,10,FALSE))</f>
        <v/>
      </c>
      <c r="BA134" s="276" t="str">
        <f>IF(BA133="","",VLOOKUP(BA133,'②シフト記号表（従来型・ユニット型共通）'!$C$6:$L$47,10,FALSE))</f>
        <v/>
      </c>
      <c r="BB134" s="750">
        <f>IF($BE$3="４週",SUM(W134:AX134),IF($BE$3="暦月",SUM(W134:BA134),""))</f>
        <v>0</v>
      </c>
      <c r="BC134" s="751"/>
      <c r="BD134" s="752">
        <f>IF($BE$3="４週",BB134/4,IF($BE$3="暦月",(BB134/($BE$8/7)),""))</f>
        <v>0</v>
      </c>
      <c r="BE134" s="751"/>
      <c r="BF134" s="747"/>
      <c r="BG134" s="748"/>
      <c r="BH134" s="748"/>
      <c r="BI134" s="748"/>
      <c r="BJ134" s="749"/>
    </row>
    <row r="135" spans="2:62" ht="20.25" customHeight="1">
      <c r="B135" s="660">
        <f>B133+1</f>
        <v>60</v>
      </c>
      <c r="C135" s="724"/>
      <c r="D135" s="651"/>
      <c r="E135" s="270"/>
      <c r="F135" s="271"/>
      <c r="G135" s="270"/>
      <c r="H135" s="271"/>
      <c r="I135" s="725"/>
      <c r="J135" s="726"/>
      <c r="K135" s="649"/>
      <c r="L135" s="650"/>
      <c r="M135" s="650"/>
      <c r="N135" s="651"/>
      <c r="O135" s="655"/>
      <c r="P135" s="656"/>
      <c r="Q135" s="656"/>
      <c r="R135" s="656"/>
      <c r="S135" s="657"/>
      <c r="T135" s="290" t="s">
        <v>902</v>
      </c>
      <c r="U135" s="291"/>
      <c r="V135" s="292"/>
      <c r="W135" s="283"/>
      <c r="X135" s="284"/>
      <c r="Y135" s="284"/>
      <c r="Z135" s="284"/>
      <c r="AA135" s="284"/>
      <c r="AB135" s="284"/>
      <c r="AC135" s="285"/>
      <c r="AD135" s="283"/>
      <c r="AE135" s="284"/>
      <c r="AF135" s="284"/>
      <c r="AG135" s="284"/>
      <c r="AH135" s="284"/>
      <c r="AI135" s="284"/>
      <c r="AJ135" s="285"/>
      <c r="AK135" s="283"/>
      <c r="AL135" s="284"/>
      <c r="AM135" s="284"/>
      <c r="AN135" s="284"/>
      <c r="AO135" s="284"/>
      <c r="AP135" s="284"/>
      <c r="AQ135" s="285"/>
      <c r="AR135" s="283"/>
      <c r="AS135" s="284"/>
      <c r="AT135" s="284"/>
      <c r="AU135" s="284"/>
      <c r="AV135" s="284"/>
      <c r="AW135" s="284"/>
      <c r="AX135" s="285"/>
      <c r="AY135" s="283"/>
      <c r="AZ135" s="284"/>
      <c r="BA135" s="286"/>
      <c r="BB135" s="658"/>
      <c r="BC135" s="659"/>
      <c r="BD135" s="713"/>
      <c r="BE135" s="714"/>
      <c r="BF135" s="715"/>
      <c r="BG135" s="716"/>
      <c r="BH135" s="716"/>
      <c r="BI135" s="716"/>
      <c r="BJ135" s="717"/>
    </row>
    <row r="136" spans="2:62" ht="20.25" customHeight="1">
      <c r="B136" s="661"/>
      <c r="C136" s="753"/>
      <c r="D136" s="754"/>
      <c r="E136" s="293"/>
      <c r="F136" s="294">
        <f>C135</f>
        <v>0</v>
      </c>
      <c r="G136" s="293"/>
      <c r="H136" s="294">
        <f>I135</f>
        <v>0</v>
      </c>
      <c r="I136" s="755"/>
      <c r="J136" s="756"/>
      <c r="K136" s="757"/>
      <c r="L136" s="758"/>
      <c r="M136" s="758"/>
      <c r="N136" s="754"/>
      <c r="O136" s="655"/>
      <c r="P136" s="656"/>
      <c r="Q136" s="656"/>
      <c r="R136" s="656"/>
      <c r="S136" s="657"/>
      <c r="T136" s="287" t="s">
        <v>903</v>
      </c>
      <c r="U136" s="288"/>
      <c r="V136" s="289"/>
      <c r="W136" s="275" t="str">
        <f>IF(W135="","",VLOOKUP(W135,'②シフト記号表（従来型・ユニット型共通）'!$C$6:$L$47,10,FALSE))</f>
        <v/>
      </c>
      <c r="X136" s="276" t="str">
        <f>IF(X135="","",VLOOKUP(X135,'②シフト記号表（従来型・ユニット型共通）'!$C$6:$L$47,10,FALSE))</f>
        <v/>
      </c>
      <c r="Y136" s="276" t="str">
        <f>IF(Y135="","",VLOOKUP(Y135,'②シフト記号表（従来型・ユニット型共通）'!$C$6:$L$47,10,FALSE))</f>
        <v/>
      </c>
      <c r="Z136" s="276" t="str">
        <f>IF(Z135="","",VLOOKUP(Z135,'②シフト記号表（従来型・ユニット型共通）'!$C$6:$L$47,10,FALSE))</f>
        <v/>
      </c>
      <c r="AA136" s="276" t="str">
        <f>IF(AA135="","",VLOOKUP(AA135,'②シフト記号表（従来型・ユニット型共通）'!$C$6:$L$47,10,FALSE))</f>
        <v/>
      </c>
      <c r="AB136" s="276" t="str">
        <f>IF(AB135="","",VLOOKUP(AB135,'②シフト記号表（従来型・ユニット型共通）'!$C$6:$L$47,10,FALSE))</f>
        <v/>
      </c>
      <c r="AC136" s="277" t="str">
        <f>IF(AC135="","",VLOOKUP(AC135,'②シフト記号表（従来型・ユニット型共通）'!$C$6:$L$47,10,FALSE))</f>
        <v/>
      </c>
      <c r="AD136" s="275" t="str">
        <f>IF(AD135="","",VLOOKUP(AD135,'②シフト記号表（従来型・ユニット型共通）'!$C$6:$L$47,10,FALSE))</f>
        <v/>
      </c>
      <c r="AE136" s="276" t="str">
        <f>IF(AE135="","",VLOOKUP(AE135,'②シフト記号表（従来型・ユニット型共通）'!$C$6:$L$47,10,FALSE))</f>
        <v/>
      </c>
      <c r="AF136" s="276" t="str">
        <f>IF(AF135="","",VLOOKUP(AF135,'②シフト記号表（従来型・ユニット型共通）'!$C$6:$L$47,10,FALSE))</f>
        <v/>
      </c>
      <c r="AG136" s="276" t="str">
        <f>IF(AG135="","",VLOOKUP(AG135,'②シフト記号表（従来型・ユニット型共通）'!$C$6:$L$47,10,FALSE))</f>
        <v/>
      </c>
      <c r="AH136" s="276" t="str">
        <f>IF(AH135="","",VLOOKUP(AH135,'②シフト記号表（従来型・ユニット型共通）'!$C$6:$L$47,10,FALSE))</f>
        <v/>
      </c>
      <c r="AI136" s="276" t="str">
        <f>IF(AI135="","",VLOOKUP(AI135,'②シフト記号表（従来型・ユニット型共通）'!$C$6:$L$47,10,FALSE))</f>
        <v/>
      </c>
      <c r="AJ136" s="277" t="str">
        <f>IF(AJ135="","",VLOOKUP(AJ135,'②シフト記号表（従来型・ユニット型共通）'!$C$6:$L$47,10,FALSE))</f>
        <v/>
      </c>
      <c r="AK136" s="275" t="str">
        <f>IF(AK135="","",VLOOKUP(AK135,'②シフト記号表（従来型・ユニット型共通）'!$C$6:$L$47,10,FALSE))</f>
        <v/>
      </c>
      <c r="AL136" s="276" t="str">
        <f>IF(AL135="","",VLOOKUP(AL135,'②シフト記号表（従来型・ユニット型共通）'!$C$6:$L$47,10,FALSE))</f>
        <v/>
      </c>
      <c r="AM136" s="276" t="str">
        <f>IF(AM135="","",VLOOKUP(AM135,'②シフト記号表（従来型・ユニット型共通）'!$C$6:$L$47,10,FALSE))</f>
        <v/>
      </c>
      <c r="AN136" s="276" t="str">
        <f>IF(AN135="","",VLOOKUP(AN135,'②シフト記号表（従来型・ユニット型共通）'!$C$6:$L$47,10,FALSE))</f>
        <v/>
      </c>
      <c r="AO136" s="276" t="str">
        <f>IF(AO135="","",VLOOKUP(AO135,'②シフト記号表（従来型・ユニット型共通）'!$C$6:$L$47,10,FALSE))</f>
        <v/>
      </c>
      <c r="AP136" s="276" t="str">
        <f>IF(AP135="","",VLOOKUP(AP135,'②シフト記号表（従来型・ユニット型共通）'!$C$6:$L$47,10,FALSE))</f>
        <v/>
      </c>
      <c r="AQ136" s="277" t="str">
        <f>IF(AQ135="","",VLOOKUP(AQ135,'②シフト記号表（従来型・ユニット型共通）'!$C$6:$L$47,10,FALSE))</f>
        <v/>
      </c>
      <c r="AR136" s="275" t="str">
        <f>IF(AR135="","",VLOOKUP(AR135,'②シフト記号表（従来型・ユニット型共通）'!$C$6:$L$47,10,FALSE))</f>
        <v/>
      </c>
      <c r="AS136" s="276" t="str">
        <f>IF(AS135="","",VLOOKUP(AS135,'②シフト記号表（従来型・ユニット型共通）'!$C$6:$L$47,10,FALSE))</f>
        <v/>
      </c>
      <c r="AT136" s="276" t="str">
        <f>IF(AT135="","",VLOOKUP(AT135,'②シフト記号表（従来型・ユニット型共通）'!$C$6:$L$47,10,FALSE))</f>
        <v/>
      </c>
      <c r="AU136" s="276" t="str">
        <f>IF(AU135="","",VLOOKUP(AU135,'②シフト記号表（従来型・ユニット型共通）'!$C$6:$L$47,10,FALSE))</f>
        <v/>
      </c>
      <c r="AV136" s="276" t="str">
        <f>IF(AV135="","",VLOOKUP(AV135,'②シフト記号表（従来型・ユニット型共通）'!$C$6:$L$47,10,FALSE))</f>
        <v/>
      </c>
      <c r="AW136" s="276" t="str">
        <f>IF(AW135="","",VLOOKUP(AW135,'②シフト記号表（従来型・ユニット型共通）'!$C$6:$L$47,10,FALSE))</f>
        <v/>
      </c>
      <c r="AX136" s="277" t="str">
        <f>IF(AX135="","",VLOOKUP(AX135,'②シフト記号表（従来型・ユニット型共通）'!$C$6:$L$47,10,FALSE))</f>
        <v/>
      </c>
      <c r="AY136" s="275" t="str">
        <f>IF(AY135="","",VLOOKUP(AY135,'②シフト記号表（従来型・ユニット型共通）'!$C$6:$L$47,10,FALSE))</f>
        <v/>
      </c>
      <c r="AZ136" s="276" t="str">
        <f>IF(AZ135="","",VLOOKUP(AZ135,'②シフト記号表（従来型・ユニット型共通）'!$C$6:$L$47,10,FALSE))</f>
        <v/>
      </c>
      <c r="BA136" s="276" t="str">
        <f>IF(BA135="","",VLOOKUP(BA135,'②シフト記号表（従来型・ユニット型共通）'!$C$6:$L$47,10,FALSE))</f>
        <v/>
      </c>
      <c r="BB136" s="750">
        <f>IF($BE$3="４週",SUM(W136:AX136),IF($BE$3="暦月",SUM(W136:BA136),""))</f>
        <v>0</v>
      </c>
      <c r="BC136" s="751"/>
      <c r="BD136" s="752">
        <f>IF($BE$3="４週",BB136/4,IF($BE$3="暦月",(BB136/($BE$8/7)),""))</f>
        <v>0</v>
      </c>
      <c r="BE136" s="751"/>
      <c r="BF136" s="747"/>
      <c r="BG136" s="748"/>
      <c r="BH136" s="748"/>
      <c r="BI136" s="748"/>
      <c r="BJ136" s="749"/>
    </row>
    <row r="137" spans="2:62" ht="20.25" customHeight="1">
      <c r="B137" s="660">
        <f>B135+1</f>
        <v>61</v>
      </c>
      <c r="C137" s="724"/>
      <c r="D137" s="651"/>
      <c r="E137" s="270"/>
      <c r="F137" s="271"/>
      <c r="G137" s="270"/>
      <c r="H137" s="271"/>
      <c r="I137" s="725"/>
      <c r="J137" s="726"/>
      <c r="K137" s="649"/>
      <c r="L137" s="650"/>
      <c r="M137" s="650"/>
      <c r="N137" s="651"/>
      <c r="O137" s="655"/>
      <c r="P137" s="656"/>
      <c r="Q137" s="656"/>
      <c r="R137" s="656"/>
      <c r="S137" s="657"/>
      <c r="T137" s="290" t="s">
        <v>902</v>
      </c>
      <c r="U137" s="291"/>
      <c r="V137" s="292"/>
      <c r="W137" s="283"/>
      <c r="X137" s="284"/>
      <c r="Y137" s="284"/>
      <c r="Z137" s="284"/>
      <c r="AA137" s="284"/>
      <c r="AB137" s="284"/>
      <c r="AC137" s="285"/>
      <c r="AD137" s="283"/>
      <c r="AE137" s="284"/>
      <c r="AF137" s="284"/>
      <c r="AG137" s="284"/>
      <c r="AH137" s="284"/>
      <c r="AI137" s="284"/>
      <c r="AJ137" s="285"/>
      <c r="AK137" s="283"/>
      <c r="AL137" s="284"/>
      <c r="AM137" s="284"/>
      <c r="AN137" s="284"/>
      <c r="AO137" s="284"/>
      <c r="AP137" s="284"/>
      <c r="AQ137" s="285"/>
      <c r="AR137" s="283"/>
      <c r="AS137" s="284"/>
      <c r="AT137" s="284"/>
      <c r="AU137" s="284"/>
      <c r="AV137" s="284"/>
      <c r="AW137" s="284"/>
      <c r="AX137" s="285"/>
      <c r="AY137" s="283"/>
      <c r="AZ137" s="284"/>
      <c r="BA137" s="286"/>
      <c r="BB137" s="658"/>
      <c r="BC137" s="659"/>
      <c r="BD137" s="713"/>
      <c r="BE137" s="714"/>
      <c r="BF137" s="715"/>
      <c r="BG137" s="716"/>
      <c r="BH137" s="716"/>
      <c r="BI137" s="716"/>
      <c r="BJ137" s="717"/>
    </row>
    <row r="138" spans="2:62" ht="20.25" customHeight="1">
      <c r="B138" s="661"/>
      <c r="C138" s="753"/>
      <c r="D138" s="754"/>
      <c r="E138" s="293"/>
      <c r="F138" s="294">
        <f>C137</f>
        <v>0</v>
      </c>
      <c r="G138" s="293"/>
      <c r="H138" s="294">
        <f>I137</f>
        <v>0</v>
      </c>
      <c r="I138" s="755"/>
      <c r="J138" s="756"/>
      <c r="K138" s="757"/>
      <c r="L138" s="758"/>
      <c r="M138" s="758"/>
      <c r="N138" s="754"/>
      <c r="O138" s="655"/>
      <c r="P138" s="656"/>
      <c r="Q138" s="656"/>
      <c r="R138" s="656"/>
      <c r="S138" s="657"/>
      <c r="T138" s="287" t="s">
        <v>903</v>
      </c>
      <c r="U138" s="288"/>
      <c r="V138" s="289"/>
      <c r="W138" s="275" t="str">
        <f>IF(W137="","",VLOOKUP(W137,'②シフト記号表（従来型・ユニット型共通）'!$C$6:$L$47,10,FALSE))</f>
        <v/>
      </c>
      <c r="X138" s="276" t="str">
        <f>IF(X137="","",VLOOKUP(X137,'②シフト記号表（従来型・ユニット型共通）'!$C$6:$L$47,10,FALSE))</f>
        <v/>
      </c>
      <c r="Y138" s="276" t="str">
        <f>IF(Y137="","",VLOOKUP(Y137,'②シフト記号表（従来型・ユニット型共通）'!$C$6:$L$47,10,FALSE))</f>
        <v/>
      </c>
      <c r="Z138" s="276" t="str">
        <f>IF(Z137="","",VLOOKUP(Z137,'②シフト記号表（従来型・ユニット型共通）'!$C$6:$L$47,10,FALSE))</f>
        <v/>
      </c>
      <c r="AA138" s="276" t="str">
        <f>IF(AA137="","",VLOOKUP(AA137,'②シフト記号表（従来型・ユニット型共通）'!$C$6:$L$47,10,FALSE))</f>
        <v/>
      </c>
      <c r="AB138" s="276" t="str">
        <f>IF(AB137="","",VLOOKUP(AB137,'②シフト記号表（従来型・ユニット型共通）'!$C$6:$L$47,10,FALSE))</f>
        <v/>
      </c>
      <c r="AC138" s="277" t="str">
        <f>IF(AC137="","",VLOOKUP(AC137,'②シフト記号表（従来型・ユニット型共通）'!$C$6:$L$47,10,FALSE))</f>
        <v/>
      </c>
      <c r="AD138" s="275" t="str">
        <f>IF(AD137="","",VLOOKUP(AD137,'②シフト記号表（従来型・ユニット型共通）'!$C$6:$L$47,10,FALSE))</f>
        <v/>
      </c>
      <c r="AE138" s="276" t="str">
        <f>IF(AE137="","",VLOOKUP(AE137,'②シフト記号表（従来型・ユニット型共通）'!$C$6:$L$47,10,FALSE))</f>
        <v/>
      </c>
      <c r="AF138" s="276" t="str">
        <f>IF(AF137="","",VLOOKUP(AF137,'②シフト記号表（従来型・ユニット型共通）'!$C$6:$L$47,10,FALSE))</f>
        <v/>
      </c>
      <c r="AG138" s="276" t="str">
        <f>IF(AG137="","",VLOOKUP(AG137,'②シフト記号表（従来型・ユニット型共通）'!$C$6:$L$47,10,FALSE))</f>
        <v/>
      </c>
      <c r="AH138" s="276" t="str">
        <f>IF(AH137="","",VLOOKUP(AH137,'②シフト記号表（従来型・ユニット型共通）'!$C$6:$L$47,10,FALSE))</f>
        <v/>
      </c>
      <c r="AI138" s="276" t="str">
        <f>IF(AI137="","",VLOOKUP(AI137,'②シフト記号表（従来型・ユニット型共通）'!$C$6:$L$47,10,FALSE))</f>
        <v/>
      </c>
      <c r="AJ138" s="277" t="str">
        <f>IF(AJ137="","",VLOOKUP(AJ137,'②シフト記号表（従来型・ユニット型共通）'!$C$6:$L$47,10,FALSE))</f>
        <v/>
      </c>
      <c r="AK138" s="275" t="str">
        <f>IF(AK137="","",VLOOKUP(AK137,'②シフト記号表（従来型・ユニット型共通）'!$C$6:$L$47,10,FALSE))</f>
        <v/>
      </c>
      <c r="AL138" s="276" t="str">
        <f>IF(AL137="","",VLOOKUP(AL137,'②シフト記号表（従来型・ユニット型共通）'!$C$6:$L$47,10,FALSE))</f>
        <v/>
      </c>
      <c r="AM138" s="276" t="str">
        <f>IF(AM137="","",VLOOKUP(AM137,'②シフト記号表（従来型・ユニット型共通）'!$C$6:$L$47,10,FALSE))</f>
        <v/>
      </c>
      <c r="AN138" s="276" t="str">
        <f>IF(AN137="","",VLOOKUP(AN137,'②シフト記号表（従来型・ユニット型共通）'!$C$6:$L$47,10,FALSE))</f>
        <v/>
      </c>
      <c r="AO138" s="276" t="str">
        <f>IF(AO137="","",VLOOKUP(AO137,'②シフト記号表（従来型・ユニット型共通）'!$C$6:$L$47,10,FALSE))</f>
        <v/>
      </c>
      <c r="AP138" s="276" t="str">
        <f>IF(AP137="","",VLOOKUP(AP137,'②シフト記号表（従来型・ユニット型共通）'!$C$6:$L$47,10,FALSE))</f>
        <v/>
      </c>
      <c r="AQ138" s="277" t="str">
        <f>IF(AQ137="","",VLOOKUP(AQ137,'②シフト記号表（従来型・ユニット型共通）'!$C$6:$L$47,10,FALSE))</f>
        <v/>
      </c>
      <c r="AR138" s="275" t="str">
        <f>IF(AR137="","",VLOOKUP(AR137,'②シフト記号表（従来型・ユニット型共通）'!$C$6:$L$47,10,FALSE))</f>
        <v/>
      </c>
      <c r="AS138" s="276" t="str">
        <f>IF(AS137="","",VLOOKUP(AS137,'②シフト記号表（従来型・ユニット型共通）'!$C$6:$L$47,10,FALSE))</f>
        <v/>
      </c>
      <c r="AT138" s="276" t="str">
        <f>IF(AT137="","",VLOOKUP(AT137,'②シフト記号表（従来型・ユニット型共通）'!$C$6:$L$47,10,FALSE))</f>
        <v/>
      </c>
      <c r="AU138" s="276" t="str">
        <f>IF(AU137="","",VLOOKUP(AU137,'②シフト記号表（従来型・ユニット型共通）'!$C$6:$L$47,10,FALSE))</f>
        <v/>
      </c>
      <c r="AV138" s="276" t="str">
        <f>IF(AV137="","",VLOOKUP(AV137,'②シフト記号表（従来型・ユニット型共通）'!$C$6:$L$47,10,FALSE))</f>
        <v/>
      </c>
      <c r="AW138" s="276" t="str">
        <f>IF(AW137="","",VLOOKUP(AW137,'②シフト記号表（従来型・ユニット型共通）'!$C$6:$L$47,10,FALSE))</f>
        <v/>
      </c>
      <c r="AX138" s="277" t="str">
        <f>IF(AX137="","",VLOOKUP(AX137,'②シフト記号表（従来型・ユニット型共通）'!$C$6:$L$47,10,FALSE))</f>
        <v/>
      </c>
      <c r="AY138" s="275" t="str">
        <f>IF(AY137="","",VLOOKUP(AY137,'②シフト記号表（従来型・ユニット型共通）'!$C$6:$L$47,10,FALSE))</f>
        <v/>
      </c>
      <c r="AZ138" s="276" t="str">
        <f>IF(AZ137="","",VLOOKUP(AZ137,'②シフト記号表（従来型・ユニット型共通）'!$C$6:$L$47,10,FALSE))</f>
        <v/>
      </c>
      <c r="BA138" s="276" t="str">
        <f>IF(BA137="","",VLOOKUP(BA137,'②シフト記号表（従来型・ユニット型共通）'!$C$6:$L$47,10,FALSE))</f>
        <v/>
      </c>
      <c r="BB138" s="750">
        <f>IF($BE$3="４週",SUM(W138:AX138),IF($BE$3="暦月",SUM(W138:BA138),""))</f>
        <v>0</v>
      </c>
      <c r="BC138" s="751"/>
      <c r="BD138" s="752">
        <f>IF($BE$3="４週",BB138/4,IF($BE$3="暦月",(BB138/($BE$8/7)),""))</f>
        <v>0</v>
      </c>
      <c r="BE138" s="751"/>
      <c r="BF138" s="747"/>
      <c r="BG138" s="748"/>
      <c r="BH138" s="748"/>
      <c r="BI138" s="748"/>
      <c r="BJ138" s="749"/>
    </row>
    <row r="139" spans="2:62" ht="20.25" customHeight="1">
      <c r="B139" s="660">
        <f>B137+1</f>
        <v>62</v>
      </c>
      <c r="C139" s="724"/>
      <c r="D139" s="651"/>
      <c r="E139" s="270"/>
      <c r="F139" s="271"/>
      <c r="G139" s="270"/>
      <c r="H139" s="271"/>
      <c r="I139" s="725"/>
      <c r="J139" s="726"/>
      <c r="K139" s="649"/>
      <c r="L139" s="650"/>
      <c r="M139" s="650"/>
      <c r="N139" s="651"/>
      <c r="O139" s="655"/>
      <c r="P139" s="656"/>
      <c r="Q139" s="656"/>
      <c r="R139" s="656"/>
      <c r="S139" s="657"/>
      <c r="T139" s="290" t="s">
        <v>902</v>
      </c>
      <c r="U139" s="291"/>
      <c r="V139" s="292"/>
      <c r="W139" s="283"/>
      <c r="X139" s="284"/>
      <c r="Y139" s="284"/>
      <c r="Z139" s="284"/>
      <c r="AA139" s="284"/>
      <c r="AB139" s="284"/>
      <c r="AC139" s="285"/>
      <c r="AD139" s="283"/>
      <c r="AE139" s="284"/>
      <c r="AF139" s="284"/>
      <c r="AG139" s="284"/>
      <c r="AH139" s="284"/>
      <c r="AI139" s="284"/>
      <c r="AJ139" s="285"/>
      <c r="AK139" s="283"/>
      <c r="AL139" s="284"/>
      <c r="AM139" s="284"/>
      <c r="AN139" s="284"/>
      <c r="AO139" s="284"/>
      <c r="AP139" s="284"/>
      <c r="AQ139" s="285"/>
      <c r="AR139" s="283"/>
      <c r="AS139" s="284"/>
      <c r="AT139" s="284"/>
      <c r="AU139" s="284"/>
      <c r="AV139" s="284"/>
      <c r="AW139" s="284"/>
      <c r="AX139" s="285"/>
      <c r="AY139" s="283"/>
      <c r="AZ139" s="284"/>
      <c r="BA139" s="286"/>
      <c r="BB139" s="658"/>
      <c r="BC139" s="659"/>
      <c r="BD139" s="713"/>
      <c r="BE139" s="714"/>
      <c r="BF139" s="715"/>
      <c r="BG139" s="716"/>
      <c r="BH139" s="716"/>
      <c r="BI139" s="716"/>
      <c r="BJ139" s="717"/>
    </row>
    <row r="140" spans="2:62" ht="20.25" customHeight="1">
      <c r="B140" s="661"/>
      <c r="C140" s="753"/>
      <c r="D140" s="754"/>
      <c r="E140" s="293"/>
      <c r="F140" s="294">
        <f>C139</f>
        <v>0</v>
      </c>
      <c r="G140" s="293"/>
      <c r="H140" s="294">
        <f>I139</f>
        <v>0</v>
      </c>
      <c r="I140" s="755"/>
      <c r="J140" s="756"/>
      <c r="K140" s="757"/>
      <c r="L140" s="758"/>
      <c r="M140" s="758"/>
      <c r="N140" s="754"/>
      <c r="O140" s="655"/>
      <c r="P140" s="656"/>
      <c r="Q140" s="656"/>
      <c r="R140" s="656"/>
      <c r="S140" s="657"/>
      <c r="T140" s="287" t="s">
        <v>903</v>
      </c>
      <c r="U140" s="288"/>
      <c r="V140" s="289"/>
      <c r="W140" s="275" t="str">
        <f>IF(W139="","",VLOOKUP(W139,'②シフト記号表（従来型・ユニット型共通）'!$C$6:$L$47,10,FALSE))</f>
        <v/>
      </c>
      <c r="X140" s="276" t="str">
        <f>IF(X139="","",VLOOKUP(X139,'②シフト記号表（従来型・ユニット型共通）'!$C$6:$L$47,10,FALSE))</f>
        <v/>
      </c>
      <c r="Y140" s="276" t="str">
        <f>IF(Y139="","",VLOOKUP(Y139,'②シフト記号表（従来型・ユニット型共通）'!$C$6:$L$47,10,FALSE))</f>
        <v/>
      </c>
      <c r="Z140" s="276" t="str">
        <f>IF(Z139="","",VLOOKUP(Z139,'②シフト記号表（従来型・ユニット型共通）'!$C$6:$L$47,10,FALSE))</f>
        <v/>
      </c>
      <c r="AA140" s="276" t="str">
        <f>IF(AA139="","",VLOOKUP(AA139,'②シフト記号表（従来型・ユニット型共通）'!$C$6:$L$47,10,FALSE))</f>
        <v/>
      </c>
      <c r="AB140" s="276" t="str">
        <f>IF(AB139="","",VLOOKUP(AB139,'②シフト記号表（従来型・ユニット型共通）'!$C$6:$L$47,10,FALSE))</f>
        <v/>
      </c>
      <c r="AC140" s="277" t="str">
        <f>IF(AC139="","",VLOOKUP(AC139,'②シフト記号表（従来型・ユニット型共通）'!$C$6:$L$47,10,FALSE))</f>
        <v/>
      </c>
      <c r="AD140" s="275" t="str">
        <f>IF(AD139="","",VLOOKUP(AD139,'②シフト記号表（従来型・ユニット型共通）'!$C$6:$L$47,10,FALSE))</f>
        <v/>
      </c>
      <c r="AE140" s="276" t="str">
        <f>IF(AE139="","",VLOOKUP(AE139,'②シフト記号表（従来型・ユニット型共通）'!$C$6:$L$47,10,FALSE))</f>
        <v/>
      </c>
      <c r="AF140" s="276" t="str">
        <f>IF(AF139="","",VLOOKUP(AF139,'②シフト記号表（従来型・ユニット型共通）'!$C$6:$L$47,10,FALSE))</f>
        <v/>
      </c>
      <c r="AG140" s="276" t="str">
        <f>IF(AG139="","",VLOOKUP(AG139,'②シフト記号表（従来型・ユニット型共通）'!$C$6:$L$47,10,FALSE))</f>
        <v/>
      </c>
      <c r="AH140" s="276" t="str">
        <f>IF(AH139="","",VLOOKUP(AH139,'②シフト記号表（従来型・ユニット型共通）'!$C$6:$L$47,10,FALSE))</f>
        <v/>
      </c>
      <c r="AI140" s="276" t="str">
        <f>IF(AI139="","",VLOOKUP(AI139,'②シフト記号表（従来型・ユニット型共通）'!$C$6:$L$47,10,FALSE))</f>
        <v/>
      </c>
      <c r="AJ140" s="277" t="str">
        <f>IF(AJ139="","",VLOOKUP(AJ139,'②シフト記号表（従来型・ユニット型共通）'!$C$6:$L$47,10,FALSE))</f>
        <v/>
      </c>
      <c r="AK140" s="275" t="str">
        <f>IF(AK139="","",VLOOKUP(AK139,'②シフト記号表（従来型・ユニット型共通）'!$C$6:$L$47,10,FALSE))</f>
        <v/>
      </c>
      <c r="AL140" s="276" t="str">
        <f>IF(AL139="","",VLOOKUP(AL139,'②シフト記号表（従来型・ユニット型共通）'!$C$6:$L$47,10,FALSE))</f>
        <v/>
      </c>
      <c r="AM140" s="276" t="str">
        <f>IF(AM139="","",VLOOKUP(AM139,'②シフト記号表（従来型・ユニット型共通）'!$C$6:$L$47,10,FALSE))</f>
        <v/>
      </c>
      <c r="AN140" s="276" t="str">
        <f>IF(AN139="","",VLOOKUP(AN139,'②シフト記号表（従来型・ユニット型共通）'!$C$6:$L$47,10,FALSE))</f>
        <v/>
      </c>
      <c r="AO140" s="276" t="str">
        <f>IF(AO139="","",VLOOKUP(AO139,'②シフト記号表（従来型・ユニット型共通）'!$C$6:$L$47,10,FALSE))</f>
        <v/>
      </c>
      <c r="AP140" s="276" t="str">
        <f>IF(AP139="","",VLOOKUP(AP139,'②シフト記号表（従来型・ユニット型共通）'!$C$6:$L$47,10,FALSE))</f>
        <v/>
      </c>
      <c r="AQ140" s="277" t="str">
        <f>IF(AQ139="","",VLOOKUP(AQ139,'②シフト記号表（従来型・ユニット型共通）'!$C$6:$L$47,10,FALSE))</f>
        <v/>
      </c>
      <c r="AR140" s="275" t="str">
        <f>IF(AR139="","",VLOOKUP(AR139,'②シフト記号表（従来型・ユニット型共通）'!$C$6:$L$47,10,FALSE))</f>
        <v/>
      </c>
      <c r="AS140" s="276" t="str">
        <f>IF(AS139="","",VLOOKUP(AS139,'②シフト記号表（従来型・ユニット型共通）'!$C$6:$L$47,10,FALSE))</f>
        <v/>
      </c>
      <c r="AT140" s="276" t="str">
        <f>IF(AT139="","",VLOOKUP(AT139,'②シフト記号表（従来型・ユニット型共通）'!$C$6:$L$47,10,FALSE))</f>
        <v/>
      </c>
      <c r="AU140" s="276" t="str">
        <f>IF(AU139="","",VLOOKUP(AU139,'②シフト記号表（従来型・ユニット型共通）'!$C$6:$L$47,10,FALSE))</f>
        <v/>
      </c>
      <c r="AV140" s="276" t="str">
        <f>IF(AV139="","",VLOOKUP(AV139,'②シフト記号表（従来型・ユニット型共通）'!$C$6:$L$47,10,FALSE))</f>
        <v/>
      </c>
      <c r="AW140" s="276" t="str">
        <f>IF(AW139="","",VLOOKUP(AW139,'②シフト記号表（従来型・ユニット型共通）'!$C$6:$L$47,10,FALSE))</f>
        <v/>
      </c>
      <c r="AX140" s="277" t="str">
        <f>IF(AX139="","",VLOOKUP(AX139,'②シフト記号表（従来型・ユニット型共通）'!$C$6:$L$47,10,FALSE))</f>
        <v/>
      </c>
      <c r="AY140" s="275" t="str">
        <f>IF(AY139="","",VLOOKUP(AY139,'②シフト記号表（従来型・ユニット型共通）'!$C$6:$L$47,10,FALSE))</f>
        <v/>
      </c>
      <c r="AZ140" s="276" t="str">
        <f>IF(AZ139="","",VLOOKUP(AZ139,'②シフト記号表（従来型・ユニット型共通）'!$C$6:$L$47,10,FALSE))</f>
        <v/>
      </c>
      <c r="BA140" s="276" t="str">
        <f>IF(BA139="","",VLOOKUP(BA139,'②シフト記号表（従来型・ユニット型共通）'!$C$6:$L$47,10,FALSE))</f>
        <v/>
      </c>
      <c r="BB140" s="750">
        <f>IF($BE$3="４週",SUM(W140:AX140),IF($BE$3="暦月",SUM(W140:BA140),""))</f>
        <v>0</v>
      </c>
      <c r="BC140" s="751"/>
      <c r="BD140" s="752">
        <f>IF($BE$3="４週",BB140/4,IF($BE$3="暦月",(BB140/($BE$8/7)),""))</f>
        <v>0</v>
      </c>
      <c r="BE140" s="751"/>
      <c r="BF140" s="747"/>
      <c r="BG140" s="748"/>
      <c r="BH140" s="748"/>
      <c r="BI140" s="748"/>
      <c r="BJ140" s="749"/>
    </row>
    <row r="141" spans="2:62" ht="20.25" customHeight="1">
      <c r="B141" s="660">
        <f>B139+1</f>
        <v>63</v>
      </c>
      <c r="C141" s="724"/>
      <c r="D141" s="651"/>
      <c r="E141" s="270"/>
      <c r="F141" s="271"/>
      <c r="G141" s="270"/>
      <c r="H141" s="271"/>
      <c r="I141" s="725"/>
      <c r="J141" s="726"/>
      <c r="K141" s="649"/>
      <c r="L141" s="650"/>
      <c r="M141" s="650"/>
      <c r="N141" s="651"/>
      <c r="O141" s="655"/>
      <c r="P141" s="656"/>
      <c r="Q141" s="656"/>
      <c r="R141" s="656"/>
      <c r="S141" s="657"/>
      <c r="T141" s="290" t="s">
        <v>902</v>
      </c>
      <c r="U141" s="291"/>
      <c r="V141" s="292"/>
      <c r="W141" s="283"/>
      <c r="X141" s="284"/>
      <c r="Y141" s="284"/>
      <c r="Z141" s="284"/>
      <c r="AA141" s="284"/>
      <c r="AB141" s="284"/>
      <c r="AC141" s="285"/>
      <c r="AD141" s="283"/>
      <c r="AE141" s="284"/>
      <c r="AF141" s="284"/>
      <c r="AG141" s="284"/>
      <c r="AH141" s="284"/>
      <c r="AI141" s="284"/>
      <c r="AJ141" s="285"/>
      <c r="AK141" s="283"/>
      <c r="AL141" s="284"/>
      <c r="AM141" s="284"/>
      <c r="AN141" s="284"/>
      <c r="AO141" s="284"/>
      <c r="AP141" s="284"/>
      <c r="AQ141" s="285"/>
      <c r="AR141" s="283"/>
      <c r="AS141" s="284"/>
      <c r="AT141" s="284"/>
      <c r="AU141" s="284"/>
      <c r="AV141" s="284"/>
      <c r="AW141" s="284"/>
      <c r="AX141" s="285"/>
      <c r="AY141" s="283"/>
      <c r="AZ141" s="284"/>
      <c r="BA141" s="286"/>
      <c r="BB141" s="658"/>
      <c r="BC141" s="659"/>
      <c r="BD141" s="713"/>
      <c r="BE141" s="714"/>
      <c r="BF141" s="715"/>
      <c r="BG141" s="716"/>
      <c r="BH141" s="716"/>
      <c r="BI141" s="716"/>
      <c r="BJ141" s="717"/>
    </row>
    <row r="142" spans="2:62" ht="20.25" customHeight="1">
      <c r="B142" s="661"/>
      <c r="C142" s="753"/>
      <c r="D142" s="754"/>
      <c r="E142" s="293"/>
      <c r="F142" s="294">
        <f>C141</f>
        <v>0</v>
      </c>
      <c r="G142" s="293"/>
      <c r="H142" s="294">
        <f>I141</f>
        <v>0</v>
      </c>
      <c r="I142" s="755"/>
      <c r="J142" s="756"/>
      <c r="K142" s="757"/>
      <c r="L142" s="758"/>
      <c r="M142" s="758"/>
      <c r="N142" s="754"/>
      <c r="O142" s="655"/>
      <c r="P142" s="656"/>
      <c r="Q142" s="656"/>
      <c r="R142" s="656"/>
      <c r="S142" s="657"/>
      <c r="T142" s="287" t="s">
        <v>903</v>
      </c>
      <c r="U142" s="288"/>
      <c r="V142" s="289"/>
      <c r="W142" s="275" t="str">
        <f>IF(W141="","",VLOOKUP(W141,'②シフト記号表（従来型・ユニット型共通）'!$C$6:$L$47,10,FALSE))</f>
        <v/>
      </c>
      <c r="X142" s="276" t="str">
        <f>IF(X141="","",VLOOKUP(X141,'②シフト記号表（従来型・ユニット型共通）'!$C$6:$L$47,10,FALSE))</f>
        <v/>
      </c>
      <c r="Y142" s="276" t="str">
        <f>IF(Y141="","",VLOOKUP(Y141,'②シフト記号表（従来型・ユニット型共通）'!$C$6:$L$47,10,FALSE))</f>
        <v/>
      </c>
      <c r="Z142" s="276" t="str">
        <f>IF(Z141="","",VLOOKUP(Z141,'②シフト記号表（従来型・ユニット型共通）'!$C$6:$L$47,10,FALSE))</f>
        <v/>
      </c>
      <c r="AA142" s="276" t="str">
        <f>IF(AA141="","",VLOOKUP(AA141,'②シフト記号表（従来型・ユニット型共通）'!$C$6:$L$47,10,FALSE))</f>
        <v/>
      </c>
      <c r="AB142" s="276" t="str">
        <f>IF(AB141="","",VLOOKUP(AB141,'②シフト記号表（従来型・ユニット型共通）'!$C$6:$L$47,10,FALSE))</f>
        <v/>
      </c>
      <c r="AC142" s="277" t="str">
        <f>IF(AC141="","",VLOOKUP(AC141,'②シフト記号表（従来型・ユニット型共通）'!$C$6:$L$47,10,FALSE))</f>
        <v/>
      </c>
      <c r="AD142" s="275" t="str">
        <f>IF(AD141="","",VLOOKUP(AD141,'②シフト記号表（従来型・ユニット型共通）'!$C$6:$L$47,10,FALSE))</f>
        <v/>
      </c>
      <c r="AE142" s="276" t="str">
        <f>IF(AE141="","",VLOOKUP(AE141,'②シフト記号表（従来型・ユニット型共通）'!$C$6:$L$47,10,FALSE))</f>
        <v/>
      </c>
      <c r="AF142" s="276" t="str">
        <f>IF(AF141="","",VLOOKUP(AF141,'②シフト記号表（従来型・ユニット型共通）'!$C$6:$L$47,10,FALSE))</f>
        <v/>
      </c>
      <c r="AG142" s="276" t="str">
        <f>IF(AG141="","",VLOOKUP(AG141,'②シフト記号表（従来型・ユニット型共通）'!$C$6:$L$47,10,FALSE))</f>
        <v/>
      </c>
      <c r="AH142" s="276" t="str">
        <f>IF(AH141="","",VLOOKUP(AH141,'②シフト記号表（従来型・ユニット型共通）'!$C$6:$L$47,10,FALSE))</f>
        <v/>
      </c>
      <c r="AI142" s="276" t="str">
        <f>IF(AI141="","",VLOOKUP(AI141,'②シフト記号表（従来型・ユニット型共通）'!$C$6:$L$47,10,FALSE))</f>
        <v/>
      </c>
      <c r="AJ142" s="277" t="str">
        <f>IF(AJ141="","",VLOOKUP(AJ141,'②シフト記号表（従来型・ユニット型共通）'!$C$6:$L$47,10,FALSE))</f>
        <v/>
      </c>
      <c r="AK142" s="275" t="str">
        <f>IF(AK141="","",VLOOKUP(AK141,'②シフト記号表（従来型・ユニット型共通）'!$C$6:$L$47,10,FALSE))</f>
        <v/>
      </c>
      <c r="AL142" s="276" t="str">
        <f>IF(AL141="","",VLOOKUP(AL141,'②シフト記号表（従来型・ユニット型共通）'!$C$6:$L$47,10,FALSE))</f>
        <v/>
      </c>
      <c r="AM142" s="276" t="str">
        <f>IF(AM141="","",VLOOKUP(AM141,'②シフト記号表（従来型・ユニット型共通）'!$C$6:$L$47,10,FALSE))</f>
        <v/>
      </c>
      <c r="AN142" s="276" t="str">
        <f>IF(AN141="","",VLOOKUP(AN141,'②シフト記号表（従来型・ユニット型共通）'!$C$6:$L$47,10,FALSE))</f>
        <v/>
      </c>
      <c r="AO142" s="276" t="str">
        <f>IF(AO141="","",VLOOKUP(AO141,'②シフト記号表（従来型・ユニット型共通）'!$C$6:$L$47,10,FALSE))</f>
        <v/>
      </c>
      <c r="AP142" s="276" t="str">
        <f>IF(AP141="","",VLOOKUP(AP141,'②シフト記号表（従来型・ユニット型共通）'!$C$6:$L$47,10,FALSE))</f>
        <v/>
      </c>
      <c r="AQ142" s="277" t="str">
        <f>IF(AQ141="","",VLOOKUP(AQ141,'②シフト記号表（従来型・ユニット型共通）'!$C$6:$L$47,10,FALSE))</f>
        <v/>
      </c>
      <c r="AR142" s="275" t="str">
        <f>IF(AR141="","",VLOOKUP(AR141,'②シフト記号表（従来型・ユニット型共通）'!$C$6:$L$47,10,FALSE))</f>
        <v/>
      </c>
      <c r="AS142" s="276" t="str">
        <f>IF(AS141="","",VLOOKUP(AS141,'②シフト記号表（従来型・ユニット型共通）'!$C$6:$L$47,10,FALSE))</f>
        <v/>
      </c>
      <c r="AT142" s="276" t="str">
        <f>IF(AT141="","",VLOOKUP(AT141,'②シフト記号表（従来型・ユニット型共通）'!$C$6:$L$47,10,FALSE))</f>
        <v/>
      </c>
      <c r="AU142" s="276" t="str">
        <f>IF(AU141="","",VLOOKUP(AU141,'②シフト記号表（従来型・ユニット型共通）'!$C$6:$L$47,10,FALSE))</f>
        <v/>
      </c>
      <c r="AV142" s="276" t="str">
        <f>IF(AV141="","",VLOOKUP(AV141,'②シフト記号表（従来型・ユニット型共通）'!$C$6:$L$47,10,FALSE))</f>
        <v/>
      </c>
      <c r="AW142" s="276" t="str">
        <f>IF(AW141="","",VLOOKUP(AW141,'②シフト記号表（従来型・ユニット型共通）'!$C$6:$L$47,10,FALSE))</f>
        <v/>
      </c>
      <c r="AX142" s="277" t="str">
        <f>IF(AX141="","",VLOOKUP(AX141,'②シフト記号表（従来型・ユニット型共通）'!$C$6:$L$47,10,FALSE))</f>
        <v/>
      </c>
      <c r="AY142" s="275" t="str">
        <f>IF(AY141="","",VLOOKUP(AY141,'②シフト記号表（従来型・ユニット型共通）'!$C$6:$L$47,10,FALSE))</f>
        <v/>
      </c>
      <c r="AZ142" s="276" t="str">
        <f>IF(AZ141="","",VLOOKUP(AZ141,'②シフト記号表（従来型・ユニット型共通）'!$C$6:$L$47,10,FALSE))</f>
        <v/>
      </c>
      <c r="BA142" s="276" t="str">
        <f>IF(BA141="","",VLOOKUP(BA141,'②シフト記号表（従来型・ユニット型共通）'!$C$6:$L$47,10,FALSE))</f>
        <v/>
      </c>
      <c r="BB142" s="750">
        <f>IF($BE$3="４週",SUM(W142:AX142),IF($BE$3="暦月",SUM(W142:BA142),""))</f>
        <v>0</v>
      </c>
      <c r="BC142" s="751"/>
      <c r="BD142" s="752">
        <f>IF($BE$3="４週",BB142/4,IF($BE$3="暦月",(BB142/($BE$8/7)),""))</f>
        <v>0</v>
      </c>
      <c r="BE142" s="751"/>
      <c r="BF142" s="747"/>
      <c r="BG142" s="748"/>
      <c r="BH142" s="748"/>
      <c r="BI142" s="748"/>
      <c r="BJ142" s="749"/>
    </row>
    <row r="143" spans="2:62" ht="20.25" customHeight="1">
      <c r="B143" s="660">
        <f>B141+1</f>
        <v>64</v>
      </c>
      <c r="C143" s="724"/>
      <c r="D143" s="651"/>
      <c r="E143" s="270"/>
      <c r="F143" s="271"/>
      <c r="G143" s="270"/>
      <c r="H143" s="271"/>
      <c r="I143" s="725"/>
      <c r="J143" s="726"/>
      <c r="K143" s="649"/>
      <c r="L143" s="650"/>
      <c r="M143" s="650"/>
      <c r="N143" s="651"/>
      <c r="O143" s="655"/>
      <c r="P143" s="656"/>
      <c r="Q143" s="656"/>
      <c r="R143" s="656"/>
      <c r="S143" s="657"/>
      <c r="T143" s="290" t="s">
        <v>902</v>
      </c>
      <c r="U143" s="291"/>
      <c r="V143" s="292"/>
      <c r="W143" s="283"/>
      <c r="X143" s="284"/>
      <c r="Y143" s="284"/>
      <c r="Z143" s="284"/>
      <c r="AA143" s="284"/>
      <c r="AB143" s="284"/>
      <c r="AC143" s="285"/>
      <c r="AD143" s="283"/>
      <c r="AE143" s="284"/>
      <c r="AF143" s="284"/>
      <c r="AG143" s="284"/>
      <c r="AH143" s="284"/>
      <c r="AI143" s="284"/>
      <c r="AJ143" s="285"/>
      <c r="AK143" s="283"/>
      <c r="AL143" s="284"/>
      <c r="AM143" s="284"/>
      <c r="AN143" s="284"/>
      <c r="AO143" s="284"/>
      <c r="AP143" s="284"/>
      <c r="AQ143" s="285"/>
      <c r="AR143" s="283"/>
      <c r="AS143" s="284"/>
      <c r="AT143" s="284"/>
      <c r="AU143" s="284"/>
      <c r="AV143" s="284"/>
      <c r="AW143" s="284"/>
      <c r="AX143" s="285"/>
      <c r="AY143" s="283"/>
      <c r="AZ143" s="284"/>
      <c r="BA143" s="286"/>
      <c r="BB143" s="658"/>
      <c r="BC143" s="659"/>
      <c r="BD143" s="713"/>
      <c r="BE143" s="714"/>
      <c r="BF143" s="715"/>
      <c r="BG143" s="716"/>
      <c r="BH143" s="716"/>
      <c r="BI143" s="716"/>
      <c r="BJ143" s="717"/>
    </row>
    <row r="144" spans="2:62" ht="20.25" customHeight="1">
      <c r="B144" s="661"/>
      <c r="C144" s="753"/>
      <c r="D144" s="754"/>
      <c r="E144" s="293"/>
      <c r="F144" s="294">
        <f>C143</f>
        <v>0</v>
      </c>
      <c r="G144" s="293"/>
      <c r="H144" s="294">
        <f>I143</f>
        <v>0</v>
      </c>
      <c r="I144" s="755"/>
      <c r="J144" s="756"/>
      <c r="K144" s="757"/>
      <c r="L144" s="758"/>
      <c r="M144" s="758"/>
      <c r="N144" s="754"/>
      <c r="O144" s="655"/>
      <c r="P144" s="656"/>
      <c r="Q144" s="656"/>
      <c r="R144" s="656"/>
      <c r="S144" s="657"/>
      <c r="T144" s="287" t="s">
        <v>903</v>
      </c>
      <c r="U144" s="288"/>
      <c r="V144" s="289"/>
      <c r="W144" s="275" t="str">
        <f>IF(W143="","",VLOOKUP(W143,'②シフト記号表（従来型・ユニット型共通）'!$C$6:$L$47,10,FALSE))</f>
        <v/>
      </c>
      <c r="X144" s="276" t="str">
        <f>IF(X143="","",VLOOKUP(X143,'②シフト記号表（従来型・ユニット型共通）'!$C$6:$L$47,10,FALSE))</f>
        <v/>
      </c>
      <c r="Y144" s="276" t="str">
        <f>IF(Y143="","",VLOOKUP(Y143,'②シフト記号表（従来型・ユニット型共通）'!$C$6:$L$47,10,FALSE))</f>
        <v/>
      </c>
      <c r="Z144" s="276" t="str">
        <f>IF(Z143="","",VLOOKUP(Z143,'②シフト記号表（従来型・ユニット型共通）'!$C$6:$L$47,10,FALSE))</f>
        <v/>
      </c>
      <c r="AA144" s="276" t="str">
        <f>IF(AA143="","",VLOOKUP(AA143,'②シフト記号表（従来型・ユニット型共通）'!$C$6:$L$47,10,FALSE))</f>
        <v/>
      </c>
      <c r="AB144" s="276" t="str">
        <f>IF(AB143="","",VLOOKUP(AB143,'②シフト記号表（従来型・ユニット型共通）'!$C$6:$L$47,10,FALSE))</f>
        <v/>
      </c>
      <c r="AC144" s="277" t="str">
        <f>IF(AC143="","",VLOOKUP(AC143,'②シフト記号表（従来型・ユニット型共通）'!$C$6:$L$47,10,FALSE))</f>
        <v/>
      </c>
      <c r="AD144" s="275" t="str">
        <f>IF(AD143="","",VLOOKUP(AD143,'②シフト記号表（従来型・ユニット型共通）'!$C$6:$L$47,10,FALSE))</f>
        <v/>
      </c>
      <c r="AE144" s="276" t="str">
        <f>IF(AE143="","",VLOOKUP(AE143,'②シフト記号表（従来型・ユニット型共通）'!$C$6:$L$47,10,FALSE))</f>
        <v/>
      </c>
      <c r="AF144" s="276" t="str">
        <f>IF(AF143="","",VLOOKUP(AF143,'②シフト記号表（従来型・ユニット型共通）'!$C$6:$L$47,10,FALSE))</f>
        <v/>
      </c>
      <c r="AG144" s="276" t="str">
        <f>IF(AG143="","",VLOOKUP(AG143,'②シフト記号表（従来型・ユニット型共通）'!$C$6:$L$47,10,FALSE))</f>
        <v/>
      </c>
      <c r="AH144" s="276" t="str">
        <f>IF(AH143="","",VLOOKUP(AH143,'②シフト記号表（従来型・ユニット型共通）'!$C$6:$L$47,10,FALSE))</f>
        <v/>
      </c>
      <c r="AI144" s="276" t="str">
        <f>IF(AI143="","",VLOOKUP(AI143,'②シフト記号表（従来型・ユニット型共通）'!$C$6:$L$47,10,FALSE))</f>
        <v/>
      </c>
      <c r="AJ144" s="277" t="str">
        <f>IF(AJ143="","",VLOOKUP(AJ143,'②シフト記号表（従来型・ユニット型共通）'!$C$6:$L$47,10,FALSE))</f>
        <v/>
      </c>
      <c r="AK144" s="275" t="str">
        <f>IF(AK143="","",VLOOKUP(AK143,'②シフト記号表（従来型・ユニット型共通）'!$C$6:$L$47,10,FALSE))</f>
        <v/>
      </c>
      <c r="AL144" s="276" t="str">
        <f>IF(AL143="","",VLOOKUP(AL143,'②シフト記号表（従来型・ユニット型共通）'!$C$6:$L$47,10,FALSE))</f>
        <v/>
      </c>
      <c r="AM144" s="276" t="str">
        <f>IF(AM143="","",VLOOKUP(AM143,'②シフト記号表（従来型・ユニット型共通）'!$C$6:$L$47,10,FALSE))</f>
        <v/>
      </c>
      <c r="AN144" s="276" t="str">
        <f>IF(AN143="","",VLOOKUP(AN143,'②シフト記号表（従来型・ユニット型共通）'!$C$6:$L$47,10,FALSE))</f>
        <v/>
      </c>
      <c r="AO144" s="276" t="str">
        <f>IF(AO143="","",VLOOKUP(AO143,'②シフト記号表（従来型・ユニット型共通）'!$C$6:$L$47,10,FALSE))</f>
        <v/>
      </c>
      <c r="AP144" s="276" t="str">
        <f>IF(AP143="","",VLOOKUP(AP143,'②シフト記号表（従来型・ユニット型共通）'!$C$6:$L$47,10,FALSE))</f>
        <v/>
      </c>
      <c r="AQ144" s="277" t="str">
        <f>IF(AQ143="","",VLOOKUP(AQ143,'②シフト記号表（従来型・ユニット型共通）'!$C$6:$L$47,10,FALSE))</f>
        <v/>
      </c>
      <c r="AR144" s="275" t="str">
        <f>IF(AR143="","",VLOOKUP(AR143,'②シフト記号表（従来型・ユニット型共通）'!$C$6:$L$47,10,FALSE))</f>
        <v/>
      </c>
      <c r="AS144" s="276" t="str">
        <f>IF(AS143="","",VLOOKUP(AS143,'②シフト記号表（従来型・ユニット型共通）'!$C$6:$L$47,10,FALSE))</f>
        <v/>
      </c>
      <c r="AT144" s="276" t="str">
        <f>IF(AT143="","",VLOOKUP(AT143,'②シフト記号表（従来型・ユニット型共通）'!$C$6:$L$47,10,FALSE))</f>
        <v/>
      </c>
      <c r="AU144" s="276" t="str">
        <f>IF(AU143="","",VLOOKUP(AU143,'②シフト記号表（従来型・ユニット型共通）'!$C$6:$L$47,10,FALSE))</f>
        <v/>
      </c>
      <c r="AV144" s="276" t="str">
        <f>IF(AV143="","",VLOOKUP(AV143,'②シフト記号表（従来型・ユニット型共通）'!$C$6:$L$47,10,FALSE))</f>
        <v/>
      </c>
      <c r="AW144" s="276" t="str">
        <f>IF(AW143="","",VLOOKUP(AW143,'②シフト記号表（従来型・ユニット型共通）'!$C$6:$L$47,10,FALSE))</f>
        <v/>
      </c>
      <c r="AX144" s="277" t="str">
        <f>IF(AX143="","",VLOOKUP(AX143,'②シフト記号表（従来型・ユニット型共通）'!$C$6:$L$47,10,FALSE))</f>
        <v/>
      </c>
      <c r="AY144" s="275" t="str">
        <f>IF(AY143="","",VLOOKUP(AY143,'②シフト記号表（従来型・ユニット型共通）'!$C$6:$L$47,10,FALSE))</f>
        <v/>
      </c>
      <c r="AZ144" s="276" t="str">
        <f>IF(AZ143="","",VLOOKUP(AZ143,'②シフト記号表（従来型・ユニット型共通）'!$C$6:$L$47,10,FALSE))</f>
        <v/>
      </c>
      <c r="BA144" s="276" t="str">
        <f>IF(BA143="","",VLOOKUP(BA143,'②シフト記号表（従来型・ユニット型共通）'!$C$6:$L$47,10,FALSE))</f>
        <v/>
      </c>
      <c r="BB144" s="750">
        <f>IF($BE$3="４週",SUM(W144:AX144),IF($BE$3="暦月",SUM(W144:BA144),""))</f>
        <v>0</v>
      </c>
      <c r="BC144" s="751"/>
      <c r="BD144" s="752">
        <f>IF($BE$3="４週",BB144/4,IF($BE$3="暦月",(BB144/($BE$8/7)),""))</f>
        <v>0</v>
      </c>
      <c r="BE144" s="751"/>
      <c r="BF144" s="747"/>
      <c r="BG144" s="748"/>
      <c r="BH144" s="748"/>
      <c r="BI144" s="748"/>
      <c r="BJ144" s="749"/>
    </row>
    <row r="145" spans="2:62" ht="20.25" customHeight="1">
      <c r="B145" s="660">
        <f>B143+1</f>
        <v>65</v>
      </c>
      <c r="C145" s="724"/>
      <c r="D145" s="651"/>
      <c r="E145" s="270"/>
      <c r="F145" s="271"/>
      <c r="G145" s="270"/>
      <c r="H145" s="271"/>
      <c r="I145" s="725"/>
      <c r="J145" s="726"/>
      <c r="K145" s="649"/>
      <c r="L145" s="650"/>
      <c r="M145" s="650"/>
      <c r="N145" s="651"/>
      <c r="O145" s="655"/>
      <c r="P145" s="656"/>
      <c r="Q145" s="656"/>
      <c r="R145" s="656"/>
      <c r="S145" s="657"/>
      <c r="T145" s="290" t="s">
        <v>902</v>
      </c>
      <c r="U145" s="291"/>
      <c r="V145" s="292"/>
      <c r="W145" s="283"/>
      <c r="X145" s="284"/>
      <c r="Y145" s="284"/>
      <c r="Z145" s="284"/>
      <c r="AA145" s="284"/>
      <c r="AB145" s="284"/>
      <c r="AC145" s="285"/>
      <c r="AD145" s="283"/>
      <c r="AE145" s="284"/>
      <c r="AF145" s="284"/>
      <c r="AG145" s="284"/>
      <c r="AH145" s="284"/>
      <c r="AI145" s="284"/>
      <c r="AJ145" s="285"/>
      <c r="AK145" s="283"/>
      <c r="AL145" s="284"/>
      <c r="AM145" s="284"/>
      <c r="AN145" s="284"/>
      <c r="AO145" s="284"/>
      <c r="AP145" s="284"/>
      <c r="AQ145" s="285"/>
      <c r="AR145" s="283"/>
      <c r="AS145" s="284"/>
      <c r="AT145" s="284"/>
      <c r="AU145" s="284"/>
      <c r="AV145" s="284"/>
      <c r="AW145" s="284"/>
      <c r="AX145" s="285"/>
      <c r="AY145" s="283"/>
      <c r="AZ145" s="284"/>
      <c r="BA145" s="286"/>
      <c r="BB145" s="658"/>
      <c r="BC145" s="659"/>
      <c r="BD145" s="713"/>
      <c r="BE145" s="714"/>
      <c r="BF145" s="715"/>
      <c r="BG145" s="716"/>
      <c r="BH145" s="716"/>
      <c r="BI145" s="716"/>
      <c r="BJ145" s="717"/>
    </row>
    <row r="146" spans="2:62" ht="20.25" customHeight="1">
      <c r="B146" s="661"/>
      <c r="C146" s="753"/>
      <c r="D146" s="754"/>
      <c r="E146" s="293"/>
      <c r="F146" s="294">
        <f>C145</f>
        <v>0</v>
      </c>
      <c r="G146" s="293"/>
      <c r="H146" s="294">
        <f>I145</f>
        <v>0</v>
      </c>
      <c r="I146" s="755"/>
      <c r="J146" s="756"/>
      <c r="K146" s="757"/>
      <c r="L146" s="758"/>
      <c r="M146" s="758"/>
      <c r="N146" s="754"/>
      <c r="O146" s="655"/>
      <c r="P146" s="656"/>
      <c r="Q146" s="656"/>
      <c r="R146" s="656"/>
      <c r="S146" s="657"/>
      <c r="T146" s="287" t="s">
        <v>903</v>
      </c>
      <c r="U146" s="288"/>
      <c r="V146" s="289"/>
      <c r="W146" s="275" t="str">
        <f>IF(W145="","",VLOOKUP(W145,'②シフト記号表（従来型・ユニット型共通）'!$C$6:$L$47,10,FALSE))</f>
        <v/>
      </c>
      <c r="X146" s="276" t="str">
        <f>IF(X145="","",VLOOKUP(X145,'②シフト記号表（従来型・ユニット型共通）'!$C$6:$L$47,10,FALSE))</f>
        <v/>
      </c>
      <c r="Y146" s="276" t="str">
        <f>IF(Y145="","",VLOOKUP(Y145,'②シフト記号表（従来型・ユニット型共通）'!$C$6:$L$47,10,FALSE))</f>
        <v/>
      </c>
      <c r="Z146" s="276" t="str">
        <f>IF(Z145="","",VLOOKUP(Z145,'②シフト記号表（従来型・ユニット型共通）'!$C$6:$L$47,10,FALSE))</f>
        <v/>
      </c>
      <c r="AA146" s="276" t="str">
        <f>IF(AA145="","",VLOOKUP(AA145,'②シフト記号表（従来型・ユニット型共通）'!$C$6:$L$47,10,FALSE))</f>
        <v/>
      </c>
      <c r="AB146" s="276" t="str">
        <f>IF(AB145="","",VLOOKUP(AB145,'②シフト記号表（従来型・ユニット型共通）'!$C$6:$L$47,10,FALSE))</f>
        <v/>
      </c>
      <c r="AC146" s="277" t="str">
        <f>IF(AC145="","",VLOOKUP(AC145,'②シフト記号表（従来型・ユニット型共通）'!$C$6:$L$47,10,FALSE))</f>
        <v/>
      </c>
      <c r="AD146" s="275" t="str">
        <f>IF(AD145="","",VLOOKUP(AD145,'②シフト記号表（従来型・ユニット型共通）'!$C$6:$L$47,10,FALSE))</f>
        <v/>
      </c>
      <c r="AE146" s="276" t="str">
        <f>IF(AE145="","",VLOOKUP(AE145,'②シフト記号表（従来型・ユニット型共通）'!$C$6:$L$47,10,FALSE))</f>
        <v/>
      </c>
      <c r="AF146" s="276" t="str">
        <f>IF(AF145="","",VLOOKUP(AF145,'②シフト記号表（従来型・ユニット型共通）'!$C$6:$L$47,10,FALSE))</f>
        <v/>
      </c>
      <c r="AG146" s="276" t="str">
        <f>IF(AG145="","",VLOOKUP(AG145,'②シフト記号表（従来型・ユニット型共通）'!$C$6:$L$47,10,FALSE))</f>
        <v/>
      </c>
      <c r="AH146" s="276" t="str">
        <f>IF(AH145="","",VLOOKUP(AH145,'②シフト記号表（従来型・ユニット型共通）'!$C$6:$L$47,10,FALSE))</f>
        <v/>
      </c>
      <c r="AI146" s="276" t="str">
        <f>IF(AI145="","",VLOOKUP(AI145,'②シフト記号表（従来型・ユニット型共通）'!$C$6:$L$47,10,FALSE))</f>
        <v/>
      </c>
      <c r="AJ146" s="277" t="str">
        <f>IF(AJ145="","",VLOOKUP(AJ145,'②シフト記号表（従来型・ユニット型共通）'!$C$6:$L$47,10,FALSE))</f>
        <v/>
      </c>
      <c r="AK146" s="275" t="str">
        <f>IF(AK145="","",VLOOKUP(AK145,'②シフト記号表（従来型・ユニット型共通）'!$C$6:$L$47,10,FALSE))</f>
        <v/>
      </c>
      <c r="AL146" s="276" t="str">
        <f>IF(AL145="","",VLOOKUP(AL145,'②シフト記号表（従来型・ユニット型共通）'!$C$6:$L$47,10,FALSE))</f>
        <v/>
      </c>
      <c r="AM146" s="276" t="str">
        <f>IF(AM145="","",VLOOKUP(AM145,'②シフト記号表（従来型・ユニット型共通）'!$C$6:$L$47,10,FALSE))</f>
        <v/>
      </c>
      <c r="AN146" s="276" t="str">
        <f>IF(AN145="","",VLOOKUP(AN145,'②シフト記号表（従来型・ユニット型共通）'!$C$6:$L$47,10,FALSE))</f>
        <v/>
      </c>
      <c r="AO146" s="276" t="str">
        <f>IF(AO145="","",VLOOKUP(AO145,'②シフト記号表（従来型・ユニット型共通）'!$C$6:$L$47,10,FALSE))</f>
        <v/>
      </c>
      <c r="AP146" s="276" t="str">
        <f>IF(AP145="","",VLOOKUP(AP145,'②シフト記号表（従来型・ユニット型共通）'!$C$6:$L$47,10,FALSE))</f>
        <v/>
      </c>
      <c r="AQ146" s="277" t="str">
        <f>IF(AQ145="","",VLOOKUP(AQ145,'②シフト記号表（従来型・ユニット型共通）'!$C$6:$L$47,10,FALSE))</f>
        <v/>
      </c>
      <c r="AR146" s="275" t="str">
        <f>IF(AR145="","",VLOOKUP(AR145,'②シフト記号表（従来型・ユニット型共通）'!$C$6:$L$47,10,FALSE))</f>
        <v/>
      </c>
      <c r="AS146" s="276" t="str">
        <f>IF(AS145="","",VLOOKUP(AS145,'②シフト記号表（従来型・ユニット型共通）'!$C$6:$L$47,10,FALSE))</f>
        <v/>
      </c>
      <c r="AT146" s="276" t="str">
        <f>IF(AT145="","",VLOOKUP(AT145,'②シフト記号表（従来型・ユニット型共通）'!$C$6:$L$47,10,FALSE))</f>
        <v/>
      </c>
      <c r="AU146" s="276" t="str">
        <f>IF(AU145="","",VLOOKUP(AU145,'②シフト記号表（従来型・ユニット型共通）'!$C$6:$L$47,10,FALSE))</f>
        <v/>
      </c>
      <c r="AV146" s="276" t="str">
        <f>IF(AV145="","",VLOOKUP(AV145,'②シフト記号表（従来型・ユニット型共通）'!$C$6:$L$47,10,FALSE))</f>
        <v/>
      </c>
      <c r="AW146" s="276" t="str">
        <f>IF(AW145="","",VLOOKUP(AW145,'②シフト記号表（従来型・ユニット型共通）'!$C$6:$L$47,10,FALSE))</f>
        <v/>
      </c>
      <c r="AX146" s="277" t="str">
        <f>IF(AX145="","",VLOOKUP(AX145,'②シフト記号表（従来型・ユニット型共通）'!$C$6:$L$47,10,FALSE))</f>
        <v/>
      </c>
      <c r="AY146" s="275" t="str">
        <f>IF(AY145="","",VLOOKUP(AY145,'②シフト記号表（従来型・ユニット型共通）'!$C$6:$L$47,10,FALSE))</f>
        <v/>
      </c>
      <c r="AZ146" s="276" t="str">
        <f>IF(AZ145="","",VLOOKUP(AZ145,'②シフト記号表（従来型・ユニット型共通）'!$C$6:$L$47,10,FALSE))</f>
        <v/>
      </c>
      <c r="BA146" s="276" t="str">
        <f>IF(BA145="","",VLOOKUP(BA145,'②シフト記号表（従来型・ユニット型共通）'!$C$6:$L$47,10,FALSE))</f>
        <v/>
      </c>
      <c r="BB146" s="750">
        <f>IF($BE$3="４週",SUM(W146:AX146),IF($BE$3="暦月",SUM(W146:BA146),""))</f>
        <v>0</v>
      </c>
      <c r="BC146" s="751"/>
      <c r="BD146" s="752">
        <f>IF($BE$3="４週",BB146/4,IF($BE$3="暦月",(BB146/($BE$8/7)),""))</f>
        <v>0</v>
      </c>
      <c r="BE146" s="751"/>
      <c r="BF146" s="747"/>
      <c r="BG146" s="748"/>
      <c r="BH146" s="748"/>
      <c r="BI146" s="748"/>
      <c r="BJ146" s="749"/>
    </row>
    <row r="147" spans="2:62" ht="20.25" customHeight="1">
      <c r="B147" s="660">
        <f>B145+1</f>
        <v>66</v>
      </c>
      <c r="C147" s="724"/>
      <c r="D147" s="651"/>
      <c r="E147" s="270"/>
      <c r="F147" s="271"/>
      <c r="G147" s="270"/>
      <c r="H147" s="271"/>
      <c r="I147" s="725"/>
      <c r="J147" s="726"/>
      <c r="K147" s="649"/>
      <c r="L147" s="650"/>
      <c r="M147" s="650"/>
      <c r="N147" s="651"/>
      <c r="O147" s="655"/>
      <c r="P147" s="656"/>
      <c r="Q147" s="656"/>
      <c r="R147" s="656"/>
      <c r="S147" s="657"/>
      <c r="T147" s="290" t="s">
        <v>902</v>
      </c>
      <c r="U147" s="291"/>
      <c r="V147" s="292"/>
      <c r="W147" s="283"/>
      <c r="X147" s="284"/>
      <c r="Y147" s="284"/>
      <c r="Z147" s="284"/>
      <c r="AA147" s="284"/>
      <c r="AB147" s="284"/>
      <c r="AC147" s="285"/>
      <c r="AD147" s="283"/>
      <c r="AE147" s="284"/>
      <c r="AF147" s="284"/>
      <c r="AG147" s="284"/>
      <c r="AH147" s="284"/>
      <c r="AI147" s="284"/>
      <c r="AJ147" s="285"/>
      <c r="AK147" s="283"/>
      <c r="AL147" s="284"/>
      <c r="AM147" s="284"/>
      <c r="AN147" s="284"/>
      <c r="AO147" s="284"/>
      <c r="AP147" s="284"/>
      <c r="AQ147" s="285"/>
      <c r="AR147" s="283"/>
      <c r="AS147" s="284"/>
      <c r="AT147" s="284"/>
      <c r="AU147" s="284"/>
      <c r="AV147" s="284"/>
      <c r="AW147" s="284"/>
      <c r="AX147" s="285"/>
      <c r="AY147" s="283"/>
      <c r="AZ147" s="284"/>
      <c r="BA147" s="286"/>
      <c r="BB147" s="658"/>
      <c r="BC147" s="659"/>
      <c r="BD147" s="713"/>
      <c r="BE147" s="714"/>
      <c r="BF147" s="715"/>
      <c r="BG147" s="716"/>
      <c r="BH147" s="716"/>
      <c r="BI147" s="716"/>
      <c r="BJ147" s="717"/>
    </row>
    <row r="148" spans="2:62" ht="20.25" customHeight="1">
      <c r="B148" s="661"/>
      <c r="C148" s="753"/>
      <c r="D148" s="754"/>
      <c r="E148" s="293"/>
      <c r="F148" s="294">
        <f>C147</f>
        <v>0</v>
      </c>
      <c r="G148" s="293"/>
      <c r="H148" s="294">
        <f>I147</f>
        <v>0</v>
      </c>
      <c r="I148" s="755"/>
      <c r="J148" s="756"/>
      <c r="K148" s="757"/>
      <c r="L148" s="758"/>
      <c r="M148" s="758"/>
      <c r="N148" s="754"/>
      <c r="O148" s="655"/>
      <c r="P148" s="656"/>
      <c r="Q148" s="656"/>
      <c r="R148" s="656"/>
      <c r="S148" s="657"/>
      <c r="T148" s="287" t="s">
        <v>903</v>
      </c>
      <c r="U148" s="288"/>
      <c r="V148" s="289"/>
      <c r="W148" s="275" t="str">
        <f>IF(W147="","",VLOOKUP(W147,'②シフト記号表（従来型・ユニット型共通）'!$C$6:$L$47,10,FALSE))</f>
        <v/>
      </c>
      <c r="X148" s="276" t="str">
        <f>IF(X147="","",VLOOKUP(X147,'②シフト記号表（従来型・ユニット型共通）'!$C$6:$L$47,10,FALSE))</f>
        <v/>
      </c>
      <c r="Y148" s="276" t="str">
        <f>IF(Y147="","",VLOOKUP(Y147,'②シフト記号表（従来型・ユニット型共通）'!$C$6:$L$47,10,FALSE))</f>
        <v/>
      </c>
      <c r="Z148" s="276" t="str">
        <f>IF(Z147="","",VLOOKUP(Z147,'②シフト記号表（従来型・ユニット型共通）'!$C$6:$L$47,10,FALSE))</f>
        <v/>
      </c>
      <c r="AA148" s="276" t="str">
        <f>IF(AA147="","",VLOOKUP(AA147,'②シフト記号表（従来型・ユニット型共通）'!$C$6:$L$47,10,FALSE))</f>
        <v/>
      </c>
      <c r="AB148" s="276" t="str">
        <f>IF(AB147="","",VLOOKUP(AB147,'②シフト記号表（従来型・ユニット型共通）'!$C$6:$L$47,10,FALSE))</f>
        <v/>
      </c>
      <c r="AC148" s="277" t="str">
        <f>IF(AC147="","",VLOOKUP(AC147,'②シフト記号表（従来型・ユニット型共通）'!$C$6:$L$47,10,FALSE))</f>
        <v/>
      </c>
      <c r="AD148" s="275" t="str">
        <f>IF(AD147="","",VLOOKUP(AD147,'②シフト記号表（従来型・ユニット型共通）'!$C$6:$L$47,10,FALSE))</f>
        <v/>
      </c>
      <c r="AE148" s="276" t="str">
        <f>IF(AE147="","",VLOOKUP(AE147,'②シフト記号表（従来型・ユニット型共通）'!$C$6:$L$47,10,FALSE))</f>
        <v/>
      </c>
      <c r="AF148" s="276" t="str">
        <f>IF(AF147="","",VLOOKUP(AF147,'②シフト記号表（従来型・ユニット型共通）'!$C$6:$L$47,10,FALSE))</f>
        <v/>
      </c>
      <c r="AG148" s="276" t="str">
        <f>IF(AG147="","",VLOOKUP(AG147,'②シフト記号表（従来型・ユニット型共通）'!$C$6:$L$47,10,FALSE))</f>
        <v/>
      </c>
      <c r="AH148" s="276" t="str">
        <f>IF(AH147="","",VLOOKUP(AH147,'②シフト記号表（従来型・ユニット型共通）'!$C$6:$L$47,10,FALSE))</f>
        <v/>
      </c>
      <c r="AI148" s="276" t="str">
        <f>IF(AI147="","",VLOOKUP(AI147,'②シフト記号表（従来型・ユニット型共通）'!$C$6:$L$47,10,FALSE))</f>
        <v/>
      </c>
      <c r="AJ148" s="277" t="str">
        <f>IF(AJ147="","",VLOOKUP(AJ147,'②シフト記号表（従来型・ユニット型共通）'!$C$6:$L$47,10,FALSE))</f>
        <v/>
      </c>
      <c r="AK148" s="275" t="str">
        <f>IF(AK147="","",VLOOKUP(AK147,'②シフト記号表（従来型・ユニット型共通）'!$C$6:$L$47,10,FALSE))</f>
        <v/>
      </c>
      <c r="AL148" s="276" t="str">
        <f>IF(AL147="","",VLOOKUP(AL147,'②シフト記号表（従来型・ユニット型共通）'!$C$6:$L$47,10,FALSE))</f>
        <v/>
      </c>
      <c r="AM148" s="276" t="str">
        <f>IF(AM147="","",VLOOKUP(AM147,'②シフト記号表（従来型・ユニット型共通）'!$C$6:$L$47,10,FALSE))</f>
        <v/>
      </c>
      <c r="AN148" s="276" t="str">
        <f>IF(AN147="","",VLOOKUP(AN147,'②シフト記号表（従来型・ユニット型共通）'!$C$6:$L$47,10,FALSE))</f>
        <v/>
      </c>
      <c r="AO148" s="276" t="str">
        <f>IF(AO147="","",VLOOKUP(AO147,'②シフト記号表（従来型・ユニット型共通）'!$C$6:$L$47,10,FALSE))</f>
        <v/>
      </c>
      <c r="AP148" s="276" t="str">
        <f>IF(AP147="","",VLOOKUP(AP147,'②シフト記号表（従来型・ユニット型共通）'!$C$6:$L$47,10,FALSE))</f>
        <v/>
      </c>
      <c r="AQ148" s="277" t="str">
        <f>IF(AQ147="","",VLOOKUP(AQ147,'②シフト記号表（従来型・ユニット型共通）'!$C$6:$L$47,10,FALSE))</f>
        <v/>
      </c>
      <c r="AR148" s="275" t="str">
        <f>IF(AR147="","",VLOOKUP(AR147,'②シフト記号表（従来型・ユニット型共通）'!$C$6:$L$47,10,FALSE))</f>
        <v/>
      </c>
      <c r="AS148" s="276" t="str">
        <f>IF(AS147="","",VLOOKUP(AS147,'②シフト記号表（従来型・ユニット型共通）'!$C$6:$L$47,10,FALSE))</f>
        <v/>
      </c>
      <c r="AT148" s="276" t="str">
        <f>IF(AT147="","",VLOOKUP(AT147,'②シフト記号表（従来型・ユニット型共通）'!$C$6:$L$47,10,FALSE))</f>
        <v/>
      </c>
      <c r="AU148" s="276" t="str">
        <f>IF(AU147="","",VLOOKUP(AU147,'②シフト記号表（従来型・ユニット型共通）'!$C$6:$L$47,10,FALSE))</f>
        <v/>
      </c>
      <c r="AV148" s="276" t="str">
        <f>IF(AV147="","",VLOOKUP(AV147,'②シフト記号表（従来型・ユニット型共通）'!$C$6:$L$47,10,FALSE))</f>
        <v/>
      </c>
      <c r="AW148" s="276" t="str">
        <f>IF(AW147="","",VLOOKUP(AW147,'②シフト記号表（従来型・ユニット型共通）'!$C$6:$L$47,10,FALSE))</f>
        <v/>
      </c>
      <c r="AX148" s="277" t="str">
        <f>IF(AX147="","",VLOOKUP(AX147,'②シフト記号表（従来型・ユニット型共通）'!$C$6:$L$47,10,FALSE))</f>
        <v/>
      </c>
      <c r="AY148" s="275" t="str">
        <f>IF(AY147="","",VLOOKUP(AY147,'②シフト記号表（従来型・ユニット型共通）'!$C$6:$L$47,10,FALSE))</f>
        <v/>
      </c>
      <c r="AZ148" s="276" t="str">
        <f>IF(AZ147="","",VLOOKUP(AZ147,'②シフト記号表（従来型・ユニット型共通）'!$C$6:$L$47,10,FALSE))</f>
        <v/>
      </c>
      <c r="BA148" s="276" t="str">
        <f>IF(BA147="","",VLOOKUP(BA147,'②シフト記号表（従来型・ユニット型共通）'!$C$6:$L$47,10,FALSE))</f>
        <v/>
      </c>
      <c r="BB148" s="750">
        <f>IF($BE$3="４週",SUM(W148:AX148),IF($BE$3="暦月",SUM(W148:BA148),""))</f>
        <v>0</v>
      </c>
      <c r="BC148" s="751"/>
      <c r="BD148" s="752">
        <f>IF($BE$3="４週",BB148/4,IF($BE$3="暦月",(BB148/($BE$8/7)),""))</f>
        <v>0</v>
      </c>
      <c r="BE148" s="751"/>
      <c r="BF148" s="747"/>
      <c r="BG148" s="748"/>
      <c r="BH148" s="748"/>
      <c r="BI148" s="748"/>
      <c r="BJ148" s="749"/>
    </row>
    <row r="149" spans="2:62" ht="20.25" customHeight="1">
      <c r="B149" s="660">
        <f>B147+1</f>
        <v>67</v>
      </c>
      <c r="C149" s="724"/>
      <c r="D149" s="651"/>
      <c r="E149" s="270"/>
      <c r="F149" s="271"/>
      <c r="G149" s="270"/>
      <c r="H149" s="271"/>
      <c r="I149" s="725"/>
      <c r="J149" s="726"/>
      <c r="K149" s="649"/>
      <c r="L149" s="650"/>
      <c r="M149" s="650"/>
      <c r="N149" s="651"/>
      <c r="O149" s="655"/>
      <c r="P149" s="656"/>
      <c r="Q149" s="656"/>
      <c r="R149" s="656"/>
      <c r="S149" s="657"/>
      <c r="T149" s="290" t="s">
        <v>902</v>
      </c>
      <c r="U149" s="291"/>
      <c r="V149" s="292"/>
      <c r="W149" s="283"/>
      <c r="X149" s="284"/>
      <c r="Y149" s="284"/>
      <c r="Z149" s="284"/>
      <c r="AA149" s="284"/>
      <c r="AB149" s="284"/>
      <c r="AC149" s="285"/>
      <c r="AD149" s="283"/>
      <c r="AE149" s="284"/>
      <c r="AF149" s="284"/>
      <c r="AG149" s="284"/>
      <c r="AH149" s="284"/>
      <c r="AI149" s="284"/>
      <c r="AJ149" s="285"/>
      <c r="AK149" s="283"/>
      <c r="AL149" s="284"/>
      <c r="AM149" s="284"/>
      <c r="AN149" s="284"/>
      <c r="AO149" s="284"/>
      <c r="AP149" s="284"/>
      <c r="AQ149" s="285"/>
      <c r="AR149" s="283"/>
      <c r="AS149" s="284"/>
      <c r="AT149" s="284"/>
      <c r="AU149" s="284"/>
      <c r="AV149" s="284"/>
      <c r="AW149" s="284"/>
      <c r="AX149" s="285"/>
      <c r="AY149" s="283"/>
      <c r="AZ149" s="284"/>
      <c r="BA149" s="286"/>
      <c r="BB149" s="658"/>
      <c r="BC149" s="659"/>
      <c r="BD149" s="713"/>
      <c r="BE149" s="714"/>
      <c r="BF149" s="715"/>
      <c r="BG149" s="716"/>
      <c r="BH149" s="716"/>
      <c r="BI149" s="716"/>
      <c r="BJ149" s="717"/>
    </row>
    <row r="150" spans="2:62" ht="20.25" customHeight="1">
      <c r="B150" s="661"/>
      <c r="C150" s="753"/>
      <c r="D150" s="754"/>
      <c r="E150" s="293"/>
      <c r="F150" s="294">
        <f>C149</f>
        <v>0</v>
      </c>
      <c r="G150" s="293"/>
      <c r="H150" s="294">
        <f>I149</f>
        <v>0</v>
      </c>
      <c r="I150" s="755"/>
      <c r="J150" s="756"/>
      <c r="K150" s="757"/>
      <c r="L150" s="758"/>
      <c r="M150" s="758"/>
      <c r="N150" s="754"/>
      <c r="O150" s="655"/>
      <c r="P150" s="656"/>
      <c r="Q150" s="656"/>
      <c r="R150" s="656"/>
      <c r="S150" s="657"/>
      <c r="T150" s="287" t="s">
        <v>903</v>
      </c>
      <c r="U150" s="288"/>
      <c r="V150" s="289"/>
      <c r="W150" s="275" t="str">
        <f>IF(W149="","",VLOOKUP(W149,'②シフト記号表（従来型・ユニット型共通）'!$C$6:$L$47,10,FALSE))</f>
        <v/>
      </c>
      <c r="X150" s="276" t="str">
        <f>IF(X149="","",VLOOKUP(X149,'②シフト記号表（従来型・ユニット型共通）'!$C$6:$L$47,10,FALSE))</f>
        <v/>
      </c>
      <c r="Y150" s="276" t="str">
        <f>IF(Y149="","",VLOOKUP(Y149,'②シフト記号表（従来型・ユニット型共通）'!$C$6:$L$47,10,FALSE))</f>
        <v/>
      </c>
      <c r="Z150" s="276" t="str">
        <f>IF(Z149="","",VLOOKUP(Z149,'②シフト記号表（従来型・ユニット型共通）'!$C$6:$L$47,10,FALSE))</f>
        <v/>
      </c>
      <c r="AA150" s="276" t="str">
        <f>IF(AA149="","",VLOOKUP(AA149,'②シフト記号表（従来型・ユニット型共通）'!$C$6:$L$47,10,FALSE))</f>
        <v/>
      </c>
      <c r="AB150" s="276" t="str">
        <f>IF(AB149="","",VLOOKUP(AB149,'②シフト記号表（従来型・ユニット型共通）'!$C$6:$L$47,10,FALSE))</f>
        <v/>
      </c>
      <c r="AC150" s="277" t="str">
        <f>IF(AC149="","",VLOOKUP(AC149,'②シフト記号表（従来型・ユニット型共通）'!$C$6:$L$47,10,FALSE))</f>
        <v/>
      </c>
      <c r="AD150" s="275" t="str">
        <f>IF(AD149="","",VLOOKUP(AD149,'②シフト記号表（従来型・ユニット型共通）'!$C$6:$L$47,10,FALSE))</f>
        <v/>
      </c>
      <c r="AE150" s="276" t="str">
        <f>IF(AE149="","",VLOOKUP(AE149,'②シフト記号表（従来型・ユニット型共通）'!$C$6:$L$47,10,FALSE))</f>
        <v/>
      </c>
      <c r="AF150" s="276" t="str">
        <f>IF(AF149="","",VLOOKUP(AF149,'②シフト記号表（従来型・ユニット型共通）'!$C$6:$L$47,10,FALSE))</f>
        <v/>
      </c>
      <c r="AG150" s="276" t="str">
        <f>IF(AG149="","",VLOOKUP(AG149,'②シフト記号表（従来型・ユニット型共通）'!$C$6:$L$47,10,FALSE))</f>
        <v/>
      </c>
      <c r="AH150" s="276" t="str">
        <f>IF(AH149="","",VLOOKUP(AH149,'②シフト記号表（従来型・ユニット型共通）'!$C$6:$L$47,10,FALSE))</f>
        <v/>
      </c>
      <c r="AI150" s="276" t="str">
        <f>IF(AI149="","",VLOOKUP(AI149,'②シフト記号表（従来型・ユニット型共通）'!$C$6:$L$47,10,FALSE))</f>
        <v/>
      </c>
      <c r="AJ150" s="277" t="str">
        <f>IF(AJ149="","",VLOOKUP(AJ149,'②シフト記号表（従来型・ユニット型共通）'!$C$6:$L$47,10,FALSE))</f>
        <v/>
      </c>
      <c r="AK150" s="275" t="str">
        <f>IF(AK149="","",VLOOKUP(AK149,'②シフト記号表（従来型・ユニット型共通）'!$C$6:$L$47,10,FALSE))</f>
        <v/>
      </c>
      <c r="AL150" s="276" t="str">
        <f>IF(AL149="","",VLOOKUP(AL149,'②シフト記号表（従来型・ユニット型共通）'!$C$6:$L$47,10,FALSE))</f>
        <v/>
      </c>
      <c r="AM150" s="276" t="str">
        <f>IF(AM149="","",VLOOKUP(AM149,'②シフト記号表（従来型・ユニット型共通）'!$C$6:$L$47,10,FALSE))</f>
        <v/>
      </c>
      <c r="AN150" s="276" t="str">
        <f>IF(AN149="","",VLOOKUP(AN149,'②シフト記号表（従来型・ユニット型共通）'!$C$6:$L$47,10,FALSE))</f>
        <v/>
      </c>
      <c r="AO150" s="276" t="str">
        <f>IF(AO149="","",VLOOKUP(AO149,'②シフト記号表（従来型・ユニット型共通）'!$C$6:$L$47,10,FALSE))</f>
        <v/>
      </c>
      <c r="AP150" s="276" t="str">
        <f>IF(AP149="","",VLOOKUP(AP149,'②シフト記号表（従来型・ユニット型共通）'!$C$6:$L$47,10,FALSE))</f>
        <v/>
      </c>
      <c r="AQ150" s="277" t="str">
        <f>IF(AQ149="","",VLOOKUP(AQ149,'②シフト記号表（従来型・ユニット型共通）'!$C$6:$L$47,10,FALSE))</f>
        <v/>
      </c>
      <c r="AR150" s="275" t="str">
        <f>IF(AR149="","",VLOOKUP(AR149,'②シフト記号表（従来型・ユニット型共通）'!$C$6:$L$47,10,FALSE))</f>
        <v/>
      </c>
      <c r="AS150" s="276" t="str">
        <f>IF(AS149="","",VLOOKUP(AS149,'②シフト記号表（従来型・ユニット型共通）'!$C$6:$L$47,10,FALSE))</f>
        <v/>
      </c>
      <c r="AT150" s="276" t="str">
        <f>IF(AT149="","",VLOOKUP(AT149,'②シフト記号表（従来型・ユニット型共通）'!$C$6:$L$47,10,FALSE))</f>
        <v/>
      </c>
      <c r="AU150" s="276" t="str">
        <f>IF(AU149="","",VLOOKUP(AU149,'②シフト記号表（従来型・ユニット型共通）'!$C$6:$L$47,10,FALSE))</f>
        <v/>
      </c>
      <c r="AV150" s="276" t="str">
        <f>IF(AV149="","",VLOOKUP(AV149,'②シフト記号表（従来型・ユニット型共通）'!$C$6:$L$47,10,FALSE))</f>
        <v/>
      </c>
      <c r="AW150" s="276" t="str">
        <f>IF(AW149="","",VLOOKUP(AW149,'②シフト記号表（従来型・ユニット型共通）'!$C$6:$L$47,10,FALSE))</f>
        <v/>
      </c>
      <c r="AX150" s="277" t="str">
        <f>IF(AX149="","",VLOOKUP(AX149,'②シフト記号表（従来型・ユニット型共通）'!$C$6:$L$47,10,FALSE))</f>
        <v/>
      </c>
      <c r="AY150" s="275" t="str">
        <f>IF(AY149="","",VLOOKUP(AY149,'②シフト記号表（従来型・ユニット型共通）'!$C$6:$L$47,10,FALSE))</f>
        <v/>
      </c>
      <c r="AZ150" s="276" t="str">
        <f>IF(AZ149="","",VLOOKUP(AZ149,'②シフト記号表（従来型・ユニット型共通）'!$C$6:$L$47,10,FALSE))</f>
        <v/>
      </c>
      <c r="BA150" s="276" t="str">
        <f>IF(BA149="","",VLOOKUP(BA149,'②シフト記号表（従来型・ユニット型共通）'!$C$6:$L$47,10,FALSE))</f>
        <v/>
      </c>
      <c r="BB150" s="750">
        <f>IF($BE$3="４週",SUM(W150:AX150),IF($BE$3="暦月",SUM(W150:BA150),""))</f>
        <v>0</v>
      </c>
      <c r="BC150" s="751"/>
      <c r="BD150" s="752">
        <f>IF($BE$3="４週",BB150/4,IF($BE$3="暦月",(BB150/($BE$8/7)),""))</f>
        <v>0</v>
      </c>
      <c r="BE150" s="751"/>
      <c r="BF150" s="747"/>
      <c r="BG150" s="748"/>
      <c r="BH150" s="748"/>
      <c r="BI150" s="748"/>
      <c r="BJ150" s="749"/>
    </row>
    <row r="151" spans="2:62" ht="20.25" customHeight="1">
      <c r="B151" s="660">
        <f>B149+1</f>
        <v>68</v>
      </c>
      <c r="C151" s="724"/>
      <c r="D151" s="651"/>
      <c r="E151" s="270"/>
      <c r="F151" s="271"/>
      <c r="G151" s="270"/>
      <c r="H151" s="271"/>
      <c r="I151" s="725"/>
      <c r="J151" s="726"/>
      <c r="K151" s="649"/>
      <c r="L151" s="650"/>
      <c r="M151" s="650"/>
      <c r="N151" s="651"/>
      <c r="O151" s="655"/>
      <c r="P151" s="656"/>
      <c r="Q151" s="656"/>
      <c r="R151" s="656"/>
      <c r="S151" s="657"/>
      <c r="T151" s="290" t="s">
        <v>902</v>
      </c>
      <c r="U151" s="291"/>
      <c r="V151" s="292"/>
      <c r="W151" s="283"/>
      <c r="X151" s="284"/>
      <c r="Y151" s="284"/>
      <c r="Z151" s="284"/>
      <c r="AA151" s="284"/>
      <c r="AB151" s="284"/>
      <c r="AC151" s="285"/>
      <c r="AD151" s="283"/>
      <c r="AE151" s="284"/>
      <c r="AF151" s="284"/>
      <c r="AG151" s="284"/>
      <c r="AH151" s="284"/>
      <c r="AI151" s="284"/>
      <c r="AJ151" s="285"/>
      <c r="AK151" s="283"/>
      <c r="AL151" s="284"/>
      <c r="AM151" s="284"/>
      <c r="AN151" s="284"/>
      <c r="AO151" s="284"/>
      <c r="AP151" s="284"/>
      <c r="AQ151" s="285"/>
      <c r="AR151" s="283"/>
      <c r="AS151" s="284"/>
      <c r="AT151" s="284"/>
      <c r="AU151" s="284"/>
      <c r="AV151" s="284"/>
      <c r="AW151" s="284"/>
      <c r="AX151" s="285"/>
      <c r="AY151" s="283"/>
      <c r="AZ151" s="284"/>
      <c r="BA151" s="286"/>
      <c r="BB151" s="658"/>
      <c r="BC151" s="659"/>
      <c r="BD151" s="713"/>
      <c r="BE151" s="714"/>
      <c r="BF151" s="715"/>
      <c r="BG151" s="716"/>
      <c r="BH151" s="716"/>
      <c r="BI151" s="716"/>
      <c r="BJ151" s="717"/>
    </row>
    <row r="152" spans="2:62" ht="20.25" customHeight="1">
      <c r="B152" s="661"/>
      <c r="C152" s="753"/>
      <c r="D152" s="754"/>
      <c r="E152" s="293"/>
      <c r="F152" s="294">
        <f>C151</f>
        <v>0</v>
      </c>
      <c r="G152" s="293"/>
      <c r="H152" s="294">
        <f>I151</f>
        <v>0</v>
      </c>
      <c r="I152" s="755"/>
      <c r="J152" s="756"/>
      <c r="K152" s="757"/>
      <c r="L152" s="758"/>
      <c r="M152" s="758"/>
      <c r="N152" s="754"/>
      <c r="O152" s="655"/>
      <c r="P152" s="656"/>
      <c r="Q152" s="656"/>
      <c r="R152" s="656"/>
      <c r="S152" s="657"/>
      <c r="T152" s="287" t="s">
        <v>903</v>
      </c>
      <c r="U152" s="288"/>
      <c r="V152" s="289"/>
      <c r="W152" s="275" t="str">
        <f>IF(W151="","",VLOOKUP(W151,'②シフト記号表（従来型・ユニット型共通）'!$C$6:$L$47,10,FALSE))</f>
        <v/>
      </c>
      <c r="X152" s="276" t="str">
        <f>IF(X151="","",VLOOKUP(X151,'②シフト記号表（従来型・ユニット型共通）'!$C$6:$L$47,10,FALSE))</f>
        <v/>
      </c>
      <c r="Y152" s="276" t="str">
        <f>IF(Y151="","",VLOOKUP(Y151,'②シフト記号表（従来型・ユニット型共通）'!$C$6:$L$47,10,FALSE))</f>
        <v/>
      </c>
      <c r="Z152" s="276" t="str">
        <f>IF(Z151="","",VLOOKUP(Z151,'②シフト記号表（従来型・ユニット型共通）'!$C$6:$L$47,10,FALSE))</f>
        <v/>
      </c>
      <c r="AA152" s="276" t="str">
        <f>IF(AA151="","",VLOOKUP(AA151,'②シフト記号表（従来型・ユニット型共通）'!$C$6:$L$47,10,FALSE))</f>
        <v/>
      </c>
      <c r="AB152" s="276" t="str">
        <f>IF(AB151="","",VLOOKUP(AB151,'②シフト記号表（従来型・ユニット型共通）'!$C$6:$L$47,10,FALSE))</f>
        <v/>
      </c>
      <c r="AC152" s="277" t="str">
        <f>IF(AC151="","",VLOOKUP(AC151,'②シフト記号表（従来型・ユニット型共通）'!$C$6:$L$47,10,FALSE))</f>
        <v/>
      </c>
      <c r="AD152" s="275" t="str">
        <f>IF(AD151="","",VLOOKUP(AD151,'②シフト記号表（従来型・ユニット型共通）'!$C$6:$L$47,10,FALSE))</f>
        <v/>
      </c>
      <c r="AE152" s="276" t="str">
        <f>IF(AE151="","",VLOOKUP(AE151,'②シフト記号表（従来型・ユニット型共通）'!$C$6:$L$47,10,FALSE))</f>
        <v/>
      </c>
      <c r="AF152" s="276" t="str">
        <f>IF(AF151="","",VLOOKUP(AF151,'②シフト記号表（従来型・ユニット型共通）'!$C$6:$L$47,10,FALSE))</f>
        <v/>
      </c>
      <c r="AG152" s="276" t="str">
        <f>IF(AG151="","",VLOOKUP(AG151,'②シフト記号表（従来型・ユニット型共通）'!$C$6:$L$47,10,FALSE))</f>
        <v/>
      </c>
      <c r="AH152" s="276" t="str">
        <f>IF(AH151="","",VLOOKUP(AH151,'②シフト記号表（従来型・ユニット型共通）'!$C$6:$L$47,10,FALSE))</f>
        <v/>
      </c>
      <c r="AI152" s="276" t="str">
        <f>IF(AI151="","",VLOOKUP(AI151,'②シフト記号表（従来型・ユニット型共通）'!$C$6:$L$47,10,FALSE))</f>
        <v/>
      </c>
      <c r="AJ152" s="277" t="str">
        <f>IF(AJ151="","",VLOOKUP(AJ151,'②シフト記号表（従来型・ユニット型共通）'!$C$6:$L$47,10,FALSE))</f>
        <v/>
      </c>
      <c r="AK152" s="275" t="str">
        <f>IF(AK151="","",VLOOKUP(AK151,'②シフト記号表（従来型・ユニット型共通）'!$C$6:$L$47,10,FALSE))</f>
        <v/>
      </c>
      <c r="AL152" s="276" t="str">
        <f>IF(AL151="","",VLOOKUP(AL151,'②シフト記号表（従来型・ユニット型共通）'!$C$6:$L$47,10,FALSE))</f>
        <v/>
      </c>
      <c r="AM152" s="276" t="str">
        <f>IF(AM151="","",VLOOKUP(AM151,'②シフト記号表（従来型・ユニット型共通）'!$C$6:$L$47,10,FALSE))</f>
        <v/>
      </c>
      <c r="AN152" s="276" t="str">
        <f>IF(AN151="","",VLOOKUP(AN151,'②シフト記号表（従来型・ユニット型共通）'!$C$6:$L$47,10,FALSE))</f>
        <v/>
      </c>
      <c r="AO152" s="276" t="str">
        <f>IF(AO151="","",VLOOKUP(AO151,'②シフト記号表（従来型・ユニット型共通）'!$C$6:$L$47,10,FALSE))</f>
        <v/>
      </c>
      <c r="AP152" s="276" t="str">
        <f>IF(AP151="","",VLOOKUP(AP151,'②シフト記号表（従来型・ユニット型共通）'!$C$6:$L$47,10,FALSE))</f>
        <v/>
      </c>
      <c r="AQ152" s="277" t="str">
        <f>IF(AQ151="","",VLOOKUP(AQ151,'②シフト記号表（従来型・ユニット型共通）'!$C$6:$L$47,10,FALSE))</f>
        <v/>
      </c>
      <c r="AR152" s="275" t="str">
        <f>IF(AR151="","",VLOOKUP(AR151,'②シフト記号表（従来型・ユニット型共通）'!$C$6:$L$47,10,FALSE))</f>
        <v/>
      </c>
      <c r="AS152" s="276" t="str">
        <f>IF(AS151="","",VLOOKUP(AS151,'②シフト記号表（従来型・ユニット型共通）'!$C$6:$L$47,10,FALSE))</f>
        <v/>
      </c>
      <c r="AT152" s="276" t="str">
        <f>IF(AT151="","",VLOOKUP(AT151,'②シフト記号表（従来型・ユニット型共通）'!$C$6:$L$47,10,FALSE))</f>
        <v/>
      </c>
      <c r="AU152" s="276" t="str">
        <f>IF(AU151="","",VLOOKUP(AU151,'②シフト記号表（従来型・ユニット型共通）'!$C$6:$L$47,10,FALSE))</f>
        <v/>
      </c>
      <c r="AV152" s="276" t="str">
        <f>IF(AV151="","",VLOOKUP(AV151,'②シフト記号表（従来型・ユニット型共通）'!$C$6:$L$47,10,FALSE))</f>
        <v/>
      </c>
      <c r="AW152" s="276" t="str">
        <f>IF(AW151="","",VLOOKUP(AW151,'②シフト記号表（従来型・ユニット型共通）'!$C$6:$L$47,10,FALSE))</f>
        <v/>
      </c>
      <c r="AX152" s="277" t="str">
        <f>IF(AX151="","",VLOOKUP(AX151,'②シフト記号表（従来型・ユニット型共通）'!$C$6:$L$47,10,FALSE))</f>
        <v/>
      </c>
      <c r="AY152" s="275" t="str">
        <f>IF(AY151="","",VLOOKUP(AY151,'②シフト記号表（従来型・ユニット型共通）'!$C$6:$L$47,10,FALSE))</f>
        <v/>
      </c>
      <c r="AZ152" s="276" t="str">
        <f>IF(AZ151="","",VLOOKUP(AZ151,'②シフト記号表（従来型・ユニット型共通）'!$C$6:$L$47,10,FALSE))</f>
        <v/>
      </c>
      <c r="BA152" s="276" t="str">
        <f>IF(BA151="","",VLOOKUP(BA151,'②シフト記号表（従来型・ユニット型共通）'!$C$6:$L$47,10,FALSE))</f>
        <v/>
      </c>
      <c r="BB152" s="750">
        <f>IF($BE$3="４週",SUM(W152:AX152),IF($BE$3="暦月",SUM(W152:BA152),""))</f>
        <v>0</v>
      </c>
      <c r="BC152" s="751"/>
      <c r="BD152" s="752">
        <f>IF($BE$3="４週",BB152/4,IF($BE$3="暦月",(BB152/($BE$8/7)),""))</f>
        <v>0</v>
      </c>
      <c r="BE152" s="751"/>
      <c r="BF152" s="747"/>
      <c r="BG152" s="748"/>
      <c r="BH152" s="748"/>
      <c r="BI152" s="748"/>
      <c r="BJ152" s="749"/>
    </row>
    <row r="153" spans="2:62" ht="20.25" customHeight="1">
      <c r="B153" s="660">
        <f>B151+1</f>
        <v>69</v>
      </c>
      <c r="C153" s="724"/>
      <c r="D153" s="651"/>
      <c r="E153" s="270"/>
      <c r="F153" s="271"/>
      <c r="G153" s="270"/>
      <c r="H153" s="271"/>
      <c r="I153" s="725"/>
      <c r="J153" s="726"/>
      <c r="K153" s="649"/>
      <c r="L153" s="650"/>
      <c r="M153" s="650"/>
      <c r="N153" s="651"/>
      <c r="O153" s="655"/>
      <c r="P153" s="656"/>
      <c r="Q153" s="656"/>
      <c r="R153" s="656"/>
      <c r="S153" s="657"/>
      <c r="T153" s="290" t="s">
        <v>902</v>
      </c>
      <c r="U153" s="291"/>
      <c r="V153" s="292"/>
      <c r="W153" s="283"/>
      <c r="X153" s="284"/>
      <c r="Y153" s="284"/>
      <c r="Z153" s="284"/>
      <c r="AA153" s="284"/>
      <c r="AB153" s="284"/>
      <c r="AC153" s="285"/>
      <c r="AD153" s="283"/>
      <c r="AE153" s="284"/>
      <c r="AF153" s="284"/>
      <c r="AG153" s="284"/>
      <c r="AH153" s="284"/>
      <c r="AI153" s="284"/>
      <c r="AJ153" s="285"/>
      <c r="AK153" s="283"/>
      <c r="AL153" s="284"/>
      <c r="AM153" s="284"/>
      <c r="AN153" s="284"/>
      <c r="AO153" s="284"/>
      <c r="AP153" s="284"/>
      <c r="AQ153" s="285"/>
      <c r="AR153" s="283"/>
      <c r="AS153" s="284"/>
      <c r="AT153" s="284"/>
      <c r="AU153" s="284"/>
      <c r="AV153" s="284"/>
      <c r="AW153" s="284"/>
      <c r="AX153" s="285"/>
      <c r="AY153" s="283"/>
      <c r="AZ153" s="284"/>
      <c r="BA153" s="286"/>
      <c r="BB153" s="658"/>
      <c r="BC153" s="659"/>
      <c r="BD153" s="713"/>
      <c r="BE153" s="714"/>
      <c r="BF153" s="715"/>
      <c r="BG153" s="716"/>
      <c r="BH153" s="716"/>
      <c r="BI153" s="716"/>
      <c r="BJ153" s="717"/>
    </row>
    <row r="154" spans="2:62" ht="20.25" customHeight="1">
      <c r="B154" s="661"/>
      <c r="C154" s="753"/>
      <c r="D154" s="754"/>
      <c r="E154" s="293"/>
      <c r="F154" s="294">
        <f>C153</f>
        <v>0</v>
      </c>
      <c r="G154" s="293"/>
      <c r="H154" s="294">
        <f>I153</f>
        <v>0</v>
      </c>
      <c r="I154" s="755"/>
      <c r="J154" s="756"/>
      <c r="K154" s="757"/>
      <c r="L154" s="758"/>
      <c r="M154" s="758"/>
      <c r="N154" s="754"/>
      <c r="O154" s="655"/>
      <c r="P154" s="656"/>
      <c r="Q154" s="656"/>
      <c r="R154" s="656"/>
      <c r="S154" s="657"/>
      <c r="T154" s="287" t="s">
        <v>903</v>
      </c>
      <c r="U154" s="288"/>
      <c r="V154" s="289"/>
      <c r="W154" s="275" t="str">
        <f>IF(W153="","",VLOOKUP(W153,'②シフト記号表（従来型・ユニット型共通）'!$C$6:$L$47,10,FALSE))</f>
        <v/>
      </c>
      <c r="X154" s="276" t="str">
        <f>IF(X153="","",VLOOKUP(X153,'②シフト記号表（従来型・ユニット型共通）'!$C$6:$L$47,10,FALSE))</f>
        <v/>
      </c>
      <c r="Y154" s="276" t="str">
        <f>IF(Y153="","",VLOOKUP(Y153,'②シフト記号表（従来型・ユニット型共通）'!$C$6:$L$47,10,FALSE))</f>
        <v/>
      </c>
      <c r="Z154" s="276" t="str">
        <f>IF(Z153="","",VLOOKUP(Z153,'②シフト記号表（従来型・ユニット型共通）'!$C$6:$L$47,10,FALSE))</f>
        <v/>
      </c>
      <c r="AA154" s="276" t="str">
        <f>IF(AA153="","",VLOOKUP(AA153,'②シフト記号表（従来型・ユニット型共通）'!$C$6:$L$47,10,FALSE))</f>
        <v/>
      </c>
      <c r="AB154" s="276" t="str">
        <f>IF(AB153="","",VLOOKUP(AB153,'②シフト記号表（従来型・ユニット型共通）'!$C$6:$L$47,10,FALSE))</f>
        <v/>
      </c>
      <c r="AC154" s="277" t="str">
        <f>IF(AC153="","",VLOOKUP(AC153,'②シフト記号表（従来型・ユニット型共通）'!$C$6:$L$47,10,FALSE))</f>
        <v/>
      </c>
      <c r="AD154" s="275" t="str">
        <f>IF(AD153="","",VLOOKUP(AD153,'②シフト記号表（従来型・ユニット型共通）'!$C$6:$L$47,10,FALSE))</f>
        <v/>
      </c>
      <c r="AE154" s="276" t="str">
        <f>IF(AE153="","",VLOOKUP(AE153,'②シフト記号表（従来型・ユニット型共通）'!$C$6:$L$47,10,FALSE))</f>
        <v/>
      </c>
      <c r="AF154" s="276" t="str">
        <f>IF(AF153="","",VLOOKUP(AF153,'②シフト記号表（従来型・ユニット型共通）'!$C$6:$L$47,10,FALSE))</f>
        <v/>
      </c>
      <c r="AG154" s="276" t="str">
        <f>IF(AG153="","",VLOOKUP(AG153,'②シフト記号表（従来型・ユニット型共通）'!$C$6:$L$47,10,FALSE))</f>
        <v/>
      </c>
      <c r="AH154" s="276" t="str">
        <f>IF(AH153="","",VLOOKUP(AH153,'②シフト記号表（従来型・ユニット型共通）'!$C$6:$L$47,10,FALSE))</f>
        <v/>
      </c>
      <c r="AI154" s="276" t="str">
        <f>IF(AI153="","",VLOOKUP(AI153,'②シフト記号表（従来型・ユニット型共通）'!$C$6:$L$47,10,FALSE))</f>
        <v/>
      </c>
      <c r="AJ154" s="277" t="str">
        <f>IF(AJ153="","",VLOOKUP(AJ153,'②シフト記号表（従来型・ユニット型共通）'!$C$6:$L$47,10,FALSE))</f>
        <v/>
      </c>
      <c r="AK154" s="275" t="str">
        <f>IF(AK153="","",VLOOKUP(AK153,'②シフト記号表（従来型・ユニット型共通）'!$C$6:$L$47,10,FALSE))</f>
        <v/>
      </c>
      <c r="AL154" s="276" t="str">
        <f>IF(AL153="","",VLOOKUP(AL153,'②シフト記号表（従来型・ユニット型共通）'!$C$6:$L$47,10,FALSE))</f>
        <v/>
      </c>
      <c r="AM154" s="276" t="str">
        <f>IF(AM153="","",VLOOKUP(AM153,'②シフト記号表（従来型・ユニット型共通）'!$C$6:$L$47,10,FALSE))</f>
        <v/>
      </c>
      <c r="AN154" s="276" t="str">
        <f>IF(AN153="","",VLOOKUP(AN153,'②シフト記号表（従来型・ユニット型共通）'!$C$6:$L$47,10,FALSE))</f>
        <v/>
      </c>
      <c r="AO154" s="276" t="str">
        <f>IF(AO153="","",VLOOKUP(AO153,'②シフト記号表（従来型・ユニット型共通）'!$C$6:$L$47,10,FALSE))</f>
        <v/>
      </c>
      <c r="AP154" s="276" t="str">
        <f>IF(AP153="","",VLOOKUP(AP153,'②シフト記号表（従来型・ユニット型共通）'!$C$6:$L$47,10,FALSE))</f>
        <v/>
      </c>
      <c r="AQ154" s="277" t="str">
        <f>IF(AQ153="","",VLOOKUP(AQ153,'②シフト記号表（従来型・ユニット型共通）'!$C$6:$L$47,10,FALSE))</f>
        <v/>
      </c>
      <c r="AR154" s="275" t="str">
        <f>IF(AR153="","",VLOOKUP(AR153,'②シフト記号表（従来型・ユニット型共通）'!$C$6:$L$47,10,FALSE))</f>
        <v/>
      </c>
      <c r="AS154" s="276" t="str">
        <f>IF(AS153="","",VLOOKUP(AS153,'②シフト記号表（従来型・ユニット型共通）'!$C$6:$L$47,10,FALSE))</f>
        <v/>
      </c>
      <c r="AT154" s="276" t="str">
        <f>IF(AT153="","",VLOOKUP(AT153,'②シフト記号表（従来型・ユニット型共通）'!$C$6:$L$47,10,FALSE))</f>
        <v/>
      </c>
      <c r="AU154" s="276" t="str">
        <f>IF(AU153="","",VLOOKUP(AU153,'②シフト記号表（従来型・ユニット型共通）'!$C$6:$L$47,10,FALSE))</f>
        <v/>
      </c>
      <c r="AV154" s="276" t="str">
        <f>IF(AV153="","",VLOOKUP(AV153,'②シフト記号表（従来型・ユニット型共通）'!$C$6:$L$47,10,FALSE))</f>
        <v/>
      </c>
      <c r="AW154" s="276" t="str">
        <f>IF(AW153="","",VLOOKUP(AW153,'②シフト記号表（従来型・ユニット型共通）'!$C$6:$L$47,10,FALSE))</f>
        <v/>
      </c>
      <c r="AX154" s="277" t="str">
        <f>IF(AX153="","",VLOOKUP(AX153,'②シフト記号表（従来型・ユニット型共通）'!$C$6:$L$47,10,FALSE))</f>
        <v/>
      </c>
      <c r="AY154" s="275" t="str">
        <f>IF(AY153="","",VLOOKUP(AY153,'②シフト記号表（従来型・ユニット型共通）'!$C$6:$L$47,10,FALSE))</f>
        <v/>
      </c>
      <c r="AZ154" s="276" t="str">
        <f>IF(AZ153="","",VLOOKUP(AZ153,'②シフト記号表（従来型・ユニット型共通）'!$C$6:$L$47,10,FALSE))</f>
        <v/>
      </c>
      <c r="BA154" s="276" t="str">
        <f>IF(BA153="","",VLOOKUP(BA153,'②シフト記号表（従来型・ユニット型共通）'!$C$6:$L$47,10,FALSE))</f>
        <v/>
      </c>
      <c r="BB154" s="750">
        <f>IF($BE$3="４週",SUM(W154:AX154),IF($BE$3="暦月",SUM(W154:BA154),""))</f>
        <v>0</v>
      </c>
      <c r="BC154" s="751"/>
      <c r="BD154" s="752">
        <f>IF($BE$3="４週",BB154/4,IF($BE$3="暦月",(BB154/($BE$8/7)),""))</f>
        <v>0</v>
      </c>
      <c r="BE154" s="751"/>
      <c r="BF154" s="747"/>
      <c r="BG154" s="748"/>
      <c r="BH154" s="748"/>
      <c r="BI154" s="748"/>
      <c r="BJ154" s="749"/>
    </row>
    <row r="155" spans="2:62" ht="20.25" customHeight="1">
      <c r="B155" s="660">
        <f>B153+1</f>
        <v>70</v>
      </c>
      <c r="C155" s="724"/>
      <c r="D155" s="651"/>
      <c r="E155" s="270"/>
      <c r="F155" s="271"/>
      <c r="G155" s="270"/>
      <c r="H155" s="271"/>
      <c r="I155" s="725"/>
      <c r="J155" s="726"/>
      <c r="K155" s="649"/>
      <c r="L155" s="650"/>
      <c r="M155" s="650"/>
      <c r="N155" s="651"/>
      <c r="O155" s="655"/>
      <c r="P155" s="656"/>
      <c r="Q155" s="656"/>
      <c r="R155" s="656"/>
      <c r="S155" s="657"/>
      <c r="T155" s="290" t="s">
        <v>902</v>
      </c>
      <c r="U155" s="291"/>
      <c r="V155" s="292"/>
      <c r="W155" s="283"/>
      <c r="X155" s="284"/>
      <c r="Y155" s="284"/>
      <c r="Z155" s="284"/>
      <c r="AA155" s="284"/>
      <c r="AB155" s="284"/>
      <c r="AC155" s="285"/>
      <c r="AD155" s="283"/>
      <c r="AE155" s="284"/>
      <c r="AF155" s="284"/>
      <c r="AG155" s="284"/>
      <c r="AH155" s="284"/>
      <c r="AI155" s="284"/>
      <c r="AJ155" s="285"/>
      <c r="AK155" s="283"/>
      <c r="AL155" s="284"/>
      <c r="AM155" s="284"/>
      <c r="AN155" s="284"/>
      <c r="AO155" s="284"/>
      <c r="AP155" s="284"/>
      <c r="AQ155" s="285"/>
      <c r="AR155" s="283"/>
      <c r="AS155" s="284"/>
      <c r="AT155" s="284"/>
      <c r="AU155" s="284"/>
      <c r="AV155" s="284"/>
      <c r="AW155" s="284"/>
      <c r="AX155" s="285"/>
      <c r="AY155" s="283"/>
      <c r="AZ155" s="284"/>
      <c r="BA155" s="286"/>
      <c r="BB155" s="658"/>
      <c r="BC155" s="659"/>
      <c r="BD155" s="713"/>
      <c r="BE155" s="714"/>
      <c r="BF155" s="715"/>
      <c r="BG155" s="716"/>
      <c r="BH155" s="716"/>
      <c r="BI155" s="716"/>
      <c r="BJ155" s="717"/>
    </row>
    <row r="156" spans="2:62" ht="20.25" customHeight="1">
      <c r="B156" s="661"/>
      <c r="C156" s="753"/>
      <c r="D156" s="754"/>
      <c r="E156" s="293"/>
      <c r="F156" s="294">
        <f>C155</f>
        <v>0</v>
      </c>
      <c r="G156" s="293"/>
      <c r="H156" s="294">
        <f>I155</f>
        <v>0</v>
      </c>
      <c r="I156" s="755"/>
      <c r="J156" s="756"/>
      <c r="K156" s="757"/>
      <c r="L156" s="758"/>
      <c r="M156" s="758"/>
      <c r="N156" s="754"/>
      <c r="O156" s="655"/>
      <c r="P156" s="656"/>
      <c r="Q156" s="656"/>
      <c r="R156" s="656"/>
      <c r="S156" s="657"/>
      <c r="T156" s="287" t="s">
        <v>903</v>
      </c>
      <c r="U156" s="288"/>
      <c r="V156" s="289"/>
      <c r="W156" s="275" t="str">
        <f>IF(W155="","",VLOOKUP(W155,'②シフト記号表（従来型・ユニット型共通）'!$C$6:$L$47,10,FALSE))</f>
        <v/>
      </c>
      <c r="X156" s="276" t="str">
        <f>IF(X155="","",VLOOKUP(X155,'②シフト記号表（従来型・ユニット型共通）'!$C$6:$L$47,10,FALSE))</f>
        <v/>
      </c>
      <c r="Y156" s="276" t="str">
        <f>IF(Y155="","",VLOOKUP(Y155,'②シフト記号表（従来型・ユニット型共通）'!$C$6:$L$47,10,FALSE))</f>
        <v/>
      </c>
      <c r="Z156" s="276" t="str">
        <f>IF(Z155="","",VLOOKUP(Z155,'②シフト記号表（従来型・ユニット型共通）'!$C$6:$L$47,10,FALSE))</f>
        <v/>
      </c>
      <c r="AA156" s="276" t="str">
        <f>IF(AA155="","",VLOOKUP(AA155,'②シフト記号表（従来型・ユニット型共通）'!$C$6:$L$47,10,FALSE))</f>
        <v/>
      </c>
      <c r="AB156" s="276" t="str">
        <f>IF(AB155="","",VLOOKUP(AB155,'②シフト記号表（従来型・ユニット型共通）'!$C$6:$L$47,10,FALSE))</f>
        <v/>
      </c>
      <c r="AC156" s="277" t="str">
        <f>IF(AC155="","",VLOOKUP(AC155,'②シフト記号表（従来型・ユニット型共通）'!$C$6:$L$47,10,FALSE))</f>
        <v/>
      </c>
      <c r="AD156" s="275" t="str">
        <f>IF(AD155="","",VLOOKUP(AD155,'②シフト記号表（従来型・ユニット型共通）'!$C$6:$L$47,10,FALSE))</f>
        <v/>
      </c>
      <c r="AE156" s="276" t="str">
        <f>IF(AE155="","",VLOOKUP(AE155,'②シフト記号表（従来型・ユニット型共通）'!$C$6:$L$47,10,FALSE))</f>
        <v/>
      </c>
      <c r="AF156" s="276" t="str">
        <f>IF(AF155="","",VLOOKUP(AF155,'②シフト記号表（従来型・ユニット型共通）'!$C$6:$L$47,10,FALSE))</f>
        <v/>
      </c>
      <c r="AG156" s="276" t="str">
        <f>IF(AG155="","",VLOOKUP(AG155,'②シフト記号表（従来型・ユニット型共通）'!$C$6:$L$47,10,FALSE))</f>
        <v/>
      </c>
      <c r="AH156" s="276" t="str">
        <f>IF(AH155="","",VLOOKUP(AH155,'②シフト記号表（従来型・ユニット型共通）'!$C$6:$L$47,10,FALSE))</f>
        <v/>
      </c>
      <c r="AI156" s="276" t="str">
        <f>IF(AI155="","",VLOOKUP(AI155,'②シフト記号表（従来型・ユニット型共通）'!$C$6:$L$47,10,FALSE))</f>
        <v/>
      </c>
      <c r="AJ156" s="277" t="str">
        <f>IF(AJ155="","",VLOOKUP(AJ155,'②シフト記号表（従来型・ユニット型共通）'!$C$6:$L$47,10,FALSE))</f>
        <v/>
      </c>
      <c r="AK156" s="275" t="str">
        <f>IF(AK155="","",VLOOKUP(AK155,'②シフト記号表（従来型・ユニット型共通）'!$C$6:$L$47,10,FALSE))</f>
        <v/>
      </c>
      <c r="AL156" s="276" t="str">
        <f>IF(AL155="","",VLOOKUP(AL155,'②シフト記号表（従来型・ユニット型共通）'!$C$6:$L$47,10,FALSE))</f>
        <v/>
      </c>
      <c r="AM156" s="276" t="str">
        <f>IF(AM155="","",VLOOKUP(AM155,'②シフト記号表（従来型・ユニット型共通）'!$C$6:$L$47,10,FALSE))</f>
        <v/>
      </c>
      <c r="AN156" s="276" t="str">
        <f>IF(AN155="","",VLOOKUP(AN155,'②シフト記号表（従来型・ユニット型共通）'!$C$6:$L$47,10,FALSE))</f>
        <v/>
      </c>
      <c r="AO156" s="276" t="str">
        <f>IF(AO155="","",VLOOKUP(AO155,'②シフト記号表（従来型・ユニット型共通）'!$C$6:$L$47,10,FALSE))</f>
        <v/>
      </c>
      <c r="AP156" s="276" t="str">
        <f>IF(AP155="","",VLOOKUP(AP155,'②シフト記号表（従来型・ユニット型共通）'!$C$6:$L$47,10,FALSE))</f>
        <v/>
      </c>
      <c r="AQ156" s="277" t="str">
        <f>IF(AQ155="","",VLOOKUP(AQ155,'②シフト記号表（従来型・ユニット型共通）'!$C$6:$L$47,10,FALSE))</f>
        <v/>
      </c>
      <c r="AR156" s="275" t="str">
        <f>IF(AR155="","",VLOOKUP(AR155,'②シフト記号表（従来型・ユニット型共通）'!$C$6:$L$47,10,FALSE))</f>
        <v/>
      </c>
      <c r="AS156" s="276" t="str">
        <f>IF(AS155="","",VLOOKUP(AS155,'②シフト記号表（従来型・ユニット型共通）'!$C$6:$L$47,10,FALSE))</f>
        <v/>
      </c>
      <c r="AT156" s="276" t="str">
        <f>IF(AT155="","",VLOOKUP(AT155,'②シフト記号表（従来型・ユニット型共通）'!$C$6:$L$47,10,FALSE))</f>
        <v/>
      </c>
      <c r="AU156" s="276" t="str">
        <f>IF(AU155="","",VLOOKUP(AU155,'②シフト記号表（従来型・ユニット型共通）'!$C$6:$L$47,10,FALSE))</f>
        <v/>
      </c>
      <c r="AV156" s="276" t="str">
        <f>IF(AV155="","",VLOOKUP(AV155,'②シフト記号表（従来型・ユニット型共通）'!$C$6:$L$47,10,FALSE))</f>
        <v/>
      </c>
      <c r="AW156" s="276" t="str">
        <f>IF(AW155="","",VLOOKUP(AW155,'②シフト記号表（従来型・ユニット型共通）'!$C$6:$L$47,10,FALSE))</f>
        <v/>
      </c>
      <c r="AX156" s="277" t="str">
        <f>IF(AX155="","",VLOOKUP(AX155,'②シフト記号表（従来型・ユニット型共通）'!$C$6:$L$47,10,FALSE))</f>
        <v/>
      </c>
      <c r="AY156" s="275" t="str">
        <f>IF(AY155="","",VLOOKUP(AY155,'②シフト記号表（従来型・ユニット型共通）'!$C$6:$L$47,10,FALSE))</f>
        <v/>
      </c>
      <c r="AZ156" s="276" t="str">
        <f>IF(AZ155="","",VLOOKUP(AZ155,'②シフト記号表（従来型・ユニット型共通）'!$C$6:$L$47,10,FALSE))</f>
        <v/>
      </c>
      <c r="BA156" s="276" t="str">
        <f>IF(BA155="","",VLOOKUP(BA155,'②シフト記号表（従来型・ユニット型共通）'!$C$6:$L$47,10,FALSE))</f>
        <v/>
      </c>
      <c r="BB156" s="750">
        <f>IF($BE$3="４週",SUM(W156:AX156),IF($BE$3="暦月",SUM(W156:BA156),""))</f>
        <v>0</v>
      </c>
      <c r="BC156" s="751"/>
      <c r="BD156" s="752">
        <f>IF($BE$3="４週",BB156/4,IF($BE$3="暦月",(BB156/($BE$8/7)),""))</f>
        <v>0</v>
      </c>
      <c r="BE156" s="751"/>
      <c r="BF156" s="747"/>
      <c r="BG156" s="748"/>
      <c r="BH156" s="748"/>
      <c r="BI156" s="748"/>
      <c r="BJ156" s="749"/>
    </row>
    <row r="157" spans="2:62" ht="20.25" customHeight="1">
      <c r="B157" s="660">
        <f>B155+1</f>
        <v>71</v>
      </c>
      <c r="C157" s="724"/>
      <c r="D157" s="651"/>
      <c r="E157" s="270"/>
      <c r="F157" s="271"/>
      <c r="G157" s="270"/>
      <c r="H157" s="271"/>
      <c r="I157" s="725"/>
      <c r="J157" s="726"/>
      <c r="K157" s="649"/>
      <c r="L157" s="650"/>
      <c r="M157" s="650"/>
      <c r="N157" s="651"/>
      <c r="O157" s="655"/>
      <c r="P157" s="656"/>
      <c r="Q157" s="656"/>
      <c r="R157" s="656"/>
      <c r="S157" s="657"/>
      <c r="T157" s="290" t="s">
        <v>902</v>
      </c>
      <c r="U157" s="291"/>
      <c r="V157" s="292"/>
      <c r="W157" s="283"/>
      <c r="X157" s="284"/>
      <c r="Y157" s="284"/>
      <c r="Z157" s="284"/>
      <c r="AA157" s="284"/>
      <c r="AB157" s="284"/>
      <c r="AC157" s="285"/>
      <c r="AD157" s="283"/>
      <c r="AE157" s="284"/>
      <c r="AF157" s="284"/>
      <c r="AG157" s="284"/>
      <c r="AH157" s="284"/>
      <c r="AI157" s="284"/>
      <c r="AJ157" s="285"/>
      <c r="AK157" s="283"/>
      <c r="AL157" s="284"/>
      <c r="AM157" s="284"/>
      <c r="AN157" s="284"/>
      <c r="AO157" s="284"/>
      <c r="AP157" s="284"/>
      <c r="AQ157" s="285"/>
      <c r="AR157" s="283"/>
      <c r="AS157" s="284"/>
      <c r="AT157" s="284"/>
      <c r="AU157" s="284"/>
      <c r="AV157" s="284"/>
      <c r="AW157" s="284"/>
      <c r="AX157" s="285"/>
      <c r="AY157" s="283"/>
      <c r="AZ157" s="284"/>
      <c r="BA157" s="286"/>
      <c r="BB157" s="658"/>
      <c r="BC157" s="659"/>
      <c r="BD157" s="713"/>
      <c r="BE157" s="714"/>
      <c r="BF157" s="715"/>
      <c r="BG157" s="716"/>
      <c r="BH157" s="716"/>
      <c r="BI157" s="716"/>
      <c r="BJ157" s="717"/>
    </row>
    <row r="158" spans="2:62" ht="20.25" customHeight="1">
      <c r="B158" s="661"/>
      <c r="C158" s="753"/>
      <c r="D158" s="754"/>
      <c r="E158" s="293"/>
      <c r="F158" s="294">
        <f>C157</f>
        <v>0</v>
      </c>
      <c r="G158" s="293"/>
      <c r="H158" s="294">
        <f>I157</f>
        <v>0</v>
      </c>
      <c r="I158" s="755"/>
      <c r="J158" s="756"/>
      <c r="K158" s="757"/>
      <c r="L158" s="758"/>
      <c r="M158" s="758"/>
      <c r="N158" s="754"/>
      <c r="O158" s="655"/>
      <c r="P158" s="656"/>
      <c r="Q158" s="656"/>
      <c r="R158" s="656"/>
      <c r="S158" s="657"/>
      <c r="T158" s="287" t="s">
        <v>903</v>
      </c>
      <c r="U158" s="288"/>
      <c r="V158" s="289"/>
      <c r="W158" s="275" t="str">
        <f>IF(W157="","",VLOOKUP(W157,'②シフト記号表（従来型・ユニット型共通）'!$C$6:$L$47,10,FALSE))</f>
        <v/>
      </c>
      <c r="X158" s="276" t="str">
        <f>IF(X157="","",VLOOKUP(X157,'②シフト記号表（従来型・ユニット型共通）'!$C$6:$L$47,10,FALSE))</f>
        <v/>
      </c>
      <c r="Y158" s="276" t="str">
        <f>IF(Y157="","",VLOOKUP(Y157,'②シフト記号表（従来型・ユニット型共通）'!$C$6:$L$47,10,FALSE))</f>
        <v/>
      </c>
      <c r="Z158" s="276" t="str">
        <f>IF(Z157="","",VLOOKUP(Z157,'②シフト記号表（従来型・ユニット型共通）'!$C$6:$L$47,10,FALSE))</f>
        <v/>
      </c>
      <c r="AA158" s="276" t="str">
        <f>IF(AA157="","",VLOOKUP(AA157,'②シフト記号表（従来型・ユニット型共通）'!$C$6:$L$47,10,FALSE))</f>
        <v/>
      </c>
      <c r="AB158" s="276" t="str">
        <f>IF(AB157="","",VLOOKUP(AB157,'②シフト記号表（従来型・ユニット型共通）'!$C$6:$L$47,10,FALSE))</f>
        <v/>
      </c>
      <c r="AC158" s="277" t="str">
        <f>IF(AC157="","",VLOOKUP(AC157,'②シフト記号表（従来型・ユニット型共通）'!$C$6:$L$47,10,FALSE))</f>
        <v/>
      </c>
      <c r="AD158" s="275" t="str">
        <f>IF(AD157="","",VLOOKUP(AD157,'②シフト記号表（従来型・ユニット型共通）'!$C$6:$L$47,10,FALSE))</f>
        <v/>
      </c>
      <c r="AE158" s="276" t="str">
        <f>IF(AE157="","",VLOOKUP(AE157,'②シフト記号表（従来型・ユニット型共通）'!$C$6:$L$47,10,FALSE))</f>
        <v/>
      </c>
      <c r="AF158" s="276" t="str">
        <f>IF(AF157="","",VLOOKUP(AF157,'②シフト記号表（従来型・ユニット型共通）'!$C$6:$L$47,10,FALSE))</f>
        <v/>
      </c>
      <c r="AG158" s="276" t="str">
        <f>IF(AG157="","",VLOOKUP(AG157,'②シフト記号表（従来型・ユニット型共通）'!$C$6:$L$47,10,FALSE))</f>
        <v/>
      </c>
      <c r="AH158" s="276" t="str">
        <f>IF(AH157="","",VLOOKUP(AH157,'②シフト記号表（従来型・ユニット型共通）'!$C$6:$L$47,10,FALSE))</f>
        <v/>
      </c>
      <c r="AI158" s="276" t="str">
        <f>IF(AI157="","",VLOOKUP(AI157,'②シフト記号表（従来型・ユニット型共通）'!$C$6:$L$47,10,FALSE))</f>
        <v/>
      </c>
      <c r="AJ158" s="277" t="str">
        <f>IF(AJ157="","",VLOOKUP(AJ157,'②シフト記号表（従来型・ユニット型共通）'!$C$6:$L$47,10,FALSE))</f>
        <v/>
      </c>
      <c r="AK158" s="275" t="str">
        <f>IF(AK157="","",VLOOKUP(AK157,'②シフト記号表（従来型・ユニット型共通）'!$C$6:$L$47,10,FALSE))</f>
        <v/>
      </c>
      <c r="AL158" s="276" t="str">
        <f>IF(AL157="","",VLOOKUP(AL157,'②シフト記号表（従来型・ユニット型共通）'!$C$6:$L$47,10,FALSE))</f>
        <v/>
      </c>
      <c r="AM158" s="276" t="str">
        <f>IF(AM157="","",VLOOKUP(AM157,'②シフト記号表（従来型・ユニット型共通）'!$C$6:$L$47,10,FALSE))</f>
        <v/>
      </c>
      <c r="AN158" s="276" t="str">
        <f>IF(AN157="","",VLOOKUP(AN157,'②シフト記号表（従来型・ユニット型共通）'!$C$6:$L$47,10,FALSE))</f>
        <v/>
      </c>
      <c r="AO158" s="276" t="str">
        <f>IF(AO157="","",VLOOKUP(AO157,'②シフト記号表（従来型・ユニット型共通）'!$C$6:$L$47,10,FALSE))</f>
        <v/>
      </c>
      <c r="AP158" s="276" t="str">
        <f>IF(AP157="","",VLOOKUP(AP157,'②シフト記号表（従来型・ユニット型共通）'!$C$6:$L$47,10,FALSE))</f>
        <v/>
      </c>
      <c r="AQ158" s="277" t="str">
        <f>IF(AQ157="","",VLOOKUP(AQ157,'②シフト記号表（従来型・ユニット型共通）'!$C$6:$L$47,10,FALSE))</f>
        <v/>
      </c>
      <c r="AR158" s="275" t="str">
        <f>IF(AR157="","",VLOOKUP(AR157,'②シフト記号表（従来型・ユニット型共通）'!$C$6:$L$47,10,FALSE))</f>
        <v/>
      </c>
      <c r="AS158" s="276" t="str">
        <f>IF(AS157="","",VLOOKUP(AS157,'②シフト記号表（従来型・ユニット型共通）'!$C$6:$L$47,10,FALSE))</f>
        <v/>
      </c>
      <c r="AT158" s="276" t="str">
        <f>IF(AT157="","",VLOOKUP(AT157,'②シフト記号表（従来型・ユニット型共通）'!$C$6:$L$47,10,FALSE))</f>
        <v/>
      </c>
      <c r="AU158" s="276" t="str">
        <f>IF(AU157="","",VLOOKUP(AU157,'②シフト記号表（従来型・ユニット型共通）'!$C$6:$L$47,10,FALSE))</f>
        <v/>
      </c>
      <c r="AV158" s="276" t="str">
        <f>IF(AV157="","",VLOOKUP(AV157,'②シフト記号表（従来型・ユニット型共通）'!$C$6:$L$47,10,FALSE))</f>
        <v/>
      </c>
      <c r="AW158" s="276" t="str">
        <f>IF(AW157="","",VLOOKUP(AW157,'②シフト記号表（従来型・ユニット型共通）'!$C$6:$L$47,10,FALSE))</f>
        <v/>
      </c>
      <c r="AX158" s="277" t="str">
        <f>IF(AX157="","",VLOOKUP(AX157,'②シフト記号表（従来型・ユニット型共通）'!$C$6:$L$47,10,FALSE))</f>
        <v/>
      </c>
      <c r="AY158" s="275" t="str">
        <f>IF(AY157="","",VLOOKUP(AY157,'②シフト記号表（従来型・ユニット型共通）'!$C$6:$L$47,10,FALSE))</f>
        <v/>
      </c>
      <c r="AZ158" s="276" t="str">
        <f>IF(AZ157="","",VLOOKUP(AZ157,'②シフト記号表（従来型・ユニット型共通）'!$C$6:$L$47,10,FALSE))</f>
        <v/>
      </c>
      <c r="BA158" s="276" t="str">
        <f>IF(BA157="","",VLOOKUP(BA157,'②シフト記号表（従来型・ユニット型共通）'!$C$6:$L$47,10,FALSE))</f>
        <v/>
      </c>
      <c r="BB158" s="750">
        <f>IF($BE$3="４週",SUM(W158:AX158),IF($BE$3="暦月",SUM(W158:BA158),""))</f>
        <v>0</v>
      </c>
      <c r="BC158" s="751"/>
      <c r="BD158" s="752">
        <f>IF($BE$3="４週",BB158/4,IF($BE$3="暦月",(BB158/($BE$8/7)),""))</f>
        <v>0</v>
      </c>
      <c r="BE158" s="751"/>
      <c r="BF158" s="747"/>
      <c r="BG158" s="748"/>
      <c r="BH158" s="748"/>
      <c r="BI158" s="748"/>
      <c r="BJ158" s="749"/>
    </row>
    <row r="159" spans="2:62" ht="20.25" customHeight="1">
      <c r="B159" s="660">
        <f>B157+1</f>
        <v>72</v>
      </c>
      <c r="C159" s="724"/>
      <c r="D159" s="651"/>
      <c r="E159" s="270"/>
      <c r="F159" s="271"/>
      <c r="G159" s="270"/>
      <c r="H159" s="271"/>
      <c r="I159" s="725"/>
      <c r="J159" s="726"/>
      <c r="K159" s="649"/>
      <c r="L159" s="650"/>
      <c r="M159" s="650"/>
      <c r="N159" s="651"/>
      <c r="O159" s="655"/>
      <c r="P159" s="656"/>
      <c r="Q159" s="656"/>
      <c r="R159" s="656"/>
      <c r="S159" s="657"/>
      <c r="T159" s="290" t="s">
        <v>902</v>
      </c>
      <c r="U159" s="291"/>
      <c r="V159" s="292"/>
      <c r="W159" s="283"/>
      <c r="X159" s="284"/>
      <c r="Y159" s="284"/>
      <c r="Z159" s="284"/>
      <c r="AA159" s="284"/>
      <c r="AB159" s="284"/>
      <c r="AC159" s="285"/>
      <c r="AD159" s="283"/>
      <c r="AE159" s="284"/>
      <c r="AF159" s="284"/>
      <c r="AG159" s="284"/>
      <c r="AH159" s="284"/>
      <c r="AI159" s="284"/>
      <c r="AJ159" s="285"/>
      <c r="AK159" s="283"/>
      <c r="AL159" s="284"/>
      <c r="AM159" s="284"/>
      <c r="AN159" s="284"/>
      <c r="AO159" s="284"/>
      <c r="AP159" s="284"/>
      <c r="AQ159" s="285"/>
      <c r="AR159" s="283"/>
      <c r="AS159" s="284"/>
      <c r="AT159" s="284"/>
      <c r="AU159" s="284"/>
      <c r="AV159" s="284"/>
      <c r="AW159" s="284"/>
      <c r="AX159" s="285"/>
      <c r="AY159" s="283"/>
      <c r="AZ159" s="284"/>
      <c r="BA159" s="286"/>
      <c r="BB159" s="658"/>
      <c r="BC159" s="659"/>
      <c r="BD159" s="713"/>
      <c r="BE159" s="714"/>
      <c r="BF159" s="715"/>
      <c r="BG159" s="716"/>
      <c r="BH159" s="716"/>
      <c r="BI159" s="716"/>
      <c r="BJ159" s="717"/>
    </row>
    <row r="160" spans="2:62" ht="20.25" customHeight="1">
      <c r="B160" s="661"/>
      <c r="C160" s="753"/>
      <c r="D160" s="754"/>
      <c r="E160" s="293"/>
      <c r="F160" s="294">
        <f>C159</f>
        <v>0</v>
      </c>
      <c r="G160" s="293"/>
      <c r="H160" s="294">
        <f>I159</f>
        <v>0</v>
      </c>
      <c r="I160" s="755"/>
      <c r="J160" s="756"/>
      <c r="K160" s="757"/>
      <c r="L160" s="758"/>
      <c r="M160" s="758"/>
      <c r="N160" s="754"/>
      <c r="O160" s="655"/>
      <c r="P160" s="656"/>
      <c r="Q160" s="656"/>
      <c r="R160" s="656"/>
      <c r="S160" s="657"/>
      <c r="T160" s="287" t="s">
        <v>903</v>
      </c>
      <c r="U160" s="288"/>
      <c r="V160" s="289"/>
      <c r="W160" s="275" t="str">
        <f>IF(W159="","",VLOOKUP(W159,'②シフト記号表（従来型・ユニット型共通）'!$C$6:$L$47,10,FALSE))</f>
        <v/>
      </c>
      <c r="X160" s="276" t="str">
        <f>IF(X159="","",VLOOKUP(X159,'②シフト記号表（従来型・ユニット型共通）'!$C$6:$L$47,10,FALSE))</f>
        <v/>
      </c>
      <c r="Y160" s="276" t="str">
        <f>IF(Y159="","",VLOOKUP(Y159,'②シフト記号表（従来型・ユニット型共通）'!$C$6:$L$47,10,FALSE))</f>
        <v/>
      </c>
      <c r="Z160" s="276" t="str">
        <f>IF(Z159="","",VLOOKUP(Z159,'②シフト記号表（従来型・ユニット型共通）'!$C$6:$L$47,10,FALSE))</f>
        <v/>
      </c>
      <c r="AA160" s="276" t="str">
        <f>IF(AA159="","",VLOOKUP(AA159,'②シフト記号表（従来型・ユニット型共通）'!$C$6:$L$47,10,FALSE))</f>
        <v/>
      </c>
      <c r="AB160" s="276" t="str">
        <f>IF(AB159="","",VLOOKUP(AB159,'②シフト記号表（従来型・ユニット型共通）'!$C$6:$L$47,10,FALSE))</f>
        <v/>
      </c>
      <c r="AC160" s="277" t="str">
        <f>IF(AC159="","",VLOOKUP(AC159,'②シフト記号表（従来型・ユニット型共通）'!$C$6:$L$47,10,FALSE))</f>
        <v/>
      </c>
      <c r="AD160" s="275" t="str">
        <f>IF(AD159="","",VLOOKUP(AD159,'②シフト記号表（従来型・ユニット型共通）'!$C$6:$L$47,10,FALSE))</f>
        <v/>
      </c>
      <c r="AE160" s="276" t="str">
        <f>IF(AE159="","",VLOOKUP(AE159,'②シフト記号表（従来型・ユニット型共通）'!$C$6:$L$47,10,FALSE))</f>
        <v/>
      </c>
      <c r="AF160" s="276" t="str">
        <f>IF(AF159="","",VLOOKUP(AF159,'②シフト記号表（従来型・ユニット型共通）'!$C$6:$L$47,10,FALSE))</f>
        <v/>
      </c>
      <c r="AG160" s="276" t="str">
        <f>IF(AG159="","",VLOOKUP(AG159,'②シフト記号表（従来型・ユニット型共通）'!$C$6:$L$47,10,FALSE))</f>
        <v/>
      </c>
      <c r="AH160" s="276" t="str">
        <f>IF(AH159="","",VLOOKUP(AH159,'②シフト記号表（従来型・ユニット型共通）'!$C$6:$L$47,10,FALSE))</f>
        <v/>
      </c>
      <c r="AI160" s="276" t="str">
        <f>IF(AI159="","",VLOOKUP(AI159,'②シフト記号表（従来型・ユニット型共通）'!$C$6:$L$47,10,FALSE))</f>
        <v/>
      </c>
      <c r="AJ160" s="277" t="str">
        <f>IF(AJ159="","",VLOOKUP(AJ159,'②シフト記号表（従来型・ユニット型共通）'!$C$6:$L$47,10,FALSE))</f>
        <v/>
      </c>
      <c r="AK160" s="275" t="str">
        <f>IF(AK159="","",VLOOKUP(AK159,'②シフト記号表（従来型・ユニット型共通）'!$C$6:$L$47,10,FALSE))</f>
        <v/>
      </c>
      <c r="AL160" s="276" t="str">
        <f>IF(AL159="","",VLOOKUP(AL159,'②シフト記号表（従来型・ユニット型共通）'!$C$6:$L$47,10,FALSE))</f>
        <v/>
      </c>
      <c r="AM160" s="276" t="str">
        <f>IF(AM159="","",VLOOKUP(AM159,'②シフト記号表（従来型・ユニット型共通）'!$C$6:$L$47,10,FALSE))</f>
        <v/>
      </c>
      <c r="AN160" s="276" t="str">
        <f>IF(AN159="","",VLOOKUP(AN159,'②シフト記号表（従来型・ユニット型共通）'!$C$6:$L$47,10,FALSE))</f>
        <v/>
      </c>
      <c r="AO160" s="276" t="str">
        <f>IF(AO159="","",VLOOKUP(AO159,'②シフト記号表（従来型・ユニット型共通）'!$C$6:$L$47,10,FALSE))</f>
        <v/>
      </c>
      <c r="AP160" s="276" t="str">
        <f>IF(AP159="","",VLOOKUP(AP159,'②シフト記号表（従来型・ユニット型共通）'!$C$6:$L$47,10,FALSE))</f>
        <v/>
      </c>
      <c r="AQ160" s="277" t="str">
        <f>IF(AQ159="","",VLOOKUP(AQ159,'②シフト記号表（従来型・ユニット型共通）'!$C$6:$L$47,10,FALSE))</f>
        <v/>
      </c>
      <c r="AR160" s="275" t="str">
        <f>IF(AR159="","",VLOOKUP(AR159,'②シフト記号表（従来型・ユニット型共通）'!$C$6:$L$47,10,FALSE))</f>
        <v/>
      </c>
      <c r="AS160" s="276" t="str">
        <f>IF(AS159="","",VLOOKUP(AS159,'②シフト記号表（従来型・ユニット型共通）'!$C$6:$L$47,10,FALSE))</f>
        <v/>
      </c>
      <c r="AT160" s="276" t="str">
        <f>IF(AT159="","",VLOOKUP(AT159,'②シフト記号表（従来型・ユニット型共通）'!$C$6:$L$47,10,FALSE))</f>
        <v/>
      </c>
      <c r="AU160" s="276" t="str">
        <f>IF(AU159="","",VLOOKUP(AU159,'②シフト記号表（従来型・ユニット型共通）'!$C$6:$L$47,10,FALSE))</f>
        <v/>
      </c>
      <c r="AV160" s="276" t="str">
        <f>IF(AV159="","",VLOOKUP(AV159,'②シフト記号表（従来型・ユニット型共通）'!$C$6:$L$47,10,FALSE))</f>
        <v/>
      </c>
      <c r="AW160" s="276" t="str">
        <f>IF(AW159="","",VLOOKUP(AW159,'②シフト記号表（従来型・ユニット型共通）'!$C$6:$L$47,10,FALSE))</f>
        <v/>
      </c>
      <c r="AX160" s="277" t="str">
        <f>IF(AX159="","",VLOOKUP(AX159,'②シフト記号表（従来型・ユニット型共通）'!$C$6:$L$47,10,FALSE))</f>
        <v/>
      </c>
      <c r="AY160" s="275" t="str">
        <f>IF(AY159="","",VLOOKUP(AY159,'②シフト記号表（従来型・ユニット型共通）'!$C$6:$L$47,10,FALSE))</f>
        <v/>
      </c>
      <c r="AZ160" s="276" t="str">
        <f>IF(AZ159="","",VLOOKUP(AZ159,'②シフト記号表（従来型・ユニット型共通）'!$C$6:$L$47,10,FALSE))</f>
        <v/>
      </c>
      <c r="BA160" s="276" t="str">
        <f>IF(BA159="","",VLOOKUP(BA159,'②シフト記号表（従来型・ユニット型共通）'!$C$6:$L$47,10,FALSE))</f>
        <v/>
      </c>
      <c r="BB160" s="750">
        <f>IF($BE$3="４週",SUM(W160:AX160),IF($BE$3="暦月",SUM(W160:BA160),""))</f>
        <v>0</v>
      </c>
      <c r="BC160" s="751"/>
      <c r="BD160" s="752">
        <f>IF($BE$3="４週",BB160/4,IF($BE$3="暦月",(BB160/($BE$8/7)),""))</f>
        <v>0</v>
      </c>
      <c r="BE160" s="751"/>
      <c r="BF160" s="747"/>
      <c r="BG160" s="748"/>
      <c r="BH160" s="748"/>
      <c r="BI160" s="748"/>
      <c r="BJ160" s="749"/>
    </row>
    <row r="161" spans="2:62" ht="20.25" customHeight="1">
      <c r="B161" s="660">
        <f>B159+1</f>
        <v>73</v>
      </c>
      <c r="C161" s="724"/>
      <c r="D161" s="651"/>
      <c r="E161" s="270"/>
      <c r="F161" s="271"/>
      <c r="G161" s="270"/>
      <c r="H161" s="271"/>
      <c r="I161" s="725"/>
      <c r="J161" s="726"/>
      <c r="K161" s="649"/>
      <c r="L161" s="650"/>
      <c r="M161" s="650"/>
      <c r="N161" s="651"/>
      <c r="O161" s="655"/>
      <c r="P161" s="656"/>
      <c r="Q161" s="656"/>
      <c r="R161" s="656"/>
      <c r="S161" s="657"/>
      <c r="T161" s="290" t="s">
        <v>902</v>
      </c>
      <c r="U161" s="291"/>
      <c r="V161" s="292"/>
      <c r="W161" s="283"/>
      <c r="X161" s="284"/>
      <c r="Y161" s="284"/>
      <c r="Z161" s="284"/>
      <c r="AA161" s="284"/>
      <c r="AB161" s="284"/>
      <c r="AC161" s="285"/>
      <c r="AD161" s="283"/>
      <c r="AE161" s="284"/>
      <c r="AF161" s="284"/>
      <c r="AG161" s="284"/>
      <c r="AH161" s="284"/>
      <c r="AI161" s="284"/>
      <c r="AJ161" s="285"/>
      <c r="AK161" s="283"/>
      <c r="AL161" s="284"/>
      <c r="AM161" s="284"/>
      <c r="AN161" s="284"/>
      <c r="AO161" s="284"/>
      <c r="AP161" s="284"/>
      <c r="AQ161" s="285"/>
      <c r="AR161" s="283"/>
      <c r="AS161" s="284"/>
      <c r="AT161" s="284"/>
      <c r="AU161" s="284"/>
      <c r="AV161" s="284"/>
      <c r="AW161" s="284"/>
      <c r="AX161" s="285"/>
      <c r="AY161" s="283"/>
      <c r="AZ161" s="284"/>
      <c r="BA161" s="286"/>
      <c r="BB161" s="658"/>
      <c r="BC161" s="659"/>
      <c r="BD161" s="713"/>
      <c r="BE161" s="714"/>
      <c r="BF161" s="715"/>
      <c r="BG161" s="716"/>
      <c r="BH161" s="716"/>
      <c r="BI161" s="716"/>
      <c r="BJ161" s="717"/>
    </row>
    <row r="162" spans="2:62" ht="20.25" customHeight="1">
      <c r="B162" s="661"/>
      <c r="C162" s="753"/>
      <c r="D162" s="754"/>
      <c r="E162" s="293"/>
      <c r="F162" s="294">
        <f>C161</f>
        <v>0</v>
      </c>
      <c r="G162" s="293"/>
      <c r="H162" s="294">
        <f>I161</f>
        <v>0</v>
      </c>
      <c r="I162" s="755"/>
      <c r="J162" s="756"/>
      <c r="K162" s="757"/>
      <c r="L162" s="758"/>
      <c r="M162" s="758"/>
      <c r="N162" s="754"/>
      <c r="O162" s="655"/>
      <c r="P162" s="656"/>
      <c r="Q162" s="656"/>
      <c r="R162" s="656"/>
      <c r="S162" s="657"/>
      <c r="T162" s="287" t="s">
        <v>903</v>
      </c>
      <c r="U162" s="288"/>
      <c r="V162" s="289"/>
      <c r="W162" s="275" t="str">
        <f>IF(W161="","",VLOOKUP(W161,'②シフト記号表（従来型・ユニット型共通）'!$C$6:$L$47,10,FALSE))</f>
        <v/>
      </c>
      <c r="X162" s="276" t="str">
        <f>IF(X161="","",VLOOKUP(X161,'②シフト記号表（従来型・ユニット型共通）'!$C$6:$L$47,10,FALSE))</f>
        <v/>
      </c>
      <c r="Y162" s="276" t="str">
        <f>IF(Y161="","",VLOOKUP(Y161,'②シフト記号表（従来型・ユニット型共通）'!$C$6:$L$47,10,FALSE))</f>
        <v/>
      </c>
      <c r="Z162" s="276" t="str">
        <f>IF(Z161="","",VLOOKUP(Z161,'②シフト記号表（従来型・ユニット型共通）'!$C$6:$L$47,10,FALSE))</f>
        <v/>
      </c>
      <c r="AA162" s="276" t="str">
        <f>IF(AA161="","",VLOOKUP(AA161,'②シフト記号表（従来型・ユニット型共通）'!$C$6:$L$47,10,FALSE))</f>
        <v/>
      </c>
      <c r="AB162" s="276" t="str">
        <f>IF(AB161="","",VLOOKUP(AB161,'②シフト記号表（従来型・ユニット型共通）'!$C$6:$L$47,10,FALSE))</f>
        <v/>
      </c>
      <c r="AC162" s="277" t="str">
        <f>IF(AC161="","",VLOOKUP(AC161,'②シフト記号表（従来型・ユニット型共通）'!$C$6:$L$47,10,FALSE))</f>
        <v/>
      </c>
      <c r="AD162" s="275" t="str">
        <f>IF(AD161="","",VLOOKUP(AD161,'②シフト記号表（従来型・ユニット型共通）'!$C$6:$L$47,10,FALSE))</f>
        <v/>
      </c>
      <c r="AE162" s="276" t="str">
        <f>IF(AE161="","",VLOOKUP(AE161,'②シフト記号表（従来型・ユニット型共通）'!$C$6:$L$47,10,FALSE))</f>
        <v/>
      </c>
      <c r="AF162" s="276" t="str">
        <f>IF(AF161="","",VLOOKUP(AF161,'②シフト記号表（従来型・ユニット型共通）'!$C$6:$L$47,10,FALSE))</f>
        <v/>
      </c>
      <c r="AG162" s="276" t="str">
        <f>IF(AG161="","",VLOOKUP(AG161,'②シフト記号表（従来型・ユニット型共通）'!$C$6:$L$47,10,FALSE))</f>
        <v/>
      </c>
      <c r="AH162" s="276" t="str">
        <f>IF(AH161="","",VLOOKUP(AH161,'②シフト記号表（従来型・ユニット型共通）'!$C$6:$L$47,10,FALSE))</f>
        <v/>
      </c>
      <c r="AI162" s="276" t="str">
        <f>IF(AI161="","",VLOOKUP(AI161,'②シフト記号表（従来型・ユニット型共通）'!$C$6:$L$47,10,FALSE))</f>
        <v/>
      </c>
      <c r="AJ162" s="277" t="str">
        <f>IF(AJ161="","",VLOOKUP(AJ161,'②シフト記号表（従来型・ユニット型共通）'!$C$6:$L$47,10,FALSE))</f>
        <v/>
      </c>
      <c r="AK162" s="275" t="str">
        <f>IF(AK161="","",VLOOKUP(AK161,'②シフト記号表（従来型・ユニット型共通）'!$C$6:$L$47,10,FALSE))</f>
        <v/>
      </c>
      <c r="AL162" s="276" t="str">
        <f>IF(AL161="","",VLOOKUP(AL161,'②シフト記号表（従来型・ユニット型共通）'!$C$6:$L$47,10,FALSE))</f>
        <v/>
      </c>
      <c r="AM162" s="276" t="str">
        <f>IF(AM161="","",VLOOKUP(AM161,'②シフト記号表（従来型・ユニット型共通）'!$C$6:$L$47,10,FALSE))</f>
        <v/>
      </c>
      <c r="AN162" s="276" t="str">
        <f>IF(AN161="","",VLOOKUP(AN161,'②シフト記号表（従来型・ユニット型共通）'!$C$6:$L$47,10,FALSE))</f>
        <v/>
      </c>
      <c r="AO162" s="276" t="str">
        <f>IF(AO161="","",VLOOKUP(AO161,'②シフト記号表（従来型・ユニット型共通）'!$C$6:$L$47,10,FALSE))</f>
        <v/>
      </c>
      <c r="AP162" s="276" t="str">
        <f>IF(AP161="","",VLOOKUP(AP161,'②シフト記号表（従来型・ユニット型共通）'!$C$6:$L$47,10,FALSE))</f>
        <v/>
      </c>
      <c r="AQ162" s="277" t="str">
        <f>IF(AQ161="","",VLOOKUP(AQ161,'②シフト記号表（従来型・ユニット型共通）'!$C$6:$L$47,10,FALSE))</f>
        <v/>
      </c>
      <c r="AR162" s="275" t="str">
        <f>IF(AR161="","",VLOOKUP(AR161,'②シフト記号表（従来型・ユニット型共通）'!$C$6:$L$47,10,FALSE))</f>
        <v/>
      </c>
      <c r="AS162" s="276" t="str">
        <f>IF(AS161="","",VLOOKUP(AS161,'②シフト記号表（従来型・ユニット型共通）'!$C$6:$L$47,10,FALSE))</f>
        <v/>
      </c>
      <c r="AT162" s="276" t="str">
        <f>IF(AT161="","",VLOOKUP(AT161,'②シフト記号表（従来型・ユニット型共通）'!$C$6:$L$47,10,FALSE))</f>
        <v/>
      </c>
      <c r="AU162" s="276" t="str">
        <f>IF(AU161="","",VLOOKUP(AU161,'②シフト記号表（従来型・ユニット型共通）'!$C$6:$L$47,10,FALSE))</f>
        <v/>
      </c>
      <c r="AV162" s="276" t="str">
        <f>IF(AV161="","",VLOOKUP(AV161,'②シフト記号表（従来型・ユニット型共通）'!$C$6:$L$47,10,FALSE))</f>
        <v/>
      </c>
      <c r="AW162" s="276" t="str">
        <f>IF(AW161="","",VLOOKUP(AW161,'②シフト記号表（従来型・ユニット型共通）'!$C$6:$L$47,10,FALSE))</f>
        <v/>
      </c>
      <c r="AX162" s="277" t="str">
        <f>IF(AX161="","",VLOOKUP(AX161,'②シフト記号表（従来型・ユニット型共通）'!$C$6:$L$47,10,FALSE))</f>
        <v/>
      </c>
      <c r="AY162" s="275" t="str">
        <f>IF(AY161="","",VLOOKUP(AY161,'②シフト記号表（従来型・ユニット型共通）'!$C$6:$L$47,10,FALSE))</f>
        <v/>
      </c>
      <c r="AZ162" s="276" t="str">
        <f>IF(AZ161="","",VLOOKUP(AZ161,'②シフト記号表（従来型・ユニット型共通）'!$C$6:$L$47,10,FALSE))</f>
        <v/>
      </c>
      <c r="BA162" s="276" t="str">
        <f>IF(BA161="","",VLOOKUP(BA161,'②シフト記号表（従来型・ユニット型共通）'!$C$6:$L$47,10,FALSE))</f>
        <v/>
      </c>
      <c r="BB162" s="750">
        <f>IF($BE$3="４週",SUM(W162:AX162),IF($BE$3="暦月",SUM(W162:BA162),""))</f>
        <v>0</v>
      </c>
      <c r="BC162" s="751"/>
      <c r="BD162" s="752">
        <f>IF($BE$3="４週",BB162/4,IF($BE$3="暦月",(BB162/($BE$8/7)),""))</f>
        <v>0</v>
      </c>
      <c r="BE162" s="751"/>
      <c r="BF162" s="747"/>
      <c r="BG162" s="748"/>
      <c r="BH162" s="748"/>
      <c r="BI162" s="748"/>
      <c r="BJ162" s="749"/>
    </row>
    <row r="163" spans="2:62" ht="20.25" customHeight="1">
      <c r="B163" s="660">
        <f>B161+1</f>
        <v>74</v>
      </c>
      <c r="C163" s="724"/>
      <c r="D163" s="651"/>
      <c r="E163" s="270"/>
      <c r="F163" s="271"/>
      <c r="G163" s="270"/>
      <c r="H163" s="271"/>
      <c r="I163" s="725"/>
      <c r="J163" s="726"/>
      <c r="K163" s="649"/>
      <c r="L163" s="650"/>
      <c r="M163" s="650"/>
      <c r="N163" s="651"/>
      <c r="O163" s="655"/>
      <c r="P163" s="656"/>
      <c r="Q163" s="656"/>
      <c r="R163" s="656"/>
      <c r="S163" s="657"/>
      <c r="T163" s="290" t="s">
        <v>902</v>
      </c>
      <c r="U163" s="291"/>
      <c r="V163" s="292"/>
      <c r="W163" s="283"/>
      <c r="X163" s="284"/>
      <c r="Y163" s="284"/>
      <c r="Z163" s="284"/>
      <c r="AA163" s="284"/>
      <c r="AB163" s="284"/>
      <c r="AC163" s="285"/>
      <c r="AD163" s="283"/>
      <c r="AE163" s="284"/>
      <c r="AF163" s="284"/>
      <c r="AG163" s="284"/>
      <c r="AH163" s="284"/>
      <c r="AI163" s="284"/>
      <c r="AJ163" s="285"/>
      <c r="AK163" s="283"/>
      <c r="AL163" s="284"/>
      <c r="AM163" s="284"/>
      <c r="AN163" s="284"/>
      <c r="AO163" s="284"/>
      <c r="AP163" s="284"/>
      <c r="AQ163" s="285"/>
      <c r="AR163" s="283"/>
      <c r="AS163" s="284"/>
      <c r="AT163" s="284"/>
      <c r="AU163" s="284"/>
      <c r="AV163" s="284"/>
      <c r="AW163" s="284"/>
      <c r="AX163" s="285"/>
      <c r="AY163" s="283"/>
      <c r="AZ163" s="284"/>
      <c r="BA163" s="286"/>
      <c r="BB163" s="658"/>
      <c r="BC163" s="659"/>
      <c r="BD163" s="713"/>
      <c r="BE163" s="714"/>
      <c r="BF163" s="715"/>
      <c r="BG163" s="716"/>
      <c r="BH163" s="716"/>
      <c r="BI163" s="716"/>
      <c r="BJ163" s="717"/>
    </row>
    <row r="164" spans="2:62" ht="20.25" customHeight="1">
      <c r="B164" s="661"/>
      <c r="C164" s="753"/>
      <c r="D164" s="754"/>
      <c r="E164" s="293"/>
      <c r="F164" s="294">
        <f>C163</f>
        <v>0</v>
      </c>
      <c r="G164" s="293"/>
      <c r="H164" s="294">
        <f>I163</f>
        <v>0</v>
      </c>
      <c r="I164" s="755"/>
      <c r="J164" s="756"/>
      <c r="K164" s="757"/>
      <c r="L164" s="758"/>
      <c r="M164" s="758"/>
      <c r="N164" s="754"/>
      <c r="O164" s="655"/>
      <c r="P164" s="656"/>
      <c r="Q164" s="656"/>
      <c r="R164" s="656"/>
      <c r="S164" s="657"/>
      <c r="T164" s="287" t="s">
        <v>903</v>
      </c>
      <c r="U164" s="288"/>
      <c r="V164" s="289"/>
      <c r="W164" s="275" t="str">
        <f>IF(W163="","",VLOOKUP(W163,'②シフト記号表（従来型・ユニット型共通）'!$C$6:$L$47,10,FALSE))</f>
        <v/>
      </c>
      <c r="X164" s="276" t="str">
        <f>IF(X163="","",VLOOKUP(X163,'②シフト記号表（従来型・ユニット型共通）'!$C$6:$L$47,10,FALSE))</f>
        <v/>
      </c>
      <c r="Y164" s="276" t="str">
        <f>IF(Y163="","",VLOOKUP(Y163,'②シフト記号表（従来型・ユニット型共通）'!$C$6:$L$47,10,FALSE))</f>
        <v/>
      </c>
      <c r="Z164" s="276" t="str">
        <f>IF(Z163="","",VLOOKUP(Z163,'②シフト記号表（従来型・ユニット型共通）'!$C$6:$L$47,10,FALSE))</f>
        <v/>
      </c>
      <c r="AA164" s="276" t="str">
        <f>IF(AA163="","",VLOOKUP(AA163,'②シフト記号表（従来型・ユニット型共通）'!$C$6:$L$47,10,FALSE))</f>
        <v/>
      </c>
      <c r="AB164" s="276" t="str">
        <f>IF(AB163="","",VLOOKUP(AB163,'②シフト記号表（従来型・ユニット型共通）'!$C$6:$L$47,10,FALSE))</f>
        <v/>
      </c>
      <c r="AC164" s="277" t="str">
        <f>IF(AC163="","",VLOOKUP(AC163,'②シフト記号表（従来型・ユニット型共通）'!$C$6:$L$47,10,FALSE))</f>
        <v/>
      </c>
      <c r="AD164" s="275" t="str">
        <f>IF(AD163="","",VLOOKUP(AD163,'②シフト記号表（従来型・ユニット型共通）'!$C$6:$L$47,10,FALSE))</f>
        <v/>
      </c>
      <c r="AE164" s="276" t="str">
        <f>IF(AE163="","",VLOOKUP(AE163,'②シフト記号表（従来型・ユニット型共通）'!$C$6:$L$47,10,FALSE))</f>
        <v/>
      </c>
      <c r="AF164" s="276" t="str">
        <f>IF(AF163="","",VLOOKUP(AF163,'②シフト記号表（従来型・ユニット型共通）'!$C$6:$L$47,10,FALSE))</f>
        <v/>
      </c>
      <c r="AG164" s="276" t="str">
        <f>IF(AG163="","",VLOOKUP(AG163,'②シフト記号表（従来型・ユニット型共通）'!$C$6:$L$47,10,FALSE))</f>
        <v/>
      </c>
      <c r="AH164" s="276" t="str">
        <f>IF(AH163="","",VLOOKUP(AH163,'②シフト記号表（従来型・ユニット型共通）'!$C$6:$L$47,10,FALSE))</f>
        <v/>
      </c>
      <c r="AI164" s="276" t="str">
        <f>IF(AI163="","",VLOOKUP(AI163,'②シフト記号表（従来型・ユニット型共通）'!$C$6:$L$47,10,FALSE))</f>
        <v/>
      </c>
      <c r="AJ164" s="277" t="str">
        <f>IF(AJ163="","",VLOOKUP(AJ163,'②シフト記号表（従来型・ユニット型共通）'!$C$6:$L$47,10,FALSE))</f>
        <v/>
      </c>
      <c r="AK164" s="275" t="str">
        <f>IF(AK163="","",VLOOKUP(AK163,'②シフト記号表（従来型・ユニット型共通）'!$C$6:$L$47,10,FALSE))</f>
        <v/>
      </c>
      <c r="AL164" s="276" t="str">
        <f>IF(AL163="","",VLOOKUP(AL163,'②シフト記号表（従来型・ユニット型共通）'!$C$6:$L$47,10,FALSE))</f>
        <v/>
      </c>
      <c r="AM164" s="276" t="str">
        <f>IF(AM163="","",VLOOKUP(AM163,'②シフト記号表（従来型・ユニット型共通）'!$C$6:$L$47,10,FALSE))</f>
        <v/>
      </c>
      <c r="AN164" s="276" t="str">
        <f>IF(AN163="","",VLOOKUP(AN163,'②シフト記号表（従来型・ユニット型共通）'!$C$6:$L$47,10,FALSE))</f>
        <v/>
      </c>
      <c r="AO164" s="276" t="str">
        <f>IF(AO163="","",VLOOKUP(AO163,'②シフト記号表（従来型・ユニット型共通）'!$C$6:$L$47,10,FALSE))</f>
        <v/>
      </c>
      <c r="AP164" s="276" t="str">
        <f>IF(AP163="","",VLOOKUP(AP163,'②シフト記号表（従来型・ユニット型共通）'!$C$6:$L$47,10,FALSE))</f>
        <v/>
      </c>
      <c r="AQ164" s="277" t="str">
        <f>IF(AQ163="","",VLOOKUP(AQ163,'②シフト記号表（従来型・ユニット型共通）'!$C$6:$L$47,10,FALSE))</f>
        <v/>
      </c>
      <c r="AR164" s="275" t="str">
        <f>IF(AR163="","",VLOOKUP(AR163,'②シフト記号表（従来型・ユニット型共通）'!$C$6:$L$47,10,FALSE))</f>
        <v/>
      </c>
      <c r="AS164" s="276" t="str">
        <f>IF(AS163="","",VLOOKUP(AS163,'②シフト記号表（従来型・ユニット型共通）'!$C$6:$L$47,10,FALSE))</f>
        <v/>
      </c>
      <c r="AT164" s="276" t="str">
        <f>IF(AT163="","",VLOOKUP(AT163,'②シフト記号表（従来型・ユニット型共通）'!$C$6:$L$47,10,FALSE))</f>
        <v/>
      </c>
      <c r="AU164" s="276" t="str">
        <f>IF(AU163="","",VLOOKUP(AU163,'②シフト記号表（従来型・ユニット型共通）'!$C$6:$L$47,10,FALSE))</f>
        <v/>
      </c>
      <c r="AV164" s="276" t="str">
        <f>IF(AV163="","",VLOOKUP(AV163,'②シフト記号表（従来型・ユニット型共通）'!$C$6:$L$47,10,FALSE))</f>
        <v/>
      </c>
      <c r="AW164" s="276" t="str">
        <f>IF(AW163="","",VLOOKUP(AW163,'②シフト記号表（従来型・ユニット型共通）'!$C$6:$L$47,10,FALSE))</f>
        <v/>
      </c>
      <c r="AX164" s="277" t="str">
        <f>IF(AX163="","",VLOOKUP(AX163,'②シフト記号表（従来型・ユニット型共通）'!$C$6:$L$47,10,FALSE))</f>
        <v/>
      </c>
      <c r="AY164" s="275" t="str">
        <f>IF(AY163="","",VLOOKUP(AY163,'②シフト記号表（従来型・ユニット型共通）'!$C$6:$L$47,10,FALSE))</f>
        <v/>
      </c>
      <c r="AZ164" s="276" t="str">
        <f>IF(AZ163="","",VLOOKUP(AZ163,'②シフト記号表（従来型・ユニット型共通）'!$C$6:$L$47,10,FALSE))</f>
        <v/>
      </c>
      <c r="BA164" s="276" t="str">
        <f>IF(BA163="","",VLOOKUP(BA163,'②シフト記号表（従来型・ユニット型共通）'!$C$6:$L$47,10,FALSE))</f>
        <v/>
      </c>
      <c r="BB164" s="750">
        <f>IF($BE$3="４週",SUM(W164:AX164),IF($BE$3="暦月",SUM(W164:BA164),""))</f>
        <v>0</v>
      </c>
      <c r="BC164" s="751"/>
      <c r="BD164" s="752">
        <f>IF($BE$3="４週",BB164/4,IF($BE$3="暦月",(BB164/($BE$8/7)),""))</f>
        <v>0</v>
      </c>
      <c r="BE164" s="751"/>
      <c r="BF164" s="747"/>
      <c r="BG164" s="748"/>
      <c r="BH164" s="748"/>
      <c r="BI164" s="748"/>
      <c r="BJ164" s="749"/>
    </row>
    <row r="165" spans="2:62" ht="20.25" customHeight="1">
      <c r="B165" s="660">
        <f>B163+1</f>
        <v>75</v>
      </c>
      <c r="C165" s="724"/>
      <c r="D165" s="651"/>
      <c r="E165" s="270"/>
      <c r="F165" s="271"/>
      <c r="G165" s="270"/>
      <c r="H165" s="271"/>
      <c r="I165" s="725"/>
      <c r="J165" s="726"/>
      <c r="K165" s="649"/>
      <c r="L165" s="650"/>
      <c r="M165" s="650"/>
      <c r="N165" s="651"/>
      <c r="O165" s="655"/>
      <c r="P165" s="656"/>
      <c r="Q165" s="656"/>
      <c r="R165" s="656"/>
      <c r="S165" s="657"/>
      <c r="T165" s="290" t="s">
        <v>902</v>
      </c>
      <c r="U165" s="291"/>
      <c r="V165" s="292"/>
      <c r="W165" s="283"/>
      <c r="X165" s="284"/>
      <c r="Y165" s="284"/>
      <c r="Z165" s="284"/>
      <c r="AA165" s="284"/>
      <c r="AB165" s="284"/>
      <c r="AC165" s="285"/>
      <c r="AD165" s="283"/>
      <c r="AE165" s="284"/>
      <c r="AF165" s="284"/>
      <c r="AG165" s="284"/>
      <c r="AH165" s="284"/>
      <c r="AI165" s="284"/>
      <c r="AJ165" s="285"/>
      <c r="AK165" s="283"/>
      <c r="AL165" s="284"/>
      <c r="AM165" s="284"/>
      <c r="AN165" s="284"/>
      <c r="AO165" s="284"/>
      <c r="AP165" s="284"/>
      <c r="AQ165" s="285"/>
      <c r="AR165" s="283"/>
      <c r="AS165" s="284"/>
      <c r="AT165" s="284"/>
      <c r="AU165" s="284"/>
      <c r="AV165" s="284"/>
      <c r="AW165" s="284"/>
      <c r="AX165" s="285"/>
      <c r="AY165" s="283"/>
      <c r="AZ165" s="284"/>
      <c r="BA165" s="286"/>
      <c r="BB165" s="658"/>
      <c r="BC165" s="659"/>
      <c r="BD165" s="713"/>
      <c r="BE165" s="714"/>
      <c r="BF165" s="715"/>
      <c r="BG165" s="716"/>
      <c r="BH165" s="716"/>
      <c r="BI165" s="716"/>
      <c r="BJ165" s="717"/>
    </row>
    <row r="166" spans="2:62" ht="20.25" customHeight="1">
      <c r="B166" s="661"/>
      <c r="C166" s="753"/>
      <c r="D166" s="754"/>
      <c r="E166" s="293"/>
      <c r="F166" s="294">
        <f>C165</f>
        <v>0</v>
      </c>
      <c r="G166" s="293"/>
      <c r="H166" s="294">
        <f>I165</f>
        <v>0</v>
      </c>
      <c r="I166" s="755"/>
      <c r="J166" s="756"/>
      <c r="K166" s="757"/>
      <c r="L166" s="758"/>
      <c r="M166" s="758"/>
      <c r="N166" s="754"/>
      <c r="O166" s="655"/>
      <c r="P166" s="656"/>
      <c r="Q166" s="656"/>
      <c r="R166" s="656"/>
      <c r="S166" s="657"/>
      <c r="T166" s="287" t="s">
        <v>903</v>
      </c>
      <c r="U166" s="288"/>
      <c r="V166" s="289"/>
      <c r="W166" s="275" t="str">
        <f>IF(W165="","",VLOOKUP(W165,'②シフト記号表（従来型・ユニット型共通）'!$C$6:$L$47,10,FALSE))</f>
        <v/>
      </c>
      <c r="X166" s="276" t="str">
        <f>IF(X165="","",VLOOKUP(X165,'②シフト記号表（従来型・ユニット型共通）'!$C$6:$L$47,10,FALSE))</f>
        <v/>
      </c>
      <c r="Y166" s="276" t="str">
        <f>IF(Y165="","",VLOOKUP(Y165,'②シフト記号表（従来型・ユニット型共通）'!$C$6:$L$47,10,FALSE))</f>
        <v/>
      </c>
      <c r="Z166" s="276" t="str">
        <f>IF(Z165="","",VLOOKUP(Z165,'②シフト記号表（従来型・ユニット型共通）'!$C$6:$L$47,10,FALSE))</f>
        <v/>
      </c>
      <c r="AA166" s="276" t="str">
        <f>IF(AA165="","",VLOOKUP(AA165,'②シフト記号表（従来型・ユニット型共通）'!$C$6:$L$47,10,FALSE))</f>
        <v/>
      </c>
      <c r="AB166" s="276" t="str">
        <f>IF(AB165="","",VLOOKUP(AB165,'②シフト記号表（従来型・ユニット型共通）'!$C$6:$L$47,10,FALSE))</f>
        <v/>
      </c>
      <c r="AC166" s="277" t="str">
        <f>IF(AC165="","",VLOOKUP(AC165,'②シフト記号表（従来型・ユニット型共通）'!$C$6:$L$47,10,FALSE))</f>
        <v/>
      </c>
      <c r="AD166" s="275" t="str">
        <f>IF(AD165="","",VLOOKUP(AD165,'②シフト記号表（従来型・ユニット型共通）'!$C$6:$L$47,10,FALSE))</f>
        <v/>
      </c>
      <c r="AE166" s="276" t="str">
        <f>IF(AE165="","",VLOOKUP(AE165,'②シフト記号表（従来型・ユニット型共通）'!$C$6:$L$47,10,FALSE))</f>
        <v/>
      </c>
      <c r="AF166" s="276" t="str">
        <f>IF(AF165="","",VLOOKUP(AF165,'②シフト記号表（従来型・ユニット型共通）'!$C$6:$L$47,10,FALSE))</f>
        <v/>
      </c>
      <c r="AG166" s="276" t="str">
        <f>IF(AG165="","",VLOOKUP(AG165,'②シフト記号表（従来型・ユニット型共通）'!$C$6:$L$47,10,FALSE))</f>
        <v/>
      </c>
      <c r="AH166" s="276" t="str">
        <f>IF(AH165="","",VLOOKUP(AH165,'②シフト記号表（従来型・ユニット型共通）'!$C$6:$L$47,10,FALSE))</f>
        <v/>
      </c>
      <c r="AI166" s="276" t="str">
        <f>IF(AI165="","",VLOOKUP(AI165,'②シフト記号表（従来型・ユニット型共通）'!$C$6:$L$47,10,FALSE))</f>
        <v/>
      </c>
      <c r="AJ166" s="277" t="str">
        <f>IF(AJ165="","",VLOOKUP(AJ165,'②シフト記号表（従来型・ユニット型共通）'!$C$6:$L$47,10,FALSE))</f>
        <v/>
      </c>
      <c r="AK166" s="275" t="str">
        <f>IF(AK165="","",VLOOKUP(AK165,'②シフト記号表（従来型・ユニット型共通）'!$C$6:$L$47,10,FALSE))</f>
        <v/>
      </c>
      <c r="AL166" s="276" t="str">
        <f>IF(AL165="","",VLOOKUP(AL165,'②シフト記号表（従来型・ユニット型共通）'!$C$6:$L$47,10,FALSE))</f>
        <v/>
      </c>
      <c r="AM166" s="276" t="str">
        <f>IF(AM165="","",VLOOKUP(AM165,'②シフト記号表（従来型・ユニット型共通）'!$C$6:$L$47,10,FALSE))</f>
        <v/>
      </c>
      <c r="AN166" s="276" t="str">
        <f>IF(AN165="","",VLOOKUP(AN165,'②シフト記号表（従来型・ユニット型共通）'!$C$6:$L$47,10,FALSE))</f>
        <v/>
      </c>
      <c r="AO166" s="276" t="str">
        <f>IF(AO165="","",VLOOKUP(AO165,'②シフト記号表（従来型・ユニット型共通）'!$C$6:$L$47,10,FALSE))</f>
        <v/>
      </c>
      <c r="AP166" s="276" t="str">
        <f>IF(AP165="","",VLOOKUP(AP165,'②シフト記号表（従来型・ユニット型共通）'!$C$6:$L$47,10,FALSE))</f>
        <v/>
      </c>
      <c r="AQ166" s="277" t="str">
        <f>IF(AQ165="","",VLOOKUP(AQ165,'②シフト記号表（従来型・ユニット型共通）'!$C$6:$L$47,10,FALSE))</f>
        <v/>
      </c>
      <c r="AR166" s="275" t="str">
        <f>IF(AR165="","",VLOOKUP(AR165,'②シフト記号表（従来型・ユニット型共通）'!$C$6:$L$47,10,FALSE))</f>
        <v/>
      </c>
      <c r="AS166" s="276" t="str">
        <f>IF(AS165="","",VLOOKUP(AS165,'②シフト記号表（従来型・ユニット型共通）'!$C$6:$L$47,10,FALSE))</f>
        <v/>
      </c>
      <c r="AT166" s="276" t="str">
        <f>IF(AT165="","",VLOOKUP(AT165,'②シフト記号表（従来型・ユニット型共通）'!$C$6:$L$47,10,FALSE))</f>
        <v/>
      </c>
      <c r="AU166" s="276" t="str">
        <f>IF(AU165="","",VLOOKUP(AU165,'②シフト記号表（従来型・ユニット型共通）'!$C$6:$L$47,10,FALSE))</f>
        <v/>
      </c>
      <c r="AV166" s="276" t="str">
        <f>IF(AV165="","",VLOOKUP(AV165,'②シフト記号表（従来型・ユニット型共通）'!$C$6:$L$47,10,FALSE))</f>
        <v/>
      </c>
      <c r="AW166" s="276" t="str">
        <f>IF(AW165="","",VLOOKUP(AW165,'②シフト記号表（従来型・ユニット型共通）'!$C$6:$L$47,10,FALSE))</f>
        <v/>
      </c>
      <c r="AX166" s="277" t="str">
        <f>IF(AX165="","",VLOOKUP(AX165,'②シフト記号表（従来型・ユニット型共通）'!$C$6:$L$47,10,FALSE))</f>
        <v/>
      </c>
      <c r="AY166" s="275" t="str">
        <f>IF(AY165="","",VLOOKUP(AY165,'②シフト記号表（従来型・ユニット型共通）'!$C$6:$L$47,10,FALSE))</f>
        <v/>
      </c>
      <c r="AZ166" s="276" t="str">
        <f>IF(AZ165="","",VLOOKUP(AZ165,'②シフト記号表（従来型・ユニット型共通）'!$C$6:$L$47,10,FALSE))</f>
        <v/>
      </c>
      <c r="BA166" s="276" t="str">
        <f>IF(BA165="","",VLOOKUP(BA165,'②シフト記号表（従来型・ユニット型共通）'!$C$6:$L$47,10,FALSE))</f>
        <v/>
      </c>
      <c r="BB166" s="750">
        <f>IF($BE$3="４週",SUM(W166:AX166),IF($BE$3="暦月",SUM(W166:BA166),""))</f>
        <v>0</v>
      </c>
      <c r="BC166" s="751"/>
      <c r="BD166" s="752">
        <f>IF($BE$3="４週",BB166/4,IF($BE$3="暦月",(BB166/($BE$8/7)),""))</f>
        <v>0</v>
      </c>
      <c r="BE166" s="751"/>
      <c r="BF166" s="747"/>
      <c r="BG166" s="748"/>
      <c r="BH166" s="748"/>
      <c r="BI166" s="748"/>
      <c r="BJ166" s="749"/>
    </row>
    <row r="167" spans="2:62" ht="20.25" customHeight="1">
      <c r="B167" s="660">
        <f>B165+1</f>
        <v>76</v>
      </c>
      <c r="C167" s="724"/>
      <c r="D167" s="651"/>
      <c r="E167" s="270"/>
      <c r="F167" s="271"/>
      <c r="G167" s="270"/>
      <c r="H167" s="271"/>
      <c r="I167" s="725"/>
      <c r="J167" s="726"/>
      <c r="K167" s="649"/>
      <c r="L167" s="650"/>
      <c r="M167" s="650"/>
      <c r="N167" s="651"/>
      <c r="O167" s="655"/>
      <c r="P167" s="656"/>
      <c r="Q167" s="656"/>
      <c r="R167" s="656"/>
      <c r="S167" s="657"/>
      <c r="T167" s="290" t="s">
        <v>902</v>
      </c>
      <c r="U167" s="291"/>
      <c r="V167" s="292"/>
      <c r="W167" s="283"/>
      <c r="X167" s="284"/>
      <c r="Y167" s="284"/>
      <c r="Z167" s="284"/>
      <c r="AA167" s="284"/>
      <c r="AB167" s="284"/>
      <c r="AC167" s="285"/>
      <c r="AD167" s="283"/>
      <c r="AE167" s="284"/>
      <c r="AF167" s="284"/>
      <c r="AG167" s="284"/>
      <c r="AH167" s="284"/>
      <c r="AI167" s="284"/>
      <c r="AJ167" s="285"/>
      <c r="AK167" s="283"/>
      <c r="AL167" s="284"/>
      <c r="AM167" s="284"/>
      <c r="AN167" s="284"/>
      <c r="AO167" s="284"/>
      <c r="AP167" s="284"/>
      <c r="AQ167" s="285"/>
      <c r="AR167" s="283"/>
      <c r="AS167" s="284"/>
      <c r="AT167" s="284"/>
      <c r="AU167" s="284"/>
      <c r="AV167" s="284"/>
      <c r="AW167" s="284"/>
      <c r="AX167" s="285"/>
      <c r="AY167" s="283"/>
      <c r="AZ167" s="284"/>
      <c r="BA167" s="286"/>
      <c r="BB167" s="658"/>
      <c r="BC167" s="659"/>
      <c r="BD167" s="713"/>
      <c r="BE167" s="714"/>
      <c r="BF167" s="715"/>
      <c r="BG167" s="716"/>
      <c r="BH167" s="716"/>
      <c r="BI167" s="716"/>
      <c r="BJ167" s="717"/>
    </row>
    <row r="168" spans="2:62" ht="20.25" customHeight="1">
      <c r="B168" s="661"/>
      <c r="C168" s="753"/>
      <c r="D168" s="754"/>
      <c r="E168" s="293"/>
      <c r="F168" s="294">
        <f>C167</f>
        <v>0</v>
      </c>
      <c r="G168" s="293"/>
      <c r="H168" s="294">
        <f>I167</f>
        <v>0</v>
      </c>
      <c r="I168" s="755"/>
      <c r="J168" s="756"/>
      <c r="K168" s="757"/>
      <c r="L168" s="758"/>
      <c r="M168" s="758"/>
      <c r="N168" s="754"/>
      <c r="O168" s="655"/>
      <c r="P168" s="656"/>
      <c r="Q168" s="656"/>
      <c r="R168" s="656"/>
      <c r="S168" s="657"/>
      <c r="T168" s="287" t="s">
        <v>903</v>
      </c>
      <c r="U168" s="288"/>
      <c r="V168" s="289"/>
      <c r="W168" s="275" t="str">
        <f>IF(W167="","",VLOOKUP(W167,'②シフト記号表（従来型・ユニット型共通）'!$C$6:$L$47,10,FALSE))</f>
        <v/>
      </c>
      <c r="X168" s="276" t="str">
        <f>IF(X167="","",VLOOKUP(X167,'②シフト記号表（従来型・ユニット型共通）'!$C$6:$L$47,10,FALSE))</f>
        <v/>
      </c>
      <c r="Y168" s="276" t="str">
        <f>IF(Y167="","",VLOOKUP(Y167,'②シフト記号表（従来型・ユニット型共通）'!$C$6:$L$47,10,FALSE))</f>
        <v/>
      </c>
      <c r="Z168" s="276" t="str">
        <f>IF(Z167="","",VLOOKUP(Z167,'②シフト記号表（従来型・ユニット型共通）'!$C$6:$L$47,10,FALSE))</f>
        <v/>
      </c>
      <c r="AA168" s="276" t="str">
        <f>IF(AA167="","",VLOOKUP(AA167,'②シフト記号表（従来型・ユニット型共通）'!$C$6:$L$47,10,FALSE))</f>
        <v/>
      </c>
      <c r="AB168" s="276" t="str">
        <f>IF(AB167="","",VLOOKUP(AB167,'②シフト記号表（従来型・ユニット型共通）'!$C$6:$L$47,10,FALSE))</f>
        <v/>
      </c>
      <c r="AC168" s="277" t="str">
        <f>IF(AC167="","",VLOOKUP(AC167,'②シフト記号表（従来型・ユニット型共通）'!$C$6:$L$47,10,FALSE))</f>
        <v/>
      </c>
      <c r="AD168" s="275" t="str">
        <f>IF(AD167="","",VLOOKUP(AD167,'②シフト記号表（従来型・ユニット型共通）'!$C$6:$L$47,10,FALSE))</f>
        <v/>
      </c>
      <c r="AE168" s="276" t="str">
        <f>IF(AE167="","",VLOOKUP(AE167,'②シフト記号表（従来型・ユニット型共通）'!$C$6:$L$47,10,FALSE))</f>
        <v/>
      </c>
      <c r="AF168" s="276" t="str">
        <f>IF(AF167="","",VLOOKUP(AF167,'②シフト記号表（従来型・ユニット型共通）'!$C$6:$L$47,10,FALSE))</f>
        <v/>
      </c>
      <c r="AG168" s="276" t="str">
        <f>IF(AG167="","",VLOOKUP(AG167,'②シフト記号表（従来型・ユニット型共通）'!$C$6:$L$47,10,FALSE))</f>
        <v/>
      </c>
      <c r="AH168" s="276" t="str">
        <f>IF(AH167="","",VLOOKUP(AH167,'②シフト記号表（従来型・ユニット型共通）'!$C$6:$L$47,10,FALSE))</f>
        <v/>
      </c>
      <c r="AI168" s="276" t="str">
        <f>IF(AI167="","",VLOOKUP(AI167,'②シフト記号表（従来型・ユニット型共通）'!$C$6:$L$47,10,FALSE))</f>
        <v/>
      </c>
      <c r="AJ168" s="277" t="str">
        <f>IF(AJ167="","",VLOOKUP(AJ167,'②シフト記号表（従来型・ユニット型共通）'!$C$6:$L$47,10,FALSE))</f>
        <v/>
      </c>
      <c r="AK168" s="275" t="str">
        <f>IF(AK167="","",VLOOKUP(AK167,'②シフト記号表（従来型・ユニット型共通）'!$C$6:$L$47,10,FALSE))</f>
        <v/>
      </c>
      <c r="AL168" s="276" t="str">
        <f>IF(AL167="","",VLOOKUP(AL167,'②シフト記号表（従来型・ユニット型共通）'!$C$6:$L$47,10,FALSE))</f>
        <v/>
      </c>
      <c r="AM168" s="276" t="str">
        <f>IF(AM167="","",VLOOKUP(AM167,'②シフト記号表（従来型・ユニット型共通）'!$C$6:$L$47,10,FALSE))</f>
        <v/>
      </c>
      <c r="AN168" s="276" t="str">
        <f>IF(AN167="","",VLOOKUP(AN167,'②シフト記号表（従来型・ユニット型共通）'!$C$6:$L$47,10,FALSE))</f>
        <v/>
      </c>
      <c r="AO168" s="276" t="str">
        <f>IF(AO167="","",VLOOKUP(AO167,'②シフト記号表（従来型・ユニット型共通）'!$C$6:$L$47,10,FALSE))</f>
        <v/>
      </c>
      <c r="AP168" s="276" t="str">
        <f>IF(AP167="","",VLOOKUP(AP167,'②シフト記号表（従来型・ユニット型共通）'!$C$6:$L$47,10,FALSE))</f>
        <v/>
      </c>
      <c r="AQ168" s="277" t="str">
        <f>IF(AQ167="","",VLOOKUP(AQ167,'②シフト記号表（従来型・ユニット型共通）'!$C$6:$L$47,10,FALSE))</f>
        <v/>
      </c>
      <c r="AR168" s="275" t="str">
        <f>IF(AR167="","",VLOOKUP(AR167,'②シフト記号表（従来型・ユニット型共通）'!$C$6:$L$47,10,FALSE))</f>
        <v/>
      </c>
      <c r="AS168" s="276" t="str">
        <f>IF(AS167="","",VLOOKUP(AS167,'②シフト記号表（従来型・ユニット型共通）'!$C$6:$L$47,10,FALSE))</f>
        <v/>
      </c>
      <c r="AT168" s="276" t="str">
        <f>IF(AT167="","",VLOOKUP(AT167,'②シフト記号表（従来型・ユニット型共通）'!$C$6:$L$47,10,FALSE))</f>
        <v/>
      </c>
      <c r="AU168" s="276" t="str">
        <f>IF(AU167="","",VLOOKUP(AU167,'②シフト記号表（従来型・ユニット型共通）'!$C$6:$L$47,10,FALSE))</f>
        <v/>
      </c>
      <c r="AV168" s="276" t="str">
        <f>IF(AV167="","",VLOOKUP(AV167,'②シフト記号表（従来型・ユニット型共通）'!$C$6:$L$47,10,FALSE))</f>
        <v/>
      </c>
      <c r="AW168" s="276" t="str">
        <f>IF(AW167="","",VLOOKUP(AW167,'②シフト記号表（従来型・ユニット型共通）'!$C$6:$L$47,10,FALSE))</f>
        <v/>
      </c>
      <c r="AX168" s="277" t="str">
        <f>IF(AX167="","",VLOOKUP(AX167,'②シフト記号表（従来型・ユニット型共通）'!$C$6:$L$47,10,FALSE))</f>
        <v/>
      </c>
      <c r="AY168" s="275" t="str">
        <f>IF(AY167="","",VLOOKUP(AY167,'②シフト記号表（従来型・ユニット型共通）'!$C$6:$L$47,10,FALSE))</f>
        <v/>
      </c>
      <c r="AZ168" s="276" t="str">
        <f>IF(AZ167="","",VLOOKUP(AZ167,'②シフト記号表（従来型・ユニット型共通）'!$C$6:$L$47,10,FALSE))</f>
        <v/>
      </c>
      <c r="BA168" s="276" t="str">
        <f>IF(BA167="","",VLOOKUP(BA167,'②シフト記号表（従来型・ユニット型共通）'!$C$6:$L$47,10,FALSE))</f>
        <v/>
      </c>
      <c r="BB168" s="750">
        <f>IF($BE$3="４週",SUM(W168:AX168),IF($BE$3="暦月",SUM(W168:BA168),""))</f>
        <v>0</v>
      </c>
      <c r="BC168" s="751"/>
      <c r="BD168" s="752">
        <f>IF($BE$3="４週",BB168/4,IF($BE$3="暦月",(BB168/($BE$8/7)),""))</f>
        <v>0</v>
      </c>
      <c r="BE168" s="751"/>
      <c r="BF168" s="747"/>
      <c r="BG168" s="748"/>
      <c r="BH168" s="748"/>
      <c r="BI168" s="748"/>
      <c r="BJ168" s="749"/>
    </row>
    <row r="169" spans="2:62" ht="20.25" customHeight="1">
      <c r="B169" s="660">
        <f>B167+1</f>
        <v>77</v>
      </c>
      <c r="C169" s="724"/>
      <c r="D169" s="651"/>
      <c r="E169" s="270"/>
      <c r="F169" s="271"/>
      <c r="G169" s="270"/>
      <c r="H169" s="271"/>
      <c r="I169" s="725"/>
      <c r="J169" s="726"/>
      <c r="K169" s="649"/>
      <c r="L169" s="650"/>
      <c r="M169" s="650"/>
      <c r="N169" s="651"/>
      <c r="O169" s="655"/>
      <c r="P169" s="656"/>
      <c r="Q169" s="656"/>
      <c r="R169" s="656"/>
      <c r="S169" s="657"/>
      <c r="T169" s="290" t="s">
        <v>902</v>
      </c>
      <c r="U169" s="291"/>
      <c r="V169" s="292"/>
      <c r="W169" s="283"/>
      <c r="X169" s="284"/>
      <c r="Y169" s="284"/>
      <c r="Z169" s="284"/>
      <c r="AA169" s="284"/>
      <c r="AB169" s="284"/>
      <c r="AC169" s="285"/>
      <c r="AD169" s="283"/>
      <c r="AE169" s="284"/>
      <c r="AF169" s="284"/>
      <c r="AG169" s="284"/>
      <c r="AH169" s="284"/>
      <c r="AI169" s="284"/>
      <c r="AJ169" s="285"/>
      <c r="AK169" s="283"/>
      <c r="AL169" s="284"/>
      <c r="AM169" s="284"/>
      <c r="AN169" s="284"/>
      <c r="AO169" s="284"/>
      <c r="AP169" s="284"/>
      <c r="AQ169" s="285"/>
      <c r="AR169" s="283"/>
      <c r="AS169" s="284"/>
      <c r="AT169" s="284"/>
      <c r="AU169" s="284"/>
      <c r="AV169" s="284"/>
      <c r="AW169" s="284"/>
      <c r="AX169" s="285"/>
      <c r="AY169" s="283"/>
      <c r="AZ169" s="284"/>
      <c r="BA169" s="286"/>
      <c r="BB169" s="658"/>
      <c r="BC169" s="659"/>
      <c r="BD169" s="713"/>
      <c r="BE169" s="714"/>
      <c r="BF169" s="715"/>
      <c r="BG169" s="716"/>
      <c r="BH169" s="716"/>
      <c r="BI169" s="716"/>
      <c r="BJ169" s="717"/>
    </row>
    <row r="170" spans="2:62" ht="20.25" customHeight="1">
      <c r="B170" s="661"/>
      <c r="C170" s="753"/>
      <c r="D170" s="754"/>
      <c r="E170" s="293"/>
      <c r="F170" s="294">
        <f>C169</f>
        <v>0</v>
      </c>
      <c r="G170" s="293"/>
      <c r="H170" s="294">
        <f>I169</f>
        <v>0</v>
      </c>
      <c r="I170" s="755"/>
      <c r="J170" s="756"/>
      <c r="K170" s="757"/>
      <c r="L170" s="758"/>
      <c r="M170" s="758"/>
      <c r="N170" s="754"/>
      <c r="O170" s="655"/>
      <c r="P170" s="656"/>
      <c r="Q170" s="656"/>
      <c r="R170" s="656"/>
      <c r="S170" s="657"/>
      <c r="T170" s="287" t="s">
        <v>903</v>
      </c>
      <c r="U170" s="288"/>
      <c r="V170" s="289"/>
      <c r="W170" s="275" t="str">
        <f>IF(W169="","",VLOOKUP(W169,'②シフト記号表（従来型・ユニット型共通）'!$C$6:$L$47,10,FALSE))</f>
        <v/>
      </c>
      <c r="X170" s="276" t="str">
        <f>IF(X169="","",VLOOKUP(X169,'②シフト記号表（従来型・ユニット型共通）'!$C$6:$L$47,10,FALSE))</f>
        <v/>
      </c>
      <c r="Y170" s="276" t="str">
        <f>IF(Y169="","",VLOOKUP(Y169,'②シフト記号表（従来型・ユニット型共通）'!$C$6:$L$47,10,FALSE))</f>
        <v/>
      </c>
      <c r="Z170" s="276" t="str">
        <f>IF(Z169="","",VLOOKUP(Z169,'②シフト記号表（従来型・ユニット型共通）'!$C$6:$L$47,10,FALSE))</f>
        <v/>
      </c>
      <c r="AA170" s="276" t="str">
        <f>IF(AA169="","",VLOOKUP(AA169,'②シフト記号表（従来型・ユニット型共通）'!$C$6:$L$47,10,FALSE))</f>
        <v/>
      </c>
      <c r="AB170" s="276" t="str">
        <f>IF(AB169="","",VLOOKUP(AB169,'②シフト記号表（従来型・ユニット型共通）'!$C$6:$L$47,10,FALSE))</f>
        <v/>
      </c>
      <c r="AC170" s="277" t="str">
        <f>IF(AC169="","",VLOOKUP(AC169,'②シフト記号表（従来型・ユニット型共通）'!$C$6:$L$47,10,FALSE))</f>
        <v/>
      </c>
      <c r="AD170" s="275" t="str">
        <f>IF(AD169="","",VLOOKUP(AD169,'②シフト記号表（従来型・ユニット型共通）'!$C$6:$L$47,10,FALSE))</f>
        <v/>
      </c>
      <c r="AE170" s="276" t="str">
        <f>IF(AE169="","",VLOOKUP(AE169,'②シフト記号表（従来型・ユニット型共通）'!$C$6:$L$47,10,FALSE))</f>
        <v/>
      </c>
      <c r="AF170" s="276" t="str">
        <f>IF(AF169="","",VLOOKUP(AF169,'②シフト記号表（従来型・ユニット型共通）'!$C$6:$L$47,10,FALSE))</f>
        <v/>
      </c>
      <c r="AG170" s="276" t="str">
        <f>IF(AG169="","",VLOOKUP(AG169,'②シフト記号表（従来型・ユニット型共通）'!$C$6:$L$47,10,FALSE))</f>
        <v/>
      </c>
      <c r="AH170" s="276" t="str">
        <f>IF(AH169="","",VLOOKUP(AH169,'②シフト記号表（従来型・ユニット型共通）'!$C$6:$L$47,10,FALSE))</f>
        <v/>
      </c>
      <c r="AI170" s="276" t="str">
        <f>IF(AI169="","",VLOOKUP(AI169,'②シフト記号表（従来型・ユニット型共通）'!$C$6:$L$47,10,FALSE))</f>
        <v/>
      </c>
      <c r="AJ170" s="277" t="str">
        <f>IF(AJ169="","",VLOOKUP(AJ169,'②シフト記号表（従来型・ユニット型共通）'!$C$6:$L$47,10,FALSE))</f>
        <v/>
      </c>
      <c r="AK170" s="275" t="str">
        <f>IF(AK169="","",VLOOKUP(AK169,'②シフト記号表（従来型・ユニット型共通）'!$C$6:$L$47,10,FALSE))</f>
        <v/>
      </c>
      <c r="AL170" s="276" t="str">
        <f>IF(AL169="","",VLOOKUP(AL169,'②シフト記号表（従来型・ユニット型共通）'!$C$6:$L$47,10,FALSE))</f>
        <v/>
      </c>
      <c r="AM170" s="276" t="str">
        <f>IF(AM169="","",VLOOKUP(AM169,'②シフト記号表（従来型・ユニット型共通）'!$C$6:$L$47,10,FALSE))</f>
        <v/>
      </c>
      <c r="AN170" s="276" t="str">
        <f>IF(AN169="","",VLOOKUP(AN169,'②シフト記号表（従来型・ユニット型共通）'!$C$6:$L$47,10,FALSE))</f>
        <v/>
      </c>
      <c r="AO170" s="276" t="str">
        <f>IF(AO169="","",VLOOKUP(AO169,'②シフト記号表（従来型・ユニット型共通）'!$C$6:$L$47,10,FALSE))</f>
        <v/>
      </c>
      <c r="AP170" s="276" t="str">
        <f>IF(AP169="","",VLOOKUP(AP169,'②シフト記号表（従来型・ユニット型共通）'!$C$6:$L$47,10,FALSE))</f>
        <v/>
      </c>
      <c r="AQ170" s="277" t="str">
        <f>IF(AQ169="","",VLOOKUP(AQ169,'②シフト記号表（従来型・ユニット型共通）'!$C$6:$L$47,10,FALSE))</f>
        <v/>
      </c>
      <c r="AR170" s="275" t="str">
        <f>IF(AR169="","",VLOOKUP(AR169,'②シフト記号表（従来型・ユニット型共通）'!$C$6:$L$47,10,FALSE))</f>
        <v/>
      </c>
      <c r="AS170" s="276" t="str">
        <f>IF(AS169="","",VLOOKUP(AS169,'②シフト記号表（従来型・ユニット型共通）'!$C$6:$L$47,10,FALSE))</f>
        <v/>
      </c>
      <c r="AT170" s="276" t="str">
        <f>IF(AT169="","",VLOOKUP(AT169,'②シフト記号表（従来型・ユニット型共通）'!$C$6:$L$47,10,FALSE))</f>
        <v/>
      </c>
      <c r="AU170" s="276" t="str">
        <f>IF(AU169="","",VLOOKUP(AU169,'②シフト記号表（従来型・ユニット型共通）'!$C$6:$L$47,10,FALSE))</f>
        <v/>
      </c>
      <c r="AV170" s="276" t="str">
        <f>IF(AV169="","",VLOOKUP(AV169,'②シフト記号表（従来型・ユニット型共通）'!$C$6:$L$47,10,FALSE))</f>
        <v/>
      </c>
      <c r="AW170" s="276" t="str">
        <f>IF(AW169="","",VLOOKUP(AW169,'②シフト記号表（従来型・ユニット型共通）'!$C$6:$L$47,10,FALSE))</f>
        <v/>
      </c>
      <c r="AX170" s="277" t="str">
        <f>IF(AX169="","",VLOOKUP(AX169,'②シフト記号表（従来型・ユニット型共通）'!$C$6:$L$47,10,FALSE))</f>
        <v/>
      </c>
      <c r="AY170" s="275" t="str">
        <f>IF(AY169="","",VLOOKUP(AY169,'②シフト記号表（従来型・ユニット型共通）'!$C$6:$L$47,10,FALSE))</f>
        <v/>
      </c>
      <c r="AZ170" s="276" t="str">
        <f>IF(AZ169="","",VLOOKUP(AZ169,'②シフト記号表（従来型・ユニット型共通）'!$C$6:$L$47,10,FALSE))</f>
        <v/>
      </c>
      <c r="BA170" s="276" t="str">
        <f>IF(BA169="","",VLOOKUP(BA169,'②シフト記号表（従来型・ユニット型共通）'!$C$6:$L$47,10,FALSE))</f>
        <v/>
      </c>
      <c r="BB170" s="750">
        <f>IF($BE$3="４週",SUM(W170:AX170),IF($BE$3="暦月",SUM(W170:BA170),""))</f>
        <v>0</v>
      </c>
      <c r="BC170" s="751"/>
      <c r="BD170" s="752">
        <f>IF($BE$3="４週",BB170/4,IF($BE$3="暦月",(BB170/($BE$8/7)),""))</f>
        <v>0</v>
      </c>
      <c r="BE170" s="751"/>
      <c r="BF170" s="747"/>
      <c r="BG170" s="748"/>
      <c r="BH170" s="748"/>
      <c r="BI170" s="748"/>
      <c r="BJ170" s="749"/>
    </row>
    <row r="171" spans="2:62" ht="20.25" customHeight="1">
      <c r="B171" s="660">
        <f>B169+1</f>
        <v>78</v>
      </c>
      <c r="C171" s="724"/>
      <c r="D171" s="651"/>
      <c r="E171" s="270"/>
      <c r="F171" s="271"/>
      <c r="G171" s="270"/>
      <c r="H171" s="271"/>
      <c r="I171" s="725"/>
      <c r="J171" s="726"/>
      <c r="K171" s="649"/>
      <c r="L171" s="650"/>
      <c r="M171" s="650"/>
      <c r="N171" s="651"/>
      <c r="O171" s="655"/>
      <c r="P171" s="656"/>
      <c r="Q171" s="656"/>
      <c r="R171" s="656"/>
      <c r="S171" s="657"/>
      <c r="T171" s="290" t="s">
        <v>902</v>
      </c>
      <c r="U171" s="291"/>
      <c r="V171" s="292"/>
      <c r="W171" s="283"/>
      <c r="X171" s="284"/>
      <c r="Y171" s="284"/>
      <c r="Z171" s="284"/>
      <c r="AA171" s="284"/>
      <c r="AB171" s="284"/>
      <c r="AC171" s="285"/>
      <c r="AD171" s="283"/>
      <c r="AE171" s="284"/>
      <c r="AF171" s="284"/>
      <c r="AG171" s="284"/>
      <c r="AH171" s="284"/>
      <c r="AI171" s="284"/>
      <c r="AJ171" s="285"/>
      <c r="AK171" s="283"/>
      <c r="AL171" s="284"/>
      <c r="AM171" s="284"/>
      <c r="AN171" s="284"/>
      <c r="AO171" s="284"/>
      <c r="AP171" s="284"/>
      <c r="AQ171" s="285"/>
      <c r="AR171" s="283"/>
      <c r="AS171" s="284"/>
      <c r="AT171" s="284"/>
      <c r="AU171" s="284"/>
      <c r="AV171" s="284"/>
      <c r="AW171" s="284"/>
      <c r="AX171" s="285"/>
      <c r="AY171" s="283"/>
      <c r="AZ171" s="284"/>
      <c r="BA171" s="286"/>
      <c r="BB171" s="658"/>
      <c r="BC171" s="659"/>
      <c r="BD171" s="713"/>
      <c r="BE171" s="714"/>
      <c r="BF171" s="715"/>
      <c r="BG171" s="716"/>
      <c r="BH171" s="716"/>
      <c r="BI171" s="716"/>
      <c r="BJ171" s="717"/>
    </row>
    <row r="172" spans="2:62" ht="20.25" customHeight="1">
      <c r="B172" s="661"/>
      <c r="C172" s="753"/>
      <c r="D172" s="754"/>
      <c r="E172" s="293"/>
      <c r="F172" s="294">
        <f>C171</f>
        <v>0</v>
      </c>
      <c r="G172" s="293"/>
      <c r="H172" s="294">
        <f>I171</f>
        <v>0</v>
      </c>
      <c r="I172" s="755"/>
      <c r="J172" s="756"/>
      <c r="K172" s="757"/>
      <c r="L172" s="758"/>
      <c r="M172" s="758"/>
      <c r="N172" s="754"/>
      <c r="O172" s="655"/>
      <c r="P172" s="656"/>
      <c r="Q172" s="656"/>
      <c r="R172" s="656"/>
      <c r="S172" s="657"/>
      <c r="T172" s="287" t="s">
        <v>903</v>
      </c>
      <c r="U172" s="288"/>
      <c r="V172" s="289"/>
      <c r="W172" s="275" t="str">
        <f>IF(W171="","",VLOOKUP(W171,'②シフト記号表（従来型・ユニット型共通）'!$C$6:$L$47,10,FALSE))</f>
        <v/>
      </c>
      <c r="X172" s="276" t="str">
        <f>IF(X171="","",VLOOKUP(X171,'②シフト記号表（従来型・ユニット型共通）'!$C$6:$L$47,10,FALSE))</f>
        <v/>
      </c>
      <c r="Y172" s="276" t="str">
        <f>IF(Y171="","",VLOOKUP(Y171,'②シフト記号表（従来型・ユニット型共通）'!$C$6:$L$47,10,FALSE))</f>
        <v/>
      </c>
      <c r="Z172" s="276" t="str">
        <f>IF(Z171="","",VLOOKUP(Z171,'②シフト記号表（従来型・ユニット型共通）'!$C$6:$L$47,10,FALSE))</f>
        <v/>
      </c>
      <c r="AA172" s="276" t="str">
        <f>IF(AA171="","",VLOOKUP(AA171,'②シフト記号表（従来型・ユニット型共通）'!$C$6:$L$47,10,FALSE))</f>
        <v/>
      </c>
      <c r="AB172" s="276" t="str">
        <f>IF(AB171="","",VLOOKUP(AB171,'②シフト記号表（従来型・ユニット型共通）'!$C$6:$L$47,10,FALSE))</f>
        <v/>
      </c>
      <c r="AC172" s="277" t="str">
        <f>IF(AC171="","",VLOOKUP(AC171,'②シフト記号表（従来型・ユニット型共通）'!$C$6:$L$47,10,FALSE))</f>
        <v/>
      </c>
      <c r="AD172" s="275" t="str">
        <f>IF(AD171="","",VLOOKUP(AD171,'②シフト記号表（従来型・ユニット型共通）'!$C$6:$L$47,10,FALSE))</f>
        <v/>
      </c>
      <c r="AE172" s="276" t="str">
        <f>IF(AE171="","",VLOOKUP(AE171,'②シフト記号表（従来型・ユニット型共通）'!$C$6:$L$47,10,FALSE))</f>
        <v/>
      </c>
      <c r="AF172" s="276" t="str">
        <f>IF(AF171="","",VLOOKUP(AF171,'②シフト記号表（従来型・ユニット型共通）'!$C$6:$L$47,10,FALSE))</f>
        <v/>
      </c>
      <c r="AG172" s="276" t="str">
        <f>IF(AG171="","",VLOOKUP(AG171,'②シフト記号表（従来型・ユニット型共通）'!$C$6:$L$47,10,FALSE))</f>
        <v/>
      </c>
      <c r="AH172" s="276" t="str">
        <f>IF(AH171="","",VLOOKUP(AH171,'②シフト記号表（従来型・ユニット型共通）'!$C$6:$L$47,10,FALSE))</f>
        <v/>
      </c>
      <c r="AI172" s="276" t="str">
        <f>IF(AI171="","",VLOOKUP(AI171,'②シフト記号表（従来型・ユニット型共通）'!$C$6:$L$47,10,FALSE))</f>
        <v/>
      </c>
      <c r="AJ172" s="277" t="str">
        <f>IF(AJ171="","",VLOOKUP(AJ171,'②シフト記号表（従来型・ユニット型共通）'!$C$6:$L$47,10,FALSE))</f>
        <v/>
      </c>
      <c r="AK172" s="275" t="str">
        <f>IF(AK171="","",VLOOKUP(AK171,'②シフト記号表（従来型・ユニット型共通）'!$C$6:$L$47,10,FALSE))</f>
        <v/>
      </c>
      <c r="AL172" s="276" t="str">
        <f>IF(AL171="","",VLOOKUP(AL171,'②シフト記号表（従来型・ユニット型共通）'!$C$6:$L$47,10,FALSE))</f>
        <v/>
      </c>
      <c r="AM172" s="276" t="str">
        <f>IF(AM171="","",VLOOKUP(AM171,'②シフト記号表（従来型・ユニット型共通）'!$C$6:$L$47,10,FALSE))</f>
        <v/>
      </c>
      <c r="AN172" s="276" t="str">
        <f>IF(AN171="","",VLOOKUP(AN171,'②シフト記号表（従来型・ユニット型共通）'!$C$6:$L$47,10,FALSE))</f>
        <v/>
      </c>
      <c r="AO172" s="276" t="str">
        <f>IF(AO171="","",VLOOKUP(AO171,'②シフト記号表（従来型・ユニット型共通）'!$C$6:$L$47,10,FALSE))</f>
        <v/>
      </c>
      <c r="AP172" s="276" t="str">
        <f>IF(AP171="","",VLOOKUP(AP171,'②シフト記号表（従来型・ユニット型共通）'!$C$6:$L$47,10,FALSE))</f>
        <v/>
      </c>
      <c r="AQ172" s="277" t="str">
        <f>IF(AQ171="","",VLOOKUP(AQ171,'②シフト記号表（従来型・ユニット型共通）'!$C$6:$L$47,10,FALSE))</f>
        <v/>
      </c>
      <c r="AR172" s="275" t="str">
        <f>IF(AR171="","",VLOOKUP(AR171,'②シフト記号表（従来型・ユニット型共通）'!$C$6:$L$47,10,FALSE))</f>
        <v/>
      </c>
      <c r="AS172" s="276" t="str">
        <f>IF(AS171="","",VLOOKUP(AS171,'②シフト記号表（従来型・ユニット型共通）'!$C$6:$L$47,10,FALSE))</f>
        <v/>
      </c>
      <c r="AT172" s="276" t="str">
        <f>IF(AT171="","",VLOOKUP(AT171,'②シフト記号表（従来型・ユニット型共通）'!$C$6:$L$47,10,FALSE))</f>
        <v/>
      </c>
      <c r="AU172" s="276" t="str">
        <f>IF(AU171="","",VLOOKUP(AU171,'②シフト記号表（従来型・ユニット型共通）'!$C$6:$L$47,10,FALSE))</f>
        <v/>
      </c>
      <c r="AV172" s="276" t="str">
        <f>IF(AV171="","",VLOOKUP(AV171,'②シフト記号表（従来型・ユニット型共通）'!$C$6:$L$47,10,FALSE))</f>
        <v/>
      </c>
      <c r="AW172" s="276" t="str">
        <f>IF(AW171="","",VLOOKUP(AW171,'②シフト記号表（従来型・ユニット型共通）'!$C$6:$L$47,10,FALSE))</f>
        <v/>
      </c>
      <c r="AX172" s="277" t="str">
        <f>IF(AX171="","",VLOOKUP(AX171,'②シフト記号表（従来型・ユニット型共通）'!$C$6:$L$47,10,FALSE))</f>
        <v/>
      </c>
      <c r="AY172" s="275" t="str">
        <f>IF(AY171="","",VLOOKUP(AY171,'②シフト記号表（従来型・ユニット型共通）'!$C$6:$L$47,10,FALSE))</f>
        <v/>
      </c>
      <c r="AZ172" s="276" t="str">
        <f>IF(AZ171="","",VLOOKUP(AZ171,'②シフト記号表（従来型・ユニット型共通）'!$C$6:$L$47,10,FALSE))</f>
        <v/>
      </c>
      <c r="BA172" s="276" t="str">
        <f>IF(BA171="","",VLOOKUP(BA171,'②シフト記号表（従来型・ユニット型共通）'!$C$6:$L$47,10,FALSE))</f>
        <v/>
      </c>
      <c r="BB172" s="750">
        <f>IF($BE$3="４週",SUM(W172:AX172),IF($BE$3="暦月",SUM(W172:BA172),""))</f>
        <v>0</v>
      </c>
      <c r="BC172" s="751"/>
      <c r="BD172" s="752">
        <f>IF($BE$3="４週",BB172/4,IF($BE$3="暦月",(BB172/($BE$8/7)),""))</f>
        <v>0</v>
      </c>
      <c r="BE172" s="751"/>
      <c r="BF172" s="747"/>
      <c r="BG172" s="748"/>
      <c r="BH172" s="748"/>
      <c r="BI172" s="748"/>
      <c r="BJ172" s="749"/>
    </row>
    <row r="173" spans="2:62" ht="20.25" customHeight="1">
      <c r="B173" s="660">
        <f>B171+1</f>
        <v>79</v>
      </c>
      <c r="C173" s="724"/>
      <c r="D173" s="651"/>
      <c r="E173" s="270"/>
      <c r="F173" s="271"/>
      <c r="G173" s="270"/>
      <c r="H173" s="271"/>
      <c r="I173" s="725"/>
      <c r="J173" s="726"/>
      <c r="K173" s="649"/>
      <c r="L173" s="650"/>
      <c r="M173" s="650"/>
      <c r="N173" s="651"/>
      <c r="O173" s="655"/>
      <c r="P173" s="656"/>
      <c r="Q173" s="656"/>
      <c r="R173" s="656"/>
      <c r="S173" s="657"/>
      <c r="T173" s="290" t="s">
        <v>902</v>
      </c>
      <c r="U173" s="291"/>
      <c r="V173" s="292"/>
      <c r="W173" s="283"/>
      <c r="X173" s="284"/>
      <c r="Y173" s="284"/>
      <c r="Z173" s="284"/>
      <c r="AA173" s="284"/>
      <c r="AB173" s="284"/>
      <c r="AC173" s="285"/>
      <c r="AD173" s="283"/>
      <c r="AE173" s="284"/>
      <c r="AF173" s="284"/>
      <c r="AG173" s="284"/>
      <c r="AH173" s="284"/>
      <c r="AI173" s="284"/>
      <c r="AJ173" s="285"/>
      <c r="AK173" s="283"/>
      <c r="AL173" s="284"/>
      <c r="AM173" s="284"/>
      <c r="AN173" s="284"/>
      <c r="AO173" s="284"/>
      <c r="AP173" s="284"/>
      <c r="AQ173" s="285"/>
      <c r="AR173" s="283"/>
      <c r="AS173" s="284"/>
      <c r="AT173" s="284"/>
      <c r="AU173" s="284"/>
      <c r="AV173" s="284"/>
      <c r="AW173" s="284"/>
      <c r="AX173" s="285"/>
      <c r="AY173" s="283"/>
      <c r="AZ173" s="284"/>
      <c r="BA173" s="286"/>
      <c r="BB173" s="658"/>
      <c r="BC173" s="659"/>
      <c r="BD173" s="713"/>
      <c r="BE173" s="714"/>
      <c r="BF173" s="715"/>
      <c r="BG173" s="716"/>
      <c r="BH173" s="716"/>
      <c r="BI173" s="716"/>
      <c r="BJ173" s="717"/>
    </row>
    <row r="174" spans="2:62" ht="20.25" customHeight="1">
      <c r="B174" s="661"/>
      <c r="C174" s="753"/>
      <c r="D174" s="754"/>
      <c r="E174" s="293"/>
      <c r="F174" s="294">
        <f>C173</f>
        <v>0</v>
      </c>
      <c r="G174" s="293"/>
      <c r="H174" s="294">
        <f>I173</f>
        <v>0</v>
      </c>
      <c r="I174" s="755"/>
      <c r="J174" s="756"/>
      <c r="K174" s="757"/>
      <c r="L174" s="758"/>
      <c r="M174" s="758"/>
      <c r="N174" s="754"/>
      <c r="O174" s="655"/>
      <c r="P174" s="656"/>
      <c r="Q174" s="656"/>
      <c r="R174" s="656"/>
      <c r="S174" s="657"/>
      <c r="T174" s="287" t="s">
        <v>903</v>
      </c>
      <c r="U174" s="288"/>
      <c r="V174" s="289"/>
      <c r="W174" s="275" t="str">
        <f>IF(W173="","",VLOOKUP(W173,'②シフト記号表（従来型・ユニット型共通）'!$C$6:$L$47,10,FALSE))</f>
        <v/>
      </c>
      <c r="X174" s="276" t="str">
        <f>IF(X173="","",VLOOKUP(X173,'②シフト記号表（従来型・ユニット型共通）'!$C$6:$L$47,10,FALSE))</f>
        <v/>
      </c>
      <c r="Y174" s="276" t="str">
        <f>IF(Y173="","",VLOOKUP(Y173,'②シフト記号表（従来型・ユニット型共通）'!$C$6:$L$47,10,FALSE))</f>
        <v/>
      </c>
      <c r="Z174" s="276" t="str">
        <f>IF(Z173="","",VLOOKUP(Z173,'②シフト記号表（従来型・ユニット型共通）'!$C$6:$L$47,10,FALSE))</f>
        <v/>
      </c>
      <c r="AA174" s="276" t="str">
        <f>IF(AA173="","",VLOOKUP(AA173,'②シフト記号表（従来型・ユニット型共通）'!$C$6:$L$47,10,FALSE))</f>
        <v/>
      </c>
      <c r="AB174" s="276" t="str">
        <f>IF(AB173="","",VLOOKUP(AB173,'②シフト記号表（従来型・ユニット型共通）'!$C$6:$L$47,10,FALSE))</f>
        <v/>
      </c>
      <c r="AC174" s="277" t="str">
        <f>IF(AC173="","",VLOOKUP(AC173,'②シフト記号表（従来型・ユニット型共通）'!$C$6:$L$47,10,FALSE))</f>
        <v/>
      </c>
      <c r="AD174" s="275" t="str">
        <f>IF(AD173="","",VLOOKUP(AD173,'②シフト記号表（従来型・ユニット型共通）'!$C$6:$L$47,10,FALSE))</f>
        <v/>
      </c>
      <c r="AE174" s="276" t="str">
        <f>IF(AE173="","",VLOOKUP(AE173,'②シフト記号表（従来型・ユニット型共通）'!$C$6:$L$47,10,FALSE))</f>
        <v/>
      </c>
      <c r="AF174" s="276" t="str">
        <f>IF(AF173="","",VLOOKUP(AF173,'②シフト記号表（従来型・ユニット型共通）'!$C$6:$L$47,10,FALSE))</f>
        <v/>
      </c>
      <c r="AG174" s="276" t="str">
        <f>IF(AG173="","",VLOOKUP(AG173,'②シフト記号表（従来型・ユニット型共通）'!$C$6:$L$47,10,FALSE))</f>
        <v/>
      </c>
      <c r="AH174" s="276" t="str">
        <f>IF(AH173="","",VLOOKUP(AH173,'②シフト記号表（従来型・ユニット型共通）'!$C$6:$L$47,10,FALSE))</f>
        <v/>
      </c>
      <c r="AI174" s="276" t="str">
        <f>IF(AI173="","",VLOOKUP(AI173,'②シフト記号表（従来型・ユニット型共通）'!$C$6:$L$47,10,FALSE))</f>
        <v/>
      </c>
      <c r="AJ174" s="277" t="str">
        <f>IF(AJ173="","",VLOOKUP(AJ173,'②シフト記号表（従来型・ユニット型共通）'!$C$6:$L$47,10,FALSE))</f>
        <v/>
      </c>
      <c r="AK174" s="275" t="str">
        <f>IF(AK173="","",VLOOKUP(AK173,'②シフト記号表（従来型・ユニット型共通）'!$C$6:$L$47,10,FALSE))</f>
        <v/>
      </c>
      <c r="AL174" s="276" t="str">
        <f>IF(AL173="","",VLOOKUP(AL173,'②シフト記号表（従来型・ユニット型共通）'!$C$6:$L$47,10,FALSE))</f>
        <v/>
      </c>
      <c r="AM174" s="276" t="str">
        <f>IF(AM173="","",VLOOKUP(AM173,'②シフト記号表（従来型・ユニット型共通）'!$C$6:$L$47,10,FALSE))</f>
        <v/>
      </c>
      <c r="AN174" s="276" t="str">
        <f>IF(AN173="","",VLOOKUP(AN173,'②シフト記号表（従来型・ユニット型共通）'!$C$6:$L$47,10,FALSE))</f>
        <v/>
      </c>
      <c r="AO174" s="276" t="str">
        <f>IF(AO173="","",VLOOKUP(AO173,'②シフト記号表（従来型・ユニット型共通）'!$C$6:$L$47,10,FALSE))</f>
        <v/>
      </c>
      <c r="AP174" s="276" t="str">
        <f>IF(AP173="","",VLOOKUP(AP173,'②シフト記号表（従来型・ユニット型共通）'!$C$6:$L$47,10,FALSE))</f>
        <v/>
      </c>
      <c r="AQ174" s="277" t="str">
        <f>IF(AQ173="","",VLOOKUP(AQ173,'②シフト記号表（従来型・ユニット型共通）'!$C$6:$L$47,10,FALSE))</f>
        <v/>
      </c>
      <c r="AR174" s="275" t="str">
        <f>IF(AR173="","",VLOOKUP(AR173,'②シフト記号表（従来型・ユニット型共通）'!$C$6:$L$47,10,FALSE))</f>
        <v/>
      </c>
      <c r="AS174" s="276" t="str">
        <f>IF(AS173="","",VLOOKUP(AS173,'②シフト記号表（従来型・ユニット型共通）'!$C$6:$L$47,10,FALSE))</f>
        <v/>
      </c>
      <c r="AT174" s="276" t="str">
        <f>IF(AT173="","",VLOOKUP(AT173,'②シフト記号表（従来型・ユニット型共通）'!$C$6:$L$47,10,FALSE))</f>
        <v/>
      </c>
      <c r="AU174" s="276" t="str">
        <f>IF(AU173="","",VLOOKUP(AU173,'②シフト記号表（従来型・ユニット型共通）'!$C$6:$L$47,10,FALSE))</f>
        <v/>
      </c>
      <c r="AV174" s="276" t="str">
        <f>IF(AV173="","",VLOOKUP(AV173,'②シフト記号表（従来型・ユニット型共通）'!$C$6:$L$47,10,FALSE))</f>
        <v/>
      </c>
      <c r="AW174" s="276" t="str">
        <f>IF(AW173="","",VLOOKUP(AW173,'②シフト記号表（従来型・ユニット型共通）'!$C$6:$L$47,10,FALSE))</f>
        <v/>
      </c>
      <c r="AX174" s="277" t="str">
        <f>IF(AX173="","",VLOOKUP(AX173,'②シフト記号表（従来型・ユニット型共通）'!$C$6:$L$47,10,FALSE))</f>
        <v/>
      </c>
      <c r="AY174" s="275" t="str">
        <f>IF(AY173="","",VLOOKUP(AY173,'②シフト記号表（従来型・ユニット型共通）'!$C$6:$L$47,10,FALSE))</f>
        <v/>
      </c>
      <c r="AZ174" s="276" t="str">
        <f>IF(AZ173="","",VLOOKUP(AZ173,'②シフト記号表（従来型・ユニット型共通）'!$C$6:$L$47,10,FALSE))</f>
        <v/>
      </c>
      <c r="BA174" s="276" t="str">
        <f>IF(BA173="","",VLOOKUP(BA173,'②シフト記号表（従来型・ユニット型共通）'!$C$6:$L$47,10,FALSE))</f>
        <v/>
      </c>
      <c r="BB174" s="750">
        <f>IF($BE$3="４週",SUM(W174:AX174),IF($BE$3="暦月",SUM(W174:BA174),""))</f>
        <v>0</v>
      </c>
      <c r="BC174" s="751"/>
      <c r="BD174" s="752">
        <f>IF($BE$3="４週",BB174/4,IF($BE$3="暦月",(BB174/($BE$8/7)),""))</f>
        <v>0</v>
      </c>
      <c r="BE174" s="751"/>
      <c r="BF174" s="747"/>
      <c r="BG174" s="748"/>
      <c r="BH174" s="748"/>
      <c r="BI174" s="748"/>
      <c r="BJ174" s="749"/>
    </row>
    <row r="175" spans="2:62" ht="20.25" customHeight="1">
      <c r="B175" s="660">
        <f>B173+1</f>
        <v>80</v>
      </c>
      <c r="C175" s="724"/>
      <c r="D175" s="651"/>
      <c r="E175" s="270"/>
      <c r="F175" s="271"/>
      <c r="G175" s="270"/>
      <c r="H175" s="271"/>
      <c r="I175" s="725"/>
      <c r="J175" s="726"/>
      <c r="K175" s="649"/>
      <c r="L175" s="650"/>
      <c r="M175" s="650"/>
      <c r="N175" s="651"/>
      <c r="O175" s="655"/>
      <c r="P175" s="656"/>
      <c r="Q175" s="656"/>
      <c r="R175" s="656"/>
      <c r="S175" s="657"/>
      <c r="T175" s="290" t="s">
        <v>902</v>
      </c>
      <c r="U175" s="291"/>
      <c r="V175" s="292"/>
      <c r="W175" s="283"/>
      <c r="X175" s="284"/>
      <c r="Y175" s="284"/>
      <c r="Z175" s="284"/>
      <c r="AA175" s="284"/>
      <c r="AB175" s="284"/>
      <c r="AC175" s="285"/>
      <c r="AD175" s="283"/>
      <c r="AE175" s="284"/>
      <c r="AF175" s="284"/>
      <c r="AG175" s="284"/>
      <c r="AH175" s="284"/>
      <c r="AI175" s="284"/>
      <c r="AJ175" s="285"/>
      <c r="AK175" s="283"/>
      <c r="AL175" s="284"/>
      <c r="AM175" s="284"/>
      <c r="AN175" s="284"/>
      <c r="AO175" s="284"/>
      <c r="AP175" s="284"/>
      <c r="AQ175" s="285"/>
      <c r="AR175" s="283"/>
      <c r="AS175" s="284"/>
      <c r="AT175" s="284"/>
      <c r="AU175" s="284"/>
      <c r="AV175" s="284"/>
      <c r="AW175" s="284"/>
      <c r="AX175" s="285"/>
      <c r="AY175" s="283"/>
      <c r="AZ175" s="284"/>
      <c r="BA175" s="286"/>
      <c r="BB175" s="658"/>
      <c r="BC175" s="659"/>
      <c r="BD175" s="713"/>
      <c r="BE175" s="714"/>
      <c r="BF175" s="715"/>
      <c r="BG175" s="716"/>
      <c r="BH175" s="716"/>
      <c r="BI175" s="716"/>
      <c r="BJ175" s="717"/>
    </row>
    <row r="176" spans="2:62" ht="20.25" customHeight="1">
      <c r="B176" s="661"/>
      <c r="C176" s="753"/>
      <c r="D176" s="754"/>
      <c r="E176" s="293"/>
      <c r="F176" s="294">
        <f>C175</f>
        <v>0</v>
      </c>
      <c r="G176" s="293"/>
      <c r="H176" s="294">
        <f>I175</f>
        <v>0</v>
      </c>
      <c r="I176" s="755"/>
      <c r="J176" s="756"/>
      <c r="K176" s="757"/>
      <c r="L176" s="758"/>
      <c r="M176" s="758"/>
      <c r="N176" s="754"/>
      <c r="O176" s="655"/>
      <c r="P176" s="656"/>
      <c r="Q176" s="656"/>
      <c r="R176" s="656"/>
      <c r="S176" s="657"/>
      <c r="T176" s="287" t="s">
        <v>903</v>
      </c>
      <c r="U176" s="288"/>
      <c r="V176" s="289"/>
      <c r="W176" s="275" t="str">
        <f>IF(W175="","",VLOOKUP(W175,'②シフト記号表（従来型・ユニット型共通）'!$C$6:$L$47,10,FALSE))</f>
        <v/>
      </c>
      <c r="X176" s="276" t="str">
        <f>IF(X175="","",VLOOKUP(X175,'②シフト記号表（従来型・ユニット型共通）'!$C$6:$L$47,10,FALSE))</f>
        <v/>
      </c>
      <c r="Y176" s="276" t="str">
        <f>IF(Y175="","",VLOOKUP(Y175,'②シフト記号表（従来型・ユニット型共通）'!$C$6:$L$47,10,FALSE))</f>
        <v/>
      </c>
      <c r="Z176" s="276" t="str">
        <f>IF(Z175="","",VLOOKUP(Z175,'②シフト記号表（従来型・ユニット型共通）'!$C$6:$L$47,10,FALSE))</f>
        <v/>
      </c>
      <c r="AA176" s="276" t="str">
        <f>IF(AA175="","",VLOOKUP(AA175,'②シフト記号表（従来型・ユニット型共通）'!$C$6:$L$47,10,FALSE))</f>
        <v/>
      </c>
      <c r="AB176" s="276" t="str">
        <f>IF(AB175="","",VLOOKUP(AB175,'②シフト記号表（従来型・ユニット型共通）'!$C$6:$L$47,10,FALSE))</f>
        <v/>
      </c>
      <c r="AC176" s="277" t="str">
        <f>IF(AC175="","",VLOOKUP(AC175,'②シフト記号表（従来型・ユニット型共通）'!$C$6:$L$47,10,FALSE))</f>
        <v/>
      </c>
      <c r="AD176" s="275" t="str">
        <f>IF(AD175="","",VLOOKUP(AD175,'②シフト記号表（従来型・ユニット型共通）'!$C$6:$L$47,10,FALSE))</f>
        <v/>
      </c>
      <c r="AE176" s="276" t="str">
        <f>IF(AE175="","",VLOOKUP(AE175,'②シフト記号表（従来型・ユニット型共通）'!$C$6:$L$47,10,FALSE))</f>
        <v/>
      </c>
      <c r="AF176" s="276" t="str">
        <f>IF(AF175="","",VLOOKUP(AF175,'②シフト記号表（従来型・ユニット型共通）'!$C$6:$L$47,10,FALSE))</f>
        <v/>
      </c>
      <c r="AG176" s="276" t="str">
        <f>IF(AG175="","",VLOOKUP(AG175,'②シフト記号表（従来型・ユニット型共通）'!$C$6:$L$47,10,FALSE))</f>
        <v/>
      </c>
      <c r="AH176" s="276" t="str">
        <f>IF(AH175="","",VLOOKUP(AH175,'②シフト記号表（従来型・ユニット型共通）'!$C$6:$L$47,10,FALSE))</f>
        <v/>
      </c>
      <c r="AI176" s="276" t="str">
        <f>IF(AI175="","",VLOOKUP(AI175,'②シフト記号表（従来型・ユニット型共通）'!$C$6:$L$47,10,FALSE))</f>
        <v/>
      </c>
      <c r="AJ176" s="277" t="str">
        <f>IF(AJ175="","",VLOOKUP(AJ175,'②シフト記号表（従来型・ユニット型共通）'!$C$6:$L$47,10,FALSE))</f>
        <v/>
      </c>
      <c r="AK176" s="275" t="str">
        <f>IF(AK175="","",VLOOKUP(AK175,'②シフト記号表（従来型・ユニット型共通）'!$C$6:$L$47,10,FALSE))</f>
        <v/>
      </c>
      <c r="AL176" s="276" t="str">
        <f>IF(AL175="","",VLOOKUP(AL175,'②シフト記号表（従来型・ユニット型共通）'!$C$6:$L$47,10,FALSE))</f>
        <v/>
      </c>
      <c r="AM176" s="276" t="str">
        <f>IF(AM175="","",VLOOKUP(AM175,'②シフト記号表（従来型・ユニット型共通）'!$C$6:$L$47,10,FALSE))</f>
        <v/>
      </c>
      <c r="AN176" s="276" t="str">
        <f>IF(AN175="","",VLOOKUP(AN175,'②シフト記号表（従来型・ユニット型共通）'!$C$6:$L$47,10,FALSE))</f>
        <v/>
      </c>
      <c r="AO176" s="276" t="str">
        <f>IF(AO175="","",VLOOKUP(AO175,'②シフト記号表（従来型・ユニット型共通）'!$C$6:$L$47,10,FALSE))</f>
        <v/>
      </c>
      <c r="AP176" s="276" t="str">
        <f>IF(AP175="","",VLOOKUP(AP175,'②シフト記号表（従来型・ユニット型共通）'!$C$6:$L$47,10,FALSE))</f>
        <v/>
      </c>
      <c r="AQ176" s="277" t="str">
        <f>IF(AQ175="","",VLOOKUP(AQ175,'②シフト記号表（従来型・ユニット型共通）'!$C$6:$L$47,10,FALSE))</f>
        <v/>
      </c>
      <c r="AR176" s="275" t="str">
        <f>IF(AR175="","",VLOOKUP(AR175,'②シフト記号表（従来型・ユニット型共通）'!$C$6:$L$47,10,FALSE))</f>
        <v/>
      </c>
      <c r="AS176" s="276" t="str">
        <f>IF(AS175="","",VLOOKUP(AS175,'②シフト記号表（従来型・ユニット型共通）'!$C$6:$L$47,10,FALSE))</f>
        <v/>
      </c>
      <c r="AT176" s="276" t="str">
        <f>IF(AT175="","",VLOOKUP(AT175,'②シフト記号表（従来型・ユニット型共通）'!$C$6:$L$47,10,FALSE))</f>
        <v/>
      </c>
      <c r="AU176" s="276" t="str">
        <f>IF(AU175="","",VLOOKUP(AU175,'②シフト記号表（従来型・ユニット型共通）'!$C$6:$L$47,10,FALSE))</f>
        <v/>
      </c>
      <c r="AV176" s="276" t="str">
        <f>IF(AV175="","",VLOOKUP(AV175,'②シフト記号表（従来型・ユニット型共通）'!$C$6:$L$47,10,FALSE))</f>
        <v/>
      </c>
      <c r="AW176" s="276" t="str">
        <f>IF(AW175="","",VLOOKUP(AW175,'②シフト記号表（従来型・ユニット型共通）'!$C$6:$L$47,10,FALSE))</f>
        <v/>
      </c>
      <c r="AX176" s="277" t="str">
        <f>IF(AX175="","",VLOOKUP(AX175,'②シフト記号表（従来型・ユニット型共通）'!$C$6:$L$47,10,FALSE))</f>
        <v/>
      </c>
      <c r="AY176" s="275" t="str">
        <f>IF(AY175="","",VLOOKUP(AY175,'②シフト記号表（従来型・ユニット型共通）'!$C$6:$L$47,10,FALSE))</f>
        <v/>
      </c>
      <c r="AZ176" s="276" t="str">
        <f>IF(AZ175="","",VLOOKUP(AZ175,'②シフト記号表（従来型・ユニット型共通）'!$C$6:$L$47,10,FALSE))</f>
        <v/>
      </c>
      <c r="BA176" s="276" t="str">
        <f>IF(BA175="","",VLOOKUP(BA175,'②シフト記号表（従来型・ユニット型共通）'!$C$6:$L$47,10,FALSE))</f>
        <v/>
      </c>
      <c r="BB176" s="750">
        <f>IF($BE$3="４週",SUM(W176:AX176),IF($BE$3="暦月",SUM(W176:BA176),""))</f>
        <v>0</v>
      </c>
      <c r="BC176" s="751"/>
      <c r="BD176" s="752">
        <f>IF($BE$3="４週",BB176/4,IF($BE$3="暦月",(BB176/($BE$8/7)),""))</f>
        <v>0</v>
      </c>
      <c r="BE176" s="751"/>
      <c r="BF176" s="747"/>
      <c r="BG176" s="748"/>
      <c r="BH176" s="748"/>
      <c r="BI176" s="748"/>
      <c r="BJ176" s="749"/>
    </row>
    <row r="177" spans="2:62" ht="20.25" customHeight="1">
      <c r="B177" s="660">
        <f>B175+1</f>
        <v>81</v>
      </c>
      <c r="C177" s="724"/>
      <c r="D177" s="651"/>
      <c r="E177" s="270"/>
      <c r="F177" s="271"/>
      <c r="G177" s="270"/>
      <c r="H177" s="271"/>
      <c r="I177" s="725"/>
      <c r="J177" s="726"/>
      <c r="K177" s="649"/>
      <c r="L177" s="650"/>
      <c r="M177" s="650"/>
      <c r="N177" s="651"/>
      <c r="O177" s="655"/>
      <c r="P177" s="656"/>
      <c r="Q177" s="656"/>
      <c r="R177" s="656"/>
      <c r="S177" s="657"/>
      <c r="T177" s="290" t="s">
        <v>902</v>
      </c>
      <c r="U177" s="291"/>
      <c r="V177" s="292"/>
      <c r="W177" s="283"/>
      <c r="X177" s="284"/>
      <c r="Y177" s="284"/>
      <c r="Z177" s="284"/>
      <c r="AA177" s="284"/>
      <c r="AB177" s="284"/>
      <c r="AC177" s="285"/>
      <c r="AD177" s="283"/>
      <c r="AE177" s="284"/>
      <c r="AF177" s="284"/>
      <c r="AG177" s="284"/>
      <c r="AH177" s="284"/>
      <c r="AI177" s="284"/>
      <c r="AJ177" s="285"/>
      <c r="AK177" s="283"/>
      <c r="AL177" s="284"/>
      <c r="AM177" s="284"/>
      <c r="AN177" s="284"/>
      <c r="AO177" s="284"/>
      <c r="AP177" s="284"/>
      <c r="AQ177" s="285"/>
      <c r="AR177" s="283"/>
      <c r="AS177" s="284"/>
      <c r="AT177" s="284"/>
      <c r="AU177" s="284"/>
      <c r="AV177" s="284"/>
      <c r="AW177" s="284"/>
      <c r="AX177" s="285"/>
      <c r="AY177" s="283"/>
      <c r="AZ177" s="284"/>
      <c r="BA177" s="286"/>
      <c r="BB177" s="658"/>
      <c r="BC177" s="659"/>
      <c r="BD177" s="713"/>
      <c r="BE177" s="714"/>
      <c r="BF177" s="715"/>
      <c r="BG177" s="716"/>
      <c r="BH177" s="716"/>
      <c r="BI177" s="716"/>
      <c r="BJ177" s="717"/>
    </row>
    <row r="178" spans="2:62" ht="20.25" customHeight="1">
      <c r="B178" s="661"/>
      <c r="C178" s="753"/>
      <c r="D178" s="754"/>
      <c r="E178" s="293"/>
      <c r="F178" s="294">
        <f>C177</f>
        <v>0</v>
      </c>
      <c r="G178" s="293"/>
      <c r="H178" s="294">
        <f>I177</f>
        <v>0</v>
      </c>
      <c r="I178" s="755"/>
      <c r="J178" s="756"/>
      <c r="K178" s="757"/>
      <c r="L178" s="758"/>
      <c r="M178" s="758"/>
      <c r="N178" s="754"/>
      <c r="O178" s="655"/>
      <c r="P178" s="656"/>
      <c r="Q178" s="656"/>
      <c r="R178" s="656"/>
      <c r="S178" s="657"/>
      <c r="T178" s="287" t="s">
        <v>903</v>
      </c>
      <c r="U178" s="288"/>
      <c r="V178" s="289"/>
      <c r="W178" s="275" t="str">
        <f>IF(W177="","",VLOOKUP(W177,'②シフト記号表（従来型・ユニット型共通）'!$C$6:$L$47,10,FALSE))</f>
        <v/>
      </c>
      <c r="X178" s="276" t="str">
        <f>IF(X177="","",VLOOKUP(X177,'②シフト記号表（従来型・ユニット型共通）'!$C$6:$L$47,10,FALSE))</f>
        <v/>
      </c>
      <c r="Y178" s="276" t="str">
        <f>IF(Y177="","",VLOOKUP(Y177,'②シフト記号表（従来型・ユニット型共通）'!$C$6:$L$47,10,FALSE))</f>
        <v/>
      </c>
      <c r="Z178" s="276" t="str">
        <f>IF(Z177="","",VLOOKUP(Z177,'②シフト記号表（従来型・ユニット型共通）'!$C$6:$L$47,10,FALSE))</f>
        <v/>
      </c>
      <c r="AA178" s="276" t="str">
        <f>IF(AA177="","",VLOOKUP(AA177,'②シフト記号表（従来型・ユニット型共通）'!$C$6:$L$47,10,FALSE))</f>
        <v/>
      </c>
      <c r="AB178" s="276" t="str">
        <f>IF(AB177="","",VLOOKUP(AB177,'②シフト記号表（従来型・ユニット型共通）'!$C$6:$L$47,10,FALSE))</f>
        <v/>
      </c>
      <c r="AC178" s="277" t="str">
        <f>IF(AC177="","",VLOOKUP(AC177,'②シフト記号表（従来型・ユニット型共通）'!$C$6:$L$47,10,FALSE))</f>
        <v/>
      </c>
      <c r="AD178" s="275" t="str">
        <f>IF(AD177="","",VLOOKUP(AD177,'②シフト記号表（従来型・ユニット型共通）'!$C$6:$L$47,10,FALSE))</f>
        <v/>
      </c>
      <c r="AE178" s="276" t="str">
        <f>IF(AE177="","",VLOOKUP(AE177,'②シフト記号表（従来型・ユニット型共通）'!$C$6:$L$47,10,FALSE))</f>
        <v/>
      </c>
      <c r="AF178" s="276" t="str">
        <f>IF(AF177="","",VLOOKUP(AF177,'②シフト記号表（従来型・ユニット型共通）'!$C$6:$L$47,10,FALSE))</f>
        <v/>
      </c>
      <c r="AG178" s="276" t="str">
        <f>IF(AG177="","",VLOOKUP(AG177,'②シフト記号表（従来型・ユニット型共通）'!$C$6:$L$47,10,FALSE))</f>
        <v/>
      </c>
      <c r="AH178" s="276" t="str">
        <f>IF(AH177="","",VLOOKUP(AH177,'②シフト記号表（従来型・ユニット型共通）'!$C$6:$L$47,10,FALSE))</f>
        <v/>
      </c>
      <c r="AI178" s="276" t="str">
        <f>IF(AI177="","",VLOOKUP(AI177,'②シフト記号表（従来型・ユニット型共通）'!$C$6:$L$47,10,FALSE))</f>
        <v/>
      </c>
      <c r="AJ178" s="277" t="str">
        <f>IF(AJ177="","",VLOOKUP(AJ177,'②シフト記号表（従来型・ユニット型共通）'!$C$6:$L$47,10,FALSE))</f>
        <v/>
      </c>
      <c r="AK178" s="275" t="str">
        <f>IF(AK177="","",VLOOKUP(AK177,'②シフト記号表（従来型・ユニット型共通）'!$C$6:$L$47,10,FALSE))</f>
        <v/>
      </c>
      <c r="AL178" s="276" t="str">
        <f>IF(AL177="","",VLOOKUP(AL177,'②シフト記号表（従来型・ユニット型共通）'!$C$6:$L$47,10,FALSE))</f>
        <v/>
      </c>
      <c r="AM178" s="276" t="str">
        <f>IF(AM177="","",VLOOKUP(AM177,'②シフト記号表（従来型・ユニット型共通）'!$C$6:$L$47,10,FALSE))</f>
        <v/>
      </c>
      <c r="AN178" s="276" t="str">
        <f>IF(AN177="","",VLOOKUP(AN177,'②シフト記号表（従来型・ユニット型共通）'!$C$6:$L$47,10,FALSE))</f>
        <v/>
      </c>
      <c r="AO178" s="276" t="str">
        <f>IF(AO177="","",VLOOKUP(AO177,'②シフト記号表（従来型・ユニット型共通）'!$C$6:$L$47,10,FALSE))</f>
        <v/>
      </c>
      <c r="AP178" s="276" t="str">
        <f>IF(AP177="","",VLOOKUP(AP177,'②シフト記号表（従来型・ユニット型共通）'!$C$6:$L$47,10,FALSE))</f>
        <v/>
      </c>
      <c r="AQ178" s="277" t="str">
        <f>IF(AQ177="","",VLOOKUP(AQ177,'②シフト記号表（従来型・ユニット型共通）'!$C$6:$L$47,10,FALSE))</f>
        <v/>
      </c>
      <c r="AR178" s="275" t="str">
        <f>IF(AR177="","",VLOOKUP(AR177,'②シフト記号表（従来型・ユニット型共通）'!$C$6:$L$47,10,FALSE))</f>
        <v/>
      </c>
      <c r="AS178" s="276" t="str">
        <f>IF(AS177="","",VLOOKUP(AS177,'②シフト記号表（従来型・ユニット型共通）'!$C$6:$L$47,10,FALSE))</f>
        <v/>
      </c>
      <c r="AT178" s="276" t="str">
        <f>IF(AT177="","",VLOOKUP(AT177,'②シフト記号表（従来型・ユニット型共通）'!$C$6:$L$47,10,FALSE))</f>
        <v/>
      </c>
      <c r="AU178" s="276" t="str">
        <f>IF(AU177="","",VLOOKUP(AU177,'②シフト記号表（従来型・ユニット型共通）'!$C$6:$L$47,10,FALSE))</f>
        <v/>
      </c>
      <c r="AV178" s="276" t="str">
        <f>IF(AV177="","",VLOOKUP(AV177,'②シフト記号表（従来型・ユニット型共通）'!$C$6:$L$47,10,FALSE))</f>
        <v/>
      </c>
      <c r="AW178" s="276" t="str">
        <f>IF(AW177="","",VLOOKUP(AW177,'②シフト記号表（従来型・ユニット型共通）'!$C$6:$L$47,10,FALSE))</f>
        <v/>
      </c>
      <c r="AX178" s="277" t="str">
        <f>IF(AX177="","",VLOOKUP(AX177,'②シフト記号表（従来型・ユニット型共通）'!$C$6:$L$47,10,FALSE))</f>
        <v/>
      </c>
      <c r="AY178" s="275" t="str">
        <f>IF(AY177="","",VLOOKUP(AY177,'②シフト記号表（従来型・ユニット型共通）'!$C$6:$L$47,10,FALSE))</f>
        <v/>
      </c>
      <c r="AZ178" s="276" t="str">
        <f>IF(AZ177="","",VLOOKUP(AZ177,'②シフト記号表（従来型・ユニット型共通）'!$C$6:$L$47,10,FALSE))</f>
        <v/>
      </c>
      <c r="BA178" s="276" t="str">
        <f>IF(BA177="","",VLOOKUP(BA177,'②シフト記号表（従来型・ユニット型共通）'!$C$6:$L$47,10,FALSE))</f>
        <v/>
      </c>
      <c r="BB178" s="750">
        <f>IF($BE$3="４週",SUM(W178:AX178),IF($BE$3="暦月",SUM(W178:BA178),""))</f>
        <v>0</v>
      </c>
      <c r="BC178" s="751"/>
      <c r="BD178" s="752">
        <f>IF($BE$3="４週",BB178/4,IF($BE$3="暦月",(BB178/($BE$8/7)),""))</f>
        <v>0</v>
      </c>
      <c r="BE178" s="751"/>
      <c r="BF178" s="747"/>
      <c r="BG178" s="748"/>
      <c r="BH178" s="748"/>
      <c r="BI178" s="748"/>
      <c r="BJ178" s="749"/>
    </row>
    <row r="179" spans="2:62" ht="20.25" customHeight="1">
      <c r="B179" s="660">
        <f>B177+1</f>
        <v>82</v>
      </c>
      <c r="C179" s="724"/>
      <c r="D179" s="651"/>
      <c r="E179" s="270"/>
      <c r="F179" s="271"/>
      <c r="G179" s="270"/>
      <c r="H179" s="271"/>
      <c r="I179" s="725"/>
      <c r="J179" s="726"/>
      <c r="K179" s="649"/>
      <c r="L179" s="650"/>
      <c r="M179" s="650"/>
      <c r="N179" s="651"/>
      <c r="O179" s="655"/>
      <c r="P179" s="656"/>
      <c r="Q179" s="656"/>
      <c r="R179" s="656"/>
      <c r="S179" s="657"/>
      <c r="T179" s="290" t="s">
        <v>902</v>
      </c>
      <c r="U179" s="291"/>
      <c r="V179" s="292"/>
      <c r="W179" s="283"/>
      <c r="X179" s="284"/>
      <c r="Y179" s="284"/>
      <c r="Z179" s="284"/>
      <c r="AA179" s="284"/>
      <c r="AB179" s="284"/>
      <c r="AC179" s="285"/>
      <c r="AD179" s="283"/>
      <c r="AE179" s="284"/>
      <c r="AF179" s="284"/>
      <c r="AG179" s="284"/>
      <c r="AH179" s="284"/>
      <c r="AI179" s="284"/>
      <c r="AJ179" s="285"/>
      <c r="AK179" s="283"/>
      <c r="AL179" s="284"/>
      <c r="AM179" s="284"/>
      <c r="AN179" s="284"/>
      <c r="AO179" s="284"/>
      <c r="AP179" s="284"/>
      <c r="AQ179" s="285"/>
      <c r="AR179" s="283"/>
      <c r="AS179" s="284"/>
      <c r="AT179" s="284"/>
      <c r="AU179" s="284"/>
      <c r="AV179" s="284"/>
      <c r="AW179" s="284"/>
      <c r="AX179" s="285"/>
      <c r="AY179" s="283"/>
      <c r="AZ179" s="284"/>
      <c r="BA179" s="286"/>
      <c r="BB179" s="658"/>
      <c r="BC179" s="659"/>
      <c r="BD179" s="713"/>
      <c r="BE179" s="714"/>
      <c r="BF179" s="715"/>
      <c r="BG179" s="716"/>
      <c r="BH179" s="716"/>
      <c r="BI179" s="716"/>
      <c r="BJ179" s="717"/>
    </row>
    <row r="180" spans="2:62" ht="20.25" customHeight="1">
      <c r="B180" s="661"/>
      <c r="C180" s="753"/>
      <c r="D180" s="754"/>
      <c r="E180" s="293"/>
      <c r="F180" s="294">
        <f>C179</f>
        <v>0</v>
      </c>
      <c r="G180" s="293"/>
      <c r="H180" s="294">
        <f>I179</f>
        <v>0</v>
      </c>
      <c r="I180" s="755"/>
      <c r="J180" s="756"/>
      <c r="K180" s="757"/>
      <c r="L180" s="758"/>
      <c r="M180" s="758"/>
      <c r="N180" s="754"/>
      <c r="O180" s="655"/>
      <c r="P180" s="656"/>
      <c r="Q180" s="656"/>
      <c r="R180" s="656"/>
      <c r="S180" s="657"/>
      <c r="T180" s="287" t="s">
        <v>903</v>
      </c>
      <c r="U180" s="288"/>
      <c r="V180" s="289"/>
      <c r="W180" s="275" t="str">
        <f>IF(W179="","",VLOOKUP(W179,'②シフト記号表（従来型・ユニット型共通）'!$C$6:$L$47,10,FALSE))</f>
        <v/>
      </c>
      <c r="X180" s="276" t="str">
        <f>IF(X179="","",VLOOKUP(X179,'②シフト記号表（従来型・ユニット型共通）'!$C$6:$L$47,10,FALSE))</f>
        <v/>
      </c>
      <c r="Y180" s="276" t="str">
        <f>IF(Y179="","",VLOOKUP(Y179,'②シフト記号表（従来型・ユニット型共通）'!$C$6:$L$47,10,FALSE))</f>
        <v/>
      </c>
      <c r="Z180" s="276" t="str">
        <f>IF(Z179="","",VLOOKUP(Z179,'②シフト記号表（従来型・ユニット型共通）'!$C$6:$L$47,10,FALSE))</f>
        <v/>
      </c>
      <c r="AA180" s="276" t="str">
        <f>IF(AA179="","",VLOOKUP(AA179,'②シフト記号表（従来型・ユニット型共通）'!$C$6:$L$47,10,FALSE))</f>
        <v/>
      </c>
      <c r="AB180" s="276" t="str">
        <f>IF(AB179="","",VLOOKUP(AB179,'②シフト記号表（従来型・ユニット型共通）'!$C$6:$L$47,10,FALSE))</f>
        <v/>
      </c>
      <c r="AC180" s="277" t="str">
        <f>IF(AC179="","",VLOOKUP(AC179,'②シフト記号表（従来型・ユニット型共通）'!$C$6:$L$47,10,FALSE))</f>
        <v/>
      </c>
      <c r="AD180" s="275" t="str">
        <f>IF(AD179="","",VLOOKUP(AD179,'②シフト記号表（従来型・ユニット型共通）'!$C$6:$L$47,10,FALSE))</f>
        <v/>
      </c>
      <c r="AE180" s="276" t="str">
        <f>IF(AE179="","",VLOOKUP(AE179,'②シフト記号表（従来型・ユニット型共通）'!$C$6:$L$47,10,FALSE))</f>
        <v/>
      </c>
      <c r="AF180" s="276" t="str">
        <f>IF(AF179="","",VLOOKUP(AF179,'②シフト記号表（従来型・ユニット型共通）'!$C$6:$L$47,10,FALSE))</f>
        <v/>
      </c>
      <c r="AG180" s="276" t="str">
        <f>IF(AG179="","",VLOOKUP(AG179,'②シフト記号表（従来型・ユニット型共通）'!$C$6:$L$47,10,FALSE))</f>
        <v/>
      </c>
      <c r="AH180" s="276" t="str">
        <f>IF(AH179="","",VLOOKUP(AH179,'②シフト記号表（従来型・ユニット型共通）'!$C$6:$L$47,10,FALSE))</f>
        <v/>
      </c>
      <c r="AI180" s="276" t="str">
        <f>IF(AI179="","",VLOOKUP(AI179,'②シフト記号表（従来型・ユニット型共通）'!$C$6:$L$47,10,FALSE))</f>
        <v/>
      </c>
      <c r="AJ180" s="277" t="str">
        <f>IF(AJ179="","",VLOOKUP(AJ179,'②シフト記号表（従来型・ユニット型共通）'!$C$6:$L$47,10,FALSE))</f>
        <v/>
      </c>
      <c r="AK180" s="275" t="str">
        <f>IF(AK179="","",VLOOKUP(AK179,'②シフト記号表（従来型・ユニット型共通）'!$C$6:$L$47,10,FALSE))</f>
        <v/>
      </c>
      <c r="AL180" s="276" t="str">
        <f>IF(AL179="","",VLOOKUP(AL179,'②シフト記号表（従来型・ユニット型共通）'!$C$6:$L$47,10,FALSE))</f>
        <v/>
      </c>
      <c r="AM180" s="276" t="str">
        <f>IF(AM179="","",VLOOKUP(AM179,'②シフト記号表（従来型・ユニット型共通）'!$C$6:$L$47,10,FALSE))</f>
        <v/>
      </c>
      <c r="AN180" s="276" t="str">
        <f>IF(AN179="","",VLOOKUP(AN179,'②シフト記号表（従来型・ユニット型共通）'!$C$6:$L$47,10,FALSE))</f>
        <v/>
      </c>
      <c r="AO180" s="276" t="str">
        <f>IF(AO179="","",VLOOKUP(AO179,'②シフト記号表（従来型・ユニット型共通）'!$C$6:$L$47,10,FALSE))</f>
        <v/>
      </c>
      <c r="AP180" s="276" t="str">
        <f>IF(AP179="","",VLOOKUP(AP179,'②シフト記号表（従来型・ユニット型共通）'!$C$6:$L$47,10,FALSE))</f>
        <v/>
      </c>
      <c r="AQ180" s="277" t="str">
        <f>IF(AQ179="","",VLOOKUP(AQ179,'②シフト記号表（従来型・ユニット型共通）'!$C$6:$L$47,10,FALSE))</f>
        <v/>
      </c>
      <c r="AR180" s="275" t="str">
        <f>IF(AR179="","",VLOOKUP(AR179,'②シフト記号表（従来型・ユニット型共通）'!$C$6:$L$47,10,FALSE))</f>
        <v/>
      </c>
      <c r="AS180" s="276" t="str">
        <f>IF(AS179="","",VLOOKUP(AS179,'②シフト記号表（従来型・ユニット型共通）'!$C$6:$L$47,10,FALSE))</f>
        <v/>
      </c>
      <c r="AT180" s="276" t="str">
        <f>IF(AT179="","",VLOOKUP(AT179,'②シフト記号表（従来型・ユニット型共通）'!$C$6:$L$47,10,FALSE))</f>
        <v/>
      </c>
      <c r="AU180" s="276" t="str">
        <f>IF(AU179="","",VLOOKUP(AU179,'②シフト記号表（従来型・ユニット型共通）'!$C$6:$L$47,10,FALSE))</f>
        <v/>
      </c>
      <c r="AV180" s="276" t="str">
        <f>IF(AV179="","",VLOOKUP(AV179,'②シフト記号表（従来型・ユニット型共通）'!$C$6:$L$47,10,FALSE))</f>
        <v/>
      </c>
      <c r="AW180" s="276" t="str">
        <f>IF(AW179="","",VLOOKUP(AW179,'②シフト記号表（従来型・ユニット型共通）'!$C$6:$L$47,10,FALSE))</f>
        <v/>
      </c>
      <c r="AX180" s="277" t="str">
        <f>IF(AX179="","",VLOOKUP(AX179,'②シフト記号表（従来型・ユニット型共通）'!$C$6:$L$47,10,FALSE))</f>
        <v/>
      </c>
      <c r="AY180" s="275" t="str">
        <f>IF(AY179="","",VLOOKUP(AY179,'②シフト記号表（従来型・ユニット型共通）'!$C$6:$L$47,10,FALSE))</f>
        <v/>
      </c>
      <c r="AZ180" s="276" t="str">
        <f>IF(AZ179="","",VLOOKUP(AZ179,'②シフト記号表（従来型・ユニット型共通）'!$C$6:$L$47,10,FALSE))</f>
        <v/>
      </c>
      <c r="BA180" s="276" t="str">
        <f>IF(BA179="","",VLOOKUP(BA179,'②シフト記号表（従来型・ユニット型共通）'!$C$6:$L$47,10,FALSE))</f>
        <v/>
      </c>
      <c r="BB180" s="750">
        <f>IF($BE$3="４週",SUM(W180:AX180),IF($BE$3="暦月",SUM(W180:BA180),""))</f>
        <v>0</v>
      </c>
      <c r="BC180" s="751"/>
      <c r="BD180" s="752">
        <f>IF($BE$3="４週",BB180/4,IF($BE$3="暦月",(BB180/($BE$8/7)),""))</f>
        <v>0</v>
      </c>
      <c r="BE180" s="751"/>
      <c r="BF180" s="747"/>
      <c r="BG180" s="748"/>
      <c r="BH180" s="748"/>
      <c r="BI180" s="748"/>
      <c r="BJ180" s="749"/>
    </row>
    <row r="181" spans="2:62" ht="20.25" customHeight="1">
      <c r="B181" s="660">
        <f>B179+1</f>
        <v>83</v>
      </c>
      <c r="C181" s="724"/>
      <c r="D181" s="651"/>
      <c r="E181" s="270"/>
      <c r="F181" s="271"/>
      <c r="G181" s="270"/>
      <c r="H181" s="271"/>
      <c r="I181" s="725"/>
      <c r="J181" s="726"/>
      <c r="K181" s="649"/>
      <c r="L181" s="650"/>
      <c r="M181" s="650"/>
      <c r="N181" s="651"/>
      <c r="O181" s="655"/>
      <c r="P181" s="656"/>
      <c r="Q181" s="656"/>
      <c r="R181" s="656"/>
      <c r="S181" s="657"/>
      <c r="T181" s="290" t="s">
        <v>902</v>
      </c>
      <c r="U181" s="291"/>
      <c r="V181" s="292"/>
      <c r="W181" s="283"/>
      <c r="X181" s="284"/>
      <c r="Y181" s="284"/>
      <c r="Z181" s="284"/>
      <c r="AA181" s="284"/>
      <c r="AB181" s="284"/>
      <c r="AC181" s="285"/>
      <c r="AD181" s="283"/>
      <c r="AE181" s="284"/>
      <c r="AF181" s="284"/>
      <c r="AG181" s="284"/>
      <c r="AH181" s="284"/>
      <c r="AI181" s="284"/>
      <c r="AJ181" s="285"/>
      <c r="AK181" s="283"/>
      <c r="AL181" s="284"/>
      <c r="AM181" s="284"/>
      <c r="AN181" s="284"/>
      <c r="AO181" s="284"/>
      <c r="AP181" s="284"/>
      <c r="AQ181" s="285"/>
      <c r="AR181" s="283"/>
      <c r="AS181" s="284"/>
      <c r="AT181" s="284"/>
      <c r="AU181" s="284"/>
      <c r="AV181" s="284"/>
      <c r="AW181" s="284"/>
      <c r="AX181" s="285"/>
      <c r="AY181" s="283"/>
      <c r="AZ181" s="284"/>
      <c r="BA181" s="286"/>
      <c r="BB181" s="658"/>
      <c r="BC181" s="659"/>
      <c r="BD181" s="713"/>
      <c r="BE181" s="714"/>
      <c r="BF181" s="715"/>
      <c r="BG181" s="716"/>
      <c r="BH181" s="716"/>
      <c r="BI181" s="716"/>
      <c r="BJ181" s="717"/>
    </row>
    <row r="182" spans="2:62" ht="20.25" customHeight="1">
      <c r="B182" s="661"/>
      <c r="C182" s="753"/>
      <c r="D182" s="754"/>
      <c r="E182" s="293"/>
      <c r="F182" s="294">
        <f>C181</f>
        <v>0</v>
      </c>
      <c r="G182" s="293"/>
      <c r="H182" s="294">
        <f>I181</f>
        <v>0</v>
      </c>
      <c r="I182" s="755"/>
      <c r="J182" s="756"/>
      <c r="K182" s="757"/>
      <c r="L182" s="758"/>
      <c r="M182" s="758"/>
      <c r="N182" s="754"/>
      <c r="O182" s="655"/>
      <c r="P182" s="656"/>
      <c r="Q182" s="656"/>
      <c r="R182" s="656"/>
      <c r="S182" s="657"/>
      <c r="T182" s="287" t="s">
        <v>903</v>
      </c>
      <c r="U182" s="288"/>
      <c r="V182" s="289"/>
      <c r="W182" s="275" t="str">
        <f>IF(W181="","",VLOOKUP(W181,'②シフト記号表（従来型・ユニット型共通）'!$C$6:$L$47,10,FALSE))</f>
        <v/>
      </c>
      <c r="X182" s="276" t="str">
        <f>IF(X181="","",VLOOKUP(X181,'②シフト記号表（従来型・ユニット型共通）'!$C$6:$L$47,10,FALSE))</f>
        <v/>
      </c>
      <c r="Y182" s="276" t="str">
        <f>IF(Y181="","",VLOOKUP(Y181,'②シフト記号表（従来型・ユニット型共通）'!$C$6:$L$47,10,FALSE))</f>
        <v/>
      </c>
      <c r="Z182" s="276" t="str">
        <f>IF(Z181="","",VLOOKUP(Z181,'②シフト記号表（従来型・ユニット型共通）'!$C$6:$L$47,10,FALSE))</f>
        <v/>
      </c>
      <c r="AA182" s="276" t="str">
        <f>IF(AA181="","",VLOOKUP(AA181,'②シフト記号表（従来型・ユニット型共通）'!$C$6:$L$47,10,FALSE))</f>
        <v/>
      </c>
      <c r="AB182" s="276" t="str">
        <f>IF(AB181="","",VLOOKUP(AB181,'②シフト記号表（従来型・ユニット型共通）'!$C$6:$L$47,10,FALSE))</f>
        <v/>
      </c>
      <c r="AC182" s="277" t="str">
        <f>IF(AC181="","",VLOOKUP(AC181,'②シフト記号表（従来型・ユニット型共通）'!$C$6:$L$47,10,FALSE))</f>
        <v/>
      </c>
      <c r="AD182" s="275" t="str">
        <f>IF(AD181="","",VLOOKUP(AD181,'②シフト記号表（従来型・ユニット型共通）'!$C$6:$L$47,10,FALSE))</f>
        <v/>
      </c>
      <c r="AE182" s="276" t="str">
        <f>IF(AE181="","",VLOOKUP(AE181,'②シフト記号表（従来型・ユニット型共通）'!$C$6:$L$47,10,FALSE))</f>
        <v/>
      </c>
      <c r="AF182" s="276" t="str">
        <f>IF(AF181="","",VLOOKUP(AF181,'②シフト記号表（従来型・ユニット型共通）'!$C$6:$L$47,10,FALSE))</f>
        <v/>
      </c>
      <c r="AG182" s="276" t="str">
        <f>IF(AG181="","",VLOOKUP(AG181,'②シフト記号表（従来型・ユニット型共通）'!$C$6:$L$47,10,FALSE))</f>
        <v/>
      </c>
      <c r="AH182" s="276" t="str">
        <f>IF(AH181="","",VLOOKUP(AH181,'②シフト記号表（従来型・ユニット型共通）'!$C$6:$L$47,10,FALSE))</f>
        <v/>
      </c>
      <c r="AI182" s="276" t="str">
        <f>IF(AI181="","",VLOOKUP(AI181,'②シフト記号表（従来型・ユニット型共通）'!$C$6:$L$47,10,FALSE))</f>
        <v/>
      </c>
      <c r="AJ182" s="277" t="str">
        <f>IF(AJ181="","",VLOOKUP(AJ181,'②シフト記号表（従来型・ユニット型共通）'!$C$6:$L$47,10,FALSE))</f>
        <v/>
      </c>
      <c r="AK182" s="275" t="str">
        <f>IF(AK181="","",VLOOKUP(AK181,'②シフト記号表（従来型・ユニット型共通）'!$C$6:$L$47,10,FALSE))</f>
        <v/>
      </c>
      <c r="AL182" s="276" t="str">
        <f>IF(AL181="","",VLOOKUP(AL181,'②シフト記号表（従来型・ユニット型共通）'!$C$6:$L$47,10,FALSE))</f>
        <v/>
      </c>
      <c r="AM182" s="276" t="str">
        <f>IF(AM181="","",VLOOKUP(AM181,'②シフト記号表（従来型・ユニット型共通）'!$C$6:$L$47,10,FALSE))</f>
        <v/>
      </c>
      <c r="AN182" s="276" t="str">
        <f>IF(AN181="","",VLOOKUP(AN181,'②シフト記号表（従来型・ユニット型共通）'!$C$6:$L$47,10,FALSE))</f>
        <v/>
      </c>
      <c r="AO182" s="276" t="str">
        <f>IF(AO181="","",VLOOKUP(AO181,'②シフト記号表（従来型・ユニット型共通）'!$C$6:$L$47,10,FALSE))</f>
        <v/>
      </c>
      <c r="AP182" s="276" t="str">
        <f>IF(AP181="","",VLOOKUP(AP181,'②シフト記号表（従来型・ユニット型共通）'!$C$6:$L$47,10,FALSE))</f>
        <v/>
      </c>
      <c r="AQ182" s="277" t="str">
        <f>IF(AQ181="","",VLOOKUP(AQ181,'②シフト記号表（従来型・ユニット型共通）'!$C$6:$L$47,10,FALSE))</f>
        <v/>
      </c>
      <c r="AR182" s="275" t="str">
        <f>IF(AR181="","",VLOOKUP(AR181,'②シフト記号表（従来型・ユニット型共通）'!$C$6:$L$47,10,FALSE))</f>
        <v/>
      </c>
      <c r="AS182" s="276" t="str">
        <f>IF(AS181="","",VLOOKUP(AS181,'②シフト記号表（従来型・ユニット型共通）'!$C$6:$L$47,10,FALSE))</f>
        <v/>
      </c>
      <c r="AT182" s="276" t="str">
        <f>IF(AT181="","",VLOOKUP(AT181,'②シフト記号表（従来型・ユニット型共通）'!$C$6:$L$47,10,FALSE))</f>
        <v/>
      </c>
      <c r="AU182" s="276" t="str">
        <f>IF(AU181="","",VLOOKUP(AU181,'②シフト記号表（従来型・ユニット型共通）'!$C$6:$L$47,10,FALSE))</f>
        <v/>
      </c>
      <c r="AV182" s="276" t="str">
        <f>IF(AV181="","",VLOOKUP(AV181,'②シフト記号表（従来型・ユニット型共通）'!$C$6:$L$47,10,FALSE))</f>
        <v/>
      </c>
      <c r="AW182" s="276" t="str">
        <f>IF(AW181="","",VLOOKUP(AW181,'②シフト記号表（従来型・ユニット型共通）'!$C$6:$L$47,10,FALSE))</f>
        <v/>
      </c>
      <c r="AX182" s="277" t="str">
        <f>IF(AX181="","",VLOOKUP(AX181,'②シフト記号表（従来型・ユニット型共通）'!$C$6:$L$47,10,FALSE))</f>
        <v/>
      </c>
      <c r="AY182" s="275" t="str">
        <f>IF(AY181="","",VLOOKUP(AY181,'②シフト記号表（従来型・ユニット型共通）'!$C$6:$L$47,10,FALSE))</f>
        <v/>
      </c>
      <c r="AZ182" s="276" t="str">
        <f>IF(AZ181="","",VLOOKUP(AZ181,'②シフト記号表（従来型・ユニット型共通）'!$C$6:$L$47,10,FALSE))</f>
        <v/>
      </c>
      <c r="BA182" s="276" t="str">
        <f>IF(BA181="","",VLOOKUP(BA181,'②シフト記号表（従来型・ユニット型共通）'!$C$6:$L$47,10,FALSE))</f>
        <v/>
      </c>
      <c r="BB182" s="750">
        <f>IF($BE$3="４週",SUM(W182:AX182),IF($BE$3="暦月",SUM(W182:BA182),""))</f>
        <v>0</v>
      </c>
      <c r="BC182" s="751"/>
      <c r="BD182" s="752">
        <f>IF($BE$3="４週",BB182/4,IF($BE$3="暦月",(BB182/($BE$8/7)),""))</f>
        <v>0</v>
      </c>
      <c r="BE182" s="751"/>
      <c r="BF182" s="747"/>
      <c r="BG182" s="748"/>
      <c r="BH182" s="748"/>
      <c r="BI182" s="748"/>
      <c r="BJ182" s="749"/>
    </row>
    <row r="183" spans="2:62" ht="20.25" customHeight="1">
      <c r="B183" s="660">
        <f>B181+1</f>
        <v>84</v>
      </c>
      <c r="C183" s="724"/>
      <c r="D183" s="651"/>
      <c r="E183" s="270"/>
      <c r="F183" s="271"/>
      <c r="G183" s="270"/>
      <c r="H183" s="271"/>
      <c r="I183" s="725"/>
      <c r="J183" s="726"/>
      <c r="K183" s="649"/>
      <c r="L183" s="650"/>
      <c r="M183" s="650"/>
      <c r="N183" s="651"/>
      <c r="O183" s="655"/>
      <c r="P183" s="656"/>
      <c r="Q183" s="656"/>
      <c r="R183" s="656"/>
      <c r="S183" s="657"/>
      <c r="T183" s="290" t="s">
        <v>902</v>
      </c>
      <c r="U183" s="291"/>
      <c r="V183" s="292"/>
      <c r="W183" s="283"/>
      <c r="X183" s="284"/>
      <c r="Y183" s="284"/>
      <c r="Z183" s="284"/>
      <c r="AA183" s="284"/>
      <c r="AB183" s="284"/>
      <c r="AC183" s="285"/>
      <c r="AD183" s="283"/>
      <c r="AE183" s="284"/>
      <c r="AF183" s="284"/>
      <c r="AG183" s="284"/>
      <c r="AH183" s="284"/>
      <c r="AI183" s="284"/>
      <c r="AJ183" s="285"/>
      <c r="AK183" s="283"/>
      <c r="AL183" s="284"/>
      <c r="AM183" s="284"/>
      <c r="AN183" s="284"/>
      <c r="AO183" s="284"/>
      <c r="AP183" s="284"/>
      <c r="AQ183" s="285"/>
      <c r="AR183" s="283"/>
      <c r="AS183" s="284"/>
      <c r="AT183" s="284"/>
      <c r="AU183" s="284"/>
      <c r="AV183" s="284"/>
      <c r="AW183" s="284"/>
      <c r="AX183" s="285"/>
      <c r="AY183" s="283"/>
      <c r="AZ183" s="284"/>
      <c r="BA183" s="286"/>
      <c r="BB183" s="658"/>
      <c r="BC183" s="659"/>
      <c r="BD183" s="713"/>
      <c r="BE183" s="714"/>
      <c r="BF183" s="715"/>
      <c r="BG183" s="716"/>
      <c r="BH183" s="716"/>
      <c r="BI183" s="716"/>
      <c r="BJ183" s="717"/>
    </row>
    <row r="184" spans="2:62" ht="20.25" customHeight="1">
      <c r="B184" s="661"/>
      <c r="C184" s="753"/>
      <c r="D184" s="754"/>
      <c r="E184" s="293"/>
      <c r="F184" s="294">
        <f>C183</f>
        <v>0</v>
      </c>
      <c r="G184" s="293"/>
      <c r="H184" s="294">
        <f>I183</f>
        <v>0</v>
      </c>
      <c r="I184" s="755"/>
      <c r="J184" s="756"/>
      <c r="K184" s="757"/>
      <c r="L184" s="758"/>
      <c r="M184" s="758"/>
      <c r="N184" s="754"/>
      <c r="O184" s="655"/>
      <c r="P184" s="656"/>
      <c r="Q184" s="656"/>
      <c r="R184" s="656"/>
      <c r="S184" s="657"/>
      <c r="T184" s="287" t="s">
        <v>903</v>
      </c>
      <c r="U184" s="288"/>
      <c r="V184" s="289"/>
      <c r="W184" s="275" t="str">
        <f>IF(W183="","",VLOOKUP(W183,'②シフト記号表（従来型・ユニット型共通）'!$C$6:$L$47,10,FALSE))</f>
        <v/>
      </c>
      <c r="X184" s="276" t="str">
        <f>IF(X183="","",VLOOKUP(X183,'②シフト記号表（従来型・ユニット型共通）'!$C$6:$L$47,10,FALSE))</f>
        <v/>
      </c>
      <c r="Y184" s="276" t="str">
        <f>IF(Y183="","",VLOOKUP(Y183,'②シフト記号表（従来型・ユニット型共通）'!$C$6:$L$47,10,FALSE))</f>
        <v/>
      </c>
      <c r="Z184" s="276" t="str">
        <f>IF(Z183="","",VLOOKUP(Z183,'②シフト記号表（従来型・ユニット型共通）'!$C$6:$L$47,10,FALSE))</f>
        <v/>
      </c>
      <c r="AA184" s="276" t="str">
        <f>IF(AA183="","",VLOOKUP(AA183,'②シフト記号表（従来型・ユニット型共通）'!$C$6:$L$47,10,FALSE))</f>
        <v/>
      </c>
      <c r="AB184" s="276" t="str">
        <f>IF(AB183="","",VLOOKUP(AB183,'②シフト記号表（従来型・ユニット型共通）'!$C$6:$L$47,10,FALSE))</f>
        <v/>
      </c>
      <c r="AC184" s="277" t="str">
        <f>IF(AC183="","",VLOOKUP(AC183,'②シフト記号表（従来型・ユニット型共通）'!$C$6:$L$47,10,FALSE))</f>
        <v/>
      </c>
      <c r="AD184" s="275" t="str">
        <f>IF(AD183="","",VLOOKUP(AD183,'②シフト記号表（従来型・ユニット型共通）'!$C$6:$L$47,10,FALSE))</f>
        <v/>
      </c>
      <c r="AE184" s="276" t="str">
        <f>IF(AE183="","",VLOOKUP(AE183,'②シフト記号表（従来型・ユニット型共通）'!$C$6:$L$47,10,FALSE))</f>
        <v/>
      </c>
      <c r="AF184" s="276" t="str">
        <f>IF(AF183="","",VLOOKUP(AF183,'②シフト記号表（従来型・ユニット型共通）'!$C$6:$L$47,10,FALSE))</f>
        <v/>
      </c>
      <c r="AG184" s="276" t="str">
        <f>IF(AG183="","",VLOOKUP(AG183,'②シフト記号表（従来型・ユニット型共通）'!$C$6:$L$47,10,FALSE))</f>
        <v/>
      </c>
      <c r="AH184" s="276" t="str">
        <f>IF(AH183="","",VLOOKUP(AH183,'②シフト記号表（従来型・ユニット型共通）'!$C$6:$L$47,10,FALSE))</f>
        <v/>
      </c>
      <c r="AI184" s="276" t="str">
        <f>IF(AI183="","",VLOOKUP(AI183,'②シフト記号表（従来型・ユニット型共通）'!$C$6:$L$47,10,FALSE))</f>
        <v/>
      </c>
      <c r="AJ184" s="277" t="str">
        <f>IF(AJ183="","",VLOOKUP(AJ183,'②シフト記号表（従来型・ユニット型共通）'!$C$6:$L$47,10,FALSE))</f>
        <v/>
      </c>
      <c r="AK184" s="275" t="str">
        <f>IF(AK183="","",VLOOKUP(AK183,'②シフト記号表（従来型・ユニット型共通）'!$C$6:$L$47,10,FALSE))</f>
        <v/>
      </c>
      <c r="AL184" s="276" t="str">
        <f>IF(AL183="","",VLOOKUP(AL183,'②シフト記号表（従来型・ユニット型共通）'!$C$6:$L$47,10,FALSE))</f>
        <v/>
      </c>
      <c r="AM184" s="276" t="str">
        <f>IF(AM183="","",VLOOKUP(AM183,'②シフト記号表（従来型・ユニット型共通）'!$C$6:$L$47,10,FALSE))</f>
        <v/>
      </c>
      <c r="AN184" s="276" t="str">
        <f>IF(AN183="","",VLOOKUP(AN183,'②シフト記号表（従来型・ユニット型共通）'!$C$6:$L$47,10,FALSE))</f>
        <v/>
      </c>
      <c r="AO184" s="276" t="str">
        <f>IF(AO183="","",VLOOKUP(AO183,'②シフト記号表（従来型・ユニット型共通）'!$C$6:$L$47,10,FALSE))</f>
        <v/>
      </c>
      <c r="AP184" s="276" t="str">
        <f>IF(AP183="","",VLOOKUP(AP183,'②シフト記号表（従来型・ユニット型共通）'!$C$6:$L$47,10,FALSE))</f>
        <v/>
      </c>
      <c r="AQ184" s="277" t="str">
        <f>IF(AQ183="","",VLOOKUP(AQ183,'②シフト記号表（従来型・ユニット型共通）'!$C$6:$L$47,10,FALSE))</f>
        <v/>
      </c>
      <c r="AR184" s="275" t="str">
        <f>IF(AR183="","",VLOOKUP(AR183,'②シフト記号表（従来型・ユニット型共通）'!$C$6:$L$47,10,FALSE))</f>
        <v/>
      </c>
      <c r="AS184" s="276" t="str">
        <f>IF(AS183="","",VLOOKUP(AS183,'②シフト記号表（従来型・ユニット型共通）'!$C$6:$L$47,10,FALSE))</f>
        <v/>
      </c>
      <c r="AT184" s="276" t="str">
        <f>IF(AT183="","",VLOOKUP(AT183,'②シフト記号表（従来型・ユニット型共通）'!$C$6:$L$47,10,FALSE))</f>
        <v/>
      </c>
      <c r="AU184" s="276" t="str">
        <f>IF(AU183="","",VLOOKUP(AU183,'②シフト記号表（従来型・ユニット型共通）'!$C$6:$L$47,10,FALSE))</f>
        <v/>
      </c>
      <c r="AV184" s="276" t="str">
        <f>IF(AV183="","",VLOOKUP(AV183,'②シフト記号表（従来型・ユニット型共通）'!$C$6:$L$47,10,FALSE))</f>
        <v/>
      </c>
      <c r="AW184" s="276" t="str">
        <f>IF(AW183="","",VLOOKUP(AW183,'②シフト記号表（従来型・ユニット型共通）'!$C$6:$L$47,10,FALSE))</f>
        <v/>
      </c>
      <c r="AX184" s="277" t="str">
        <f>IF(AX183="","",VLOOKUP(AX183,'②シフト記号表（従来型・ユニット型共通）'!$C$6:$L$47,10,FALSE))</f>
        <v/>
      </c>
      <c r="AY184" s="275" t="str">
        <f>IF(AY183="","",VLOOKUP(AY183,'②シフト記号表（従来型・ユニット型共通）'!$C$6:$L$47,10,FALSE))</f>
        <v/>
      </c>
      <c r="AZ184" s="276" t="str">
        <f>IF(AZ183="","",VLOOKUP(AZ183,'②シフト記号表（従来型・ユニット型共通）'!$C$6:$L$47,10,FALSE))</f>
        <v/>
      </c>
      <c r="BA184" s="276" t="str">
        <f>IF(BA183="","",VLOOKUP(BA183,'②シフト記号表（従来型・ユニット型共通）'!$C$6:$L$47,10,FALSE))</f>
        <v/>
      </c>
      <c r="BB184" s="750">
        <f>IF($BE$3="４週",SUM(W184:AX184),IF($BE$3="暦月",SUM(W184:BA184),""))</f>
        <v>0</v>
      </c>
      <c r="BC184" s="751"/>
      <c r="BD184" s="752">
        <f>IF($BE$3="４週",BB184/4,IF($BE$3="暦月",(BB184/($BE$8/7)),""))</f>
        <v>0</v>
      </c>
      <c r="BE184" s="751"/>
      <c r="BF184" s="747"/>
      <c r="BG184" s="748"/>
      <c r="BH184" s="748"/>
      <c r="BI184" s="748"/>
      <c r="BJ184" s="749"/>
    </row>
    <row r="185" spans="2:62" ht="20.25" customHeight="1">
      <c r="B185" s="660">
        <f>B183+1</f>
        <v>85</v>
      </c>
      <c r="C185" s="724"/>
      <c r="D185" s="651"/>
      <c r="E185" s="270"/>
      <c r="F185" s="271"/>
      <c r="G185" s="270"/>
      <c r="H185" s="271"/>
      <c r="I185" s="725"/>
      <c r="J185" s="726"/>
      <c r="K185" s="649"/>
      <c r="L185" s="650"/>
      <c r="M185" s="650"/>
      <c r="N185" s="651"/>
      <c r="O185" s="655"/>
      <c r="P185" s="656"/>
      <c r="Q185" s="656"/>
      <c r="R185" s="656"/>
      <c r="S185" s="657"/>
      <c r="T185" s="290" t="s">
        <v>902</v>
      </c>
      <c r="U185" s="291"/>
      <c r="V185" s="292"/>
      <c r="W185" s="283"/>
      <c r="X185" s="284"/>
      <c r="Y185" s="284"/>
      <c r="Z185" s="284"/>
      <c r="AA185" s="284"/>
      <c r="AB185" s="284"/>
      <c r="AC185" s="285"/>
      <c r="AD185" s="283"/>
      <c r="AE185" s="284"/>
      <c r="AF185" s="284"/>
      <c r="AG185" s="284"/>
      <c r="AH185" s="284"/>
      <c r="AI185" s="284"/>
      <c r="AJ185" s="285"/>
      <c r="AK185" s="283"/>
      <c r="AL185" s="284"/>
      <c r="AM185" s="284"/>
      <c r="AN185" s="284"/>
      <c r="AO185" s="284"/>
      <c r="AP185" s="284"/>
      <c r="AQ185" s="285"/>
      <c r="AR185" s="283"/>
      <c r="AS185" s="284"/>
      <c r="AT185" s="284"/>
      <c r="AU185" s="284"/>
      <c r="AV185" s="284"/>
      <c r="AW185" s="284"/>
      <c r="AX185" s="285"/>
      <c r="AY185" s="283"/>
      <c r="AZ185" s="284"/>
      <c r="BA185" s="286"/>
      <c r="BB185" s="658"/>
      <c r="BC185" s="659"/>
      <c r="BD185" s="713"/>
      <c r="BE185" s="714"/>
      <c r="BF185" s="715"/>
      <c r="BG185" s="716"/>
      <c r="BH185" s="716"/>
      <c r="BI185" s="716"/>
      <c r="BJ185" s="717"/>
    </row>
    <row r="186" spans="2:62" ht="20.25" customHeight="1">
      <c r="B186" s="661"/>
      <c r="C186" s="753"/>
      <c r="D186" s="754"/>
      <c r="E186" s="293"/>
      <c r="F186" s="294">
        <f>C185</f>
        <v>0</v>
      </c>
      <c r="G186" s="293"/>
      <c r="H186" s="294">
        <f>I185</f>
        <v>0</v>
      </c>
      <c r="I186" s="755"/>
      <c r="J186" s="756"/>
      <c r="K186" s="757"/>
      <c r="L186" s="758"/>
      <c r="M186" s="758"/>
      <c r="N186" s="754"/>
      <c r="O186" s="655"/>
      <c r="P186" s="656"/>
      <c r="Q186" s="656"/>
      <c r="R186" s="656"/>
      <c r="S186" s="657"/>
      <c r="T186" s="287" t="s">
        <v>903</v>
      </c>
      <c r="U186" s="288"/>
      <c r="V186" s="289"/>
      <c r="W186" s="275" t="str">
        <f>IF(W185="","",VLOOKUP(W185,'②シフト記号表（従来型・ユニット型共通）'!$C$6:$L$47,10,FALSE))</f>
        <v/>
      </c>
      <c r="X186" s="276" t="str">
        <f>IF(X185="","",VLOOKUP(X185,'②シフト記号表（従来型・ユニット型共通）'!$C$6:$L$47,10,FALSE))</f>
        <v/>
      </c>
      <c r="Y186" s="276" t="str">
        <f>IF(Y185="","",VLOOKUP(Y185,'②シフト記号表（従来型・ユニット型共通）'!$C$6:$L$47,10,FALSE))</f>
        <v/>
      </c>
      <c r="Z186" s="276" t="str">
        <f>IF(Z185="","",VLOOKUP(Z185,'②シフト記号表（従来型・ユニット型共通）'!$C$6:$L$47,10,FALSE))</f>
        <v/>
      </c>
      <c r="AA186" s="276" t="str">
        <f>IF(AA185="","",VLOOKUP(AA185,'②シフト記号表（従来型・ユニット型共通）'!$C$6:$L$47,10,FALSE))</f>
        <v/>
      </c>
      <c r="AB186" s="276" t="str">
        <f>IF(AB185="","",VLOOKUP(AB185,'②シフト記号表（従来型・ユニット型共通）'!$C$6:$L$47,10,FALSE))</f>
        <v/>
      </c>
      <c r="AC186" s="277" t="str">
        <f>IF(AC185="","",VLOOKUP(AC185,'②シフト記号表（従来型・ユニット型共通）'!$C$6:$L$47,10,FALSE))</f>
        <v/>
      </c>
      <c r="AD186" s="275" t="str">
        <f>IF(AD185="","",VLOOKUP(AD185,'②シフト記号表（従来型・ユニット型共通）'!$C$6:$L$47,10,FALSE))</f>
        <v/>
      </c>
      <c r="AE186" s="276" t="str">
        <f>IF(AE185="","",VLOOKUP(AE185,'②シフト記号表（従来型・ユニット型共通）'!$C$6:$L$47,10,FALSE))</f>
        <v/>
      </c>
      <c r="AF186" s="276" t="str">
        <f>IF(AF185="","",VLOOKUP(AF185,'②シフト記号表（従来型・ユニット型共通）'!$C$6:$L$47,10,FALSE))</f>
        <v/>
      </c>
      <c r="AG186" s="276" t="str">
        <f>IF(AG185="","",VLOOKUP(AG185,'②シフト記号表（従来型・ユニット型共通）'!$C$6:$L$47,10,FALSE))</f>
        <v/>
      </c>
      <c r="AH186" s="276" t="str">
        <f>IF(AH185="","",VLOOKUP(AH185,'②シフト記号表（従来型・ユニット型共通）'!$C$6:$L$47,10,FALSE))</f>
        <v/>
      </c>
      <c r="AI186" s="276" t="str">
        <f>IF(AI185="","",VLOOKUP(AI185,'②シフト記号表（従来型・ユニット型共通）'!$C$6:$L$47,10,FALSE))</f>
        <v/>
      </c>
      <c r="AJ186" s="277" t="str">
        <f>IF(AJ185="","",VLOOKUP(AJ185,'②シフト記号表（従来型・ユニット型共通）'!$C$6:$L$47,10,FALSE))</f>
        <v/>
      </c>
      <c r="AK186" s="275" t="str">
        <f>IF(AK185="","",VLOOKUP(AK185,'②シフト記号表（従来型・ユニット型共通）'!$C$6:$L$47,10,FALSE))</f>
        <v/>
      </c>
      <c r="AL186" s="276" t="str">
        <f>IF(AL185="","",VLOOKUP(AL185,'②シフト記号表（従来型・ユニット型共通）'!$C$6:$L$47,10,FALSE))</f>
        <v/>
      </c>
      <c r="AM186" s="276" t="str">
        <f>IF(AM185="","",VLOOKUP(AM185,'②シフト記号表（従来型・ユニット型共通）'!$C$6:$L$47,10,FALSE))</f>
        <v/>
      </c>
      <c r="AN186" s="276" t="str">
        <f>IF(AN185="","",VLOOKUP(AN185,'②シフト記号表（従来型・ユニット型共通）'!$C$6:$L$47,10,FALSE))</f>
        <v/>
      </c>
      <c r="AO186" s="276" t="str">
        <f>IF(AO185="","",VLOOKUP(AO185,'②シフト記号表（従来型・ユニット型共通）'!$C$6:$L$47,10,FALSE))</f>
        <v/>
      </c>
      <c r="AP186" s="276" t="str">
        <f>IF(AP185="","",VLOOKUP(AP185,'②シフト記号表（従来型・ユニット型共通）'!$C$6:$L$47,10,FALSE))</f>
        <v/>
      </c>
      <c r="AQ186" s="277" t="str">
        <f>IF(AQ185="","",VLOOKUP(AQ185,'②シフト記号表（従来型・ユニット型共通）'!$C$6:$L$47,10,FALSE))</f>
        <v/>
      </c>
      <c r="AR186" s="275" t="str">
        <f>IF(AR185="","",VLOOKUP(AR185,'②シフト記号表（従来型・ユニット型共通）'!$C$6:$L$47,10,FALSE))</f>
        <v/>
      </c>
      <c r="AS186" s="276" t="str">
        <f>IF(AS185="","",VLOOKUP(AS185,'②シフト記号表（従来型・ユニット型共通）'!$C$6:$L$47,10,FALSE))</f>
        <v/>
      </c>
      <c r="AT186" s="276" t="str">
        <f>IF(AT185="","",VLOOKUP(AT185,'②シフト記号表（従来型・ユニット型共通）'!$C$6:$L$47,10,FALSE))</f>
        <v/>
      </c>
      <c r="AU186" s="276" t="str">
        <f>IF(AU185="","",VLOOKUP(AU185,'②シフト記号表（従来型・ユニット型共通）'!$C$6:$L$47,10,FALSE))</f>
        <v/>
      </c>
      <c r="AV186" s="276" t="str">
        <f>IF(AV185="","",VLOOKUP(AV185,'②シフト記号表（従来型・ユニット型共通）'!$C$6:$L$47,10,FALSE))</f>
        <v/>
      </c>
      <c r="AW186" s="276" t="str">
        <f>IF(AW185="","",VLOOKUP(AW185,'②シフト記号表（従来型・ユニット型共通）'!$C$6:$L$47,10,FALSE))</f>
        <v/>
      </c>
      <c r="AX186" s="277" t="str">
        <f>IF(AX185="","",VLOOKUP(AX185,'②シフト記号表（従来型・ユニット型共通）'!$C$6:$L$47,10,FALSE))</f>
        <v/>
      </c>
      <c r="AY186" s="275" t="str">
        <f>IF(AY185="","",VLOOKUP(AY185,'②シフト記号表（従来型・ユニット型共通）'!$C$6:$L$47,10,FALSE))</f>
        <v/>
      </c>
      <c r="AZ186" s="276" t="str">
        <f>IF(AZ185="","",VLOOKUP(AZ185,'②シフト記号表（従来型・ユニット型共通）'!$C$6:$L$47,10,FALSE))</f>
        <v/>
      </c>
      <c r="BA186" s="276" t="str">
        <f>IF(BA185="","",VLOOKUP(BA185,'②シフト記号表（従来型・ユニット型共通）'!$C$6:$L$47,10,FALSE))</f>
        <v/>
      </c>
      <c r="BB186" s="750">
        <f>IF($BE$3="４週",SUM(W186:AX186),IF($BE$3="暦月",SUM(W186:BA186),""))</f>
        <v>0</v>
      </c>
      <c r="BC186" s="751"/>
      <c r="BD186" s="752">
        <f>IF($BE$3="４週",BB186/4,IF($BE$3="暦月",(BB186/($BE$8/7)),""))</f>
        <v>0</v>
      </c>
      <c r="BE186" s="751"/>
      <c r="BF186" s="747"/>
      <c r="BG186" s="748"/>
      <c r="BH186" s="748"/>
      <c r="BI186" s="748"/>
      <c r="BJ186" s="749"/>
    </row>
    <row r="187" spans="2:62" ht="20.25" customHeight="1">
      <c r="B187" s="660">
        <f>B185+1</f>
        <v>86</v>
      </c>
      <c r="C187" s="724"/>
      <c r="D187" s="651"/>
      <c r="E187" s="270"/>
      <c r="F187" s="271"/>
      <c r="G187" s="270"/>
      <c r="H187" s="271"/>
      <c r="I187" s="725"/>
      <c r="J187" s="726"/>
      <c r="K187" s="649"/>
      <c r="L187" s="650"/>
      <c r="M187" s="650"/>
      <c r="N187" s="651"/>
      <c r="O187" s="655"/>
      <c r="P187" s="656"/>
      <c r="Q187" s="656"/>
      <c r="R187" s="656"/>
      <c r="S187" s="657"/>
      <c r="T187" s="290" t="s">
        <v>902</v>
      </c>
      <c r="U187" s="291"/>
      <c r="V187" s="292"/>
      <c r="W187" s="283"/>
      <c r="X187" s="284"/>
      <c r="Y187" s="284"/>
      <c r="Z187" s="284"/>
      <c r="AA187" s="284"/>
      <c r="AB187" s="284"/>
      <c r="AC187" s="285"/>
      <c r="AD187" s="283"/>
      <c r="AE187" s="284"/>
      <c r="AF187" s="284"/>
      <c r="AG187" s="284"/>
      <c r="AH187" s="284"/>
      <c r="AI187" s="284"/>
      <c r="AJ187" s="285"/>
      <c r="AK187" s="283"/>
      <c r="AL187" s="284"/>
      <c r="AM187" s="284"/>
      <c r="AN187" s="284"/>
      <c r="AO187" s="284"/>
      <c r="AP187" s="284"/>
      <c r="AQ187" s="285"/>
      <c r="AR187" s="283"/>
      <c r="AS187" s="284"/>
      <c r="AT187" s="284"/>
      <c r="AU187" s="284"/>
      <c r="AV187" s="284"/>
      <c r="AW187" s="284"/>
      <c r="AX187" s="285"/>
      <c r="AY187" s="283"/>
      <c r="AZ187" s="284"/>
      <c r="BA187" s="286"/>
      <c r="BB187" s="658"/>
      <c r="BC187" s="659"/>
      <c r="BD187" s="713"/>
      <c r="BE187" s="714"/>
      <c r="BF187" s="715"/>
      <c r="BG187" s="716"/>
      <c r="BH187" s="716"/>
      <c r="BI187" s="716"/>
      <c r="BJ187" s="717"/>
    </row>
    <row r="188" spans="2:62" ht="20.25" customHeight="1">
      <c r="B188" s="661"/>
      <c r="C188" s="753"/>
      <c r="D188" s="754"/>
      <c r="E188" s="293"/>
      <c r="F188" s="294">
        <f>C187</f>
        <v>0</v>
      </c>
      <c r="G188" s="293"/>
      <c r="H188" s="294">
        <f>I187</f>
        <v>0</v>
      </c>
      <c r="I188" s="755"/>
      <c r="J188" s="756"/>
      <c r="K188" s="757"/>
      <c r="L188" s="758"/>
      <c r="M188" s="758"/>
      <c r="N188" s="754"/>
      <c r="O188" s="655"/>
      <c r="P188" s="656"/>
      <c r="Q188" s="656"/>
      <c r="R188" s="656"/>
      <c r="S188" s="657"/>
      <c r="T188" s="287" t="s">
        <v>903</v>
      </c>
      <c r="U188" s="288"/>
      <c r="V188" s="289"/>
      <c r="W188" s="275" t="str">
        <f>IF(W187="","",VLOOKUP(W187,'②シフト記号表（従来型・ユニット型共通）'!$C$6:$L$47,10,FALSE))</f>
        <v/>
      </c>
      <c r="X188" s="276" t="str">
        <f>IF(X187="","",VLOOKUP(X187,'②シフト記号表（従来型・ユニット型共通）'!$C$6:$L$47,10,FALSE))</f>
        <v/>
      </c>
      <c r="Y188" s="276" t="str">
        <f>IF(Y187="","",VLOOKUP(Y187,'②シフト記号表（従来型・ユニット型共通）'!$C$6:$L$47,10,FALSE))</f>
        <v/>
      </c>
      <c r="Z188" s="276" t="str">
        <f>IF(Z187="","",VLOOKUP(Z187,'②シフト記号表（従来型・ユニット型共通）'!$C$6:$L$47,10,FALSE))</f>
        <v/>
      </c>
      <c r="AA188" s="276" t="str">
        <f>IF(AA187="","",VLOOKUP(AA187,'②シフト記号表（従来型・ユニット型共通）'!$C$6:$L$47,10,FALSE))</f>
        <v/>
      </c>
      <c r="AB188" s="276" t="str">
        <f>IF(AB187="","",VLOOKUP(AB187,'②シフト記号表（従来型・ユニット型共通）'!$C$6:$L$47,10,FALSE))</f>
        <v/>
      </c>
      <c r="AC188" s="277" t="str">
        <f>IF(AC187="","",VLOOKUP(AC187,'②シフト記号表（従来型・ユニット型共通）'!$C$6:$L$47,10,FALSE))</f>
        <v/>
      </c>
      <c r="AD188" s="275" t="str">
        <f>IF(AD187="","",VLOOKUP(AD187,'②シフト記号表（従来型・ユニット型共通）'!$C$6:$L$47,10,FALSE))</f>
        <v/>
      </c>
      <c r="AE188" s="276" t="str">
        <f>IF(AE187="","",VLOOKUP(AE187,'②シフト記号表（従来型・ユニット型共通）'!$C$6:$L$47,10,FALSE))</f>
        <v/>
      </c>
      <c r="AF188" s="276" t="str">
        <f>IF(AF187="","",VLOOKUP(AF187,'②シフト記号表（従来型・ユニット型共通）'!$C$6:$L$47,10,FALSE))</f>
        <v/>
      </c>
      <c r="AG188" s="276" t="str">
        <f>IF(AG187="","",VLOOKUP(AG187,'②シフト記号表（従来型・ユニット型共通）'!$C$6:$L$47,10,FALSE))</f>
        <v/>
      </c>
      <c r="AH188" s="276" t="str">
        <f>IF(AH187="","",VLOOKUP(AH187,'②シフト記号表（従来型・ユニット型共通）'!$C$6:$L$47,10,FALSE))</f>
        <v/>
      </c>
      <c r="AI188" s="276" t="str">
        <f>IF(AI187="","",VLOOKUP(AI187,'②シフト記号表（従来型・ユニット型共通）'!$C$6:$L$47,10,FALSE))</f>
        <v/>
      </c>
      <c r="AJ188" s="277" t="str">
        <f>IF(AJ187="","",VLOOKUP(AJ187,'②シフト記号表（従来型・ユニット型共通）'!$C$6:$L$47,10,FALSE))</f>
        <v/>
      </c>
      <c r="AK188" s="275" t="str">
        <f>IF(AK187="","",VLOOKUP(AK187,'②シフト記号表（従来型・ユニット型共通）'!$C$6:$L$47,10,FALSE))</f>
        <v/>
      </c>
      <c r="AL188" s="276" t="str">
        <f>IF(AL187="","",VLOOKUP(AL187,'②シフト記号表（従来型・ユニット型共通）'!$C$6:$L$47,10,FALSE))</f>
        <v/>
      </c>
      <c r="AM188" s="276" t="str">
        <f>IF(AM187="","",VLOOKUP(AM187,'②シフト記号表（従来型・ユニット型共通）'!$C$6:$L$47,10,FALSE))</f>
        <v/>
      </c>
      <c r="AN188" s="276" t="str">
        <f>IF(AN187="","",VLOOKUP(AN187,'②シフト記号表（従来型・ユニット型共通）'!$C$6:$L$47,10,FALSE))</f>
        <v/>
      </c>
      <c r="AO188" s="276" t="str">
        <f>IF(AO187="","",VLOOKUP(AO187,'②シフト記号表（従来型・ユニット型共通）'!$C$6:$L$47,10,FALSE))</f>
        <v/>
      </c>
      <c r="AP188" s="276" t="str">
        <f>IF(AP187="","",VLOOKUP(AP187,'②シフト記号表（従来型・ユニット型共通）'!$C$6:$L$47,10,FALSE))</f>
        <v/>
      </c>
      <c r="AQ188" s="277" t="str">
        <f>IF(AQ187="","",VLOOKUP(AQ187,'②シフト記号表（従来型・ユニット型共通）'!$C$6:$L$47,10,FALSE))</f>
        <v/>
      </c>
      <c r="AR188" s="275" t="str">
        <f>IF(AR187="","",VLOOKUP(AR187,'②シフト記号表（従来型・ユニット型共通）'!$C$6:$L$47,10,FALSE))</f>
        <v/>
      </c>
      <c r="AS188" s="276" t="str">
        <f>IF(AS187="","",VLOOKUP(AS187,'②シフト記号表（従来型・ユニット型共通）'!$C$6:$L$47,10,FALSE))</f>
        <v/>
      </c>
      <c r="AT188" s="276" t="str">
        <f>IF(AT187="","",VLOOKUP(AT187,'②シフト記号表（従来型・ユニット型共通）'!$C$6:$L$47,10,FALSE))</f>
        <v/>
      </c>
      <c r="AU188" s="276" t="str">
        <f>IF(AU187="","",VLOOKUP(AU187,'②シフト記号表（従来型・ユニット型共通）'!$C$6:$L$47,10,FALSE))</f>
        <v/>
      </c>
      <c r="AV188" s="276" t="str">
        <f>IF(AV187="","",VLOOKUP(AV187,'②シフト記号表（従来型・ユニット型共通）'!$C$6:$L$47,10,FALSE))</f>
        <v/>
      </c>
      <c r="AW188" s="276" t="str">
        <f>IF(AW187="","",VLOOKUP(AW187,'②シフト記号表（従来型・ユニット型共通）'!$C$6:$L$47,10,FALSE))</f>
        <v/>
      </c>
      <c r="AX188" s="277" t="str">
        <f>IF(AX187="","",VLOOKUP(AX187,'②シフト記号表（従来型・ユニット型共通）'!$C$6:$L$47,10,FALSE))</f>
        <v/>
      </c>
      <c r="AY188" s="275" t="str">
        <f>IF(AY187="","",VLOOKUP(AY187,'②シフト記号表（従来型・ユニット型共通）'!$C$6:$L$47,10,FALSE))</f>
        <v/>
      </c>
      <c r="AZ188" s="276" t="str">
        <f>IF(AZ187="","",VLOOKUP(AZ187,'②シフト記号表（従来型・ユニット型共通）'!$C$6:$L$47,10,FALSE))</f>
        <v/>
      </c>
      <c r="BA188" s="276" t="str">
        <f>IF(BA187="","",VLOOKUP(BA187,'②シフト記号表（従来型・ユニット型共通）'!$C$6:$L$47,10,FALSE))</f>
        <v/>
      </c>
      <c r="BB188" s="750">
        <f>IF($BE$3="４週",SUM(W188:AX188),IF($BE$3="暦月",SUM(W188:BA188),""))</f>
        <v>0</v>
      </c>
      <c r="BC188" s="751"/>
      <c r="BD188" s="752">
        <f>IF($BE$3="４週",BB188/4,IF($BE$3="暦月",(BB188/($BE$8/7)),""))</f>
        <v>0</v>
      </c>
      <c r="BE188" s="751"/>
      <c r="BF188" s="747"/>
      <c r="BG188" s="748"/>
      <c r="BH188" s="748"/>
      <c r="BI188" s="748"/>
      <c r="BJ188" s="749"/>
    </row>
    <row r="189" spans="2:62" ht="20.25" customHeight="1">
      <c r="B189" s="660">
        <f>B187+1</f>
        <v>87</v>
      </c>
      <c r="C189" s="724"/>
      <c r="D189" s="651"/>
      <c r="E189" s="270"/>
      <c r="F189" s="271"/>
      <c r="G189" s="270"/>
      <c r="H189" s="271"/>
      <c r="I189" s="725"/>
      <c r="J189" s="726"/>
      <c r="K189" s="649"/>
      <c r="L189" s="650"/>
      <c r="M189" s="650"/>
      <c r="N189" s="651"/>
      <c r="O189" s="655"/>
      <c r="P189" s="656"/>
      <c r="Q189" s="656"/>
      <c r="R189" s="656"/>
      <c r="S189" s="657"/>
      <c r="T189" s="290" t="s">
        <v>902</v>
      </c>
      <c r="U189" s="291"/>
      <c r="V189" s="292"/>
      <c r="W189" s="283"/>
      <c r="X189" s="284"/>
      <c r="Y189" s="284"/>
      <c r="Z189" s="284"/>
      <c r="AA189" s="284"/>
      <c r="AB189" s="284"/>
      <c r="AC189" s="285"/>
      <c r="AD189" s="283"/>
      <c r="AE189" s="284"/>
      <c r="AF189" s="284"/>
      <c r="AG189" s="284"/>
      <c r="AH189" s="284"/>
      <c r="AI189" s="284"/>
      <c r="AJ189" s="285"/>
      <c r="AK189" s="283"/>
      <c r="AL189" s="284"/>
      <c r="AM189" s="284"/>
      <c r="AN189" s="284"/>
      <c r="AO189" s="284"/>
      <c r="AP189" s="284"/>
      <c r="AQ189" s="285"/>
      <c r="AR189" s="283"/>
      <c r="AS189" s="284"/>
      <c r="AT189" s="284"/>
      <c r="AU189" s="284"/>
      <c r="AV189" s="284"/>
      <c r="AW189" s="284"/>
      <c r="AX189" s="285"/>
      <c r="AY189" s="283"/>
      <c r="AZ189" s="284"/>
      <c r="BA189" s="286"/>
      <c r="BB189" s="658"/>
      <c r="BC189" s="659"/>
      <c r="BD189" s="713"/>
      <c r="BE189" s="714"/>
      <c r="BF189" s="715"/>
      <c r="BG189" s="716"/>
      <c r="BH189" s="716"/>
      <c r="BI189" s="716"/>
      <c r="BJ189" s="717"/>
    </row>
    <row r="190" spans="2:62" ht="20.25" customHeight="1">
      <c r="B190" s="661"/>
      <c r="C190" s="753"/>
      <c r="D190" s="754"/>
      <c r="E190" s="293"/>
      <c r="F190" s="294">
        <f>C189</f>
        <v>0</v>
      </c>
      <c r="G190" s="293"/>
      <c r="H190" s="294">
        <f>I189</f>
        <v>0</v>
      </c>
      <c r="I190" s="755"/>
      <c r="J190" s="756"/>
      <c r="K190" s="757"/>
      <c r="L190" s="758"/>
      <c r="M190" s="758"/>
      <c r="N190" s="754"/>
      <c r="O190" s="655"/>
      <c r="P190" s="656"/>
      <c r="Q190" s="656"/>
      <c r="R190" s="656"/>
      <c r="S190" s="657"/>
      <c r="T190" s="287" t="s">
        <v>903</v>
      </c>
      <c r="U190" s="288"/>
      <c r="V190" s="289"/>
      <c r="W190" s="275" t="str">
        <f>IF(W189="","",VLOOKUP(W189,'②シフト記号表（従来型・ユニット型共通）'!$C$6:$L$47,10,FALSE))</f>
        <v/>
      </c>
      <c r="X190" s="276" t="str">
        <f>IF(X189="","",VLOOKUP(X189,'②シフト記号表（従来型・ユニット型共通）'!$C$6:$L$47,10,FALSE))</f>
        <v/>
      </c>
      <c r="Y190" s="276" t="str">
        <f>IF(Y189="","",VLOOKUP(Y189,'②シフト記号表（従来型・ユニット型共通）'!$C$6:$L$47,10,FALSE))</f>
        <v/>
      </c>
      <c r="Z190" s="276" t="str">
        <f>IF(Z189="","",VLOOKUP(Z189,'②シフト記号表（従来型・ユニット型共通）'!$C$6:$L$47,10,FALSE))</f>
        <v/>
      </c>
      <c r="AA190" s="276" t="str">
        <f>IF(AA189="","",VLOOKUP(AA189,'②シフト記号表（従来型・ユニット型共通）'!$C$6:$L$47,10,FALSE))</f>
        <v/>
      </c>
      <c r="AB190" s="276" t="str">
        <f>IF(AB189="","",VLOOKUP(AB189,'②シフト記号表（従来型・ユニット型共通）'!$C$6:$L$47,10,FALSE))</f>
        <v/>
      </c>
      <c r="AC190" s="277" t="str">
        <f>IF(AC189="","",VLOOKUP(AC189,'②シフト記号表（従来型・ユニット型共通）'!$C$6:$L$47,10,FALSE))</f>
        <v/>
      </c>
      <c r="AD190" s="275" t="str">
        <f>IF(AD189="","",VLOOKUP(AD189,'②シフト記号表（従来型・ユニット型共通）'!$C$6:$L$47,10,FALSE))</f>
        <v/>
      </c>
      <c r="AE190" s="276" t="str">
        <f>IF(AE189="","",VLOOKUP(AE189,'②シフト記号表（従来型・ユニット型共通）'!$C$6:$L$47,10,FALSE))</f>
        <v/>
      </c>
      <c r="AF190" s="276" t="str">
        <f>IF(AF189="","",VLOOKUP(AF189,'②シフト記号表（従来型・ユニット型共通）'!$C$6:$L$47,10,FALSE))</f>
        <v/>
      </c>
      <c r="AG190" s="276" t="str">
        <f>IF(AG189="","",VLOOKUP(AG189,'②シフト記号表（従来型・ユニット型共通）'!$C$6:$L$47,10,FALSE))</f>
        <v/>
      </c>
      <c r="AH190" s="276" t="str">
        <f>IF(AH189="","",VLOOKUP(AH189,'②シフト記号表（従来型・ユニット型共通）'!$C$6:$L$47,10,FALSE))</f>
        <v/>
      </c>
      <c r="AI190" s="276" t="str">
        <f>IF(AI189="","",VLOOKUP(AI189,'②シフト記号表（従来型・ユニット型共通）'!$C$6:$L$47,10,FALSE))</f>
        <v/>
      </c>
      <c r="AJ190" s="277" t="str">
        <f>IF(AJ189="","",VLOOKUP(AJ189,'②シフト記号表（従来型・ユニット型共通）'!$C$6:$L$47,10,FALSE))</f>
        <v/>
      </c>
      <c r="AK190" s="275" t="str">
        <f>IF(AK189="","",VLOOKUP(AK189,'②シフト記号表（従来型・ユニット型共通）'!$C$6:$L$47,10,FALSE))</f>
        <v/>
      </c>
      <c r="AL190" s="276" t="str">
        <f>IF(AL189="","",VLOOKUP(AL189,'②シフト記号表（従来型・ユニット型共通）'!$C$6:$L$47,10,FALSE))</f>
        <v/>
      </c>
      <c r="AM190" s="276" t="str">
        <f>IF(AM189="","",VLOOKUP(AM189,'②シフト記号表（従来型・ユニット型共通）'!$C$6:$L$47,10,FALSE))</f>
        <v/>
      </c>
      <c r="AN190" s="276" t="str">
        <f>IF(AN189="","",VLOOKUP(AN189,'②シフト記号表（従来型・ユニット型共通）'!$C$6:$L$47,10,FALSE))</f>
        <v/>
      </c>
      <c r="AO190" s="276" t="str">
        <f>IF(AO189="","",VLOOKUP(AO189,'②シフト記号表（従来型・ユニット型共通）'!$C$6:$L$47,10,FALSE))</f>
        <v/>
      </c>
      <c r="AP190" s="276" t="str">
        <f>IF(AP189="","",VLOOKUP(AP189,'②シフト記号表（従来型・ユニット型共通）'!$C$6:$L$47,10,FALSE))</f>
        <v/>
      </c>
      <c r="AQ190" s="277" t="str">
        <f>IF(AQ189="","",VLOOKUP(AQ189,'②シフト記号表（従来型・ユニット型共通）'!$C$6:$L$47,10,FALSE))</f>
        <v/>
      </c>
      <c r="AR190" s="275" t="str">
        <f>IF(AR189="","",VLOOKUP(AR189,'②シフト記号表（従来型・ユニット型共通）'!$C$6:$L$47,10,FALSE))</f>
        <v/>
      </c>
      <c r="AS190" s="276" t="str">
        <f>IF(AS189="","",VLOOKUP(AS189,'②シフト記号表（従来型・ユニット型共通）'!$C$6:$L$47,10,FALSE))</f>
        <v/>
      </c>
      <c r="AT190" s="276" t="str">
        <f>IF(AT189="","",VLOOKUP(AT189,'②シフト記号表（従来型・ユニット型共通）'!$C$6:$L$47,10,FALSE))</f>
        <v/>
      </c>
      <c r="AU190" s="276" t="str">
        <f>IF(AU189="","",VLOOKUP(AU189,'②シフト記号表（従来型・ユニット型共通）'!$C$6:$L$47,10,FALSE))</f>
        <v/>
      </c>
      <c r="AV190" s="276" t="str">
        <f>IF(AV189="","",VLOOKUP(AV189,'②シフト記号表（従来型・ユニット型共通）'!$C$6:$L$47,10,FALSE))</f>
        <v/>
      </c>
      <c r="AW190" s="276" t="str">
        <f>IF(AW189="","",VLOOKUP(AW189,'②シフト記号表（従来型・ユニット型共通）'!$C$6:$L$47,10,FALSE))</f>
        <v/>
      </c>
      <c r="AX190" s="277" t="str">
        <f>IF(AX189="","",VLOOKUP(AX189,'②シフト記号表（従来型・ユニット型共通）'!$C$6:$L$47,10,FALSE))</f>
        <v/>
      </c>
      <c r="AY190" s="275" t="str">
        <f>IF(AY189="","",VLOOKUP(AY189,'②シフト記号表（従来型・ユニット型共通）'!$C$6:$L$47,10,FALSE))</f>
        <v/>
      </c>
      <c r="AZ190" s="276" t="str">
        <f>IF(AZ189="","",VLOOKUP(AZ189,'②シフト記号表（従来型・ユニット型共通）'!$C$6:$L$47,10,FALSE))</f>
        <v/>
      </c>
      <c r="BA190" s="276" t="str">
        <f>IF(BA189="","",VLOOKUP(BA189,'②シフト記号表（従来型・ユニット型共通）'!$C$6:$L$47,10,FALSE))</f>
        <v/>
      </c>
      <c r="BB190" s="750">
        <f>IF($BE$3="４週",SUM(W190:AX190),IF($BE$3="暦月",SUM(W190:BA190),""))</f>
        <v>0</v>
      </c>
      <c r="BC190" s="751"/>
      <c r="BD190" s="752">
        <f>IF($BE$3="４週",BB190/4,IF($BE$3="暦月",(BB190/($BE$8/7)),""))</f>
        <v>0</v>
      </c>
      <c r="BE190" s="751"/>
      <c r="BF190" s="747"/>
      <c r="BG190" s="748"/>
      <c r="BH190" s="748"/>
      <c r="BI190" s="748"/>
      <c r="BJ190" s="749"/>
    </row>
    <row r="191" spans="2:62" ht="20.25" customHeight="1">
      <c r="B191" s="660">
        <f>B189+1</f>
        <v>88</v>
      </c>
      <c r="C191" s="724"/>
      <c r="D191" s="651"/>
      <c r="E191" s="270"/>
      <c r="F191" s="271"/>
      <c r="G191" s="270"/>
      <c r="H191" s="271"/>
      <c r="I191" s="725"/>
      <c r="J191" s="726"/>
      <c r="K191" s="649"/>
      <c r="L191" s="650"/>
      <c r="M191" s="650"/>
      <c r="N191" s="651"/>
      <c r="O191" s="655"/>
      <c r="P191" s="656"/>
      <c r="Q191" s="656"/>
      <c r="R191" s="656"/>
      <c r="S191" s="657"/>
      <c r="T191" s="290" t="s">
        <v>902</v>
      </c>
      <c r="U191" s="291"/>
      <c r="V191" s="292"/>
      <c r="W191" s="283"/>
      <c r="X191" s="284"/>
      <c r="Y191" s="284"/>
      <c r="Z191" s="284"/>
      <c r="AA191" s="284"/>
      <c r="AB191" s="284"/>
      <c r="AC191" s="285"/>
      <c r="AD191" s="283"/>
      <c r="AE191" s="284"/>
      <c r="AF191" s="284"/>
      <c r="AG191" s="284"/>
      <c r="AH191" s="284"/>
      <c r="AI191" s="284"/>
      <c r="AJ191" s="285"/>
      <c r="AK191" s="283"/>
      <c r="AL191" s="284"/>
      <c r="AM191" s="284"/>
      <c r="AN191" s="284"/>
      <c r="AO191" s="284"/>
      <c r="AP191" s="284"/>
      <c r="AQ191" s="285"/>
      <c r="AR191" s="283"/>
      <c r="AS191" s="284"/>
      <c r="AT191" s="284"/>
      <c r="AU191" s="284"/>
      <c r="AV191" s="284"/>
      <c r="AW191" s="284"/>
      <c r="AX191" s="285"/>
      <c r="AY191" s="283"/>
      <c r="AZ191" s="284"/>
      <c r="BA191" s="286"/>
      <c r="BB191" s="658"/>
      <c r="BC191" s="659"/>
      <c r="BD191" s="713"/>
      <c r="BE191" s="714"/>
      <c r="BF191" s="715"/>
      <c r="BG191" s="716"/>
      <c r="BH191" s="716"/>
      <c r="BI191" s="716"/>
      <c r="BJ191" s="717"/>
    </row>
    <row r="192" spans="2:62" ht="20.25" customHeight="1">
      <c r="B192" s="661"/>
      <c r="C192" s="753"/>
      <c r="D192" s="754"/>
      <c r="E192" s="293"/>
      <c r="F192" s="294">
        <f>C191</f>
        <v>0</v>
      </c>
      <c r="G192" s="293"/>
      <c r="H192" s="294">
        <f>I191</f>
        <v>0</v>
      </c>
      <c r="I192" s="755"/>
      <c r="J192" s="756"/>
      <c r="K192" s="757"/>
      <c r="L192" s="758"/>
      <c r="M192" s="758"/>
      <c r="N192" s="754"/>
      <c r="O192" s="655"/>
      <c r="P192" s="656"/>
      <c r="Q192" s="656"/>
      <c r="R192" s="656"/>
      <c r="S192" s="657"/>
      <c r="T192" s="287" t="s">
        <v>903</v>
      </c>
      <c r="U192" s="288"/>
      <c r="V192" s="289"/>
      <c r="W192" s="275" t="str">
        <f>IF(W191="","",VLOOKUP(W191,'②シフト記号表（従来型・ユニット型共通）'!$C$6:$L$47,10,FALSE))</f>
        <v/>
      </c>
      <c r="X192" s="276" t="str">
        <f>IF(X191="","",VLOOKUP(X191,'②シフト記号表（従来型・ユニット型共通）'!$C$6:$L$47,10,FALSE))</f>
        <v/>
      </c>
      <c r="Y192" s="276" t="str">
        <f>IF(Y191="","",VLOOKUP(Y191,'②シフト記号表（従来型・ユニット型共通）'!$C$6:$L$47,10,FALSE))</f>
        <v/>
      </c>
      <c r="Z192" s="276" t="str">
        <f>IF(Z191="","",VLOOKUP(Z191,'②シフト記号表（従来型・ユニット型共通）'!$C$6:$L$47,10,FALSE))</f>
        <v/>
      </c>
      <c r="AA192" s="276" t="str">
        <f>IF(AA191="","",VLOOKUP(AA191,'②シフト記号表（従来型・ユニット型共通）'!$C$6:$L$47,10,FALSE))</f>
        <v/>
      </c>
      <c r="AB192" s="276" t="str">
        <f>IF(AB191="","",VLOOKUP(AB191,'②シフト記号表（従来型・ユニット型共通）'!$C$6:$L$47,10,FALSE))</f>
        <v/>
      </c>
      <c r="AC192" s="277" t="str">
        <f>IF(AC191="","",VLOOKUP(AC191,'②シフト記号表（従来型・ユニット型共通）'!$C$6:$L$47,10,FALSE))</f>
        <v/>
      </c>
      <c r="AD192" s="275" t="str">
        <f>IF(AD191="","",VLOOKUP(AD191,'②シフト記号表（従来型・ユニット型共通）'!$C$6:$L$47,10,FALSE))</f>
        <v/>
      </c>
      <c r="AE192" s="276" t="str">
        <f>IF(AE191="","",VLOOKUP(AE191,'②シフト記号表（従来型・ユニット型共通）'!$C$6:$L$47,10,FALSE))</f>
        <v/>
      </c>
      <c r="AF192" s="276" t="str">
        <f>IF(AF191="","",VLOOKUP(AF191,'②シフト記号表（従来型・ユニット型共通）'!$C$6:$L$47,10,FALSE))</f>
        <v/>
      </c>
      <c r="AG192" s="276" t="str">
        <f>IF(AG191="","",VLOOKUP(AG191,'②シフト記号表（従来型・ユニット型共通）'!$C$6:$L$47,10,FALSE))</f>
        <v/>
      </c>
      <c r="AH192" s="276" t="str">
        <f>IF(AH191="","",VLOOKUP(AH191,'②シフト記号表（従来型・ユニット型共通）'!$C$6:$L$47,10,FALSE))</f>
        <v/>
      </c>
      <c r="AI192" s="276" t="str">
        <f>IF(AI191="","",VLOOKUP(AI191,'②シフト記号表（従来型・ユニット型共通）'!$C$6:$L$47,10,FALSE))</f>
        <v/>
      </c>
      <c r="AJ192" s="277" t="str">
        <f>IF(AJ191="","",VLOOKUP(AJ191,'②シフト記号表（従来型・ユニット型共通）'!$C$6:$L$47,10,FALSE))</f>
        <v/>
      </c>
      <c r="AK192" s="275" t="str">
        <f>IF(AK191="","",VLOOKUP(AK191,'②シフト記号表（従来型・ユニット型共通）'!$C$6:$L$47,10,FALSE))</f>
        <v/>
      </c>
      <c r="AL192" s="276" t="str">
        <f>IF(AL191="","",VLOOKUP(AL191,'②シフト記号表（従来型・ユニット型共通）'!$C$6:$L$47,10,FALSE))</f>
        <v/>
      </c>
      <c r="AM192" s="276" t="str">
        <f>IF(AM191="","",VLOOKUP(AM191,'②シフト記号表（従来型・ユニット型共通）'!$C$6:$L$47,10,FALSE))</f>
        <v/>
      </c>
      <c r="AN192" s="276" t="str">
        <f>IF(AN191="","",VLOOKUP(AN191,'②シフト記号表（従来型・ユニット型共通）'!$C$6:$L$47,10,FALSE))</f>
        <v/>
      </c>
      <c r="AO192" s="276" t="str">
        <f>IF(AO191="","",VLOOKUP(AO191,'②シフト記号表（従来型・ユニット型共通）'!$C$6:$L$47,10,FALSE))</f>
        <v/>
      </c>
      <c r="AP192" s="276" t="str">
        <f>IF(AP191="","",VLOOKUP(AP191,'②シフト記号表（従来型・ユニット型共通）'!$C$6:$L$47,10,FALSE))</f>
        <v/>
      </c>
      <c r="AQ192" s="277" t="str">
        <f>IF(AQ191="","",VLOOKUP(AQ191,'②シフト記号表（従来型・ユニット型共通）'!$C$6:$L$47,10,FALSE))</f>
        <v/>
      </c>
      <c r="AR192" s="275" t="str">
        <f>IF(AR191="","",VLOOKUP(AR191,'②シフト記号表（従来型・ユニット型共通）'!$C$6:$L$47,10,FALSE))</f>
        <v/>
      </c>
      <c r="AS192" s="276" t="str">
        <f>IF(AS191="","",VLOOKUP(AS191,'②シフト記号表（従来型・ユニット型共通）'!$C$6:$L$47,10,FALSE))</f>
        <v/>
      </c>
      <c r="AT192" s="276" t="str">
        <f>IF(AT191="","",VLOOKUP(AT191,'②シフト記号表（従来型・ユニット型共通）'!$C$6:$L$47,10,FALSE))</f>
        <v/>
      </c>
      <c r="AU192" s="276" t="str">
        <f>IF(AU191="","",VLOOKUP(AU191,'②シフト記号表（従来型・ユニット型共通）'!$C$6:$L$47,10,FALSE))</f>
        <v/>
      </c>
      <c r="AV192" s="276" t="str">
        <f>IF(AV191="","",VLOOKUP(AV191,'②シフト記号表（従来型・ユニット型共通）'!$C$6:$L$47,10,FALSE))</f>
        <v/>
      </c>
      <c r="AW192" s="276" t="str">
        <f>IF(AW191="","",VLOOKUP(AW191,'②シフト記号表（従来型・ユニット型共通）'!$C$6:$L$47,10,FALSE))</f>
        <v/>
      </c>
      <c r="AX192" s="277" t="str">
        <f>IF(AX191="","",VLOOKUP(AX191,'②シフト記号表（従来型・ユニット型共通）'!$C$6:$L$47,10,FALSE))</f>
        <v/>
      </c>
      <c r="AY192" s="275" t="str">
        <f>IF(AY191="","",VLOOKUP(AY191,'②シフト記号表（従来型・ユニット型共通）'!$C$6:$L$47,10,FALSE))</f>
        <v/>
      </c>
      <c r="AZ192" s="276" t="str">
        <f>IF(AZ191="","",VLOOKUP(AZ191,'②シフト記号表（従来型・ユニット型共通）'!$C$6:$L$47,10,FALSE))</f>
        <v/>
      </c>
      <c r="BA192" s="276" t="str">
        <f>IF(BA191="","",VLOOKUP(BA191,'②シフト記号表（従来型・ユニット型共通）'!$C$6:$L$47,10,FALSE))</f>
        <v/>
      </c>
      <c r="BB192" s="750">
        <f>IF($BE$3="４週",SUM(W192:AX192),IF($BE$3="暦月",SUM(W192:BA192),""))</f>
        <v>0</v>
      </c>
      <c r="BC192" s="751"/>
      <c r="BD192" s="752">
        <f>IF($BE$3="４週",BB192/4,IF($BE$3="暦月",(BB192/($BE$8/7)),""))</f>
        <v>0</v>
      </c>
      <c r="BE192" s="751"/>
      <c r="BF192" s="747"/>
      <c r="BG192" s="748"/>
      <c r="BH192" s="748"/>
      <c r="BI192" s="748"/>
      <c r="BJ192" s="749"/>
    </row>
    <row r="193" spans="2:62" ht="20.25" customHeight="1">
      <c r="B193" s="660">
        <f>B191+1</f>
        <v>89</v>
      </c>
      <c r="C193" s="724"/>
      <c r="D193" s="651"/>
      <c r="E193" s="270"/>
      <c r="F193" s="271"/>
      <c r="G193" s="270"/>
      <c r="H193" s="271"/>
      <c r="I193" s="725"/>
      <c r="J193" s="726"/>
      <c r="K193" s="649"/>
      <c r="L193" s="650"/>
      <c r="M193" s="650"/>
      <c r="N193" s="651"/>
      <c r="O193" s="655"/>
      <c r="P193" s="656"/>
      <c r="Q193" s="656"/>
      <c r="R193" s="656"/>
      <c r="S193" s="657"/>
      <c r="T193" s="290" t="s">
        <v>902</v>
      </c>
      <c r="U193" s="291"/>
      <c r="V193" s="292"/>
      <c r="W193" s="283"/>
      <c r="X193" s="284"/>
      <c r="Y193" s="284"/>
      <c r="Z193" s="284"/>
      <c r="AA193" s="284"/>
      <c r="AB193" s="284"/>
      <c r="AC193" s="285"/>
      <c r="AD193" s="283"/>
      <c r="AE193" s="284"/>
      <c r="AF193" s="284"/>
      <c r="AG193" s="284"/>
      <c r="AH193" s="284"/>
      <c r="AI193" s="284"/>
      <c r="AJ193" s="285"/>
      <c r="AK193" s="283"/>
      <c r="AL193" s="284"/>
      <c r="AM193" s="284"/>
      <c r="AN193" s="284"/>
      <c r="AO193" s="284"/>
      <c r="AP193" s="284"/>
      <c r="AQ193" s="285"/>
      <c r="AR193" s="283"/>
      <c r="AS193" s="284"/>
      <c r="AT193" s="284"/>
      <c r="AU193" s="284"/>
      <c r="AV193" s="284"/>
      <c r="AW193" s="284"/>
      <c r="AX193" s="285"/>
      <c r="AY193" s="283"/>
      <c r="AZ193" s="284"/>
      <c r="BA193" s="286"/>
      <c r="BB193" s="658"/>
      <c r="BC193" s="659"/>
      <c r="BD193" s="713"/>
      <c r="BE193" s="714"/>
      <c r="BF193" s="715"/>
      <c r="BG193" s="716"/>
      <c r="BH193" s="716"/>
      <c r="BI193" s="716"/>
      <c r="BJ193" s="717"/>
    </row>
    <row r="194" spans="2:62" ht="20.25" customHeight="1">
      <c r="B194" s="661"/>
      <c r="C194" s="753"/>
      <c r="D194" s="754"/>
      <c r="E194" s="293"/>
      <c r="F194" s="294">
        <f>C193</f>
        <v>0</v>
      </c>
      <c r="G194" s="293"/>
      <c r="H194" s="294">
        <f>I193</f>
        <v>0</v>
      </c>
      <c r="I194" s="755"/>
      <c r="J194" s="756"/>
      <c r="K194" s="757"/>
      <c r="L194" s="758"/>
      <c r="M194" s="758"/>
      <c r="N194" s="754"/>
      <c r="O194" s="655"/>
      <c r="P194" s="656"/>
      <c r="Q194" s="656"/>
      <c r="R194" s="656"/>
      <c r="S194" s="657"/>
      <c r="T194" s="287" t="s">
        <v>903</v>
      </c>
      <c r="U194" s="288"/>
      <c r="V194" s="289"/>
      <c r="W194" s="275" t="str">
        <f>IF(W193="","",VLOOKUP(W193,'②シフト記号表（従来型・ユニット型共通）'!$C$6:$L$47,10,FALSE))</f>
        <v/>
      </c>
      <c r="X194" s="276" t="str">
        <f>IF(X193="","",VLOOKUP(X193,'②シフト記号表（従来型・ユニット型共通）'!$C$6:$L$47,10,FALSE))</f>
        <v/>
      </c>
      <c r="Y194" s="276" t="str">
        <f>IF(Y193="","",VLOOKUP(Y193,'②シフト記号表（従来型・ユニット型共通）'!$C$6:$L$47,10,FALSE))</f>
        <v/>
      </c>
      <c r="Z194" s="276" t="str">
        <f>IF(Z193="","",VLOOKUP(Z193,'②シフト記号表（従来型・ユニット型共通）'!$C$6:$L$47,10,FALSE))</f>
        <v/>
      </c>
      <c r="AA194" s="276" t="str">
        <f>IF(AA193="","",VLOOKUP(AA193,'②シフト記号表（従来型・ユニット型共通）'!$C$6:$L$47,10,FALSE))</f>
        <v/>
      </c>
      <c r="AB194" s="276" t="str">
        <f>IF(AB193="","",VLOOKUP(AB193,'②シフト記号表（従来型・ユニット型共通）'!$C$6:$L$47,10,FALSE))</f>
        <v/>
      </c>
      <c r="AC194" s="277" t="str">
        <f>IF(AC193="","",VLOOKUP(AC193,'②シフト記号表（従来型・ユニット型共通）'!$C$6:$L$47,10,FALSE))</f>
        <v/>
      </c>
      <c r="AD194" s="275" t="str">
        <f>IF(AD193="","",VLOOKUP(AD193,'②シフト記号表（従来型・ユニット型共通）'!$C$6:$L$47,10,FALSE))</f>
        <v/>
      </c>
      <c r="AE194" s="276" t="str">
        <f>IF(AE193="","",VLOOKUP(AE193,'②シフト記号表（従来型・ユニット型共通）'!$C$6:$L$47,10,FALSE))</f>
        <v/>
      </c>
      <c r="AF194" s="276" t="str">
        <f>IF(AF193="","",VLOOKUP(AF193,'②シフト記号表（従来型・ユニット型共通）'!$C$6:$L$47,10,FALSE))</f>
        <v/>
      </c>
      <c r="AG194" s="276" t="str">
        <f>IF(AG193="","",VLOOKUP(AG193,'②シフト記号表（従来型・ユニット型共通）'!$C$6:$L$47,10,FALSE))</f>
        <v/>
      </c>
      <c r="AH194" s="276" t="str">
        <f>IF(AH193="","",VLOOKUP(AH193,'②シフト記号表（従来型・ユニット型共通）'!$C$6:$L$47,10,FALSE))</f>
        <v/>
      </c>
      <c r="AI194" s="276" t="str">
        <f>IF(AI193="","",VLOOKUP(AI193,'②シフト記号表（従来型・ユニット型共通）'!$C$6:$L$47,10,FALSE))</f>
        <v/>
      </c>
      <c r="AJ194" s="277" t="str">
        <f>IF(AJ193="","",VLOOKUP(AJ193,'②シフト記号表（従来型・ユニット型共通）'!$C$6:$L$47,10,FALSE))</f>
        <v/>
      </c>
      <c r="AK194" s="275" t="str">
        <f>IF(AK193="","",VLOOKUP(AK193,'②シフト記号表（従来型・ユニット型共通）'!$C$6:$L$47,10,FALSE))</f>
        <v/>
      </c>
      <c r="AL194" s="276" t="str">
        <f>IF(AL193="","",VLOOKUP(AL193,'②シフト記号表（従来型・ユニット型共通）'!$C$6:$L$47,10,FALSE))</f>
        <v/>
      </c>
      <c r="AM194" s="276" t="str">
        <f>IF(AM193="","",VLOOKUP(AM193,'②シフト記号表（従来型・ユニット型共通）'!$C$6:$L$47,10,FALSE))</f>
        <v/>
      </c>
      <c r="AN194" s="276" t="str">
        <f>IF(AN193="","",VLOOKUP(AN193,'②シフト記号表（従来型・ユニット型共通）'!$C$6:$L$47,10,FALSE))</f>
        <v/>
      </c>
      <c r="AO194" s="276" t="str">
        <f>IF(AO193="","",VLOOKUP(AO193,'②シフト記号表（従来型・ユニット型共通）'!$C$6:$L$47,10,FALSE))</f>
        <v/>
      </c>
      <c r="AP194" s="276" t="str">
        <f>IF(AP193="","",VLOOKUP(AP193,'②シフト記号表（従来型・ユニット型共通）'!$C$6:$L$47,10,FALSE))</f>
        <v/>
      </c>
      <c r="AQ194" s="277" t="str">
        <f>IF(AQ193="","",VLOOKUP(AQ193,'②シフト記号表（従来型・ユニット型共通）'!$C$6:$L$47,10,FALSE))</f>
        <v/>
      </c>
      <c r="AR194" s="275" t="str">
        <f>IF(AR193="","",VLOOKUP(AR193,'②シフト記号表（従来型・ユニット型共通）'!$C$6:$L$47,10,FALSE))</f>
        <v/>
      </c>
      <c r="AS194" s="276" t="str">
        <f>IF(AS193="","",VLOOKUP(AS193,'②シフト記号表（従来型・ユニット型共通）'!$C$6:$L$47,10,FALSE))</f>
        <v/>
      </c>
      <c r="AT194" s="276" t="str">
        <f>IF(AT193="","",VLOOKUP(AT193,'②シフト記号表（従来型・ユニット型共通）'!$C$6:$L$47,10,FALSE))</f>
        <v/>
      </c>
      <c r="AU194" s="276" t="str">
        <f>IF(AU193="","",VLOOKUP(AU193,'②シフト記号表（従来型・ユニット型共通）'!$C$6:$L$47,10,FALSE))</f>
        <v/>
      </c>
      <c r="AV194" s="276" t="str">
        <f>IF(AV193="","",VLOOKUP(AV193,'②シフト記号表（従来型・ユニット型共通）'!$C$6:$L$47,10,FALSE))</f>
        <v/>
      </c>
      <c r="AW194" s="276" t="str">
        <f>IF(AW193="","",VLOOKUP(AW193,'②シフト記号表（従来型・ユニット型共通）'!$C$6:$L$47,10,FALSE))</f>
        <v/>
      </c>
      <c r="AX194" s="277" t="str">
        <f>IF(AX193="","",VLOOKUP(AX193,'②シフト記号表（従来型・ユニット型共通）'!$C$6:$L$47,10,FALSE))</f>
        <v/>
      </c>
      <c r="AY194" s="275" t="str">
        <f>IF(AY193="","",VLOOKUP(AY193,'②シフト記号表（従来型・ユニット型共通）'!$C$6:$L$47,10,FALSE))</f>
        <v/>
      </c>
      <c r="AZ194" s="276" t="str">
        <f>IF(AZ193="","",VLOOKUP(AZ193,'②シフト記号表（従来型・ユニット型共通）'!$C$6:$L$47,10,FALSE))</f>
        <v/>
      </c>
      <c r="BA194" s="276" t="str">
        <f>IF(BA193="","",VLOOKUP(BA193,'②シフト記号表（従来型・ユニット型共通）'!$C$6:$L$47,10,FALSE))</f>
        <v/>
      </c>
      <c r="BB194" s="750">
        <f>IF($BE$3="４週",SUM(W194:AX194),IF($BE$3="暦月",SUM(W194:BA194),""))</f>
        <v>0</v>
      </c>
      <c r="BC194" s="751"/>
      <c r="BD194" s="752">
        <f>IF($BE$3="４週",BB194/4,IF($BE$3="暦月",(BB194/($BE$8/7)),""))</f>
        <v>0</v>
      </c>
      <c r="BE194" s="751"/>
      <c r="BF194" s="747"/>
      <c r="BG194" s="748"/>
      <c r="BH194" s="748"/>
      <c r="BI194" s="748"/>
      <c r="BJ194" s="749"/>
    </row>
    <row r="195" spans="2:62" ht="20.25" customHeight="1">
      <c r="B195" s="660">
        <f>B193+1</f>
        <v>90</v>
      </c>
      <c r="C195" s="724"/>
      <c r="D195" s="651"/>
      <c r="E195" s="270"/>
      <c r="F195" s="271"/>
      <c r="G195" s="270"/>
      <c r="H195" s="271"/>
      <c r="I195" s="725"/>
      <c r="J195" s="726"/>
      <c r="K195" s="649"/>
      <c r="L195" s="650"/>
      <c r="M195" s="650"/>
      <c r="N195" s="651"/>
      <c r="O195" s="655"/>
      <c r="P195" s="656"/>
      <c r="Q195" s="656"/>
      <c r="R195" s="656"/>
      <c r="S195" s="657"/>
      <c r="T195" s="290" t="s">
        <v>902</v>
      </c>
      <c r="U195" s="291"/>
      <c r="V195" s="292"/>
      <c r="W195" s="283"/>
      <c r="X195" s="284"/>
      <c r="Y195" s="284"/>
      <c r="Z195" s="284"/>
      <c r="AA195" s="284"/>
      <c r="AB195" s="284"/>
      <c r="AC195" s="285"/>
      <c r="AD195" s="283"/>
      <c r="AE195" s="284"/>
      <c r="AF195" s="284"/>
      <c r="AG195" s="284"/>
      <c r="AH195" s="284"/>
      <c r="AI195" s="284"/>
      <c r="AJ195" s="285"/>
      <c r="AK195" s="283"/>
      <c r="AL195" s="284"/>
      <c r="AM195" s="284"/>
      <c r="AN195" s="284"/>
      <c r="AO195" s="284"/>
      <c r="AP195" s="284"/>
      <c r="AQ195" s="285"/>
      <c r="AR195" s="283"/>
      <c r="AS195" s="284"/>
      <c r="AT195" s="284"/>
      <c r="AU195" s="284"/>
      <c r="AV195" s="284"/>
      <c r="AW195" s="284"/>
      <c r="AX195" s="285"/>
      <c r="AY195" s="283"/>
      <c r="AZ195" s="284"/>
      <c r="BA195" s="286"/>
      <c r="BB195" s="658"/>
      <c r="BC195" s="659"/>
      <c r="BD195" s="713"/>
      <c r="BE195" s="714"/>
      <c r="BF195" s="715"/>
      <c r="BG195" s="716"/>
      <c r="BH195" s="716"/>
      <c r="BI195" s="716"/>
      <c r="BJ195" s="717"/>
    </row>
    <row r="196" spans="2:62" ht="20.25" customHeight="1">
      <c r="B196" s="661"/>
      <c r="C196" s="753"/>
      <c r="D196" s="754"/>
      <c r="E196" s="293"/>
      <c r="F196" s="294">
        <f>C195</f>
        <v>0</v>
      </c>
      <c r="G196" s="293"/>
      <c r="H196" s="294">
        <f>I195</f>
        <v>0</v>
      </c>
      <c r="I196" s="755"/>
      <c r="J196" s="756"/>
      <c r="K196" s="757"/>
      <c r="L196" s="758"/>
      <c r="M196" s="758"/>
      <c r="N196" s="754"/>
      <c r="O196" s="655"/>
      <c r="P196" s="656"/>
      <c r="Q196" s="656"/>
      <c r="R196" s="656"/>
      <c r="S196" s="657"/>
      <c r="T196" s="287" t="s">
        <v>903</v>
      </c>
      <c r="U196" s="288"/>
      <c r="V196" s="289"/>
      <c r="W196" s="275" t="str">
        <f>IF(W195="","",VLOOKUP(W195,'②シフト記号表（従来型・ユニット型共通）'!$C$6:$L$47,10,FALSE))</f>
        <v/>
      </c>
      <c r="X196" s="276" t="str">
        <f>IF(X195="","",VLOOKUP(X195,'②シフト記号表（従来型・ユニット型共通）'!$C$6:$L$47,10,FALSE))</f>
        <v/>
      </c>
      <c r="Y196" s="276" t="str">
        <f>IF(Y195="","",VLOOKUP(Y195,'②シフト記号表（従来型・ユニット型共通）'!$C$6:$L$47,10,FALSE))</f>
        <v/>
      </c>
      <c r="Z196" s="276" t="str">
        <f>IF(Z195="","",VLOOKUP(Z195,'②シフト記号表（従来型・ユニット型共通）'!$C$6:$L$47,10,FALSE))</f>
        <v/>
      </c>
      <c r="AA196" s="276" t="str">
        <f>IF(AA195="","",VLOOKUP(AA195,'②シフト記号表（従来型・ユニット型共通）'!$C$6:$L$47,10,FALSE))</f>
        <v/>
      </c>
      <c r="AB196" s="276" t="str">
        <f>IF(AB195="","",VLOOKUP(AB195,'②シフト記号表（従来型・ユニット型共通）'!$C$6:$L$47,10,FALSE))</f>
        <v/>
      </c>
      <c r="AC196" s="277" t="str">
        <f>IF(AC195="","",VLOOKUP(AC195,'②シフト記号表（従来型・ユニット型共通）'!$C$6:$L$47,10,FALSE))</f>
        <v/>
      </c>
      <c r="AD196" s="275" t="str">
        <f>IF(AD195="","",VLOOKUP(AD195,'②シフト記号表（従来型・ユニット型共通）'!$C$6:$L$47,10,FALSE))</f>
        <v/>
      </c>
      <c r="AE196" s="276" t="str">
        <f>IF(AE195="","",VLOOKUP(AE195,'②シフト記号表（従来型・ユニット型共通）'!$C$6:$L$47,10,FALSE))</f>
        <v/>
      </c>
      <c r="AF196" s="276" t="str">
        <f>IF(AF195="","",VLOOKUP(AF195,'②シフト記号表（従来型・ユニット型共通）'!$C$6:$L$47,10,FALSE))</f>
        <v/>
      </c>
      <c r="AG196" s="276" t="str">
        <f>IF(AG195="","",VLOOKUP(AG195,'②シフト記号表（従来型・ユニット型共通）'!$C$6:$L$47,10,FALSE))</f>
        <v/>
      </c>
      <c r="AH196" s="276" t="str">
        <f>IF(AH195="","",VLOOKUP(AH195,'②シフト記号表（従来型・ユニット型共通）'!$C$6:$L$47,10,FALSE))</f>
        <v/>
      </c>
      <c r="AI196" s="276" t="str">
        <f>IF(AI195="","",VLOOKUP(AI195,'②シフト記号表（従来型・ユニット型共通）'!$C$6:$L$47,10,FALSE))</f>
        <v/>
      </c>
      <c r="AJ196" s="277" t="str">
        <f>IF(AJ195="","",VLOOKUP(AJ195,'②シフト記号表（従来型・ユニット型共通）'!$C$6:$L$47,10,FALSE))</f>
        <v/>
      </c>
      <c r="AK196" s="275" t="str">
        <f>IF(AK195="","",VLOOKUP(AK195,'②シフト記号表（従来型・ユニット型共通）'!$C$6:$L$47,10,FALSE))</f>
        <v/>
      </c>
      <c r="AL196" s="276" t="str">
        <f>IF(AL195="","",VLOOKUP(AL195,'②シフト記号表（従来型・ユニット型共通）'!$C$6:$L$47,10,FALSE))</f>
        <v/>
      </c>
      <c r="AM196" s="276" t="str">
        <f>IF(AM195="","",VLOOKUP(AM195,'②シフト記号表（従来型・ユニット型共通）'!$C$6:$L$47,10,FALSE))</f>
        <v/>
      </c>
      <c r="AN196" s="276" t="str">
        <f>IF(AN195="","",VLOOKUP(AN195,'②シフト記号表（従来型・ユニット型共通）'!$C$6:$L$47,10,FALSE))</f>
        <v/>
      </c>
      <c r="AO196" s="276" t="str">
        <f>IF(AO195="","",VLOOKUP(AO195,'②シフト記号表（従来型・ユニット型共通）'!$C$6:$L$47,10,FALSE))</f>
        <v/>
      </c>
      <c r="AP196" s="276" t="str">
        <f>IF(AP195="","",VLOOKUP(AP195,'②シフト記号表（従来型・ユニット型共通）'!$C$6:$L$47,10,FALSE))</f>
        <v/>
      </c>
      <c r="AQ196" s="277" t="str">
        <f>IF(AQ195="","",VLOOKUP(AQ195,'②シフト記号表（従来型・ユニット型共通）'!$C$6:$L$47,10,FALSE))</f>
        <v/>
      </c>
      <c r="AR196" s="275" t="str">
        <f>IF(AR195="","",VLOOKUP(AR195,'②シフト記号表（従来型・ユニット型共通）'!$C$6:$L$47,10,FALSE))</f>
        <v/>
      </c>
      <c r="AS196" s="276" t="str">
        <f>IF(AS195="","",VLOOKUP(AS195,'②シフト記号表（従来型・ユニット型共通）'!$C$6:$L$47,10,FALSE))</f>
        <v/>
      </c>
      <c r="AT196" s="276" t="str">
        <f>IF(AT195="","",VLOOKUP(AT195,'②シフト記号表（従来型・ユニット型共通）'!$C$6:$L$47,10,FALSE))</f>
        <v/>
      </c>
      <c r="AU196" s="276" t="str">
        <f>IF(AU195="","",VLOOKUP(AU195,'②シフト記号表（従来型・ユニット型共通）'!$C$6:$L$47,10,FALSE))</f>
        <v/>
      </c>
      <c r="AV196" s="276" t="str">
        <f>IF(AV195="","",VLOOKUP(AV195,'②シフト記号表（従来型・ユニット型共通）'!$C$6:$L$47,10,FALSE))</f>
        <v/>
      </c>
      <c r="AW196" s="276" t="str">
        <f>IF(AW195="","",VLOOKUP(AW195,'②シフト記号表（従来型・ユニット型共通）'!$C$6:$L$47,10,FALSE))</f>
        <v/>
      </c>
      <c r="AX196" s="277" t="str">
        <f>IF(AX195="","",VLOOKUP(AX195,'②シフト記号表（従来型・ユニット型共通）'!$C$6:$L$47,10,FALSE))</f>
        <v/>
      </c>
      <c r="AY196" s="275" t="str">
        <f>IF(AY195="","",VLOOKUP(AY195,'②シフト記号表（従来型・ユニット型共通）'!$C$6:$L$47,10,FALSE))</f>
        <v/>
      </c>
      <c r="AZ196" s="276" t="str">
        <f>IF(AZ195="","",VLOOKUP(AZ195,'②シフト記号表（従来型・ユニット型共通）'!$C$6:$L$47,10,FALSE))</f>
        <v/>
      </c>
      <c r="BA196" s="276" t="str">
        <f>IF(BA195="","",VLOOKUP(BA195,'②シフト記号表（従来型・ユニット型共通）'!$C$6:$L$47,10,FALSE))</f>
        <v/>
      </c>
      <c r="BB196" s="750">
        <f>IF($BE$3="４週",SUM(W196:AX196),IF($BE$3="暦月",SUM(W196:BA196),""))</f>
        <v>0</v>
      </c>
      <c r="BC196" s="751"/>
      <c r="BD196" s="752">
        <f>IF($BE$3="４週",BB196/4,IF($BE$3="暦月",(BB196/($BE$8/7)),""))</f>
        <v>0</v>
      </c>
      <c r="BE196" s="751"/>
      <c r="BF196" s="747"/>
      <c r="BG196" s="748"/>
      <c r="BH196" s="748"/>
      <c r="BI196" s="748"/>
      <c r="BJ196" s="749"/>
    </row>
    <row r="197" spans="2:62" ht="20.25" customHeight="1">
      <c r="B197" s="660">
        <f>B195+1</f>
        <v>91</v>
      </c>
      <c r="C197" s="724"/>
      <c r="D197" s="651"/>
      <c r="E197" s="270"/>
      <c r="F197" s="271"/>
      <c r="G197" s="270"/>
      <c r="H197" s="271"/>
      <c r="I197" s="725"/>
      <c r="J197" s="726"/>
      <c r="K197" s="649"/>
      <c r="L197" s="650"/>
      <c r="M197" s="650"/>
      <c r="N197" s="651"/>
      <c r="O197" s="655"/>
      <c r="P197" s="656"/>
      <c r="Q197" s="656"/>
      <c r="R197" s="656"/>
      <c r="S197" s="657"/>
      <c r="T197" s="290" t="s">
        <v>902</v>
      </c>
      <c r="U197" s="291"/>
      <c r="V197" s="292"/>
      <c r="W197" s="283"/>
      <c r="X197" s="284"/>
      <c r="Y197" s="284"/>
      <c r="Z197" s="284"/>
      <c r="AA197" s="284"/>
      <c r="AB197" s="284"/>
      <c r="AC197" s="285"/>
      <c r="AD197" s="283"/>
      <c r="AE197" s="284"/>
      <c r="AF197" s="284"/>
      <c r="AG197" s="284"/>
      <c r="AH197" s="284"/>
      <c r="AI197" s="284"/>
      <c r="AJ197" s="285"/>
      <c r="AK197" s="283"/>
      <c r="AL197" s="284"/>
      <c r="AM197" s="284"/>
      <c r="AN197" s="284"/>
      <c r="AO197" s="284"/>
      <c r="AP197" s="284"/>
      <c r="AQ197" s="285"/>
      <c r="AR197" s="283"/>
      <c r="AS197" s="284"/>
      <c r="AT197" s="284"/>
      <c r="AU197" s="284"/>
      <c r="AV197" s="284"/>
      <c r="AW197" s="284"/>
      <c r="AX197" s="285"/>
      <c r="AY197" s="283"/>
      <c r="AZ197" s="284"/>
      <c r="BA197" s="286"/>
      <c r="BB197" s="658"/>
      <c r="BC197" s="659"/>
      <c r="BD197" s="713"/>
      <c r="BE197" s="714"/>
      <c r="BF197" s="715"/>
      <c r="BG197" s="716"/>
      <c r="BH197" s="716"/>
      <c r="BI197" s="716"/>
      <c r="BJ197" s="717"/>
    </row>
    <row r="198" spans="2:62" ht="20.25" customHeight="1">
      <c r="B198" s="661"/>
      <c r="C198" s="753"/>
      <c r="D198" s="754"/>
      <c r="E198" s="293"/>
      <c r="F198" s="294">
        <f>C197</f>
        <v>0</v>
      </c>
      <c r="G198" s="293"/>
      <c r="H198" s="294">
        <f>I197</f>
        <v>0</v>
      </c>
      <c r="I198" s="755"/>
      <c r="J198" s="756"/>
      <c r="K198" s="757"/>
      <c r="L198" s="758"/>
      <c r="M198" s="758"/>
      <c r="N198" s="754"/>
      <c r="O198" s="655"/>
      <c r="P198" s="656"/>
      <c r="Q198" s="656"/>
      <c r="R198" s="656"/>
      <c r="S198" s="657"/>
      <c r="T198" s="287" t="s">
        <v>903</v>
      </c>
      <c r="U198" s="288"/>
      <c r="V198" s="289"/>
      <c r="W198" s="275" t="str">
        <f>IF(W197="","",VLOOKUP(W197,'②シフト記号表（従来型・ユニット型共通）'!$C$6:$L$47,10,FALSE))</f>
        <v/>
      </c>
      <c r="X198" s="276" t="str">
        <f>IF(X197="","",VLOOKUP(X197,'②シフト記号表（従来型・ユニット型共通）'!$C$6:$L$47,10,FALSE))</f>
        <v/>
      </c>
      <c r="Y198" s="276" t="str">
        <f>IF(Y197="","",VLOOKUP(Y197,'②シフト記号表（従来型・ユニット型共通）'!$C$6:$L$47,10,FALSE))</f>
        <v/>
      </c>
      <c r="Z198" s="276" t="str">
        <f>IF(Z197="","",VLOOKUP(Z197,'②シフト記号表（従来型・ユニット型共通）'!$C$6:$L$47,10,FALSE))</f>
        <v/>
      </c>
      <c r="AA198" s="276" t="str">
        <f>IF(AA197="","",VLOOKUP(AA197,'②シフト記号表（従来型・ユニット型共通）'!$C$6:$L$47,10,FALSE))</f>
        <v/>
      </c>
      <c r="AB198" s="276" t="str">
        <f>IF(AB197="","",VLOOKUP(AB197,'②シフト記号表（従来型・ユニット型共通）'!$C$6:$L$47,10,FALSE))</f>
        <v/>
      </c>
      <c r="AC198" s="277" t="str">
        <f>IF(AC197="","",VLOOKUP(AC197,'②シフト記号表（従来型・ユニット型共通）'!$C$6:$L$47,10,FALSE))</f>
        <v/>
      </c>
      <c r="AD198" s="275" t="str">
        <f>IF(AD197="","",VLOOKUP(AD197,'②シフト記号表（従来型・ユニット型共通）'!$C$6:$L$47,10,FALSE))</f>
        <v/>
      </c>
      <c r="AE198" s="276" t="str">
        <f>IF(AE197="","",VLOOKUP(AE197,'②シフト記号表（従来型・ユニット型共通）'!$C$6:$L$47,10,FALSE))</f>
        <v/>
      </c>
      <c r="AF198" s="276" t="str">
        <f>IF(AF197="","",VLOOKUP(AF197,'②シフト記号表（従来型・ユニット型共通）'!$C$6:$L$47,10,FALSE))</f>
        <v/>
      </c>
      <c r="AG198" s="276" t="str">
        <f>IF(AG197="","",VLOOKUP(AG197,'②シフト記号表（従来型・ユニット型共通）'!$C$6:$L$47,10,FALSE))</f>
        <v/>
      </c>
      <c r="AH198" s="276" t="str">
        <f>IF(AH197="","",VLOOKUP(AH197,'②シフト記号表（従来型・ユニット型共通）'!$C$6:$L$47,10,FALSE))</f>
        <v/>
      </c>
      <c r="AI198" s="276" t="str">
        <f>IF(AI197="","",VLOOKUP(AI197,'②シフト記号表（従来型・ユニット型共通）'!$C$6:$L$47,10,FALSE))</f>
        <v/>
      </c>
      <c r="AJ198" s="277" t="str">
        <f>IF(AJ197="","",VLOOKUP(AJ197,'②シフト記号表（従来型・ユニット型共通）'!$C$6:$L$47,10,FALSE))</f>
        <v/>
      </c>
      <c r="AK198" s="275" t="str">
        <f>IF(AK197="","",VLOOKUP(AK197,'②シフト記号表（従来型・ユニット型共通）'!$C$6:$L$47,10,FALSE))</f>
        <v/>
      </c>
      <c r="AL198" s="276" t="str">
        <f>IF(AL197="","",VLOOKUP(AL197,'②シフト記号表（従来型・ユニット型共通）'!$C$6:$L$47,10,FALSE))</f>
        <v/>
      </c>
      <c r="AM198" s="276" t="str">
        <f>IF(AM197="","",VLOOKUP(AM197,'②シフト記号表（従来型・ユニット型共通）'!$C$6:$L$47,10,FALSE))</f>
        <v/>
      </c>
      <c r="AN198" s="276" t="str">
        <f>IF(AN197="","",VLOOKUP(AN197,'②シフト記号表（従来型・ユニット型共通）'!$C$6:$L$47,10,FALSE))</f>
        <v/>
      </c>
      <c r="AO198" s="276" t="str">
        <f>IF(AO197="","",VLOOKUP(AO197,'②シフト記号表（従来型・ユニット型共通）'!$C$6:$L$47,10,FALSE))</f>
        <v/>
      </c>
      <c r="AP198" s="276" t="str">
        <f>IF(AP197="","",VLOOKUP(AP197,'②シフト記号表（従来型・ユニット型共通）'!$C$6:$L$47,10,FALSE))</f>
        <v/>
      </c>
      <c r="AQ198" s="277" t="str">
        <f>IF(AQ197="","",VLOOKUP(AQ197,'②シフト記号表（従来型・ユニット型共通）'!$C$6:$L$47,10,FALSE))</f>
        <v/>
      </c>
      <c r="AR198" s="275" t="str">
        <f>IF(AR197="","",VLOOKUP(AR197,'②シフト記号表（従来型・ユニット型共通）'!$C$6:$L$47,10,FALSE))</f>
        <v/>
      </c>
      <c r="AS198" s="276" t="str">
        <f>IF(AS197="","",VLOOKUP(AS197,'②シフト記号表（従来型・ユニット型共通）'!$C$6:$L$47,10,FALSE))</f>
        <v/>
      </c>
      <c r="AT198" s="276" t="str">
        <f>IF(AT197="","",VLOOKUP(AT197,'②シフト記号表（従来型・ユニット型共通）'!$C$6:$L$47,10,FALSE))</f>
        <v/>
      </c>
      <c r="AU198" s="276" t="str">
        <f>IF(AU197="","",VLOOKUP(AU197,'②シフト記号表（従来型・ユニット型共通）'!$C$6:$L$47,10,FALSE))</f>
        <v/>
      </c>
      <c r="AV198" s="276" t="str">
        <f>IF(AV197="","",VLOOKUP(AV197,'②シフト記号表（従来型・ユニット型共通）'!$C$6:$L$47,10,FALSE))</f>
        <v/>
      </c>
      <c r="AW198" s="276" t="str">
        <f>IF(AW197="","",VLOOKUP(AW197,'②シフト記号表（従来型・ユニット型共通）'!$C$6:$L$47,10,FALSE))</f>
        <v/>
      </c>
      <c r="AX198" s="277" t="str">
        <f>IF(AX197="","",VLOOKUP(AX197,'②シフト記号表（従来型・ユニット型共通）'!$C$6:$L$47,10,FALSE))</f>
        <v/>
      </c>
      <c r="AY198" s="275" t="str">
        <f>IF(AY197="","",VLOOKUP(AY197,'②シフト記号表（従来型・ユニット型共通）'!$C$6:$L$47,10,FALSE))</f>
        <v/>
      </c>
      <c r="AZ198" s="276" t="str">
        <f>IF(AZ197="","",VLOOKUP(AZ197,'②シフト記号表（従来型・ユニット型共通）'!$C$6:$L$47,10,FALSE))</f>
        <v/>
      </c>
      <c r="BA198" s="276" t="str">
        <f>IF(BA197="","",VLOOKUP(BA197,'②シフト記号表（従来型・ユニット型共通）'!$C$6:$L$47,10,FALSE))</f>
        <v/>
      </c>
      <c r="BB198" s="750">
        <f>IF($BE$3="４週",SUM(W198:AX198),IF($BE$3="暦月",SUM(W198:BA198),""))</f>
        <v>0</v>
      </c>
      <c r="BC198" s="751"/>
      <c r="BD198" s="752">
        <f>IF($BE$3="４週",BB198/4,IF($BE$3="暦月",(BB198/($BE$8/7)),""))</f>
        <v>0</v>
      </c>
      <c r="BE198" s="751"/>
      <c r="BF198" s="747"/>
      <c r="BG198" s="748"/>
      <c r="BH198" s="748"/>
      <c r="BI198" s="748"/>
      <c r="BJ198" s="749"/>
    </row>
    <row r="199" spans="2:62" ht="20.25" customHeight="1">
      <c r="B199" s="660">
        <f>B197+1</f>
        <v>92</v>
      </c>
      <c r="C199" s="724"/>
      <c r="D199" s="651"/>
      <c r="E199" s="270"/>
      <c r="F199" s="271"/>
      <c r="G199" s="270"/>
      <c r="H199" s="271"/>
      <c r="I199" s="725"/>
      <c r="J199" s="726"/>
      <c r="K199" s="649"/>
      <c r="L199" s="650"/>
      <c r="M199" s="650"/>
      <c r="N199" s="651"/>
      <c r="O199" s="655"/>
      <c r="P199" s="656"/>
      <c r="Q199" s="656"/>
      <c r="R199" s="656"/>
      <c r="S199" s="657"/>
      <c r="T199" s="290" t="s">
        <v>902</v>
      </c>
      <c r="U199" s="291"/>
      <c r="V199" s="292"/>
      <c r="W199" s="283"/>
      <c r="X199" s="284"/>
      <c r="Y199" s="284"/>
      <c r="Z199" s="284"/>
      <c r="AA199" s="284"/>
      <c r="AB199" s="284"/>
      <c r="AC199" s="285"/>
      <c r="AD199" s="283"/>
      <c r="AE199" s="284"/>
      <c r="AF199" s="284"/>
      <c r="AG199" s="284"/>
      <c r="AH199" s="284"/>
      <c r="AI199" s="284"/>
      <c r="AJ199" s="285"/>
      <c r="AK199" s="283"/>
      <c r="AL199" s="284"/>
      <c r="AM199" s="284"/>
      <c r="AN199" s="284"/>
      <c r="AO199" s="284"/>
      <c r="AP199" s="284"/>
      <c r="AQ199" s="285"/>
      <c r="AR199" s="283"/>
      <c r="AS199" s="284"/>
      <c r="AT199" s="284"/>
      <c r="AU199" s="284"/>
      <c r="AV199" s="284"/>
      <c r="AW199" s="284"/>
      <c r="AX199" s="285"/>
      <c r="AY199" s="283"/>
      <c r="AZ199" s="284"/>
      <c r="BA199" s="286"/>
      <c r="BB199" s="658"/>
      <c r="BC199" s="659"/>
      <c r="BD199" s="713"/>
      <c r="BE199" s="714"/>
      <c r="BF199" s="715"/>
      <c r="BG199" s="716"/>
      <c r="BH199" s="716"/>
      <c r="BI199" s="716"/>
      <c r="BJ199" s="717"/>
    </row>
    <row r="200" spans="2:62" ht="20.25" customHeight="1">
      <c r="B200" s="661"/>
      <c r="C200" s="753"/>
      <c r="D200" s="754"/>
      <c r="E200" s="293"/>
      <c r="F200" s="294">
        <f>C199</f>
        <v>0</v>
      </c>
      <c r="G200" s="293"/>
      <c r="H200" s="294">
        <f>I199</f>
        <v>0</v>
      </c>
      <c r="I200" s="755"/>
      <c r="J200" s="756"/>
      <c r="K200" s="757"/>
      <c r="L200" s="758"/>
      <c r="M200" s="758"/>
      <c r="N200" s="754"/>
      <c r="O200" s="655"/>
      <c r="P200" s="656"/>
      <c r="Q200" s="656"/>
      <c r="R200" s="656"/>
      <c r="S200" s="657"/>
      <c r="T200" s="287" t="s">
        <v>903</v>
      </c>
      <c r="U200" s="288"/>
      <c r="V200" s="289"/>
      <c r="W200" s="275" t="str">
        <f>IF(W199="","",VLOOKUP(W199,'②シフト記号表（従来型・ユニット型共通）'!$C$6:$L$47,10,FALSE))</f>
        <v/>
      </c>
      <c r="X200" s="276" t="str">
        <f>IF(X199="","",VLOOKUP(X199,'②シフト記号表（従来型・ユニット型共通）'!$C$6:$L$47,10,FALSE))</f>
        <v/>
      </c>
      <c r="Y200" s="276" t="str">
        <f>IF(Y199="","",VLOOKUP(Y199,'②シフト記号表（従来型・ユニット型共通）'!$C$6:$L$47,10,FALSE))</f>
        <v/>
      </c>
      <c r="Z200" s="276" t="str">
        <f>IF(Z199="","",VLOOKUP(Z199,'②シフト記号表（従来型・ユニット型共通）'!$C$6:$L$47,10,FALSE))</f>
        <v/>
      </c>
      <c r="AA200" s="276" t="str">
        <f>IF(AA199="","",VLOOKUP(AA199,'②シフト記号表（従来型・ユニット型共通）'!$C$6:$L$47,10,FALSE))</f>
        <v/>
      </c>
      <c r="AB200" s="276" t="str">
        <f>IF(AB199="","",VLOOKUP(AB199,'②シフト記号表（従来型・ユニット型共通）'!$C$6:$L$47,10,FALSE))</f>
        <v/>
      </c>
      <c r="AC200" s="277" t="str">
        <f>IF(AC199="","",VLOOKUP(AC199,'②シフト記号表（従来型・ユニット型共通）'!$C$6:$L$47,10,FALSE))</f>
        <v/>
      </c>
      <c r="AD200" s="275" t="str">
        <f>IF(AD199="","",VLOOKUP(AD199,'②シフト記号表（従来型・ユニット型共通）'!$C$6:$L$47,10,FALSE))</f>
        <v/>
      </c>
      <c r="AE200" s="276" t="str">
        <f>IF(AE199="","",VLOOKUP(AE199,'②シフト記号表（従来型・ユニット型共通）'!$C$6:$L$47,10,FALSE))</f>
        <v/>
      </c>
      <c r="AF200" s="276" t="str">
        <f>IF(AF199="","",VLOOKUP(AF199,'②シフト記号表（従来型・ユニット型共通）'!$C$6:$L$47,10,FALSE))</f>
        <v/>
      </c>
      <c r="AG200" s="276" t="str">
        <f>IF(AG199="","",VLOOKUP(AG199,'②シフト記号表（従来型・ユニット型共通）'!$C$6:$L$47,10,FALSE))</f>
        <v/>
      </c>
      <c r="AH200" s="276" t="str">
        <f>IF(AH199="","",VLOOKUP(AH199,'②シフト記号表（従来型・ユニット型共通）'!$C$6:$L$47,10,FALSE))</f>
        <v/>
      </c>
      <c r="AI200" s="276" t="str">
        <f>IF(AI199="","",VLOOKUP(AI199,'②シフト記号表（従来型・ユニット型共通）'!$C$6:$L$47,10,FALSE))</f>
        <v/>
      </c>
      <c r="AJ200" s="277" t="str">
        <f>IF(AJ199="","",VLOOKUP(AJ199,'②シフト記号表（従来型・ユニット型共通）'!$C$6:$L$47,10,FALSE))</f>
        <v/>
      </c>
      <c r="AK200" s="275" t="str">
        <f>IF(AK199="","",VLOOKUP(AK199,'②シフト記号表（従来型・ユニット型共通）'!$C$6:$L$47,10,FALSE))</f>
        <v/>
      </c>
      <c r="AL200" s="276" t="str">
        <f>IF(AL199="","",VLOOKUP(AL199,'②シフト記号表（従来型・ユニット型共通）'!$C$6:$L$47,10,FALSE))</f>
        <v/>
      </c>
      <c r="AM200" s="276" t="str">
        <f>IF(AM199="","",VLOOKUP(AM199,'②シフト記号表（従来型・ユニット型共通）'!$C$6:$L$47,10,FALSE))</f>
        <v/>
      </c>
      <c r="AN200" s="276" t="str">
        <f>IF(AN199="","",VLOOKUP(AN199,'②シフト記号表（従来型・ユニット型共通）'!$C$6:$L$47,10,FALSE))</f>
        <v/>
      </c>
      <c r="AO200" s="276" t="str">
        <f>IF(AO199="","",VLOOKUP(AO199,'②シフト記号表（従来型・ユニット型共通）'!$C$6:$L$47,10,FALSE))</f>
        <v/>
      </c>
      <c r="AP200" s="276" t="str">
        <f>IF(AP199="","",VLOOKUP(AP199,'②シフト記号表（従来型・ユニット型共通）'!$C$6:$L$47,10,FALSE))</f>
        <v/>
      </c>
      <c r="AQ200" s="277" t="str">
        <f>IF(AQ199="","",VLOOKUP(AQ199,'②シフト記号表（従来型・ユニット型共通）'!$C$6:$L$47,10,FALSE))</f>
        <v/>
      </c>
      <c r="AR200" s="275" t="str">
        <f>IF(AR199="","",VLOOKUP(AR199,'②シフト記号表（従来型・ユニット型共通）'!$C$6:$L$47,10,FALSE))</f>
        <v/>
      </c>
      <c r="AS200" s="276" t="str">
        <f>IF(AS199="","",VLOOKUP(AS199,'②シフト記号表（従来型・ユニット型共通）'!$C$6:$L$47,10,FALSE))</f>
        <v/>
      </c>
      <c r="AT200" s="276" t="str">
        <f>IF(AT199="","",VLOOKUP(AT199,'②シフト記号表（従来型・ユニット型共通）'!$C$6:$L$47,10,FALSE))</f>
        <v/>
      </c>
      <c r="AU200" s="276" t="str">
        <f>IF(AU199="","",VLOOKUP(AU199,'②シフト記号表（従来型・ユニット型共通）'!$C$6:$L$47,10,FALSE))</f>
        <v/>
      </c>
      <c r="AV200" s="276" t="str">
        <f>IF(AV199="","",VLOOKUP(AV199,'②シフト記号表（従来型・ユニット型共通）'!$C$6:$L$47,10,FALSE))</f>
        <v/>
      </c>
      <c r="AW200" s="276" t="str">
        <f>IF(AW199="","",VLOOKUP(AW199,'②シフト記号表（従来型・ユニット型共通）'!$C$6:$L$47,10,FALSE))</f>
        <v/>
      </c>
      <c r="AX200" s="277" t="str">
        <f>IF(AX199="","",VLOOKUP(AX199,'②シフト記号表（従来型・ユニット型共通）'!$C$6:$L$47,10,FALSE))</f>
        <v/>
      </c>
      <c r="AY200" s="275" t="str">
        <f>IF(AY199="","",VLOOKUP(AY199,'②シフト記号表（従来型・ユニット型共通）'!$C$6:$L$47,10,FALSE))</f>
        <v/>
      </c>
      <c r="AZ200" s="276" t="str">
        <f>IF(AZ199="","",VLOOKUP(AZ199,'②シフト記号表（従来型・ユニット型共通）'!$C$6:$L$47,10,FALSE))</f>
        <v/>
      </c>
      <c r="BA200" s="276" t="str">
        <f>IF(BA199="","",VLOOKUP(BA199,'②シフト記号表（従来型・ユニット型共通）'!$C$6:$L$47,10,FALSE))</f>
        <v/>
      </c>
      <c r="BB200" s="750">
        <f>IF($BE$3="４週",SUM(W200:AX200),IF($BE$3="暦月",SUM(W200:BA200),""))</f>
        <v>0</v>
      </c>
      <c r="BC200" s="751"/>
      <c r="BD200" s="752">
        <f>IF($BE$3="４週",BB200/4,IF($BE$3="暦月",(BB200/($BE$8/7)),""))</f>
        <v>0</v>
      </c>
      <c r="BE200" s="751"/>
      <c r="BF200" s="747"/>
      <c r="BG200" s="748"/>
      <c r="BH200" s="748"/>
      <c r="BI200" s="748"/>
      <c r="BJ200" s="749"/>
    </row>
    <row r="201" spans="2:62" ht="20.25" customHeight="1">
      <c r="B201" s="660">
        <f>B199+1</f>
        <v>93</v>
      </c>
      <c r="C201" s="724"/>
      <c r="D201" s="651"/>
      <c r="E201" s="270"/>
      <c r="F201" s="271"/>
      <c r="G201" s="270"/>
      <c r="H201" s="271"/>
      <c r="I201" s="725"/>
      <c r="J201" s="726"/>
      <c r="K201" s="649"/>
      <c r="L201" s="650"/>
      <c r="M201" s="650"/>
      <c r="N201" s="651"/>
      <c r="O201" s="655"/>
      <c r="P201" s="656"/>
      <c r="Q201" s="656"/>
      <c r="R201" s="656"/>
      <c r="S201" s="657"/>
      <c r="T201" s="290" t="s">
        <v>902</v>
      </c>
      <c r="U201" s="291"/>
      <c r="V201" s="292"/>
      <c r="W201" s="283"/>
      <c r="X201" s="284"/>
      <c r="Y201" s="284"/>
      <c r="Z201" s="284"/>
      <c r="AA201" s="284"/>
      <c r="AB201" s="284"/>
      <c r="AC201" s="285"/>
      <c r="AD201" s="283"/>
      <c r="AE201" s="284"/>
      <c r="AF201" s="284"/>
      <c r="AG201" s="284"/>
      <c r="AH201" s="284"/>
      <c r="AI201" s="284"/>
      <c r="AJ201" s="285"/>
      <c r="AK201" s="283"/>
      <c r="AL201" s="284"/>
      <c r="AM201" s="284"/>
      <c r="AN201" s="284"/>
      <c r="AO201" s="284"/>
      <c r="AP201" s="284"/>
      <c r="AQ201" s="285"/>
      <c r="AR201" s="283"/>
      <c r="AS201" s="284"/>
      <c r="AT201" s="284"/>
      <c r="AU201" s="284"/>
      <c r="AV201" s="284"/>
      <c r="AW201" s="284"/>
      <c r="AX201" s="285"/>
      <c r="AY201" s="283"/>
      <c r="AZ201" s="284"/>
      <c r="BA201" s="286"/>
      <c r="BB201" s="658"/>
      <c r="BC201" s="659"/>
      <c r="BD201" s="713"/>
      <c r="BE201" s="714"/>
      <c r="BF201" s="715"/>
      <c r="BG201" s="716"/>
      <c r="BH201" s="716"/>
      <c r="BI201" s="716"/>
      <c r="BJ201" s="717"/>
    </row>
    <row r="202" spans="2:62" ht="20.25" customHeight="1">
      <c r="B202" s="661"/>
      <c r="C202" s="753"/>
      <c r="D202" s="754"/>
      <c r="E202" s="293"/>
      <c r="F202" s="294">
        <f>C201</f>
        <v>0</v>
      </c>
      <c r="G202" s="293"/>
      <c r="H202" s="294">
        <f>I201</f>
        <v>0</v>
      </c>
      <c r="I202" s="755"/>
      <c r="J202" s="756"/>
      <c r="K202" s="757"/>
      <c r="L202" s="758"/>
      <c r="M202" s="758"/>
      <c r="N202" s="754"/>
      <c r="O202" s="655"/>
      <c r="P202" s="656"/>
      <c r="Q202" s="656"/>
      <c r="R202" s="656"/>
      <c r="S202" s="657"/>
      <c r="T202" s="287" t="s">
        <v>903</v>
      </c>
      <c r="U202" s="288"/>
      <c r="V202" s="289"/>
      <c r="W202" s="275" t="str">
        <f>IF(W201="","",VLOOKUP(W201,'②シフト記号表（従来型・ユニット型共通）'!$C$6:$L$47,10,FALSE))</f>
        <v/>
      </c>
      <c r="X202" s="276" t="str">
        <f>IF(X201="","",VLOOKUP(X201,'②シフト記号表（従来型・ユニット型共通）'!$C$6:$L$47,10,FALSE))</f>
        <v/>
      </c>
      <c r="Y202" s="276" t="str">
        <f>IF(Y201="","",VLOOKUP(Y201,'②シフト記号表（従来型・ユニット型共通）'!$C$6:$L$47,10,FALSE))</f>
        <v/>
      </c>
      <c r="Z202" s="276" t="str">
        <f>IF(Z201="","",VLOOKUP(Z201,'②シフト記号表（従来型・ユニット型共通）'!$C$6:$L$47,10,FALSE))</f>
        <v/>
      </c>
      <c r="AA202" s="276" t="str">
        <f>IF(AA201="","",VLOOKUP(AA201,'②シフト記号表（従来型・ユニット型共通）'!$C$6:$L$47,10,FALSE))</f>
        <v/>
      </c>
      <c r="AB202" s="276" t="str">
        <f>IF(AB201="","",VLOOKUP(AB201,'②シフト記号表（従来型・ユニット型共通）'!$C$6:$L$47,10,FALSE))</f>
        <v/>
      </c>
      <c r="AC202" s="277" t="str">
        <f>IF(AC201="","",VLOOKUP(AC201,'②シフト記号表（従来型・ユニット型共通）'!$C$6:$L$47,10,FALSE))</f>
        <v/>
      </c>
      <c r="AD202" s="275" t="str">
        <f>IF(AD201="","",VLOOKUP(AD201,'②シフト記号表（従来型・ユニット型共通）'!$C$6:$L$47,10,FALSE))</f>
        <v/>
      </c>
      <c r="AE202" s="276" t="str">
        <f>IF(AE201="","",VLOOKUP(AE201,'②シフト記号表（従来型・ユニット型共通）'!$C$6:$L$47,10,FALSE))</f>
        <v/>
      </c>
      <c r="AF202" s="276" t="str">
        <f>IF(AF201="","",VLOOKUP(AF201,'②シフト記号表（従来型・ユニット型共通）'!$C$6:$L$47,10,FALSE))</f>
        <v/>
      </c>
      <c r="AG202" s="276" t="str">
        <f>IF(AG201="","",VLOOKUP(AG201,'②シフト記号表（従来型・ユニット型共通）'!$C$6:$L$47,10,FALSE))</f>
        <v/>
      </c>
      <c r="AH202" s="276" t="str">
        <f>IF(AH201="","",VLOOKUP(AH201,'②シフト記号表（従来型・ユニット型共通）'!$C$6:$L$47,10,FALSE))</f>
        <v/>
      </c>
      <c r="AI202" s="276" t="str">
        <f>IF(AI201="","",VLOOKUP(AI201,'②シフト記号表（従来型・ユニット型共通）'!$C$6:$L$47,10,FALSE))</f>
        <v/>
      </c>
      <c r="AJ202" s="277" t="str">
        <f>IF(AJ201="","",VLOOKUP(AJ201,'②シフト記号表（従来型・ユニット型共通）'!$C$6:$L$47,10,FALSE))</f>
        <v/>
      </c>
      <c r="AK202" s="275" t="str">
        <f>IF(AK201="","",VLOOKUP(AK201,'②シフト記号表（従来型・ユニット型共通）'!$C$6:$L$47,10,FALSE))</f>
        <v/>
      </c>
      <c r="AL202" s="276" t="str">
        <f>IF(AL201="","",VLOOKUP(AL201,'②シフト記号表（従来型・ユニット型共通）'!$C$6:$L$47,10,FALSE))</f>
        <v/>
      </c>
      <c r="AM202" s="276" t="str">
        <f>IF(AM201="","",VLOOKUP(AM201,'②シフト記号表（従来型・ユニット型共通）'!$C$6:$L$47,10,FALSE))</f>
        <v/>
      </c>
      <c r="AN202" s="276" t="str">
        <f>IF(AN201="","",VLOOKUP(AN201,'②シフト記号表（従来型・ユニット型共通）'!$C$6:$L$47,10,FALSE))</f>
        <v/>
      </c>
      <c r="AO202" s="276" t="str">
        <f>IF(AO201="","",VLOOKUP(AO201,'②シフト記号表（従来型・ユニット型共通）'!$C$6:$L$47,10,FALSE))</f>
        <v/>
      </c>
      <c r="AP202" s="276" t="str">
        <f>IF(AP201="","",VLOOKUP(AP201,'②シフト記号表（従来型・ユニット型共通）'!$C$6:$L$47,10,FALSE))</f>
        <v/>
      </c>
      <c r="AQ202" s="277" t="str">
        <f>IF(AQ201="","",VLOOKUP(AQ201,'②シフト記号表（従来型・ユニット型共通）'!$C$6:$L$47,10,FALSE))</f>
        <v/>
      </c>
      <c r="AR202" s="275" t="str">
        <f>IF(AR201="","",VLOOKUP(AR201,'②シフト記号表（従来型・ユニット型共通）'!$C$6:$L$47,10,FALSE))</f>
        <v/>
      </c>
      <c r="AS202" s="276" t="str">
        <f>IF(AS201="","",VLOOKUP(AS201,'②シフト記号表（従来型・ユニット型共通）'!$C$6:$L$47,10,FALSE))</f>
        <v/>
      </c>
      <c r="AT202" s="276" t="str">
        <f>IF(AT201="","",VLOOKUP(AT201,'②シフト記号表（従来型・ユニット型共通）'!$C$6:$L$47,10,FALSE))</f>
        <v/>
      </c>
      <c r="AU202" s="276" t="str">
        <f>IF(AU201="","",VLOOKUP(AU201,'②シフト記号表（従来型・ユニット型共通）'!$C$6:$L$47,10,FALSE))</f>
        <v/>
      </c>
      <c r="AV202" s="276" t="str">
        <f>IF(AV201="","",VLOOKUP(AV201,'②シフト記号表（従来型・ユニット型共通）'!$C$6:$L$47,10,FALSE))</f>
        <v/>
      </c>
      <c r="AW202" s="276" t="str">
        <f>IF(AW201="","",VLOOKUP(AW201,'②シフト記号表（従来型・ユニット型共通）'!$C$6:$L$47,10,FALSE))</f>
        <v/>
      </c>
      <c r="AX202" s="277" t="str">
        <f>IF(AX201="","",VLOOKUP(AX201,'②シフト記号表（従来型・ユニット型共通）'!$C$6:$L$47,10,FALSE))</f>
        <v/>
      </c>
      <c r="AY202" s="275" t="str">
        <f>IF(AY201="","",VLOOKUP(AY201,'②シフト記号表（従来型・ユニット型共通）'!$C$6:$L$47,10,FALSE))</f>
        <v/>
      </c>
      <c r="AZ202" s="276" t="str">
        <f>IF(AZ201="","",VLOOKUP(AZ201,'②シフト記号表（従来型・ユニット型共通）'!$C$6:$L$47,10,FALSE))</f>
        <v/>
      </c>
      <c r="BA202" s="276" t="str">
        <f>IF(BA201="","",VLOOKUP(BA201,'②シフト記号表（従来型・ユニット型共通）'!$C$6:$L$47,10,FALSE))</f>
        <v/>
      </c>
      <c r="BB202" s="750">
        <f>IF($BE$3="４週",SUM(W202:AX202),IF($BE$3="暦月",SUM(W202:BA202),""))</f>
        <v>0</v>
      </c>
      <c r="BC202" s="751"/>
      <c r="BD202" s="752">
        <f>IF($BE$3="４週",BB202/4,IF($BE$3="暦月",(BB202/($BE$8/7)),""))</f>
        <v>0</v>
      </c>
      <c r="BE202" s="751"/>
      <c r="BF202" s="747"/>
      <c r="BG202" s="748"/>
      <c r="BH202" s="748"/>
      <c r="BI202" s="748"/>
      <c r="BJ202" s="749"/>
    </row>
    <row r="203" spans="2:62" ht="20.25" customHeight="1">
      <c r="B203" s="660">
        <f>B201+1</f>
        <v>94</v>
      </c>
      <c r="C203" s="724"/>
      <c r="D203" s="651"/>
      <c r="E203" s="270"/>
      <c r="F203" s="271"/>
      <c r="G203" s="270"/>
      <c r="H203" s="271"/>
      <c r="I203" s="725"/>
      <c r="J203" s="726"/>
      <c r="K203" s="649"/>
      <c r="L203" s="650"/>
      <c r="M203" s="650"/>
      <c r="N203" s="651"/>
      <c r="O203" s="655"/>
      <c r="P203" s="656"/>
      <c r="Q203" s="656"/>
      <c r="R203" s="656"/>
      <c r="S203" s="657"/>
      <c r="T203" s="290" t="s">
        <v>902</v>
      </c>
      <c r="U203" s="291"/>
      <c r="V203" s="292"/>
      <c r="W203" s="283"/>
      <c r="X203" s="284"/>
      <c r="Y203" s="284"/>
      <c r="Z203" s="284"/>
      <c r="AA203" s="284"/>
      <c r="AB203" s="284"/>
      <c r="AC203" s="285"/>
      <c r="AD203" s="283"/>
      <c r="AE203" s="284"/>
      <c r="AF203" s="284"/>
      <c r="AG203" s="284"/>
      <c r="AH203" s="284"/>
      <c r="AI203" s="284"/>
      <c r="AJ203" s="285"/>
      <c r="AK203" s="283"/>
      <c r="AL203" s="284"/>
      <c r="AM203" s="284"/>
      <c r="AN203" s="284"/>
      <c r="AO203" s="284"/>
      <c r="AP203" s="284"/>
      <c r="AQ203" s="285"/>
      <c r="AR203" s="283"/>
      <c r="AS203" s="284"/>
      <c r="AT203" s="284"/>
      <c r="AU203" s="284"/>
      <c r="AV203" s="284"/>
      <c r="AW203" s="284"/>
      <c r="AX203" s="285"/>
      <c r="AY203" s="283"/>
      <c r="AZ203" s="284"/>
      <c r="BA203" s="286"/>
      <c r="BB203" s="658"/>
      <c r="BC203" s="659"/>
      <c r="BD203" s="713"/>
      <c r="BE203" s="714"/>
      <c r="BF203" s="715"/>
      <c r="BG203" s="716"/>
      <c r="BH203" s="716"/>
      <c r="BI203" s="716"/>
      <c r="BJ203" s="717"/>
    </row>
    <row r="204" spans="2:62" ht="20.25" customHeight="1">
      <c r="B204" s="661"/>
      <c r="C204" s="753"/>
      <c r="D204" s="754"/>
      <c r="E204" s="293"/>
      <c r="F204" s="294">
        <f>C203</f>
        <v>0</v>
      </c>
      <c r="G204" s="293"/>
      <c r="H204" s="294">
        <f>I203</f>
        <v>0</v>
      </c>
      <c r="I204" s="755"/>
      <c r="J204" s="756"/>
      <c r="K204" s="757"/>
      <c r="L204" s="758"/>
      <c r="M204" s="758"/>
      <c r="N204" s="754"/>
      <c r="O204" s="655"/>
      <c r="P204" s="656"/>
      <c r="Q204" s="656"/>
      <c r="R204" s="656"/>
      <c r="S204" s="657"/>
      <c r="T204" s="287" t="s">
        <v>903</v>
      </c>
      <c r="U204" s="288"/>
      <c r="V204" s="289"/>
      <c r="W204" s="275" t="str">
        <f>IF(W203="","",VLOOKUP(W203,'②シフト記号表（従来型・ユニット型共通）'!$C$6:$L$47,10,FALSE))</f>
        <v/>
      </c>
      <c r="X204" s="276" t="str">
        <f>IF(X203="","",VLOOKUP(X203,'②シフト記号表（従来型・ユニット型共通）'!$C$6:$L$47,10,FALSE))</f>
        <v/>
      </c>
      <c r="Y204" s="276" t="str">
        <f>IF(Y203="","",VLOOKUP(Y203,'②シフト記号表（従来型・ユニット型共通）'!$C$6:$L$47,10,FALSE))</f>
        <v/>
      </c>
      <c r="Z204" s="276" t="str">
        <f>IF(Z203="","",VLOOKUP(Z203,'②シフト記号表（従来型・ユニット型共通）'!$C$6:$L$47,10,FALSE))</f>
        <v/>
      </c>
      <c r="AA204" s="276" t="str">
        <f>IF(AA203="","",VLOOKUP(AA203,'②シフト記号表（従来型・ユニット型共通）'!$C$6:$L$47,10,FALSE))</f>
        <v/>
      </c>
      <c r="AB204" s="276" t="str">
        <f>IF(AB203="","",VLOOKUP(AB203,'②シフト記号表（従来型・ユニット型共通）'!$C$6:$L$47,10,FALSE))</f>
        <v/>
      </c>
      <c r="AC204" s="277" t="str">
        <f>IF(AC203="","",VLOOKUP(AC203,'②シフト記号表（従来型・ユニット型共通）'!$C$6:$L$47,10,FALSE))</f>
        <v/>
      </c>
      <c r="AD204" s="275" t="str">
        <f>IF(AD203="","",VLOOKUP(AD203,'②シフト記号表（従来型・ユニット型共通）'!$C$6:$L$47,10,FALSE))</f>
        <v/>
      </c>
      <c r="AE204" s="276" t="str">
        <f>IF(AE203="","",VLOOKUP(AE203,'②シフト記号表（従来型・ユニット型共通）'!$C$6:$L$47,10,FALSE))</f>
        <v/>
      </c>
      <c r="AF204" s="276" t="str">
        <f>IF(AF203="","",VLOOKUP(AF203,'②シフト記号表（従来型・ユニット型共通）'!$C$6:$L$47,10,FALSE))</f>
        <v/>
      </c>
      <c r="AG204" s="276" t="str">
        <f>IF(AG203="","",VLOOKUP(AG203,'②シフト記号表（従来型・ユニット型共通）'!$C$6:$L$47,10,FALSE))</f>
        <v/>
      </c>
      <c r="AH204" s="276" t="str">
        <f>IF(AH203="","",VLOOKUP(AH203,'②シフト記号表（従来型・ユニット型共通）'!$C$6:$L$47,10,FALSE))</f>
        <v/>
      </c>
      <c r="AI204" s="276" t="str">
        <f>IF(AI203="","",VLOOKUP(AI203,'②シフト記号表（従来型・ユニット型共通）'!$C$6:$L$47,10,FALSE))</f>
        <v/>
      </c>
      <c r="AJ204" s="277" t="str">
        <f>IF(AJ203="","",VLOOKUP(AJ203,'②シフト記号表（従来型・ユニット型共通）'!$C$6:$L$47,10,FALSE))</f>
        <v/>
      </c>
      <c r="AK204" s="275" t="str">
        <f>IF(AK203="","",VLOOKUP(AK203,'②シフト記号表（従来型・ユニット型共通）'!$C$6:$L$47,10,FALSE))</f>
        <v/>
      </c>
      <c r="AL204" s="276" t="str">
        <f>IF(AL203="","",VLOOKUP(AL203,'②シフト記号表（従来型・ユニット型共通）'!$C$6:$L$47,10,FALSE))</f>
        <v/>
      </c>
      <c r="AM204" s="276" t="str">
        <f>IF(AM203="","",VLOOKUP(AM203,'②シフト記号表（従来型・ユニット型共通）'!$C$6:$L$47,10,FALSE))</f>
        <v/>
      </c>
      <c r="AN204" s="276" t="str">
        <f>IF(AN203="","",VLOOKUP(AN203,'②シフト記号表（従来型・ユニット型共通）'!$C$6:$L$47,10,FALSE))</f>
        <v/>
      </c>
      <c r="AO204" s="276" t="str">
        <f>IF(AO203="","",VLOOKUP(AO203,'②シフト記号表（従来型・ユニット型共通）'!$C$6:$L$47,10,FALSE))</f>
        <v/>
      </c>
      <c r="AP204" s="276" t="str">
        <f>IF(AP203="","",VLOOKUP(AP203,'②シフト記号表（従来型・ユニット型共通）'!$C$6:$L$47,10,FALSE))</f>
        <v/>
      </c>
      <c r="AQ204" s="277" t="str">
        <f>IF(AQ203="","",VLOOKUP(AQ203,'②シフト記号表（従来型・ユニット型共通）'!$C$6:$L$47,10,FALSE))</f>
        <v/>
      </c>
      <c r="AR204" s="275" t="str">
        <f>IF(AR203="","",VLOOKUP(AR203,'②シフト記号表（従来型・ユニット型共通）'!$C$6:$L$47,10,FALSE))</f>
        <v/>
      </c>
      <c r="AS204" s="276" t="str">
        <f>IF(AS203="","",VLOOKUP(AS203,'②シフト記号表（従来型・ユニット型共通）'!$C$6:$L$47,10,FALSE))</f>
        <v/>
      </c>
      <c r="AT204" s="276" t="str">
        <f>IF(AT203="","",VLOOKUP(AT203,'②シフト記号表（従来型・ユニット型共通）'!$C$6:$L$47,10,FALSE))</f>
        <v/>
      </c>
      <c r="AU204" s="276" t="str">
        <f>IF(AU203="","",VLOOKUP(AU203,'②シフト記号表（従来型・ユニット型共通）'!$C$6:$L$47,10,FALSE))</f>
        <v/>
      </c>
      <c r="AV204" s="276" t="str">
        <f>IF(AV203="","",VLOOKUP(AV203,'②シフト記号表（従来型・ユニット型共通）'!$C$6:$L$47,10,FALSE))</f>
        <v/>
      </c>
      <c r="AW204" s="276" t="str">
        <f>IF(AW203="","",VLOOKUP(AW203,'②シフト記号表（従来型・ユニット型共通）'!$C$6:$L$47,10,FALSE))</f>
        <v/>
      </c>
      <c r="AX204" s="277" t="str">
        <f>IF(AX203="","",VLOOKUP(AX203,'②シフト記号表（従来型・ユニット型共通）'!$C$6:$L$47,10,FALSE))</f>
        <v/>
      </c>
      <c r="AY204" s="275" t="str">
        <f>IF(AY203="","",VLOOKUP(AY203,'②シフト記号表（従来型・ユニット型共通）'!$C$6:$L$47,10,FALSE))</f>
        <v/>
      </c>
      <c r="AZ204" s="276" t="str">
        <f>IF(AZ203="","",VLOOKUP(AZ203,'②シフト記号表（従来型・ユニット型共通）'!$C$6:$L$47,10,FALSE))</f>
        <v/>
      </c>
      <c r="BA204" s="276" t="str">
        <f>IF(BA203="","",VLOOKUP(BA203,'②シフト記号表（従来型・ユニット型共通）'!$C$6:$L$47,10,FALSE))</f>
        <v/>
      </c>
      <c r="BB204" s="750">
        <f>IF($BE$3="４週",SUM(W204:AX204),IF($BE$3="暦月",SUM(W204:BA204),""))</f>
        <v>0</v>
      </c>
      <c r="BC204" s="751"/>
      <c r="BD204" s="752">
        <f>IF($BE$3="４週",BB204/4,IF($BE$3="暦月",(BB204/($BE$8/7)),""))</f>
        <v>0</v>
      </c>
      <c r="BE204" s="751"/>
      <c r="BF204" s="747"/>
      <c r="BG204" s="748"/>
      <c r="BH204" s="748"/>
      <c r="BI204" s="748"/>
      <c r="BJ204" s="749"/>
    </row>
    <row r="205" spans="2:62" ht="20.25" customHeight="1">
      <c r="B205" s="660">
        <f>B203+1</f>
        <v>95</v>
      </c>
      <c r="C205" s="724"/>
      <c r="D205" s="651"/>
      <c r="E205" s="270"/>
      <c r="F205" s="271"/>
      <c r="G205" s="270"/>
      <c r="H205" s="271"/>
      <c r="I205" s="725"/>
      <c r="J205" s="726"/>
      <c r="K205" s="649"/>
      <c r="L205" s="650"/>
      <c r="M205" s="650"/>
      <c r="N205" s="651"/>
      <c r="O205" s="655"/>
      <c r="P205" s="656"/>
      <c r="Q205" s="656"/>
      <c r="R205" s="656"/>
      <c r="S205" s="657"/>
      <c r="T205" s="290" t="s">
        <v>902</v>
      </c>
      <c r="U205" s="291"/>
      <c r="V205" s="292"/>
      <c r="W205" s="283"/>
      <c r="X205" s="284"/>
      <c r="Y205" s="284"/>
      <c r="Z205" s="284"/>
      <c r="AA205" s="284"/>
      <c r="AB205" s="284"/>
      <c r="AC205" s="285"/>
      <c r="AD205" s="283"/>
      <c r="AE205" s="284"/>
      <c r="AF205" s="284"/>
      <c r="AG205" s="284"/>
      <c r="AH205" s="284"/>
      <c r="AI205" s="284"/>
      <c r="AJ205" s="285"/>
      <c r="AK205" s="283"/>
      <c r="AL205" s="284"/>
      <c r="AM205" s="284"/>
      <c r="AN205" s="284"/>
      <c r="AO205" s="284"/>
      <c r="AP205" s="284"/>
      <c r="AQ205" s="285"/>
      <c r="AR205" s="283"/>
      <c r="AS205" s="284"/>
      <c r="AT205" s="284"/>
      <c r="AU205" s="284"/>
      <c r="AV205" s="284"/>
      <c r="AW205" s="284"/>
      <c r="AX205" s="285"/>
      <c r="AY205" s="283"/>
      <c r="AZ205" s="284"/>
      <c r="BA205" s="286"/>
      <c r="BB205" s="658"/>
      <c r="BC205" s="659"/>
      <c r="BD205" s="713"/>
      <c r="BE205" s="714"/>
      <c r="BF205" s="715"/>
      <c r="BG205" s="716"/>
      <c r="BH205" s="716"/>
      <c r="BI205" s="716"/>
      <c r="BJ205" s="717"/>
    </row>
    <row r="206" spans="2:62" ht="20.25" customHeight="1">
      <c r="B206" s="661"/>
      <c r="C206" s="753"/>
      <c r="D206" s="754"/>
      <c r="E206" s="293"/>
      <c r="F206" s="294">
        <f>C205</f>
        <v>0</v>
      </c>
      <c r="G206" s="293"/>
      <c r="H206" s="294">
        <f>I205</f>
        <v>0</v>
      </c>
      <c r="I206" s="755"/>
      <c r="J206" s="756"/>
      <c r="K206" s="757"/>
      <c r="L206" s="758"/>
      <c r="M206" s="758"/>
      <c r="N206" s="754"/>
      <c r="O206" s="655"/>
      <c r="P206" s="656"/>
      <c r="Q206" s="656"/>
      <c r="R206" s="656"/>
      <c r="S206" s="657"/>
      <c r="T206" s="287" t="s">
        <v>903</v>
      </c>
      <c r="U206" s="288"/>
      <c r="V206" s="289"/>
      <c r="W206" s="275" t="str">
        <f>IF(W205="","",VLOOKUP(W205,'②シフト記号表（従来型・ユニット型共通）'!$C$6:$L$47,10,FALSE))</f>
        <v/>
      </c>
      <c r="X206" s="276" t="str">
        <f>IF(X205="","",VLOOKUP(X205,'②シフト記号表（従来型・ユニット型共通）'!$C$6:$L$47,10,FALSE))</f>
        <v/>
      </c>
      <c r="Y206" s="276" t="str">
        <f>IF(Y205="","",VLOOKUP(Y205,'②シフト記号表（従来型・ユニット型共通）'!$C$6:$L$47,10,FALSE))</f>
        <v/>
      </c>
      <c r="Z206" s="276" t="str">
        <f>IF(Z205="","",VLOOKUP(Z205,'②シフト記号表（従来型・ユニット型共通）'!$C$6:$L$47,10,FALSE))</f>
        <v/>
      </c>
      <c r="AA206" s="276" t="str">
        <f>IF(AA205="","",VLOOKUP(AA205,'②シフト記号表（従来型・ユニット型共通）'!$C$6:$L$47,10,FALSE))</f>
        <v/>
      </c>
      <c r="AB206" s="276" t="str">
        <f>IF(AB205="","",VLOOKUP(AB205,'②シフト記号表（従来型・ユニット型共通）'!$C$6:$L$47,10,FALSE))</f>
        <v/>
      </c>
      <c r="AC206" s="277" t="str">
        <f>IF(AC205="","",VLOOKUP(AC205,'②シフト記号表（従来型・ユニット型共通）'!$C$6:$L$47,10,FALSE))</f>
        <v/>
      </c>
      <c r="AD206" s="275" t="str">
        <f>IF(AD205="","",VLOOKUP(AD205,'②シフト記号表（従来型・ユニット型共通）'!$C$6:$L$47,10,FALSE))</f>
        <v/>
      </c>
      <c r="AE206" s="276" t="str">
        <f>IF(AE205="","",VLOOKUP(AE205,'②シフト記号表（従来型・ユニット型共通）'!$C$6:$L$47,10,FALSE))</f>
        <v/>
      </c>
      <c r="AF206" s="276" t="str">
        <f>IF(AF205="","",VLOOKUP(AF205,'②シフト記号表（従来型・ユニット型共通）'!$C$6:$L$47,10,FALSE))</f>
        <v/>
      </c>
      <c r="AG206" s="276" t="str">
        <f>IF(AG205="","",VLOOKUP(AG205,'②シフト記号表（従来型・ユニット型共通）'!$C$6:$L$47,10,FALSE))</f>
        <v/>
      </c>
      <c r="AH206" s="276" t="str">
        <f>IF(AH205="","",VLOOKUP(AH205,'②シフト記号表（従来型・ユニット型共通）'!$C$6:$L$47,10,FALSE))</f>
        <v/>
      </c>
      <c r="AI206" s="276" t="str">
        <f>IF(AI205="","",VLOOKUP(AI205,'②シフト記号表（従来型・ユニット型共通）'!$C$6:$L$47,10,FALSE))</f>
        <v/>
      </c>
      <c r="AJ206" s="277" t="str">
        <f>IF(AJ205="","",VLOOKUP(AJ205,'②シフト記号表（従来型・ユニット型共通）'!$C$6:$L$47,10,FALSE))</f>
        <v/>
      </c>
      <c r="AK206" s="275" t="str">
        <f>IF(AK205="","",VLOOKUP(AK205,'②シフト記号表（従来型・ユニット型共通）'!$C$6:$L$47,10,FALSE))</f>
        <v/>
      </c>
      <c r="AL206" s="276" t="str">
        <f>IF(AL205="","",VLOOKUP(AL205,'②シフト記号表（従来型・ユニット型共通）'!$C$6:$L$47,10,FALSE))</f>
        <v/>
      </c>
      <c r="AM206" s="276" t="str">
        <f>IF(AM205="","",VLOOKUP(AM205,'②シフト記号表（従来型・ユニット型共通）'!$C$6:$L$47,10,FALSE))</f>
        <v/>
      </c>
      <c r="AN206" s="276" t="str">
        <f>IF(AN205="","",VLOOKUP(AN205,'②シフト記号表（従来型・ユニット型共通）'!$C$6:$L$47,10,FALSE))</f>
        <v/>
      </c>
      <c r="AO206" s="276" t="str">
        <f>IF(AO205="","",VLOOKUP(AO205,'②シフト記号表（従来型・ユニット型共通）'!$C$6:$L$47,10,FALSE))</f>
        <v/>
      </c>
      <c r="AP206" s="276" t="str">
        <f>IF(AP205="","",VLOOKUP(AP205,'②シフト記号表（従来型・ユニット型共通）'!$C$6:$L$47,10,FALSE))</f>
        <v/>
      </c>
      <c r="AQ206" s="277" t="str">
        <f>IF(AQ205="","",VLOOKUP(AQ205,'②シフト記号表（従来型・ユニット型共通）'!$C$6:$L$47,10,FALSE))</f>
        <v/>
      </c>
      <c r="AR206" s="275" t="str">
        <f>IF(AR205="","",VLOOKUP(AR205,'②シフト記号表（従来型・ユニット型共通）'!$C$6:$L$47,10,FALSE))</f>
        <v/>
      </c>
      <c r="AS206" s="276" t="str">
        <f>IF(AS205="","",VLOOKUP(AS205,'②シフト記号表（従来型・ユニット型共通）'!$C$6:$L$47,10,FALSE))</f>
        <v/>
      </c>
      <c r="AT206" s="276" t="str">
        <f>IF(AT205="","",VLOOKUP(AT205,'②シフト記号表（従来型・ユニット型共通）'!$C$6:$L$47,10,FALSE))</f>
        <v/>
      </c>
      <c r="AU206" s="276" t="str">
        <f>IF(AU205="","",VLOOKUP(AU205,'②シフト記号表（従来型・ユニット型共通）'!$C$6:$L$47,10,FALSE))</f>
        <v/>
      </c>
      <c r="AV206" s="276" t="str">
        <f>IF(AV205="","",VLOOKUP(AV205,'②シフト記号表（従来型・ユニット型共通）'!$C$6:$L$47,10,FALSE))</f>
        <v/>
      </c>
      <c r="AW206" s="276" t="str">
        <f>IF(AW205="","",VLOOKUP(AW205,'②シフト記号表（従来型・ユニット型共通）'!$C$6:$L$47,10,FALSE))</f>
        <v/>
      </c>
      <c r="AX206" s="277" t="str">
        <f>IF(AX205="","",VLOOKUP(AX205,'②シフト記号表（従来型・ユニット型共通）'!$C$6:$L$47,10,FALSE))</f>
        <v/>
      </c>
      <c r="AY206" s="275" t="str">
        <f>IF(AY205="","",VLOOKUP(AY205,'②シフト記号表（従来型・ユニット型共通）'!$C$6:$L$47,10,FALSE))</f>
        <v/>
      </c>
      <c r="AZ206" s="276" t="str">
        <f>IF(AZ205="","",VLOOKUP(AZ205,'②シフト記号表（従来型・ユニット型共通）'!$C$6:$L$47,10,FALSE))</f>
        <v/>
      </c>
      <c r="BA206" s="276" t="str">
        <f>IF(BA205="","",VLOOKUP(BA205,'②シフト記号表（従来型・ユニット型共通）'!$C$6:$L$47,10,FALSE))</f>
        <v/>
      </c>
      <c r="BB206" s="750">
        <f>IF($BE$3="４週",SUM(W206:AX206),IF($BE$3="暦月",SUM(W206:BA206),""))</f>
        <v>0</v>
      </c>
      <c r="BC206" s="751"/>
      <c r="BD206" s="752">
        <f>IF($BE$3="４週",BB206/4,IF($BE$3="暦月",(BB206/($BE$8/7)),""))</f>
        <v>0</v>
      </c>
      <c r="BE206" s="751"/>
      <c r="BF206" s="747"/>
      <c r="BG206" s="748"/>
      <c r="BH206" s="748"/>
      <c r="BI206" s="748"/>
      <c r="BJ206" s="749"/>
    </row>
    <row r="207" spans="2:62" ht="20.25" customHeight="1">
      <c r="B207" s="660">
        <f>B205+1</f>
        <v>96</v>
      </c>
      <c r="C207" s="724"/>
      <c r="D207" s="651"/>
      <c r="E207" s="270"/>
      <c r="F207" s="271"/>
      <c r="G207" s="270"/>
      <c r="H207" s="271"/>
      <c r="I207" s="725"/>
      <c r="J207" s="726"/>
      <c r="K207" s="649"/>
      <c r="L207" s="650"/>
      <c r="M207" s="650"/>
      <c r="N207" s="651"/>
      <c r="O207" s="655"/>
      <c r="P207" s="656"/>
      <c r="Q207" s="656"/>
      <c r="R207" s="656"/>
      <c r="S207" s="657"/>
      <c r="T207" s="290" t="s">
        <v>902</v>
      </c>
      <c r="U207" s="291"/>
      <c r="V207" s="292"/>
      <c r="W207" s="283"/>
      <c r="X207" s="284"/>
      <c r="Y207" s="284"/>
      <c r="Z207" s="284"/>
      <c r="AA207" s="284"/>
      <c r="AB207" s="284"/>
      <c r="AC207" s="285"/>
      <c r="AD207" s="283"/>
      <c r="AE207" s="284"/>
      <c r="AF207" s="284"/>
      <c r="AG207" s="284"/>
      <c r="AH207" s="284"/>
      <c r="AI207" s="284"/>
      <c r="AJ207" s="285"/>
      <c r="AK207" s="283"/>
      <c r="AL207" s="284"/>
      <c r="AM207" s="284"/>
      <c r="AN207" s="284"/>
      <c r="AO207" s="284"/>
      <c r="AP207" s="284"/>
      <c r="AQ207" s="285"/>
      <c r="AR207" s="283"/>
      <c r="AS207" s="284"/>
      <c r="AT207" s="284"/>
      <c r="AU207" s="284"/>
      <c r="AV207" s="284"/>
      <c r="AW207" s="284"/>
      <c r="AX207" s="285"/>
      <c r="AY207" s="283"/>
      <c r="AZ207" s="284"/>
      <c r="BA207" s="286"/>
      <c r="BB207" s="658"/>
      <c r="BC207" s="659"/>
      <c r="BD207" s="713"/>
      <c r="BE207" s="714"/>
      <c r="BF207" s="715"/>
      <c r="BG207" s="716"/>
      <c r="BH207" s="716"/>
      <c r="BI207" s="716"/>
      <c r="BJ207" s="717"/>
    </row>
    <row r="208" spans="2:62" ht="20.25" customHeight="1">
      <c r="B208" s="661"/>
      <c r="C208" s="753"/>
      <c r="D208" s="754"/>
      <c r="E208" s="293"/>
      <c r="F208" s="294">
        <f>C207</f>
        <v>0</v>
      </c>
      <c r="G208" s="293"/>
      <c r="H208" s="294">
        <f>I207</f>
        <v>0</v>
      </c>
      <c r="I208" s="755"/>
      <c r="J208" s="756"/>
      <c r="K208" s="757"/>
      <c r="L208" s="758"/>
      <c r="M208" s="758"/>
      <c r="N208" s="754"/>
      <c r="O208" s="655"/>
      <c r="P208" s="656"/>
      <c r="Q208" s="656"/>
      <c r="R208" s="656"/>
      <c r="S208" s="657"/>
      <c r="T208" s="287" t="s">
        <v>903</v>
      </c>
      <c r="U208" s="288"/>
      <c r="V208" s="289"/>
      <c r="W208" s="275" t="str">
        <f>IF(W207="","",VLOOKUP(W207,'②シフト記号表（従来型・ユニット型共通）'!$C$6:$L$47,10,FALSE))</f>
        <v/>
      </c>
      <c r="X208" s="276" t="str">
        <f>IF(X207="","",VLOOKUP(X207,'②シフト記号表（従来型・ユニット型共通）'!$C$6:$L$47,10,FALSE))</f>
        <v/>
      </c>
      <c r="Y208" s="276" t="str">
        <f>IF(Y207="","",VLOOKUP(Y207,'②シフト記号表（従来型・ユニット型共通）'!$C$6:$L$47,10,FALSE))</f>
        <v/>
      </c>
      <c r="Z208" s="276" t="str">
        <f>IF(Z207="","",VLOOKUP(Z207,'②シフト記号表（従来型・ユニット型共通）'!$C$6:$L$47,10,FALSE))</f>
        <v/>
      </c>
      <c r="AA208" s="276" t="str">
        <f>IF(AA207="","",VLOOKUP(AA207,'②シフト記号表（従来型・ユニット型共通）'!$C$6:$L$47,10,FALSE))</f>
        <v/>
      </c>
      <c r="AB208" s="276" t="str">
        <f>IF(AB207="","",VLOOKUP(AB207,'②シフト記号表（従来型・ユニット型共通）'!$C$6:$L$47,10,FALSE))</f>
        <v/>
      </c>
      <c r="AC208" s="277" t="str">
        <f>IF(AC207="","",VLOOKUP(AC207,'②シフト記号表（従来型・ユニット型共通）'!$C$6:$L$47,10,FALSE))</f>
        <v/>
      </c>
      <c r="AD208" s="275" t="str">
        <f>IF(AD207="","",VLOOKUP(AD207,'②シフト記号表（従来型・ユニット型共通）'!$C$6:$L$47,10,FALSE))</f>
        <v/>
      </c>
      <c r="AE208" s="276" t="str">
        <f>IF(AE207="","",VLOOKUP(AE207,'②シフト記号表（従来型・ユニット型共通）'!$C$6:$L$47,10,FALSE))</f>
        <v/>
      </c>
      <c r="AF208" s="276" t="str">
        <f>IF(AF207="","",VLOOKUP(AF207,'②シフト記号表（従来型・ユニット型共通）'!$C$6:$L$47,10,FALSE))</f>
        <v/>
      </c>
      <c r="AG208" s="276" t="str">
        <f>IF(AG207="","",VLOOKUP(AG207,'②シフト記号表（従来型・ユニット型共通）'!$C$6:$L$47,10,FALSE))</f>
        <v/>
      </c>
      <c r="AH208" s="276" t="str">
        <f>IF(AH207="","",VLOOKUP(AH207,'②シフト記号表（従来型・ユニット型共通）'!$C$6:$L$47,10,FALSE))</f>
        <v/>
      </c>
      <c r="AI208" s="276" t="str">
        <f>IF(AI207="","",VLOOKUP(AI207,'②シフト記号表（従来型・ユニット型共通）'!$C$6:$L$47,10,FALSE))</f>
        <v/>
      </c>
      <c r="AJ208" s="277" t="str">
        <f>IF(AJ207="","",VLOOKUP(AJ207,'②シフト記号表（従来型・ユニット型共通）'!$C$6:$L$47,10,FALSE))</f>
        <v/>
      </c>
      <c r="AK208" s="275" t="str">
        <f>IF(AK207="","",VLOOKUP(AK207,'②シフト記号表（従来型・ユニット型共通）'!$C$6:$L$47,10,FALSE))</f>
        <v/>
      </c>
      <c r="AL208" s="276" t="str">
        <f>IF(AL207="","",VLOOKUP(AL207,'②シフト記号表（従来型・ユニット型共通）'!$C$6:$L$47,10,FALSE))</f>
        <v/>
      </c>
      <c r="AM208" s="276" t="str">
        <f>IF(AM207="","",VLOOKUP(AM207,'②シフト記号表（従来型・ユニット型共通）'!$C$6:$L$47,10,FALSE))</f>
        <v/>
      </c>
      <c r="AN208" s="276" t="str">
        <f>IF(AN207="","",VLOOKUP(AN207,'②シフト記号表（従来型・ユニット型共通）'!$C$6:$L$47,10,FALSE))</f>
        <v/>
      </c>
      <c r="AO208" s="276" t="str">
        <f>IF(AO207="","",VLOOKUP(AO207,'②シフト記号表（従来型・ユニット型共通）'!$C$6:$L$47,10,FALSE))</f>
        <v/>
      </c>
      <c r="AP208" s="276" t="str">
        <f>IF(AP207="","",VLOOKUP(AP207,'②シフト記号表（従来型・ユニット型共通）'!$C$6:$L$47,10,FALSE))</f>
        <v/>
      </c>
      <c r="AQ208" s="277" t="str">
        <f>IF(AQ207="","",VLOOKUP(AQ207,'②シフト記号表（従来型・ユニット型共通）'!$C$6:$L$47,10,FALSE))</f>
        <v/>
      </c>
      <c r="AR208" s="275" t="str">
        <f>IF(AR207="","",VLOOKUP(AR207,'②シフト記号表（従来型・ユニット型共通）'!$C$6:$L$47,10,FALSE))</f>
        <v/>
      </c>
      <c r="AS208" s="276" t="str">
        <f>IF(AS207="","",VLOOKUP(AS207,'②シフト記号表（従来型・ユニット型共通）'!$C$6:$L$47,10,FALSE))</f>
        <v/>
      </c>
      <c r="AT208" s="276" t="str">
        <f>IF(AT207="","",VLOOKUP(AT207,'②シフト記号表（従来型・ユニット型共通）'!$C$6:$L$47,10,FALSE))</f>
        <v/>
      </c>
      <c r="AU208" s="276" t="str">
        <f>IF(AU207="","",VLOOKUP(AU207,'②シフト記号表（従来型・ユニット型共通）'!$C$6:$L$47,10,FALSE))</f>
        <v/>
      </c>
      <c r="AV208" s="276" t="str">
        <f>IF(AV207="","",VLOOKUP(AV207,'②シフト記号表（従来型・ユニット型共通）'!$C$6:$L$47,10,FALSE))</f>
        <v/>
      </c>
      <c r="AW208" s="276" t="str">
        <f>IF(AW207="","",VLOOKUP(AW207,'②シフト記号表（従来型・ユニット型共通）'!$C$6:$L$47,10,FALSE))</f>
        <v/>
      </c>
      <c r="AX208" s="277" t="str">
        <f>IF(AX207="","",VLOOKUP(AX207,'②シフト記号表（従来型・ユニット型共通）'!$C$6:$L$47,10,FALSE))</f>
        <v/>
      </c>
      <c r="AY208" s="275" t="str">
        <f>IF(AY207="","",VLOOKUP(AY207,'②シフト記号表（従来型・ユニット型共通）'!$C$6:$L$47,10,FALSE))</f>
        <v/>
      </c>
      <c r="AZ208" s="276" t="str">
        <f>IF(AZ207="","",VLOOKUP(AZ207,'②シフト記号表（従来型・ユニット型共通）'!$C$6:$L$47,10,FALSE))</f>
        <v/>
      </c>
      <c r="BA208" s="276" t="str">
        <f>IF(BA207="","",VLOOKUP(BA207,'②シフト記号表（従来型・ユニット型共通）'!$C$6:$L$47,10,FALSE))</f>
        <v/>
      </c>
      <c r="BB208" s="750">
        <f>IF($BE$3="４週",SUM(W208:AX208),IF($BE$3="暦月",SUM(W208:BA208),""))</f>
        <v>0</v>
      </c>
      <c r="BC208" s="751"/>
      <c r="BD208" s="752">
        <f>IF($BE$3="４週",BB208/4,IF($BE$3="暦月",(BB208/($BE$8/7)),""))</f>
        <v>0</v>
      </c>
      <c r="BE208" s="751"/>
      <c r="BF208" s="747"/>
      <c r="BG208" s="748"/>
      <c r="BH208" s="748"/>
      <c r="BI208" s="748"/>
      <c r="BJ208" s="749"/>
    </row>
    <row r="209" spans="2:62" ht="20.25" customHeight="1">
      <c r="B209" s="660">
        <f>B207+1</f>
        <v>97</v>
      </c>
      <c r="C209" s="724"/>
      <c r="D209" s="651"/>
      <c r="E209" s="270"/>
      <c r="F209" s="271"/>
      <c r="G209" s="270"/>
      <c r="H209" s="271"/>
      <c r="I209" s="725"/>
      <c r="J209" s="726"/>
      <c r="K209" s="649"/>
      <c r="L209" s="650"/>
      <c r="M209" s="650"/>
      <c r="N209" s="651"/>
      <c r="O209" s="655"/>
      <c r="P209" s="656"/>
      <c r="Q209" s="656"/>
      <c r="R209" s="656"/>
      <c r="S209" s="657"/>
      <c r="T209" s="290" t="s">
        <v>902</v>
      </c>
      <c r="U209" s="291"/>
      <c r="V209" s="292"/>
      <c r="W209" s="283"/>
      <c r="X209" s="284"/>
      <c r="Y209" s="284"/>
      <c r="Z209" s="284"/>
      <c r="AA209" s="284"/>
      <c r="AB209" s="284"/>
      <c r="AC209" s="285"/>
      <c r="AD209" s="283"/>
      <c r="AE209" s="284"/>
      <c r="AF209" s="284"/>
      <c r="AG209" s="284"/>
      <c r="AH209" s="284"/>
      <c r="AI209" s="284"/>
      <c r="AJ209" s="285"/>
      <c r="AK209" s="283"/>
      <c r="AL209" s="284"/>
      <c r="AM209" s="284"/>
      <c r="AN209" s="284"/>
      <c r="AO209" s="284"/>
      <c r="AP209" s="284"/>
      <c r="AQ209" s="285"/>
      <c r="AR209" s="283"/>
      <c r="AS209" s="284"/>
      <c r="AT209" s="284"/>
      <c r="AU209" s="284"/>
      <c r="AV209" s="284"/>
      <c r="AW209" s="284"/>
      <c r="AX209" s="285"/>
      <c r="AY209" s="283"/>
      <c r="AZ209" s="284"/>
      <c r="BA209" s="286"/>
      <c r="BB209" s="658"/>
      <c r="BC209" s="659"/>
      <c r="BD209" s="713"/>
      <c r="BE209" s="714"/>
      <c r="BF209" s="715"/>
      <c r="BG209" s="716"/>
      <c r="BH209" s="716"/>
      <c r="BI209" s="716"/>
      <c r="BJ209" s="717"/>
    </row>
    <row r="210" spans="2:62" ht="20.25" customHeight="1">
      <c r="B210" s="661"/>
      <c r="C210" s="753"/>
      <c r="D210" s="754"/>
      <c r="E210" s="293"/>
      <c r="F210" s="294">
        <f>C209</f>
        <v>0</v>
      </c>
      <c r="G210" s="293"/>
      <c r="H210" s="294">
        <f>I209</f>
        <v>0</v>
      </c>
      <c r="I210" s="755"/>
      <c r="J210" s="756"/>
      <c r="K210" s="757"/>
      <c r="L210" s="758"/>
      <c r="M210" s="758"/>
      <c r="N210" s="754"/>
      <c r="O210" s="655"/>
      <c r="P210" s="656"/>
      <c r="Q210" s="656"/>
      <c r="R210" s="656"/>
      <c r="S210" s="657"/>
      <c r="T210" s="287" t="s">
        <v>903</v>
      </c>
      <c r="U210" s="288"/>
      <c r="V210" s="289"/>
      <c r="W210" s="275" t="str">
        <f>IF(W209="","",VLOOKUP(W209,'②シフト記号表（従来型・ユニット型共通）'!$C$6:$L$47,10,FALSE))</f>
        <v/>
      </c>
      <c r="X210" s="276" t="str">
        <f>IF(X209="","",VLOOKUP(X209,'②シフト記号表（従来型・ユニット型共通）'!$C$6:$L$47,10,FALSE))</f>
        <v/>
      </c>
      <c r="Y210" s="276" t="str">
        <f>IF(Y209="","",VLOOKUP(Y209,'②シフト記号表（従来型・ユニット型共通）'!$C$6:$L$47,10,FALSE))</f>
        <v/>
      </c>
      <c r="Z210" s="276" t="str">
        <f>IF(Z209="","",VLOOKUP(Z209,'②シフト記号表（従来型・ユニット型共通）'!$C$6:$L$47,10,FALSE))</f>
        <v/>
      </c>
      <c r="AA210" s="276" t="str">
        <f>IF(AA209="","",VLOOKUP(AA209,'②シフト記号表（従来型・ユニット型共通）'!$C$6:$L$47,10,FALSE))</f>
        <v/>
      </c>
      <c r="AB210" s="276" t="str">
        <f>IF(AB209="","",VLOOKUP(AB209,'②シフト記号表（従来型・ユニット型共通）'!$C$6:$L$47,10,FALSE))</f>
        <v/>
      </c>
      <c r="AC210" s="277" t="str">
        <f>IF(AC209="","",VLOOKUP(AC209,'②シフト記号表（従来型・ユニット型共通）'!$C$6:$L$47,10,FALSE))</f>
        <v/>
      </c>
      <c r="AD210" s="275" t="str">
        <f>IF(AD209="","",VLOOKUP(AD209,'②シフト記号表（従来型・ユニット型共通）'!$C$6:$L$47,10,FALSE))</f>
        <v/>
      </c>
      <c r="AE210" s="276" t="str">
        <f>IF(AE209="","",VLOOKUP(AE209,'②シフト記号表（従来型・ユニット型共通）'!$C$6:$L$47,10,FALSE))</f>
        <v/>
      </c>
      <c r="AF210" s="276" t="str">
        <f>IF(AF209="","",VLOOKUP(AF209,'②シフト記号表（従来型・ユニット型共通）'!$C$6:$L$47,10,FALSE))</f>
        <v/>
      </c>
      <c r="AG210" s="276" t="str">
        <f>IF(AG209="","",VLOOKUP(AG209,'②シフト記号表（従来型・ユニット型共通）'!$C$6:$L$47,10,FALSE))</f>
        <v/>
      </c>
      <c r="AH210" s="276" t="str">
        <f>IF(AH209="","",VLOOKUP(AH209,'②シフト記号表（従来型・ユニット型共通）'!$C$6:$L$47,10,FALSE))</f>
        <v/>
      </c>
      <c r="AI210" s="276" t="str">
        <f>IF(AI209="","",VLOOKUP(AI209,'②シフト記号表（従来型・ユニット型共通）'!$C$6:$L$47,10,FALSE))</f>
        <v/>
      </c>
      <c r="AJ210" s="277" t="str">
        <f>IF(AJ209="","",VLOOKUP(AJ209,'②シフト記号表（従来型・ユニット型共通）'!$C$6:$L$47,10,FALSE))</f>
        <v/>
      </c>
      <c r="AK210" s="275" t="str">
        <f>IF(AK209="","",VLOOKUP(AK209,'②シフト記号表（従来型・ユニット型共通）'!$C$6:$L$47,10,FALSE))</f>
        <v/>
      </c>
      <c r="AL210" s="276" t="str">
        <f>IF(AL209="","",VLOOKUP(AL209,'②シフト記号表（従来型・ユニット型共通）'!$C$6:$L$47,10,FALSE))</f>
        <v/>
      </c>
      <c r="AM210" s="276" t="str">
        <f>IF(AM209="","",VLOOKUP(AM209,'②シフト記号表（従来型・ユニット型共通）'!$C$6:$L$47,10,FALSE))</f>
        <v/>
      </c>
      <c r="AN210" s="276" t="str">
        <f>IF(AN209="","",VLOOKUP(AN209,'②シフト記号表（従来型・ユニット型共通）'!$C$6:$L$47,10,FALSE))</f>
        <v/>
      </c>
      <c r="AO210" s="276" t="str">
        <f>IF(AO209="","",VLOOKUP(AO209,'②シフト記号表（従来型・ユニット型共通）'!$C$6:$L$47,10,FALSE))</f>
        <v/>
      </c>
      <c r="AP210" s="276" t="str">
        <f>IF(AP209="","",VLOOKUP(AP209,'②シフト記号表（従来型・ユニット型共通）'!$C$6:$L$47,10,FALSE))</f>
        <v/>
      </c>
      <c r="AQ210" s="277" t="str">
        <f>IF(AQ209="","",VLOOKUP(AQ209,'②シフト記号表（従来型・ユニット型共通）'!$C$6:$L$47,10,FALSE))</f>
        <v/>
      </c>
      <c r="AR210" s="275" t="str">
        <f>IF(AR209="","",VLOOKUP(AR209,'②シフト記号表（従来型・ユニット型共通）'!$C$6:$L$47,10,FALSE))</f>
        <v/>
      </c>
      <c r="AS210" s="276" t="str">
        <f>IF(AS209="","",VLOOKUP(AS209,'②シフト記号表（従来型・ユニット型共通）'!$C$6:$L$47,10,FALSE))</f>
        <v/>
      </c>
      <c r="AT210" s="276" t="str">
        <f>IF(AT209="","",VLOOKUP(AT209,'②シフト記号表（従来型・ユニット型共通）'!$C$6:$L$47,10,FALSE))</f>
        <v/>
      </c>
      <c r="AU210" s="276" t="str">
        <f>IF(AU209="","",VLOOKUP(AU209,'②シフト記号表（従来型・ユニット型共通）'!$C$6:$L$47,10,FALSE))</f>
        <v/>
      </c>
      <c r="AV210" s="276" t="str">
        <f>IF(AV209="","",VLOOKUP(AV209,'②シフト記号表（従来型・ユニット型共通）'!$C$6:$L$47,10,FALSE))</f>
        <v/>
      </c>
      <c r="AW210" s="276" t="str">
        <f>IF(AW209="","",VLOOKUP(AW209,'②シフト記号表（従来型・ユニット型共通）'!$C$6:$L$47,10,FALSE))</f>
        <v/>
      </c>
      <c r="AX210" s="277" t="str">
        <f>IF(AX209="","",VLOOKUP(AX209,'②シフト記号表（従来型・ユニット型共通）'!$C$6:$L$47,10,FALSE))</f>
        <v/>
      </c>
      <c r="AY210" s="275" t="str">
        <f>IF(AY209="","",VLOOKUP(AY209,'②シフト記号表（従来型・ユニット型共通）'!$C$6:$L$47,10,FALSE))</f>
        <v/>
      </c>
      <c r="AZ210" s="276" t="str">
        <f>IF(AZ209="","",VLOOKUP(AZ209,'②シフト記号表（従来型・ユニット型共通）'!$C$6:$L$47,10,FALSE))</f>
        <v/>
      </c>
      <c r="BA210" s="276" t="str">
        <f>IF(BA209="","",VLOOKUP(BA209,'②シフト記号表（従来型・ユニット型共通）'!$C$6:$L$47,10,FALSE))</f>
        <v/>
      </c>
      <c r="BB210" s="750">
        <f>IF($BE$3="４週",SUM(W210:AX210),IF($BE$3="暦月",SUM(W210:BA210),""))</f>
        <v>0</v>
      </c>
      <c r="BC210" s="751"/>
      <c r="BD210" s="752">
        <f>IF($BE$3="４週",BB210/4,IF($BE$3="暦月",(BB210/($BE$8/7)),""))</f>
        <v>0</v>
      </c>
      <c r="BE210" s="751"/>
      <c r="BF210" s="747"/>
      <c r="BG210" s="748"/>
      <c r="BH210" s="748"/>
      <c r="BI210" s="748"/>
      <c r="BJ210" s="749"/>
    </row>
    <row r="211" spans="2:62" ht="20.25" customHeight="1">
      <c r="B211" s="660">
        <f>B209+1</f>
        <v>98</v>
      </c>
      <c r="C211" s="724"/>
      <c r="D211" s="651"/>
      <c r="E211" s="270"/>
      <c r="F211" s="271"/>
      <c r="G211" s="270"/>
      <c r="H211" s="271"/>
      <c r="I211" s="725"/>
      <c r="J211" s="726"/>
      <c r="K211" s="649"/>
      <c r="L211" s="650"/>
      <c r="M211" s="650"/>
      <c r="N211" s="651"/>
      <c r="O211" s="655"/>
      <c r="P211" s="656"/>
      <c r="Q211" s="656"/>
      <c r="R211" s="656"/>
      <c r="S211" s="657"/>
      <c r="T211" s="290" t="s">
        <v>902</v>
      </c>
      <c r="U211" s="291"/>
      <c r="V211" s="292"/>
      <c r="W211" s="283"/>
      <c r="X211" s="284"/>
      <c r="Y211" s="284"/>
      <c r="Z211" s="284"/>
      <c r="AA211" s="284"/>
      <c r="AB211" s="284"/>
      <c r="AC211" s="285"/>
      <c r="AD211" s="283"/>
      <c r="AE211" s="284"/>
      <c r="AF211" s="284"/>
      <c r="AG211" s="284"/>
      <c r="AH211" s="284"/>
      <c r="AI211" s="284"/>
      <c r="AJ211" s="285"/>
      <c r="AK211" s="283"/>
      <c r="AL211" s="284"/>
      <c r="AM211" s="284"/>
      <c r="AN211" s="284"/>
      <c r="AO211" s="284"/>
      <c r="AP211" s="284"/>
      <c r="AQ211" s="285"/>
      <c r="AR211" s="283"/>
      <c r="AS211" s="284"/>
      <c r="AT211" s="284"/>
      <c r="AU211" s="284"/>
      <c r="AV211" s="284"/>
      <c r="AW211" s="284"/>
      <c r="AX211" s="285"/>
      <c r="AY211" s="283"/>
      <c r="AZ211" s="284"/>
      <c r="BA211" s="286"/>
      <c r="BB211" s="658"/>
      <c r="BC211" s="659"/>
      <c r="BD211" s="713"/>
      <c r="BE211" s="714"/>
      <c r="BF211" s="715"/>
      <c r="BG211" s="716"/>
      <c r="BH211" s="716"/>
      <c r="BI211" s="716"/>
      <c r="BJ211" s="717"/>
    </row>
    <row r="212" spans="2:62" ht="20.25" customHeight="1">
      <c r="B212" s="661"/>
      <c r="C212" s="753"/>
      <c r="D212" s="754"/>
      <c r="E212" s="293"/>
      <c r="F212" s="294">
        <f>C211</f>
        <v>0</v>
      </c>
      <c r="G212" s="293"/>
      <c r="H212" s="294">
        <f>I211</f>
        <v>0</v>
      </c>
      <c r="I212" s="755"/>
      <c r="J212" s="756"/>
      <c r="K212" s="757"/>
      <c r="L212" s="758"/>
      <c r="M212" s="758"/>
      <c r="N212" s="754"/>
      <c r="O212" s="655"/>
      <c r="P212" s="656"/>
      <c r="Q212" s="656"/>
      <c r="R212" s="656"/>
      <c r="S212" s="657"/>
      <c r="T212" s="287" t="s">
        <v>903</v>
      </c>
      <c r="U212" s="288"/>
      <c r="V212" s="289"/>
      <c r="W212" s="275" t="str">
        <f>IF(W211="","",VLOOKUP(W211,'②シフト記号表（従来型・ユニット型共通）'!$C$6:$L$47,10,FALSE))</f>
        <v/>
      </c>
      <c r="X212" s="276" t="str">
        <f>IF(X211="","",VLOOKUP(X211,'②シフト記号表（従来型・ユニット型共通）'!$C$6:$L$47,10,FALSE))</f>
        <v/>
      </c>
      <c r="Y212" s="276" t="str">
        <f>IF(Y211="","",VLOOKUP(Y211,'②シフト記号表（従来型・ユニット型共通）'!$C$6:$L$47,10,FALSE))</f>
        <v/>
      </c>
      <c r="Z212" s="276" t="str">
        <f>IF(Z211="","",VLOOKUP(Z211,'②シフト記号表（従来型・ユニット型共通）'!$C$6:$L$47,10,FALSE))</f>
        <v/>
      </c>
      <c r="AA212" s="276" t="str">
        <f>IF(AA211="","",VLOOKUP(AA211,'②シフト記号表（従来型・ユニット型共通）'!$C$6:$L$47,10,FALSE))</f>
        <v/>
      </c>
      <c r="AB212" s="276" t="str">
        <f>IF(AB211="","",VLOOKUP(AB211,'②シフト記号表（従来型・ユニット型共通）'!$C$6:$L$47,10,FALSE))</f>
        <v/>
      </c>
      <c r="AC212" s="277" t="str">
        <f>IF(AC211="","",VLOOKUP(AC211,'②シフト記号表（従来型・ユニット型共通）'!$C$6:$L$47,10,FALSE))</f>
        <v/>
      </c>
      <c r="AD212" s="275" t="str">
        <f>IF(AD211="","",VLOOKUP(AD211,'②シフト記号表（従来型・ユニット型共通）'!$C$6:$L$47,10,FALSE))</f>
        <v/>
      </c>
      <c r="AE212" s="276" t="str">
        <f>IF(AE211="","",VLOOKUP(AE211,'②シフト記号表（従来型・ユニット型共通）'!$C$6:$L$47,10,FALSE))</f>
        <v/>
      </c>
      <c r="AF212" s="276" t="str">
        <f>IF(AF211="","",VLOOKUP(AF211,'②シフト記号表（従来型・ユニット型共通）'!$C$6:$L$47,10,FALSE))</f>
        <v/>
      </c>
      <c r="AG212" s="276" t="str">
        <f>IF(AG211="","",VLOOKUP(AG211,'②シフト記号表（従来型・ユニット型共通）'!$C$6:$L$47,10,FALSE))</f>
        <v/>
      </c>
      <c r="AH212" s="276" t="str">
        <f>IF(AH211="","",VLOOKUP(AH211,'②シフト記号表（従来型・ユニット型共通）'!$C$6:$L$47,10,FALSE))</f>
        <v/>
      </c>
      <c r="AI212" s="276" t="str">
        <f>IF(AI211="","",VLOOKUP(AI211,'②シフト記号表（従来型・ユニット型共通）'!$C$6:$L$47,10,FALSE))</f>
        <v/>
      </c>
      <c r="AJ212" s="277" t="str">
        <f>IF(AJ211="","",VLOOKUP(AJ211,'②シフト記号表（従来型・ユニット型共通）'!$C$6:$L$47,10,FALSE))</f>
        <v/>
      </c>
      <c r="AK212" s="275" t="str">
        <f>IF(AK211="","",VLOOKUP(AK211,'②シフト記号表（従来型・ユニット型共通）'!$C$6:$L$47,10,FALSE))</f>
        <v/>
      </c>
      <c r="AL212" s="276" t="str">
        <f>IF(AL211="","",VLOOKUP(AL211,'②シフト記号表（従来型・ユニット型共通）'!$C$6:$L$47,10,FALSE))</f>
        <v/>
      </c>
      <c r="AM212" s="276" t="str">
        <f>IF(AM211="","",VLOOKUP(AM211,'②シフト記号表（従来型・ユニット型共通）'!$C$6:$L$47,10,FALSE))</f>
        <v/>
      </c>
      <c r="AN212" s="276" t="str">
        <f>IF(AN211="","",VLOOKUP(AN211,'②シフト記号表（従来型・ユニット型共通）'!$C$6:$L$47,10,FALSE))</f>
        <v/>
      </c>
      <c r="AO212" s="276" t="str">
        <f>IF(AO211="","",VLOOKUP(AO211,'②シフト記号表（従来型・ユニット型共通）'!$C$6:$L$47,10,FALSE))</f>
        <v/>
      </c>
      <c r="AP212" s="276" t="str">
        <f>IF(AP211="","",VLOOKUP(AP211,'②シフト記号表（従来型・ユニット型共通）'!$C$6:$L$47,10,FALSE))</f>
        <v/>
      </c>
      <c r="AQ212" s="277" t="str">
        <f>IF(AQ211="","",VLOOKUP(AQ211,'②シフト記号表（従来型・ユニット型共通）'!$C$6:$L$47,10,FALSE))</f>
        <v/>
      </c>
      <c r="AR212" s="275" t="str">
        <f>IF(AR211="","",VLOOKUP(AR211,'②シフト記号表（従来型・ユニット型共通）'!$C$6:$L$47,10,FALSE))</f>
        <v/>
      </c>
      <c r="AS212" s="276" t="str">
        <f>IF(AS211="","",VLOOKUP(AS211,'②シフト記号表（従来型・ユニット型共通）'!$C$6:$L$47,10,FALSE))</f>
        <v/>
      </c>
      <c r="AT212" s="276" t="str">
        <f>IF(AT211="","",VLOOKUP(AT211,'②シフト記号表（従来型・ユニット型共通）'!$C$6:$L$47,10,FALSE))</f>
        <v/>
      </c>
      <c r="AU212" s="276" t="str">
        <f>IF(AU211="","",VLOOKUP(AU211,'②シフト記号表（従来型・ユニット型共通）'!$C$6:$L$47,10,FALSE))</f>
        <v/>
      </c>
      <c r="AV212" s="276" t="str">
        <f>IF(AV211="","",VLOOKUP(AV211,'②シフト記号表（従来型・ユニット型共通）'!$C$6:$L$47,10,FALSE))</f>
        <v/>
      </c>
      <c r="AW212" s="276" t="str">
        <f>IF(AW211="","",VLOOKUP(AW211,'②シフト記号表（従来型・ユニット型共通）'!$C$6:$L$47,10,FALSE))</f>
        <v/>
      </c>
      <c r="AX212" s="277" t="str">
        <f>IF(AX211="","",VLOOKUP(AX211,'②シフト記号表（従来型・ユニット型共通）'!$C$6:$L$47,10,FALSE))</f>
        <v/>
      </c>
      <c r="AY212" s="275" t="str">
        <f>IF(AY211="","",VLOOKUP(AY211,'②シフト記号表（従来型・ユニット型共通）'!$C$6:$L$47,10,FALSE))</f>
        <v/>
      </c>
      <c r="AZ212" s="276" t="str">
        <f>IF(AZ211="","",VLOOKUP(AZ211,'②シフト記号表（従来型・ユニット型共通）'!$C$6:$L$47,10,FALSE))</f>
        <v/>
      </c>
      <c r="BA212" s="276" t="str">
        <f>IF(BA211="","",VLOOKUP(BA211,'②シフト記号表（従来型・ユニット型共通）'!$C$6:$L$47,10,FALSE))</f>
        <v/>
      </c>
      <c r="BB212" s="750">
        <f>IF($BE$3="４週",SUM(W212:AX212),IF($BE$3="暦月",SUM(W212:BA212),""))</f>
        <v>0</v>
      </c>
      <c r="BC212" s="751"/>
      <c r="BD212" s="752">
        <f>IF($BE$3="４週",BB212/4,IF($BE$3="暦月",(BB212/($BE$8/7)),""))</f>
        <v>0</v>
      </c>
      <c r="BE212" s="751"/>
      <c r="BF212" s="747"/>
      <c r="BG212" s="748"/>
      <c r="BH212" s="748"/>
      <c r="BI212" s="748"/>
      <c r="BJ212" s="749"/>
    </row>
    <row r="213" spans="2:62" ht="20.25" customHeight="1">
      <c r="B213" s="660">
        <f>B211+1</f>
        <v>99</v>
      </c>
      <c r="C213" s="724"/>
      <c r="D213" s="651"/>
      <c r="E213" s="270"/>
      <c r="F213" s="271"/>
      <c r="G213" s="270"/>
      <c r="H213" s="271"/>
      <c r="I213" s="725"/>
      <c r="J213" s="726"/>
      <c r="K213" s="649"/>
      <c r="L213" s="650"/>
      <c r="M213" s="650"/>
      <c r="N213" s="651"/>
      <c r="O213" s="655"/>
      <c r="P213" s="656"/>
      <c r="Q213" s="656"/>
      <c r="R213" s="656"/>
      <c r="S213" s="657"/>
      <c r="T213" s="290" t="s">
        <v>902</v>
      </c>
      <c r="U213" s="291"/>
      <c r="V213" s="292"/>
      <c r="W213" s="283"/>
      <c r="X213" s="284"/>
      <c r="Y213" s="284"/>
      <c r="Z213" s="284"/>
      <c r="AA213" s="284"/>
      <c r="AB213" s="284"/>
      <c r="AC213" s="285"/>
      <c r="AD213" s="283"/>
      <c r="AE213" s="284"/>
      <c r="AF213" s="284"/>
      <c r="AG213" s="284"/>
      <c r="AH213" s="284"/>
      <c r="AI213" s="284"/>
      <c r="AJ213" s="285"/>
      <c r="AK213" s="283"/>
      <c r="AL213" s="284"/>
      <c r="AM213" s="284"/>
      <c r="AN213" s="284"/>
      <c r="AO213" s="284"/>
      <c r="AP213" s="284"/>
      <c r="AQ213" s="285"/>
      <c r="AR213" s="283"/>
      <c r="AS213" s="284"/>
      <c r="AT213" s="284"/>
      <c r="AU213" s="284"/>
      <c r="AV213" s="284"/>
      <c r="AW213" s="284"/>
      <c r="AX213" s="285"/>
      <c r="AY213" s="283"/>
      <c r="AZ213" s="284"/>
      <c r="BA213" s="286"/>
      <c r="BB213" s="658"/>
      <c r="BC213" s="659"/>
      <c r="BD213" s="713"/>
      <c r="BE213" s="714"/>
      <c r="BF213" s="715"/>
      <c r="BG213" s="716"/>
      <c r="BH213" s="716"/>
      <c r="BI213" s="716"/>
      <c r="BJ213" s="717"/>
    </row>
    <row r="214" spans="2:62" ht="20.25" customHeight="1">
      <c r="B214" s="661"/>
      <c r="C214" s="753"/>
      <c r="D214" s="754"/>
      <c r="E214" s="293"/>
      <c r="F214" s="294">
        <f>C213</f>
        <v>0</v>
      </c>
      <c r="G214" s="293"/>
      <c r="H214" s="294">
        <f>I213</f>
        <v>0</v>
      </c>
      <c r="I214" s="755"/>
      <c r="J214" s="756"/>
      <c r="K214" s="757"/>
      <c r="L214" s="758"/>
      <c r="M214" s="758"/>
      <c r="N214" s="754"/>
      <c r="O214" s="655"/>
      <c r="P214" s="656"/>
      <c r="Q214" s="656"/>
      <c r="R214" s="656"/>
      <c r="S214" s="657"/>
      <c r="T214" s="287" t="s">
        <v>903</v>
      </c>
      <c r="U214" s="288"/>
      <c r="V214" s="289"/>
      <c r="W214" s="275" t="str">
        <f>IF(W213="","",VLOOKUP(W213,'②シフト記号表（従来型・ユニット型共通）'!$C$6:$L$47,10,FALSE))</f>
        <v/>
      </c>
      <c r="X214" s="276" t="str">
        <f>IF(X213="","",VLOOKUP(X213,'②シフト記号表（従来型・ユニット型共通）'!$C$6:$L$47,10,FALSE))</f>
        <v/>
      </c>
      <c r="Y214" s="276" t="str">
        <f>IF(Y213="","",VLOOKUP(Y213,'②シフト記号表（従来型・ユニット型共通）'!$C$6:$L$47,10,FALSE))</f>
        <v/>
      </c>
      <c r="Z214" s="276" t="str">
        <f>IF(Z213="","",VLOOKUP(Z213,'②シフト記号表（従来型・ユニット型共通）'!$C$6:$L$47,10,FALSE))</f>
        <v/>
      </c>
      <c r="AA214" s="276" t="str">
        <f>IF(AA213="","",VLOOKUP(AA213,'②シフト記号表（従来型・ユニット型共通）'!$C$6:$L$47,10,FALSE))</f>
        <v/>
      </c>
      <c r="AB214" s="276" t="str">
        <f>IF(AB213="","",VLOOKUP(AB213,'②シフト記号表（従来型・ユニット型共通）'!$C$6:$L$47,10,FALSE))</f>
        <v/>
      </c>
      <c r="AC214" s="277" t="str">
        <f>IF(AC213="","",VLOOKUP(AC213,'②シフト記号表（従来型・ユニット型共通）'!$C$6:$L$47,10,FALSE))</f>
        <v/>
      </c>
      <c r="AD214" s="275" t="str">
        <f>IF(AD213="","",VLOOKUP(AD213,'②シフト記号表（従来型・ユニット型共通）'!$C$6:$L$47,10,FALSE))</f>
        <v/>
      </c>
      <c r="AE214" s="276" t="str">
        <f>IF(AE213="","",VLOOKUP(AE213,'②シフト記号表（従来型・ユニット型共通）'!$C$6:$L$47,10,FALSE))</f>
        <v/>
      </c>
      <c r="AF214" s="276" t="str">
        <f>IF(AF213="","",VLOOKUP(AF213,'②シフト記号表（従来型・ユニット型共通）'!$C$6:$L$47,10,FALSE))</f>
        <v/>
      </c>
      <c r="AG214" s="276" t="str">
        <f>IF(AG213="","",VLOOKUP(AG213,'②シフト記号表（従来型・ユニット型共通）'!$C$6:$L$47,10,FALSE))</f>
        <v/>
      </c>
      <c r="AH214" s="276" t="str">
        <f>IF(AH213="","",VLOOKUP(AH213,'②シフト記号表（従来型・ユニット型共通）'!$C$6:$L$47,10,FALSE))</f>
        <v/>
      </c>
      <c r="AI214" s="276" t="str">
        <f>IF(AI213="","",VLOOKUP(AI213,'②シフト記号表（従来型・ユニット型共通）'!$C$6:$L$47,10,FALSE))</f>
        <v/>
      </c>
      <c r="AJ214" s="277" t="str">
        <f>IF(AJ213="","",VLOOKUP(AJ213,'②シフト記号表（従来型・ユニット型共通）'!$C$6:$L$47,10,FALSE))</f>
        <v/>
      </c>
      <c r="AK214" s="275" t="str">
        <f>IF(AK213="","",VLOOKUP(AK213,'②シフト記号表（従来型・ユニット型共通）'!$C$6:$L$47,10,FALSE))</f>
        <v/>
      </c>
      <c r="AL214" s="276" t="str">
        <f>IF(AL213="","",VLOOKUP(AL213,'②シフト記号表（従来型・ユニット型共通）'!$C$6:$L$47,10,FALSE))</f>
        <v/>
      </c>
      <c r="AM214" s="276" t="str">
        <f>IF(AM213="","",VLOOKUP(AM213,'②シフト記号表（従来型・ユニット型共通）'!$C$6:$L$47,10,FALSE))</f>
        <v/>
      </c>
      <c r="AN214" s="276" t="str">
        <f>IF(AN213="","",VLOOKUP(AN213,'②シフト記号表（従来型・ユニット型共通）'!$C$6:$L$47,10,FALSE))</f>
        <v/>
      </c>
      <c r="AO214" s="276" t="str">
        <f>IF(AO213="","",VLOOKUP(AO213,'②シフト記号表（従来型・ユニット型共通）'!$C$6:$L$47,10,FALSE))</f>
        <v/>
      </c>
      <c r="AP214" s="276" t="str">
        <f>IF(AP213="","",VLOOKUP(AP213,'②シフト記号表（従来型・ユニット型共通）'!$C$6:$L$47,10,FALSE))</f>
        <v/>
      </c>
      <c r="AQ214" s="277" t="str">
        <f>IF(AQ213="","",VLOOKUP(AQ213,'②シフト記号表（従来型・ユニット型共通）'!$C$6:$L$47,10,FALSE))</f>
        <v/>
      </c>
      <c r="AR214" s="275" t="str">
        <f>IF(AR213="","",VLOOKUP(AR213,'②シフト記号表（従来型・ユニット型共通）'!$C$6:$L$47,10,FALSE))</f>
        <v/>
      </c>
      <c r="AS214" s="276" t="str">
        <f>IF(AS213="","",VLOOKUP(AS213,'②シフト記号表（従来型・ユニット型共通）'!$C$6:$L$47,10,FALSE))</f>
        <v/>
      </c>
      <c r="AT214" s="276" t="str">
        <f>IF(AT213="","",VLOOKUP(AT213,'②シフト記号表（従来型・ユニット型共通）'!$C$6:$L$47,10,FALSE))</f>
        <v/>
      </c>
      <c r="AU214" s="276" t="str">
        <f>IF(AU213="","",VLOOKUP(AU213,'②シフト記号表（従来型・ユニット型共通）'!$C$6:$L$47,10,FALSE))</f>
        <v/>
      </c>
      <c r="AV214" s="276" t="str">
        <f>IF(AV213="","",VLOOKUP(AV213,'②シフト記号表（従来型・ユニット型共通）'!$C$6:$L$47,10,FALSE))</f>
        <v/>
      </c>
      <c r="AW214" s="276" t="str">
        <f>IF(AW213="","",VLOOKUP(AW213,'②シフト記号表（従来型・ユニット型共通）'!$C$6:$L$47,10,FALSE))</f>
        <v/>
      </c>
      <c r="AX214" s="277" t="str">
        <f>IF(AX213="","",VLOOKUP(AX213,'②シフト記号表（従来型・ユニット型共通）'!$C$6:$L$47,10,FALSE))</f>
        <v/>
      </c>
      <c r="AY214" s="275" t="str">
        <f>IF(AY213="","",VLOOKUP(AY213,'②シフト記号表（従来型・ユニット型共通）'!$C$6:$L$47,10,FALSE))</f>
        <v/>
      </c>
      <c r="AZ214" s="276" t="str">
        <f>IF(AZ213="","",VLOOKUP(AZ213,'②シフト記号表（従来型・ユニット型共通）'!$C$6:$L$47,10,FALSE))</f>
        <v/>
      </c>
      <c r="BA214" s="276" t="str">
        <f>IF(BA213="","",VLOOKUP(BA213,'②シフト記号表（従来型・ユニット型共通）'!$C$6:$L$47,10,FALSE))</f>
        <v/>
      </c>
      <c r="BB214" s="750">
        <f>IF($BE$3="４週",SUM(W214:AX214),IF($BE$3="暦月",SUM(W214:BA214),""))</f>
        <v>0</v>
      </c>
      <c r="BC214" s="751"/>
      <c r="BD214" s="752">
        <f>IF($BE$3="４週",BB214/4,IF($BE$3="暦月",(BB214/($BE$8/7)),""))</f>
        <v>0</v>
      </c>
      <c r="BE214" s="751"/>
      <c r="BF214" s="747"/>
      <c r="BG214" s="748"/>
      <c r="BH214" s="748"/>
      <c r="BI214" s="748"/>
      <c r="BJ214" s="749"/>
    </row>
    <row r="215" spans="2:62" ht="20.25" customHeight="1">
      <c r="B215" s="759">
        <f>B213+1</f>
        <v>100</v>
      </c>
      <c r="C215" s="724"/>
      <c r="D215" s="651"/>
      <c r="E215" s="278"/>
      <c r="F215" s="279"/>
      <c r="G215" s="278"/>
      <c r="H215" s="279"/>
      <c r="I215" s="725"/>
      <c r="J215" s="726"/>
      <c r="K215" s="649"/>
      <c r="L215" s="650"/>
      <c r="M215" s="650"/>
      <c r="N215" s="651"/>
      <c r="O215" s="655"/>
      <c r="P215" s="656"/>
      <c r="Q215" s="656"/>
      <c r="R215" s="656"/>
      <c r="S215" s="657"/>
      <c r="T215" s="280" t="s">
        <v>902</v>
      </c>
      <c r="U215" s="281"/>
      <c r="V215" s="282"/>
      <c r="W215" s="283"/>
      <c r="X215" s="284"/>
      <c r="Y215" s="284"/>
      <c r="Z215" s="284"/>
      <c r="AA215" s="284"/>
      <c r="AB215" s="284"/>
      <c r="AC215" s="285"/>
      <c r="AD215" s="283"/>
      <c r="AE215" s="284"/>
      <c r="AF215" s="284"/>
      <c r="AG215" s="284"/>
      <c r="AH215" s="284"/>
      <c r="AI215" s="284"/>
      <c r="AJ215" s="285"/>
      <c r="AK215" s="283"/>
      <c r="AL215" s="284"/>
      <c r="AM215" s="284"/>
      <c r="AN215" s="284"/>
      <c r="AO215" s="284"/>
      <c r="AP215" s="284"/>
      <c r="AQ215" s="285"/>
      <c r="AR215" s="283"/>
      <c r="AS215" s="284"/>
      <c r="AT215" s="284"/>
      <c r="AU215" s="284"/>
      <c r="AV215" s="284"/>
      <c r="AW215" s="284"/>
      <c r="AX215" s="285"/>
      <c r="AY215" s="283"/>
      <c r="AZ215" s="284"/>
      <c r="BA215" s="286"/>
      <c r="BB215" s="658"/>
      <c r="BC215" s="659"/>
      <c r="BD215" s="713"/>
      <c r="BE215" s="714"/>
      <c r="BF215" s="715"/>
      <c r="BG215" s="716"/>
      <c r="BH215" s="716"/>
      <c r="BI215" s="716"/>
      <c r="BJ215" s="717"/>
    </row>
    <row r="216" spans="2:62" ht="20.25" customHeight="1" thickBot="1">
      <c r="B216" s="760"/>
      <c r="C216" s="761"/>
      <c r="D216" s="762"/>
      <c r="E216" s="295"/>
      <c r="F216" s="296">
        <f>C215</f>
        <v>0</v>
      </c>
      <c r="G216" s="295"/>
      <c r="H216" s="296">
        <f>I215</f>
        <v>0</v>
      </c>
      <c r="I216" s="763"/>
      <c r="J216" s="764"/>
      <c r="K216" s="765"/>
      <c r="L216" s="766"/>
      <c r="M216" s="766"/>
      <c r="N216" s="762"/>
      <c r="O216" s="767"/>
      <c r="P216" s="768"/>
      <c r="Q216" s="768"/>
      <c r="R216" s="768"/>
      <c r="S216" s="769"/>
      <c r="T216" s="297" t="s">
        <v>903</v>
      </c>
      <c r="U216" s="298"/>
      <c r="V216" s="299"/>
      <c r="W216" s="300" t="str">
        <f>IF(W215="","",VLOOKUP(W215,'②シフト記号表（従来型・ユニット型共通）'!$C$6:$L$47,10,FALSE))</f>
        <v/>
      </c>
      <c r="X216" s="301" t="str">
        <f>IF(X215="","",VLOOKUP(X215,'②シフト記号表（従来型・ユニット型共通）'!$C$6:$L$47,10,FALSE))</f>
        <v/>
      </c>
      <c r="Y216" s="301" t="str">
        <f>IF(Y215="","",VLOOKUP(Y215,'②シフト記号表（従来型・ユニット型共通）'!$C$6:$L$47,10,FALSE))</f>
        <v/>
      </c>
      <c r="Z216" s="301" t="str">
        <f>IF(Z215="","",VLOOKUP(Z215,'②シフト記号表（従来型・ユニット型共通）'!$C$6:$L$47,10,FALSE))</f>
        <v/>
      </c>
      <c r="AA216" s="301" t="str">
        <f>IF(AA215="","",VLOOKUP(AA215,'②シフト記号表（従来型・ユニット型共通）'!$C$6:$L$47,10,FALSE))</f>
        <v/>
      </c>
      <c r="AB216" s="301" t="str">
        <f>IF(AB215="","",VLOOKUP(AB215,'②シフト記号表（従来型・ユニット型共通）'!$C$6:$L$47,10,FALSE))</f>
        <v/>
      </c>
      <c r="AC216" s="302" t="str">
        <f>IF(AC215="","",VLOOKUP(AC215,'②シフト記号表（従来型・ユニット型共通）'!$C$6:$L$47,10,FALSE))</f>
        <v/>
      </c>
      <c r="AD216" s="300" t="str">
        <f>IF(AD215="","",VLOOKUP(AD215,'②シフト記号表（従来型・ユニット型共通）'!$C$6:$L$47,10,FALSE))</f>
        <v/>
      </c>
      <c r="AE216" s="301" t="str">
        <f>IF(AE215="","",VLOOKUP(AE215,'②シフト記号表（従来型・ユニット型共通）'!$C$6:$L$47,10,FALSE))</f>
        <v/>
      </c>
      <c r="AF216" s="301" t="str">
        <f>IF(AF215="","",VLOOKUP(AF215,'②シフト記号表（従来型・ユニット型共通）'!$C$6:$L$47,10,FALSE))</f>
        <v/>
      </c>
      <c r="AG216" s="301" t="str">
        <f>IF(AG215="","",VLOOKUP(AG215,'②シフト記号表（従来型・ユニット型共通）'!$C$6:$L$47,10,FALSE))</f>
        <v/>
      </c>
      <c r="AH216" s="301" t="str">
        <f>IF(AH215="","",VLOOKUP(AH215,'②シフト記号表（従来型・ユニット型共通）'!$C$6:$L$47,10,FALSE))</f>
        <v/>
      </c>
      <c r="AI216" s="301" t="str">
        <f>IF(AI215="","",VLOOKUP(AI215,'②シフト記号表（従来型・ユニット型共通）'!$C$6:$L$47,10,FALSE))</f>
        <v/>
      </c>
      <c r="AJ216" s="302" t="str">
        <f>IF(AJ215="","",VLOOKUP(AJ215,'②シフト記号表（従来型・ユニット型共通）'!$C$6:$L$47,10,FALSE))</f>
        <v/>
      </c>
      <c r="AK216" s="300" t="str">
        <f>IF(AK215="","",VLOOKUP(AK215,'②シフト記号表（従来型・ユニット型共通）'!$C$6:$L$47,10,FALSE))</f>
        <v/>
      </c>
      <c r="AL216" s="301" t="str">
        <f>IF(AL215="","",VLOOKUP(AL215,'②シフト記号表（従来型・ユニット型共通）'!$C$6:$L$47,10,FALSE))</f>
        <v/>
      </c>
      <c r="AM216" s="301" t="str">
        <f>IF(AM215="","",VLOOKUP(AM215,'②シフト記号表（従来型・ユニット型共通）'!$C$6:$L$47,10,FALSE))</f>
        <v/>
      </c>
      <c r="AN216" s="301" t="str">
        <f>IF(AN215="","",VLOOKUP(AN215,'②シフト記号表（従来型・ユニット型共通）'!$C$6:$L$47,10,FALSE))</f>
        <v/>
      </c>
      <c r="AO216" s="301" t="str">
        <f>IF(AO215="","",VLOOKUP(AO215,'②シフト記号表（従来型・ユニット型共通）'!$C$6:$L$47,10,FALSE))</f>
        <v/>
      </c>
      <c r="AP216" s="301" t="str">
        <f>IF(AP215="","",VLOOKUP(AP215,'②シフト記号表（従来型・ユニット型共通）'!$C$6:$L$47,10,FALSE))</f>
        <v/>
      </c>
      <c r="AQ216" s="302" t="str">
        <f>IF(AQ215="","",VLOOKUP(AQ215,'②シフト記号表（従来型・ユニット型共通）'!$C$6:$L$47,10,FALSE))</f>
        <v/>
      </c>
      <c r="AR216" s="300" t="str">
        <f>IF(AR215="","",VLOOKUP(AR215,'②シフト記号表（従来型・ユニット型共通）'!$C$6:$L$47,10,FALSE))</f>
        <v/>
      </c>
      <c r="AS216" s="301" t="str">
        <f>IF(AS215="","",VLOOKUP(AS215,'②シフト記号表（従来型・ユニット型共通）'!$C$6:$L$47,10,FALSE))</f>
        <v/>
      </c>
      <c r="AT216" s="301" t="str">
        <f>IF(AT215="","",VLOOKUP(AT215,'②シフト記号表（従来型・ユニット型共通）'!$C$6:$L$47,10,FALSE))</f>
        <v/>
      </c>
      <c r="AU216" s="301" t="str">
        <f>IF(AU215="","",VLOOKUP(AU215,'②シフト記号表（従来型・ユニット型共通）'!$C$6:$L$47,10,FALSE))</f>
        <v/>
      </c>
      <c r="AV216" s="301" t="str">
        <f>IF(AV215="","",VLOOKUP(AV215,'②シフト記号表（従来型・ユニット型共通）'!$C$6:$L$47,10,FALSE))</f>
        <v/>
      </c>
      <c r="AW216" s="301" t="str">
        <f>IF(AW215="","",VLOOKUP(AW215,'②シフト記号表（従来型・ユニット型共通）'!$C$6:$L$47,10,FALSE))</f>
        <v/>
      </c>
      <c r="AX216" s="302" t="str">
        <f>IF(AX215="","",VLOOKUP(AX215,'②シフト記号表（従来型・ユニット型共通）'!$C$6:$L$47,10,FALSE))</f>
        <v/>
      </c>
      <c r="AY216" s="300" t="str">
        <f>IF(AY215="","",VLOOKUP(AY215,'②シフト記号表（従来型・ユニット型共通）'!$C$6:$L$47,10,FALSE))</f>
        <v/>
      </c>
      <c r="AZ216" s="301" t="str">
        <f>IF(AZ215="","",VLOOKUP(AZ215,'②シフト記号表（従来型・ユニット型共通）'!$C$6:$L$47,10,FALSE))</f>
        <v/>
      </c>
      <c r="BA216" s="301" t="str">
        <f>IF(BA215="","",VLOOKUP(BA215,'②シフト記号表（従来型・ユニット型共通）'!$C$6:$L$47,10,FALSE))</f>
        <v/>
      </c>
      <c r="BB216" s="778">
        <f>IF($BE$3="４週",SUM(W216:AX216),IF($BE$3="暦月",SUM(W216:BA216),""))</f>
        <v>0</v>
      </c>
      <c r="BC216" s="779"/>
      <c r="BD216" s="780">
        <f>IF($BE$3="４週",BB216/4,IF($BE$3="暦月",(BB216/($BE$8/7)),""))</f>
        <v>0</v>
      </c>
      <c r="BE216" s="779"/>
      <c r="BF216" s="775"/>
      <c r="BG216" s="776"/>
      <c r="BH216" s="776"/>
      <c r="BI216" s="776"/>
      <c r="BJ216" s="777"/>
    </row>
    <row r="217" spans="2:62" ht="20.25" customHeight="1">
      <c r="B217" s="303"/>
      <c r="C217" s="304"/>
      <c r="D217" s="304"/>
      <c r="E217" s="304"/>
      <c r="F217" s="304"/>
      <c r="G217" s="304"/>
      <c r="H217" s="304"/>
      <c r="I217" s="305"/>
      <c r="J217" s="305"/>
      <c r="K217" s="304"/>
      <c r="L217" s="304"/>
      <c r="M217" s="304"/>
      <c r="N217" s="304"/>
      <c r="O217" s="306"/>
      <c r="P217" s="306"/>
      <c r="Q217" s="306"/>
      <c r="R217" s="307"/>
      <c r="S217" s="307"/>
      <c r="T217" s="307"/>
      <c r="U217" s="308"/>
      <c r="V217" s="309"/>
      <c r="W217" s="310"/>
      <c r="X217" s="310"/>
      <c r="Y217" s="310"/>
      <c r="Z217" s="310"/>
      <c r="AA217" s="310"/>
      <c r="AB217" s="310"/>
      <c r="AC217" s="310"/>
      <c r="AD217" s="310"/>
      <c r="AE217" s="310"/>
      <c r="AF217" s="310"/>
      <c r="AG217" s="310"/>
      <c r="AH217" s="310"/>
      <c r="AI217" s="310"/>
      <c r="AJ217" s="310"/>
      <c r="AK217" s="310"/>
      <c r="AL217" s="310"/>
      <c r="AM217" s="310"/>
      <c r="AN217" s="310"/>
      <c r="AO217" s="310"/>
      <c r="AP217" s="310"/>
      <c r="AQ217" s="310"/>
      <c r="AR217" s="310"/>
      <c r="AS217" s="310"/>
      <c r="AT217" s="310"/>
      <c r="AU217" s="310"/>
      <c r="AV217" s="310"/>
      <c r="AW217" s="310"/>
      <c r="AX217" s="310"/>
      <c r="AY217" s="310"/>
      <c r="AZ217" s="310"/>
      <c r="BA217" s="310"/>
      <c r="BB217" s="310"/>
      <c r="BC217" s="310"/>
      <c r="BD217" s="311"/>
      <c r="BE217" s="311"/>
      <c r="BF217" s="306"/>
      <c r="BG217" s="306"/>
      <c r="BH217" s="306"/>
      <c r="BI217" s="306"/>
      <c r="BJ217" s="306"/>
    </row>
    <row r="218" spans="2:62" ht="20.25" customHeight="1">
      <c r="B218" s="303"/>
      <c r="C218" s="304"/>
      <c r="D218" s="304"/>
      <c r="E218" s="304"/>
      <c r="F218" s="304"/>
      <c r="G218" s="304"/>
      <c r="H218" s="304"/>
      <c r="I218" s="312"/>
      <c r="J218" s="313" t="s">
        <v>904</v>
      </c>
      <c r="K218" s="313"/>
      <c r="L218" s="313"/>
      <c r="M218" s="313"/>
      <c r="N218" s="313"/>
      <c r="O218" s="313"/>
      <c r="P218" s="313"/>
      <c r="Q218" s="313"/>
      <c r="R218" s="313"/>
      <c r="S218" s="313"/>
      <c r="T218" s="314"/>
      <c r="U218" s="313"/>
      <c r="V218" s="313"/>
      <c r="W218" s="313"/>
      <c r="X218" s="313"/>
      <c r="Y218" s="313"/>
      <c r="Z218" s="315"/>
      <c r="AA218" s="315"/>
      <c r="AB218" s="315"/>
      <c r="AC218" s="315"/>
      <c r="AD218" s="315"/>
      <c r="AE218" s="315"/>
      <c r="AF218" s="315"/>
      <c r="AG218" s="315"/>
      <c r="AH218" s="315"/>
      <c r="AI218" s="315"/>
      <c r="AJ218" s="315"/>
      <c r="AK218" s="315"/>
      <c r="AL218" s="315"/>
      <c r="AM218" s="315"/>
      <c r="AN218" s="315"/>
      <c r="AO218" s="315"/>
      <c r="AP218" s="315"/>
      <c r="AQ218" s="315"/>
      <c r="AR218" s="315"/>
      <c r="AS218" s="315"/>
      <c r="AT218" s="315"/>
      <c r="AU218" s="315"/>
      <c r="AV218" s="315"/>
      <c r="AW218" s="315"/>
      <c r="AX218" s="315"/>
      <c r="AY218" s="315"/>
      <c r="AZ218" s="315"/>
      <c r="BA218" s="315"/>
      <c r="BB218" s="315"/>
      <c r="BC218" s="315"/>
      <c r="BD218" s="316"/>
      <c r="BE218" s="311"/>
      <c r="BF218" s="306"/>
      <c r="BG218" s="306"/>
      <c r="BH218" s="306"/>
      <c r="BI218" s="306"/>
      <c r="BJ218" s="306"/>
    </row>
    <row r="219" spans="2:62" ht="20.25" customHeight="1">
      <c r="B219" s="303"/>
      <c r="C219" s="304"/>
      <c r="D219" s="304"/>
      <c r="E219" s="304"/>
      <c r="F219" s="304"/>
      <c r="G219" s="304"/>
      <c r="H219" s="304"/>
      <c r="I219" s="312"/>
      <c r="J219" s="313"/>
      <c r="K219" s="313" t="s">
        <v>905</v>
      </c>
      <c r="L219" s="313"/>
      <c r="M219" s="313"/>
      <c r="N219" s="313"/>
      <c r="O219" s="313"/>
      <c r="P219" s="313"/>
      <c r="Q219" s="313"/>
      <c r="R219" s="313"/>
      <c r="S219" s="313"/>
      <c r="T219" s="314"/>
      <c r="U219" s="313"/>
      <c r="V219" s="313"/>
      <c r="W219" s="313"/>
      <c r="X219" s="313"/>
      <c r="Y219" s="313"/>
      <c r="Z219" s="315"/>
      <c r="AA219" s="313" t="s">
        <v>906</v>
      </c>
      <c r="AB219" s="313"/>
      <c r="AC219" s="313"/>
      <c r="AD219" s="313"/>
      <c r="AE219" s="313"/>
      <c r="AF219" s="313"/>
      <c r="AG219" s="313"/>
      <c r="AH219" s="313"/>
      <c r="AI219" s="313"/>
      <c r="AJ219" s="314"/>
      <c r="AK219" s="313"/>
      <c r="AL219" s="313"/>
      <c r="AM219" s="313"/>
      <c r="AN219" s="313"/>
      <c r="AO219" s="315"/>
      <c r="AP219" s="315"/>
      <c r="AQ219" s="313" t="s">
        <v>907</v>
      </c>
      <c r="AR219" s="315"/>
      <c r="AS219" s="315"/>
      <c r="AT219" s="315"/>
      <c r="AU219" s="315"/>
      <c r="AV219" s="315"/>
      <c r="AW219" s="315"/>
      <c r="AX219" s="315"/>
      <c r="AY219" s="315"/>
      <c r="AZ219" s="315"/>
      <c r="BA219" s="315"/>
      <c r="BB219" s="315"/>
      <c r="BC219" s="315"/>
      <c r="BD219" s="316"/>
      <c r="BE219" s="311"/>
      <c r="BF219" s="781"/>
      <c r="BG219" s="781"/>
      <c r="BH219" s="781"/>
      <c r="BI219" s="781"/>
      <c r="BJ219" s="306"/>
    </row>
    <row r="220" spans="2:62" ht="20.25" customHeight="1">
      <c r="B220" s="303"/>
      <c r="C220" s="304"/>
      <c r="D220" s="304"/>
      <c r="E220" s="304"/>
      <c r="F220" s="304"/>
      <c r="G220" s="304"/>
      <c r="H220" s="304"/>
      <c r="I220" s="312"/>
      <c r="J220" s="313"/>
      <c r="K220" s="782" t="s">
        <v>908</v>
      </c>
      <c r="L220" s="782"/>
      <c r="M220" s="782" t="s">
        <v>909</v>
      </c>
      <c r="N220" s="782"/>
      <c r="O220" s="782"/>
      <c r="P220" s="782"/>
      <c r="Q220" s="313"/>
      <c r="R220" s="771" t="s">
        <v>910</v>
      </c>
      <c r="S220" s="771"/>
      <c r="T220" s="771"/>
      <c r="U220" s="771"/>
      <c r="V220" s="317"/>
      <c r="W220" s="318" t="s">
        <v>911</v>
      </c>
      <c r="X220" s="318"/>
      <c r="Y220" s="224"/>
      <c r="Z220" s="315"/>
      <c r="AA220" s="782" t="s">
        <v>908</v>
      </c>
      <c r="AB220" s="782"/>
      <c r="AC220" s="782" t="s">
        <v>909</v>
      </c>
      <c r="AD220" s="782"/>
      <c r="AE220" s="782"/>
      <c r="AF220" s="782"/>
      <c r="AG220" s="313"/>
      <c r="AH220" s="771" t="s">
        <v>910</v>
      </c>
      <c r="AI220" s="771"/>
      <c r="AJ220" s="771"/>
      <c r="AK220" s="771"/>
      <c r="AL220" s="317"/>
      <c r="AM220" s="318" t="s">
        <v>911</v>
      </c>
      <c r="AN220" s="318"/>
      <c r="AO220" s="315"/>
      <c r="AP220" s="315"/>
      <c r="AQ220" s="315"/>
      <c r="AR220" s="315"/>
      <c r="AS220" s="315"/>
      <c r="AT220" s="315"/>
      <c r="AU220" s="315"/>
      <c r="AV220" s="315"/>
      <c r="AW220" s="315"/>
      <c r="AX220" s="315"/>
      <c r="AY220" s="315"/>
      <c r="AZ220" s="315"/>
      <c r="BA220" s="315"/>
      <c r="BB220" s="315"/>
      <c r="BC220" s="315"/>
      <c r="BD220" s="316"/>
      <c r="BE220" s="311"/>
      <c r="BF220" s="772"/>
      <c r="BG220" s="772"/>
      <c r="BH220" s="772"/>
      <c r="BI220" s="772"/>
      <c r="BJ220" s="306"/>
    </row>
    <row r="221" spans="2:62" ht="20.25" customHeight="1">
      <c r="B221" s="303"/>
      <c r="C221" s="304"/>
      <c r="D221" s="304"/>
      <c r="E221" s="304"/>
      <c r="F221" s="304"/>
      <c r="G221" s="304"/>
      <c r="H221" s="304"/>
      <c r="I221" s="312"/>
      <c r="J221" s="313"/>
      <c r="K221" s="773"/>
      <c r="L221" s="773"/>
      <c r="M221" s="773" t="s">
        <v>912</v>
      </c>
      <c r="N221" s="773"/>
      <c r="O221" s="773" t="s">
        <v>913</v>
      </c>
      <c r="P221" s="773"/>
      <c r="Q221" s="313"/>
      <c r="R221" s="773" t="s">
        <v>912</v>
      </c>
      <c r="S221" s="773"/>
      <c r="T221" s="773" t="s">
        <v>913</v>
      </c>
      <c r="U221" s="773"/>
      <c r="V221" s="317"/>
      <c r="W221" s="318" t="s">
        <v>914</v>
      </c>
      <c r="X221" s="318"/>
      <c r="Y221" s="224"/>
      <c r="Z221" s="315"/>
      <c r="AA221" s="773"/>
      <c r="AB221" s="773"/>
      <c r="AC221" s="773" t="s">
        <v>912</v>
      </c>
      <c r="AD221" s="773"/>
      <c r="AE221" s="773" t="s">
        <v>913</v>
      </c>
      <c r="AF221" s="773"/>
      <c r="AG221" s="313"/>
      <c r="AH221" s="773" t="s">
        <v>912</v>
      </c>
      <c r="AI221" s="773"/>
      <c r="AJ221" s="773" t="s">
        <v>913</v>
      </c>
      <c r="AK221" s="773"/>
      <c r="AL221" s="317"/>
      <c r="AM221" s="318" t="s">
        <v>914</v>
      </c>
      <c r="AN221" s="318"/>
      <c r="AO221" s="315"/>
      <c r="AP221" s="315"/>
      <c r="AQ221" s="319" t="s">
        <v>915</v>
      </c>
      <c r="AR221" s="319"/>
      <c r="AS221" s="319"/>
      <c r="AT221" s="319"/>
      <c r="AU221" s="317"/>
      <c r="AV221" s="318" t="s">
        <v>916</v>
      </c>
      <c r="AW221" s="319"/>
      <c r="AX221" s="319"/>
      <c r="AY221" s="319"/>
      <c r="AZ221" s="317"/>
      <c r="BA221" s="773" t="s">
        <v>917</v>
      </c>
      <c r="BB221" s="773"/>
      <c r="BC221" s="773"/>
      <c r="BD221" s="773"/>
      <c r="BE221" s="311"/>
      <c r="BF221" s="770"/>
      <c r="BG221" s="770"/>
      <c r="BH221" s="770"/>
      <c r="BI221" s="770"/>
      <c r="BJ221" s="306"/>
    </row>
    <row r="222" spans="2:62" ht="20.25" customHeight="1">
      <c r="B222" s="303"/>
      <c r="C222" s="304"/>
      <c r="D222" s="304"/>
      <c r="E222" s="304"/>
      <c r="F222" s="304"/>
      <c r="G222" s="304"/>
      <c r="H222" s="304"/>
      <c r="I222" s="312"/>
      <c r="J222" s="313"/>
      <c r="K222" s="788" t="s">
        <v>918</v>
      </c>
      <c r="L222" s="788"/>
      <c r="M222" s="790">
        <f>SUMIFS($BB$17:$BB$216,$F$17:$F$216,"看護職員",$H$17:$H$216,"A")</f>
        <v>0</v>
      </c>
      <c r="N222" s="790"/>
      <c r="O222" s="783">
        <f>SUMIFS($BD$17:$BD$216,$F$17:$F$216,"看護職員",$H$17:$H$216,"A")</f>
        <v>0</v>
      </c>
      <c r="P222" s="783"/>
      <c r="Q222" s="320"/>
      <c r="R222" s="784">
        <v>0</v>
      </c>
      <c r="S222" s="784"/>
      <c r="T222" s="784">
        <v>0</v>
      </c>
      <c r="U222" s="784"/>
      <c r="V222" s="321"/>
      <c r="W222" s="785">
        <v>0</v>
      </c>
      <c r="X222" s="786"/>
      <c r="Y222" s="224"/>
      <c r="Z222" s="315"/>
      <c r="AA222" s="788" t="s">
        <v>918</v>
      </c>
      <c r="AB222" s="788"/>
      <c r="AC222" s="790">
        <f>SUMIFS($BB$17:$BB$216,$F$17:$F$216,"介護職員",$H$17:$H$216,"A")</f>
        <v>0</v>
      </c>
      <c r="AD222" s="790"/>
      <c r="AE222" s="783">
        <f>SUMIFS($BD$17:$BD$216,$F$17:$F$216,"介護職員",$H$17:$H$216,"A")</f>
        <v>0</v>
      </c>
      <c r="AF222" s="783"/>
      <c r="AG222" s="320"/>
      <c r="AH222" s="784">
        <v>0</v>
      </c>
      <c r="AI222" s="784"/>
      <c r="AJ222" s="784">
        <v>0</v>
      </c>
      <c r="AK222" s="784"/>
      <c r="AL222" s="321"/>
      <c r="AM222" s="785">
        <v>0</v>
      </c>
      <c r="AN222" s="786"/>
      <c r="AO222" s="315"/>
      <c r="AP222" s="315"/>
      <c r="AQ222" s="787">
        <f>U236</f>
        <v>0</v>
      </c>
      <c r="AR222" s="788"/>
      <c r="AS222" s="788"/>
      <c r="AT222" s="788"/>
      <c r="AU222" s="322" t="s">
        <v>919</v>
      </c>
      <c r="AV222" s="787">
        <f>AK236</f>
        <v>0</v>
      </c>
      <c r="AW222" s="789"/>
      <c r="AX222" s="789"/>
      <c r="AY222" s="789"/>
      <c r="AZ222" s="322" t="s">
        <v>920</v>
      </c>
      <c r="BA222" s="774">
        <f>ROUNDDOWN(AQ222+AV222,1)</f>
        <v>0</v>
      </c>
      <c r="BB222" s="774"/>
      <c r="BC222" s="774"/>
      <c r="BD222" s="774"/>
      <c r="BE222" s="311"/>
      <c r="BF222" s="323"/>
      <c r="BG222" s="323"/>
      <c r="BH222" s="323"/>
      <c r="BI222" s="323"/>
      <c r="BJ222" s="306"/>
    </row>
    <row r="223" spans="2:62" ht="20.25" customHeight="1">
      <c r="B223" s="303"/>
      <c r="C223" s="304"/>
      <c r="D223" s="304"/>
      <c r="E223" s="304"/>
      <c r="F223" s="304"/>
      <c r="G223" s="304"/>
      <c r="H223" s="304"/>
      <c r="I223" s="312"/>
      <c r="J223" s="313"/>
      <c r="K223" s="788" t="s">
        <v>921</v>
      </c>
      <c r="L223" s="788"/>
      <c r="M223" s="790">
        <f>SUMIFS($BB$17:$BB$216,$F$17:$F$216,"看護職員",$H$17:$H$216,"B")</f>
        <v>0</v>
      </c>
      <c r="N223" s="790"/>
      <c r="O223" s="783">
        <f>SUMIFS($BD$17:$BD$216,$F$17:$F$216,"看護職員",$H$17:$H$216,"B")</f>
        <v>0</v>
      </c>
      <c r="P223" s="783"/>
      <c r="Q223" s="320"/>
      <c r="R223" s="784">
        <v>0</v>
      </c>
      <c r="S223" s="784"/>
      <c r="T223" s="784">
        <v>0</v>
      </c>
      <c r="U223" s="784"/>
      <c r="V223" s="321"/>
      <c r="W223" s="785">
        <v>0</v>
      </c>
      <c r="X223" s="786"/>
      <c r="Y223" s="224"/>
      <c r="Z223" s="315"/>
      <c r="AA223" s="788" t="s">
        <v>921</v>
      </c>
      <c r="AB223" s="788"/>
      <c r="AC223" s="790">
        <f>SUMIFS($BB$17:$BB$216,$F$17:$F$216,"介護職員",$H$17:$H$216,"B")</f>
        <v>0</v>
      </c>
      <c r="AD223" s="790"/>
      <c r="AE223" s="783">
        <f>SUMIFS($BD$17:$BD$216,$F$17:$F$216,"介護職員",$H$17:$H$216,"B")</f>
        <v>0</v>
      </c>
      <c r="AF223" s="783"/>
      <c r="AG223" s="320"/>
      <c r="AH223" s="784">
        <v>0</v>
      </c>
      <c r="AI223" s="784"/>
      <c r="AJ223" s="784">
        <v>0</v>
      </c>
      <c r="AK223" s="784"/>
      <c r="AL223" s="321"/>
      <c r="AM223" s="785">
        <v>0</v>
      </c>
      <c r="AN223" s="786"/>
      <c r="AO223" s="315"/>
      <c r="AP223" s="315"/>
      <c r="AQ223" s="315"/>
      <c r="AR223" s="315"/>
      <c r="AS223" s="315"/>
      <c r="AT223" s="315"/>
      <c r="AU223" s="315"/>
      <c r="AV223" s="315"/>
      <c r="AW223" s="315"/>
      <c r="AX223" s="315"/>
      <c r="AY223" s="315"/>
      <c r="AZ223" s="315"/>
      <c r="BA223" s="315"/>
      <c r="BB223" s="315"/>
      <c r="BC223" s="315"/>
      <c r="BD223" s="316"/>
      <c r="BE223" s="311"/>
      <c r="BF223" s="306"/>
      <c r="BG223" s="306"/>
      <c r="BH223" s="306"/>
      <c r="BI223" s="306"/>
      <c r="BJ223" s="306"/>
    </row>
    <row r="224" spans="2:62" ht="20.25" customHeight="1">
      <c r="B224" s="303"/>
      <c r="C224" s="304"/>
      <c r="D224" s="304"/>
      <c r="E224" s="304"/>
      <c r="F224" s="304"/>
      <c r="G224" s="304"/>
      <c r="H224" s="304"/>
      <c r="I224" s="312"/>
      <c r="J224" s="313"/>
      <c r="K224" s="788" t="s">
        <v>922</v>
      </c>
      <c r="L224" s="788"/>
      <c r="M224" s="790">
        <f>SUMIFS($BB$17:$BB$216,$F$17:$F$216,"看護職員",$H$17:$H$216,"C")</f>
        <v>0</v>
      </c>
      <c r="N224" s="790"/>
      <c r="O224" s="783">
        <f>SUMIFS($BD$17:$BD$216,$F$17:$F$216,"看護職員",$H$17:$H$216,"C")</f>
        <v>0</v>
      </c>
      <c r="P224" s="783"/>
      <c r="Q224" s="320"/>
      <c r="R224" s="784">
        <v>0</v>
      </c>
      <c r="S224" s="784"/>
      <c r="T224" s="791">
        <v>0</v>
      </c>
      <c r="U224" s="791"/>
      <c r="V224" s="321"/>
      <c r="W224" s="792" t="s">
        <v>923</v>
      </c>
      <c r="X224" s="793"/>
      <c r="Y224" s="224"/>
      <c r="Z224" s="315"/>
      <c r="AA224" s="788" t="s">
        <v>922</v>
      </c>
      <c r="AB224" s="788"/>
      <c r="AC224" s="790">
        <f>SUMIFS($BB$17:$BB$216,$F$17:$F$216,"介護職員",$H$17:$H$216,"C")</f>
        <v>0</v>
      </c>
      <c r="AD224" s="790"/>
      <c r="AE224" s="783">
        <f>SUMIFS($BD$17:$BD$216,$F$17:$F$216,"介護職員",$H$17:$H$216,"C")</f>
        <v>0</v>
      </c>
      <c r="AF224" s="783"/>
      <c r="AG224" s="320"/>
      <c r="AH224" s="784">
        <v>0</v>
      </c>
      <c r="AI224" s="784"/>
      <c r="AJ224" s="791">
        <v>0</v>
      </c>
      <c r="AK224" s="791"/>
      <c r="AL224" s="321"/>
      <c r="AM224" s="792" t="s">
        <v>923</v>
      </c>
      <c r="AN224" s="793"/>
      <c r="AO224" s="315"/>
      <c r="AP224" s="315"/>
      <c r="AQ224" s="315"/>
      <c r="AR224" s="315"/>
      <c r="AS224" s="315"/>
      <c r="AT224" s="315"/>
      <c r="AU224" s="315"/>
      <c r="AV224" s="315"/>
      <c r="AW224" s="315"/>
      <c r="AX224" s="315"/>
      <c r="AY224" s="315"/>
      <c r="AZ224" s="315"/>
      <c r="BA224" s="315"/>
      <c r="BB224" s="315"/>
      <c r="BC224" s="315"/>
      <c r="BD224" s="316"/>
      <c r="BE224" s="311"/>
      <c r="BF224" s="306"/>
      <c r="BG224" s="306"/>
      <c r="BH224" s="306"/>
      <c r="BI224" s="306"/>
      <c r="BJ224" s="306"/>
    </row>
    <row r="225" spans="2:62" ht="20.25" customHeight="1">
      <c r="B225" s="303"/>
      <c r="C225" s="304"/>
      <c r="D225" s="304"/>
      <c r="E225" s="304"/>
      <c r="F225" s="304"/>
      <c r="G225" s="304"/>
      <c r="H225" s="304"/>
      <c r="I225" s="312"/>
      <c r="J225" s="313"/>
      <c r="K225" s="788" t="s">
        <v>924</v>
      </c>
      <c r="L225" s="788"/>
      <c r="M225" s="790">
        <f>SUMIFS($BB$17:$BB$216,$F$17:$F$216,"看護職員",$H$17:$H$216,"D")</f>
        <v>0</v>
      </c>
      <c r="N225" s="790"/>
      <c r="O225" s="783">
        <f>SUMIFS($BD$17:$BD$216,$F$17:$F$216,"看護職員",$H$17:$H$216,"D")</f>
        <v>0</v>
      </c>
      <c r="P225" s="783"/>
      <c r="Q225" s="320"/>
      <c r="R225" s="784">
        <v>0</v>
      </c>
      <c r="S225" s="784"/>
      <c r="T225" s="791">
        <v>0</v>
      </c>
      <c r="U225" s="791"/>
      <c r="V225" s="321"/>
      <c r="W225" s="792" t="s">
        <v>923</v>
      </c>
      <c r="X225" s="793"/>
      <c r="Y225" s="224"/>
      <c r="Z225" s="315"/>
      <c r="AA225" s="788" t="s">
        <v>924</v>
      </c>
      <c r="AB225" s="788"/>
      <c r="AC225" s="790">
        <f>SUMIFS($BB$17:$BB$216,$F$17:$F$216,"介護職員",$H$17:$H$216,"D")</f>
        <v>0</v>
      </c>
      <c r="AD225" s="790"/>
      <c r="AE225" s="783">
        <f>SUMIFS($BD$17:$BD$216,$F$17:$F$216,"介護職員",$H$17:$H$216,"D")</f>
        <v>0</v>
      </c>
      <c r="AF225" s="783"/>
      <c r="AG225" s="320"/>
      <c r="AH225" s="784">
        <v>0</v>
      </c>
      <c r="AI225" s="784"/>
      <c r="AJ225" s="791">
        <v>0</v>
      </c>
      <c r="AK225" s="791"/>
      <c r="AL225" s="321"/>
      <c r="AM225" s="792" t="s">
        <v>923</v>
      </c>
      <c r="AN225" s="793"/>
      <c r="AO225" s="315"/>
      <c r="AP225" s="315"/>
      <c r="AQ225" s="313" t="s">
        <v>925</v>
      </c>
      <c r="AR225" s="313"/>
      <c r="AS225" s="313"/>
      <c r="AT225" s="313"/>
      <c r="AU225" s="313"/>
      <c r="AV225" s="313"/>
      <c r="AW225" s="315"/>
      <c r="AX225" s="315"/>
      <c r="AY225" s="315"/>
      <c r="AZ225" s="315"/>
      <c r="BA225" s="315"/>
      <c r="BB225" s="315"/>
      <c r="BC225" s="315"/>
      <c r="BD225" s="316"/>
      <c r="BE225" s="311"/>
      <c r="BF225" s="306"/>
      <c r="BG225" s="306"/>
      <c r="BH225" s="306"/>
      <c r="BI225" s="306"/>
      <c r="BJ225" s="306"/>
    </row>
    <row r="226" spans="2:62" ht="20.25" customHeight="1">
      <c r="B226" s="303"/>
      <c r="C226" s="304"/>
      <c r="D226" s="304"/>
      <c r="E226" s="304"/>
      <c r="F226" s="304"/>
      <c r="G226" s="304"/>
      <c r="H226" s="304"/>
      <c r="I226" s="312"/>
      <c r="J226" s="313"/>
      <c r="K226" s="788" t="s">
        <v>917</v>
      </c>
      <c r="L226" s="788"/>
      <c r="M226" s="790">
        <f>SUM(M222:N225)</f>
        <v>0</v>
      </c>
      <c r="N226" s="790"/>
      <c r="O226" s="783">
        <f>SUM(O222:P225)</f>
        <v>0</v>
      </c>
      <c r="P226" s="783"/>
      <c r="Q226" s="320"/>
      <c r="R226" s="790">
        <f>SUM(R222:S225)</f>
        <v>0</v>
      </c>
      <c r="S226" s="790"/>
      <c r="T226" s="783">
        <f>SUM(T222:U225)</f>
        <v>0</v>
      </c>
      <c r="U226" s="783"/>
      <c r="V226" s="321"/>
      <c r="W226" s="801">
        <f>SUM(W222:X223)</f>
        <v>0</v>
      </c>
      <c r="X226" s="802"/>
      <c r="Y226" s="224"/>
      <c r="Z226" s="315"/>
      <c r="AA226" s="788" t="s">
        <v>917</v>
      </c>
      <c r="AB226" s="788"/>
      <c r="AC226" s="790">
        <f>SUM(AC222:AD225)</f>
        <v>0</v>
      </c>
      <c r="AD226" s="790"/>
      <c r="AE226" s="783">
        <f>SUM(AE222:AF225)</f>
        <v>0</v>
      </c>
      <c r="AF226" s="783"/>
      <c r="AG226" s="320"/>
      <c r="AH226" s="790">
        <f>SUM(AH222:AI225)</f>
        <v>0</v>
      </c>
      <c r="AI226" s="790"/>
      <c r="AJ226" s="783">
        <f>SUM(AJ222:AK225)</f>
        <v>0</v>
      </c>
      <c r="AK226" s="783"/>
      <c r="AL226" s="321"/>
      <c r="AM226" s="801">
        <f>SUM(AM222:AN223)</f>
        <v>0</v>
      </c>
      <c r="AN226" s="802"/>
      <c r="AO226" s="315"/>
      <c r="AP226" s="315"/>
      <c r="AQ226" s="788" t="s">
        <v>926</v>
      </c>
      <c r="AR226" s="788"/>
      <c r="AS226" s="788" t="s">
        <v>927</v>
      </c>
      <c r="AT226" s="788"/>
      <c r="AU226" s="788"/>
      <c r="AV226" s="788"/>
      <c r="AW226" s="315"/>
      <c r="AX226" s="315"/>
      <c r="AY226" s="315"/>
      <c r="AZ226" s="315"/>
      <c r="BA226" s="315"/>
      <c r="BB226" s="315"/>
      <c r="BC226" s="315"/>
      <c r="BD226" s="316"/>
      <c r="BE226" s="311"/>
      <c r="BF226" s="306"/>
      <c r="BG226" s="306"/>
      <c r="BH226" s="306"/>
      <c r="BI226" s="306"/>
      <c r="BJ226" s="306"/>
    </row>
    <row r="227" spans="2:62" ht="20.25" customHeight="1">
      <c r="B227" s="303"/>
      <c r="C227" s="304"/>
      <c r="D227" s="304"/>
      <c r="E227" s="304"/>
      <c r="F227" s="304"/>
      <c r="G227" s="304"/>
      <c r="H227" s="304"/>
      <c r="I227" s="312"/>
      <c r="J227" s="312"/>
      <c r="K227" s="324"/>
      <c r="L227" s="324"/>
      <c r="M227" s="324"/>
      <c r="N227" s="324"/>
      <c r="O227" s="325"/>
      <c r="P227" s="325"/>
      <c r="Q227" s="325"/>
      <c r="R227" s="326"/>
      <c r="S227" s="326"/>
      <c r="T227" s="326"/>
      <c r="U227" s="326"/>
      <c r="V227" s="327"/>
      <c r="W227" s="315"/>
      <c r="X227" s="315"/>
      <c r="Y227" s="315"/>
      <c r="Z227" s="315"/>
      <c r="AA227" s="324"/>
      <c r="AB227" s="324"/>
      <c r="AC227" s="324"/>
      <c r="AD227" s="324"/>
      <c r="AE227" s="325"/>
      <c r="AF227" s="325"/>
      <c r="AG227" s="325"/>
      <c r="AH227" s="326"/>
      <c r="AI227" s="326"/>
      <c r="AJ227" s="326"/>
      <c r="AK227" s="326"/>
      <c r="AL227" s="327"/>
      <c r="AM227" s="315"/>
      <c r="AN227" s="315"/>
      <c r="AO227" s="315"/>
      <c r="AP227" s="315"/>
      <c r="AQ227" s="788" t="s">
        <v>918</v>
      </c>
      <c r="AR227" s="788"/>
      <c r="AS227" s="788" t="s">
        <v>928</v>
      </c>
      <c r="AT227" s="788"/>
      <c r="AU227" s="788"/>
      <c r="AV227" s="788"/>
      <c r="AW227" s="315"/>
      <c r="AX227" s="315"/>
      <c r="AY227" s="315"/>
      <c r="AZ227" s="315"/>
      <c r="BA227" s="315"/>
      <c r="BB227" s="315"/>
      <c r="BC227" s="315"/>
      <c r="BD227" s="316"/>
      <c r="BE227" s="311"/>
      <c r="BF227" s="306"/>
      <c r="BG227" s="306"/>
      <c r="BH227" s="306"/>
      <c r="BI227" s="306"/>
      <c r="BJ227" s="306"/>
    </row>
    <row r="228" spans="2:62" ht="20.25" customHeight="1">
      <c r="B228" s="303"/>
      <c r="C228" s="304"/>
      <c r="D228" s="304"/>
      <c r="E228" s="304"/>
      <c r="F228" s="304"/>
      <c r="G228" s="304"/>
      <c r="H228" s="304"/>
      <c r="I228" s="312"/>
      <c r="J228" s="312"/>
      <c r="K228" s="314" t="s">
        <v>929</v>
      </c>
      <c r="L228" s="313"/>
      <c r="M228" s="313"/>
      <c r="N228" s="313"/>
      <c r="O228" s="313"/>
      <c r="P228" s="313"/>
      <c r="Q228" s="328" t="s">
        <v>930</v>
      </c>
      <c r="R228" s="797" t="s">
        <v>931</v>
      </c>
      <c r="S228" s="798"/>
      <c r="T228" s="329"/>
      <c r="U228" s="329"/>
      <c r="V228" s="313"/>
      <c r="W228" s="313"/>
      <c r="X228" s="313"/>
      <c r="Y228" s="315"/>
      <c r="Z228" s="315"/>
      <c r="AA228" s="314" t="s">
        <v>929</v>
      </c>
      <c r="AB228" s="313"/>
      <c r="AC228" s="313"/>
      <c r="AD228" s="313"/>
      <c r="AE228" s="313"/>
      <c r="AF228" s="313"/>
      <c r="AG228" s="328" t="s">
        <v>930</v>
      </c>
      <c r="AH228" s="799" t="str">
        <f>R228</f>
        <v>週</v>
      </c>
      <c r="AI228" s="800"/>
      <c r="AJ228" s="329"/>
      <c r="AK228" s="329"/>
      <c r="AL228" s="313"/>
      <c r="AM228" s="313"/>
      <c r="AN228" s="313"/>
      <c r="AO228" s="315"/>
      <c r="AP228" s="315"/>
      <c r="AQ228" s="788" t="s">
        <v>921</v>
      </c>
      <c r="AR228" s="788"/>
      <c r="AS228" s="788" t="s">
        <v>932</v>
      </c>
      <c r="AT228" s="788"/>
      <c r="AU228" s="788"/>
      <c r="AV228" s="788"/>
      <c r="AW228" s="315"/>
      <c r="AX228" s="315"/>
      <c r="AY228" s="315"/>
      <c r="AZ228" s="315"/>
      <c r="BA228" s="315"/>
      <c r="BB228" s="315"/>
      <c r="BC228" s="315"/>
      <c r="BD228" s="316"/>
      <c r="BE228" s="311"/>
      <c r="BF228" s="306"/>
      <c r="BG228" s="306"/>
      <c r="BH228" s="306"/>
      <c r="BI228" s="306"/>
      <c r="BJ228" s="306"/>
    </row>
    <row r="229" spans="2:62" ht="20.25" customHeight="1">
      <c r="B229" s="303"/>
      <c r="C229" s="304"/>
      <c r="D229" s="304"/>
      <c r="E229" s="304"/>
      <c r="F229" s="304"/>
      <c r="G229" s="304"/>
      <c r="H229" s="304"/>
      <c r="I229" s="312"/>
      <c r="J229" s="312"/>
      <c r="K229" s="313" t="s">
        <v>933</v>
      </c>
      <c r="L229" s="313"/>
      <c r="M229" s="313"/>
      <c r="N229" s="313"/>
      <c r="O229" s="313"/>
      <c r="P229" s="313" t="s">
        <v>934</v>
      </c>
      <c r="Q229" s="313"/>
      <c r="R229" s="313"/>
      <c r="S229" s="313"/>
      <c r="T229" s="314"/>
      <c r="U229" s="313"/>
      <c r="V229" s="313"/>
      <c r="W229" s="313"/>
      <c r="X229" s="313"/>
      <c r="Y229" s="315"/>
      <c r="Z229" s="315"/>
      <c r="AA229" s="313" t="s">
        <v>933</v>
      </c>
      <c r="AB229" s="313"/>
      <c r="AC229" s="313"/>
      <c r="AD229" s="313"/>
      <c r="AE229" s="313"/>
      <c r="AF229" s="313" t="s">
        <v>934</v>
      </c>
      <c r="AG229" s="313"/>
      <c r="AH229" s="313"/>
      <c r="AI229" s="313"/>
      <c r="AJ229" s="314"/>
      <c r="AK229" s="313"/>
      <c r="AL229" s="313"/>
      <c r="AM229" s="313"/>
      <c r="AN229" s="313"/>
      <c r="AO229" s="315"/>
      <c r="AP229" s="315"/>
      <c r="AQ229" s="788" t="s">
        <v>922</v>
      </c>
      <c r="AR229" s="788"/>
      <c r="AS229" s="788" t="s">
        <v>935</v>
      </c>
      <c r="AT229" s="788"/>
      <c r="AU229" s="788"/>
      <c r="AV229" s="788"/>
      <c r="AW229" s="315"/>
      <c r="AX229" s="315"/>
      <c r="AY229" s="315"/>
      <c r="AZ229" s="315"/>
      <c r="BA229" s="315"/>
      <c r="BB229" s="315"/>
      <c r="BC229" s="315"/>
      <c r="BD229" s="316"/>
      <c r="BE229" s="311"/>
      <c r="BF229" s="306"/>
      <c r="BG229" s="306"/>
      <c r="BH229" s="306"/>
      <c r="BI229" s="306"/>
      <c r="BJ229" s="306"/>
    </row>
    <row r="230" spans="2:62" ht="20.25" customHeight="1">
      <c r="B230" s="303"/>
      <c r="C230" s="304"/>
      <c r="D230" s="304"/>
      <c r="E230" s="304"/>
      <c r="F230" s="304"/>
      <c r="G230" s="304"/>
      <c r="H230" s="304"/>
      <c r="I230" s="312"/>
      <c r="J230" s="312"/>
      <c r="K230" s="313" t="str">
        <f>IF($R$228="週","対象時間数（週平均）","対象時間数（当月合計）")</f>
        <v>対象時間数（週平均）</v>
      </c>
      <c r="L230" s="313"/>
      <c r="M230" s="313"/>
      <c r="N230" s="313"/>
      <c r="O230" s="313"/>
      <c r="P230" s="313" t="str">
        <f>IF($R$228="週","週に勤務すべき時間数","当月に勤務すべき時間数")</f>
        <v>週に勤務すべき時間数</v>
      </c>
      <c r="Q230" s="313"/>
      <c r="R230" s="313"/>
      <c r="S230" s="313"/>
      <c r="T230" s="314"/>
      <c r="U230" s="313" t="s">
        <v>936</v>
      </c>
      <c r="V230" s="313"/>
      <c r="W230" s="313"/>
      <c r="X230" s="313"/>
      <c r="Y230" s="315"/>
      <c r="Z230" s="315"/>
      <c r="AA230" s="313" t="str">
        <f>IF(AH228="週","対象時間数（週平均）","対象時間数（当月合計）")</f>
        <v>対象時間数（週平均）</v>
      </c>
      <c r="AB230" s="313"/>
      <c r="AC230" s="313"/>
      <c r="AD230" s="313"/>
      <c r="AE230" s="313"/>
      <c r="AF230" s="313" t="str">
        <f>IF($AH$228="週","週に勤務すべき時間数","当月に勤務すべき時間数")</f>
        <v>週に勤務すべき時間数</v>
      </c>
      <c r="AG230" s="313"/>
      <c r="AH230" s="313"/>
      <c r="AI230" s="313"/>
      <c r="AJ230" s="314"/>
      <c r="AK230" s="313" t="s">
        <v>936</v>
      </c>
      <c r="AL230" s="313"/>
      <c r="AM230" s="313"/>
      <c r="AN230" s="313"/>
      <c r="AO230" s="315"/>
      <c r="AP230" s="315"/>
      <c r="AQ230" s="788" t="s">
        <v>924</v>
      </c>
      <c r="AR230" s="788"/>
      <c r="AS230" s="788" t="s">
        <v>937</v>
      </c>
      <c r="AT230" s="788"/>
      <c r="AU230" s="788"/>
      <c r="AV230" s="788"/>
      <c r="AW230" s="315"/>
      <c r="AX230" s="315"/>
      <c r="AY230" s="315"/>
      <c r="AZ230" s="315"/>
      <c r="BA230" s="315"/>
      <c r="BB230" s="315"/>
      <c r="BC230" s="315"/>
      <c r="BD230" s="316"/>
      <c r="BE230" s="311"/>
      <c r="BF230" s="306"/>
      <c r="BG230" s="306"/>
      <c r="BH230" s="306"/>
      <c r="BI230" s="306"/>
      <c r="BJ230" s="306"/>
    </row>
    <row r="231" spans="2:62" ht="20.25" customHeight="1">
      <c r="I231" s="224"/>
      <c r="J231" s="224"/>
      <c r="K231" s="803">
        <f>IF($R$228="週",T226,R226)</f>
        <v>0</v>
      </c>
      <c r="L231" s="803"/>
      <c r="M231" s="803"/>
      <c r="N231" s="803"/>
      <c r="O231" s="322" t="s">
        <v>938</v>
      </c>
      <c r="P231" s="788">
        <f>IF($R$228="週",$BA$6,$BE$6)</f>
        <v>40</v>
      </c>
      <c r="Q231" s="788"/>
      <c r="R231" s="788"/>
      <c r="S231" s="788"/>
      <c r="T231" s="322" t="s">
        <v>920</v>
      </c>
      <c r="U231" s="794">
        <f>ROUNDDOWN(K231/P231,1)</f>
        <v>0</v>
      </c>
      <c r="V231" s="794"/>
      <c r="W231" s="794"/>
      <c r="X231" s="794"/>
      <c r="Y231" s="224"/>
      <c r="Z231" s="224"/>
      <c r="AA231" s="803">
        <f>IF($AH$228="週",AJ226,AH226)</f>
        <v>0</v>
      </c>
      <c r="AB231" s="803"/>
      <c r="AC231" s="803"/>
      <c r="AD231" s="803"/>
      <c r="AE231" s="322" t="s">
        <v>938</v>
      </c>
      <c r="AF231" s="788">
        <f>IF($AH$228="週",$BA$6,$BE$6)</f>
        <v>40</v>
      </c>
      <c r="AG231" s="788"/>
      <c r="AH231" s="788"/>
      <c r="AI231" s="788"/>
      <c r="AJ231" s="322" t="s">
        <v>920</v>
      </c>
      <c r="AK231" s="794">
        <f>ROUNDDOWN(AA231/AF231,1)</f>
        <v>0</v>
      </c>
      <c r="AL231" s="794"/>
      <c r="AM231" s="794"/>
      <c r="AN231" s="794"/>
      <c r="AO231" s="224"/>
      <c r="AP231" s="224"/>
      <c r="AQ231" s="224"/>
      <c r="AR231" s="224"/>
      <c r="AS231" s="224"/>
      <c r="AT231" s="224"/>
      <c r="AU231" s="224"/>
      <c r="AV231" s="224"/>
      <c r="AW231" s="224"/>
      <c r="AX231" s="224"/>
      <c r="AY231" s="224"/>
      <c r="AZ231" s="224"/>
      <c r="BA231" s="224"/>
      <c r="BB231" s="224"/>
      <c r="BC231" s="224"/>
      <c r="BD231" s="224"/>
    </row>
    <row r="232" spans="2:62" ht="20.25" customHeight="1">
      <c r="I232" s="224"/>
      <c r="J232" s="224"/>
      <c r="K232" s="313"/>
      <c r="L232" s="313"/>
      <c r="M232" s="313"/>
      <c r="N232" s="313"/>
      <c r="O232" s="313"/>
      <c r="P232" s="313"/>
      <c r="Q232" s="313"/>
      <c r="R232" s="313"/>
      <c r="S232" s="313"/>
      <c r="T232" s="314"/>
      <c r="U232" s="313" t="s">
        <v>939</v>
      </c>
      <c r="V232" s="313"/>
      <c r="W232" s="313"/>
      <c r="X232" s="313"/>
      <c r="Y232" s="224"/>
      <c r="Z232" s="224"/>
      <c r="AA232" s="313"/>
      <c r="AB232" s="313"/>
      <c r="AC232" s="313"/>
      <c r="AD232" s="313"/>
      <c r="AE232" s="313"/>
      <c r="AF232" s="313"/>
      <c r="AG232" s="313"/>
      <c r="AH232" s="313"/>
      <c r="AI232" s="313"/>
      <c r="AJ232" s="314"/>
      <c r="AK232" s="313" t="s">
        <v>939</v>
      </c>
      <c r="AL232" s="313"/>
      <c r="AM232" s="313"/>
      <c r="AN232" s="313"/>
      <c r="AO232" s="224"/>
      <c r="AP232" s="224"/>
      <c r="AQ232" s="224"/>
      <c r="AR232" s="224"/>
      <c r="AS232" s="224"/>
      <c r="AT232" s="224"/>
      <c r="AU232" s="224"/>
      <c r="AV232" s="224"/>
      <c r="AW232" s="224"/>
      <c r="AX232" s="224"/>
      <c r="AY232" s="224"/>
      <c r="AZ232" s="224"/>
      <c r="BA232" s="224"/>
      <c r="BB232" s="224"/>
      <c r="BC232" s="224"/>
      <c r="BD232" s="224"/>
    </row>
    <row r="233" spans="2:62" ht="20.25" customHeight="1">
      <c r="I233" s="224"/>
      <c r="J233" s="224"/>
      <c r="K233" s="313" t="s">
        <v>940</v>
      </c>
      <c r="L233" s="313"/>
      <c r="M233" s="313"/>
      <c r="N233" s="313"/>
      <c r="O233" s="313"/>
      <c r="P233" s="313"/>
      <c r="Q233" s="313"/>
      <c r="R233" s="313"/>
      <c r="S233" s="313"/>
      <c r="T233" s="314"/>
      <c r="U233" s="313"/>
      <c r="V233" s="313"/>
      <c r="W233" s="313"/>
      <c r="X233" s="313"/>
      <c r="Y233" s="224"/>
      <c r="Z233" s="224"/>
      <c r="AA233" s="313" t="s">
        <v>941</v>
      </c>
      <c r="AB233" s="313"/>
      <c r="AC233" s="313"/>
      <c r="AD233" s="313"/>
      <c r="AE233" s="313"/>
      <c r="AF233" s="313"/>
      <c r="AG233" s="313"/>
      <c r="AH233" s="313"/>
      <c r="AI233" s="313"/>
      <c r="AJ233" s="314"/>
      <c r="AK233" s="313"/>
      <c r="AL233" s="313"/>
      <c r="AM233" s="313"/>
      <c r="AN233" s="313"/>
      <c r="AO233" s="224"/>
      <c r="AP233" s="224"/>
      <c r="AQ233" s="224"/>
      <c r="AR233" s="224"/>
      <c r="AS233" s="224"/>
      <c r="AT233" s="224"/>
      <c r="AU233" s="224"/>
      <c r="AV233" s="224"/>
      <c r="AW233" s="224"/>
      <c r="AX233" s="224"/>
      <c r="AY233" s="224"/>
      <c r="AZ233" s="224"/>
      <c r="BA233" s="224"/>
      <c r="BB233" s="224"/>
      <c r="BC233" s="224"/>
      <c r="BD233" s="224"/>
    </row>
    <row r="234" spans="2:62" ht="20.25" customHeight="1">
      <c r="I234" s="224"/>
      <c r="J234" s="224"/>
      <c r="K234" s="313" t="s">
        <v>911</v>
      </c>
      <c r="L234" s="313"/>
      <c r="M234" s="313"/>
      <c r="N234" s="313"/>
      <c r="O234" s="313"/>
      <c r="P234" s="313"/>
      <c r="Q234" s="313"/>
      <c r="R234" s="313"/>
      <c r="S234" s="313"/>
      <c r="T234" s="314"/>
      <c r="U234" s="782"/>
      <c r="V234" s="782"/>
      <c r="W234" s="782"/>
      <c r="X234" s="782"/>
      <c r="Y234" s="224"/>
      <c r="Z234" s="224"/>
      <c r="AA234" s="313" t="s">
        <v>911</v>
      </c>
      <c r="AB234" s="313"/>
      <c r="AC234" s="313"/>
      <c r="AD234" s="313"/>
      <c r="AE234" s="313"/>
      <c r="AF234" s="313"/>
      <c r="AG234" s="313"/>
      <c r="AH234" s="313"/>
      <c r="AI234" s="313"/>
      <c r="AJ234" s="314"/>
      <c r="AK234" s="782"/>
      <c r="AL234" s="782"/>
      <c r="AM234" s="782"/>
      <c r="AN234" s="782"/>
      <c r="AO234" s="224"/>
      <c r="AP234" s="224"/>
      <c r="AQ234" s="224"/>
      <c r="AR234" s="224"/>
      <c r="AS234" s="224"/>
      <c r="AT234" s="224"/>
      <c r="AU234" s="224"/>
      <c r="AV234" s="224"/>
      <c r="AW234" s="224"/>
      <c r="AX234" s="224"/>
      <c r="AY234" s="224"/>
      <c r="AZ234" s="224"/>
      <c r="BA234" s="224"/>
      <c r="BB234" s="224"/>
      <c r="BC234" s="224"/>
      <c r="BD234" s="224"/>
    </row>
    <row r="235" spans="2:62" ht="20.25" customHeight="1">
      <c r="I235" s="224"/>
      <c r="J235" s="224"/>
      <c r="K235" s="317" t="s">
        <v>942</v>
      </c>
      <c r="L235" s="317"/>
      <c r="M235" s="317"/>
      <c r="N235" s="317"/>
      <c r="O235" s="317"/>
      <c r="P235" s="313" t="s">
        <v>943</v>
      </c>
      <c r="Q235" s="317"/>
      <c r="R235" s="317"/>
      <c r="S235" s="317"/>
      <c r="T235" s="317"/>
      <c r="U235" s="773" t="s">
        <v>917</v>
      </c>
      <c r="V235" s="773"/>
      <c r="W235" s="773"/>
      <c r="X235" s="773"/>
      <c r="Y235" s="224"/>
      <c r="Z235" s="224"/>
      <c r="AA235" s="317" t="s">
        <v>942</v>
      </c>
      <c r="AB235" s="317"/>
      <c r="AC235" s="317"/>
      <c r="AD235" s="317"/>
      <c r="AE235" s="317"/>
      <c r="AF235" s="313" t="s">
        <v>943</v>
      </c>
      <c r="AG235" s="317"/>
      <c r="AH235" s="317"/>
      <c r="AI235" s="317"/>
      <c r="AJ235" s="317"/>
      <c r="AK235" s="773" t="s">
        <v>917</v>
      </c>
      <c r="AL235" s="773"/>
      <c r="AM235" s="773"/>
      <c r="AN235" s="773"/>
      <c r="AO235" s="224"/>
      <c r="AP235" s="224"/>
      <c r="AQ235" s="224"/>
      <c r="AR235" s="224"/>
      <c r="AS235" s="224"/>
      <c r="AT235" s="224"/>
      <c r="AU235" s="224"/>
      <c r="AV235" s="224"/>
      <c r="AW235" s="224"/>
      <c r="AX235" s="224"/>
      <c r="AY235" s="224"/>
      <c r="AZ235" s="224"/>
      <c r="BA235" s="224"/>
      <c r="BB235" s="224"/>
      <c r="BC235" s="224"/>
      <c r="BD235" s="224"/>
    </row>
    <row r="236" spans="2:62" ht="20.25" customHeight="1">
      <c r="I236" s="224"/>
      <c r="J236" s="224"/>
      <c r="K236" s="788">
        <f>W226</f>
        <v>0</v>
      </c>
      <c r="L236" s="788"/>
      <c r="M236" s="788"/>
      <c r="N236" s="788"/>
      <c r="O236" s="322" t="s">
        <v>919</v>
      </c>
      <c r="P236" s="794">
        <f>U231</f>
        <v>0</v>
      </c>
      <c r="Q236" s="794"/>
      <c r="R236" s="794"/>
      <c r="S236" s="794"/>
      <c r="T236" s="322" t="s">
        <v>920</v>
      </c>
      <c r="U236" s="774">
        <f>ROUNDDOWN(K236+P236,1)</f>
        <v>0</v>
      </c>
      <c r="V236" s="774"/>
      <c r="W236" s="774"/>
      <c r="X236" s="774"/>
      <c r="Y236" s="330"/>
      <c r="Z236" s="330"/>
      <c r="AA236" s="795">
        <f>AM226</f>
        <v>0</v>
      </c>
      <c r="AB236" s="795"/>
      <c r="AC236" s="795"/>
      <c r="AD236" s="795"/>
      <c r="AE236" s="327" t="s">
        <v>919</v>
      </c>
      <c r="AF236" s="796">
        <f>AK231</f>
        <v>0</v>
      </c>
      <c r="AG236" s="796"/>
      <c r="AH236" s="796"/>
      <c r="AI236" s="796"/>
      <c r="AJ236" s="327" t="s">
        <v>920</v>
      </c>
      <c r="AK236" s="774">
        <f>ROUNDDOWN(AA236+AF236,1)</f>
        <v>0</v>
      </c>
      <c r="AL236" s="774"/>
      <c r="AM236" s="774"/>
      <c r="AN236" s="774"/>
      <c r="AO236" s="224"/>
      <c r="AP236" s="224"/>
      <c r="AQ236" s="224"/>
      <c r="AR236" s="224"/>
      <c r="AS236" s="224"/>
      <c r="AT236" s="224"/>
      <c r="AU236" s="224"/>
      <c r="AV236" s="224"/>
      <c r="AW236" s="224"/>
      <c r="AX236" s="224"/>
      <c r="AY236" s="224"/>
      <c r="AZ236" s="224"/>
      <c r="BA236" s="224"/>
      <c r="BB236" s="224"/>
      <c r="BC236" s="224"/>
      <c r="BD236" s="224"/>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331"/>
      <c r="B283" s="331"/>
      <c r="C283" s="332"/>
      <c r="D283" s="332"/>
      <c r="E283" s="332"/>
      <c r="F283" s="332"/>
      <c r="G283" s="332"/>
      <c r="H283" s="332"/>
      <c r="I283" s="332"/>
      <c r="J283" s="332"/>
      <c r="K283" s="333"/>
      <c r="L283" s="333"/>
      <c r="M283" s="333"/>
      <c r="N283" s="333"/>
      <c r="O283" s="333"/>
      <c r="P283" s="333"/>
      <c r="Q283" s="333"/>
      <c r="R283" s="333"/>
      <c r="S283" s="333"/>
      <c r="T283" s="333"/>
      <c r="U283" s="333"/>
      <c r="V283" s="333"/>
      <c r="W283" s="333"/>
      <c r="X283" s="333"/>
      <c r="Y283" s="333"/>
      <c r="Z283" s="333"/>
      <c r="AA283" s="333"/>
      <c r="AB283" s="333"/>
      <c r="AC283" s="333"/>
      <c r="AD283" s="333"/>
      <c r="AE283" s="333"/>
      <c r="AF283" s="333"/>
      <c r="AG283" s="333"/>
      <c r="AH283" s="333"/>
      <c r="AI283" s="333"/>
      <c r="AJ283" s="333"/>
      <c r="AK283" s="333"/>
      <c r="AL283" s="333"/>
      <c r="AM283" s="333"/>
      <c r="AN283" s="333"/>
      <c r="AO283" s="333"/>
      <c r="AP283" s="333"/>
      <c r="AQ283" s="333"/>
      <c r="AR283" s="333"/>
      <c r="AS283" s="333"/>
      <c r="AT283" s="333"/>
      <c r="AU283" s="333"/>
      <c r="AV283" s="333"/>
      <c r="AW283" s="333"/>
      <c r="AX283" s="333"/>
      <c r="AY283" s="333"/>
      <c r="AZ283" s="334"/>
      <c r="BA283" s="334"/>
      <c r="BB283" s="334"/>
      <c r="BC283" s="334"/>
      <c r="BD283" s="334"/>
      <c r="BE283" s="334"/>
      <c r="BF283" s="334"/>
      <c r="BG283" s="334"/>
    </row>
    <row r="284" spans="1:59">
      <c r="A284" s="331"/>
      <c r="B284" s="331"/>
      <c r="C284" s="332"/>
      <c r="D284" s="332"/>
      <c r="E284" s="332"/>
      <c r="F284" s="332"/>
      <c r="G284" s="332"/>
      <c r="H284" s="332"/>
      <c r="I284" s="332"/>
      <c r="J284" s="332"/>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4"/>
      <c r="BA284" s="334"/>
      <c r="BB284" s="334"/>
      <c r="BC284" s="334"/>
      <c r="BD284" s="334"/>
      <c r="BE284" s="334"/>
      <c r="BF284" s="334"/>
      <c r="BG284" s="334"/>
    </row>
    <row r="285" spans="1:59">
      <c r="A285" s="331"/>
      <c r="B285" s="331"/>
      <c r="C285" s="335"/>
      <c r="D285" s="335"/>
      <c r="E285" s="335"/>
      <c r="F285" s="335"/>
      <c r="G285" s="335"/>
      <c r="H285" s="335"/>
      <c r="I285" s="335"/>
      <c r="J285" s="335"/>
      <c r="K285" s="332"/>
      <c r="L285" s="332"/>
      <c r="M285" s="331"/>
      <c r="N285" s="331"/>
      <c r="O285" s="331"/>
      <c r="P285" s="331"/>
      <c r="Q285" s="331"/>
      <c r="R285" s="331"/>
    </row>
    <row r="286" spans="1:59">
      <c r="A286" s="331"/>
      <c r="B286" s="331"/>
      <c r="C286" s="335"/>
      <c r="D286" s="335"/>
      <c r="E286" s="335"/>
      <c r="F286" s="335"/>
      <c r="G286" s="335"/>
      <c r="H286" s="335"/>
      <c r="I286" s="335"/>
      <c r="J286" s="335"/>
      <c r="K286" s="332"/>
      <c r="L286" s="332"/>
      <c r="M286" s="331"/>
      <c r="N286" s="331"/>
      <c r="O286" s="331"/>
      <c r="P286" s="331"/>
      <c r="Q286" s="331"/>
      <c r="R286" s="331"/>
    </row>
    <row r="287" spans="1:59">
      <c r="C287" s="237"/>
      <c r="D287" s="237"/>
      <c r="E287" s="237"/>
      <c r="F287" s="237"/>
      <c r="G287" s="237"/>
      <c r="H287" s="237"/>
      <c r="I287" s="237"/>
      <c r="J287" s="237"/>
    </row>
    <row r="288" spans="1:59">
      <c r="C288" s="237"/>
      <c r="D288" s="237"/>
      <c r="E288" s="237"/>
      <c r="F288" s="237"/>
      <c r="G288" s="237"/>
      <c r="H288" s="237"/>
      <c r="I288" s="237"/>
      <c r="J288" s="237"/>
    </row>
    <row r="289" spans="3:10">
      <c r="C289" s="237"/>
      <c r="D289" s="237"/>
      <c r="E289" s="237"/>
      <c r="F289" s="237"/>
      <c r="G289" s="237"/>
      <c r="H289" s="237"/>
      <c r="I289" s="237"/>
      <c r="J289" s="237"/>
    </row>
    <row r="290" spans="3:10">
      <c r="C290" s="237"/>
      <c r="D290" s="237"/>
      <c r="E290" s="237"/>
      <c r="F290" s="237"/>
      <c r="G290" s="237"/>
      <c r="H290" s="237"/>
      <c r="I290" s="237"/>
      <c r="J290" s="237"/>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18"/>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type="list" errorStyle="information" allowBlank="1" showInputMessage="1" error="プルダウンにないケースは直接入力してください。" sqref="AT1:BI1" xr:uid="{7053E8E8-3BD7-4651-AE72-E2125871D5C7}">
      <formula1>$BM$2:$BM$8</formula1>
    </dataValidation>
    <dataValidation allowBlank="1" showInputMessage="1" showErrorMessage="1" error="入力可能範囲　32～40" sqref="BE10" xr:uid="{21B0BFDA-9F3B-4A2E-BFD8-33D39B9B7986}"/>
    <dataValidation type="list" allowBlank="1" showInputMessage="1" showErrorMessage="1" sqref="R228:S228" xr:uid="{C3E0BCF7-3CDF-4465-812B-6C8272E228CF}">
      <formula1>"週,暦月"</formula1>
    </dataValidation>
    <dataValidation type="list" allowBlank="1" showInputMessage="1" showErrorMessage="1" sqref="BE3:BH3" xr:uid="{14D25039-2EC5-43C3-B9C3-273FA7FC2160}">
      <formula1>"４週,暦月"</formula1>
    </dataValidation>
    <dataValidation type="list" allowBlank="1" showInputMessage="1" showErrorMessage="1" sqref="AF3:AF4" xr:uid="{2E7306FB-63FC-4F3E-9691-1EABA62C3C19}">
      <formula1>#REF!</formula1>
    </dataValidation>
    <dataValidation type="decimal" allowBlank="1" showInputMessage="1" showErrorMessage="1" error="入力可能範囲　32～40" sqref="BA6:BB6" xr:uid="{4F009F4B-3241-48E9-A8F5-6DCBAE3C8C9F}">
      <formula1>32</formula1>
      <formula2>40</formula2>
    </dataValidation>
    <dataValidation type="list" allowBlank="1" showInputMessage="1" showErrorMessage="1" sqref="BE4:BH4" xr:uid="{358248E5-3159-4C42-B173-E1978884656D}">
      <formula1>"予定,実績,予定・実績"</formula1>
    </dataValidation>
    <dataValidation type="list" allowBlank="1" showInputMessage="1" sqref="C17:D216" xr:uid="{C4DC5362-44A3-435F-9E35-DB24AB073525}">
      <formula1>$BO$2:$BO$15</formula1>
    </dataValidation>
    <dataValidation type="list" errorStyle="warning" allowBlank="1" showInputMessage="1" error="リストにない場合のみ、入力してください。" sqref="K17:N216" xr:uid="{49DDE8CB-0373-42FE-977A-2CA821853868}">
      <formula1>$BN$2:$BN$11</formula1>
    </dataValidation>
    <dataValidation type="list" allowBlank="1" showInputMessage="1" sqref="I17:J216" xr:uid="{F5478E67-198A-4DF7-B289-A688035AB953}">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rowBreaks count="4" manualBreakCount="4">
    <brk id="68" max="61" man="1"/>
    <brk id="120" max="61" man="1"/>
    <brk id="172" max="61" man="1"/>
    <brk id="217" max="61" man="1"/>
  </rowBreaks>
  <extLst>
    <ext xmlns:x14="http://schemas.microsoft.com/office/spreadsheetml/2009/9/main" uri="{CCE6A557-97BC-4b89-ADB6-D9C93CAAB3DF}">
      <x14:dataValidations xmlns:xm="http://schemas.microsoft.com/office/excel/2006/main" count="1">
        <x14:dataValidation type="list" allowBlank="1" showInputMessage="1" xr:uid="{4A777C0F-1081-4ED6-9808-35C7576F664B}">
          <x14:formula1>
            <xm:f>'②シフト記号表（従来型・ユニット型共通）'!$C$6:$C$47</xm:f>
          </x14:formula1>
          <xm: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7435-4671-4F04-AC2C-B4C2BE5FD3F7}">
  <sheetPr>
    <tabColor rgb="FFFFFFCC"/>
    <pageSetUpPr fitToPage="1"/>
  </sheetPr>
  <dimension ref="A1:BS290"/>
  <sheetViews>
    <sheetView showGridLines="0" view="pageBreakPreview" zoomScale="50" zoomScaleNormal="55" zoomScaleSheetLayoutView="50" workbookViewId="0"/>
  </sheetViews>
  <sheetFormatPr defaultColWidth="4.5" defaultRowHeight="14.25"/>
  <cols>
    <col min="1" max="1" width="0.875" style="236" customWidth="1"/>
    <col min="2" max="6" width="5.75" style="236" customWidth="1"/>
    <col min="7" max="8" width="8.125" style="236" customWidth="1"/>
    <col min="9" max="12" width="3.25" style="236" hidden="1" customWidth="1"/>
    <col min="13" max="14" width="3.25" style="236" customWidth="1"/>
    <col min="15" max="66" width="5.75" style="236" customWidth="1"/>
    <col min="67" max="67" width="1.125" style="236" customWidth="1"/>
    <col min="68" max="16384" width="4.5" style="236"/>
  </cols>
  <sheetData>
    <row r="1" spans="2:71" s="199" customFormat="1" ht="20.25" customHeight="1">
      <c r="G1" s="200" t="s">
        <v>865</v>
      </c>
      <c r="H1" s="200"/>
      <c r="I1" s="200"/>
      <c r="J1" s="200"/>
      <c r="K1" s="200"/>
      <c r="L1" s="200"/>
      <c r="M1" s="200"/>
      <c r="N1" s="200"/>
      <c r="Q1" s="201" t="s">
        <v>866</v>
      </c>
      <c r="T1" s="200"/>
      <c r="U1" s="200"/>
      <c r="V1" s="200"/>
      <c r="W1" s="200"/>
      <c r="X1" s="200"/>
      <c r="Y1" s="200"/>
      <c r="Z1" s="200"/>
      <c r="AA1" s="200"/>
      <c r="AW1" s="202" t="s">
        <v>867</v>
      </c>
      <c r="AX1" s="676" t="s">
        <v>944</v>
      </c>
      <c r="AY1" s="677"/>
      <c r="AZ1" s="677"/>
      <c r="BA1" s="677"/>
      <c r="BB1" s="677"/>
      <c r="BC1" s="677"/>
      <c r="BD1" s="677"/>
      <c r="BE1" s="677"/>
      <c r="BF1" s="677"/>
      <c r="BG1" s="677"/>
      <c r="BH1" s="677"/>
      <c r="BI1" s="677"/>
      <c r="BJ1" s="677"/>
      <c r="BK1" s="677"/>
      <c r="BL1" s="677"/>
      <c r="BM1" s="677"/>
      <c r="BN1" s="202" t="s">
        <v>869</v>
      </c>
    </row>
    <row r="2" spans="2:71" s="203" customFormat="1" ht="20.25" customHeight="1">
      <c r="N2" s="201"/>
      <c r="Q2" s="201"/>
      <c r="R2" s="201"/>
      <c r="T2" s="202"/>
      <c r="U2" s="202"/>
      <c r="V2" s="202"/>
      <c r="W2" s="202"/>
      <c r="X2" s="202"/>
      <c r="Y2" s="202"/>
      <c r="Z2" s="202"/>
      <c r="AA2" s="202"/>
      <c r="AF2" s="204" t="s">
        <v>870</v>
      </c>
      <c r="AG2" s="678">
        <v>6</v>
      </c>
      <c r="AH2" s="678"/>
      <c r="AI2" s="204" t="s">
        <v>871</v>
      </c>
      <c r="AJ2" s="679">
        <f>IF(AG2=0,"",YEAR(DATE(2018+AG2,1,1)))</f>
        <v>2024</v>
      </c>
      <c r="AK2" s="679"/>
      <c r="AL2" s="205" t="s">
        <v>872</v>
      </c>
      <c r="AM2" s="205" t="s">
        <v>873</v>
      </c>
      <c r="AN2" s="678">
        <v>4</v>
      </c>
      <c r="AO2" s="678"/>
      <c r="AP2" s="205" t="s">
        <v>874</v>
      </c>
      <c r="AW2" s="202" t="s">
        <v>875</v>
      </c>
      <c r="AX2" s="678" t="s">
        <v>876</v>
      </c>
      <c r="AY2" s="678"/>
      <c r="AZ2" s="678"/>
      <c r="BA2" s="678"/>
      <c r="BB2" s="678"/>
      <c r="BC2" s="678"/>
      <c r="BD2" s="678"/>
      <c r="BE2" s="678"/>
      <c r="BF2" s="678"/>
      <c r="BG2" s="678"/>
      <c r="BH2" s="678"/>
      <c r="BI2" s="678"/>
      <c r="BJ2" s="678"/>
      <c r="BK2" s="678"/>
      <c r="BL2" s="678"/>
      <c r="BM2" s="678"/>
      <c r="BN2" s="202" t="s">
        <v>869</v>
      </c>
      <c r="BO2" s="202"/>
      <c r="BP2" s="202"/>
      <c r="BQ2" s="202"/>
    </row>
    <row r="3" spans="2:71" s="203" customFormat="1" ht="20.25" customHeight="1">
      <c r="N3" s="201"/>
      <c r="Q3" s="201"/>
      <c r="S3" s="202"/>
      <c r="T3" s="202"/>
      <c r="U3" s="202"/>
      <c r="V3" s="202"/>
      <c r="W3" s="202"/>
      <c r="X3" s="202"/>
      <c r="Y3" s="202"/>
      <c r="AG3" s="206"/>
      <c r="AH3" s="206"/>
      <c r="AI3" s="207"/>
      <c r="AJ3" s="208"/>
      <c r="AK3" s="207"/>
      <c r="BH3" s="209" t="s">
        <v>877</v>
      </c>
      <c r="BI3" s="680" t="s">
        <v>878</v>
      </c>
      <c r="BJ3" s="681"/>
      <c r="BK3" s="681"/>
      <c r="BL3" s="682"/>
      <c r="BM3" s="202"/>
    </row>
    <row r="4" spans="2:71" s="203" customFormat="1" ht="20.25" customHeight="1">
      <c r="B4" s="210"/>
      <c r="C4" s="210"/>
      <c r="D4" s="210"/>
      <c r="E4" s="210"/>
      <c r="F4" s="210"/>
      <c r="G4" s="210"/>
      <c r="H4" s="210"/>
      <c r="I4" s="210"/>
      <c r="J4" s="210"/>
      <c r="K4" s="210"/>
      <c r="L4" s="210"/>
      <c r="M4" s="210"/>
      <c r="N4" s="211"/>
      <c r="O4" s="210"/>
      <c r="P4" s="210"/>
      <c r="Q4" s="211"/>
      <c r="R4" s="210"/>
      <c r="S4" s="212"/>
      <c r="T4" s="212"/>
      <c r="U4" s="212"/>
      <c r="V4" s="212"/>
      <c r="W4" s="212"/>
      <c r="X4" s="212"/>
      <c r="Y4" s="212"/>
      <c r="Z4" s="210"/>
      <c r="AA4" s="210"/>
      <c r="AB4" s="210"/>
      <c r="AC4" s="210"/>
      <c r="AD4" s="210"/>
      <c r="AE4" s="210"/>
      <c r="AF4" s="210"/>
      <c r="AG4" s="213"/>
      <c r="AH4" s="213"/>
      <c r="AI4" s="214"/>
      <c r="AJ4" s="215"/>
      <c r="AK4" s="214"/>
      <c r="AL4" s="210"/>
      <c r="AM4" s="210"/>
      <c r="AN4" s="210"/>
      <c r="AO4" s="210"/>
      <c r="AP4" s="210"/>
      <c r="AQ4" s="210"/>
      <c r="AR4" s="210"/>
      <c r="AS4" s="210"/>
      <c r="AT4" s="210"/>
      <c r="AU4" s="210"/>
      <c r="AV4" s="210"/>
      <c r="BH4" s="209" t="s">
        <v>879</v>
      </c>
      <c r="BI4" s="680" t="s">
        <v>880</v>
      </c>
      <c r="BJ4" s="681"/>
      <c r="BK4" s="681"/>
      <c r="BL4" s="682"/>
      <c r="BM4" s="202"/>
    </row>
    <row r="5" spans="2:71" s="203" customFormat="1" ht="9" customHeight="1">
      <c r="B5" s="210"/>
      <c r="C5" s="210"/>
      <c r="D5" s="210"/>
      <c r="E5" s="210"/>
      <c r="F5" s="210"/>
      <c r="G5" s="210"/>
      <c r="H5" s="210"/>
      <c r="I5" s="210"/>
      <c r="J5" s="210"/>
      <c r="K5" s="210"/>
      <c r="L5" s="210"/>
      <c r="M5" s="210"/>
      <c r="N5" s="211"/>
      <c r="O5" s="210"/>
      <c r="P5" s="210"/>
      <c r="Q5" s="211"/>
      <c r="R5" s="210"/>
      <c r="S5" s="212"/>
      <c r="T5" s="212"/>
      <c r="U5" s="212"/>
      <c r="V5" s="212"/>
      <c r="W5" s="212"/>
      <c r="X5" s="212"/>
      <c r="Y5" s="212"/>
      <c r="Z5" s="210"/>
      <c r="AA5" s="210"/>
      <c r="AB5" s="210"/>
      <c r="AC5" s="210"/>
      <c r="AD5" s="210"/>
      <c r="AE5" s="210"/>
      <c r="AF5" s="210"/>
      <c r="AG5" s="216"/>
      <c r="AH5" s="216"/>
      <c r="AI5" s="210"/>
      <c r="AJ5" s="210"/>
      <c r="AK5" s="210"/>
      <c r="AL5" s="210"/>
      <c r="AM5" s="210"/>
      <c r="AN5" s="217"/>
      <c r="AO5" s="217"/>
      <c r="AP5" s="217"/>
      <c r="AQ5" s="217"/>
      <c r="AR5" s="217"/>
      <c r="AS5" s="217"/>
      <c r="AT5" s="217"/>
      <c r="AU5" s="217"/>
      <c r="AV5" s="217"/>
      <c r="AW5" s="199"/>
      <c r="AX5" s="199"/>
      <c r="AY5" s="199"/>
      <c r="AZ5" s="199"/>
      <c r="BA5" s="199"/>
      <c r="BB5" s="199"/>
      <c r="BC5" s="199"/>
      <c r="BD5" s="199"/>
      <c r="BE5" s="199"/>
      <c r="BF5" s="199"/>
      <c r="BG5" s="199"/>
      <c r="BH5" s="199"/>
      <c r="BI5" s="199"/>
      <c r="BJ5" s="199"/>
      <c r="BK5" s="199"/>
      <c r="BL5" s="218"/>
      <c r="BM5" s="218"/>
    </row>
    <row r="6" spans="2:71" s="203" customFormat="1" ht="21" customHeight="1">
      <c r="B6" s="219"/>
      <c r="C6" s="219"/>
      <c r="D6" s="219"/>
      <c r="E6" s="219"/>
      <c r="F6" s="219"/>
      <c r="G6" s="220"/>
      <c r="H6" s="220"/>
      <c r="I6" s="220"/>
      <c r="J6" s="220"/>
      <c r="K6" s="220"/>
      <c r="L6" s="220"/>
      <c r="M6" s="220"/>
      <c r="N6" s="220"/>
      <c r="O6" s="221"/>
      <c r="P6" s="221"/>
      <c r="Q6" s="221"/>
      <c r="R6" s="222"/>
      <c r="S6" s="221"/>
      <c r="T6" s="221"/>
      <c r="U6" s="221"/>
      <c r="V6" s="210"/>
      <c r="W6" s="210"/>
      <c r="X6" s="210"/>
      <c r="Y6" s="210"/>
      <c r="Z6" s="210"/>
      <c r="AA6" s="210"/>
      <c r="AB6" s="210"/>
      <c r="AC6" s="210"/>
      <c r="AD6" s="210"/>
      <c r="AE6" s="210"/>
      <c r="AF6" s="210"/>
      <c r="AG6" s="210"/>
      <c r="AH6" s="210"/>
      <c r="AI6" s="210"/>
      <c r="AJ6" s="210"/>
      <c r="AK6" s="210"/>
      <c r="AL6" s="210"/>
      <c r="AM6" s="210"/>
      <c r="AN6" s="217"/>
      <c r="AO6" s="217"/>
      <c r="AP6" s="217"/>
      <c r="AQ6" s="217"/>
      <c r="AR6" s="217"/>
      <c r="AS6" s="217" t="s">
        <v>881</v>
      </c>
      <c r="AT6" s="217"/>
      <c r="AU6" s="217"/>
      <c r="AV6" s="217"/>
      <c r="AW6" s="199"/>
      <c r="AX6" s="199"/>
      <c r="AY6" s="199"/>
      <c r="BA6" s="223"/>
      <c r="BB6" s="223"/>
      <c r="BC6" s="224"/>
      <c r="BD6" s="199"/>
      <c r="BE6" s="709">
        <v>40</v>
      </c>
      <c r="BF6" s="710"/>
      <c r="BG6" s="224" t="s">
        <v>882</v>
      </c>
      <c r="BH6" s="199"/>
      <c r="BI6" s="709">
        <v>160</v>
      </c>
      <c r="BJ6" s="710"/>
      <c r="BK6" s="224" t="s">
        <v>883</v>
      </c>
      <c r="BL6" s="199"/>
      <c r="BM6" s="218"/>
    </row>
    <row r="7" spans="2:71" s="203" customFormat="1" ht="5.25" customHeight="1">
      <c r="B7" s="219"/>
      <c r="C7" s="219"/>
      <c r="D7" s="219"/>
      <c r="E7" s="219"/>
      <c r="F7" s="219"/>
      <c r="G7" s="225"/>
      <c r="H7" s="225"/>
      <c r="I7" s="225"/>
      <c r="J7" s="225"/>
      <c r="K7" s="225"/>
      <c r="L7" s="225"/>
      <c r="M7" s="225"/>
      <c r="N7" s="221"/>
      <c r="O7" s="221"/>
      <c r="P7" s="221"/>
      <c r="Q7" s="222"/>
      <c r="R7" s="221"/>
      <c r="S7" s="221"/>
      <c r="T7" s="221"/>
      <c r="U7" s="221"/>
      <c r="V7" s="210"/>
      <c r="W7" s="210"/>
      <c r="X7" s="210"/>
      <c r="Y7" s="210"/>
      <c r="Z7" s="210"/>
      <c r="AA7" s="210"/>
      <c r="AB7" s="210"/>
      <c r="AC7" s="210"/>
      <c r="AD7" s="210"/>
      <c r="AE7" s="210"/>
      <c r="AF7" s="210"/>
      <c r="AG7" s="210"/>
      <c r="AH7" s="210"/>
      <c r="AI7" s="210"/>
      <c r="AJ7" s="210"/>
      <c r="AK7" s="210"/>
      <c r="AL7" s="210"/>
      <c r="AM7" s="210"/>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26"/>
      <c r="BM7" s="226"/>
      <c r="BN7" s="210"/>
    </row>
    <row r="8" spans="2:71" s="203" customFormat="1" ht="21" customHeight="1">
      <c r="B8" s="227"/>
      <c r="C8" s="227"/>
      <c r="D8" s="227"/>
      <c r="E8" s="227"/>
      <c r="F8" s="227"/>
      <c r="G8" s="222"/>
      <c r="H8" s="222"/>
      <c r="I8" s="222"/>
      <c r="J8" s="222"/>
      <c r="K8" s="222"/>
      <c r="L8" s="222"/>
      <c r="M8" s="222"/>
      <c r="N8" s="221"/>
      <c r="O8" s="221"/>
      <c r="P8" s="221"/>
      <c r="Q8" s="222"/>
      <c r="R8" s="221"/>
      <c r="S8" s="221"/>
      <c r="T8" s="221"/>
      <c r="U8" s="221"/>
      <c r="V8" s="210"/>
      <c r="W8" s="210"/>
      <c r="X8" s="210"/>
      <c r="Y8" s="210"/>
      <c r="Z8" s="210"/>
      <c r="AA8" s="210"/>
      <c r="AB8" s="210"/>
      <c r="AC8" s="210"/>
      <c r="AD8" s="210"/>
      <c r="AE8" s="210"/>
      <c r="AF8" s="210"/>
      <c r="AG8" s="210"/>
      <c r="AH8" s="210"/>
      <c r="AI8" s="210"/>
      <c r="AJ8" s="210"/>
      <c r="AK8" s="210"/>
      <c r="AL8" s="210"/>
      <c r="AM8" s="210"/>
      <c r="AN8" s="228"/>
      <c r="AO8" s="228"/>
      <c r="AP8" s="228"/>
      <c r="AQ8" s="220"/>
      <c r="AR8" s="229"/>
      <c r="AS8" s="230"/>
      <c r="AT8" s="230"/>
      <c r="AU8" s="219"/>
      <c r="AV8" s="223"/>
      <c r="AW8" s="223"/>
      <c r="AX8" s="223"/>
      <c r="AY8" s="231"/>
      <c r="AZ8" s="231"/>
      <c r="BA8" s="217"/>
      <c r="BB8" s="223"/>
      <c r="BC8" s="223"/>
      <c r="BD8" s="222"/>
      <c r="BE8" s="217"/>
      <c r="BF8" s="217" t="s">
        <v>884</v>
      </c>
      <c r="BG8" s="217"/>
      <c r="BH8" s="217"/>
      <c r="BI8" s="711">
        <f>DAY(EOMONTH(DATE(AJ2,AN2,1),0))</f>
        <v>30</v>
      </c>
      <c r="BJ8" s="712"/>
      <c r="BK8" s="217" t="s">
        <v>885</v>
      </c>
      <c r="BL8" s="217"/>
      <c r="BM8" s="217"/>
      <c r="BN8" s="210"/>
      <c r="BQ8" s="202"/>
      <c r="BR8" s="202"/>
      <c r="BS8" s="202"/>
    </row>
    <row r="9" spans="2:71" s="203" customFormat="1" ht="5.25" customHeight="1">
      <c r="B9" s="227"/>
      <c r="C9" s="227"/>
      <c r="D9" s="227"/>
      <c r="E9" s="227"/>
      <c r="F9" s="227"/>
      <c r="G9" s="222"/>
      <c r="H9" s="222"/>
      <c r="I9" s="222"/>
      <c r="J9" s="222"/>
      <c r="K9" s="222"/>
      <c r="L9" s="222"/>
      <c r="M9" s="222"/>
      <c r="N9" s="221"/>
      <c r="O9" s="221"/>
      <c r="P9" s="221"/>
      <c r="Q9" s="222"/>
      <c r="R9" s="221"/>
      <c r="S9" s="221"/>
      <c r="T9" s="221"/>
      <c r="U9" s="221"/>
      <c r="V9" s="210"/>
      <c r="W9" s="210"/>
      <c r="X9" s="210"/>
      <c r="Y9" s="210"/>
      <c r="Z9" s="210"/>
      <c r="AA9" s="210"/>
      <c r="AB9" s="210"/>
      <c r="AC9" s="210"/>
      <c r="AD9" s="210"/>
      <c r="AE9" s="210"/>
      <c r="AF9" s="210"/>
      <c r="AG9" s="210"/>
      <c r="AH9" s="210"/>
      <c r="AI9" s="210"/>
      <c r="AJ9" s="210"/>
      <c r="AK9" s="210"/>
      <c r="AL9" s="210"/>
      <c r="AM9" s="210"/>
      <c r="AN9" s="228"/>
      <c r="AO9" s="228"/>
      <c r="AP9" s="228"/>
      <c r="AQ9" s="220"/>
      <c r="AR9" s="229"/>
      <c r="AS9" s="230"/>
      <c r="AT9" s="230"/>
      <c r="AU9" s="219"/>
      <c r="AV9" s="223"/>
      <c r="AW9" s="223"/>
      <c r="AX9" s="223"/>
      <c r="AY9" s="231"/>
      <c r="AZ9" s="231"/>
      <c r="BA9" s="217"/>
      <c r="BB9" s="223"/>
      <c r="BC9" s="223"/>
      <c r="BD9" s="222"/>
      <c r="BE9" s="217"/>
      <c r="BF9" s="217"/>
      <c r="BG9" s="217"/>
      <c r="BH9" s="217"/>
      <c r="BI9" s="222"/>
      <c r="BJ9" s="222"/>
      <c r="BK9" s="217"/>
      <c r="BL9" s="217"/>
      <c r="BM9" s="217"/>
      <c r="BN9" s="210"/>
      <c r="BQ9" s="202"/>
      <c r="BR9" s="202"/>
      <c r="BS9" s="202"/>
    </row>
    <row r="10" spans="2:71" s="203" customFormat="1" ht="21" customHeight="1">
      <c r="B10" s="227"/>
      <c r="C10" s="227"/>
      <c r="D10" s="227"/>
      <c r="E10" s="227"/>
      <c r="F10" s="227"/>
      <c r="G10" s="222"/>
      <c r="H10" s="222"/>
      <c r="I10" s="222"/>
      <c r="J10" s="222"/>
      <c r="K10" s="222"/>
      <c r="L10" s="222"/>
      <c r="M10" s="222"/>
      <c r="N10" s="221"/>
      <c r="O10" s="221"/>
      <c r="P10" s="221"/>
      <c r="Q10" s="222"/>
      <c r="R10" s="221"/>
      <c r="S10" s="221"/>
      <c r="T10" s="221"/>
      <c r="U10" s="221"/>
      <c r="V10" s="210"/>
      <c r="W10" s="210"/>
      <c r="X10" s="210"/>
      <c r="Y10" s="210"/>
      <c r="Z10" s="210"/>
      <c r="AA10" s="210"/>
      <c r="AB10" s="210"/>
      <c r="AC10" s="210"/>
      <c r="AD10" s="210"/>
      <c r="AE10" s="210"/>
      <c r="AF10" s="210"/>
      <c r="AG10" s="210"/>
      <c r="AH10" s="210"/>
      <c r="AI10" s="210"/>
      <c r="AJ10" s="210"/>
      <c r="AK10" s="210"/>
      <c r="AL10" s="210"/>
      <c r="AM10" s="210"/>
      <c r="AN10" s="228"/>
      <c r="AO10" s="228"/>
      <c r="AP10" s="228"/>
      <c r="AQ10" s="220"/>
      <c r="AR10" s="229"/>
      <c r="AS10" s="230"/>
      <c r="AT10" s="230"/>
      <c r="AU10" s="217" t="s">
        <v>886</v>
      </c>
      <c r="AV10" s="223"/>
      <c r="AW10" s="217"/>
      <c r="AX10" s="220"/>
      <c r="AY10" s="220"/>
      <c r="AZ10" s="232"/>
      <c r="BA10" s="217"/>
      <c r="BB10" s="233"/>
      <c r="BC10" s="233"/>
      <c r="BD10" s="233"/>
      <c r="BE10" s="217"/>
      <c r="BF10" s="217"/>
      <c r="BG10" s="226" t="s">
        <v>887</v>
      </c>
      <c r="BH10" s="217"/>
      <c r="BI10" s="709"/>
      <c r="BJ10" s="710"/>
      <c r="BK10" s="224" t="s">
        <v>888</v>
      </c>
      <c r="BL10" s="217"/>
      <c r="BM10" s="217"/>
      <c r="BN10" s="210"/>
      <c r="BQ10" s="202"/>
      <c r="BR10" s="202"/>
      <c r="BS10" s="202"/>
    </row>
    <row r="11" spans="2:71" ht="5.25" customHeight="1" thickBot="1">
      <c r="B11" s="234"/>
      <c r="C11" s="234"/>
      <c r="D11" s="234"/>
      <c r="E11" s="234"/>
      <c r="F11" s="234"/>
      <c r="G11" s="235"/>
      <c r="H11" s="235"/>
      <c r="I11" s="235"/>
      <c r="J11" s="235"/>
      <c r="K11" s="235"/>
      <c r="L11" s="235"/>
      <c r="M11" s="235"/>
      <c r="N11" s="235"/>
      <c r="O11" s="234"/>
      <c r="P11" s="234"/>
      <c r="Q11" s="234"/>
      <c r="R11" s="234"/>
      <c r="S11" s="234"/>
      <c r="T11" s="234"/>
      <c r="U11" s="234"/>
      <c r="V11" s="234"/>
      <c r="W11" s="234"/>
      <c r="X11" s="234"/>
      <c r="Y11" s="234"/>
      <c r="Z11" s="234"/>
      <c r="AA11" s="234"/>
      <c r="AB11" s="234"/>
      <c r="AC11" s="234"/>
      <c r="AD11" s="234"/>
      <c r="AE11" s="234"/>
      <c r="AF11" s="234"/>
      <c r="AG11" s="235"/>
      <c r="AH11" s="234"/>
      <c r="AI11" s="234"/>
      <c r="AJ11" s="234"/>
      <c r="AK11" s="234"/>
      <c r="AL11" s="234"/>
      <c r="AM11" s="234"/>
      <c r="AN11" s="234"/>
      <c r="AO11" s="234"/>
      <c r="AP11" s="234"/>
      <c r="AQ11" s="234"/>
      <c r="AR11" s="234"/>
      <c r="AS11" s="234"/>
      <c r="AT11" s="234"/>
      <c r="AU11" s="234"/>
      <c r="AV11" s="234"/>
      <c r="AX11" s="237"/>
      <c r="BO11" s="238"/>
      <c r="BP11" s="238"/>
      <c r="BQ11" s="238"/>
    </row>
    <row r="12" spans="2:71" ht="21.6" customHeight="1">
      <c r="B12" s="727" t="s">
        <v>889</v>
      </c>
      <c r="C12" s="804" t="s">
        <v>945</v>
      </c>
      <c r="D12" s="697" t="s">
        <v>946</v>
      </c>
      <c r="E12" s="684"/>
      <c r="F12" s="807"/>
      <c r="G12" s="697" t="s">
        <v>947</v>
      </c>
      <c r="H12" s="730"/>
      <c r="I12" s="239"/>
      <c r="J12" s="240"/>
      <c r="K12" s="239"/>
      <c r="L12" s="240"/>
      <c r="M12" s="733" t="s">
        <v>948</v>
      </c>
      <c r="N12" s="734"/>
      <c r="O12" s="739" t="s">
        <v>949</v>
      </c>
      <c r="P12" s="698"/>
      <c r="Q12" s="698"/>
      <c r="R12" s="730"/>
      <c r="S12" s="739" t="s">
        <v>950</v>
      </c>
      <c r="T12" s="698"/>
      <c r="U12" s="698"/>
      <c r="V12" s="698"/>
      <c r="W12" s="730"/>
      <c r="X12" s="241"/>
      <c r="Y12" s="241"/>
      <c r="Z12" s="242"/>
      <c r="AA12" s="683" t="s">
        <v>951</v>
      </c>
      <c r="AB12" s="684"/>
      <c r="AC12" s="684"/>
      <c r="AD12" s="684"/>
      <c r="AE12" s="684"/>
      <c r="AF12" s="684"/>
      <c r="AG12" s="684"/>
      <c r="AH12" s="684"/>
      <c r="AI12" s="684"/>
      <c r="AJ12" s="684"/>
      <c r="AK12" s="684"/>
      <c r="AL12" s="684"/>
      <c r="AM12" s="684"/>
      <c r="AN12" s="684"/>
      <c r="AO12" s="684"/>
      <c r="AP12" s="684"/>
      <c r="AQ12" s="684"/>
      <c r="AR12" s="684"/>
      <c r="AS12" s="684"/>
      <c r="AT12" s="684"/>
      <c r="AU12" s="684"/>
      <c r="AV12" s="684"/>
      <c r="AW12" s="684"/>
      <c r="AX12" s="684"/>
      <c r="AY12" s="684"/>
      <c r="AZ12" s="684"/>
      <c r="BA12" s="684"/>
      <c r="BB12" s="684"/>
      <c r="BC12" s="684"/>
      <c r="BD12" s="684"/>
      <c r="BE12" s="684"/>
      <c r="BF12" s="685" t="str">
        <f>IF(BI3="４週","(12)1～4週目の勤務時間数合計","(12)1か月の勤務時間数　合計")</f>
        <v>(12)1～4週目の勤務時間数合計</v>
      </c>
      <c r="BG12" s="686"/>
      <c r="BH12" s="691" t="s">
        <v>952</v>
      </c>
      <c r="BI12" s="692"/>
      <c r="BJ12" s="697" t="s">
        <v>953</v>
      </c>
      <c r="BK12" s="698"/>
      <c r="BL12" s="698"/>
      <c r="BM12" s="698"/>
      <c r="BN12" s="699"/>
    </row>
    <row r="13" spans="2:71" ht="20.25" customHeight="1">
      <c r="B13" s="728"/>
      <c r="C13" s="805"/>
      <c r="D13" s="808"/>
      <c r="E13" s="809"/>
      <c r="F13" s="810"/>
      <c r="G13" s="700"/>
      <c r="H13" s="731"/>
      <c r="I13" s="243"/>
      <c r="J13" s="244"/>
      <c r="K13" s="243"/>
      <c r="L13" s="244"/>
      <c r="M13" s="735"/>
      <c r="N13" s="736"/>
      <c r="O13" s="740"/>
      <c r="P13" s="701"/>
      <c r="Q13" s="701"/>
      <c r="R13" s="731"/>
      <c r="S13" s="740"/>
      <c r="T13" s="701"/>
      <c r="U13" s="701"/>
      <c r="V13" s="701"/>
      <c r="W13" s="731"/>
      <c r="X13" s="245"/>
      <c r="Y13" s="245"/>
      <c r="Z13" s="246"/>
      <c r="AA13" s="706" t="s">
        <v>897</v>
      </c>
      <c r="AB13" s="706"/>
      <c r="AC13" s="706"/>
      <c r="AD13" s="706"/>
      <c r="AE13" s="706"/>
      <c r="AF13" s="706"/>
      <c r="AG13" s="707"/>
      <c r="AH13" s="708" t="s">
        <v>898</v>
      </c>
      <c r="AI13" s="706"/>
      <c r="AJ13" s="706"/>
      <c r="AK13" s="706"/>
      <c r="AL13" s="706"/>
      <c r="AM13" s="706"/>
      <c r="AN13" s="707"/>
      <c r="AO13" s="708" t="s">
        <v>899</v>
      </c>
      <c r="AP13" s="706"/>
      <c r="AQ13" s="706"/>
      <c r="AR13" s="706"/>
      <c r="AS13" s="706"/>
      <c r="AT13" s="706"/>
      <c r="AU13" s="707"/>
      <c r="AV13" s="708" t="s">
        <v>900</v>
      </c>
      <c r="AW13" s="706"/>
      <c r="AX13" s="706"/>
      <c r="AY13" s="706"/>
      <c r="AZ13" s="706"/>
      <c r="BA13" s="706"/>
      <c r="BB13" s="707"/>
      <c r="BC13" s="708" t="s">
        <v>901</v>
      </c>
      <c r="BD13" s="706"/>
      <c r="BE13" s="706"/>
      <c r="BF13" s="687"/>
      <c r="BG13" s="688"/>
      <c r="BH13" s="693"/>
      <c r="BI13" s="694"/>
      <c r="BJ13" s="700"/>
      <c r="BK13" s="701"/>
      <c r="BL13" s="701"/>
      <c r="BM13" s="701"/>
      <c r="BN13" s="702"/>
    </row>
    <row r="14" spans="2:71" ht="20.25" customHeight="1">
      <c r="B14" s="728"/>
      <c r="C14" s="805"/>
      <c r="D14" s="808"/>
      <c r="E14" s="809"/>
      <c r="F14" s="810"/>
      <c r="G14" s="700"/>
      <c r="H14" s="731"/>
      <c r="I14" s="243"/>
      <c r="J14" s="244"/>
      <c r="K14" s="243"/>
      <c r="L14" s="244"/>
      <c r="M14" s="735"/>
      <c r="N14" s="736"/>
      <c r="O14" s="740"/>
      <c r="P14" s="701"/>
      <c r="Q14" s="701"/>
      <c r="R14" s="731"/>
      <c r="S14" s="740"/>
      <c r="T14" s="701"/>
      <c r="U14" s="701"/>
      <c r="V14" s="701"/>
      <c r="W14" s="731"/>
      <c r="X14" s="245"/>
      <c r="Y14" s="245"/>
      <c r="Z14" s="246"/>
      <c r="AA14" s="247">
        <v>1</v>
      </c>
      <c r="AB14" s="248">
        <v>2</v>
      </c>
      <c r="AC14" s="248">
        <v>3</v>
      </c>
      <c r="AD14" s="248">
        <v>4</v>
      </c>
      <c r="AE14" s="248">
        <v>5</v>
      </c>
      <c r="AF14" s="248">
        <v>6</v>
      </c>
      <c r="AG14" s="249">
        <v>7</v>
      </c>
      <c r="AH14" s="250">
        <v>8</v>
      </c>
      <c r="AI14" s="248">
        <v>9</v>
      </c>
      <c r="AJ14" s="248">
        <v>10</v>
      </c>
      <c r="AK14" s="248">
        <v>11</v>
      </c>
      <c r="AL14" s="248">
        <v>12</v>
      </c>
      <c r="AM14" s="248">
        <v>13</v>
      </c>
      <c r="AN14" s="249">
        <v>14</v>
      </c>
      <c r="AO14" s="247">
        <v>15</v>
      </c>
      <c r="AP14" s="248">
        <v>16</v>
      </c>
      <c r="AQ14" s="248">
        <v>17</v>
      </c>
      <c r="AR14" s="248">
        <v>18</v>
      </c>
      <c r="AS14" s="248">
        <v>19</v>
      </c>
      <c r="AT14" s="248">
        <v>20</v>
      </c>
      <c r="AU14" s="249">
        <v>21</v>
      </c>
      <c r="AV14" s="250">
        <v>22</v>
      </c>
      <c r="AW14" s="248">
        <v>23</v>
      </c>
      <c r="AX14" s="248">
        <v>24</v>
      </c>
      <c r="AY14" s="248">
        <v>25</v>
      </c>
      <c r="AZ14" s="248">
        <v>26</v>
      </c>
      <c r="BA14" s="248">
        <v>27</v>
      </c>
      <c r="BB14" s="249">
        <v>28</v>
      </c>
      <c r="BC14" s="251" t="str">
        <f>IF($BI$3="実績",IF(DAY(DATE($AJ$2,$AN$2,29))=29,29,""),"")</f>
        <v/>
      </c>
      <c r="BD14" s="252" t="str">
        <f>IF($BI$3="実績",IF(DAY(DATE($AJ$2,$AN$2,30))=30,30,""),"")</f>
        <v/>
      </c>
      <c r="BE14" s="253" t="str">
        <f>IF($BI$3="実績",IF(DAY(DATE($AJ$2,$AN$2,31))=31,31,""),"")</f>
        <v/>
      </c>
      <c r="BF14" s="687"/>
      <c r="BG14" s="688"/>
      <c r="BH14" s="693"/>
      <c r="BI14" s="694"/>
      <c r="BJ14" s="700"/>
      <c r="BK14" s="701"/>
      <c r="BL14" s="701"/>
      <c r="BM14" s="701"/>
      <c r="BN14" s="702"/>
    </row>
    <row r="15" spans="2:71" ht="20.25" hidden="1" customHeight="1">
      <c r="B15" s="728"/>
      <c r="C15" s="805"/>
      <c r="D15" s="808"/>
      <c r="E15" s="809"/>
      <c r="F15" s="810"/>
      <c r="G15" s="700"/>
      <c r="H15" s="731"/>
      <c r="I15" s="243"/>
      <c r="J15" s="244"/>
      <c r="K15" s="243"/>
      <c r="L15" s="244"/>
      <c r="M15" s="735"/>
      <c r="N15" s="736"/>
      <c r="O15" s="740"/>
      <c r="P15" s="701"/>
      <c r="Q15" s="701"/>
      <c r="R15" s="731"/>
      <c r="S15" s="740"/>
      <c r="T15" s="701"/>
      <c r="U15" s="701"/>
      <c r="V15" s="701"/>
      <c r="W15" s="731"/>
      <c r="X15" s="245"/>
      <c r="Y15" s="245"/>
      <c r="Z15" s="246"/>
      <c r="AA15" s="247">
        <f>WEEKDAY(DATE($AJ$2,$AN$2,1))</f>
        <v>2</v>
      </c>
      <c r="AB15" s="248">
        <f>WEEKDAY(DATE($AJ$2,$AN$2,2))</f>
        <v>3</v>
      </c>
      <c r="AC15" s="248">
        <f>WEEKDAY(DATE($AJ$2,$AN$2,3))</f>
        <v>4</v>
      </c>
      <c r="AD15" s="248">
        <f>WEEKDAY(DATE($AJ$2,$AN$2,4))</f>
        <v>5</v>
      </c>
      <c r="AE15" s="248">
        <f>WEEKDAY(DATE($AJ$2,$AN$2,5))</f>
        <v>6</v>
      </c>
      <c r="AF15" s="248">
        <f>WEEKDAY(DATE($AJ$2,$AN$2,6))</f>
        <v>7</v>
      </c>
      <c r="AG15" s="249">
        <f>WEEKDAY(DATE($AJ$2,$AN$2,7))</f>
        <v>1</v>
      </c>
      <c r="AH15" s="250">
        <f>WEEKDAY(DATE($AJ$2,$AN$2,8))</f>
        <v>2</v>
      </c>
      <c r="AI15" s="248">
        <f>WEEKDAY(DATE($AJ$2,$AN$2,9))</f>
        <v>3</v>
      </c>
      <c r="AJ15" s="248">
        <f>WEEKDAY(DATE($AJ$2,$AN$2,10))</f>
        <v>4</v>
      </c>
      <c r="AK15" s="248">
        <f>WEEKDAY(DATE($AJ$2,$AN$2,11))</f>
        <v>5</v>
      </c>
      <c r="AL15" s="248">
        <f>WEEKDAY(DATE($AJ$2,$AN$2,12))</f>
        <v>6</v>
      </c>
      <c r="AM15" s="248">
        <f>WEEKDAY(DATE($AJ$2,$AN$2,13))</f>
        <v>7</v>
      </c>
      <c r="AN15" s="249">
        <f>WEEKDAY(DATE($AJ$2,$AN$2,14))</f>
        <v>1</v>
      </c>
      <c r="AO15" s="250">
        <f>WEEKDAY(DATE($AJ$2,$AN$2,15))</f>
        <v>2</v>
      </c>
      <c r="AP15" s="248">
        <f>WEEKDAY(DATE($AJ$2,$AN$2,16))</f>
        <v>3</v>
      </c>
      <c r="AQ15" s="248">
        <f>WEEKDAY(DATE($AJ$2,$AN$2,17))</f>
        <v>4</v>
      </c>
      <c r="AR15" s="248">
        <f>WEEKDAY(DATE($AJ$2,$AN$2,18))</f>
        <v>5</v>
      </c>
      <c r="AS15" s="248">
        <f>WEEKDAY(DATE($AJ$2,$AN$2,19))</f>
        <v>6</v>
      </c>
      <c r="AT15" s="248">
        <f>WEEKDAY(DATE($AJ$2,$AN$2,20))</f>
        <v>7</v>
      </c>
      <c r="AU15" s="249">
        <f>WEEKDAY(DATE($AJ$2,$AN$2,21))</f>
        <v>1</v>
      </c>
      <c r="AV15" s="250">
        <f>WEEKDAY(DATE($AJ$2,$AN$2,22))</f>
        <v>2</v>
      </c>
      <c r="AW15" s="248">
        <f>WEEKDAY(DATE($AJ$2,$AN$2,23))</f>
        <v>3</v>
      </c>
      <c r="AX15" s="248">
        <f>WEEKDAY(DATE($AJ$2,$AN$2,24))</f>
        <v>4</v>
      </c>
      <c r="AY15" s="248">
        <f>WEEKDAY(DATE($AJ$2,$AN$2,25))</f>
        <v>5</v>
      </c>
      <c r="AZ15" s="248">
        <f>WEEKDAY(DATE($AJ$2,$AN$2,26))</f>
        <v>6</v>
      </c>
      <c r="BA15" s="248">
        <f>WEEKDAY(DATE($AJ$2,$AN$2,27))</f>
        <v>7</v>
      </c>
      <c r="BB15" s="249">
        <f>WEEKDAY(DATE($AJ$2,$AN$2,28))</f>
        <v>1</v>
      </c>
      <c r="BC15" s="250">
        <f>IF(BC14=29,WEEKDAY(DATE($AJ$2,$AN$2,29)),0)</f>
        <v>0</v>
      </c>
      <c r="BD15" s="248">
        <f>IF(BD14=30,WEEKDAY(DATE($AJ$2,$AN$2,30)),0)</f>
        <v>0</v>
      </c>
      <c r="BE15" s="249">
        <f>IF(BE14=31,WEEKDAY(DATE($AJ$2,$AN$2,31)),0)</f>
        <v>0</v>
      </c>
      <c r="BF15" s="687"/>
      <c r="BG15" s="688"/>
      <c r="BH15" s="693"/>
      <c r="BI15" s="694"/>
      <c r="BJ15" s="700"/>
      <c r="BK15" s="701"/>
      <c r="BL15" s="701"/>
      <c r="BM15" s="701"/>
      <c r="BN15" s="702"/>
    </row>
    <row r="16" spans="2:71" ht="20.25" customHeight="1" thickBot="1">
      <c r="B16" s="729"/>
      <c r="C16" s="806"/>
      <c r="D16" s="811"/>
      <c r="E16" s="812"/>
      <c r="F16" s="813"/>
      <c r="G16" s="703"/>
      <c r="H16" s="732"/>
      <c r="I16" s="254"/>
      <c r="J16" s="255"/>
      <c r="K16" s="254"/>
      <c r="L16" s="255"/>
      <c r="M16" s="737"/>
      <c r="N16" s="738"/>
      <c r="O16" s="741"/>
      <c r="P16" s="704"/>
      <c r="Q16" s="704"/>
      <c r="R16" s="732"/>
      <c r="S16" s="741"/>
      <c r="T16" s="704"/>
      <c r="U16" s="704"/>
      <c r="V16" s="704"/>
      <c r="W16" s="732"/>
      <c r="X16" s="256"/>
      <c r="Y16" s="256"/>
      <c r="Z16" s="257"/>
      <c r="AA16" s="258" t="str">
        <f>IF(AA15=1,"日",IF(AA15=2,"月",IF(AA15=3,"火",IF(AA15=4,"水",IF(AA15=5,"木",IF(AA15=6,"金","土"))))))</f>
        <v>月</v>
      </c>
      <c r="AB16" s="259" t="str">
        <f t="shared" ref="AB16:BB16" si="0">IF(AB15=1,"日",IF(AB15=2,"月",IF(AB15=3,"火",IF(AB15=4,"水",IF(AB15=5,"木",IF(AB15=6,"金","土"))))))</f>
        <v>火</v>
      </c>
      <c r="AC16" s="259" t="str">
        <f t="shared" si="0"/>
        <v>水</v>
      </c>
      <c r="AD16" s="259" t="str">
        <f t="shared" si="0"/>
        <v>木</v>
      </c>
      <c r="AE16" s="259" t="str">
        <f t="shared" si="0"/>
        <v>金</v>
      </c>
      <c r="AF16" s="259" t="str">
        <f t="shared" si="0"/>
        <v>土</v>
      </c>
      <c r="AG16" s="260" t="str">
        <f t="shared" si="0"/>
        <v>日</v>
      </c>
      <c r="AH16" s="261" t="str">
        <f>IF(AH15=1,"日",IF(AH15=2,"月",IF(AH15=3,"火",IF(AH15=4,"水",IF(AH15=5,"木",IF(AH15=6,"金","土"))))))</f>
        <v>月</v>
      </c>
      <c r="AI16" s="259" t="str">
        <f t="shared" si="0"/>
        <v>火</v>
      </c>
      <c r="AJ16" s="259" t="str">
        <f t="shared" si="0"/>
        <v>水</v>
      </c>
      <c r="AK16" s="259" t="str">
        <f t="shared" si="0"/>
        <v>木</v>
      </c>
      <c r="AL16" s="259" t="str">
        <f t="shared" si="0"/>
        <v>金</v>
      </c>
      <c r="AM16" s="259" t="str">
        <f t="shared" si="0"/>
        <v>土</v>
      </c>
      <c r="AN16" s="260" t="str">
        <f t="shared" si="0"/>
        <v>日</v>
      </c>
      <c r="AO16" s="261" t="str">
        <f>IF(AO15=1,"日",IF(AO15=2,"月",IF(AO15=3,"火",IF(AO15=4,"水",IF(AO15=5,"木",IF(AO15=6,"金","土"))))))</f>
        <v>月</v>
      </c>
      <c r="AP16" s="259" t="str">
        <f t="shared" si="0"/>
        <v>火</v>
      </c>
      <c r="AQ16" s="259" t="str">
        <f t="shared" si="0"/>
        <v>水</v>
      </c>
      <c r="AR16" s="259" t="str">
        <f t="shared" si="0"/>
        <v>木</v>
      </c>
      <c r="AS16" s="259" t="str">
        <f t="shared" si="0"/>
        <v>金</v>
      </c>
      <c r="AT16" s="259" t="str">
        <f t="shared" si="0"/>
        <v>土</v>
      </c>
      <c r="AU16" s="260" t="str">
        <f t="shared" si="0"/>
        <v>日</v>
      </c>
      <c r="AV16" s="261" t="str">
        <f>IF(AV15=1,"日",IF(AV15=2,"月",IF(AV15=3,"火",IF(AV15=4,"水",IF(AV15=5,"木",IF(AV15=6,"金","土"))))))</f>
        <v>月</v>
      </c>
      <c r="AW16" s="259" t="str">
        <f t="shared" si="0"/>
        <v>火</v>
      </c>
      <c r="AX16" s="259" t="str">
        <f t="shared" si="0"/>
        <v>水</v>
      </c>
      <c r="AY16" s="259" t="str">
        <f t="shared" si="0"/>
        <v>木</v>
      </c>
      <c r="AZ16" s="259" t="str">
        <f t="shared" si="0"/>
        <v>金</v>
      </c>
      <c r="BA16" s="259" t="str">
        <f t="shared" si="0"/>
        <v>土</v>
      </c>
      <c r="BB16" s="260" t="str">
        <f t="shared" si="0"/>
        <v>日</v>
      </c>
      <c r="BC16" s="259" t="str">
        <f>IF(BC15=1,"日",IF(BC15=2,"月",IF(BC15=3,"火",IF(BC15=4,"水",IF(BC15=5,"木",IF(BC15=6,"金",IF(BC15=0,"","土")))))))</f>
        <v/>
      </c>
      <c r="BD16" s="259" t="str">
        <f>IF(BD15=1,"日",IF(BD15=2,"月",IF(BD15=3,"火",IF(BD15=4,"水",IF(BD15=5,"木",IF(BD15=6,"金",IF(BD15=0,"","土")))))))</f>
        <v/>
      </c>
      <c r="BE16" s="259" t="str">
        <f>IF(BE15=1,"日",IF(BE15=2,"月",IF(BE15=3,"火",IF(BE15=4,"水",IF(BE15=5,"木",IF(BE15=6,"金",IF(BE15=0,"","土")))))))</f>
        <v/>
      </c>
      <c r="BF16" s="689"/>
      <c r="BG16" s="690"/>
      <c r="BH16" s="695"/>
      <c r="BI16" s="696"/>
      <c r="BJ16" s="703"/>
      <c r="BK16" s="704"/>
      <c r="BL16" s="704"/>
      <c r="BM16" s="704"/>
      <c r="BN16" s="705"/>
    </row>
    <row r="17" spans="2:66" ht="20.25" customHeight="1">
      <c r="B17" s="660">
        <f>B15+1</f>
        <v>1</v>
      </c>
      <c r="C17" s="819"/>
      <c r="D17" s="820"/>
      <c r="E17" s="821"/>
      <c r="F17" s="822"/>
      <c r="G17" s="662"/>
      <c r="H17" s="663"/>
      <c r="I17" s="262"/>
      <c r="J17" s="263"/>
      <c r="K17" s="262"/>
      <c r="L17" s="263"/>
      <c r="M17" s="665"/>
      <c r="N17" s="666"/>
      <c r="O17" s="669"/>
      <c r="P17" s="670"/>
      <c r="Q17" s="670"/>
      <c r="R17" s="663"/>
      <c r="S17" s="671"/>
      <c r="T17" s="672"/>
      <c r="U17" s="672"/>
      <c r="V17" s="672"/>
      <c r="W17" s="673"/>
      <c r="X17" s="264" t="s">
        <v>902</v>
      </c>
      <c r="Y17" s="265"/>
      <c r="Z17" s="266"/>
      <c r="AA17" s="267"/>
      <c r="AB17" s="268"/>
      <c r="AC17" s="268"/>
      <c r="AD17" s="268"/>
      <c r="AE17" s="268"/>
      <c r="AF17" s="268"/>
      <c r="AG17" s="269"/>
      <c r="AH17" s="267"/>
      <c r="AI17" s="268"/>
      <c r="AJ17" s="268"/>
      <c r="AK17" s="268"/>
      <c r="AL17" s="268"/>
      <c r="AM17" s="268"/>
      <c r="AN17" s="269"/>
      <c r="AO17" s="267"/>
      <c r="AP17" s="268"/>
      <c r="AQ17" s="268"/>
      <c r="AR17" s="268"/>
      <c r="AS17" s="268"/>
      <c r="AT17" s="268"/>
      <c r="AU17" s="269"/>
      <c r="AV17" s="267"/>
      <c r="AW17" s="268"/>
      <c r="AX17" s="268"/>
      <c r="AY17" s="268"/>
      <c r="AZ17" s="268"/>
      <c r="BA17" s="268"/>
      <c r="BB17" s="269"/>
      <c r="BC17" s="267"/>
      <c r="BD17" s="268"/>
      <c r="BE17" s="268"/>
      <c r="BF17" s="674"/>
      <c r="BG17" s="675"/>
      <c r="BH17" s="742"/>
      <c r="BI17" s="743"/>
      <c r="BJ17" s="744"/>
      <c r="BK17" s="745"/>
      <c r="BL17" s="745"/>
      <c r="BM17" s="745"/>
      <c r="BN17" s="746"/>
    </row>
    <row r="18" spans="2:66" ht="20.25" customHeight="1">
      <c r="B18" s="661"/>
      <c r="C18" s="815"/>
      <c r="D18" s="818"/>
      <c r="E18" s="681"/>
      <c r="F18" s="817"/>
      <c r="G18" s="664"/>
      <c r="H18" s="654"/>
      <c r="I18" s="270"/>
      <c r="J18" s="271">
        <f>G17</f>
        <v>0</v>
      </c>
      <c r="K18" s="270"/>
      <c r="L18" s="271">
        <f>M17</f>
        <v>0</v>
      </c>
      <c r="M18" s="667"/>
      <c r="N18" s="668"/>
      <c r="O18" s="652"/>
      <c r="P18" s="653"/>
      <c r="Q18" s="653"/>
      <c r="R18" s="654"/>
      <c r="S18" s="655"/>
      <c r="T18" s="656"/>
      <c r="U18" s="656"/>
      <c r="V18" s="656"/>
      <c r="W18" s="657"/>
      <c r="X18" s="272" t="s">
        <v>903</v>
      </c>
      <c r="Y18" s="273"/>
      <c r="Z18" s="274"/>
      <c r="AA18" s="275" t="str">
        <f>IF(AA17="","",VLOOKUP(AA17,'②シフト記号表（従来型・ユニット型共通）'!$C$6:$L$47,10,FALSE))</f>
        <v/>
      </c>
      <c r="AB18" s="276" t="str">
        <f>IF(AB17="","",VLOOKUP(AB17,'②シフト記号表（従来型・ユニット型共通）'!$C$6:$L$47,10,FALSE))</f>
        <v/>
      </c>
      <c r="AC18" s="276" t="str">
        <f>IF(AC17="","",VLOOKUP(AC17,'②シフト記号表（従来型・ユニット型共通）'!$C$6:$L$47,10,FALSE))</f>
        <v/>
      </c>
      <c r="AD18" s="276" t="str">
        <f>IF(AD17="","",VLOOKUP(AD17,'②シフト記号表（従来型・ユニット型共通）'!$C$6:$L$47,10,FALSE))</f>
        <v/>
      </c>
      <c r="AE18" s="276" t="str">
        <f>IF(AE17="","",VLOOKUP(AE17,'②シフト記号表（従来型・ユニット型共通）'!$C$6:$L$47,10,FALSE))</f>
        <v/>
      </c>
      <c r="AF18" s="276" t="str">
        <f>IF(AF17="","",VLOOKUP(AF17,'②シフト記号表（従来型・ユニット型共通）'!$C$6:$L$47,10,FALSE))</f>
        <v/>
      </c>
      <c r="AG18" s="277" t="str">
        <f>IF(AG17="","",VLOOKUP(AG17,'②シフト記号表（従来型・ユニット型共通）'!$C$6:$L$47,10,FALSE))</f>
        <v/>
      </c>
      <c r="AH18" s="275" t="str">
        <f>IF(AH17="","",VLOOKUP(AH17,'②シフト記号表（従来型・ユニット型共通）'!$C$6:$L$47,10,FALSE))</f>
        <v/>
      </c>
      <c r="AI18" s="276" t="str">
        <f>IF(AI17="","",VLOOKUP(AI17,'②シフト記号表（従来型・ユニット型共通）'!$C$6:$L$47,10,FALSE))</f>
        <v/>
      </c>
      <c r="AJ18" s="276" t="str">
        <f>IF(AJ17="","",VLOOKUP(AJ17,'②シフト記号表（従来型・ユニット型共通）'!$C$6:$L$47,10,FALSE))</f>
        <v/>
      </c>
      <c r="AK18" s="276" t="str">
        <f>IF(AK17="","",VLOOKUP(AK17,'②シフト記号表（従来型・ユニット型共通）'!$C$6:$L$47,10,FALSE))</f>
        <v/>
      </c>
      <c r="AL18" s="276" t="str">
        <f>IF(AL17="","",VLOOKUP(AL17,'②シフト記号表（従来型・ユニット型共通）'!$C$6:$L$47,10,FALSE))</f>
        <v/>
      </c>
      <c r="AM18" s="276" t="str">
        <f>IF(AM17="","",VLOOKUP(AM17,'②シフト記号表（従来型・ユニット型共通）'!$C$6:$L$47,10,FALSE))</f>
        <v/>
      </c>
      <c r="AN18" s="277" t="str">
        <f>IF(AN17="","",VLOOKUP(AN17,'②シフト記号表（従来型・ユニット型共通）'!$C$6:$L$47,10,FALSE))</f>
        <v/>
      </c>
      <c r="AO18" s="275" t="str">
        <f>IF(AO17="","",VLOOKUP(AO17,'②シフト記号表（従来型・ユニット型共通）'!$C$6:$L$47,10,FALSE))</f>
        <v/>
      </c>
      <c r="AP18" s="276" t="str">
        <f>IF(AP17="","",VLOOKUP(AP17,'②シフト記号表（従来型・ユニット型共通）'!$C$6:$L$47,10,FALSE))</f>
        <v/>
      </c>
      <c r="AQ18" s="276" t="str">
        <f>IF(AQ17="","",VLOOKUP(AQ17,'②シフト記号表（従来型・ユニット型共通）'!$C$6:$L$47,10,FALSE))</f>
        <v/>
      </c>
      <c r="AR18" s="276" t="str">
        <f>IF(AR17="","",VLOOKUP(AR17,'②シフト記号表（従来型・ユニット型共通）'!$C$6:$L$47,10,FALSE))</f>
        <v/>
      </c>
      <c r="AS18" s="276" t="str">
        <f>IF(AS17="","",VLOOKUP(AS17,'②シフト記号表（従来型・ユニット型共通）'!$C$6:$L$47,10,FALSE))</f>
        <v/>
      </c>
      <c r="AT18" s="276" t="str">
        <f>IF(AT17="","",VLOOKUP(AT17,'②シフト記号表（従来型・ユニット型共通）'!$C$6:$L$47,10,FALSE))</f>
        <v/>
      </c>
      <c r="AU18" s="277" t="str">
        <f>IF(AU17="","",VLOOKUP(AU17,'②シフト記号表（従来型・ユニット型共通）'!$C$6:$L$47,10,FALSE))</f>
        <v/>
      </c>
      <c r="AV18" s="275" t="str">
        <f>IF(AV17="","",VLOOKUP(AV17,'②シフト記号表（従来型・ユニット型共通）'!$C$6:$L$47,10,FALSE))</f>
        <v/>
      </c>
      <c r="AW18" s="276" t="str">
        <f>IF(AW17="","",VLOOKUP(AW17,'②シフト記号表（従来型・ユニット型共通）'!$C$6:$L$47,10,FALSE))</f>
        <v/>
      </c>
      <c r="AX18" s="276" t="str">
        <f>IF(AX17="","",VLOOKUP(AX17,'②シフト記号表（従来型・ユニット型共通）'!$C$6:$L$47,10,FALSE))</f>
        <v/>
      </c>
      <c r="AY18" s="276" t="str">
        <f>IF(AY17="","",VLOOKUP(AY17,'②シフト記号表（従来型・ユニット型共通）'!$C$6:$L$47,10,FALSE))</f>
        <v/>
      </c>
      <c r="AZ18" s="276" t="str">
        <f>IF(AZ17="","",VLOOKUP(AZ17,'②シフト記号表（従来型・ユニット型共通）'!$C$6:$L$47,10,FALSE))</f>
        <v/>
      </c>
      <c r="BA18" s="276" t="str">
        <f>IF(BA17="","",VLOOKUP(BA17,'②シフト記号表（従来型・ユニット型共通）'!$C$6:$L$47,10,FALSE))</f>
        <v/>
      </c>
      <c r="BB18" s="277" t="str">
        <f>IF(BB17="","",VLOOKUP(BB17,'②シフト記号表（従来型・ユニット型共通）'!$C$6:$L$47,10,FALSE))</f>
        <v/>
      </c>
      <c r="BC18" s="275" t="str">
        <f>IF(BC17="","",VLOOKUP(BC17,'②シフト記号表（従来型・ユニット型共通）'!$C$6:$L$47,10,FALSE))</f>
        <v/>
      </c>
      <c r="BD18" s="276" t="str">
        <f>IF(BD17="","",VLOOKUP(BD17,'②シフト記号表（従来型・ユニット型共通）'!$C$6:$L$47,10,FALSE))</f>
        <v/>
      </c>
      <c r="BE18" s="276" t="str">
        <f>IF(BE17="","",VLOOKUP(BE17,'②シフト記号表（従来型・ユニット型共通）'!$C$6:$L$47,10,FALSE))</f>
        <v/>
      </c>
      <c r="BF18" s="721">
        <f>IF($BI$3="４週",SUM(AA18:BB18),IF($BI$3="暦月",SUM(AA18:BE18),""))</f>
        <v>0</v>
      </c>
      <c r="BG18" s="722"/>
      <c r="BH18" s="723">
        <f>IF($BI$3="４週",BF18/4,IF($BI$3="暦月",(BF18/($BI$8/7)),""))</f>
        <v>0</v>
      </c>
      <c r="BI18" s="722"/>
      <c r="BJ18" s="718"/>
      <c r="BK18" s="719"/>
      <c r="BL18" s="719"/>
      <c r="BM18" s="719"/>
      <c r="BN18" s="720"/>
    </row>
    <row r="19" spans="2:66" ht="20.25" customHeight="1">
      <c r="B19" s="660">
        <f>B17+1</f>
        <v>2</v>
      </c>
      <c r="C19" s="814"/>
      <c r="D19" s="816"/>
      <c r="E19" s="681"/>
      <c r="F19" s="817"/>
      <c r="G19" s="724"/>
      <c r="H19" s="651"/>
      <c r="I19" s="278"/>
      <c r="J19" s="279"/>
      <c r="K19" s="278"/>
      <c r="L19" s="279"/>
      <c r="M19" s="725"/>
      <c r="N19" s="726"/>
      <c r="O19" s="649"/>
      <c r="P19" s="650"/>
      <c r="Q19" s="650"/>
      <c r="R19" s="651"/>
      <c r="S19" s="655"/>
      <c r="T19" s="656"/>
      <c r="U19" s="656"/>
      <c r="V19" s="656"/>
      <c r="W19" s="657"/>
      <c r="X19" s="280" t="s">
        <v>902</v>
      </c>
      <c r="Y19" s="281"/>
      <c r="Z19" s="282"/>
      <c r="AA19" s="283"/>
      <c r="AB19" s="284"/>
      <c r="AC19" s="284"/>
      <c r="AD19" s="284"/>
      <c r="AE19" s="284"/>
      <c r="AF19" s="284"/>
      <c r="AG19" s="285"/>
      <c r="AH19" s="283"/>
      <c r="AI19" s="284"/>
      <c r="AJ19" s="284"/>
      <c r="AK19" s="284"/>
      <c r="AL19" s="284"/>
      <c r="AM19" s="284"/>
      <c r="AN19" s="285"/>
      <c r="AO19" s="283"/>
      <c r="AP19" s="284"/>
      <c r="AQ19" s="284"/>
      <c r="AR19" s="284"/>
      <c r="AS19" s="284"/>
      <c r="AT19" s="284"/>
      <c r="AU19" s="285"/>
      <c r="AV19" s="283"/>
      <c r="AW19" s="284"/>
      <c r="AX19" s="284"/>
      <c r="AY19" s="284"/>
      <c r="AZ19" s="284"/>
      <c r="BA19" s="284"/>
      <c r="BB19" s="285"/>
      <c r="BC19" s="283"/>
      <c r="BD19" s="284"/>
      <c r="BE19" s="286"/>
      <c r="BF19" s="658"/>
      <c r="BG19" s="659"/>
      <c r="BH19" s="713"/>
      <c r="BI19" s="714"/>
      <c r="BJ19" s="715"/>
      <c r="BK19" s="716"/>
      <c r="BL19" s="716"/>
      <c r="BM19" s="716"/>
      <c r="BN19" s="717"/>
    </row>
    <row r="20" spans="2:66" ht="20.25" customHeight="1">
      <c r="B20" s="661"/>
      <c r="C20" s="815"/>
      <c r="D20" s="818"/>
      <c r="E20" s="681"/>
      <c r="F20" s="817"/>
      <c r="G20" s="664"/>
      <c r="H20" s="654"/>
      <c r="I20" s="270"/>
      <c r="J20" s="271">
        <f>G19</f>
        <v>0</v>
      </c>
      <c r="K20" s="270"/>
      <c r="L20" s="271">
        <f>M19</f>
        <v>0</v>
      </c>
      <c r="M20" s="667"/>
      <c r="N20" s="668"/>
      <c r="O20" s="652"/>
      <c r="P20" s="653"/>
      <c r="Q20" s="653"/>
      <c r="R20" s="654"/>
      <c r="S20" s="655"/>
      <c r="T20" s="656"/>
      <c r="U20" s="656"/>
      <c r="V20" s="656"/>
      <c r="W20" s="657"/>
      <c r="X20" s="272" t="s">
        <v>903</v>
      </c>
      <c r="Y20" s="273"/>
      <c r="Z20" s="274"/>
      <c r="AA20" s="275" t="str">
        <f>IF(AA19="","",VLOOKUP(AA19,'②シフト記号表（従来型・ユニット型共通）'!$C$6:$L$47,10,FALSE))</f>
        <v/>
      </c>
      <c r="AB20" s="276" t="str">
        <f>IF(AB19="","",VLOOKUP(AB19,'②シフト記号表（従来型・ユニット型共通）'!$C$6:$L$47,10,FALSE))</f>
        <v/>
      </c>
      <c r="AC20" s="276" t="str">
        <f>IF(AC19="","",VLOOKUP(AC19,'②シフト記号表（従来型・ユニット型共通）'!$C$6:$L$47,10,FALSE))</f>
        <v/>
      </c>
      <c r="AD20" s="276" t="str">
        <f>IF(AD19="","",VLOOKUP(AD19,'②シフト記号表（従来型・ユニット型共通）'!$C$6:$L$47,10,FALSE))</f>
        <v/>
      </c>
      <c r="AE20" s="276" t="str">
        <f>IF(AE19="","",VLOOKUP(AE19,'②シフト記号表（従来型・ユニット型共通）'!$C$6:$L$47,10,FALSE))</f>
        <v/>
      </c>
      <c r="AF20" s="276" t="str">
        <f>IF(AF19="","",VLOOKUP(AF19,'②シフト記号表（従来型・ユニット型共通）'!$C$6:$L$47,10,FALSE))</f>
        <v/>
      </c>
      <c r="AG20" s="277" t="str">
        <f>IF(AG19="","",VLOOKUP(AG19,'②シフト記号表（従来型・ユニット型共通）'!$C$6:$L$47,10,FALSE))</f>
        <v/>
      </c>
      <c r="AH20" s="275" t="str">
        <f>IF(AH19="","",VLOOKUP(AH19,'②シフト記号表（従来型・ユニット型共通）'!$C$6:$L$47,10,FALSE))</f>
        <v/>
      </c>
      <c r="AI20" s="276" t="str">
        <f>IF(AI19="","",VLOOKUP(AI19,'②シフト記号表（従来型・ユニット型共通）'!$C$6:$L$47,10,FALSE))</f>
        <v/>
      </c>
      <c r="AJ20" s="276" t="str">
        <f>IF(AJ19="","",VLOOKUP(AJ19,'②シフト記号表（従来型・ユニット型共通）'!$C$6:$L$47,10,FALSE))</f>
        <v/>
      </c>
      <c r="AK20" s="276" t="str">
        <f>IF(AK19="","",VLOOKUP(AK19,'②シフト記号表（従来型・ユニット型共通）'!$C$6:$L$47,10,FALSE))</f>
        <v/>
      </c>
      <c r="AL20" s="276" t="str">
        <f>IF(AL19="","",VLOOKUP(AL19,'②シフト記号表（従来型・ユニット型共通）'!$C$6:$L$47,10,FALSE))</f>
        <v/>
      </c>
      <c r="AM20" s="276" t="str">
        <f>IF(AM19="","",VLOOKUP(AM19,'②シフト記号表（従来型・ユニット型共通）'!$C$6:$L$47,10,FALSE))</f>
        <v/>
      </c>
      <c r="AN20" s="277" t="str">
        <f>IF(AN19="","",VLOOKUP(AN19,'②シフト記号表（従来型・ユニット型共通）'!$C$6:$L$47,10,FALSE))</f>
        <v/>
      </c>
      <c r="AO20" s="275" t="str">
        <f>IF(AO19="","",VLOOKUP(AO19,'②シフト記号表（従来型・ユニット型共通）'!$C$6:$L$47,10,FALSE))</f>
        <v/>
      </c>
      <c r="AP20" s="276" t="str">
        <f>IF(AP19="","",VLOOKUP(AP19,'②シフト記号表（従来型・ユニット型共通）'!$C$6:$L$47,10,FALSE))</f>
        <v/>
      </c>
      <c r="AQ20" s="276" t="str">
        <f>IF(AQ19="","",VLOOKUP(AQ19,'②シフト記号表（従来型・ユニット型共通）'!$C$6:$L$47,10,FALSE))</f>
        <v/>
      </c>
      <c r="AR20" s="276" t="str">
        <f>IF(AR19="","",VLOOKUP(AR19,'②シフト記号表（従来型・ユニット型共通）'!$C$6:$L$47,10,FALSE))</f>
        <v/>
      </c>
      <c r="AS20" s="276" t="str">
        <f>IF(AS19="","",VLOOKUP(AS19,'②シフト記号表（従来型・ユニット型共通）'!$C$6:$L$47,10,FALSE))</f>
        <v/>
      </c>
      <c r="AT20" s="276" t="str">
        <f>IF(AT19="","",VLOOKUP(AT19,'②シフト記号表（従来型・ユニット型共通）'!$C$6:$L$47,10,FALSE))</f>
        <v/>
      </c>
      <c r="AU20" s="277" t="str">
        <f>IF(AU19="","",VLOOKUP(AU19,'②シフト記号表（従来型・ユニット型共通）'!$C$6:$L$47,10,FALSE))</f>
        <v/>
      </c>
      <c r="AV20" s="275" t="str">
        <f>IF(AV19="","",VLOOKUP(AV19,'②シフト記号表（従来型・ユニット型共通）'!$C$6:$L$47,10,FALSE))</f>
        <v/>
      </c>
      <c r="AW20" s="276" t="str">
        <f>IF(AW19="","",VLOOKUP(AW19,'②シフト記号表（従来型・ユニット型共通）'!$C$6:$L$47,10,FALSE))</f>
        <v/>
      </c>
      <c r="AX20" s="276" t="str">
        <f>IF(AX19="","",VLOOKUP(AX19,'②シフト記号表（従来型・ユニット型共通）'!$C$6:$L$47,10,FALSE))</f>
        <v/>
      </c>
      <c r="AY20" s="276" t="str">
        <f>IF(AY19="","",VLOOKUP(AY19,'②シフト記号表（従来型・ユニット型共通）'!$C$6:$L$47,10,FALSE))</f>
        <v/>
      </c>
      <c r="AZ20" s="276" t="str">
        <f>IF(AZ19="","",VLOOKUP(AZ19,'②シフト記号表（従来型・ユニット型共通）'!$C$6:$L$47,10,FALSE))</f>
        <v/>
      </c>
      <c r="BA20" s="276" t="str">
        <f>IF(BA19="","",VLOOKUP(BA19,'②シフト記号表（従来型・ユニット型共通）'!$C$6:$L$47,10,FALSE))</f>
        <v/>
      </c>
      <c r="BB20" s="277" t="str">
        <f>IF(BB19="","",VLOOKUP(BB19,'②シフト記号表（従来型・ユニット型共通）'!$C$6:$L$47,10,FALSE))</f>
        <v/>
      </c>
      <c r="BC20" s="275" t="str">
        <f>IF(BC19="","",VLOOKUP(BC19,'②シフト記号表（従来型・ユニット型共通）'!$C$6:$L$47,10,FALSE))</f>
        <v/>
      </c>
      <c r="BD20" s="276" t="str">
        <f>IF(BD19="","",VLOOKUP(BD19,'②シフト記号表（従来型・ユニット型共通）'!$C$6:$L$47,10,FALSE))</f>
        <v/>
      </c>
      <c r="BE20" s="276" t="str">
        <f>IF(BE19="","",VLOOKUP(BE19,'②シフト記号表（従来型・ユニット型共通）'!$C$6:$L$47,10,FALSE))</f>
        <v/>
      </c>
      <c r="BF20" s="721">
        <f>IF($BI$3="４週",SUM(AA20:BB20),IF($BI$3="暦月",SUM(AA20:BE20),""))</f>
        <v>0</v>
      </c>
      <c r="BG20" s="722"/>
      <c r="BH20" s="723">
        <f>IF($BI$3="４週",BF20/4,IF($BI$3="暦月",(BF20/($BI$8/7)),""))</f>
        <v>0</v>
      </c>
      <c r="BI20" s="722"/>
      <c r="BJ20" s="718"/>
      <c r="BK20" s="719"/>
      <c r="BL20" s="719"/>
      <c r="BM20" s="719"/>
      <c r="BN20" s="720"/>
    </row>
    <row r="21" spans="2:66" ht="20.25" customHeight="1">
      <c r="B21" s="660">
        <f>B19+1</f>
        <v>3</v>
      </c>
      <c r="C21" s="814"/>
      <c r="D21" s="816"/>
      <c r="E21" s="681"/>
      <c r="F21" s="817"/>
      <c r="G21" s="724"/>
      <c r="H21" s="651"/>
      <c r="I21" s="270"/>
      <c r="J21" s="271"/>
      <c r="K21" s="270"/>
      <c r="L21" s="271"/>
      <c r="M21" s="725"/>
      <c r="N21" s="726"/>
      <c r="O21" s="649"/>
      <c r="P21" s="650"/>
      <c r="Q21" s="650"/>
      <c r="R21" s="651"/>
      <c r="S21" s="655"/>
      <c r="T21" s="656"/>
      <c r="U21" s="656"/>
      <c r="V21" s="656"/>
      <c r="W21" s="657"/>
      <c r="X21" s="280" t="s">
        <v>902</v>
      </c>
      <c r="Y21" s="281"/>
      <c r="Z21" s="282"/>
      <c r="AA21" s="283"/>
      <c r="AB21" s="284"/>
      <c r="AC21" s="284"/>
      <c r="AD21" s="284"/>
      <c r="AE21" s="284"/>
      <c r="AF21" s="284"/>
      <c r="AG21" s="285"/>
      <c r="AH21" s="283"/>
      <c r="AI21" s="284"/>
      <c r="AJ21" s="284"/>
      <c r="AK21" s="284"/>
      <c r="AL21" s="284"/>
      <c r="AM21" s="284"/>
      <c r="AN21" s="285"/>
      <c r="AO21" s="283"/>
      <c r="AP21" s="284"/>
      <c r="AQ21" s="284"/>
      <c r="AR21" s="284"/>
      <c r="AS21" s="284"/>
      <c r="AT21" s="284"/>
      <c r="AU21" s="285"/>
      <c r="AV21" s="283"/>
      <c r="AW21" s="284"/>
      <c r="AX21" s="284"/>
      <c r="AY21" s="284"/>
      <c r="AZ21" s="284"/>
      <c r="BA21" s="284"/>
      <c r="BB21" s="285"/>
      <c r="BC21" s="283"/>
      <c r="BD21" s="284"/>
      <c r="BE21" s="286"/>
      <c r="BF21" s="658"/>
      <c r="BG21" s="659"/>
      <c r="BH21" s="713"/>
      <c r="BI21" s="714"/>
      <c r="BJ21" s="715"/>
      <c r="BK21" s="716"/>
      <c r="BL21" s="716"/>
      <c r="BM21" s="716"/>
      <c r="BN21" s="717"/>
    </row>
    <row r="22" spans="2:66" ht="20.25" customHeight="1">
      <c r="B22" s="661"/>
      <c r="C22" s="815"/>
      <c r="D22" s="818"/>
      <c r="E22" s="681"/>
      <c r="F22" s="817"/>
      <c r="G22" s="664"/>
      <c r="H22" s="654"/>
      <c r="I22" s="270"/>
      <c r="J22" s="271">
        <f>G21</f>
        <v>0</v>
      </c>
      <c r="K22" s="270"/>
      <c r="L22" s="271">
        <f>M21</f>
        <v>0</v>
      </c>
      <c r="M22" s="667"/>
      <c r="N22" s="668"/>
      <c r="O22" s="652"/>
      <c r="P22" s="653"/>
      <c r="Q22" s="653"/>
      <c r="R22" s="654"/>
      <c r="S22" s="655"/>
      <c r="T22" s="656"/>
      <c r="U22" s="656"/>
      <c r="V22" s="656"/>
      <c r="W22" s="657"/>
      <c r="X22" s="272" t="s">
        <v>903</v>
      </c>
      <c r="Y22" s="273"/>
      <c r="Z22" s="274"/>
      <c r="AA22" s="275" t="str">
        <f>IF(AA21="","",VLOOKUP(AA21,'②シフト記号表（従来型・ユニット型共通）'!$C$6:$L$47,10,FALSE))</f>
        <v/>
      </c>
      <c r="AB22" s="276" t="str">
        <f>IF(AB21="","",VLOOKUP(AB21,'②シフト記号表（従来型・ユニット型共通）'!$C$6:$L$47,10,FALSE))</f>
        <v/>
      </c>
      <c r="AC22" s="276" t="str">
        <f>IF(AC21="","",VLOOKUP(AC21,'②シフト記号表（従来型・ユニット型共通）'!$C$6:$L$47,10,FALSE))</f>
        <v/>
      </c>
      <c r="AD22" s="276" t="str">
        <f>IF(AD21="","",VLOOKUP(AD21,'②シフト記号表（従来型・ユニット型共通）'!$C$6:$L$47,10,FALSE))</f>
        <v/>
      </c>
      <c r="AE22" s="276" t="str">
        <f>IF(AE21="","",VLOOKUP(AE21,'②シフト記号表（従来型・ユニット型共通）'!$C$6:$L$47,10,FALSE))</f>
        <v/>
      </c>
      <c r="AF22" s="276" t="str">
        <f>IF(AF21="","",VLOOKUP(AF21,'②シフト記号表（従来型・ユニット型共通）'!$C$6:$L$47,10,FALSE))</f>
        <v/>
      </c>
      <c r="AG22" s="277" t="str">
        <f>IF(AG21="","",VLOOKUP(AG21,'②シフト記号表（従来型・ユニット型共通）'!$C$6:$L$47,10,FALSE))</f>
        <v/>
      </c>
      <c r="AH22" s="275" t="str">
        <f>IF(AH21="","",VLOOKUP(AH21,'②シフト記号表（従来型・ユニット型共通）'!$C$6:$L$47,10,FALSE))</f>
        <v/>
      </c>
      <c r="AI22" s="276" t="str">
        <f>IF(AI21="","",VLOOKUP(AI21,'②シフト記号表（従来型・ユニット型共通）'!$C$6:$L$47,10,FALSE))</f>
        <v/>
      </c>
      <c r="AJ22" s="276" t="str">
        <f>IF(AJ21="","",VLOOKUP(AJ21,'②シフト記号表（従来型・ユニット型共通）'!$C$6:$L$47,10,FALSE))</f>
        <v/>
      </c>
      <c r="AK22" s="276" t="str">
        <f>IF(AK21="","",VLOOKUP(AK21,'②シフト記号表（従来型・ユニット型共通）'!$C$6:$L$47,10,FALSE))</f>
        <v/>
      </c>
      <c r="AL22" s="276" t="str">
        <f>IF(AL21="","",VLOOKUP(AL21,'②シフト記号表（従来型・ユニット型共通）'!$C$6:$L$47,10,FALSE))</f>
        <v/>
      </c>
      <c r="AM22" s="276" t="str">
        <f>IF(AM21="","",VLOOKUP(AM21,'②シフト記号表（従来型・ユニット型共通）'!$C$6:$L$47,10,FALSE))</f>
        <v/>
      </c>
      <c r="AN22" s="277" t="str">
        <f>IF(AN21="","",VLOOKUP(AN21,'②シフト記号表（従来型・ユニット型共通）'!$C$6:$L$47,10,FALSE))</f>
        <v/>
      </c>
      <c r="AO22" s="275" t="str">
        <f>IF(AO21="","",VLOOKUP(AO21,'②シフト記号表（従来型・ユニット型共通）'!$C$6:$L$47,10,FALSE))</f>
        <v/>
      </c>
      <c r="AP22" s="276" t="str">
        <f>IF(AP21="","",VLOOKUP(AP21,'②シフト記号表（従来型・ユニット型共通）'!$C$6:$L$47,10,FALSE))</f>
        <v/>
      </c>
      <c r="AQ22" s="276" t="str">
        <f>IF(AQ21="","",VLOOKUP(AQ21,'②シフト記号表（従来型・ユニット型共通）'!$C$6:$L$47,10,FALSE))</f>
        <v/>
      </c>
      <c r="AR22" s="276" t="str">
        <f>IF(AR21="","",VLOOKUP(AR21,'②シフト記号表（従来型・ユニット型共通）'!$C$6:$L$47,10,FALSE))</f>
        <v/>
      </c>
      <c r="AS22" s="276" t="str">
        <f>IF(AS21="","",VLOOKUP(AS21,'②シフト記号表（従来型・ユニット型共通）'!$C$6:$L$47,10,FALSE))</f>
        <v/>
      </c>
      <c r="AT22" s="276" t="str">
        <f>IF(AT21="","",VLOOKUP(AT21,'②シフト記号表（従来型・ユニット型共通）'!$C$6:$L$47,10,FALSE))</f>
        <v/>
      </c>
      <c r="AU22" s="277" t="str">
        <f>IF(AU21="","",VLOOKUP(AU21,'②シフト記号表（従来型・ユニット型共通）'!$C$6:$L$47,10,FALSE))</f>
        <v/>
      </c>
      <c r="AV22" s="275" t="str">
        <f>IF(AV21="","",VLOOKUP(AV21,'②シフト記号表（従来型・ユニット型共通）'!$C$6:$L$47,10,FALSE))</f>
        <v/>
      </c>
      <c r="AW22" s="276" t="str">
        <f>IF(AW21="","",VLOOKUP(AW21,'②シフト記号表（従来型・ユニット型共通）'!$C$6:$L$47,10,FALSE))</f>
        <v/>
      </c>
      <c r="AX22" s="276" t="str">
        <f>IF(AX21="","",VLOOKUP(AX21,'②シフト記号表（従来型・ユニット型共通）'!$C$6:$L$47,10,FALSE))</f>
        <v/>
      </c>
      <c r="AY22" s="276" t="str">
        <f>IF(AY21="","",VLOOKUP(AY21,'②シフト記号表（従来型・ユニット型共通）'!$C$6:$L$47,10,FALSE))</f>
        <v/>
      </c>
      <c r="AZ22" s="276" t="str">
        <f>IF(AZ21="","",VLOOKUP(AZ21,'②シフト記号表（従来型・ユニット型共通）'!$C$6:$L$47,10,FALSE))</f>
        <v/>
      </c>
      <c r="BA22" s="276" t="str">
        <f>IF(BA21="","",VLOOKUP(BA21,'②シフト記号表（従来型・ユニット型共通）'!$C$6:$L$47,10,FALSE))</f>
        <v/>
      </c>
      <c r="BB22" s="277" t="str">
        <f>IF(BB21="","",VLOOKUP(BB21,'②シフト記号表（従来型・ユニット型共通）'!$C$6:$L$47,10,FALSE))</f>
        <v/>
      </c>
      <c r="BC22" s="275" t="str">
        <f>IF(BC21="","",VLOOKUP(BC21,'②シフト記号表（従来型・ユニット型共通）'!$C$6:$L$47,10,FALSE))</f>
        <v/>
      </c>
      <c r="BD22" s="276" t="str">
        <f>IF(BD21="","",VLOOKUP(BD21,'②シフト記号表（従来型・ユニット型共通）'!$C$6:$L$47,10,FALSE))</f>
        <v/>
      </c>
      <c r="BE22" s="276" t="str">
        <f>IF(BE21="","",VLOOKUP(BE21,'②シフト記号表（従来型・ユニット型共通）'!$C$6:$L$47,10,FALSE))</f>
        <v/>
      </c>
      <c r="BF22" s="721">
        <f>IF($BI$3="４週",SUM(AA22:BB22),IF($BI$3="暦月",SUM(AA22:BE22),""))</f>
        <v>0</v>
      </c>
      <c r="BG22" s="722"/>
      <c r="BH22" s="723">
        <f>IF($BI$3="４週",BF22/4,IF($BI$3="暦月",(BF22/($BI$8/7)),""))</f>
        <v>0</v>
      </c>
      <c r="BI22" s="722"/>
      <c r="BJ22" s="718"/>
      <c r="BK22" s="719"/>
      <c r="BL22" s="719"/>
      <c r="BM22" s="719"/>
      <c r="BN22" s="720"/>
    </row>
    <row r="23" spans="2:66" ht="20.25" customHeight="1">
      <c r="B23" s="660">
        <f>B21+1</f>
        <v>4</v>
      </c>
      <c r="C23" s="814"/>
      <c r="D23" s="816"/>
      <c r="E23" s="681"/>
      <c r="F23" s="817"/>
      <c r="G23" s="724"/>
      <c r="H23" s="651"/>
      <c r="I23" s="270"/>
      <c r="J23" s="271"/>
      <c r="K23" s="270"/>
      <c r="L23" s="271"/>
      <c r="M23" s="725"/>
      <c r="N23" s="726"/>
      <c r="O23" s="649"/>
      <c r="P23" s="650"/>
      <c r="Q23" s="650"/>
      <c r="R23" s="651"/>
      <c r="S23" s="655"/>
      <c r="T23" s="656"/>
      <c r="U23" s="656"/>
      <c r="V23" s="656"/>
      <c r="W23" s="657"/>
      <c r="X23" s="280" t="s">
        <v>902</v>
      </c>
      <c r="Y23" s="281"/>
      <c r="Z23" s="282"/>
      <c r="AA23" s="283"/>
      <c r="AB23" s="284"/>
      <c r="AC23" s="284"/>
      <c r="AD23" s="284"/>
      <c r="AE23" s="284"/>
      <c r="AF23" s="284"/>
      <c r="AG23" s="285"/>
      <c r="AH23" s="283"/>
      <c r="AI23" s="284"/>
      <c r="AJ23" s="284"/>
      <c r="AK23" s="284"/>
      <c r="AL23" s="284"/>
      <c r="AM23" s="284"/>
      <c r="AN23" s="285"/>
      <c r="AO23" s="283"/>
      <c r="AP23" s="284"/>
      <c r="AQ23" s="284"/>
      <c r="AR23" s="284"/>
      <c r="AS23" s="284"/>
      <c r="AT23" s="284"/>
      <c r="AU23" s="285"/>
      <c r="AV23" s="283"/>
      <c r="AW23" s="284"/>
      <c r="AX23" s="284"/>
      <c r="AY23" s="284"/>
      <c r="AZ23" s="284"/>
      <c r="BA23" s="284"/>
      <c r="BB23" s="285"/>
      <c r="BC23" s="283"/>
      <c r="BD23" s="284"/>
      <c r="BE23" s="286"/>
      <c r="BF23" s="658"/>
      <c r="BG23" s="659"/>
      <c r="BH23" s="713"/>
      <c r="BI23" s="714"/>
      <c r="BJ23" s="715"/>
      <c r="BK23" s="716"/>
      <c r="BL23" s="716"/>
      <c r="BM23" s="716"/>
      <c r="BN23" s="717"/>
    </row>
    <row r="24" spans="2:66" ht="20.25" customHeight="1">
      <c r="B24" s="661"/>
      <c r="C24" s="815"/>
      <c r="D24" s="818"/>
      <c r="E24" s="681"/>
      <c r="F24" s="817"/>
      <c r="G24" s="664"/>
      <c r="H24" s="654"/>
      <c r="I24" s="270"/>
      <c r="J24" s="271">
        <f>G23</f>
        <v>0</v>
      </c>
      <c r="K24" s="270"/>
      <c r="L24" s="271">
        <f>M23</f>
        <v>0</v>
      </c>
      <c r="M24" s="667"/>
      <c r="N24" s="668"/>
      <c r="O24" s="652"/>
      <c r="P24" s="653"/>
      <c r="Q24" s="653"/>
      <c r="R24" s="654"/>
      <c r="S24" s="655"/>
      <c r="T24" s="656"/>
      <c r="U24" s="656"/>
      <c r="V24" s="656"/>
      <c r="W24" s="657"/>
      <c r="X24" s="272" t="s">
        <v>903</v>
      </c>
      <c r="Y24" s="273"/>
      <c r="Z24" s="274"/>
      <c r="AA24" s="275" t="str">
        <f>IF(AA23="","",VLOOKUP(AA23,'②シフト記号表（従来型・ユニット型共通）'!$C$6:$L$47,10,FALSE))</f>
        <v/>
      </c>
      <c r="AB24" s="276" t="str">
        <f>IF(AB23="","",VLOOKUP(AB23,'②シフト記号表（従来型・ユニット型共通）'!$C$6:$L$47,10,FALSE))</f>
        <v/>
      </c>
      <c r="AC24" s="276" t="str">
        <f>IF(AC23="","",VLOOKUP(AC23,'②シフト記号表（従来型・ユニット型共通）'!$C$6:$L$47,10,FALSE))</f>
        <v/>
      </c>
      <c r="AD24" s="276" t="str">
        <f>IF(AD23="","",VLOOKUP(AD23,'②シフト記号表（従来型・ユニット型共通）'!$C$6:$L$47,10,FALSE))</f>
        <v/>
      </c>
      <c r="AE24" s="276" t="str">
        <f>IF(AE23="","",VLOOKUP(AE23,'②シフト記号表（従来型・ユニット型共通）'!$C$6:$L$47,10,FALSE))</f>
        <v/>
      </c>
      <c r="AF24" s="276" t="str">
        <f>IF(AF23="","",VLOOKUP(AF23,'②シフト記号表（従来型・ユニット型共通）'!$C$6:$L$47,10,FALSE))</f>
        <v/>
      </c>
      <c r="AG24" s="277" t="str">
        <f>IF(AG23="","",VLOOKUP(AG23,'②シフト記号表（従来型・ユニット型共通）'!$C$6:$L$47,10,FALSE))</f>
        <v/>
      </c>
      <c r="AH24" s="275" t="str">
        <f>IF(AH23="","",VLOOKUP(AH23,'②シフト記号表（従来型・ユニット型共通）'!$C$6:$L$47,10,FALSE))</f>
        <v/>
      </c>
      <c r="AI24" s="276" t="str">
        <f>IF(AI23="","",VLOOKUP(AI23,'②シフト記号表（従来型・ユニット型共通）'!$C$6:$L$47,10,FALSE))</f>
        <v/>
      </c>
      <c r="AJ24" s="276" t="str">
        <f>IF(AJ23="","",VLOOKUP(AJ23,'②シフト記号表（従来型・ユニット型共通）'!$C$6:$L$47,10,FALSE))</f>
        <v/>
      </c>
      <c r="AK24" s="276" t="str">
        <f>IF(AK23="","",VLOOKUP(AK23,'②シフト記号表（従来型・ユニット型共通）'!$C$6:$L$47,10,FALSE))</f>
        <v/>
      </c>
      <c r="AL24" s="276" t="str">
        <f>IF(AL23="","",VLOOKUP(AL23,'②シフト記号表（従来型・ユニット型共通）'!$C$6:$L$47,10,FALSE))</f>
        <v/>
      </c>
      <c r="AM24" s="276" t="str">
        <f>IF(AM23="","",VLOOKUP(AM23,'②シフト記号表（従来型・ユニット型共通）'!$C$6:$L$47,10,FALSE))</f>
        <v/>
      </c>
      <c r="AN24" s="277" t="str">
        <f>IF(AN23="","",VLOOKUP(AN23,'②シフト記号表（従来型・ユニット型共通）'!$C$6:$L$47,10,FALSE))</f>
        <v/>
      </c>
      <c r="AO24" s="275" t="str">
        <f>IF(AO23="","",VLOOKUP(AO23,'②シフト記号表（従来型・ユニット型共通）'!$C$6:$L$47,10,FALSE))</f>
        <v/>
      </c>
      <c r="AP24" s="276" t="str">
        <f>IF(AP23="","",VLOOKUP(AP23,'②シフト記号表（従来型・ユニット型共通）'!$C$6:$L$47,10,FALSE))</f>
        <v/>
      </c>
      <c r="AQ24" s="276" t="str">
        <f>IF(AQ23="","",VLOOKUP(AQ23,'②シフト記号表（従来型・ユニット型共通）'!$C$6:$L$47,10,FALSE))</f>
        <v/>
      </c>
      <c r="AR24" s="276" t="str">
        <f>IF(AR23="","",VLOOKUP(AR23,'②シフト記号表（従来型・ユニット型共通）'!$C$6:$L$47,10,FALSE))</f>
        <v/>
      </c>
      <c r="AS24" s="276" t="str">
        <f>IF(AS23="","",VLOOKUP(AS23,'②シフト記号表（従来型・ユニット型共通）'!$C$6:$L$47,10,FALSE))</f>
        <v/>
      </c>
      <c r="AT24" s="276" t="str">
        <f>IF(AT23="","",VLOOKUP(AT23,'②シフト記号表（従来型・ユニット型共通）'!$C$6:$L$47,10,FALSE))</f>
        <v/>
      </c>
      <c r="AU24" s="277" t="str">
        <f>IF(AU23="","",VLOOKUP(AU23,'②シフト記号表（従来型・ユニット型共通）'!$C$6:$L$47,10,FALSE))</f>
        <v/>
      </c>
      <c r="AV24" s="275" t="str">
        <f>IF(AV23="","",VLOOKUP(AV23,'②シフト記号表（従来型・ユニット型共通）'!$C$6:$L$47,10,FALSE))</f>
        <v/>
      </c>
      <c r="AW24" s="276" t="str">
        <f>IF(AW23="","",VLOOKUP(AW23,'②シフト記号表（従来型・ユニット型共通）'!$C$6:$L$47,10,FALSE))</f>
        <v/>
      </c>
      <c r="AX24" s="276" t="str">
        <f>IF(AX23="","",VLOOKUP(AX23,'②シフト記号表（従来型・ユニット型共通）'!$C$6:$L$47,10,FALSE))</f>
        <v/>
      </c>
      <c r="AY24" s="276" t="str">
        <f>IF(AY23="","",VLOOKUP(AY23,'②シフト記号表（従来型・ユニット型共通）'!$C$6:$L$47,10,FALSE))</f>
        <v/>
      </c>
      <c r="AZ24" s="276" t="str">
        <f>IF(AZ23="","",VLOOKUP(AZ23,'②シフト記号表（従来型・ユニット型共通）'!$C$6:$L$47,10,FALSE))</f>
        <v/>
      </c>
      <c r="BA24" s="276" t="str">
        <f>IF(BA23="","",VLOOKUP(BA23,'②シフト記号表（従来型・ユニット型共通）'!$C$6:$L$47,10,FALSE))</f>
        <v/>
      </c>
      <c r="BB24" s="277" t="str">
        <f>IF(BB23="","",VLOOKUP(BB23,'②シフト記号表（従来型・ユニット型共通）'!$C$6:$L$47,10,FALSE))</f>
        <v/>
      </c>
      <c r="BC24" s="275" t="str">
        <f>IF(BC23="","",VLOOKUP(BC23,'②シフト記号表（従来型・ユニット型共通）'!$C$6:$L$47,10,FALSE))</f>
        <v/>
      </c>
      <c r="BD24" s="276" t="str">
        <f>IF(BD23="","",VLOOKUP(BD23,'②シフト記号表（従来型・ユニット型共通）'!$C$6:$L$47,10,FALSE))</f>
        <v/>
      </c>
      <c r="BE24" s="276" t="str">
        <f>IF(BE23="","",VLOOKUP(BE23,'②シフト記号表（従来型・ユニット型共通）'!$C$6:$L$47,10,FALSE))</f>
        <v/>
      </c>
      <c r="BF24" s="721">
        <f>IF($BI$3="４週",SUM(AA24:BB24),IF($BI$3="暦月",SUM(AA24:BE24),""))</f>
        <v>0</v>
      </c>
      <c r="BG24" s="722"/>
      <c r="BH24" s="723">
        <f>IF($BI$3="４週",BF24/4,IF($BI$3="暦月",(BF24/($BI$8/7)),""))</f>
        <v>0</v>
      </c>
      <c r="BI24" s="722"/>
      <c r="BJ24" s="718"/>
      <c r="BK24" s="719"/>
      <c r="BL24" s="719"/>
      <c r="BM24" s="719"/>
      <c r="BN24" s="720"/>
    </row>
    <row r="25" spans="2:66" ht="20.25" customHeight="1">
      <c r="B25" s="660">
        <f>B23+1</f>
        <v>5</v>
      </c>
      <c r="C25" s="814"/>
      <c r="D25" s="816"/>
      <c r="E25" s="681"/>
      <c r="F25" s="817"/>
      <c r="G25" s="724"/>
      <c r="H25" s="651"/>
      <c r="I25" s="270"/>
      <c r="J25" s="271"/>
      <c r="K25" s="270"/>
      <c r="L25" s="271"/>
      <c r="M25" s="725"/>
      <c r="N25" s="726"/>
      <c r="O25" s="649"/>
      <c r="P25" s="650"/>
      <c r="Q25" s="650"/>
      <c r="R25" s="651"/>
      <c r="S25" s="655"/>
      <c r="T25" s="656"/>
      <c r="U25" s="656"/>
      <c r="V25" s="656"/>
      <c r="W25" s="657"/>
      <c r="X25" s="280" t="s">
        <v>902</v>
      </c>
      <c r="Y25" s="281"/>
      <c r="Z25" s="282"/>
      <c r="AA25" s="283"/>
      <c r="AB25" s="284"/>
      <c r="AC25" s="284"/>
      <c r="AD25" s="284"/>
      <c r="AE25" s="284"/>
      <c r="AF25" s="284"/>
      <c r="AG25" s="285"/>
      <c r="AH25" s="283"/>
      <c r="AI25" s="284"/>
      <c r="AJ25" s="284"/>
      <c r="AK25" s="284"/>
      <c r="AL25" s="284"/>
      <c r="AM25" s="284"/>
      <c r="AN25" s="285"/>
      <c r="AO25" s="283"/>
      <c r="AP25" s="284"/>
      <c r="AQ25" s="284"/>
      <c r="AR25" s="284"/>
      <c r="AS25" s="284"/>
      <c r="AT25" s="284"/>
      <c r="AU25" s="285"/>
      <c r="AV25" s="283"/>
      <c r="AW25" s="284"/>
      <c r="AX25" s="284"/>
      <c r="AY25" s="284"/>
      <c r="AZ25" s="284"/>
      <c r="BA25" s="284"/>
      <c r="BB25" s="285"/>
      <c r="BC25" s="283"/>
      <c r="BD25" s="284"/>
      <c r="BE25" s="286"/>
      <c r="BF25" s="658"/>
      <c r="BG25" s="659"/>
      <c r="BH25" s="713"/>
      <c r="BI25" s="714"/>
      <c r="BJ25" s="715"/>
      <c r="BK25" s="716"/>
      <c r="BL25" s="716"/>
      <c r="BM25" s="716"/>
      <c r="BN25" s="717"/>
    </row>
    <row r="26" spans="2:66" ht="20.25" customHeight="1">
      <c r="B26" s="661"/>
      <c r="C26" s="815"/>
      <c r="D26" s="818"/>
      <c r="E26" s="681"/>
      <c r="F26" s="817"/>
      <c r="G26" s="664"/>
      <c r="H26" s="654"/>
      <c r="I26" s="270"/>
      <c r="J26" s="271">
        <f>G25</f>
        <v>0</v>
      </c>
      <c r="K26" s="270"/>
      <c r="L26" s="271">
        <f>M25</f>
        <v>0</v>
      </c>
      <c r="M26" s="667"/>
      <c r="N26" s="668"/>
      <c r="O26" s="652"/>
      <c r="P26" s="653"/>
      <c r="Q26" s="653"/>
      <c r="R26" s="654"/>
      <c r="S26" s="655"/>
      <c r="T26" s="656"/>
      <c r="U26" s="656"/>
      <c r="V26" s="656"/>
      <c r="W26" s="657"/>
      <c r="X26" s="287" t="s">
        <v>903</v>
      </c>
      <c r="Y26" s="288"/>
      <c r="Z26" s="289"/>
      <c r="AA26" s="275" t="str">
        <f>IF(AA25="","",VLOOKUP(AA25,'②シフト記号表（従来型・ユニット型共通）'!$C$6:$L$47,10,FALSE))</f>
        <v/>
      </c>
      <c r="AB26" s="276" t="str">
        <f>IF(AB25="","",VLOOKUP(AB25,'②シフト記号表（従来型・ユニット型共通）'!$C$6:$L$47,10,FALSE))</f>
        <v/>
      </c>
      <c r="AC26" s="276" t="str">
        <f>IF(AC25="","",VLOOKUP(AC25,'②シフト記号表（従来型・ユニット型共通）'!$C$6:$L$47,10,FALSE))</f>
        <v/>
      </c>
      <c r="AD26" s="276" t="str">
        <f>IF(AD25="","",VLOOKUP(AD25,'②シフト記号表（従来型・ユニット型共通）'!$C$6:$L$47,10,FALSE))</f>
        <v/>
      </c>
      <c r="AE26" s="276" t="str">
        <f>IF(AE25="","",VLOOKUP(AE25,'②シフト記号表（従来型・ユニット型共通）'!$C$6:$L$47,10,FALSE))</f>
        <v/>
      </c>
      <c r="AF26" s="276" t="str">
        <f>IF(AF25="","",VLOOKUP(AF25,'②シフト記号表（従来型・ユニット型共通）'!$C$6:$L$47,10,FALSE))</f>
        <v/>
      </c>
      <c r="AG26" s="277" t="str">
        <f>IF(AG25="","",VLOOKUP(AG25,'②シフト記号表（従来型・ユニット型共通）'!$C$6:$L$47,10,FALSE))</f>
        <v/>
      </c>
      <c r="AH26" s="275" t="str">
        <f>IF(AH25="","",VLOOKUP(AH25,'②シフト記号表（従来型・ユニット型共通）'!$C$6:$L$47,10,FALSE))</f>
        <v/>
      </c>
      <c r="AI26" s="276" t="str">
        <f>IF(AI25="","",VLOOKUP(AI25,'②シフト記号表（従来型・ユニット型共通）'!$C$6:$L$47,10,FALSE))</f>
        <v/>
      </c>
      <c r="AJ26" s="276" t="str">
        <f>IF(AJ25="","",VLOOKUP(AJ25,'②シフト記号表（従来型・ユニット型共通）'!$C$6:$L$47,10,FALSE))</f>
        <v/>
      </c>
      <c r="AK26" s="276" t="str">
        <f>IF(AK25="","",VLOOKUP(AK25,'②シフト記号表（従来型・ユニット型共通）'!$C$6:$L$47,10,FALSE))</f>
        <v/>
      </c>
      <c r="AL26" s="276" t="str">
        <f>IF(AL25="","",VLOOKUP(AL25,'②シフト記号表（従来型・ユニット型共通）'!$C$6:$L$47,10,FALSE))</f>
        <v/>
      </c>
      <c r="AM26" s="276" t="str">
        <f>IF(AM25="","",VLOOKUP(AM25,'②シフト記号表（従来型・ユニット型共通）'!$C$6:$L$47,10,FALSE))</f>
        <v/>
      </c>
      <c r="AN26" s="277" t="str">
        <f>IF(AN25="","",VLOOKUP(AN25,'②シフト記号表（従来型・ユニット型共通）'!$C$6:$L$47,10,FALSE))</f>
        <v/>
      </c>
      <c r="AO26" s="275" t="str">
        <f>IF(AO25="","",VLOOKUP(AO25,'②シフト記号表（従来型・ユニット型共通）'!$C$6:$L$47,10,FALSE))</f>
        <v/>
      </c>
      <c r="AP26" s="276" t="str">
        <f>IF(AP25="","",VLOOKUP(AP25,'②シフト記号表（従来型・ユニット型共通）'!$C$6:$L$47,10,FALSE))</f>
        <v/>
      </c>
      <c r="AQ26" s="276" t="str">
        <f>IF(AQ25="","",VLOOKUP(AQ25,'②シフト記号表（従来型・ユニット型共通）'!$C$6:$L$47,10,FALSE))</f>
        <v/>
      </c>
      <c r="AR26" s="276" t="str">
        <f>IF(AR25="","",VLOOKUP(AR25,'②シフト記号表（従来型・ユニット型共通）'!$C$6:$L$47,10,FALSE))</f>
        <v/>
      </c>
      <c r="AS26" s="276" t="str">
        <f>IF(AS25="","",VLOOKUP(AS25,'②シフト記号表（従来型・ユニット型共通）'!$C$6:$L$47,10,FALSE))</f>
        <v/>
      </c>
      <c r="AT26" s="276" t="str">
        <f>IF(AT25="","",VLOOKUP(AT25,'②シフト記号表（従来型・ユニット型共通）'!$C$6:$L$47,10,FALSE))</f>
        <v/>
      </c>
      <c r="AU26" s="277" t="str">
        <f>IF(AU25="","",VLOOKUP(AU25,'②シフト記号表（従来型・ユニット型共通）'!$C$6:$L$47,10,FALSE))</f>
        <v/>
      </c>
      <c r="AV26" s="275" t="str">
        <f>IF(AV25="","",VLOOKUP(AV25,'②シフト記号表（従来型・ユニット型共通）'!$C$6:$L$47,10,FALSE))</f>
        <v/>
      </c>
      <c r="AW26" s="276" t="str">
        <f>IF(AW25="","",VLOOKUP(AW25,'②シフト記号表（従来型・ユニット型共通）'!$C$6:$L$47,10,FALSE))</f>
        <v/>
      </c>
      <c r="AX26" s="276" t="str">
        <f>IF(AX25="","",VLOOKUP(AX25,'②シフト記号表（従来型・ユニット型共通）'!$C$6:$L$47,10,FALSE))</f>
        <v/>
      </c>
      <c r="AY26" s="276" t="str">
        <f>IF(AY25="","",VLOOKUP(AY25,'②シフト記号表（従来型・ユニット型共通）'!$C$6:$L$47,10,FALSE))</f>
        <v/>
      </c>
      <c r="AZ26" s="276" t="str">
        <f>IF(AZ25="","",VLOOKUP(AZ25,'②シフト記号表（従来型・ユニット型共通）'!$C$6:$L$47,10,FALSE))</f>
        <v/>
      </c>
      <c r="BA26" s="276" t="str">
        <f>IF(BA25="","",VLOOKUP(BA25,'②シフト記号表（従来型・ユニット型共通）'!$C$6:$L$47,10,FALSE))</f>
        <v/>
      </c>
      <c r="BB26" s="277" t="str">
        <f>IF(BB25="","",VLOOKUP(BB25,'②シフト記号表（従来型・ユニット型共通）'!$C$6:$L$47,10,FALSE))</f>
        <v/>
      </c>
      <c r="BC26" s="275" t="str">
        <f>IF(BC25="","",VLOOKUP(BC25,'②シフト記号表（従来型・ユニット型共通）'!$C$6:$L$47,10,FALSE))</f>
        <v/>
      </c>
      <c r="BD26" s="276" t="str">
        <f>IF(BD25="","",VLOOKUP(BD25,'②シフト記号表（従来型・ユニット型共通）'!$C$6:$L$47,10,FALSE))</f>
        <v/>
      </c>
      <c r="BE26" s="276" t="str">
        <f>IF(BE25="","",VLOOKUP(BE25,'②シフト記号表（従来型・ユニット型共通）'!$C$6:$L$47,10,FALSE))</f>
        <v/>
      </c>
      <c r="BF26" s="721">
        <f>IF($BI$3="４週",SUM(AA26:BB26),IF($BI$3="暦月",SUM(AA26:BE26),""))</f>
        <v>0</v>
      </c>
      <c r="BG26" s="722"/>
      <c r="BH26" s="723">
        <f>IF($BI$3="４週",BF26/4,IF($BI$3="暦月",(BF26/($BI$8/7)),""))</f>
        <v>0</v>
      </c>
      <c r="BI26" s="722"/>
      <c r="BJ26" s="718"/>
      <c r="BK26" s="719"/>
      <c r="BL26" s="719"/>
      <c r="BM26" s="719"/>
      <c r="BN26" s="720"/>
    </row>
    <row r="27" spans="2:66" ht="20.25" customHeight="1">
      <c r="B27" s="660">
        <f>B25+1</f>
        <v>6</v>
      </c>
      <c r="C27" s="814"/>
      <c r="D27" s="816"/>
      <c r="E27" s="681"/>
      <c r="F27" s="817"/>
      <c r="G27" s="724"/>
      <c r="H27" s="651"/>
      <c r="I27" s="270"/>
      <c r="J27" s="271"/>
      <c r="K27" s="270"/>
      <c r="L27" s="271"/>
      <c r="M27" s="725"/>
      <c r="N27" s="726"/>
      <c r="O27" s="649"/>
      <c r="P27" s="650"/>
      <c r="Q27" s="650"/>
      <c r="R27" s="651"/>
      <c r="S27" s="655"/>
      <c r="T27" s="656"/>
      <c r="U27" s="656"/>
      <c r="V27" s="656"/>
      <c r="W27" s="657"/>
      <c r="X27" s="290" t="s">
        <v>902</v>
      </c>
      <c r="Y27" s="291"/>
      <c r="Z27" s="292"/>
      <c r="AA27" s="283"/>
      <c r="AB27" s="284"/>
      <c r="AC27" s="284"/>
      <c r="AD27" s="284"/>
      <c r="AE27" s="284"/>
      <c r="AF27" s="284"/>
      <c r="AG27" s="285"/>
      <c r="AH27" s="283"/>
      <c r="AI27" s="284"/>
      <c r="AJ27" s="284"/>
      <c r="AK27" s="284"/>
      <c r="AL27" s="284"/>
      <c r="AM27" s="284"/>
      <c r="AN27" s="285"/>
      <c r="AO27" s="283"/>
      <c r="AP27" s="284"/>
      <c r="AQ27" s="284"/>
      <c r="AR27" s="284"/>
      <c r="AS27" s="284"/>
      <c r="AT27" s="284"/>
      <c r="AU27" s="285"/>
      <c r="AV27" s="283"/>
      <c r="AW27" s="284"/>
      <c r="AX27" s="284"/>
      <c r="AY27" s="284"/>
      <c r="AZ27" s="284"/>
      <c r="BA27" s="284"/>
      <c r="BB27" s="285"/>
      <c r="BC27" s="283"/>
      <c r="BD27" s="284"/>
      <c r="BE27" s="286"/>
      <c r="BF27" s="658"/>
      <c r="BG27" s="659"/>
      <c r="BH27" s="713"/>
      <c r="BI27" s="714"/>
      <c r="BJ27" s="715"/>
      <c r="BK27" s="716"/>
      <c r="BL27" s="716"/>
      <c r="BM27" s="716"/>
      <c r="BN27" s="717"/>
    </row>
    <row r="28" spans="2:66" ht="20.25" customHeight="1">
      <c r="B28" s="661"/>
      <c r="C28" s="815"/>
      <c r="D28" s="818"/>
      <c r="E28" s="681"/>
      <c r="F28" s="817"/>
      <c r="G28" s="664"/>
      <c r="H28" s="654"/>
      <c r="I28" s="270"/>
      <c r="J28" s="271">
        <f>G27</f>
        <v>0</v>
      </c>
      <c r="K28" s="270"/>
      <c r="L28" s="271">
        <f>M27</f>
        <v>0</v>
      </c>
      <c r="M28" s="667"/>
      <c r="N28" s="668"/>
      <c r="O28" s="652"/>
      <c r="P28" s="653"/>
      <c r="Q28" s="653"/>
      <c r="R28" s="654"/>
      <c r="S28" s="655"/>
      <c r="T28" s="656"/>
      <c r="U28" s="656"/>
      <c r="V28" s="656"/>
      <c r="W28" s="657"/>
      <c r="X28" s="272" t="s">
        <v>903</v>
      </c>
      <c r="Y28" s="273"/>
      <c r="Z28" s="274"/>
      <c r="AA28" s="275" t="str">
        <f>IF(AA27="","",VLOOKUP(AA27,'②シフト記号表（従来型・ユニット型共通）'!$C$6:$L$47,10,FALSE))</f>
        <v/>
      </c>
      <c r="AB28" s="276" t="str">
        <f>IF(AB27="","",VLOOKUP(AB27,'②シフト記号表（従来型・ユニット型共通）'!$C$6:$L$47,10,FALSE))</f>
        <v/>
      </c>
      <c r="AC28" s="276" t="str">
        <f>IF(AC27="","",VLOOKUP(AC27,'②シフト記号表（従来型・ユニット型共通）'!$C$6:$L$47,10,FALSE))</f>
        <v/>
      </c>
      <c r="AD28" s="276" t="str">
        <f>IF(AD27="","",VLOOKUP(AD27,'②シフト記号表（従来型・ユニット型共通）'!$C$6:$L$47,10,FALSE))</f>
        <v/>
      </c>
      <c r="AE28" s="276" t="str">
        <f>IF(AE27="","",VLOOKUP(AE27,'②シフト記号表（従来型・ユニット型共通）'!$C$6:$L$47,10,FALSE))</f>
        <v/>
      </c>
      <c r="AF28" s="276" t="str">
        <f>IF(AF27="","",VLOOKUP(AF27,'②シフト記号表（従来型・ユニット型共通）'!$C$6:$L$47,10,FALSE))</f>
        <v/>
      </c>
      <c r="AG28" s="277" t="str">
        <f>IF(AG27="","",VLOOKUP(AG27,'②シフト記号表（従来型・ユニット型共通）'!$C$6:$L$47,10,FALSE))</f>
        <v/>
      </c>
      <c r="AH28" s="275" t="str">
        <f>IF(AH27="","",VLOOKUP(AH27,'②シフト記号表（従来型・ユニット型共通）'!$C$6:$L$47,10,FALSE))</f>
        <v/>
      </c>
      <c r="AI28" s="276" t="str">
        <f>IF(AI27="","",VLOOKUP(AI27,'②シフト記号表（従来型・ユニット型共通）'!$C$6:$L$47,10,FALSE))</f>
        <v/>
      </c>
      <c r="AJ28" s="276" t="str">
        <f>IF(AJ27="","",VLOOKUP(AJ27,'②シフト記号表（従来型・ユニット型共通）'!$C$6:$L$47,10,FALSE))</f>
        <v/>
      </c>
      <c r="AK28" s="276" t="str">
        <f>IF(AK27="","",VLOOKUP(AK27,'②シフト記号表（従来型・ユニット型共通）'!$C$6:$L$47,10,FALSE))</f>
        <v/>
      </c>
      <c r="AL28" s="276" t="str">
        <f>IF(AL27="","",VLOOKUP(AL27,'②シフト記号表（従来型・ユニット型共通）'!$C$6:$L$47,10,FALSE))</f>
        <v/>
      </c>
      <c r="AM28" s="276" t="str">
        <f>IF(AM27="","",VLOOKUP(AM27,'②シフト記号表（従来型・ユニット型共通）'!$C$6:$L$47,10,FALSE))</f>
        <v/>
      </c>
      <c r="AN28" s="277" t="str">
        <f>IF(AN27="","",VLOOKUP(AN27,'②シフト記号表（従来型・ユニット型共通）'!$C$6:$L$47,10,FALSE))</f>
        <v/>
      </c>
      <c r="AO28" s="275" t="str">
        <f>IF(AO27="","",VLOOKUP(AO27,'②シフト記号表（従来型・ユニット型共通）'!$C$6:$L$47,10,FALSE))</f>
        <v/>
      </c>
      <c r="AP28" s="276" t="str">
        <f>IF(AP27="","",VLOOKUP(AP27,'②シフト記号表（従来型・ユニット型共通）'!$C$6:$L$47,10,FALSE))</f>
        <v/>
      </c>
      <c r="AQ28" s="276" t="str">
        <f>IF(AQ27="","",VLOOKUP(AQ27,'②シフト記号表（従来型・ユニット型共通）'!$C$6:$L$47,10,FALSE))</f>
        <v/>
      </c>
      <c r="AR28" s="276" t="str">
        <f>IF(AR27="","",VLOOKUP(AR27,'②シフト記号表（従来型・ユニット型共通）'!$C$6:$L$47,10,FALSE))</f>
        <v/>
      </c>
      <c r="AS28" s="276" t="str">
        <f>IF(AS27="","",VLOOKUP(AS27,'②シフト記号表（従来型・ユニット型共通）'!$C$6:$L$47,10,FALSE))</f>
        <v/>
      </c>
      <c r="AT28" s="276" t="str">
        <f>IF(AT27="","",VLOOKUP(AT27,'②シフト記号表（従来型・ユニット型共通）'!$C$6:$L$47,10,FALSE))</f>
        <v/>
      </c>
      <c r="AU28" s="277" t="str">
        <f>IF(AU27="","",VLOOKUP(AU27,'②シフト記号表（従来型・ユニット型共通）'!$C$6:$L$47,10,FALSE))</f>
        <v/>
      </c>
      <c r="AV28" s="275" t="str">
        <f>IF(AV27="","",VLOOKUP(AV27,'②シフト記号表（従来型・ユニット型共通）'!$C$6:$L$47,10,FALSE))</f>
        <v/>
      </c>
      <c r="AW28" s="276" t="str">
        <f>IF(AW27="","",VLOOKUP(AW27,'②シフト記号表（従来型・ユニット型共通）'!$C$6:$L$47,10,FALSE))</f>
        <v/>
      </c>
      <c r="AX28" s="276" t="str">
        <f>IF(AX27="","",VLOOKUP(AX27,'②シフト記号表（従来型・ユニット型共通）'!$C$6:$L$47,10,FALSE))</f>
        <v/>
      </c>
      <c r="AY28" s="276" t="str">
        <f>IF(AY27="","",VLOOKUP(AY27,'②シフト記号表（従来型・ユニット型共通）'!$C$6:$L$47,10,FALSE))</f>
        <v/>
      </c>
      <c r="AZ28" s="276" t="str">
        <f>IF(AZ27="","",VLOOKUP(AZ27,'②シフト記号表（従来型・ユニット型共通）'!$C$6:$L$47,10,FALSE))</f>
        <v/>
      </c>
      <c r="BA28" s="276" t="str">
        <f>IF(BA27="","",VLOOKUP(BA27,'②シフト記号表（従来型・ユニット型共通）'!$C$6:$L$47,10,FALSE))</f>
        <v/>
      </c>
      <c r="BB28" s="277" t="str">
        <f>IF(BB27="","",VLOOKUP(BB27,'②シフト記号表（従来型・ユニット型共通）'!$C$6:$L$47,10,FALSE))</f>
        <v/>
      </c>
      <c r="BC28" s="275" t="str">
        <f>IF(BC27="","",VLOOKUP(BC27,'②シフト記号表（従来型・ユニット型共通）'!$C$6:$L$47,10,FALSE))</f>
        <v/>
      </c>
      <c r="BD28" s="276" t="str">
        <f>IF(BD27="","",VLOOKUP(BD27,'②シフト記号表（従来型・ユニット型共通）'!$C$6:$L$47,10,FALSE))</f>
        <v/>
      </c>
      <c r="BE28" s="276" t="str">
        <f>IF(BE27="","",VLOOKUP(BE27,'②シフト記号表（従来型・ユニット型共通）'!$C$6:$L$47,10,FALSE))</f>
        <v/>
      </c>
      <c r="BF28" s="721">
        <f>IF($BI$3="４週",SUM(AA28:BB28),IF($BI$3="暦月",SUM(AA28:BE28),""))</f>
        <v>0</v>
      </c>
      <c r="BG28" s="722"/>
      <c r="BH28" s="723">
        <f>IF($BI$3="４週",BF28/4,IF($BI$3="暦月",(BF28/($BI$8/7)),""))</f>
        <v>0</v>
      </c>
      <c r="BI28" s="722"/>
      <c r="BJ28" s="718"/>
      <c r="BK28" s="719"/>
      <c r="BL28" s="719"/>
      <c r="BM28" s="719"/>
      <c r="BN28" s="720"/>
    </row>
    <row r="29" spans="2:66" ht="20.25" customHeight="1">
      <c r="B29" s="660">
        <f>B27+1</f>
        <v>7</v>
      </c>
      <c r="C29" s="814"/>
      <c r="D29" s="816"/>
      <c r="E29" s="681"/>
      <c r="F29" s="817"/>
      <c r="G29" s="724"/>
      <c r="H29" s="651"/>
      <c r="I29" s="270"/>
      <c r="J29" s="271"/>
      <c r="K29" s="270"/>
      <c r="L29" s="271"/>
      <c r="M29" s="725"/>
      <c r="N29" s="726"/>
      <c r="O29" s="649"/>
      <c r="P29" s="650"/>
      <c r="Q29" s="650"/>
      <c r="R29" s="651"/>
      <c r="S29" s="655"/>
      <c r="T29" s="656"/>
      <c r="U29" s="656"/>
      <c r="V29" s="656"/>
      <c r="W29" s="657"/>
      <c r="X29" s="280" t="s">
        <v>902</v>
      </c>
      <c r="Y29" s="281"/>
      <c r="Z29" s="282"/>
      <c r="AA29" s="283"/>
      <c r="AB29" s="284"/>
      <c r="AC29" s="284"/>
      <c r="AD29" s="284"/>
      <c r="AE29" s="284"/>
      <c r="AF29" s="284"/>
      <c r="AG29" s="285"/>
      <c r="AH29" s="283"/>
      <c r="AI29" s="284"/>
      <c r="AJ29" s="284"/>
      <c r="AK29" s="284"/>
      <c r="AL29" s="284"/>
      <c r="AM29" s="284"/>
      <c r="AN29" s="285"/>
      <c r="AO29" s="283"/>
      <c r="AP29" s="284"/>
      <c r="AQ29" s="284"/>
      <c r="AR29" s="284"/>
      <c r="AS29" s="284"/>
      <c r="AT29" s="284"/>
      <c r="AU29" s="285"/>
      <c r="AV29" s="283"/>
      <c r="AW29" s="284"/>
      <c r="AX29" s="284"/>
      <c r="AY29" s="284"/>
      <c r="AZ29" s="284"/>
      <c r="BA29" s="284"/>
      <c r="BB29" s="285"/>
      <c r="BC29" s="283"/>
      <c r="BD29" s="284"/>
      <c r="BE29" s="286"/>
      <c r="BF29" s="658"/>
      <c r="BG29" s="659"/>
      <c r="BH29" s="713"/>
      <c r="BI29" s="714"/>
      <c r="BJ29" s="715"/>
      <c r="BK29" s="716"/>
      <c r="BL29" s="716"/>
      <c r="BM29" s="716"/>
      <c r="BN29" s="717"/>
    </row>
    <row r="30" spans="2:66" ht="20.25" customHeight="1">
      <c r="B30" s="661"/>
      <c r="C30" s="815"/>
      <c r="D30" s="818"/>
      <c r="E30" s="681"/>
      <c r="F30" s="817"/>
      <c r="G30" s="664"/>
      <c r="H30" s="654"/>
      <c r="I30" s="270"/>
      <c r="J30" s="271">
        <f>G29</f>
        <v>0</v>
      </c>
      <c r="K30" s="270"/>
      <c r="L30" s="271">
        <f>M29</f>
        <v>0</v>
      </c>
      <c r="M30" s="667"/>
      <c r="N30" s="668"/>
      <c r="O30" s="652"/>
      <c r="P30" s="653"/>
      <c r="Q30" s="653"/>
      <c r="R30" s="654"/>
      <c r="S30" s="655"/>
      <c r="T30" s="656"/>
      <c r="U30" s="656"/>
      <c r="V30" s="656"/>
      <c r="W30" s="657"/>
      <c r="X30" s="272" t="s">
        <v>903</v>
      </c>
      <c r="Y30" s="273"/>
      <c r="Z30" s="274"/>
      <c r="AA30" s="275" t="str">
        <f>IF(AA29="","",VLOOKUP(AA29,'②シフト記号表（従来型・ユニット型共通）'!$C$6:$L$47,10,FALSE))</f>
        <v/>
      </c>
      <c r="AB30" s="276" t="str">
        <f>IF(AB29="","",VLOOKUP(AB29,'②シフト記号表（従来型・ユニット型共通）'!$C$6:$L$47,10,FALSE))</f>
        <v/>
      </c>
      <c r="AC30" s="276" t="str">
        <f>IF(AC29="","",VLOOKUP(AC29,'②シフト記号表（従来型・ユニット型共通）'!$C$6:$L$47,10,FALSE))</f>
        <v/>
      </c>
      <c r="AD30" s="276" t="str">
        <f>IF(AD29="","",VLOOKUP(AD29,'②シフト記号表（従来型・ユニット型共通）'!$C$6:$L$47,10,FALSE))</f>
        <v/>
      </c>
      <c r="AE30" s="276" t="str">
        <f>IF(AE29="","",VLOOKUP(AE29,'②シフト記号表（従来型・ユニット型共通）'!$C$6:$L$47,10,FALSE))</f>
        <v/>
      </c>
      <c r="AF30" s="276" t="str">
        <f>IF(AF29="","",VLOOKUP(AF29,'②シフト記号表（従来型・ユニット型共通）'!$C$6:$L$47,10,FALSE))</f>
        <v/>
      </c>
      <c r="AG30" s="277" t="str">
        <f>IF(AG29="","",VLOOKUP(AG29,'②シフト記号表（従来型・ユニット型共通）'!$C$6:$L$47,10,FALSE))</f>
        <v/>
      </c>
      <c r="AH30" s="275" t="str">
        <f>IF(AH29="","",VLOOKUP(AH29,'②シフト記号表（従来型・ユニット型共通）'!$C$6:$L$47,10,FALSE))</f>
        <v/>
      </c>
      <c r="AI30" s="276" t="str">
        <f>IF(AI29="","",VLOOKUP(AI29,'②シフト記号表（従来型・ユニット型共通）'!$C$6:$L$47,10,FALSE))</f>
        <v/>
      </c>
      <c r="AJ30" s="276" t="str">
        <f>IF(AJ29="","",VLOOKUP(AJ29,'②シフト記号表（従来型・ユニット型共通）'!$C$6:$L$47,10,FALSE))</f>
        <v/>
      </c>
      <c r="AK30" s="276" t="str">
        <f>IF(AK29="","",VLOOKUP(AK29,'②シフト記号表（従来型・ユニット型共通）'!$C$6:$L$47,10,FALSE))</f>
        <v/>
      </c>
      <c r="AL30" s="276" t="str">
        <f>IF(AL29="","",VLOOKUP(AL29,'②シフト記号表（従来型・ユニット型共通）'!$C$6:$L$47,10,FALSE))</f>
        <v/>
      </c>
      <c r="AM30" s="276" t="str">
        <f>IF(AM29="","",VLOOKUP(AM29,'②シフト記号表（従来型・ユニット型共通）'!$C$6:$L$47,10,FALSE))</f>
        <v/>
      </c>
      <c r="AN30" s="277" t="str">
        <f>IF(AN29="","",VLOOKUP(AN29,'②シフト記号表（従来型・ユニット型共通）'!$C$6:$L$47,10,FALSE))</f>
        <v/>
      </c>
      <c r="AO30" s="275" t="str">
        <f>IF(AO29="","",VLOOKUP(AO29,'②シフト記号表（従来型・ユニット型共通）'!$C$6:$L$47,10,FALSE))</f>
        <v/>
      </c>
      <c r="AP30" s="276" t="str">
        <f>IF(AP29="","",VLOOKUP(AP29,'②シフト記号表（従来型・ユニット型共通）'!$C$6:$L$47,10,FALSE))</f>
        <v/>
      </c>
      <c r="AQ30" s="276" t="str">
        <f>IF(AQ29="","",VLOOKUP(AQ29,'②シフト記号表（従来型・ユニット型共通）'!$C$6:$L$47,10,FALSE))</f>
        <v/>
      </c>
      <c r="AR30" s="276" t="str">
        <f>IF(AR29="","",VLOOKUP(AR29,'②シフト記号表（従来型・ユニット型共通）'!$C$6:$L$47,10,FALSE))</f>
        <v/>
      </c>
      <c r="AS30" s="276" t="str">
        <f>IF(AS29="","",VLOOKUP(AS29,'②シフト記号表（従来型・ユニット型共通）'!$C$6:$L$47,10,FALSE))</f>
        <v/>
      </c>
      <c r="AT30" s="276" t="str">
        <f>IF(AT29="","",VLOOKUP(AT29,'②シフト記号表（従来型・ユニット型共通）'!$C$6:$L$47,10,FALSE))</f>
        <v/>
      </c>
      <c r="AU30" s="277" t="str">
        <f>IF(AU29="","",VLOOKUP(AU29,'②シフト記号表（従来型・ユニット型共通）'!$C$6:$L$47,10,FALSE))</f>
        <v/>
      </c>
      <c r="AV30" s="275" t="str">
        <f>IF(AV29="","",VLOOKUP(AV29,'②シフト記号表（従来型・ユニット型共通）'!$C$6:$L$47,10,FALSE))</f>
        <v/>
      </c>
      <c r="AW30" s="276" t="str">
        <f>IF(AW29="","",VLOOKUP(AW29,'②シフト記号表（従来型・ユニット型共通）'!$C$6:$L$47,10,FALSE))</f>
        <v/>
      </c>
      <c r="AX30" s="276" t="str">
        <f>IF(AX29="","",VLOOKUP(AX29,'②シフト記号表（従来型・ユニット型共通）'!$C$6:$L$47,10,FALSE))</f>
        <v/>
      </c>
      <c r="AY30" s="276" t="str">
        <f>IF(AY29="","",VLOOKUP(AY29,'②シフト記号表（従来型・ユニット型共通）'!$C$6:$L$47,10,FALSE))</f>
        <v/>
      </c>
      <c r="AZ30" s="276" t="str">
        <f>IF(AZ29="","",VLOOKUP(AZ29,'②シフト記号表（従来型・ユニット型共通）'!$C$6:$L$47,10,FALSE))</f>
        <v/>
      </c>
      <c r="BA30" s="276" t="str">
        <f>IF(BA29="","",VLOOKUP(BA29,'②シフト記号表（従来型・ユニット型共通）'!$C$6:$L$47,10,FALSE))</f>
        <v/>
      </c>
      <c r="BB30" s="277" t="str">
        <f>IF(BB29="","",VLOOKUP(BB29,'②シフト記号表（従来型・ユニット型共通）'!$C$6:$L$47,10,FALSE))</f>
        <v/>
      </c>
      <c r="BC30" s="275" t="str">
        <f>IF(BC29="","",VLOOKUP(BC29,'②シフト記号表（従来型・ユニット型共通）'!$C$6:$L$47,10,FALSE))</f>
        <v/>
      </c>
      <c r="BD30" s="276" t="str">
        <f>IF(BD29="","",VLOOKUP(BD29,'②シフト記号表（従来型・ユニット型共通）'!$C$6:$L$47,10,FALSE))</f>
        <v/>
      </c>
      <c r="BE30" s="276" t="str">
        <f>IF(BE29="","",VLOOKUP(BE29,'②シフト記号表（従来型・ユニット型共通）'!$C$6:$L$47,10,FALSE))</f>
        <v/>
      </c>
      <c r="BF30" s="721">
        <f>IF($BI$3="４週",SUM(AA30:BB30),IF($BI$3="暦月",SUM(AA30:BE30),""))</f>
        <v>0</v>
      </c>
      <c r="BG30" s="722"/>
      <c r="BH30" s="723">
        <f>IF($BI$3="４週",BF30/4,IF($BI$3="暦月",(BF30/($BI$8/7)),""))</f>
        <v>0</v>
      </c>
      <c r="BI30" s="722"/>
      <c r="BJ30" s="718"/>
      <c r="BK30" s="719"/>
      <c r="BL30" s="719"/>
      <c r="BM30" s="719"/>
      <c r="BN30" s="720"/>
    </row>
    <row r="31" spans="2:66" ht="20.25" customHeight="1">
      <c r="B31" s="660">
        <f>B29+1</f>
        <v>8</v>
      </c>
      <c r="C31" s="814"/>
      <c r="D31" s="816"/>
      <c r="E31" s="681"/>
      <c r="F31" s="817"/>
      <c r="G31" s="724"/>
      <c r="H31" s="651"/>
      <c r="I31" s="270"/>
      <c r="J31" s="271"/>
      <c r="K31" s="270"/>
      <c r="L31" s="271"/>
      <c r="M31" s="725"/>
      <c r="N31" s="726"/>
      <c r="O31" s="649"/>
      <c r="P31" s="650"/>
      <c r="Q31" s="650"/>
      <c r="R31" s="651"/>
      <c r="S31" s="655"/>
      <c r="T31" s="656"/>
      <c r="U31" s="656"/>
      <c r="V31" s="656"/>
      <c r="W31" s="657"/>
      <c r="X31" s="280" t="s">
        <v>902</v>
      </c>
      <c r="Y31" s="281"/>
      <c r="Z31" s="282"/>
      <c r="AA31" s="283"/>
      <c r="AB31" s="284"/>
      <c r="AC31" s="284"/>
      <c r="AD31" s="284"/>
      <c r="AE31" s="284"/>
      <c r="AF31" s="284"/>
      <c r="AG31" s="285"/>
      <c r="AH31" s="283"/>
      <c r="AI31" s="284"/>
      <c r="AJ31" s="284"/>
      <c r="AK31" s="284"/>
      <c r="AL31" s="284"/>
      <c r="AM31" s="284"/>
      <c r="AN31" s="285"/>
      <c r="AO31" s="283"/>
      <c r="AP31" s="284"/>
      <c r="AQ31" s="284"/>
      <c r="AR31" s="284"/>
      <c r="AS31" s="284"/>
      <c r="AT31" s="284"/>
      <c r="AU31" s="285"/>
      <c r="AV31" s="283"/>
      <c r="AW31" s="284"/>
      <c r="AX31" s="284"/>
      <c r="AY31" s="284"/>
      <c r="AZ31" s="284"/>
      <c r="BA31" s="284"/>
      <c r="BB31" s="285"/>
      <c r="BC31" s="283"/>
      <c r="BD31" s="284"/>
      <c r="BE31" s="286"/>
      <c r="BF31" s="658"/>
      <c r="BG31" s="659"/>
      <c r="BH31" s="713"/>
      <c r="BI31" s="714"/>
      <c r="BJ31" s="715"/>
      <c r="BK31" s="716"/>
      <c r="BL31" s="716"/>
      <c r="BM31" s="716"/>
      <c r="BN31" s="717"/>
    </row>
    <row r="32" spans="2:66" ht="20.25" customHeight="1">
      <c r="B32" s="661"/>
      <c r="C32" s="815"/>
      <c r="D32" s="818"/>
      <c r="E32" s="681"/>
      <c r="F32" s="817"/>
      <c r="G32" s="664"/>
      <c r="H32" s="654"/>
      <c r="I32" s="270"/>
      <c r="J32" s="271">
        <f>G31</f>
        <v>0</v>
      </c>
      <c r="K32" s="270"/>
      <c r="L32" s="271">
        <f>M31</f>
        <v>0</v>
      </c>
      <c r="M32" s="667"/>
      <c r="N32" s="668"/>
      <c r="O32" s="652"/>
      <c r="P32" s="653"/>
      <c r="Q32" s="653"/>
      <c r="R32" s="654"/>
      <c r="S32" s="655"/>
      <c r="T32" s="656"/>
      <c r="U32" s="656"/>
      <c r="V32" s="656"/>
      <c r="W32" s="657"/>
      <c r="X32" s="272" t="s">
        <v>903</v>
      </c>
      <c r="Y32" s="273"/>
      <c r="Z32" s="274"/>
      <c r="AA32" s="275" t="str">
        <f>IF(AA31="","",VLOOKUP(AA31,'②シフト記号表（従来型・ユニット型共通）'!$C$6:$L$47,10,FALSE))</f>
        <v/>
      </c>
      <c r="AB32" s="276" t="str">
        <f>IF(AB31="","",VLOOKUP(AB31,'②シフト記号表（従来型・ユニット型共通）'!$C$6:$L$47,10,FALSE))</f>
        <v/>
      </c>
      <c r="AC32" s="276" t="str">
        <f>IF(AC31="","",VLOOKUP(AC31,'②シフト記号表（従来型・ユニット型共通）'!$C$6:$L$47,10,FALSE))</f>
        <v/>
      </c>
      <c r="AD32" s="276" t="str">
        <f>IF(AD31="","",VLOOKUP(AD31,'②シフト記号表（従来型・ユニット型共通）'!$C$6:$L$47,10,FALSE))</f>
        <v/>
      </c>
      <c r="AE32" s="276" t="str">
        <f>IF(AE31="","",VLOOKUP(AE31,'②シフト記号表（従来型・ユニット型共通）'!$C$6:$L$47,10,FALSE))</f>
        <v/>
      </c>
      <c r="AF32" s="276" t="str">
        <f>IF(AF31="","",VLOOKUP(AF31,'②シフト記号表（従来型・ユニット型共通）'!$C$6:$L$47,10,FALSE))</f>
        <v/>
      </c>
      <c r="AG32" s="277" t="str">
        <f>IF(AG31="","",VLOOKUP(AG31,'②シフト記号表（従来型・ユニット型共通）'!$C$6:$L$47,10,FALSE))</f>
        <v/>
      </c>
      <c r="AH32" s="275" t="str">
        <f>IF(AH31="","",VLOOKUP(AH31,'②シフト記号表（従来型・ユニット型共通）'!$C$6:$L$47,10,FALSE))</f>
        <v/>
      </c>
      <c r="AI32" s="276" t="str">
        <f>IF(AI31="","",VLOOKUP(AI31,'②シフト記号表（従来型・ユニット型共通）'!$C$6:$L$47,10,FALSE))</f>
        <v/>
      </c>
      <c r="AJ32" s="276" t="str">
        <f>IF(AJ31="","",VLOOKUP(AJ31,'②シフト記号表（従来型・ユニット型共通）'!$C$6:$L$47,10,FALSE))</f>
        <v/>
      </c>
      <c r="AK32" s="276" t="str">
        <f>IF(AK31="","",VLOOKUP(AK31,'②シフト記号表（従来型・ユニット型共通）'!$C$6:$L$47,10,FALSE))</f>
        <v/>
      </c>
      <c r="AL32" s="276" t="str">
        <f>IF(AL31="","",VLOOKUP(AL31,'②シフト記号表（従来型・ユニット型共通）'!$C$6:$L$47,10,FALSE))</f>
        <v/>
      </c>
      <c r="AM32" s="276" t="str">
        <f>IF(AM31="","",VLOOKUP(AM31,'②シフト記号表（従来型・ユニット型共通）'!$C$6:$L$47,10,FALSE))</f>
        <v/>
      </c>
      <c r="AN32" s="277" t="str">
        <f>IF(AN31="","",VLOOKUP(AN31,'②シフト記号表（従来型・ユニット型共通）'!$C$6:$L$47,10,FALSE))</f>
        <v/>
      </c>
      <c r="AO32" s="275" t="str">
        <f>IF(AO31="","",VLOOKUP(AO31,'②シフト記号表（従来型・ユニット型共通）'!$C$6:$L$47,10,FALSE))</f>
        <v/>
      </c>
      <c r="AP32" s="276" t="str">
        <f>IF(AP31="","",VLOOKUP(AP31,'②シフト記号表（従来型・ユニット型共通）'!$C$6:$L$47,10,FALSE))</f>
        <v/>
      </c>
      <c r="AQ32" s="276" t="str">
        <f>IF(AQ31="","",VLOOKUP(AQ31,'②シフト記号表（従来型・ユニット型共通）'!$C$6:$L$47,10,FALSE))</f>
        <v/>
      </c>
      <c r="AR32" s="276" t="str">
        <f>IF(AR31="","",VLOOKUP(AR31,'②シフト記号表（従来型・ユニット型共通）'!$C$6:$L$47,10,FALSE))</f>
        <v/>
      </c>
      <c r="AS32" s="276" t="str">
        <f>IF(AS31="","",VLOOKUP(AS31,'②シフト記号表（従来型・ユニット型共通）'!$C$6:$L$47,10,FALSE))</f>
        <v/>
      </c>
      <c r="AT32" s="276" t="str">
        <f>IF(AT31="","",VLOOKUP(AT31,'②シフト記号表（従来型・ユニット型共通）'!$C$6:$L$47,10,FALSE))</f>
        <v/>
      </c>
      <c r="AU32" s="277" t="str">
        <f>IF(AU31="","",VLOOKUP(AU31,'②シフト記号表（従来型・ユニット型共通）'!$C$6:$L$47,10,FALSE))</f>
        <v/>
      </c>
      <c r="AV32" s="275" t="str">
        <f>IF(AV31="","",VLOOKUP(AV31,'②シフト記号表（従来型・ユニット型共通）'!$C$6:$L$47,10,FALSE))</f>
        <v/>
      </c>
      <c r="AW32" s="276" t="str">
        <f>IF(AW31="","",VLOOKUP(AW31,'②シフト記号表（従来型・ユニット型共通）'!$C$6:$L$47,10,FALSE))</f>
        <v/>
      </c>
      <c r="AX32" s="276" t="str">
        <f>IF(AX31="","",VLOOKUP(AX31,'②シフト記号表（従来型・ユニット型共通）'!$C$6:$L$47,10,FALSE))</f>
        <v/>
      </c>
      <c r="AY32" s="276" t="str">
        <f>IF(AY31="","",VLOOKUP(AY31,'②シフト記号表（従来型・ユニット型共通）'!$C$6:$L$47,10,FALSE))</f>
        <v/>
      </c>
      <c r="AZ32" s="276" t="str">
        <f>IF(AZ31="","",VLOOKUP(AZ31,'②シフト記号表（従来型・ユニット型共通）'!$C$6:$L$47,10,FALSE))</f>
        <v/>
      </c>
      <c r="BA32" s="276" t="str">
        <f>IF(BA31="","",VLOOKUP(BA31,'②シフト記号表（従来型・ユニット型共通）'!$C$6:$L$47,10,FALSE))</f>
        <v/>
      </c>
      <c r="BB32" s="277" t="str">
        <f>IF(BB31="","",VLOOKUP(BB31,'②シフト記号表（従来型・ユニット型共通）'!$C$6:$L$47,10,FALSE))</f>
        <v/>
      </c>
      <c r="BC32" s="275" t="str">
        <f>IF(BC31="","",VLOOKUP(BC31,'②シフト記号表（従来型・ユニット型共通）'!$C$6:$L$47,10,FALSE))</f>
        <v/>
      </c>
      <c r="BD32" s="276" t="str">
        <f>IF(BD31="","",VLOOKUP(BD31,'②シフト記号表（従来型・ユニット型共通）'!$C$6:$L$47,10,FALSE))</f>
        <v/>
      </c>
      <c r="BE32" s="276" t="str">
        <f>IF(BE31="","",VLOOKUP(BE31,'②シフト記号表（従来型・ユニット型共通）'!$C$6:$L$47,10,FALSE))</f>
        <v/>
      </c>
      <c r="BF32" s="721">
        <f>IF($BI$3="４週",SUM(AA32:BB32),IF($BI$3="暦月",SUM(AA32:BE32),""))</f>
        <v>0</v>
      </c>
      <c r="BG32" s="722"/>
      <c r="BH32" s="723">
        <f>IF($BI$3="４週",BF32/4,IF($BI$3="暦月",(BF32/($BI$8/7)),""))</f>
        <v>0</v>
      </c>
      <c r="BI32" s="722"/>
      <c r="BJ32" s="718"/>
      <c r="BK32" s="719"/>
      <c r="BL32" s="719"/>
      <c r="BM32" s="719"/>
      <c r="BN32" s="720"/>
    </row>
    <row r="33" spans="2:66" ht="20.25" customHeight="1">
      <c r="B33" s="660">
        <f>B31+1</f>
        <v>9</v>
      </c>
      <c r="C33" s="814"/>
      <c r="D33" s="816"/>
      <c r="E33" s="681"/>
      <c r="F33" s="817"/>
      <c r="G33" s="724"/>
      <c r="H33" s="651"/>
      <c r="I33" s="270"/>
      <c r="J33" s="271"/>
      <c r="K33" s="270"/>
      <c r="L33" s="271"/>
      <c r="M33" s="725"/>
      <c r="N33" s="726"/>
      <c r="O33" s="649"/>
      <c r="P33" s="650"/>
      <c r="Q33" s="650"/>
      <c r="R33" s="651"/>
      <c r="S33" s="655"/>
      <c r="T33" s="656"/>
      <c r="U33" s="656"/>
      <c r="V33" s="656"/>
      <c r="W33" s="657"/>
      <c r="X33" s="280" t="s">
        <v>902</v>
      </c>
      <c r="Y33" s="281"/>
      <c r="Z33" s="282"/>
      <c r="AA33" s="283"/>
      <c r="AB33" s="284"/>
      <c r="AC33" s="284"/>
      <c r="AD33" s="284"/>
      <c r="AE33" s="284"/>
      <c r="AF33" s="284"/>
      <c r="AG33" s="285"/>
      <c r="AH33" s="283"/>
      <c r="AI33" s="284"/>
      <c r="AJ33" s="284"/>
      <c r="AK33" s="284"/>
      <c r="AL33" s="284"/>
      <c r="AM33" s="284"/>
      <c r="AN33" s="285"/>
      <c r="AO33" s="283"/>
      <c r="AP33" s="284"/>
      <c r="AQ33" s="284"/>
      <c r="AR33" s="284"/>
      <c r="AS33" s="284"/>
      <c r="AT33" s="284"/>
      <c r="AU33" s="285"/>
      <c r="AV33" s="283"/>
      <c r="AW33" s="284"/>
      <c r="AX33" s="284"/>
      <c r="AY33" s="284"/>
      <c r="AZ33" s="284"/>
      <c r="BA33" s="284"/>
      <c r="BB33" s="285"/>
      <c r="BC33" s="283"/>
      <c r="BD33" s="284"/>
      <c r="BE33" s="286"/>
      <c r="BF33" s="658"/>
      <c r="BG33" s="659"/>
      <c r="BH33" s="713"/>
      <c r="BI33" s="714"/>
      <c r="BJ33" s="715"/>
      <c r="BK33" s="716"/>
      <c r="BL33" s="716"/>
      <c r="BM33" s="716"/>
      <c r="BN33" s="717"/>
    </row>
    <row r="34" spans="2:66" ht="20.25" customHeight="1">
      <c r="B34" s="661"/>
      <c r="C34" s="815"/>
      <c r="D34" s="818"/>
      <c r="E34" s="681"/>
      <c r="F34" s="817"/>
      <c r="G34" s="664"/>
      <c r="H34" s="654"/>
      <c r="I34" s="270"/>
      <c r="J34" s="271">
        <f>G33</f>
        <v>0</v>
      </c>
      <c r="K34" s="270"/>
      <c r="L34" s="271">
        <f>M33</f>
        <v>0</v>
      </c>
      <c r="M34" s="667"/>
      <c r="N34" s="668"/>
      <c r="O34" s="652"/>
      <c r="P34" s="653"/>
      <c r="Q34" s="653"/>
      <c r="R34" s="654"/>
      <c r="S34" s="655"/>
      <c r="T34" s="656"/>
      <c r="U34" s="656"/>
      <c r="V34" s="656"/>
      <c r="W34" s="657"/>
      <c r="X34" s="287" t="s">
        <v>903</v>
      </c>
      <c r="Y34" s="288"/>
      <c r="Z34" s="289"/>
      <c r="AA34" s="275" t="str">
        <f>IF(AA33="","",VLOOKUP(AA33,'②シフト記号表（従来型・ユニット型共通）'!$C$6:$L$47,10,FALSE))</f>
        <v/>
      </c>
      <c r="AB34" s="276" t="str">
        <f>IF(AB33="","",VLOOKUP(AB33,'②シフト記号表（従来型・ユニット型共通）'!$C$6:$L$47,10,FALSE))</f>
        <v/>
      </c>
      <c r="AC34" s="276" t="str">
        <f>IF(AC33="","",VLOOKUP(AC33,'②シフト記号表（従来型・ユニット型共通）'!$C$6:$L$47,10,FALSE))</f>
        <v/>
      </c>
      <c r="AD34" s="276" t="str">
        <f>IF(AD33="","",VLOOKUP(AD33,'②シフト記号表（従来型・ユニット型共通）'!$C$6:$L$47,10,FALSE))</f>
        <v/>
      </c>
      <c r="AE34" s="276" t="str">
        <f>IF(AE33="","",VLOOKUP(AE33,'②シフト記号表（従来型・ユニット型共通）'!$C$6:$L$47,10,FALSE))</f>
        <v/>
      </c>
      <c r="AF34" s="276" t="str">
        <f>IF(AF33="","",VLOOKUP(AF33,'②シフト記号表（従来型・ユニット型共通）'!$C$6:$L$47,10,FALSE))</f>
        <v/>
      </c>
      <c r="AG34" s="277" t="str">
        <f>IF(AG33="","",VLOOKUP(AG33,'②シフト記号表（従来型・ユニット型共通）'!$C$6:$L$47,10,FALSE))</f>
        <v/>
      </c>
      <c r="AH34" s="275" t="str">
        <f>IF(AH33="","",VLOOKUP(AH33,'②シフト記号表（従来型・ユニット型共通）'!$C$6:$L$47,10,FALSE))</f>
        <v/>
      </c>
      <c r="AI34" s="276" t="str">
        <f>IF(AI33="","",VLOOKUP(AI33,'②シフト記号表（従来型・ユニット型共通）'!$C$6:$L$47,10,FALSE))</f>
        <v/>
      </c>
      <c r="AJ34" s="276" t="str">
        <f>IF(AJ33="","",VLOOKUP(AJ33,'②シフト記号表（従来型・ユニット型共通）'!$C$6:$L$47,10,FALSE))</f>
        <v/>
      </c>
      <c r="AK34" s="276" t="str">
        <f>IF(AK33="","",VLOOKUP(AK33,'②シフト記号表（従来型・ユニット型共通）'!$C$6:$L$47,10,FALSE))</f>
        <v/>
      </c>
      <c r="AL34" s="276" t="str">
        <f>IF(AL33="","",VLOOKUP(AL33,'②シフト記号表（従来型・ユニット型共通）'!$C$6:$L$47,10,FALSE))</f>
        <v/>
      </c>
      <c r="AM34" s="276" t="str">
        <f>IF(AM33="","",VLOOKUP(AM33,'②シフト記号表（従来型・ユニット型共通）'!$C$6:$L$47,10,FALSE))</f>
        <v/>
      </c>
      <c r="AN34" s="277" t="str">
        <f>IF(AN33="","",VLOOKUP(AN33,'②シフト記号表（従来型・ユニット型共通）'!$C$6:$L$47,10,FALSE))</f>
        <v/>
      </c>
      <c r="AO34" s="275" t="str">
        <f>IF(AO33="","",VLOOKUP(AO33,'②シフト記号表（従来型・ユニット型共通）'!$C$6:$L$47,10,FALSE))</f>
        <v/>
      </c>
      <c r="AP34" s="276" t="str">
        <f>IF(AP33="","",VLOOKUP(AP33,'②シフト記号表（従来型・ユニット型共通）'!$C$6:$L$47,10,FALSE))</f>
        <v/>
      </c>
      <c r="AQ34" s="276" t="str">
        <f>IF(AQ33="","",VLOOKUP(AQ33,'②シフト記号表（従来型・ユニット型共通）'!$C$6:$L$47,10,FALSE))</f>
        <v/>
      </c>
      <c r="AR34" s="276" t="str">
        <f>IF(AR33="","",VLOOKUP(AR33,'②シフト記号表（従来型・ユニット型共通）'!$C$6:$L$47,10,FALSE))</f>
        <v/>
      </c>
      <c r="AS34" s="276" t="str">
        <f>IF(AS33="","",VLOOKUP(AS33,'②シフト記号表（従来型・ユニット型共通）'!$C$6:$L$47,10,FALSE))</f>
        <v/>
      </c>
      <c r="AT34" s="276" t="str">
        <f>IF(AT33="","",VLOOKUP(AT33,'②シフト記号表（従来型・ユニット型共通）'!$C$6:$L$47,10,FALSE))</f>
        <v/>
      </c>
      <c r="AU34" s="277" t="str">
        <f>IF(AU33="","",VLOOKUP(AU33,'②シフト記号表（従来型・ユニット型共通）'!$C$6:$L$47,10,FALSE))</f>
        <v/>
      </c>
      <c r="AV34" s="275" t="str">
        <f>IF(AV33="","",VLOOKUP(AV33,'②シフト記号表（従来型・ユニット型共通）'!$C$6:$L$47,10,FALSE))</f>
        <v/>
      </c>
      <c r="AW34" s="276" t="str">
        <f>IF(AW33="","",VLOOKUP(AW33,'②シフト記号表（従来型・ユニット型共通）'!$C$6:$L$47,10,FALSE))</f>
        <v/>
      </c>
      <c r="AX34" s="276" t="str">
        <f>IF(AX33="","",VLOOKUP(AX33,'②シフト記号表（従来型・ユニット型共通）'!$C$6:$L$47,10,FALSE))</f>
        <v/>
      </c>
      <c r="AY34" s="276" t="str">
        <f>IF(AY33="","",VLOOKUP(AY33,'②シフト記号表（従来型・ユニット型共通）'!$C$6:$L$47,10,FALSE))</f>
        <v/>
      </c>
      <c r="AZ34" s="276" t="str">
        <f>IF(AZ33="","",VLOOKUP(AZ33,'②シフト記号表（従来型・ユニット型共通）'!$C$6:$L$47,10,FALSE))</f>
        <v/>
      </c>
      <c r="BA34" s="276" t="str">
        <f>IF(BA33="","",VLOOKUP(BA33,'②シフト記号表（従来型・ユニット型共通）'!$C$6:$L$47,10,FALSE))</f>
        <v/>
      </c>
      <c r="BB34" s="277" t="str">
        <f>IF(BB33="","",VLOOKUP(BB33,'②シフト記号表（従来型・ユニット型共通）'!$C$6:$L$47,10,FALSE))</f>
        <v/>
      </c>
      <c r="BC34" s="275" t="str">
        <f>IF(BC33="","",VLOOKUP(BC33,'②シフト記号表（従来型・ユニット型共通）'!$C$6:$L$47,10,FALSE))</f>
        <v/>
      </c>
      <c r="BD34" s="276" t="str">
        <f>IF(BD33="","",VLOOKUP(BD33,'②シフト記号表（従来型・ユニット型共通）'!$C$6:$L$47,10,FALSE))</f>
        <v/>
      </c>
      <c r="BE34" s="276" t="str">
        <f>IF(BE33="","",VLOOKUP(BE33,'②シフト記号表（従来型・ユニット型共通）'!$C$6:$L$47,10,FALSE))</f>
        <v/>
      </c>
      <c r="BF34" s="721">
        <f>IF($BI$3="４週",SUM(AA34:BB34),IF($BI$3="暦月",SUM(AA34:BE34),""))</f>
        <v>0</v>
      </c>
      <c r="BG34" s="722"/>
      <c r="BH34" s="723">
        <f>IF($BI$3="４週",BF34/4,IF($BI$3="暦月",(BF34/($BI$8/7)),""))</f>
        <v>0</v>
      </c>
      <c r="BI34" s="722"/>
      <c r="BJ34" s="718"/>
      <c r="BK34" s="719"/>
      <c r="BL34" s="719"/>
      <c r="BM34" s="719"/>
      <c r="BN34" s="720"/>
    </row>
    <row r="35" spans="2:66" ht="20.25" customHeight="1">
      <c r="B35" s="660">
        <f>B33+1</f>
        <v>10</v>
      </c>
      <c r="C35" s="814"/>
      <c r="D35" s="816"/>
      <c r="E35" s="681"/>
      <c r="F35" s="817"/>
      <c r="G35" s="724"/>
      <c r="H35" s="651"/>
      <c r="I35" s="270"/>
      <c r="J35" s="271"/>
      <c r="K35" s="270"/>
      <c r="L35" s="271"/>
      <c r="M35" s="725"/>
      <c r="N35" s="726"/>
      <c r="O35" s="649"/>
      <c r="P35" s="650"/>
      <c r="Q35" s="650"/>
      <c r="R35" s="651"/>
      <c r="S35" s="655"/>
      <c r="T35" s="656"/>
      <c r="U35" s="656"/>
      <c r="V35" s="656"/>
      <c r="W35" s="657"/>
      <c r="X35" s="290" t="s">
        <v>902</v>
      </c>
      <c r="Y35" s="291"/>
      <c r="Z35" s="292"/>
      <c r="AA35" s="283"/>
      <c r="AB35" s="284"/>
      <c r="AC35" s="284"/>
      <c r="AD35" s="284"/>
      <c r="AE35" s="284"/>
      <c r="AF35" s="284"/>
      <c r="AG35" s="285"/>
      <c r="AH35" s="283"/>
      <c r="AI35" s="284"/>
      <c r="AJ35" s="284"/>
      <c r="AK35" s="284"/>
      <c r="AL35" s="284"/>
      <c r="AM35" s="284"/>
      <c r="AN35" s="285"/>
      <c r="AO35" s="283"/>
      <c r="AP35" s="284"/>
      <c r="AQ35" s="284"/>
      <c r="AR35" s="284"/>
      <c r="AS35" s="284"/>
      <c r="AT35" s="284"/>
      <c r="AU35" s="285"/>
      <c r="AV35" s="283"/>
      <c r="AW35" s="284"/>
      <c r="AX35" s="284"/>
      <c r="AY35" s="284"/>
      <c r="AZ35" s="284"/>
      <c r="BA35" s="284"/>
      <c r="BB35" s="285"/>
      <c r="BC35" s="283"/>
      <c r="BD35" s="284"/>
      <c r="BE35" s="286"/>
      <c r="BF35" s="658"/>
      <c r="BG35" s="659"/>
      <c r="BH35" s="713"/>
      <c r="BI35" s="714"/>
      <c r="BJ35" s="715"/>
      <c r="BK35" s="716"/>
      <c r="BL35" s="716"/>
      <c r="BM35" s="716"/>
      <c r="BN35" s="717"/>
    </row>
    <row r="36" spans="2:66" ht="20.25" customHeight="1">
      <c r="B36" s="661"/>
      <c r="C36" s="815"/>
      <c r="D36" s="818"/>
      <c r="E36" s="681"/>
      <c r="F36" s="817"/>
      <c r="G36" s="664"/>
      <c r="H36" s="654"/>
      <c r="I36" s="270"/>
      <c r="J36" s="271">
        <f>G35</f>
        <v>0</v>
      </c>
      <c r="K36" s="270"/>
      <c r="L36" s="271">
        <f>M35</f>
        <v>0</v>
      </c>
      <c r="M36" s="667"/>
      <c r="N36" s="668"/>
      <c r="O36" s="652"/>
      <c r="P36" s="653"/>
      <c r="Q36" s="653"/>
      <c r="R36" s="654"/>
      <c r="S36" s="655"/>
      <c r="T36" s="656"/>
      <c r="U36" s="656"/>
      <c r="V36" s="656"/>
      <c r="W36" s="657"/>
      <c r="X36" s="287" t="s">
        <v>903</v>
      </c>
      <c r="Y36" s="288"/>
      <c r="Z36" s="289"/>
      <c r="AA36" s="275" t="str">
        <f>IF(AA35="","",VLOOKUP(AA35,'②シフト記号表（従来型・ユニット型共通）'!$C$6:$L$47,10,FALSE))</f>
        <v/>
      </c>
      <c r="AB36" s="276" t="str">
        <f>IF(AB35="","",VLOOKUP(AB35,'②シフト記号表（従来型・ユニット型共通）'!$C$6:$L$47,10,FALSE))</f>
        <v/>
      </c>
      <c r="AC36" s="276" t="str">
        <f>IF(AC35="","",VLOOKUP(AC35,'②シフト記号表（従来型・ユニット型共通）'!$C$6:$L$47,10,FALSE))</f>
        <v/>
      </c>
      <c r="AD36" s="276" t="str">
        <f>IF(AD35="","",VLOOKUP(AD35,'②シフト記号表（従来型・ユニット型共通）'!$C$6:$L$47,10,FALSE))</f>
        <v/>
      </c>
      <c r="AE36" s="276" t="str">
        <f>IF(AE35="","",VLOOKUP(AE35,'②シフト記号表（従来型・ユニット型共通）'!$C$6:$L$47,10,FALSE))</f>
        <v/>
      </c>
      <c r="AF36" s="276" t="str">
        <f>IF(AF35="","",VLOOKUP(AF35,'②シフト記号表（従来型・ユニット型共通）'!$C$6:$L$47,10,FALSE))</f>
        <v/>
      </c>
      <c r="AG36" s="277" t="str">
        <f>IF(AG35="","",VLOOKUP(AG35,'②シフト記号表（従来型・ユニット型共通）'!$C$6:$L$47,10,FALSE))</f>
        <v/>
      </c>
      <c r="AH36" s="275" t="str">
        <f>IF(AH35="","",VLOOKUP(AH35,'②シフト記号表（従来型・ユニット型共通）'!$C$6:$L$47,10,FALSE))</f>
        <v/>
      </c>
      <c r="AI36" s="276" t="str">
        <f>IF(AI35="","",VLOOKUP(AI35,'②シフト記号表（従来型・ユニット型共通）'!$C$6:$L$47,10,FALSE))</f>
        <v/>
      </c>
      <c r="AJ36" s="276" t="str">
        <f>IF(AJ35="","",VLOOKUP(AJ35,'②シフト記号表（従来型・ユニット型共通）'!$C$6:$L$47,10,FALSE))</f>
        <v/>
      </c>
      <c r="AK36" s="276" t="str">
        <f>IF(AK35="","",VLOOKUP(AK35,'②シフト記号表（従来型・ユニット型共通）'!$C$6:$L$47,10,FALSE))</f>
        <v/>
      </c>
      <c r="AL36" s="276" t="str">
        <f>IF(AL35="","",VLOOKUP(AL35,'②シフト記号表（従来型・ユニット型共通）'!$C$6:$L$47,10,FALSE))</f>
        <v/>
      </c>
      <c r="AM36" s="276" t="str">
        <f>IF(AM35="","",VLOOKUP(AM35,'②シフト記号表（従来型・ユニット型共通）'!$C$6:$L$47,10,FALSE))</f>
        <v/>
      </c>
      <c r="AN36" s="277" t="str">
        <f>IF(AN35="","",VLOOKUP(AN35,'②シフト記号表（従来型・ユニット型共通）'!$C$6:$L$47,10,FALSE))</f>
        <v/>
      </c>
      <c r="AO36" s="275" t="str">
        <f>IF(AO35="","",VLOOKUP(AO35,'②シフト記号表（従来型・ユニット型共通）'!$C$6:$L$47,10,FALSE))</f>
        <v/>
      </c>
      <c r="AP36" s="276" t="str">
        <f>IF(AP35="","",VLOOKUP(AP35,'②シフト記号表（従来型・ユニット型共通）'!$C$6:$L$47,10,FALSE))</f>
        <v/>
      </c>
      <c r="AQ36" s="276" t="str">
        <f>IF(AQ35="","",VLOOKUP(AQ35,'②シフト記号表（従来型・ユニット型共通）'!$C$6:$L$47,10,FALSE))</f>
        <v/>
      </c>
      <c r="AR36" s="276" t="str">
        <f>IF(AR35="","",VLOOKUP(AR35,'②シフト記号表（従来型・ユニット型共通）'!$C$6:$L$47,10,FALSE))</f>
        <v/>
      </c>
      <c r="AS36" s="276" t="str">
        <f>IF(AS35="","",VLOOKUP(AS35,'②シフト記号表（従来型・ユニット型共通）'!$C$6:$L$47,10,FALSE))</f>
        <v/>
      </c>
      <c r="AT36" s="276" t="str">
        <f>IF(AT35="","",VLOOKUP(AT35,'②シフト記号表（従来型・ユニット型共通）'!$C$6:$L$47,10,FALSE))</f>
        <v/>
      </c>
      <c r="AU36" s="277" t="str">
        <f>IF(AU35="","",VLOOKUP(AU35,'②シフト記号表（従来型・ユニット型共通）'!$C$6:$L$47,10,FALSE))</f>
        <v/>
      </c>
      <c r="AV36" s="275" t="str">
        <f>IF(AV35="","",VLOOKUP(AV35,'②シフト記号表（従来型・ユニット型共通）'!$C$6:$L$47,10,FALSE))</f>
        <v/>
      </c>
      <c r="AW36" s="276" t="str">
        <f>IF(AW35="","",VLOOKUP(AW35,'②シフト記号表（従来型・ユニット型共通）'!$C$6:$L$47,10,FALSE))</f>
        <v/>
      </c>
      <c r="AX36" s="276" t="str">
        <f>IF(AX35="","",VLOOKUP(AX35,'②シフト記号表（従来型・ユニット型共通）'!$C$6:$L$47,10,FALSE))</f>
        <v/>
      </c>
      <c r="AY36" s="276" t="str">
        <f>IF(AY35="","",VLOOKUP(AY35,'②シフト記号表（従来型・ユニット型共通）'!$C$6:$L$47,10,FALSE))</f>
        <v/>
      </c>
      <c r="AZ36" s="276" t="str">
        <f>IF(AZ35="","",VLOOKUP(AZ35,'②シフト記号表（従来型・ユニット型共通）'!$C$6:$L$47,10,FALSE))</f>
        <v/>
      </c>
      <c r="BA36" s="276" t="str">
        <f>IF(BA35="","",VLOOKUP(BA35,'②シフト記号表（従来型・ユニット型共通）'!$C$6:$L$47,10,FALSE))</f>
        <v/>
      </c>
      <c r="BB36" s="277" t="str">
        <f>IF(BB35="","",VLOOKUP(BB35,'②シフト記号表（従来型・ユニット型共通）'!$C$6:$L$47,10,FALSE))</f>
        <v/>
      </c>
      <c r="BC36" s="275" t="str">
        <f>IF(BC35="","",VLOOKUP(BC35,'②シフト記号表（従来型・ユニット型共通）'!$C$6:$L$47,10,FALSE))</f>
        <v/>
      </c>
      <c r="BD36" s="276" t="str">
        <f>IF(BD35="","",VLOOKUP(BD35,'②シフト記号表（従来型・ユニット型共通）'!$C$6:$L$47,10,FALSE))</f>
        <v/>
      </c>
      <c r="BE36" s="276" t="str">
        <f>IF(BE35="","",VLOOKUP(BE35,'②シフト記号表（従来型・ユニット型共通）'!$C$6:$L$47,10,FALSE))</f>
        <v/>
      </c>
      <c r="BF36" s="721">
        <f>IF($BI$3="４週",SUM(AA36:BB36),IF($BI$3="暦月",SUM(AA36:BE36),""))</f>
        <v>0</v>
      </c>
      <c r="BG36" s="722"/>
      <c r="BH36" s="723">
        <f>IF($BI$3="４週",BF36/4,IF($BI$3="暦月",(BF36/($BI$8/7)),""))</f>
        <v>0</v>
      </c>
      <c r="BI36" s="722"/>
      <c r="BJ36" s="718"/>
      <c r="BK36" s="719"/>
      <c r="BL36" s="719"/>
      <c r="BM36" s="719"/>
      <c r="BN36" s="720"/>
    </row>
    <row r="37" spans="2:66" ht="20.25" customHeight="1">
      <c r="B37" s="660">
        <f>B35+1</f>
        <v>11</v>
      </c>
      <c r="C37" s="814"/>
      <c r="D37" s="816"/>
      <c r="E37" s="681"/>
      <c r="F37" s="817"/>
      <c r="G37" s="724"/>
      <c r="H37" s="651"/>
      <c r="I37" s="270"/>
      <c r="J37" s="271"/>
      <c r="K37" s="270"/>
      <c r="L37" s="271"/>
      <c r="M37" s="725"/>
      <c r="N37" s="726"/>
      <c r="O37" s="649"/>
      <c r="P37" s="650"/>
      <c r="Q37" s="650"/>
      <c r="R37" s="651"/>
      <c r="S37" s="655"/>
      <c r="T37" s="656"/>
      <c r="U37" s="656"/>
      <c r="V37" s="656"/>
      <c r="W37" s="657"/>
      <c r="X37" s="290" t="s">
        <v>902</v>
      </c>
      <c r="Y37" s="291"/>
      <c r="Z37" s="292"/>
      <c r="AA37" s="283"/>
      <c r="AB37" s="284"/>
      <c r="AC37" s="284"/>
      <c r="AD37" s="284"/>
      <c r="AE37" s="284"/>
      <c r="AF37" s="284"/>
      <c r="AG37" s="285"/>
      <c r="AH37" s="283"/>
      <c r="AI37" s="284"/>
      <c r="AJ37" s="284"/>
      <c r="AK37" s="284"/>
      <c r="AL37" s="284"/>
      <c r="AM37" s="284"/>
      <c r="AN37" s="285"/>
      <c r="AO37" s="283"/>
      <c r="AP37" s="284"/>
      <c r="AQ37" s="284"/>
      <c r="AR37" s="284"/>
      <c r="AS37" s="284"/>
      <c r="AT37" s="284"/>
      <c r="AU37" s="285"/>
      <c r="AV37" s="283"/>
      <c r="AW37" s="284"/>
      <c r="AX37" s="284"/>
      <c r="AY37" s="284"/>
      <c r="AZ37" s="284"/>
      <c r="BA37" s="284"/>
      <c r="BB37" s="285"/>
      <c r="BC37" s="283"/>
      <c r="BD37" s="284"/>
      <c r="BE37" s="286"/>
      <c r="BF37" s="658"/>
      <c r="BG37" s="659"/>
      <c r="BH37" s="713"/>
      <c r="BI37" s="714"/>
      <c r="BJ37" s="715"/>
      <c r="BK37" s="716"/>
      <c r="BL37" s="716"/>
      <c r="BM37" s="716"/>
      <c r="BN37" s="717"/>
    </row>
    <row r="38" spans="2:66" ht="20.25" customHeight="1">
      <c r="B38" s="661"/>
      <c r="C38" s="815"/>
      <c r="D38" s="818"/>
      <c r="E38" s="681"/>
      <c r="F38" s="817"/>
      <c r="G38" s="664"/>
      <c r="H38" s="654"/>
      <c r="I38" s="270"/>
      <c r="J38" s="271">
        <f>G37</f>
        <v>0</v>
      </c>
      <c r="K38" s="270"/>
      <c r="L38" s="271">
        <f>M37</f>
        <v>0</v>
      </c>
      <c r="M38" s="667"/>
      <c r="N38" s="668"/>
      <c r="O38" s="652"/>
      <c r="P38" s="653"/>
      <c r="Q38" s="653"/>
      <c r="R38" s="654"/>
      <c r="S38" s="655"/>
      <c r="T38" s="656"/>
      <c r="U38" s="656"/>
      <c r="V38" s="656"/>
      <c r="W38" s="657"/>
      <c r="X38" s="287" t="s">
        <v>903</v>
      </c>
      <c r="Y38" s="288"/>
      <c r="Z38" s="289"/>
      <c r="AA38" s="275" t="str">
        <f>IF(AA37="","",VLOOKUP(AA37,'②シフト記号表（従来型・ユニット型共通）'!$C$6:$L$47,10,FALSE))</f>
        <v/>
      </c>
      <c r="AB38" s="276" t="str">
        <f>IF(AB37="","",VLOOKUP(AB37,'②シフト記号表（従来型・ユニット型共通）'!$C$6:$L$47,10,FALSE))</f>
        <v/>
      </c>
      <c r="AC38" s="276" t="str">
        <f>IF(AC37="","",VLOOKUP(AC37,'②シフト記号表（従来型・ユニット型共通）'!$C$6:$L$47,10,FALSE))</f>
        <v/>
      </c>
      <c r="AD38" s="276" t="str">
        <f>IF(AD37="","",VLOOKUP(AD37,'②シフト記号表（従来型・ユニット型共通）'!$C$6:$L$47,10,FALSE))</f>
        <v/>
      </c>
      <c r="AE38" s="276" t="str">
        <f>IF(AE37="","",VLOOKUP(AE37,'②シフト記号表（従来型・ユニット型共通）'!$C$6:$L$47,10,FALSE))</f>
        <v/>
      </c>
      <c r="AF38" s="276" t="str">
        <f>IF(AF37="","",VLOOKUP(AF37,'②シフト記号表（従来型・ユニット型共通）'!$C$6:$L$47,10,FALSE))</f>
        <v/>
      </c>
      <c r="AG38" s="277" t="str">
        <f>IF(AG37="","",VLOOKUP(AG37,'②シフト記号表（従来型・ユニット型共通）'!$C$6:$L$47,10,FALSE))</f>
        <v/>
      </c>
      <c r="AH38" s="275" t="str">
        <f>IF(AH37="","",VLOOKUP(AH37,'②シフト記号表（従来型・ユニット型共通）'!$C$6:$L$47,10,FALSE))</f>
        <v/>
      </c>
      <c r="AI38" s="276" t="str">
        <f>IF(AI37="","",VLOOKUP(AI37,'②シフト記号表（従来型・ユニット型共通）'!$C$6:$L$47,10,FALSE))</f>
        <v/>
      </c>
      <c r="AJ38" s="276" t="str">
        <f>IF(AJ37="","",VLOOKUP(AJ37,'②シフト記号表（従来型・ユニット型共通）'!$C$6:$L$47,10,FALSE))</f>
        <v/>
      </c>
      <c r="AK38" s="276" t="str">
        <f>IF(AK37="","",VLOOKUP(AK37,'②シフト記号表（従来型・ユニット型共通）'!$C$6:$L$47,10,FALSE))</f>
        <v/>
      </c>
      <c r="AL38" s="276" t="str">
        <f>IF(AL37="","",VLOOKUP(AL37,'②シフト記号表（従来型・ユニット型共通）'!$C$6:$L$47,10,FALSE))</f>
        <v/>
      </c>
      <c r="AM38" s="276" t="str">
        <f>IF(AM37="","",VLOOKUP(AM37,'②シフト記号表（従来型・ユニット型共通）'!$C$6:$L$47,10,FALSE))</f>
        <v/>
      </c>
      <c r="AN38" s="277" t="str">
        <f>IF(AN37="","",VLOOKUP(AN37,'②シフト記号表（従来型・ユニット型共通）'!$C$6:$L$47,10,FALSE))</f>
        <v/>
      </c>
      <c r="AO38" s="275" t="str">
        <f>IF(AO37="","",VLOOKUP(AO37,'②シフト記号表（従来型・ユニット型共通）'!$C$6:$L$47,10,FALSE))</f>
        <v/>
      </c>
      <c r="AP38" s="276" t="str">
        <f>IF(AP37="","",VLOOKUP(AP37,'②シフト記号表（従来型・ユニット型共通）'!$C$6:$L$47,10,FALSE))</f>
        <v/>
      </c>
      <c r="AQ38" s="276" t="str">
        <f>IF(AQ37="","",VLOOKUP(AQ37,'②シフト記号表（従来型・ユニット型共通）'!$C$6:$L$47,10,FALSE))</f>
        <v/>
      </c>
      <c r="AR38" s="276" t="str">
        <f>IF(AR37="","",VLOOKUP(AR37,'②シフト記号表（従来型・ユニット型共通）'!$C$6:$L$47,10,FALSE))</f>
        <v/>
      </c>
      <c r="AS38" s="276" t="str">
        <f>IF(AS37="","",VLOOKUP(AS37,'②シフト記号表（従来型・ユニット型共通）'!$C$6:$L$47,10,FALSE))</f>
        <v/>
      </c>
      <c r="AT38" s="276" t="str">
        <f>IF(AT37="","",VLOOKUP(AT37,'②シフト記号表（従来型・ユニット型共通）'!$C$6:$L$47,10,FALSE))</f>
        <v/>
      </c>
      <c r="AU38" s="277" t="str">
        <f>IF(AU37="","",VLOOKUP(AU37,'②シフト記号表（従来型・ユニット型共通）'!$C$6:$L$47,10,FALSE))</f>
        <v/>
      </c>
      <c r="AV38" s="275" t="str">
        <f>IF(AV37="","",VLOOKUP(AV37,'②シフト記号表（従来型・ユニット型共通）'!$C$6:$L$47,10,FALSE))</f>
        <v/>
      </c>
      <c r="AW38" s="276" t="str">
        <f>IF(AW37="","",VLOOKUP(AW37,'②シフト記号表（従来型・ユニット型共通）'!$C$6:$L$47,10,FALSE))</f>
        <v/>
      </c>
      <c r="AX38" s="276" t="str">
        <f>IF(AX37="","",VLOOKUP(AX37,'②シフト記号表（従来型・ユニット型共通）'!$C$6:$L$47,10,FALSE))</f>
        <v/>
      </c>
      <c r="AY38" s="276" t="str">
        <f>IF(AY37="","",VLOOKUP(AY37,'②シフト記号表（従来型・ユニット型共通）'!$C$6:$L$47,10,FALSE))</f>
        <v/>
      </c>
      <c r="AZ38" s="276" t="str">
        <f>IF(AZ37="","",VLOOKUP(AZ37,'②シフト記号表（従来型・ユニット型共通）'!$C$6:$L$47,10,FALSE))</f>
        <v/>
      </c>
      <c r="BA38" s="276" t="str">
        <f>IF(BA37="","",VLOOKUP(BA37,'②シフト記号表（従来型・ユニット型共通）'!$C$6:$L$47,10,FALSE))</f>
        <v/>
      </c>
      <c r="BB38" s="277" t="str">
        <f>IF(BB37="","",VLOOKUP(BB37,'②シフト記号表（従来型・ユニット型共通）'!$C$6:$L$47,10,FALSE))</f>
        <v/>
      </c>
      <c r="BC38" s="275" t="str">
        <f>IF(BC37="","",VLOOKUP(BC37,'②シフト記号表（従来型・ユニット型共通）'!$C$6:$L$47,10,FALSE))</f>
        <v/>
      </c>
      <c r="BD38" s="276" t="str">
        <f>IF(BD37="","",VLOOKUP(BD37,'②シフト記号表（従来型・ユニット型共通）'!$C$6:$L$47,10,FALSE))</f>
        <v/>
      </c>
      <c r="BE38" s="276" t="str">
        <f>IF(BE37="","",VLOOKUP(BE37,'②シフト記号表（従来型・ユニット型共通）'!$C$6:$L$47,10,FALSE))</f>
        <v/>
      </c>
      <c r="BF38" s="721">
        <f>IF($BI$3="４週",SUM(AA38:BB38),IF($BI$3="暦月",SUM(AA38:BE38),""))</f>
        <v>0</v>
      </c>
      <c r="BG38" s="722"/>
      <c r="BH38" s="723">
        <f>IF($BI$3="４週",BF38/4,IF($BI$3="暦月",(BF38/($BI$8/7)),""))</f>
        <v>0</v>
      </c>
      <c r="BI38" s="722"/>
      <c r="BJ38" s="718"/>
      <c r="BK38" s="719"/>
      <c r="BL38" s="719"/>
      <c r="BM38" s="719"/>
      <c r="BN38" s="720"/>
    </row>
    <row r="39" spans="2:66" ht="20.25" customHeight="1">
      <c r="B39" s="660">
        <f>B37+1</f>
        <v>12</v>
      </c>
      <c r="C39" s="814"/>
      <c r="D39" s="816"/>
      <c r="E39" s="681"/>
      <c r="F39" s="817"/>
      <c r="G39" s="724"/>
      <c r="H39" s="651"/>
      <c r="I39" s="270"/>
      <c r="J39" s="271"/>
      <c r="K39" s="270"/>
      <c r="L39" s="271"/>
      <c r="M39" s="725"/>
      <c r="N39" s="726"/>
      <c r="O39" s="649"/>
      <c r="P39" s="650"/>
      <c r="Q39" s="650"/>
      <c r="R39" s="651"/>
      <c r="S39" s="655"/>
      <c r="T39" s="656"/>
      <c r="U39" s="656"/>
      <c r="V39" s="656"/>
      <c r="W39" s="657"/>
      <c r="X39" s="290" t="s">
        <v>902</v>
      </c>
      <c r="Y39" s="291"/>
      <c r="Z39" s="292"/>
      <c r="AA39" s="283"/>
      <c r="AB39" s="284"/>
      <c r="AC39" s="284"/>
      <c r="AD39" s="284"/>
      <c r="AE39" s="284"/>
      <c r="AF39" s="284"/>
      <c r="AG39" s="285"/>
      <c r="AH39" s="283"/>
      <c r="AI39" s="284"/>
      <c r="AJ39" s="284"/>
      <c r="AK39" s="284"/>
      <c r="AL39" s="284"/>
      <c r="AM39" s="284"/>
      <c r="AN39" s="285"/>
      <c r="AO39" s="283"/>
      <c r="AP39" s="284"/>
      <c r="AQ39" s="284"/>
      <c r="AR39" s="284"/>
      <c r="AS39" s="284"/>
      <c r="AT39" s="284"/>
      <c r="AU39" s="285"/>
      <c r="AV39" s="283"/>
      <c r="AW39" s="284"/>
      <c r="AX39" s="284"/>
      <c r="AY39" s="284"/>
      <c r="AZ39" s="284"/>
      <c r="BA39" s="284"/>
      <c r="BB39" s="285"/>
      <c r="BC39" s="283"/>
      <c r="BD39" s="284"/>
      <c r="BE39" s="286"/>
      <c r="BF39" s="658"/>
      <c r="BG39" s="659"/>
      <c r="BH39" s="713"/>
      <c r="BI39" s="714"/>
      <c r="BJ39" s="715"/>
      <c r="BK39" s="716"/>
      <c r="BL39" s="716"/>
      <c r="BM39" s="716"/>
      <c r="BN39" s="717"/>
    </row>
    <row r="40" spans="2:66" ht="20.25" customHeight="1">
      <c r="B40" s="661"/>
      <c r="C40" s="815"/>
      <c r="D40" s="818"/>
      <c r="E40" s="681"/>
      <c r="F40" s="817"/>
      <c r="G40" s="664"/>
      <c r="H40" s="654"/>
      <c r="I40" s="270"/>
      <c r="J40" s="271">
        <f>G39</f>
        <v>0</v>
      </c>
      <c r="K40" s="270"/>
      <c r="L40" s="271">
        <f>M39</f>
        <v>0</v>
      </c>
      <c r="M40" s="667"/>
      <c r="N40" s="668"/>
      <c r="O40" s="652"/>
      <c r="P40" s="653"/>
      <c r="Q40" s="653"/>
      <c r="R40" s="654"/>
      <c r="S40" s="655"/>
      <c r="T40" s="656"/>
      <c r="U40" s="656"/>
      <c r="V40" s="656"/>
      <c r="W40" s="657"/>
      <c r="X40" s="287" t="s">
        <v>903</v>
      </c>
      <c r="Y40" s="288"/>
      <c r="Z40" s="289"/>
      <c r="AA40" s="275" t="str">
        <f>IF(AA39="","",VLOOKUP(AA39,'②シフト記号表（従来型・ユニット型共通）'!$C$6:$L$47,10,FALSE))</f>
        <v/>
      </c>
      <c r="AB40" s="276" t="str">
        <f>IF(AB39="","",VLOOKUP(AB39,'②シフト記号表（従来型・ユニット型共通）'!$C$6:$L$47,10,FALSE))</f>
        <v/>
      </c>
      <c r="AC40" s="276" t="str">
        <f>IF(AC39="","",VLOOKUP(AC39,'②シフト記号表（従来型・ユニット型共通）'!$C$6:$L$47,10,FALSE))</f>
        <v/>
      </c>
      <c r="AD40" s="276" t="str">
        <f>IF(AD39="","",VLOOKUP(AD39,'②シフト記号表（従来型・ユニット型共通）'!$C$6:$L$47,10,FALSE))</f>
        <v/>
      </c>
      <c r="AE40" s="276" t="str">
        <f>IF(AE39="","",VLOOKUP(AE39,'②シフト記号表（従来型・ユニット型共通）'!$C$6:$L$47,10,FALSE))</f>
        <v/>
      </c>
      <c r="AF40" s="276" t="str">
        <f>IF(AF39="","",VLOOKUP(AF39,'②シフト記号表（従来型・ユニット型共通）'!$C$6:$L$47,10,FALSE))</f>
        <v/>
      </c>
      <c r="AG40" s="277" t="str">
        <f>IF(AG39="","",VLOOKUP(AG39,'②シフト記号表（従来型・ユニット型共通）'!$C$6:$L$47,10,FALSE))</f>
        <v/>
      </c>
      <c r="AH40" s="275" t="str">
        <f>IF(AH39="","",VLOOKUP(AH39,'②シフト記号表（従来型・ユニット型共通）'!$C$6:$L$47,10,FALSE))</f>
        <v/>
      </c>
      <c r="AI40" s="276" t="str">
        <f>IF(AI39="","",VLOOKUP(AI39,'②シフト記号表（従来型・ユニット型共通）'!$C$6:$L$47,10,FALSE))</f>
        <v/>
      </c>
      <c r="AJ40" s="276" t="str">
        <f>IF(AJ39="","",VLOOKUP(AJ39,'②シフト記号表（従来型・ユニット型共通）'!$C$6:$L$47,10,FALSE))</f>
        <v/>
      </c>
      <c r="AK40" s="276" t="str">
        <f>IF(AK39="","",VLOOKUP(AK39,'②シフト記号表（従来型・ユニット型共通）'!$C$6:$L$47,10,FALSE))</f>
        <v/>
      </c>
      <c r="AL40" s="276" t="str">
        <f>IF(AL39="","",VLOOKUP(AL39,'②シフト記号表（従来型・ユニット型共通）'!$C$6:$L$47,10,FALSE))</f>
        <v/>
      </c>
      <c r="AM40" s="276" t="str">
        <f>IF(AM39="","",VLOOKUP(AM39,'②シフト記号表（従来型・ユニット型共通）'!$C$6:$L$47,10,FALSE))</f>
        <v/>
      </c>
      <c r="AN40" s="277" t="str">
        <f>IF(AN39="","",VLOOKUP(AN39,'②シフト記号表（従来型・ユニット型共通）'!$C$6:$L$47,10,FALSE))</f>
        <v/>
      </c>
      <c r="AO40" s="275" t="str">
        <f>IF(AO39="","",VLOOKUP(AO39,'②シフト記号表（従来型・ユニット型共通）'!$C$6:$L$47,10,FALSE))</f>
        <v/>
      </c>
      <c r="AP40" s="276" t="str">
        <f>IF(AP39="","",VLOOKUP(AP39,'②シフト記号表（従来型・ユニット型共通）'!$C$6:$L$47,10,FALSE))</f>
        <v/>
      </c>
      <c r="AQ40" s="276" t="str">
        <f>IF(AQ39="","",VLOOKUP(AQ39,'②シフト記号表（従来型・ユニット型共通）'!$C$6:$L$47,10,FALSE))</f>
        <v/>
      </c>
      <c r="AR40" s="276" t="str">
        <f>IF(AR39="","",VLOOKUP(AR39,'②シフト記号表（従来型・ユニット型共通）'!$C$6:$L$47,10,FALSE))</f>
        <v/>
      </c>
      <c r="AS40" s="276" t="str">
        <f>IF(AS39="","",VLOOKUP(AS39,'②シフト記号表（従来型・ユニット型共通）'!$C$6:$L$47,10,FALSE))</f>
        <v/>
      </c>
      <c r="AT40" s="276" t="str">
        <f>IF(AT39="","",VLOOKUP(AT39,'②シフト記号表（従来型・ユニット型共通）'!$C$6:$L$47,10,FALSE))</f>
        <v/>
      </c>
      <c r="AU40" s="277" t="str">
        <f>IF(AU39="","",VLOOKUP(AU39,'②シフト記号表（従来型・ユニット型共通）'!$C$6:$L$47,10,FALSE))</f>
        <v/>
      </c>
      <c r="AV40" s="275" t="str">
        <f>IF(AV39="","",VLOOKUP(AV39,'②シフト記号表（従来型・ユニット型共通）'!$C$6:$L$47,10,FALSE))</f>
        <v/>
      </c>
      <c r="AW40" s="276" t="str">
        <f>IF(AW39="","",VLOOKUP(AW39,'②シフト記号表（従来型・ユニット型共通）'!$C$6:$L$47,10,FALSE))</f>
        <v/>
      </c>
      <c r="AX40" s="276" t="str">
        <f>IF(AX39="","",VLOOKUP(AX39,'②シフト記号表（従来型・ユニット型共通）'!$C$6:$L$47,10,FALSE))</f>
        <v/>
      </c>
      <c r="AY40" s="276" t="str">
        <f>IF(AY39="","",VLOOKUP(AY39,'②シフト記号表（従来型・ユニット型共通）'!$C$6:$L$47,10,FALSE))</f>
        <v/>
      </c>
      <c r="AZ40" s="276" t="str">
        <f>IF(AZ39="","",VLOOKUP(AZ39,'②シフト記号表（従来型・ユニット型共通）'!$C$6:$L$47,10,FALSE))</f>
        <v/>
      </c>
      <c r="BA40" s="276" t="str">
        <f>IF(BA39="","",VLOOKUP(BA39,'②シフト記号表（従来型・ユニット型共通）'!$C$6:$L$47,10,FALSE))</f>
        <v/>
      </c>
      <c r="BB40" s="277" t="str">
        <f>IF(BB39="","",VLOOKUP(BB39,'②シフト記号表（従来型・ユニット型共通）'!$C$6:$L$47,10,FALSE))</f>
        <v/>
      </c>
      <c r="BC40" s="275" t="str">
        <f>IF(BC39="","",VLOOKUP(BC39,'②シフト記号表（従来型・ユニット型共通）'!$C$6:$L$47,10,FALSE))</f>
        <v/>
      </c>
      <c r="BD40" s="276" t="str">
        <f>IF(BD39="","",VLOOKUP(BD39,'②シフト記号表（従来型・ユニット型共通）'!$C$6:$L$47,10,FALSE))</f>
        <v/>
      </c>
      <c r="BE40" s="276" t="str">
        <f>IF(BE39="","",VLOOKUP(BE39,'②シフト記号表（従来型・ユニット型共通）'!$C$6:$L$47,10,FALSE))</f>
        <v/>
      </c>
      <c r="BF40" s="721">
        <f>IF($BI$3="４週",SUM(AA40:BB40),IF($BI$3="暦月",SUM(AA40:BE40),""))</f>
        <v>0</v>
      </c>
      <c r="BG40" s="722"/>
      <c r="BH40" s="723">
        <f>IF($BI$3="４週",BF40/4,IF($BI$3="暦月",(BF40/($BI$8/7)),""))</f>
        <v>0</v>
      </c>
      <c r="BI40" s="722"/>
      <c r="BJ40" s="718"/>
      <c r="BK40" s="719"/>
      <c r="BL40" s="719"/>
      <c r="BM40" s="719"/>
      <c r="BN40" s="720"/>
    </row>
    <row r="41" spans="2:66" ht="20.25" customHeight="1">
      <c r="B41" s="660">
        <f>B39+1</f>
        <v>13</v>
      </c>
      <c r="C41" s="814"/>
      <c r="D41" s="816"/>
      <c r="E41" s="681"/>
      <c r="F41" s="817"/>
      <c r="G41" s="724"/>
      <c r="H41" s="651"/>
      <c r="I41" s="270"/>
      <c r="J41" s="271"/>
      <c r="K41" s="270"/>
      <c r="L41" s="271"/>
      <c r="M41" s="725"/>
      <c r="N41" s="726"/>
      <c r="O41" s="649"/>
      <c r="P41" s="650"/>
      <c r="Q41" s="650"/>
      <c r="R41" s="651"/>
      <c r="S41" s="655"/>
      <c r="T41" s="656"/>
      <c r="U41" s="656"/>
      <c r="V41" s="656"/>
      <c r="W41" s="657"/>
      <c r="X41" s="290" t="s">
        <v>902</v>
      </c>
      <c r="Y41" s="291"/>
      <c r="Z41" s="292"/>
      <c r="AA41" s="283"/>
      <c r="AB41" s="284"/>
      <c r="AC41" s="284"/>
      <c r="AD41" s="284"/>
      <c r="AE41" s="284"/>
      <c r="AF41" s="284"/>
      <c r="AG41" s="285"/>
      <c r="AH41" s="283"/>
      <c r="AI41" s="284"/>
      <c r="AJ41" s="284"/>
      <c r="AK41" s="284"/>
      <c r="AL41" s="284"/>
      <c r="AM41" s="284"/>
      <c r="AN41" s="285"/>
      <c r="AO41" s="283"/>
      <c r="AP41" s="284"/>
      <c r="AQ41" s="284"/>
      <c r="AR41" s="284"/>
      <c r="AS41" s="284"/>
      <c r="AT41" s="284"/>
      <c r="AU41" s="285"/>
      <c r="AV41" s="283"/>
      <c r="AW41" s="284"/>
      <c r="AX41" s="284"/>
      <c r="AY41" s="284"/>
      <c r="AZ41" s="284"/>
      <c r="BA41" s="284"/>
      <c r="BB41" s="285"/>
      <c r="BC41" s="283"/>
      <c r="BD41" s="284"/>
      <c r="BE41" s="286"/>
      <c r="BF41" s="658"/>
      <c r="BG41" s="659"/>
      <c r="BH41" s="713"/>
      <c r="BI41" s="714"/>
      <c r="BJ41" s="715"/>
      <c r="BK41" s="716"/>
      <c r="BL41" s="716"/>
      <c r="BM41" s="716"/>
      <c r="BN41" s="717"/>
    </row>
    <row r="42" spans="2:66" ht="20.25" customHeight="1">
      <c r="B42" s="661"/>
      <c r="C42" s="815"/>
      <c r="D42" s="818"/>
      <c r="E42" s="681"/>
      <c r="F42" s="817"/>
      <c r="G42" s="664"/>
      <c r="H42" s="654"/>
      <c r="I42" s="270"/>
      <c r="J42" s="271">
        <f>G41</f>
        <v>0</v>
      </c>
      <c r="K42" s="270"/>
      <c r="L42" s="271">
        <f>M41</f>
        <v>0</v>
      </c>
      <c r="M42" s="667"/>
      <c r="N42" s="668"/>
      <c r="O42" s="652"/>
      <c r="P42" s="653"/>
      <c r="Q42" s="653"/>
      <c r="R42" s="654"/>
      <c r="S42" s="655"/>
      <c r="T42" s="656"/>
      <c r="U42" s="656"/>
      <c r="V42" s="656"/>
      <c r="W42" s="657"/>
      <c r="X42" s="287" t="s">
        <v>903</v>
      </c>
      <c r="Y42" s="288"/>
      <c r="Z42" s="289"/>
      <c r="AA42" s="275" t="str">
        <f>IF(AA41="","",VLOOKUP(AA41,'②シフト記号表（従来型・ユニット型共通）'!$C$6:$L$47,10,FALSE))</f>
        <v/>
      </c>
      <c r="AB42" s="276" t="str">
        <f>IF(AB41="","",VLOOKUP(AB41,'②シフト記号表（従来型・ユニット型共通）'!$C$6:$L$47,10,FALSE))</f>
        <v/>
      </c>
      <c r="AC42" s="276" t="str">
        <f>IF(AC41="","",VLOOKUP(AC41,'②シフト記号表（従来型・ユニット型共通）'!$C$6:$L$47,10,FALSE))</f>
        <v/>
      </c>
      <c r="AD42" s="276" t="str">
        <f>IF(AD41="","",VLOOKUP(AD41,'②シフト記号表（従来型・ユニット型共通）'!$C$6:$L$47,10,FALSE))</f>
        <v/>
      </c>
      <c r="AE42" s="276" t="str">
        <f>IF(AE41="","",VLOOKUP(AE41,'②シフト記号表（従来型・ユニット型共通）'!$C$6:$L$47,10,FALSE))</f>
        <v/>
      </c>
      <c r="AF42" s="276" t="str">
        <f>IF(AF41="","",VLOOKUP(AF41,'②シフト記号表（従来型・ユニット型共通）'!$C$6:$L$47,10,FALSE))</f>
        <v/>
      </c>
      <c r="AG42" s="277" t="str">
        <f>IF(AG41="","",VLOOKUP(AG41,'②シフト記号表（従来型・ユニット型共通）'!$C$6:$L$47,10,FALSE))</f>
        <v/>
      </c>
      <c r="AH42" s="275" t="str">
        <f>IF(AH41="","",VLOOKUP(AH41,'②シフト記号表（従来型・ユニット型共通）'!$C$6:$L$47,10,FALSE))</f>
        <v/>
      </c>
      <c r="AI42" s="276" t="str">
        <f>IF(AI41="","",VLOOKUP(AI41,'②シフト記号表（従来型・ユニット型共通）'!$C$6:$L$47,10,FALSE))</f>
        <v/>
      </c>
      <c r="AJ42" s="276" t="str">
        <f>IF(AJ41="","",VLOOKUP(AJ41,'②シフト記号表（従来型・ユニット型共通）'!$C$6:$L$47,10,FALSE))</f>
        <v/>
      </c>
      <c r="AK42" s="276" t="str">
        <f>IF(AK41="","",VLOOKUP(AK41,'②シフト記号表（従来型・ユニット型共通）'!$C$6:$L$47,10,FALSE))</f>
        <v/>
      </c>
      <c r="AL42" s="276" t="str">
        <f>IF(AL41="","",VLOOKUP(AL41,'②シフト記号表（従来型・ユニット型共通）'!$C$6:$L$47,10,FALSE))</f>
        <v/>
      </c>
      <c r="AM42" s="276" t="str">
        <f>IF(AM41="","",VLOOKUP(AM41,'②シフト記号表（従来型・ユニット型共通）'!$C$6:$L$47,10,FALSE))</f>
        <v/>
      </c>
      <c r="AN42" s="277" t="str">
        <f>IF(AN41="","",VLOOKUP(AN41,'②シフト記号表（従来型・ユニット型共通）'!$C$6:$L$47,10,FALSE))</f>
        <v/>
      </c>
      <c r="AO42" s="275" t="str">
        <f>IF(AO41="","",VLOOKUP(AO41,'②シフト記号表（従来型・ユニット型共通）'!$C$6:$L$47,10,FALSE))</f>
        <v/>
      </c>
      <c r="AP42" s="276" t="str">
        <f>IF(AP41="","",VLOOKUP(AP41,'②シフト記号表（従来型・ユニット型共通）'!$C$6:$L$47,10,FALSE))</f>
        <v/>
      </c>
      <c r="AQ42" s="276" t="str">
        <f>IF(AQ41="","",VLOOKUP(AQ41,'②シフト記号表（従来型・ユニット型共通）'!$C$6:$L$47,10,FALSE))</f>
        <v/>
      </c>
      <c r="AR42" s="276" t="str">
        <f>IF(AR41="","",VLOOKUP(AR41,'②シフト記号表（従来型・ユニット型共通）'!$C$6:$L$47,10,FALSE))</f>
        <v/>
      </c>
      <c r="AS42" s="276" t="str">
        <f>IF(AS41="","",VLOOKUP(AS41,'②シフト記号表（従来型・ユニット型共通）'!$C$6:$L$47,10,FALSE))</f>
        <v/>
      </c>
      <c r="AT42" s="276" t="str">
        <f>IF(AT41="","",VLOOKUP(AT41,'②シフト記号表（従来型・ユニット型共通）'!$C$6:$L$47,10,FALSE))</f>
        <v/>
      </c>
      <c r="AU42" s="277" t="str">
        <f>IF(AU41="","",VLOOKUP(AU41,'②シフト記号表（従来型・ユニット型共通）'!$C$6:$L$47,10,FALSE))</f>
        <v/>
      </c>
      <c r="AV42" s="275" t="str">
        <f>IF(AV41="","",VLOOKUP(AV41,'②シフト記号表（従来型・ユニット型共通）'!$C$6:$L$47,10,FALSE))</f>
        <v/>
      </c>
      <c r="AW42" s="276" t="str">
        <f>IF(AW41="","",VLOOKUP(AW41,'②シフト記号表（従来型・ユニット型共通）'!$C$6:$L$47,10,FALSE))</f>
        <v/>
      </c>
      <c r="AX42" s="276" t="str">
        <f>IF(AX41="","",VLOOKUP(AX41,'②シフト記号表（従来型・ユニット型共通）'!$C$6:$L$47,10,FALSE))</f>
        <v/>
      </c>
      <c r="AY42" s="276" t="str">
        <f>IF(AY41="","",VLOOKUP(AY41,'②シフト記号表（従来型・ユニット型共通）'!$C$6:$L$47,10,FALSE))</f>
        <v/>
      </c>
      <c r="AZ42" s="276" t="str">
        <f>IF(AZ41="","",VLOOKUP(AZ41,'②シフト記号表（従来型・ユニット型共通）'!$C$6:$L$47,10,FALSE))</f>
        <v/>
      </c>
      <c r="BA42" s="276" t="str">
        <f>IF(BA41="","",VLOOKUP(BA41,'②シフト記号表（従来型・ユニット型共通）'!$C$6:$L$47,10,FALSE))</f>
        <v/>
      </c>
      <c r="BB42" s="277" t="str">
        <f>IF(BB41="","",VLOOKUP(BB41,'②シフト記号表（従来型・ユニット型共通）'!$C$6:$L$47,10,FALSE))</f>
        <v/>
      </c>
      <c r="BC42" s="275" t="str">
        <f>IF(BC41="","",VLOOKUP(BC41,'②シフト記号表（従来型・ユニット型共通）'!$C$6:$L$47,10,FALSE))</f>
        <v/>
      </c>
      <c r="BD42" s="276" t="str">
        <f>IF(BD41="","",VLOOKUP(BD41,'②シフト記号表（従来型・ユニット型共通）'!$C$6:$L$47,10,FALSE))</f>
        <v/>
      </c>
      <c r="BE42" s="276" t="str">
        <f>IF(BE41="","",VLOOKUP(BE41,'②シフト記号表（従来型・ユニット型共通）'!$C$6:$L$47,10,FALSE))</f>
        <v/>
      </c>
      <c r="BF42" s="721">
        <f>IF($BI$3="４週",SUM(AA42:BB42),IF($BI$3="暦月",SUM(AA42:BE42),""))</f>
        <v>0</v>
      </c>
      <c r="BG42" s="722"/>
      <c r="BH42" s="723">
        <f>IF($BI$3="４週",BF42/4,IF($BI$3="暦月",(BF42/($BI$8/7)),""))</f>
        <v>0</v>
      </c>
      <c r="BI42" s="722"/>
      <c r="BJ42" s="718"/>
      <c r="BK42" s="719"/>
      <c r="BL42" s="719"/>
      <c r="BM42" s="719"/>
      <c r="BN42" s="720"/>
    </row>
    <row r="43" spans="2:66" ht="20.25" customHeight="1">
      <c r="B43" s="660">
        <f>B41+1</f>
        <v>14</v>
      </c>
      <c r="C43" s="814"/>
      <c r="D43" s="816"/>
      <c r="E43" s="681"/>
      <c r="F43" s="817"/>
      <c r="G43" s="724"/>
      <c r="H43" s="651"/>
      <c r="I43" s="270"/>
      <c r="J43" s="271"/>
      <c r="K43" s="270"/>
      <c r="L43" s="271"/>
      <c r="M43" s="725"/>
      <c r="N43" s="726"/>
      <c r="O43" s="649"/>
      <c r="P43" s="650"/>
      <c r="Q43" s="650"/>
      <c r="R43" s="651"/>
      <c r="S43" s="655"/>
      <c r="T43" s="656"/>
      <c r="U43" s="656"/>
      <c r="V43" s="656"/>
      <c r="W43" s="657"/>
      <c r="X43" s="290" t="s">
        <v>902</v>
      </c>
      <c r="Y43" s="291"/>
      <c r="Z43" s="292"/>
      <c r="AA43" s="283"/>
      <c r="AB43" s="284"/>
      <c r="AC43" s="284"/>
      <c r="AD43" s="284"/>
      <c r="AE43" s="284"/>
      <c r="AF43" s="284"/>
      <c r="AG43" s="285"/>
      <c r="AH43" s="283"/>
      <c r="AI43" s="284"/>
      <c r="AJ43" s="284"/>
      <c r="AK43" s="284"/>
      <c r="AL43" s="284"/>
      <c r="AM43" s="284"/>
      <c r="AN43" s="285"/>
      <c r="AO43" s="283"/>
      <c r="AP43" s="284"/>
      <c r="AQ43" s="284"/>
      <c r="AR43" s="284"/>
      <c r="AS43" s="284"/>
      <c r="AT43" s="284"/>
      <c r="AU43" s="285"/>
      <c r="AV43" s="283"/>
      <c r="AW43" s="284"/>
      <c r="AX43" s="284"/>
      <c r="AY43" s="284"/>
      <c r="AZ43" s="284"/>
      <c r="BA43" s="284"/>
      <c r="BB43" s="285"/>
      <c r="BC43" s="283"/>
      <c r="BD43" s="284"/>
      <c r="BE43" s="286"/>
      <c r="BF43" s="658"/>
      <c r="BG43" s="659"/>
      <c r="BH43" s="713"/>
      <c r="BI43" s="714"/>
      <c r="BJ43" s="715"/>
      <c r="BK43" s="716"/>
      <c r="BL43" s="716"/>
      <c r="BM43" s="716"/>
      <c r="BN43" s="717"/>
    </row>
    <row r="44" spans="2:66" ht="20.25" customHeight="1">
      <c r="B44" s="661"/>
      <c r="C44" s="815"/>
      <c r="D44" s="818"/>
      <c r="E44" s="681"/>
      <c r="F44" s="817"/>
      <c r="G44" s="664"/>
      <c r="H44" s="654"/>
      <c r="I44" s="270"/>
      <c r="J44" s="271">
        <f>G43</f>
        <v>0</v>
      </c>
      <c r="K44" s="270"/>
      <c r="L44" s="271">
        <f>M43</f>
        <v>0</v>
      </c>
      <c r="M44" s="667"/>
      <c r="N44" s="668"/>
      <c r="O44" s="652"/>
      <c r="P44" s="653"/>
      <c r="Q44" s="653"/>
      <c r="R44" s="654"/>
      <c r="S44" s="655"/>
      <c r="T44" s="656"/>
      <c r="U44" s="656"/>
      <c r="V44" s="656"/>
      <c r="W44" s="657"/>
      <c r="X44" s="287" t="s">
        <v>903</v>
      </c>
      <c r="Y44" s="288"/>
      <c r="Z44" s="289"/>
      <c r="AA44" s="275" t="str">
        <f>IF(AA43="","",VLOOKUP(AA43,'②シフト記号表（従来型・ユニット型共通）'!$C$6:$L$47,10,FALSE))</f>
        <v/>
      </c>
      <c r="AB44" s="276" t="str">
        <f>IF(AB43="","",VLOOKUP(AB43,'②シフト記号表（従来型・ユニット型共通）'!$C$6:$L$47,10,FALSE))</f>
        <v/>
      </c>
      <c r="AC44" s="276" t="str">
        <f>IF(AC43="","",VLOOKUP(AC43,'②シフト記号表（従来型・ユニット型共通）'!$C$6:$L$47,10,FALSE))</f>
        <v/>
      </c>
      <c r="AD44" s="276" t="str">
        <f>IF(AD43="","",VLOOKUP(AD43,'②シフト記号表（従来型・ユニット型共通）'!$C$6:$L$47,10,FALSE))</f>
        <v/>
      </c>
      <c r="AE44" s="276" t="str">
        <f>IF(AE43="","",VLOOKUP(AE43,'②シフト記号表（従来型・ユニット型共通）'!$C$6:$L$47,10,FALSE))</f>
        <v/>
      </c>
      <c r="AF44" s="276" t="str">
        <f>IF(AF43="","",VLOOKUP(AF43,'②シフト記号表（従来型・ユニット型共通）'!$C$6:$L$47,10,FALSE))</f>
        <v/>
      </c>
      <c r="AG44" s="277" t="str">
        <f>IF(AG43="","",VLOOKUP(AG43,'②シフト記号表（従来型・ユニット型共通）'!$C$6:$L$47,10,FALSE))</f>
        <v/>
      </c>
      <c r="AH44" s="275" t="str">
        <f>IF(AH43="","",VLOOKUP(AH43,'②シフト記号表（従来型・ユニット型共通）'!$C$6:$L$47,10,FALSE))</f>
        <v/>
      </c>
      <c r="AI44" s="276" t="str">
        <f>IF(AI43="","",VLOOKUP(AI43,'②シフト記号表（従来型・ユニット型共通）'!$C$6:$L$47,10,FALSE))</f>
        <v/>
      </c>
      <c r="AJ44" s="276" t="str">
        <f>IF(AJ43="","",VLOOKUP(AJ43,'②シフト記号表（従来型・ユニット型共通）'!$C$6:$L$47,10,FALSE))</f>
        <v/>
      </c>
      <c r="AK44" s="276" t="str">
        <f>IF(AK43="","",VLOOKUP(AK43,'②シフト記号表（従来型・ユニット型共通）'!$C$6:$L$47,10,FALSE))</f>
        <v/>
      </c>
      <c r="AL44" s="276" t="str">
        <f>IF(AL43="","",VLOOKUP(AL43,'②シフト記号表（従来型・ユニット型共通）'!$C$6:$L$47,10,FALSE))</f>
        <v/>
      </c>
      <c r="AM44" s="276" t="str">
        <f>IF(AM43="","",VLOOKUP(AM43,'②シフト記号表（従来型・ユニット型共通）'!$C$6:$L$47,10,FALSE))</f>
        <v/>
      </c>
      <c r="AN44" s="277" t="str">
        <f>IF(AN43="","",VLOOKUP(AN43,'②シフト記号表（従来型・ユニット型共通）'!$C$6:$L$47,10,FALSE))</f>
        <v/>
      </c>
      <c r="AO44" s="275" t="str">
        <f>IF(AO43="","",VLOOKUP(AO43,'②シフト記号表（従来型・ユニット型共通）'!$C$6:$L$47,10,FALSE))</f>
        <v/>
      </c>
      <c r="AP44" s="276" t="str">
        <f>IF(AP43="","",VLOOKUP(AP43,'②シフト記号表（従来型・ユニット型共通）'!$C$6:$L$47,10,FALSE))</f>
        <v/>
      </c>
      <c r="AQ44" s="276" t="str">
        <f>IF(AQ43="","",VLOOKUP(AQ43,'②シフト記号表（従来型・ユニット型共通）'!$C$6:$L$47,10,FALSE))</f>
        <v/>
      </c>
      <c r="AR44" s="276" t="str">
        <f>IF(AR43="","",VLOOKUP(AR43,'②シフト記号表（従来型・ユニット型共通）'!$C$6:$L$47,10,FALSE))</f>
        <v/>
      </c>
      <c r="AS44" s="276" t="str">
        <f>IF(AS43="","",VLOOKUP(AS43,'②シフト記号表（従来型・ユニット型共通）'!$C$6:$L$47,10,FALSE))</f>
        <v/>
      </c>
      <c r="AT44" s="276" t="str">
        <f>IF(AT43="","",VLOOKUP(AT43,'②シフト記号表（従来型・ユニット型共通）'!$C$6:$L$47,10,FALSE))</f>
        <v/>
      </c>
      <c r="AU44" s="277" t="str">
        <f>IF(AU43="","",VLOOKUP(AU43,'②シフト記号表（従来型・ユニット型共通）'!$C$6:$L$47,10,FALSE))</f>
        <v/>
      </c>
      <c r="AV44" s="275" t="str">
        <f>IF(AV43="","",VLOOKUP(AV43,'②シフト記号表（従来型・ユニット型共通）'!$C$6:$L$47,10,FALSE))</f>
        <v/>
      </c>
      <c r="AW44" s="276" t="str">
        <f>IF(AW43="","",VLOOKUP(AW43,'②シフト記号表（従来型・ユニット型共通）'!$C$6:$L$47,10,FALSE))</f>
        <v/>
      </c>
      <c r="AX44" s="276" t="str">
        <f>IF(AX43="","",VLOOKUP(AX43,'②シフト記号表（従来型・ユニット型共通）'!$C$6:$L$47,10,FALSE))</f>
        <v/>
      </c>
      <c r="AY44" s="276" t="str">
        <f>IF(AY43="","",VLOOKUP(AY43,'②シフト記号表（従来型・ユニット型共通）'!$C$6:$L$47,10,FALSE))</f>
        <v/>
      </c>
      <c r="AZ44" s="276" t="str">
        <f>IF(AZ43="","",VLOOKUP(AZ43,'②シフト記号表（従来型・ユニット型共通）'!$C$6:$L$47,10,FALSE))</f>
        <v/>
      </c>
      <c r="BA44" s="276" t="str">
        <f>IF(BA43="","",VLOOKUP(BA43,'②シフト記号表（従来型・ユニット型共通）'!$C$6:$L$47,10,FALSE))</f>
        <v/>
      </c>
      <c r="BB44" s="277" t="str">
        <f>IF(BB43="","",VLOOKUP(BB43,'②シフト記号表（従来型・ユニット型共通）'!$C$6:$L$47,10,FALSE))</f>
        <v/>
      </c>
      <c r="BC44" s="275" t="str">
        <f>IF(BC43="","",VLOOKUP(BC43,'②シフト記号表（従来型・ユニット型共通）'!$C$6:$L$47,10,FALSE))</f>
        <v/>
      </c>
      <c r="BD44" s="276" t="str">
        <f>IF(BD43="","",VLOOKUP(BD43,'②シフト記号表（従来型・ユニット型共通）'!$C$6:$L$47,10,FALSE))</f>
        <v/>
      </c>
      <c r="BE44" s="276" t="str">
        <f>IF(BE43="","",VLOOKUP(BE43,'②シフト記号表（従来型・ユニット型共通）'!$C$6:$L$47,10,FALSE))</f>
        <v/>
      </c>
      <c r="BF44" s="721">
        <f>IF($BI$3="４週",SUM(AA44:BB44),IF($BI$3="暦月",SUM(AA44:BE44),""))</f>
        <v>0</v>
      </c>
      <c r="BG44" s="722"/>
      <c r="BH44" s="723">
        <f>IF($BI$3="４週",BF44/4,IF($BI$3="暦月",(BF44/($BI$8/7)),""))</f>
        <v>0</v>
      </c>
      <c r="BI44" s="722"/>
      <c r="BJ44" s="718"/>
      <c r="BK44" s="719"/>
      <c r="BL44" s="719"/>
      <c r="BM44" s="719"/>
      <c r="BN44" s="720"/>
    </row>
    <row r="45" spans="2:66" ht="20.25" customHeight="1">
      <c r="B45" s="660">
        <f>B43+1</f>
        <v>15</v>
      </c>
      <c r="C45" s="814"/>
      <c r="D45" s="816"/>
      <c r="E45" s="681"/>
      <c r="F45" s="817"/>
      <c r="G45" s="724"/>
      <c r="H45" s="651"/>
      <c r="I45" s="270"/>
      <c r="J45" s="271"/>
      <c r="K45" s="270"/>
      <c r="L45" s="271"/>
      <c r="M45" s="725"/>
      <c r="N45" s="726"/>
      <c r="O45" s="649"/>
      <c r="P45" s="650"/>
      <c r="Q45" s="650"/>
      <c r="R45" s="651"/>
      <c r="S45" s="655"/>
      <c r="T45" s="656"/>
      <c r="U45" s="656"/>
      <c r="V45" s="656"/>
      <c r="W45" s="657"/>
      <c r="X45" s="290" t="s">
        <v>902</v>
      </c>
      <c r="Y45" s="291"/>
      <c r="Z45" s="292"/>
      <c r="AA45" s="283"/>
      <c r="AB45" s="284"/>
      <c r="AC45" s="284"/>
      <c r="AD45" s="284"/>
      <c r="AE45" s="284"/>
      <c r="AF45" s="284"/>
      <c r="AG45" s="285"/>
      <c r="AH45" s="283"/>
      <c r="AI45" s="284"/>
      <c r="AJ45" s="284"/>
      <c r="AK45" s="284"/>
      <c r="AL45" s="284"/>
      <c r="AM45" s="284"/>
      <c r="AN45" s="285"/>
      <c r="AO45" s="283"/>
      <c r="AP45" s="284"/>
      <c r="AQ45" s="284"/>
      <c r="AR45" s="284"/>
      <c r="AS45" s="284"/>
      <c r="AT45" s="284"/>
      <c r="AU45" s="285"/>
      <c r="AV45" s="283"/>
      <c r="AW45" s="284"/>
      <c r="AX45" s="284"/>
      <c r="AY45" s="284"/>
      <c r="AZ45" s="284"/>
      <c r="BA45" s="284"/>
      <c r="BB45" s="285"/>
      <c r="BC45" s="283"/>
      <c r="BD45" s="284"/>
      <c r="BE45" s="286"/>
      <c r="BF45" s="658"/>
      <c r="BG45" s="659"/>
      <c r="BH45" s="713"/>
      <c r="BI45" s="714"/>
      <c r="BJ45" s="715"/>
      <c r="BK45" s="716"/>
      <c r="BL45" s="716"/>
      <c r="BM45" s="716"/>
      <c r="BN45" s="717"/>
    </row>
    <row r="46" spans="2:66" ht="20.25" customHeight="1">
      <c r="B46" s="661"/>
      <c r="C46" s="815"/>
      <c r="D46" s="818"/>
      <c r="E46" s="681"/>
      <c r="F46" s="817"/>
      <c r="G46" s="664"/>
      <c r="H46" s="654"/>
      <c r="I46" s="270"/>
      <c r="J46" s="271">
        <f>G45</f>
        <v>0</v>
      </c>
      <c r="K46" s="270"/>
      <c r="L46" s="271">
        <f>M45</f>
        <v>0</v>
      </c>
      <c r="M46" s="667"/>
      <c r="N46" s="668"/>
      <c r="O46" s="652"/>
      <c r="P46" s="653"/>
      <c r="Q46" s="653"/>
      <c r="R46" s="654"/>
      <c r="S46" s="655"/>
      <c r="T46" s="656"/>
      <c r="U46" s="656"/>
      <c r="V46" s="656"/>
      <c r="W46" s="657"/>
      <c r="X46" s="287" t="s">
        <v>903</v>
      </c>
      <c r="Y46" s="288"/>
      <c r="Z46" s="289"/>
      <c r="AA46" s="275" t="str">
        <f>IF(AA45="","",VLOOKUP(AA45,'②シフト記号表（従来型・ユニット型共通）'!$C$6:$L$47,10,FALSE))</f>
        <v/>
      </c>
      <c r="AB46" s="276" t="str">
        <f>IF(AB45="","",VLOOKUP(AB45,'②シフト記号表（従来型・ユニット型共通）'!$C$6:$L$47,10,FALSE))</f>
        <v/>
      </c>
      <c r="AC46" s="276" t="str">
        <f>IF(AC45="","",VLOOKUP(AC45,'②シフト記号表（従来型・ユニット型共通）'!$C$6:$L$47,10,FALSE))</f>
        <v/>
      </c>
      <c r="AD46" s="276" t="str">
        <f>IF(AD45="","",VLOOKUP(AD45,'②シフト記号表（従来型・ユニット型共通）'!$C$6:$L$47,10,FALSE))</f>
        <v/>
      </c>
      <c r="AE46" s="276" t="str">
        <f>IF(AE45="","",VLOOKUP(AE45,'②シフト記号表（従来型・ユニット型共通）'!$C$6:$L$47,10,FALSE))</f>
        <v/>
      </c>
      <c r="AF46" s="276" t="str">
        <f>IF(AF45="","",VLOOKUP(AF45,'②シフト記号表（従来型・ユニット型共通）'!$C$6:$L$47,10,FALSE))</f>
        <v/>
      </c>
      <c r="AG46" s="277" t="str">
        <f>IF(AG45="","",VLOOKUP(AG45,'②シフト記号表（従来型・ユニット型共通）'!$C$6:$L$47,10,FALSE))</f>
        <v/>
      </c>
      <c r="AH46" s="275" t="str">
        <f>IF(AH45="","",VLOOKUP(AH45,'②シフト記号表（従来型・ユニット型共通）'!$C$6:$L$47,10,FALSE))</f>
        <v/>
      </c>
      <c r="AI46" s="276" t="str">
        <f>IF(AI45="","",VLOOKUP(AI45,'②シフト記号表（従来型・ユニット型共通）'!$C$6:$L$47,10,FALSE))</f>
        <v/>
      </c>
      <c r="AJ46" s="276" t="str">
        <f>IF(AJ45="","",VLOOKUP(AJ45,'②シフト記号表（従来型・ユニット型共通）'!$C$6:$L$47,10,FALSE))</f>
        <v/>
      </c>
      <c r="AK46" s="276" t="str">
        <f>IF(AK45="","",VLOOKUP(AK45,'②シフト記号表（従来型・ユニット型共通）'!$C$6:$L$47,10,FALSE))</f>
        <v/>
      </c>
      <c r="AL46" s="276" t="str">
        <f>IF(AL45="","",VLOOKUP(AL45,'②シフト記号表（従来型・ユニット型共通）'!$C$6:$L$47,10,FALSE))</f>
        <v/>
      </c>
      <c r="AM46" s="276" t="str">
        <f>IF(AM45="","",VLOOKUP(AM45,'②シフト記号表（従来型・ユニット型共通）'!$C$6:$L$47,10,FALSE))</f>
        <v/>
      </c>
      <c r="AN46" s="277" t="str">
        <f>IF(AN45="","",VLOOKUP(AN45,'②シフト記号表（従来型・ユニット型共通）'!$C$6:$L$47,10,FALSE))</f>
        <v/>
      </c>
      <c r="AO46" s="275" t="str">
        <f>IF(AO45="","",VLOOKUP(AO45,'②シフト記号表（従来型・ユニット型共通）'!$C$6:$L$47,10,FALSE))</f>
        <v/>
      </c>
      <c r="AP46" s="276" t="str">
        <f>IF(AP45="","",VLOOKUP(AP45,'②シフト記号表（従来型・ユニット型共通）'!$C$6:$L$47,10,FALSE))</f>
        <v/>
      </c>
      <c r="AQ46" s="276" t="str">
        <f>IF(AQ45="","",VLOOKUP(AQ45,'②シフト記号表（従来型・ユニット型共通）'!$C$6:$L$47,10,FALSE))</f>
        <v/>
      </c>
      <c r="AR46" s="276" t="str">
        <f>IF(AR45="","",VLOOKUP(AR45,'②シフト記号表（従来型・ユニット型共通）'!$C$6:$L$47,10,FALSE))</f>
        <v/>
      </c>
      <c r="AS46" s="276" t="str">
        <f>IF(AS45="","",VLOOKUP(AS45,'②シフト記号表（従来型・ユニット型共通）'!$C$6:$L$47,10,FALSE))</f>
        <v/>
      </c>
      <c r="AT46" s="276" t="str">
        <f>IF(AT45="","",VLOOKUP(AT45,'②シフト記号表（従来型・ユニット型共通）'!$C$6:$L$47,10,FALSE))</f>
        <v/>
      </c>
      <c r="AU46" s="277" t="str">
        <f>IF(AU45="","",VLOOKUP(AU45,'②シフト記号表（従来型・ユニット型共通）'!$C$6:$L$47,10,FALSE))</f>
        <v/>
      </c>
      <c r="AV46" s="275" t="str">
        <f>IF(AV45="","",VLOOKUP(AV45,'②シフト記号表（従来型・ユニット型共通）'!$C$6:$L$47,10,FALSE))</f>
        <v/>
      </c>
      <c r="AW46" s="276" t="str">
        <f>IF(AW45="","",VLOOKUP(AW45,'②シフト記号表（従来型・ユニット型共通）'!$C$6:$L$47,10,FALSE))</f>
        <v/>
      </c>
      <c r="AX46" s="276" t="str">
        <f>IF(AX45="","",VLOOKUP(AX45,'②シフト記号表（従来型・ユニット型共通）'!$C$6:$L$47,10,FALSE))</f>
        <v/>
      </c>
      <c r="AY46" s="276" t="str">
        <f>IF(AY45="","",VLOOKUP(AY45,'②シフト記号表（従来型・ユニット型共通）'!$C$6:$L$47,10,FALSE))</f>
        <v/>
      </c>
      <c r="AZ46" s="276" t="str">
        <f>IF(AZ45="","",VLOOKUP(AZ45,'②シフト記号表（従来型・ユニット型共通）'!$C$6:$L$47,10,FALSE))</f>
        <v/>
      </c>
      <c r="BA46" s="276" t="str">
        <f>IF(BA45="","",VLOOKUP(BA45,'②シフト記号表（従来型・ユニット型共通）'!$C$6:$L$47,10,FALSE))</f>
        <v/>
      </c>
      <c r="BB46" s="277" t="str">
        <f>IF(BB45="","",VLOOKUP(BB45,'②シフト記号表（従来型・ユニット型共通）'!$C$6:$L$47,10,FALSE))</f>
        <v/>
      </c>
      <c r="BC46" s="275" t="str">
        <f>IF(BC45="","",VLOOKUP(BC45,'②シフト記号表（従来型・ユニット型共通）'!$C$6:$L$47,10,FALSE))</f>
        <v/>
      </c>
      <c r="BD46" s="276" t="str">
        <f>IF(BD45="","",VLOOKUP(BD45,'②シフト記号表（従来型・ユニット型共通）'!$C$6:$L$47,10,FALSE))</f>
        <v/>
      </c>
      <c r="BE46" s="276" t="str">
        <f>IF(BE45="","",VLOOKUP(BE45,'②シフト記号表（従来型・ユニット型共通）'!$C$6:$L$47,10,FALSE))</f>
        <v/>
      </c>
      <c r="BF46" s="721">
        <f>IF($BI$3="４週",SUM(AA46:BB46),IF($BI$3="暦月",SUM(AA46:BE46),""))</f>
        <v>0</v>
      </c>
      <c r="BG46" s="722"/>
      <c r="BH46" s="723">
        <f>IF($BI$3="４週",BF46/4,IF($BI$3="暦月",(BF46/($BI$8/7)),""))</f>
        <v>0</v>
      </c>
      <c r="BI46" s="722"/>
      <c r="BJ46" s="718"/>
      <c r="BK46" s="719"/>
      <c r="BL46" s="719"/>
      <c r="BM46" s="719"/>
      <c r="BN46" s="720"/>
    </row>
    <row r="47" spans="2:66" ht="20.25" customHeight="1">
      <c r="B47" s="660">
        <f>B45+1</f>
        <v>16</v>
      </c>
      <c r="C47" s="814"/>
      <c r="D47" s="816"/>
      <c r="E47" s="681"/>
      <c r="F47" s="817"/>
      <c r="G47" s="724"/>
      <c r="H47" s="651"/>
      <c r="I47" s="270"/>
      <c r="J47" s="271"/>
      <c r="K47" s="270"/>
      <c r="L47" s="271"/>
      <c r="M47" s="725"/>
      <c r="N47" s="726"/>
      <c r="O47" s="649"/>
      <c r="P47" s="650"/>
      <c r="Q47" s="650"/>
      <c r="R47" s="651"/>
      <c r="S47" s="655"/>
      <c r="T47" s="656"/>
      <c r="U47" s="656"/>
      <c r="V47" s="656"/>
      <c r="W47" s="657"/>
      <c r="X47" s="290" t="s">
        <v>902</v>
      </c>
      <c r="Y47" s="291"/>
      <c r="Z47" s="292"/>
      <c r="AA47" s="283"/>
      <c r="AB47" s="284"/>
      <c r="AC47" s="284"/>
      <c r="AD47" s="284"/>
      <c r="AE47" s="284"/>
      <c r="AF47" s="284"/>
      <c r="AG47" s="285"/>
      <c r="AH47" s="283"/>
      <c r="AI47" s="284"/>
      <c r="AJ47" s="284"/>
      <c r="AK47" s="284"/>
      <c r="AL47" s="284"/>
      <c r="AM47" s="284"/>
      <c r="AN47" s="285"/>
      <c r="AO47" s="283"/>
      <c r="AP47" s="284"/>
      <c r="AQ47" s="284"/>
      <c r="AR47" s="284"/>
      <c r="AS47" s="284"/>
      <c r="AT47" s="284"/>
      <c r="AU47" s="285"/>
      <c r="AV47" s="283"/>
      <c r="AW47" s="284"/>
      <c r="AX47" s="284"/>
      <c r="AY47" s="284"/>
      <c r="AZ47" s="284"/>
      <c r="BA47" s="284"/>
      <c r="BB47" s="285"/>
      <c r="BC47" s="283"/>
      <c r="BD47" s="284"/>
      <c r="BE47" s="286"/>
      <c r="BF47" s="658"/>
      <c r="BG47" s="659"/>
      <c r="BH47" s="713"/>
      <c r="BI47" s="714"/>
      <c r="BJ47" s="715"/>
      <c r="BK47" s="716"/>
      <c r="BL47" s="716"/>
      <c r="BM47" s="716"/>
      <c r="BN47" s="717"/>
    </row>
    <row r="48" spans="2:66" ht="20.25" customHeight="1">
      <c r="B48" s="661"/>
      <c r="C48" s="815"/>
      <c r="D48" s="818"/>
      <c r="E48" s="681"/>
      <c r="F48" s="817"/>
      <c r="G48" s="664"/>
      <c r="H48" s="654"/>
      <c r="I48" s="270"/>
      <c r="J48" s="271">
        <f>G47</f>
        <v>0</v>
      </c>
      <c r="K48" s="270"/>
      <c r="L48" s="271">
        <f>M47</f>
        <v>0</v>
      </c>
      <c r="M48" s="667"/>
      <c r="N48" s="668"/>
      <c r="O48" s="652"/>
      <c r="P48" s="653"/>
      <c r="Q48" s="653"/>
      <c r="R48" s="654"/>
      <c r="S48" s="655"/>
      <c r="T48" s="656"/>
      <c r="U48" s="656"/>
      <c r="V48" s="656"/>
      <c r="W48" s="657"/>
      <c r="X48" s="287" t="s">
        <v>903</v>
      </c>
      <c r="Y48" s="288"/>
      <c r="Z48" s="289"/>
      <c r="AA48" s="275" t="str">
        <f>IF(AA47="","",VLOOKUP(AA47,'②シフト記号表（従来型・ユニット型共通）'!$C$6:$L$47,10,FALSE))</f>
        <v/>
      </c>
      <c r="AB48" s="276" t="str">
        <f>IF(AB47="","",VLOOKUP(AB47,'②シフト記号表（従来型・ユニット型共通）'!$C$6:$L$47,10,FALSE))</f>
        <v/>
      </c>
      <c r="AC48" s="276" t="str">
        <f>IF(AC47="","",VLOOKUP(AC47,'②シフト記号表（従来型・ユニット型共通）'!$C$6:$L$47,10,FALSE))</f>
        <v/>
      </c>
      <c r="AD48" s="276" t="str">
        <f>IF(AD47="","",VLOOKUP(AD47,'②シフト記号表（従来型・ユニット型共通）'!$C$6:$L$47,10,FALSE))</f>
        <v/>
      </c>
      <c r="AE48" s="276" t="str">
        <f>IF(AE47="","",VLOOKUP(AE47,'②シフト記号表（従来型・ユニット型共通）'!$C$6:$L$47,10,FALSE))</f>
        <v/>
      </c>
      <c r="AF48" s="276" t="str">
        <f>IF(AF47="","",VLOOKUP(AF47,'②シフト記号表（従来型・ユニット型共通）'!$C$6:$L$47,10,FALSE))</f>
        <v/>
      </c>
      <c r="AG48" s="277" t="str">
        <f>IF(AG47="","",VLOOKUP(AG47,'②シフト記号表（従来型・ユニット型共通）'!$C$6:$L$47,10,FALSE))</f>
        <v/>
      </c>
      <c r="AH48" s="275" t="str">
        <f>IF(AH47="","",VLOOKUP(AH47,'②シフト記号表（従来型・ユニット型共通）'!$C$6:$L$47,10,FALSE))</f>
        <v/>
      </c>
      <c r="AI48" s="276" t="str">
        <f>IF(AI47="","",VLOOKUP(AI47,'②シフト記号表（従来型・ユニット型共通）'!$C$6:$L$47,10,FALSE))</f>
        <v/>
      </c>
      <c r="AJ48" s="276" t="str">
        <f>IF(AJ47="","",VLOOKUP(AJ47,'②シフト記号表（従来型・ユニット型共通）'!$C$6:$L$47,10,FALSE))</f>
        <v/>
      </c>
      <c r="AK48" s="276" t="str">
        <f>IF(AK47="","",VLOOKUP(AK47,'②シフト記号表（従来型・ユニット型共通）'!$C$6:$L$47,10,FALSE))</f>
        <v/>
      </c>
      <c r="AL48" s="276" t="str">
        <f>IF(AL47="","",VLOOKUP(AL47,'②シフト記号表（従来型・ユニット型共通）'!$C$6:$L$47,10,FALSE))</f>
        <v/>
      </c>
      <c r="AM48" s="276" t="str">
        <f>IF(AM47="","",VLOOKUP(AM47,'②シフト記号表（従来型・ユニット型共通）'!$C$6:$L$47,10,FALSE))</f>
        <v/>
      </c>
      <c r="AN48" s="277" t="str">
        <f>IF(AN47="","",VLOOKUP(AN47,'②シフト記号表（従来型・ユニット型共通）'!$C$6:$L$47,10,FALSE))</f>
        <v/>
      </c>
      <c r="AO48" s="275" t="str">
        <f>IF(AO47="","",VLOOKUP(AO47,'②シフト記号表（従来型・ユニット型共通）'!$C$6:$L$47,10,FALSE))</f>
        <v/>
      </c>
      <c r="AP48" s="276" t="str">
        <f>IF(AP47="","",VLOOKUP(AP47,'②シフト記号表（従来型・ユニット型共通）'!$C$6:$L$47,10,FALSE))</f>
        <v/>
      </c>
      <c r="AQ48" s="276" t="str">
        <f>IF(AQ47="","",VLOOKUP(AQ47,'②シフト記号表（従来型・ユニット型共通）'!$C$6:$L$47,10,FALSE))</f>
        <v/>
      </c>
      <c r="AR48" s="276" t="str">
        <f>IF(AR47="","",VLOOKUP(AR47,'②シフト記号表（従来型・ユニット型共通）'!$C$6:$L$47,10,FALSE))</f>
        <v/>
      </c>
      <c r="AS48" s="276" t="str">
        <f>IF(AS47="","",VLOOKUP(AS47,'②シフト記号表（従来型・ユニット型共通）'!$C$6:$L$47,10,FALSE))</f>
        <v/>
      </c>
      <c r="AT48" s="276" t="str">
        <f>IF(AT47="","",VLOOKUP(AT47,'②シフト記号表（従来型・ユニット型共通）'!$C$6:$L$47,10,FALSE))</f>
        <v/>
      </c>
      <c r="AU48" s="277" t="str">
        <f>IF(AU47="","",VLOOKUP(AU47,'②シフト記号表（従来型・ユニット型共通）'!$C$6:$L$47,10,FALSE))</f>
        <v/>
      </c>
      <c r="AV48" s="275" t="str">
        <f>IF(AV47="","",VLOOKUP(AV47,'②シフト記号表（従来型・ユニット型共通）'!$C$6:$L$47,10,FALSE))</f>
        <v/>
      </c>
      <c r="AW48" s="276" t="str">
        <f>IF(AW47="","",VLOOKUP(AW47,'②シフト記号表（従来型・ユニット型共通）'!$C$6:$L$47,10,FALSE))</f>
        <v/>
      </c>
      <c r="AX48" s="276" t="str">
        <f>IF(AX47="","",VLOOKUP(AX47,'②シフト記号表（従来型・ユニット型共通）'!$C$6:$L$47,10,FALSE))</f>
        <v/>
      </c>
      <c r="AY48" s="276" t="str">
        <f>IF(AY47="","",VLOOKUP(AY47,'②シフト記号表（従来型・ユニット型共通）'!$C$6:$L$47,10,FALSE))</f>
        <v/>
      </c>
      <c r="AZ48" s="276" t="str">
        <f>IF(AZ47="","",VLOOKUP(AZ47,'②シフト記号表（従来型・ユニット型共通）'!$C$6:$L$47,10,FALSE))</f>
        <v/>
      </c>
      <c r="BA48" s="276" t="str">
        <f>IF(BA47="","",VLOOKUP(BA47,'②シフト記号表（従来型・ユニット型共通）'!$C$6:$L$47,10,FALSE))</f>
        <v/>
      </c>
      <c r="BB48" s="277" t="str">
        <f>IF(BB47="","",VLOOKUP(BB47,'②シフト記号表（従来型・ユニット型共通）'!$C$6:$L$47,10,FALSE))</f>
        <v/>
      </c>
      <c r="BC48" s="275" t="str">
        <f>IF(BC47="","",VLOOKUP(BC47,'②シフト記号表（従来型・ユニット型共通）'!$C$6:$L$47,10,FALSE))</f>
        <v/>
      </c>
      <c r="BD48" s="276" t="str">
        <f>IF(BD47="","",VLOOKUP(BD47,'②シフト記号表（従来型・ユニット型共通）'!$C$6:$L$47,10,FALSE))</f>
        <v/>
      </c>
      <c r="BE48" s="276" t="str">
        <f>IF(BE47="","",VLOOKUP(BE47,'②シフト記号表（従来型・ユニット型共通）'!$C$6:$L$47,10,FALSE))</f>
        <v/>
      </c>
      <c r="BF48" s="721">
        <f>IF($BI$3="４週",SUM(AA48:BB48),IF($BI$3="暦月",SUM(AA48:BE48),""))</f>
        <v>0</v>
      </c>
      <c r="BG48" s="722"/>
      <c r="BH48" s="723">
        <f>IF($BI$3="４週",BF48/4,IF($BI$3="暦月",(BF48/($BI$8/7)),""))</f>
        <v>0</v>
      </c>
      <c r="BI48" s="722"/>
      <c r="BJ48" s="718"/>
      <c r="BK48" s="719"/>
      <c r="BL48" s="719"/>
      <c r="BM48" s="719"/>
      <c r="BN48" s="720"/>
    </row>
    <row r="49" spans="2:66" ht="20.25" customHeight="1">
      <c r="B49" s="660">
        <f>B47+1</f>
        <v>17</v>
      </c>
      <c r="C49" s="814"/>
      <c r="D49" s="816"/>
      <c r="E49" s="681"/>
      <c r="F49" s="817"/>
      <c r="G49" s="724"/>
      <c r="H49" s="651"/>
      <c r="I49" s="270"/>
      <c r="J49" s="271"/>
      <c r="K49" s="270"/>
      <c r="L49" s="271"/>
      <c r="M49" s="725"/>
      <c r="N49" s="726"/>
      <c r="O49" s="649"/>
      <c r="P49" s="650"/>
      <c r="Q49" s="650"/>
      <c r="R49" s="651"/>
      <c r="S49" s="655"/>
      <c r="T49" s="656"/>
      <c r="U49" s="656"/>
      <c r="V49" s="656"/>
      <c r="W49" s="657"/>
      <c r="X49" s="290" t="s">
        <v>902</v>
      </c>
      <c r="Y49" s="291"/>
      <c r="Z49" s="292"/>
      <c r="AA49" s="283"/>
      <c r="AB49" s="284"/>
      <c r="AC49" s="284"/>
      <c r="AD49" s="284"/>
      <c r="AE49" s="284"/>
      <c r="AF49" s="284"/>
      <c r="AG49" s="285"/>
      <c r="AH49" s="283"/>
      <c r="AI49" s="284"/>
      <c r="AJ49" s="284"/>
      <c r="AK49" s="284"/>
      <c r="AL49" s="284"/>
      <c r="AM49" s="284"/>
      <c r="AN49" s="285"/>
      <c r="AO49" s="283"/>
      <c r="AP49" s="284"/>
      <c r="AQ49" s="284"/>
      <c r="AR49" s="284"/>
      <c r="AS49" s="284"/>
      <c r="AT49" s="284"/>
      <c r="AU49" s="285"/>
      <c r="AV49" s="283"/>
      <c r="AW49" s="284"/>
      <c r="AX49" s="284"/>
      <c r="AY49" s="284"/>
      <c r="AZ49" s="284"/>
      <c r="BA49" s="284"/>
      <c r="BB49" s="285"/>
      <c r="BC49" s="283"/>
      <c r="BD49" s="284"/>
      <c r="BE49" s="286"/>
      <c r="BF49" s="658"/>
      <c r="BG49" s="659"/>
      <c r="BH49" s="713"/>
      <c r="BI49" s="714"/>
      <c r="BJ49" s="715"/>
      <c r="BK49" s="716"/>
      <c r="BL49" s="716"/>
      <c r="BM49" s="716"/>
      <c r="BN49" s="717"/>
    </row>
    <row r="50" spans="2:66" ht="20.25" customHeight="1">
      <c r="B50" s="661"/>
      <c r="C50" s="815"/>
      <c r="D50" s="818"/>
      <c r="E50" s="681"/>
      <c r="F50" s="817"/>
      <c r="G50" s="664"/>
      <c r="H50" s="654"/>
      <c r="I50" s="270"/>
      <c r="J50" s="271">
        <f>G49</f>
        <v>0</v>
      </c>
      <c r="K50" s="270"/>
      <c r="L50" s="271">
        <f>M49</f>
        <v>0</v>
      </c>
      <c r="M50" s="667"/>
      <c r="N50" s="668"/>
      <c r="O50" s="652"/>
      <c r="P50" s="653"/>
      <c r="Q50" s="653"/>
      <c r="R50" s="654"/>
      <c r="S50" s="655"/>
      <c r="T50" s="656"/>
      <c r="U50" s="656"/>
      <c r="V50" s="656"/>
      <c r="W50" s="657"/>
      <c r="X50" s="287" t="s">
        <v>903</v>
      </c>
      <c r="Y50" s="288"/>
      <c r="Z50" s="289"/>
      <c r="AA50" s="275" t="str">
        <f>IF(AA49="","",VLOOKUP(AA49,'②シフト記号表（従来型・ユニット型共通）'!$C$6:$L$47,10,FALSE))</f>
        <v/>
      </c>
      <c r="AB50" s="276" t="str">
        <f>IF(AB49="","",VLOOKUP(AB49,'②シフト記号表（従来型・ユニット型共通）'!$C$6:$L$47,10,FALSE))</f>
        <v/>
      </c>
      <c r="AC50" s="276" t="str">
        <f>IF(AC49="","",VLOOKUP(AC49,'②シフト記号表（従来型・ユニット型共通）'!$C$6:$L$47,10,FALSE))</f>
        <v/>
      </c>
      <c r="AD50" s="276" t="str">
        <f>IF(AD49="","",VLOOKUP(AD49,'②シフト記号表（従来型・ユニット型共通）'!$C$6:$L$47,10,FALSE))</f>
        <v/>
      </c>
      <c r="AE50" s="276" t="str">
        <f>IF(AE49="","",VLOOKUP(AE49,'②シフト記号表（従来型・ユニット型共通）'!$C$6:$L$47,10,FALSE))</f>
        <v/>
      </c>
      <c r="AF50" s="276" t="str">
        <f>IF(AF49="","",VLOOKUP(AF49,'②シフト記号表（従来型・ユニット型共通）'!$C$6:$L$47,10,FALSE))</f>
        <v/>
      </c>
      <c r="AG50" s="277" t="str">
        <f>IF(AG49="","",VLOOKUP(AG49,'②シフト記号表（従来型・ユニット型共通）'!$C$6:$L$47,10,FALSE))</f>
        <v/>
      </c>
      <c r="AH50" s="275" t="str">
        <f>IF(AH49="","",VLOOKUP(AH49,'②シフト記号表（従来型・ユニット型共通）'!$C$6:$L$47,10,FALSE))</f>
        <v/>
      </c>
      <c r="AI50" s="276" t="str">
        <f>IF(AI49="","",VLOOKUP(AI49,'②シフト記号表（従来型・ユニット型共通）'!$C$6:$L$47,10,FALSE))</f>
        <v/>
      </c>
      <c r="AJ50" s="276" t="str">
        <f>IF(AJ49="","",VLOOKUP(AJ49,'②シフト記号表（従来型・ユニット型共通）'!$C$6:$L$47,10,FALSE))</f>
        <v/>
      </c>
      <c r="AK50" s="276" t="str">
        <f>IF(AK49="","",VLOOKUP(AK49,'②シフト記号表（従来型・ユニット型共通）'!$C$6:$L$47,10,FALSE))</f>
        <v/>
      </c>
      <c r="AL50" s="276" t="str">
        <f>IF(AL49="","",VLOOKUP(AL49,'②シフト記号表（従来型・ユニット型共通）'!$C$6:$L$47,10,FALSE))</f>
        <v/>
      </c>
      <c r="AM50" s="276" t="str">
        <f>IF(AM49="","",VLOOKUP(AM49,'②シフト記号表（従来型・ユニット型共通）'!$C$6:$L$47,10,FALSE))</f>
        <v/>
      </c>
      <c r="AN50" s="277" t="str">
        <f>IF(AN49="","",VLOOKUP(AN49,'②シフト記号表（従来型・ユニット型共通）'!$C$6:$L$47,10,FALSE))</f>
        <v/>
      </c>
      <c r="AO50" s="275" t="str">
        <f>IF(AO49="","",VLOOKUP(AO49,'②シフト記号表（従来型・ユニット型共通）'!$C$6:$L$47,10,FALSE))</f>
        <v/>
      </c>
      <c r="AP50" s="276" t="str">
        <f>IF(AP49="","",VLOOKUP(AP49,'②シフト記号表（従来型・ユニット型共通）'!$C$6:$L$47,10,FALSE))</f>
        <v/>
      </c>
      <c r="AQ50" s="276" t="str">
        <f>IF(AQ49="","",VLOOKUP(AQ49,'②シフト記号表（従来型・ユニット型共通）'!$C$6:$L$47,10,FALSE))</f>
        <v/>
      </c>
      <c r="AR50" s="276" t="str">
        <f>IF(AR49="","",VLOOKUP(AR49,'②シフト記号表（従来型・ユニット型共通）'!$C$6:$L$47,10,FALSE))</f>
        <v/>
      </c>
      <c r="AS50" s="276" t="str">
        <f>IF(AS49="","",VLOOKUP(AS49,'②シフト記号表（従来型・ユニット型共通）'!$C$6:$L$47,10,FALSE))</f>
        <v/>
      </c>
      <c r="AT50" s="276" t="str">
        <f>IF(AT49="","",VLOOKUP(AT49,'②シフト記号表（従来型・ユニット型共通）'!$C$6:$L$47,10,FALSE))</f>
        <v/>
      </c>
      <c r="AU50" s="277" t="str">
        <f>IF(AU49="","",VLOOKUP(AU49,'②シフト記号表（従来型・ユニット型共通）'!$C$6:$L$47,10,FALSE))</f>
        <v/>
      </c>
      <c r="AV50" s="275" t="str">
        <f>IF(AV49="","",VLOOKUP(AV49,'②シフト記号表（従来型・ユニット型共通）'!$C$6:$L$47,10,FALSE))</f>
        <v/>
      </c>
      <c r="AW50" s="276" t="str">
        <f>IF(AW49="","",VLOOKUP(AW49,'②シフト記号表（従来型・ユニット型共通）'!$C$6:$L$47,10,FALSE))</f>
        <v/>
      </c>
      <c r="AX50" s="276" t="str">
        <f>IF(AX49="","",VLOOKUP(AX49,'②シフト記号表（従来型・ユニット型共通）'!$C$6:$L$47,10,FALSE))</f>
        <v/>
      </c>
      <c r="AY50" s="276" t="str">
        <f>IF(AY49="","",VLOOKUP(AY49,'②シフト記号表（従来型・ユニット型共通）'!$C$6:$L$47,10,FALSE))</f>
        <v/>
      </c>
      <c r="AZ50" s="276" t="str">
        <f>IF(AZ49="","",VLOOKUP(AZ49,'②シフト記号表（従来型・ユニット型共通）'!$C$6:$L$47,10,FALSE))</f>
        <v/>
      </c>
      <c r="BA50" s="276" t="str">
        <f>IF(BA49="","",VLOOKUP(BA49,'②シフト記号表（従来型・ユニット型共通）'!$C$6:$L$47,10,FALSE))</f>
        <v/>
      </c>
      <c r="BB50" s="277" t="str">
        <f>IF(BB49="","",VLOOKUP(BB49,'②シフト記号表（従来型・ユニット型共通）'!$C$6:$L$47,10,FALSE))</f>
        <v/>
      </c>
      <c r="BC50" s="275" t="str">
        <f>IF(BC49="","",VLOOKUP(BC49,'②シフト記号表（従来型・ユニット型共通）'!$C$6:$L$47,10,FALSE))</f>
        <v/>
      </c>
      <c r="BD50" s="276" t="str">
        <f>IF(BD49="","",VLOOKUP(BD49,'②シフト記号表（従来型・ユニット型共通）'!$C$6:$L$47,10,FALSE))</f>
        <v/>
      </c>
      <c r="BE50" s="276" t="str">
        <f>IF(BE49="","",VLOOKUP(BE49,'②シフト記号表（従来型・ユニット型共通）'!$C$6:$L$47,10,FALSE))</f>
        <v/>
      </c>
      <c r="BF50" s="721">
        <f>IF($BI$3="４週",SUM(AA50:BB50),IF($BI$3="暦月",SUM(AA50:BE50),""))</f>
        <v>0</v>
      </c>
      <c r="BG50" s="722"/>
      <c r="BH50" s="723">
        <f>IF($BI$3="４週",BF50/4,IF($BI$3="暦月",(BF50/($BI$8/7)),""))</f>
        <v>0</v>
      </c>
      <c r="BI50" s="722"/>
      <c r="BJ50" s="718"/>
      <c r="BK50" s="719"/>
      <c r="BL50" s="719"/>
      <c r="BM50" s="719"/>
      <c r="BN50" s="720"/>
    </row>
    <row r="51" spans="2:66" ht="20.25" customHeight="1">
      <c r="B51" s="660">
        <f>B49+1</f>
        <v>18</v>
      </c>
      <c r="C51" s="814"/>
      <c r="D51" s="816"/>
      <c r="E51" s="681"/>
      <c r="F51" s="817"/>
      <c r="G51" s="724"/>
      <c r="H51" s="651"/>
      <c r="I51" s="270"/>
      <c r="J51" s="271"/>
      <c r="K51" s="270"/>
      <c r="L51" s="271"/>
      <c r="M51" s="725"/>
      <c r="N51" s="726"/>
      <c r="O51" s="649"/>
      <c r="P51" s="650"/>
      <c r="Q51" s="650"/>
      <c r="R51" s="651"/>
      <c r="S51" s="655"/>
      <c r="T51" s="656"/>
      <c r="U51" s="656"/>
      <c r="V51" s="656"/>
      <c r="W51" s="657"/>
      <c r="X51" s="290" t="s">
        <v>902</v>
      </c>
      <c r="Y51" s="291"/>
      <c r="Z51" s="292"/>
      <c r="AA51" s="283"/>
      <c r="AB51" s="284"/>
      <c r="AC51" s="284"/>
      <c r="AD51" s="284"/>
      <c r="AE51" s="284"/>
      <c r="AF51" s="284"/>
      <c r="AG51" s="285"/>
      <c r="AH51" s="283"/>
      <c r="AI51" s="284"/>
      <c r="AJ51" s="284"/>
      <c r="AK51" s="284"/>
      <c r="AL51" s="284"/>
      <c r="AM51" s="284"/>
      <c r="AN51" s="285"/>
      <c r="AO51" s="283"/>
      <c r="AP51" s="284"/>
      <c r="AQ51" s="284"/>
      <c r="AR51" s="284"/>
      <c r="AS51" s="284"/>
      <c r="AT51" s="284"/>
      <c r="AU51" s="285"/>
      <c r="AV51" s="283"/>
      <c r="AW51" s="284"/>
      <c r="AX51" s="284"/>
      <c r="AY51" s="284"/>
      <c r="AZ51" s="284"/>
      <c r="BA51" s="284"/>
      <c r="BB51" s="285"/>
      <c r="BC51" s="283"/>
      <c r="BD51" s="284"/>
      <c r="BE51" s="286"/>
      <c r="BF51" s="658"/>
      <c r="BG51" s="659"/>
      <c r="BH51" s="713"/>
      <c r="BI51" s="714"/>
      <c r="BJ51" s="715"/>
      <c r="BK51" s="716"/>
      <c r="BL51" s="716"/>
      <c r="BM51" s="716"/>
      <c r="BN51" s="717"/>
    </row>
    <row r="52" spans="2:66" ht="20.25" customHeight="1">
      <c r="B52" s="661"/>
      <c r="C52" s="815"/>
      <c r="D52" s="818"/>
      <c r="E52" s="681"/>
      <c r="F52" s="817"/>
      <c r="G52" s="664"/>
      <c r="H52" s="654"/>
      <c r="I52" s="270"/>
      <c r="J52" s="271">
        <f>G51</f>
        <v>0</v>
      </c>
      <c r="K52" s="270"/>
      <c r="L52" s="271">
        <f>M51</f>
        <v>0</v>
      </c>
      <c r="M52" s="667"/>
      <c r="N52" s="668"/>
      <c r="O52" s="652"/>
      <c r="P52" s="653"/>
      <c r="Q52" s="653"/>
      <c r="R52" s="654"/>
      <c r="S52" s="655"/>
      <c r="T52" s="656"/>
      <c r="U52" s="656"/>
      <c r="V52" s="656"/>
      <c r="W52" s="657"/>
      <c r="X52" s="287" t="s">
        <v>903</v>
      </c>
      <c r="Y52" s="288"/>
      <c r="Z52" s="289"/>
      <c r="AA52" s="275" t="str">
        <f>IF(AA51="","",VLOOKUP(AA51,'②シフト記号表（従来型・ユニット型共通）'!$C$6:$L$47,10,FALSE))</f>
        <v/>
      </c>
      <c r="AB52" s="276" t="str">
        <f>IF(AB51="","",VLOOKUP(AB51,'②シフト記号表（従来型・ユニット型共通）'!$C$6:$L$47,10,FALSE))</f>
        <v/>
      </c>
      <c r="AC52" s="276" t="str">
        <f>IF(AC51="","",VLOOKUP(AC51,'②シフト記号表（従来型・ユニット型共通）'!$C$6:$L$47,10,FALSE))</f>
        <v/>
      </c>
      <c r="AD52" s="276" t="str">
        <f>IF(AD51="","",VLOOKUP(AD51,'②シフト記号表（従来型・ユニット型共通）'!$C$6:$L$47,10,FALSE))</f>
        <v/>
      </c>
      <c r="AE52" s="276" t="str">
        <f>IF(AE51="","",VLOOKUP(AE51,'②シフト記号表（従来型・ユニット型共通）'!$C$6:$L$47,10,FALSE))</f>
        <v/>
      </c>
      <c r="AF52" s="276" t="str">
        <f>IF(AF51="","",VLOOKUP(AF51,'②シフト記号表（従来型・ユニット型共通）'!$C$6:$L$47,10,FALSE))</f>
        <v/>
      </c>
      <c r="AG52" s="277" t="str">
        <f>IF(AG51="","",VLOOKUP(AG51,'②シフト記号表（従来型・ユニット型共通）'!$C$6:$L$47,10,FALSE))</f>
        <v/>
      </c>
      <c r="AH52" s="275" t="str">
        <f>IF(AH51="","",VLOOKUP(AH51,'②シフト記号表（従来型・ユニット型共通）'!$C$6:$L$47,10,FALSE))</f>
        <v/>
      </c>
      <c r="AI52" s="276" t="str">
        <f>IF(AI51="","",VLOOKUP(AI51,'②シフト記号表（従来型・ユニット型共通）'!$C$6:$L$47,10,FALSE))</f>
        <v/>
      </c>
      <c r="AJ52" s="276" t="str">
        <f>IF(AJ51="","",VLOOKUP(AJ51,'②シフト記号表（従来型・ユニット型共通）'!$C$6:$L$47,10,FALSE))</f>
        <v/>
      </c>
      <c r="AK52" s="276" t="str">
        <f>IF(AK51="","",VLOOKUP(AK51,'②シフト記号表（従来型・ユニット型共通）'!$C$6:$L$47,10,FALSE))</f>
        <v/>
      </c>
      <c r="AL52" s="276" t="str">
        <f>IF(AL51="","",VLOOKUP(AL51,'②シフト記号表（従来型・ユニット型共通）'!$C$6:$L$47,10,FALSE))</f>
        <v/>
      </c>
      <c r="AM52" s="276" t="str">
        <f>IF(AM51="","",VLOOKUP(AM51,'②シフト記号表（従来型・ユニット型共通）'!$C$6:$L$47,10,FALSE))</f>
        <v/>
      </c>
      <c r="AN52" s="277" t="str">
        <f>IF(AN51="","",VLOOKUP(AN51,'②シフト記号表（従来型・ユニット型共通）'!$C$6:$L$47,10,FALSE))</f>
        <v/>
      </c>
      <c r="AO52" s="275" t="str">
        <f>IF(AO51="","",VLOOKUP(AO51,'②シフト記号表（従来型・ユニット型共通）'!$C$6:$L$47,10,FALSE))</f>
        <v/>
      </c>
      <c r="AP52" s="276" t="str">
        <f>IF(AP51="","",VLOOKUP(AP51,'②シフト記号表（従来型・ユニット型共通）'!$C$6:$L$47,10,FALSE))</f>
        <v/>
      </c>
      <c r="AQ52" s="276" t="str">
        <f>IF(AQ51="","",VLOOKUP(AQ51,'②シフト記号表（従来型・ユニット型共通）'!$C$6:$L$47,10,FALSE))</f>
        <v/>
      </c>
      <c r="AR52" s="276" t="str">
        <f>IF(AR51="","",VLOOKUP(AR51,'②シフト記号表（従来型・ユニット型共通）'!$C$6:$L$47,10,FALSE))</f>
        <v/>
      </c>
      <c r="AS52" s="276" t="str">
        <f>IF(AS51="","",VLOOKUP(AS51,'②シフト記号表（従来型・ユニット型共通）'!$C$6:$L$47,10,FALSE))</f>
        <v/>
      </c>
      <c r="AT52" s="276" t="str">
        <f>IF(AT51="","",VLOOKUP(AT51,'②シフト記号表（従来型・ユニット型共通）'!$C$6:$L$47,10,FALSE))</f>
        <v/>
      </c>
      <c r="AU52" s="277" t="str">
        <f>IF(AU51="","",VLOOKUP(AU51,'②シフト記号表（従来型・ユニット型共通）'!$C$6:$L$47,10,FALSE))</f>
        <v/>
      </c>
      <c r="AV52" s="275" t="str">
        <f>IF(AV51="","",VLOOKUP(AV51,'②シフト記号表（従来型・ユニット型共通）'!$C$6:$L$47,10,FALSE))</f>
        <v/>
      </c>
      <c r="AW52" s="276" t="str">
        <f>IF(AW51="","",VLOOKUP(AW51,'②シフト記号表（従来型・ユニット型共通）'!$C$6:$L$47,10,FALSE))</f>
        <v/>
      </c>
      <c r="AX52" s="276" t="str">
        <f>IF(AX51="","",VLOOKUP(AX51,'②シフト記号表（従来型・ユニット型共通）'!$C$6:$L$47,10,FALSE))</f>
        <v/>
      </c>
      <c r="AY52" s="276" t="str">
        <f>IF(AY51="","",VLOOKUP(AY51,'②シフト記号表（従来型・ユニット型共通）'!$C$6:$L$47,10,FALSE))</f>
        <v/>
      </c>
      <c r="AZ52" s="276" t="str">
        <f>IF(AZ51="","",VLOOKUP(AZ51,'②シフト記号表（従来型・ユニット型共通）'!$C$6:$L$47,10,FALSE))</f>
        <v/>
      </c>
      <c r="BA52" s="276" t="str">
        <f>IF(BA51="","",VLOOKUP(BA51,'②シフト記号表（従来型・ユニット型共通）'!$C$6:$L$47,10,FALSE))</f>
        <v/>
      </c>
      <c r="BB52" s="277" t="str">
        <f>IF(BB51="","",VLOOKUP(BB51,'②シフト記号表（従来型・ユニット型共通）'!$C$6:$L$47,10,FALSE))</f>
        <v/>
      </c>
      <c r="BC52" s="275" t="str">
        <f>IF(BC51="","",VLOOKUP(BC51,'②シフト記号表（従来型・ユニット型共通）'!$C$6:$L$47,10,FALSE))</f>
        <v/>
      </c>
      <c r="BD52" s="276" t="str">
        <f>IF(BD51="","",VLOOKUP(BD51,'②シフト記号表（従来型・ユニット型共通）'!$C$6:$L$47,10,FALSE))</f>
        <v/>
      </c>
      <c r="BE52" s="276" t="str">
        <f>IF(BE51="","",VLOOKUP(BE51,'②シフト記号表（従来型・ユニット型共通）'!$C$6:$L$47,10,FALSE))</f>
        <v/>
      </c>
      <c r="BF52" s="721">
        <f>IF($BI$3="４週",SUM(AA52:BB52),IF($BI$3="暦月",SUM(AA52:BE52),""))</f>
        <v>0</v>
      </c>
      <c r="BG52" s="722"/>
      <c r="BH52" s="723">
        <f>IF($BI$3="４週",BF52/4,IF($BI$3="暦月",(BF52/($BI$8/7)),""))</f>
        <v>0</v>
      </c>
      <c r="BI52" s="722"/>
      <c r="BJ52" s="718"/>
      <c r="BK52" s="719"/>
      <c r="BL52" s="719"/>
      <c r="BM52" s="719"/>
      <c r="BN52" s="720"/>
    </row>
    <row r="53" spans="2:66" ht="20.25" customHeight="1">
      <c r="B53" s="660">
        <f>B51+1</f>
        <v>19</v>
      </c>
      <c r="C53" s="814"/>
      <c r="D53" s="816"/>
      <c r="E53" s="681"/>
      <c r="F53" s="817"/>
      <c r="G53" s="724"/>
      <c r="H53" s="651"/>
      <c r="I53" s="278"/>
      <c r="J53" s="279"/>
      <c r="K53" s="278"/>
      <c r="L53" s="279"/>
      <c r="M53" s="725"/>
      <c r="N53" s="726"/>
      <c r="O53" s="649"/>
      <c r="P53" s="650"/>
      <c r="Q53" s="650"/>
      <c r="R53" s="651"/>
      <c r="S53" s="655"/>
      <c r="T53" s="656"/>
      <c r="U53" s="656"/>
      <c r="V53" s="656"/>
      <c r="W53" s="657"/>
      <c r="X53" s="280" t="s">
        <v>902</v>
      </c>
      <c r="Y53" s="281"/>
      <c r="Z53" s="282"/>
      <c r="AA53" s="283"/>
      <c r="AB53" s="284"/>
      <c r="AC53" s="284"/>
      <c r="AD53" s="284"/>
      <c r="AE53" s="284"/>
      <c r="AF53" s="284"/>
      <c r="AG53" s="285"/>
      <c r="AH53" s="283"/>
      <c r="AI53" s="284"/>
      <c r="AJ53" s="284"/>
      <c r="AK53" s="284"/>
      <c r="AL53" s="284"/>
      <c r="AM53" s="284"/>
      <c r="AN53" s="285"/>
      <c r="AO53" s="283"/>
      <c r="AP53" s="284"/>
      <c r="AQ53" s="284"/>
      <c r="AR53" s="284"/>
      <c r="AS53" s="284"/>
      <c r="AT53" s="284"/>
      <c r="AU53" s="285"/>
      <c r="AV53" s="283"/>
      <c r="AW53" s="284"/>
      <c r="AX53" s="284"/>
      <c r="AY53" s="284"/>
      <c r="AZ53" s="284"/>
      <c r="BA53" s="284"/>
      <c r="BB53" s="285"/>
      <c r="BC53" s="283"/>
      <c r="BD53" s="284"/>
      <c r="BE53" s="286"/>
      <c r="BF53" s="658"/>
      <c r="BG53" s="659"/>
      <c r="BH53" s="713"/>
      <c r="BI53" s="714"/>
      <c r="BJ53" s="715"/>
      <c r="BK53" s="716"/>
      <c r="BL53" s="716"/>
      <c r="BM53" s="716"/>
      <c r="BN53" s="717"/>
    </row>
    <row r="54" spans="2:66" ht="20.25" customHeight="1">
      <c r="B54" s="661"/>
      <c r="C54" s="815"/>
      <c r="D54" s="818"/>
      <c r="E54" s="681"/>
      <c r="F54" s="817"/>
      <c r="G54" s="664"/>
      <c r="H54" s="654"/>
      <c r="I54" s="270"/>
      <c r="J54" s="271">
        <f>G53</f>
        <v>0</v>
      </c>
      <c r="K54" s="270"/>
      <c r="L54" s="271">
        <f>M53</f>
        <v>0</v>
      </c>
      <c r="M54" s="667"/>
      <c r="N54" s="668"/>
      <c r="O54" s="652"/>
      <c r="P54" s="653"/>
      <c r="Q54" s="653"/>
      <c r="R54" s="654"/>
      <c r="S54" s="655"/>
      <c r="T54" s="656"/>
      <c r="U54" s="656"/>
      <c r="V54" s="656"/>
      <c r="W54" s="657"/>
      <c r="X54" s="287" t="s">
        <v>903</v>
      </c>
      <c r="Y54" s="273"/>
      <c r="Z54" s="274"/>
      <c r="AA54" s="275" t="str">
        <f>IF(AA53="","",VLOOKUP(AA53,'②シフト記号表（従来型・ユニット型共通）'!$C$6:$L$47,10,FALSE))</f>
        <v/>
      </c>
      <c r="AB54" s="276" t="str">
        <f>IF(AB53="","",VLOOKUP(AB53,'②シフト記号表（従来型・ユニット型共通）'!$C$6:$L$47,10,FALSE))</f>
        <v/>
      </c>
      <c r="AC54" s="276" t="str">
        <f>IF(AC53="","",VLOOKUP(AC53,'②シフト記号表（従来型・ユニット型共通）'!$C$6:$L$47,10,FALSE))</f>
        <v/>
      </c>
      <c r="AD54" s="276" t="str">
        <f>IF(AD53="","",VLOOKUP(AD53,'②シフト記号表（従来型・ユニット型共通）'!$C$6:$L$47,10,FALSE))</f>
        <v/>
      </c>
      <c r="AE54" s="276" t="str">
        <f>IF(AE53="","",VLOOKUP(AE53,'②シフト記号表（従来型・ユニット型共通）'!$C$6:$L$47,10,FALSE))</f>
        <v/>
      </c>
      <c r="AF54" s="276" t="str">
        <f>IF(AF53="","",VLOOKUP(AF53,'②シフト記号表（従来型・ユニット型共通）'!$C$6:$L$47,10,FALSE))</f>
        <v/>
      </c>
      <c r="AG54" s="277" t="str">
        <f>IF(AG53="","",VLOOKUP(AG53,'②シフト記号表（従来型・ユニット型共通）'!$C$6:$L$47,10,FALSE))</f>
        <v/>
      </c>
      <c r="AH54" s="275" t="str">
        <f>IF(AH53="","",VLOOKUP(AH53,'②シフト記号表（従来型・ユニット型共通）'!$C$6:$L$47,10,FALSE))</f>
        <v/>
      </c>
      <c r="AI54" s="276" t="str">
        <f>IF(AI53="","",VLOOKUP(AI53,'②シフト記号表（従来型・ユニット型共通）'!$C$6:$L$47,10,FALSE))</f>
        <v/>
      </c>
      <c r="AJ54" s="276" t="str">
        <f>IF(AJ53="","",VLOOKUP(AJ53,'②シフト記号表（従来型・ユニット型共通）'!$C$6:$L$47,10,FALSE))</f>
        <v/>
      </c>
      <c r="AK54" s="276" t="str">
        <f>IF(AK53="","",VLOOKUP(AK53,'②シフト記号表（従来型・ユニット型共通）'!$C$6:$L$47,10,FALSE))</f>
        <v/>
      </c>
      <c r="AL54" s="276" t="str">
        <f>IF(AL53="","",VLOOKUP(AL53,'②シフト記号表（従来型・ユニット型共通）'!$C$6:$L$47,10,FALSE))</f>
        <v/>
      </c>
      <c r="AM54" s="276" t="str">
        <f>IF(AM53="","",VLOOKUP(AM53,'②シフト記号表（従来型・ユニット型共通）'!$C$6:$L$47,10,FALSE))</f>
        <v/>
      </c>
      <c r="AN54" s="277" t="str">
        <f>IF(AN53="","",VLOOKUP(AN53,'②シフト記号表（従来型・ユニット型共通）'!$C$6:$L$47,10,FALSE))</f>
        <v/>
      </c>
      <c r="AO54" s="275" t="str">
        <f>IF(AO53="","",VLOOKUP(AO53,'②シフト記号表（従来型・ユニット型共通）'!$C$6:$L$47,10,FALSE))</f>
        <v/>
      </c>
      <c r="AP54" s="276" t="str">
        <f>IF(AP53="","",VLOOKUP(AP53,'②シフト記号表（従来型・ユニット型共通）'!$C$6:$L$47,10,FALSE))</f>
        <v/>
      </c>
      <c r="AQ54" s="276" t="str">
        <f>IF(AQ53="","",VLOOKUP(AQ53,'②シフト記号表（従来型・ユニット型共通）'!$C$6:$L$47,10,FALSE))</f>
        <v/>
      </c>
      <c r="AR54" s="276" t="str">
        <f>IF(AR53="","",VLOOKUP(AR53,'②シフト記号表（従来型・ユニット型共通）'!$C$6:$L$47,10,FALSE))</f>
        <v/>
      </c>
      <c r="AS54" s="276" t="str">
        <f>IF(AS53="","",VLOOKUP(AS53,'②シフト記号表（従来型・ユニット型共通）'!$C$6:$L$47,10,FALSE))</f>
        <v/>
      </c>
      <c r="AT54" s="276" t="str">
        <f>IF(AT53="","",VLOOKUP(AT53,'②シフト記号表（従来型・ユニット型共通）'!$C$6:$L$47,10,FALSE))</f>
        <v/>
      </c>
      <c r="AU54" s="277" t="str">
        <f>IF(AU53="","",VLOOKUP(AU53,'②シフト記号表（従来型・ユニット型共通）'!$C$6:$L$47,10,FALSE))</f>
        <v/>
      </c>
      <c r="AV54" s="275" t="str">
        <f>IF(AV53="","",VLOOKUP(AV53,'②シフト記号表（従来型・ユニット型共通）'!$C$6:$L$47,10,FALSE))</f>
        <v/>
      </c>
      <c r="AW54" s="276" t="str">
        <f>IF(AW53="","",VLOOKUP(AW53,'②シフト記号表（従来型・ユニット型共通）'!$C$6:$L$47,10,FALSE))</f>
        <v/>
      </c>
      <c r="AX54" s="276" t="str">
        <f>IF(AX53="","",VLOOKUP(AX53,'②シフト記号表（従来型・ユニット型共通）'!$C$6:$L$47,10,FALSE))</f>
        <v/>
      </c>
      <c r="AY54" s="276" t="str">
        <f>IF(AY53="","",VLOOKUP(AY53,'②シフト記号表（従来型・ユニット型共通）'!$C$6:$L$47,10,FALSE))</f>
        <v/>
      </c>
      <c r="AZ54" s="276" t="str">
        <f>IF(AZ53="","",VLOOKUP(AZ53,'②シフト記号表（従来型・ユニット型共通）'!$C$6:$L$47,10,FALSE))</f>
        <v/>
      </c>
      <c r="BA54" s="276" t="str">
        <f>IF(BA53="","",VLOOKUP(BA53,'②シフト記号表（従来型・ユニット型共通）'!$C$6:$L$47,10,FALSE))</f>
        <v/>
      </c>
      <c r="BB54" s="277" t="str">
        <f>IF(BB53="","",VLOOKUP(BB53,'②シフト記号表（従来型・ユニット型共通）'!$C$6:$L$47,10,FALSE))</f>
        <v/>
      </c>
      <c r="BC54" s="275" t="str">
        <f>IF(BC53="","",VLOOKUP(BC53,'②シフト記号表（従来型・ユニット型共通）'!$C$6:$L$47,10,FALSE))</f>
        <v/>
      </c>
      <c r="BD54" s="276" t="str">
        <f>IF(BD53="","",VLOOKUP(BD53,'②シフト記号表（従来型・ユニット型共通）'!$C$6:$L$47,10,FALSE))</f>
        <v/>
      </c>
      <c r="BE54" s="276" t="str">
        <f>IF(BE53="","",VLOOKUP(BE53,'②シフト記号表（従来型・ユニット型共通）'!$C$6:$L$47,10,FALSE))</f>
        <v/>
      </c>
      <c r="BF54" s="721">
        <f>IF($BI$3="４週",SUM(AA54:BB54),IF($BI$3="暦月",SUM(AA54:BE54),""))</f>
        <v>0</v>
      </c>
      <c r="BG54" s="722"/>
      <c r="BH54" s="723">
        <f>IF($BI$3="４週",BF54/4,IF($BI$3="暦月",(BF54/($BI$8/7)),""))</f>
        <v>0</v>
      </c>
      <c r="BI54" s="722"/>
      <c r="BJ54" s="718"/>
      <c r="BK54" s="719"/>
      <c r="BL54" s="719"/>
      <c r="BM54" s="719"/>
      <c r="BN54" s="720"/>
    </row>
    <row r="55" spans="2:66" ht="20.25" customHeight="1">
      <c r="B55" s="660">
        <f>B53+1</f>
        <v>20</v>
      </c>
      <c r="C55" s="814"/>
      <c r="D55" s="816"/>
      <c r="E55" s="681"/>
      <c r="F55" s="817"/>
      <c r="G55" s="724"/>
      <c r="H55" s="651"/>
      <c r="I55" s="278"/>
      <c r="J55" s="279"/>
      <c r="K55" s="278"/>
      <c r="L55" s="279"/>
      <c r="M55" s="725"/>
      <c r="N55" s="726"/>
      <c r="O55" s="649"/>
      <c r="P55" s="650"/>
      <c r="Q55" s="650"/>
      <c r="R55" s="651"/>
      <c r="S55" s="655"/>
      <c r="T55" s="656"/>
      <c r="U55" s="656"/>
      <c r="V55" s="656"/>
      <c r="W55" s="657"/>
      <c r="X55" s="280" t="s">
        <v>902</v>
      </c>
      <c r="Y55" s="281"/>
      <c r="Z55" s="282"/>
      <c r="AA55" s="283"/>
      <c r="AB55" s="284"/>
      <c r="AC55" s="284"/>
      <c r="AD55" s="284"/>
      <c r="AE55" s="284"/>
      <c r="AF55" s="284"/>
      <c r="AG55" s="285"/>
      <c r="AH55" s="283"/>
      <c r="AI55" s="284"/>
      <c r="AJ55" s="284"/>
      <c r="AK55" s="284"/>
      <c r="AL55" s="284"/>
      <c r="AM55" s="284"/>
      <c r="AN55" s="285"/>
      <c r="AO55" s="283"/>
      <c r="AP55" s="284"/>
      <c r="AQ55" s="284"/>
      <c r="AR55" s="284"/>
      <c r="AS55" s="284"/>
      <c r="AT55" s="284"/>
      <c r="AU55" s="285"/>
      <c r="AV55" s="283"/>
      <c r="AW55" s="284"/>
      <c r="AX55" s="284"/>
      <c r="AY55" s="284"/>
      <c r="AZ55" s="284"/>
      <c r="BA55" s="284"/>
      <c r="BB55" s="285"/>
      <c r="BC55" s="283"/>
      <c r="BD55" s="284"/>
      <c r="BE55" s="286"/>
      <c r="BF55" s="658"/>
      <c r="BG55" s="659"/>
      <c r="BH55" s="713"/>
      <c r="BI55" s="714"/>
      <c r="BJ55" s="715"/>
      <c r="BK55" s="716"/>
      <c r="BL55" s="716"/>
      <c r="BM55" s="716"/>
      <c r="BN55" s="717"/>
    </row>
    <row r="56" spans="2:66" ht="20.25" customHeight="1">
      <c r="B56" s="661"/>
      <c r="C56" s="815"/>
      <c r="D56" s="818"/>
      <c r="E56" s="681"/>
      <c r="F56" s="817"/>
      <c r="G56" s="664"/>
      <c r="H56" s="654"/>
      <c r="I56" s="270"/>
      <c r="J56" s="271">
        <f>G55</f>
        <v>0</v>
      </c>
      <c r="K56" s="270"/>
      <c r="L56" s="271">
        <f>M55</f>
        <v>0</v>
      </c>
      <c r="M56" s="667"/>
      <c r="N56" s="668"/>
      <c r="O56" s="652"/>
      <c r="P56" s="653"/>
      <c r="Q56" s="653"/>
      <c r="R56" s="654"/>
      <c r="S56" s="655"/>
      <c r="T56" s="656"/>
      <c r="U56" s="656"/>
      <c r="V56" s="656"/>
      <c r="W56" s="657"/>
      <c r="X56" s="287" t="s">
        <v>903</v>
      </c>
      <c r="Y56" s="288"/>
      <c r="Z56" s="289"/>
      <c r="AA56" s="275" t="str">
        <f>IF(AA55="","",VLOOKUP(AA55,'②シフト記号表（従来型・ユニット型共通）'!$C$6:$L$47,10,FALSE))</f>
        <v/>
      </c>
      <c r="AB56" s="276" t="str">
        <f>IF(AB55="","",VLOOKUP(AB55,'②シフト記号表（従来型・ユニット型共通）'!$C$6:$L$47,10,FALSE))</f>
        <v/>
      </c>
      <c r="AC56" s="276" t="str">
        <f>IF(AC55="","",VLOOKUP(AC55,'②シフト記号表（従来型・ユニット型共通）'!$C$6:$L$47,10,FALSE))</f>
        <v/>
      </c>
      <c r="AD56" s="276" t="str">
        <f>IF(AD55="","",VLOOKUP(AD55,'②シフト記号表（従来型・ユニット型共通）'!$C$6:$L$47,10,FALSE))</f>
        <v/>
      </c>
      <c r="AE56" s="276" t="str">
        <f>IF(AE55="","",VLOOKUP(AE55,'②シフト記号表（従来型・ユニット型共通）'!$C$6:$L$47,10,FALSE))</f>
        <v/>
      </c>
      <c r="AF56" s="276" t="str">
        <f>IF(AF55="","",VLOOKUP(AF55,'②シフト記号表（従来型・ユニット型共通）'!$C$6:$L$47,10,FALSE))</f>
        <v/>
      </c>
      <c r="AG56" s="277" t="str">
        <f>IF(AG55="","",VLOOKUP(AG55,'②シフト記号表（従来型・ユニット型共通）'!$C$6:$L$47,10,FALSE))</f>
        <v/>
      </c>
      <c r="AH56" s="275" t="str">
        <f>IF(AH55="","",VLOOKUP(AH55,'②シフト記号表（従来型・ユニット型共通）'!$C$6:$L$47,10,FALSE))</f>
        <v/>
      </c>
      <c r="AI56" s="276" t="str">
        <f>IF(AI55="","",VLOOKUP(AI55,'②シフト記号表（従来型・ユニット型共通）'!$C$6:$L$47,10,FALSE))</f>
        <v/>
      </c>
      <c r="AJ56" s="276" t="str">
        <f>IF(AJ55="","",VLOOKUP(AJ55,'②シフト記号表（従来型・ユニット型共通）'!$C$6:$L$47,10,FALSE))</f>
        <v/>
      </c>
      <c r="AK56" s="276" t="str">
        <f>IF(AK55="","",VLOOKUP(AK55,'②シフト記号表（従来型・ユニット型共通）'!$C$6:$L$47,10,FALSE))</f>
        <v/>
      </c>
      <c r="AL56" s="276" t="str">
        <f>IF(AL55="","",VLOOKUP(AL55,'②シフト記号表（従来型・ユニット型共通）'!$C$6:$L$47,10,FALSE))</f>
        <v/>
      </c>
      <c r="AM56" s="276" t="str">
        <f>IF(AM55="","",VLOOKUP(AM55,'②シフト記号表（従来型・ユニット型共通）'!$C$6:$L$47,10,FALSE))</f>
        <v/>
      </c>
      <c r="AN56" s="277" t="str">
        <f>IF(AN55="","",VLOOKUP(AN55,'②シフト記号表（従来型・ユニット型共通）'!$C$6:$L$47,10,FALSE))</f>
        <v/>
      </c>
      <c r="AO56" s="275" t="str">
        <f>IF(AO55="","",VLOOKUP(AO55,'②シフト記号表（従来型・ユニット型共通）'!$C$6:$L$47,10,FALSE))</f>
        <v/>
      </c>
      <c r="AP56" s="276" t="str">
        <f>IF(AP55="","",VLOOKUP(AP55,'②シフト記号表（従来型・ユニット型共通）'!$C$6:$L$47,10,FALSE))</f>
        <v/>
      </c>
      <c r="AQ56" s="276" t="str">
        <f>IF(AQ55="","",VLOOKUP(AQ55,'②シフト記号表（従来型・ユニット型共通）'!$C$6:$L$47,10,FALSE))</f>
        <v/>
      </c>
      <c r="AR56" s="276" t="str">
        <f>IF(AR55="","",VLOOKUP(AR55,'②シフト記号表（従来型・ユニット型共通）'!$C$6:$L$47,10,FALSE))</f>
        <v/>
      </c>
      <c r="AS56" s="276" t="str">
        <f>IF(AS55="","",VLOOKUP(AS55,'②シフト記号表（従来型・ユニット型共通）'!$C$6:$L$47,10,FALSE))</f>
        <v/>
      </c>
      <c r="AT56" s="276" t="str">
        <f>IF(AT55="","",VLOOKUP(AT55,'②シフト記号表（従来型・ユニット型共通）'!$C$6:$L$47,10,FALSE))</f>
        <v/>
      </c>
      <c r="AU56" s="277" t="str">
        <f>IF(AU55="","",VLOOKUP(AU55,'②シフト記号表（従来型・ユニット型共通）'!$C$6:$L$47,10,FALSE))</f>
        <v/>
      </c>
      <c r="AV56" s="275" t="str">
        <f>IF(AV55="","",VLOOKUP(AV55,'②シフト記号表（従来型・ユニット型共通）'!$C$6:$L$47,10,FALSE))</f>
        <v/>
      </c>
      <c r="AW56" s="276" t="str">
        <f>IF(AW55="","",VLOOKUP(AW55,'②シフト記号表（従来型・ユニット型共通）'!$C$6:$L$47,10,FALSE))</f>
        <v/>
      </c>
      <c r="AX56" s="276" t="str">
        <f>IF(AX55="","",VLOOKUP(AX55,'②シフト記号表（従来型・ユニット型共通）'!$C$6:$L$47,10,FALSE))</f>
        <v/>
      </c>
      <c r="AY56" s="276" t="str">
        <f>IF(AY55="","",VLOOKUP(AY55,'②シフト記号表（従来型・ユニット型共通）'!$C$6:$L$47,10,FALSE))</f>
        <v/>
      </c>
      <c r="AZ56" s="276" t="str">
        <f>IF(AZ55="","",VLOOKUP(AZ55,'②シフト記号表（従来型・ユニット型共通）'!$C$6:$L$47,10,FALSE))</f>
        <v/>
      </c>
      <c r="BA56" s="276" t="str">
        <f>IF(BA55="","",VLOOKUP(BA55,'②シフト記号表（従来型・ユニット型共通）'!$C$6:$L$47,10,FALSE))</f>
        <v/>
      </c>
      <c r="BB56" s="277" t="str">
        <f>IF(BB55="","",VLOOKUP(BB55,'②シフト記号表（従来型・ユニット型共通）'!$C$6:$L$47,10,FALSE))</f>
        <v/>
      </c>
      <c r="BC56" s="275" t="str">
        <f>IF(BC55="","",VLOOKUP(BC55,'②シフト記号表（従来型・ユニット型共通）'!$C$6:$L$47,10,FALSE))</f>
        <v/>
      </c>
      <c r="BD56" s="276" t="str">
        <f>IF(BD55="","",VLOOKUP(BD55,'②シフト記号表（従来型・ユニット型共通）'!$C$6:$L$47,10,FALSE))</f>
        <v/>
      </c>
      <c r="BE56" s="276" t="str">
        <f>IF(BE55="","",VLOOKUP(BE55,'②シフト記号表（従来型・ユニット型共通）'!$C$6:$L$47,10,FALSE))</f>
        <v/>
      </c>
      <c r="BF56" s="721">
        <f>IF($BI$3="４週",SUM(AA56:BB56),IF($BI$3="暦月",SUM(AA56:BE56),""))</f>
        <v>0</v>
      </c>
      <c r="BG56" s="722"/>
      <c r="BH56" s="723">
        <f>IF($BI$3="４週",BF56/4,IF($BI$3="暦月",(BF56/($BI$8/7)),""))</f>
        <v>0</v>
      </c>
      <c r="BI56" s="722"/>
      <c r="BJ56" s="718"/>
      <c r="BK56" s="719"/>
      <c r="BL56" s="719"/>
      <c r="BM56" s="719"/>
      <c r="BN56" s="720"/>
    </row>
    <row r="57" spans="2:66" ht="20.25" customHeight="1">
      <c r="B57" s="660">
        <f>B55+1</f>
        <v>21</v>
      </c>
      <c r="C57" s="814"/>
      <c r="D57" s="816"/>
      <c r="E57" s="681"/>
      <c r="F57" s="817"/>
      <c r="G57" s="724"/>
      <c r="H57" s="651"/>
      <c r="I57" s="270"/>
      <c r="J57" s="271"/>
      <c r="K57" s="270"/>
      <c r="L57" s="271"/>
      <c r="M57" s="725"/>
      <c r="N57" s="726"/>
      <c r="O57" s="649"/>
      <c r="P57" s="650"/>
      <c r="Q57" s="650"/>
      <c r="R57" s="651"/>
      <c r="S57" s="655"/>
      <c r="T57" s="656"/>
      <c r="U57" s="656"/>
      <c r="V57" s="656"/>
      <c r="W57" s="657"/>
      <c r="X57" s="290" t="s">
        <v>902</v>
      </c>
      <c r="Y57" s="291"/>
      <c r="Z57" s="292"/>
      <c r="AA57" s="283"/>
      <c r="AB57" s="284"/>
      <c r="AC57" s="284"/>
      <c r="AD57" s="284"/>
      <c r="AE57" s="284"/>
      <c r="AF57" s="284"/>
      <c r="AG57" s="285"/>
      <c r="AH57" s="283"/>
      <c r="AI57" s="284"/>
      <c r="AJ57" s="284"/>
      <c r="AK57" s="284"/>
      <c r="AL57" s="284"/>
      <c r="AM57" s="284"/>
      <c r="AN57" s="285"/>
      <c r="AO57" s="283"/>
      <c r="AP57" s="284"/>
      <c r="AQ57" s="284"/>
      <c r="AR57" s="284"/>
      <c r="AS57" s="284"/>
      <c r="AT57" s="284"/>
      <c r="AU57" s="285"/>
      <c r="AV57" s="283"/>
      <c r="AW57" s="284"/>
      <c r="AX57" s="284"/>
      <c r="AY57" s="284"/>
      <c r="AZ57" s="284"/>
      <c r="BA57" s="284"/>
      <c r="BB57" s="285"/>
      <c r="BC57" s="283"/>
      <c r="BD57" s="284"/>
      <c r="BE57" s="286"/>
      <c r="BF57" s="658"/>
      <c r="BG57" s="659"/>
      <c r="BH57" s="713"/>
      <c r="BI57" s="714"/>
      <c r="BJ57" s="715"/>
      <c r="BK57" s="716"/>
      <c r="BL57" s="716"/>
      <c r="BM57" s="716"/>
      <c r="BN57" s="717"/>
    </row>
    <row r="58" spans="2:66" ht="20.25" customHeight="1">
      <c r="B58" s="661"/>
      <c r="C58" s="815"/>
      <c r="D58" s="818"/>
      <c r="E58" s="681"/>
      <c r="F58" s="817"/>
      <c r="G58" s="664"/>
      <c r="H58" s="654"/>
      <c r="I58" s="270"/>
      <c r="J58" s="271">
        <f>G57</f>
        <v>0</v>
      </c>
      <c r="K58" s="270"/>
      <c r="L58" s="271">
        <f>M57</f>
        <v>0</v>
      </c>
      <c r="M58" s="667"/>
      <c r="N58" s="668"/>
      <c r="O58" s="652"/>
      <c r="P58" s="653"/>
      <c r="Q58" s="653"/>
      <c r="R58" s="654"/>
      <c r="S58" s="655"/>
      <c r="T58" s="656"/>
      <c r="U58" s="656"/>
      <c r="V58" s="656"/>
      <c r="W58" s="657"/>
      <c r="X58" s="287" t="s">
        <v>903</v>
      </c>
      <c r="Y58" s="288"/>
      <c r="Z58" s="289"/>
      <c r="AA58" s="275" t="str">
        <f>IF(AA57="","",VLOOKUP(AA57,'②シフト記号表（従来型・ユニット型共通）'!$C$6:$L$47,10,FALSE))</f>
        <v/>
      </c>
      <c r="AB58" s="276" t="str">
        <f>IF(AB57="","",VLOOKUP(AB57,'②シフト記号表（従来型・ユニット型共通）'!$C$6:$L$47,10,FALSE))</f>
        <v/>
      </c>
      <c r="AC58" s="276" t="str">
        <f>IF(AC57="","",VLOOKUP(AC57,'②シフト記号表（従来型・ユニット型共通）'!$C$6:$L$47,10,FALSE))</f>
        <v/>
      </c>
      <c r="AD58" s="276" t="str">
        <f>IF(AD57="","",VLOOKUP(AD57,'②シフト記号表（従来型・ユニット型共通）'!$C$6:$L$47,10,FALSE))</f>
        <v/>
      </c>
      <c r="AE58" s="276" t="str">
        <f>IF(AE57="","",VLOOKUP(AE57,'②シフト記号表（従来型・ユニット型共通）'!$C$6:$L$47,10,FALSE))</f>
        <v/>
      </c>
      <c r="AF58" s="276" t="str">
        <f>IF(AF57="","",VLOOKUP(AF57,'②シフト記号表（従来型・ユニット型共通）'!$C$6:$L$47,10,FALSE))</f>
        <v/>
      </c>
      <c r="AG58" s="277" t="str">
        <f>IF(AG57="","",VLOOKUP(AG57,'②シフト記号表（従来型・ユニット型共通）'!$C$6:$L$47,10,FALSE))</f>
        <v/>
      </c>
      <c r="AH58" s="275" t="str">
        <f>IF(AH57="","",VLOOKUP(AH57,'②シフト記号表（従来型・ユニット型共通）'!$C$6:$L$47,10,FALSE))</f>
        <v/>
      </c>
      <c r="AI58" s="276" t="str">
        <f>IF(AI57="","",VLOOKUP(AI57,'②シフト記号表（従来型・ユニット型共通）'!$C$6:$L$47,10,FALSE))</f>
        <v/>
      </c>
      <c r="AJ58" s="276" t="str">
        <f>IF(AJ57="","",VLOOKUP(AJ57,'②シフト記号表（従来型・ユニット型共通）'!$C$6:$L$47,10,FALSE))</f>
        <v/>
      </c>
      <c r="AK58" s="276" t="str">
        <f>IF(AK57="","",VLOOKUP(AK57,'②シフト記号表（従来型・ユニット型共通）'!$C$6:$L$47,10,FALSE))</f>
        <v/>
      </c>
      <c r="AL58" s="276" t="str">
        <f>IF(AL57="","",VLOOKUP(AL57,'②シフト記号表（従来型・ユニット型共通）'!$C$6:$L$47,10,FALSE))</f>
        <v/>
      </c>
      <c r="AM58" s="276" t="str">
        <f>IF(AM57="","",VLOOKUP(AM57,'②シフト記号表（従来型・ユニット型共通）'!$C$6:$L$47,10,FALSE))</f>
        <v/>
      </c>
      <c r="AN58" s="277" t="str">
        <f>IF(AN57="","",VLOOKUP(AN57,'②シフト記号表（従来型・ユニット型共通）'!$C$6:$L$47,10,FALSE))</f>
        <v/>
      </c>
      <c r="AO58" s="275" t="str">
        <f>IF(AO57="","",VLOOKUP(AO57,'②シフト記号表（従来型・ユニット型共通）'!$C$6:$L$47,10,FALSE))</f>
        <v/>
      </c>
      <c r="AP58" s="276" t="str">
        <f>IF(AP57="","",VLOOKUP(AP57,'②シフト記号表（従来型・ユニット型共通）'!$C$6:$L$47,10,FALSE))</f>
        <v/>
      </c>
      <c r="AQ58" s="276" t="str">
        <f>IF(AQ57="","",VLOOKUP(AQ57,'②シフト記号表（従来型・ユニット型共通）'!$C$6:$L$47,10,FALSE))</f>
        <v/>
      </c>
      <c r="AR58" s="276" t="str">
        <f>IF(AR57="","",VLOOKUP(AR57,'②シフト記号表（従来型・ユニット型共通）'!$C$6:$L$47,10,FALSE))</f>
        <v/>
      </c>
      <c r="AS58" s="276" t="str">
        <f>IF(AS57="","",VLOOKUP(AS57,'②シフト記号表（従来型・ユニット型共通）'!$C$6:$L$47,10,FALSE))</f>
        <v/>
      </c>
      <c r="AT58" s="276" t="str">
        <f>IF(AT57="","",VLOOKUP(AT57,'②シフト記号表（従来型・ユニット型共通）'!$C$6:$L$47,10,FALSE))</f>
        <v/>
      </c>
      <c r="AU58" s="277" t="str">
        <f>IF(AU57="","",VLOOKUP(AU57,'②シフト記号表（従来型・ユニット型共通）'!$C$6:$L$47,10,FALSE))</f>
        <v/>
      </c>
      <c r="AV58" s="275" t="str">
        <f>IF(AV57="","",VLOOKUP(AV57,'②シフト記号表（従来型・ユニット型共通）'!$C$6:$L$47,10,FALSE))</f>
        <v/>
      </c>
      <c r="AW58" s="276" t="str">
        <f>IF(AW57="","",VLOOKUP(AW57,'②シフト記号表（従来型・ユニット型共通）'!$C$6:$L$47,10,FALSE))</f>
        <v/>
      </c>
      <c r="AX58" s="276" t="str">
        <f>IF(AX57="","",VLOOKUP(AX57,'②シフト記号表（従来型・ユニット型共通）'!$C$6:$L$47,10,FALSE))</f>
        <v/>
      </c>
      <c r="AY58" s="276" t="str">
        <f>IF(AY57="","",VLOOKUP(AY57,'②シフト記号表（従来型・ユニット型共通）'!$C$6:$L$47,10,FALSE))</f>
        <v/>
      </c>
      <c r="AZ58" s="276" t="str">
        <f>IF(AZ57="","",VLOOKUP(AZ57,'②シフト記号表（従来型・ユニット型共通）'!$C$6:$L$47,10,FALSE))</f>
        <v/>
      </c>
      <c r="BA58" s="276" t="str">
        <f>IF(BA57="","",VLOOKUP(BA57,'②シフト記号表（従来型・ユニット型共通）'!$C$6:$L$47,10,FALSE))</f>
        <v/>
      </c>
      <c r="BB58" s="277" t="str">
        <f>IF(BB57="","",VLOOKUP(BB57,'②シフト記号表（従来型・ユニット型共通）'!$C$6:$L$47,10,FALSE))</f>
        <v/>
      </c>
      <c r="BC58" s="275" t="str">
        <f>IF(BC57="","",VLOOKUP(BC57,'②シフト記号表（従来型・ユニット型共通）'!$C$6:$L$47,10,FALSE))</f>
        <v/>
      </c>
      <c r="BD58" s="276" t="str">
        <f>IF(BD57="","",VLOOKUP(BD57,'②シフト記号表（従来型・ユニット型共通）'!$C$6:$L$47,10,FALSE))</f>
        <v/>
      </c>
      <c r="BE58" s="276" t="str">
        <f>IF(BE57="","",VLOOKUP(BE57,'②シフト記号表（従来型・ユニット型共通）'!$C$6:$L$47,10,FALSE))</f>
        <v/>
      </c>
      <c r="BF58" s="721">
        <f>IF($BI$3="４週",SUM(AA58:BB58),IF($BI$3="暦月",SUM(AA58:BE58),""))</f>
        <v>0</v>
      </c>
      <c r="BG58" s="722"/>
      <c r="BH58" s="723">
        <f>IF($BI$3="４週",BF58/4,IF($BI$3="暦月",(BF58/($BI$8/7)),""))</f>
        <v>0</v>
      </c>
      <c r="BI58" s="722"/>
      <c r="BJ58" s="718"/>
      <c r="BK58" s="719"/>
      <c r="BL58" s="719"/>
      <c r="BM58" s="719"/>
      <c r="BN58" s="720"/>
    </row>
    <row r="59" spans="2:66" ht="20.25" customHeight="1">
      <c r="B59" s="660">
        <f>B57+1</f>
        <v>22</v>
      </c>
      <c r="C59" s="814"/>
      <c r="D59" s="816"/>
      <c r="E59" s="681"/>
      <c r="F59" s="817"/>
      <c r="G59" s="724"/>
      <c r="H59" s="651"/>
      <c r="I59" s="270"/>
      <c r="J59" s="271"/>
      <c r="K59" s="270"/>
      <c r="L59" s="271"/>
      <c r="M59" s="725"/>
      <c r="N59" s="726"/>
      <c r="O59" s="649"/>
      <c r="P59" s="650"/>
      <c r="Q59" s="650"/>
      <c r="R59" s="651"/>
      <c r="S59" s="655"/>
      <c r="T59" s="656"/>
      <c r="U59" s="656"/>
      <c r="V59" s="656"/>
      <c r="W59" s="657"/>
      <c r="X59" s="290" t="s">
        <v>902</v>
      </c>
      <c r="Y59" s="291"/>
      <c r="Z59" s="292"/>
      <c r="AA59" s="283"/>
      <c r="AB59" s="284"/>
      <c r="AC59" s="284"/>
      <c r="AD59" s="284"/>
      <c r="AE59" s="284"/>
      <c r="AF59" s="284"/>
      <c r="AG59" s="285"/>
      <c r="AH59" s="283"/>
      <c r="AI59" s="284"/>
      <c r="AJ59" s="284"/>
      <c r="AK59" s="284"/>
      <c r="AL59" s="284"/>
      <c r="AM59" s="284"/>
      <c r="AN59" s="285"/>
      <c r="AO59" s="283"/>
      <c r="AP59" s="284"/>
      <c r="AQ59" s="284"/>
      <c r="AR59" s="284"/>
      <c r="AS59" s="284"/>
      <c r="AT59" s="284"/>
      <c r="AU59" s="285"/>
      <c r="AV59" s="283"/>
      <c r="AW59" s="284"/>
      <c r="AX59" s="284"/>
      <c r="AY59" s="284"/>
      <c r="AZ59" s="284"/>
      <c r="BA59" s="284"/>
      <c r="BB59" s="285"/>
      <c r="BC59" s="283"/>
      <c r="BD59" s="284"/>
      <c r="BE59" s="286"/>
      <c r="BF59" s="658"/>
      <c r="BG59" s="659"/>
      <c r="BH59" s="713"/>
      <c r="BI59" s="714"/>
      <c r="BJ59" s="715"/>
      <c r="BK59" s="716"/>
      <c r="BL59" s="716"/>
      <c r="BM59" s="716"/>
      <c r="BN59" s="717"/>
    </row>
    <row r="60" spans="2:66" ht="20.25" customHeight="1">
      <c r="B60" s="661"/>
      <c r="C60" s="815"/>
      <c r="D60" s="818"/>
      <c r="E60" s="681"/>
      <c r="F60" s="817"/>
      <c r="G60" s="664"/>
      <c r="H60" s="654"/>
      <c r="I60" s="270"/>
      <c r="J60" s="271">
        <f>G59</f>
        <v>0</v>
      </c>
      <c r="K60" s="270"/>
      <c r="L60" s="271">
        <f>M59</f>
        <v>0</v>
      </c>
      <c r="M60" s="667"/>
      <c r="N60" s="668"/>
      <c r="O60" s="652"/>
      <c r="P60" s="653"/>
      <c r="Q60" s="653"/>
      <c r="R60" s="654"/>
      <c r="S60" s="655"/>
      <c r="T60" s="656"/>
      <c r="U60" s="656"/>
      <c r="V60" s="656"/>
      <c r="W60" s="657"/>
      <c r="X60" s="287" t="s">
        <v>903</v>
      </c>
      <c r="Y60" s="288"/>
      <c r="Z60" s="289"/>
      <c r="AA60" s="275" t="str">
        <f>IF(AA59="","",VLOOKUP(AA59,'②シフト記号表（従来型・ユニット型共通）'!$C$6:$L$47,10,FALSE))</f>
        <v/>
      </c>
      <c r="AB60" s="276" t="str">
        <f>IF(AB59="","",VLOOKUP(AB59,'②シフト記号表（従来型・ユニット型共通）'!$C$6:$L$47,10,FALSE))</f>
        <v/>
      </c>
      <c r="AC60" s="276" t="str">
        <f>IF(AC59="","",VLOOKUP(AC59,'②シフト記号表（従来型・ユニット型共通）'!$C$6:$L$47,10,FALSE))</f>
        <v/>
      </c>
      <c r="AD60" s="276" t="str">
        <f>IF(AD59="","",VLOOKUP(AD59,'②シフト記号表（従来型・ユニット型共通）'!$C$6:$L$47,10,FALSE))</f>
        <v/>
      </c>
      <c r="AE60" s="276" t="str">
        <f>IF(AE59="","",VLOOKUP(AE59,'②シフト記号表（従来型・ユニット型共通）'!$C$6:$L$47,10,FALSE))</f>
        <v/>
      </c>
      <c r="AF60" s="276" t="str">
        <f>IF(AF59="","",VLOOKUP(AF59,'②シフト記号表（従来型・ユニット型共通）'!$C$6:$L$47,10,FALSE))</f>
        <v/>
      </c>
      <c r="AG60" s="277" t="str">
        <f>IF(AG59="","",VLOOKUP(AG59,'②シフト記号表（従来型・ユニット型共通）'!$C$6:$L$47,10,FALSE))</f>
        <v/>
      </c>
      <c r="AH60" s="275" t="str">
        <f>IF(AH59="","",VLOOKUP(AH59,'②シフト記号表（従来型・ユニット型共通）'!$C$6:$L$47,10,FALSE))</f>
        <v/>
      </c>
      <c r="AI60" s="276" t="str">
        <f>IF(AI59="","",VLOOKUP(AI59,'②シフト記号表（従来型・ユニット型共通）'!$C$6:$L$47,10,FALSE))</f>
        <v/>
      </c>
      <c r="AJ60" s="276" t="str">
        <f>IF(AJ59="","",VLOOKUP(AJ59,'②シフト記号表（従来型・ユニット型共通）'!$C$6:$L$47,10,FALSE))</f>
        <v/>
      </c>
      <c r="AK60" s="276" t="str">
        <f>IF(AK59="","",VLOOKUP(AK59,'②シフト記号表（従来型・ユニット型共通）'!$C$6:$L$47,10,FALSE))</f>
        <v/>
      </c>
      <c r="AL60" s="276" t="str">
        <f>IF(AL59="","",VLOOKUP(AL59,'②シフト記号表（従来型・ユニット型共通）'!$C$6:$L$47,10,FALSE))</f>
        <v/>
      </c>
      <c r="AM60" s="276" t="str">
        <f>IF(AM59="","",VLOOKUP(AM59,'②シフト記号表（従来型・ユニット型共通）'!$C$6:$L$47,10,FALSE))</f>
        <v/>
      </c>
      <c r="AN60" s="277" t="str">
        <f>IF(AN59="","",VLOOKUP(AN59,'②シフト記号表（従来型・ユニット型共通）'!$C$6:$L$47,10,FALSE))</f>
        <v/>
      </c>
      <c r="AO60" s="275" t="str">
        <f>IF(AO59="","",VLOOKUP(AO59,'②シフト記号表（従来型・ユニット型共通）'!$C$6:$L$47,10,FALSE))</f>
        <v/>
      </c>
      <c r="AP60" s="276" t="str">
        <f>IF(AP59="","",VLOOKUP(AP59,'②シフト記号表（従来型・ユニット型共通）'!$C$6:$L$47,10,FALSE))</f>
        <v/>
      </c>
      <c r="AQ60" s="276" t="str">
        <f>IF(AQ59="","",VLOOKUP(AQ59,'②シフト記号表（従来型・ユニット型共通）'!$C$6:$L$47,10,FALSE))</f>
        <v/>
      </c>
      <c r="AR60" s="276" t="str">
        <f>IF(AR59="","",VLOOKUP(AR59,'②シフト記号表（従来型・ユニット型共通）'!$C$6:$L$47,10,FALSE))</f>
        <v/>
      </c>
      <c r="AS60" s="276" t="str">
        <f>IF(AS59="","",VLOOKUP(AS59,'②シフト記号表（従来型・ユニット型共通）'!$C$6:$L$47,10,FALSE))</f>
        <v/>
      </c>
      <c r="AT60" s="276" t="str">
        <f>IF(AT59="","",VLOOKUP(AT59,'②シフト記号表（従来型・ユニット型共通）'!$C$6:$L$47,10,FALSE))</f>
        <v/>
      </c>
      <c r="AU60" s="277" t="str">
        <f>IF(AU59="","",VLOOKUP(AU59,'②シフト記号表（従来型・ユニット型共通）'!$C$6:$L$47,10,FALSE))</f>
        <v/>
      </c>
      <c r="AV60" s="275" t="str">
        <f>IF(AV59="","",VLOOKUP(AV59,'②シフト記号表（従来型・ユニット型共通）'!$C$6:$L$47,10,FALSE))</f>
        <v/>
      </c>
      <c r="AW60" s="276" t="str">
        <f>IF(AW59="","",VLOOKUP(AW59,'②シフト記号表（従来型・ユニット型共通）'!$C$6:$L$47,10,FALSE))</f>
        <v/>
      </c>
      <c r="AX60" s="276" t="str">
        <f>IF(AX59="","",VLOOKUP(AX59,'②シフト記号表（従来型・ユニット型共通）'!$C$6:$L$47,10,FALSE))</f>
        <v/>
      </c>
      <c r="AY60" s="276" t="str">
        <f>IF(AY59="","",VLOOKUP(AY59,'②シフト記号表（従来型・ユニット型共通）'!$C$6:$L$47,10,FALSE))</f>
        <v/>
      </c>
      <c r="AZ60" s="276" t="str">
        <f>IF(AZ59="","",VLOOKUP(AZ59,'②シフト記号表（従来型・ユニット型共通）'!$C$6:$L$47,10,FALSE))</f>
        <v/>
      </c>
      <c r="BA60" s="276" t="str">
        <f>IF(BA59="","",VLOOKUP(BA59,'②シフト記号表（従来型・ユニット型共通）'!$C$6:$L$47,10,FALSE))</f>
        <v/>
      </c>
      <c r="BB60" s="277" t="str">
        <f>IF(BB59="","",VLOOKUP(BB59,'②シフト記号表（従来型・ユニット型共通）'!$C$6:$L$47,10,FALSE))</f>
        <v/>
      </c>
      <c r="BC60" s="275" t="str">
        <f>IF(BC59="","",VLOOKUP(BC59,'②シフト記号表（従来型・ユニット型共通）'!$C$6:$L$47,10,FALSE))</f>
        <v/>
      </c>
      <c r="BD60" s="276" t="str">
        <f>IF(BD59="","",VLOOKUP(BD59,'②シフト記号表（従来型・ユニット型共通）'!$C$6:$L$47,10,FALSE))</f>
        <v/>
      </c>
      <c r="BE60" s="276" t="str">
        <f>IF(BE59="","",VLOOKUP(BE59,'②シフト記号表（従来型・ユニット型共通）'!$C$6:$L$47,10,FALSE))</f>
        <v/>
      </c>
      <c r="BF60" s="721">
        <f>IF($BI$3="４週",SUM(AA60:BB60),IF($BI$3="暦月",SUM(AA60:BE60),""))</f>
        <v>0</v>
      </c>
      <c r="BG60" s="722"/>
      <c r="BH60" s="723">
        <f>IF($BI$3="４週",BF60/4,IF($BI$3="暦月",(BF60/($BI$8/7)),""))</f>
        <v>0</v>
      </c>
      <c r="BI60" s="722"/>
      <c r="BJ60" s="718"/>
      <c r="BK60" s="719"/>
      <c r="BL60" s="719"/>
      <c r="BM60" s="719"/>
      <c r="BN60" s="720"/>
    </row>
    <row r="61" spans="2:66" ht="20.25" customHeight="1">
      <c r="B61" s="660">
        <f>B59+1</f>
        <v>23</v>
      </c>
      <c r="C61" s="814"/>
      <c r="D61" s="816"/>
      <c r="E61" s="681"/>
      <c r="F61" s="817"/>
      <c r="G61" s="724"/>
      <c r="H61" s="651"/>
      <c r="I61" s="270"/>
      <c r="J61" s="271"/>
      <c r="K61" s="270"/>
      <c r="L61" s="271"/>
      <c r="M61" s="725"/>
      <c r="N61" s="726"/>
      <c r="O61" s="649"/>
      <c r="P61" s="650"/>
      <c r="Q61" s="650"/>
      <c r="R61" s="651"/>
      <c r="S61" s="655"/>
      <c r="T61" s="656"/>
      <c r="U61" s="656"/>
      <c r="V61" s="656"/>
      <c r="W61" s="657"/>
      <c r="X61" s="290" t="s">
        <v>902</v>
      </c>
      <c r="Y61" s="291"/>
      <c r="Z61" s="292"/>
      <c r="AA61" s="283"/>
      <c r="AB61" s="284"/>
      <c r="AC61" s="284"/>
      <c r="AD61" s="284"/>
      <c r="AE61" s="284"/>
      <c r="AF61" s="284"/>
      <c r="AG61" s="285"/>
      <c r="AH61" s="283"/>
      <c r="AI61" s="284"/>
      <c r="AJ61" s="284"/>
      <c r="AK61" s="284"/>
      <c r="AL61" s="284"/>
      <c r="AM61" s="284"/>
      <c r="AN61" s="285"/>
      <c r="AO61" s="283"/>
      <c r="AP61" s="284"/>
      <c r="AQ61" s="284"/>
      <c r="AR61" s="284"/>
      <c r="AS61" s="284"/>
      <c r="AT61" s="284"/>
      <c r="AU61" s="285"/>
      <c r="AV61" s="283"/>
      <c r="AW61" s="284"/>
      <c r="AX61" s="284"/>
      <c r="AY61" s="284"/>
      <c r="AZ61" s="284"/>
      <c r="BA61" s="284"/>
      <c r="BB61" s="285"/>
      <c r="BC61" s="283"/>
      <c r="BD61" s="284"/>
      <c r="BE61" s="286"/>
      <c r="BF61" s="658"/>
      <c r="BG61" s="659"/>
      <c r="BH61" s="713"/>
      <c r="BI61" s="714"/>
      <c r="BJ61" s="715"/>
      <c r="BK61" s="716"/>
      <c r="BL61" s="716"/>
      <c r="BM61" s="716"/>
      <c r="BN61" s="717"/>
    </row>
    <row r="62" spans="2:66" ht="20.25" customHeight="1">
      <c r="B62" s="661"/>
      <c r="C62" s="815"/>
      <c r="D62" s="818"/>
      <c r="E62" s="681"/>
      <c r="F62" s="817"/>
      <c r="G62" s="664"/>
      <c r="H62" s="654"/>
      <c r="I62" s="270"/>
      <c r="J62" s="271">
        <f>G61</f>
        <v>0</v>
      </c>
      <c r="K62" s="270"/>
      <c r="L62" s="271">
        <f>M61</f>
        <v>0</v>
      </c>
      <c r="M62" s="667"/>
      <c r="N62" s="668"/>
      <c r="O62" s="652"/>
      <c r="P62" s="653"/>
      <c r="Q62" s="653"/>
      <c r="R62" s="654"/>
      <c r="S62" s="655"/>
      <c r="T62" s="656"/>
      <c r="U62" s="656"/>
      <c r="V62" s="656"/>
      <c r="W62" s="657"/>
      <c r="X62" s="287" t="s">
        <v>903</v>
      </c>
      <c r="Y62" s="288"/>
      <c r="Z62" s="289"/>
      <c r="AA62" s="275" t="str">
        <f>IF(AA61="","",VLOOKUP(AA61,'②シフト記号表（従来型・ユニット型共通）'!$C$6:$L$47,10,FALSE))</f>
        <v/>
      </c>
      <c r="AB62" s="276" t="str">
        <f>IF(AB61="","",VLOOKUP(AB61,'②シフト記号表（従来型・ユニット型共通）'!$C$6:$L$47,10,FALSE))</f>
        <v/>
      </c>
      <c r="AC62" s="276" t="str">
        <f>IF(AC61="","",VLOOKUP(AC61,'②シフト記号表（従来型・ユニット型共通）'!$C$6:$L$47,10,FALSE))</f>
        <v/>
      </c>
      <c r="AD62" s="276" t="str">
        <f>IF(AD61="","",VLOOKUP(AD61,'②シフト記号表（従来型・ユニット型共通）'!$C$6:$L$47,10,FALSE))</f>
        <v/>
      </c>
      <c r="AE62" s="276" t="str">
        <f>IF(AE61="","",VLOOKUP(AE61,'②シフト記号表（従来型・ユニット型共通）'!$C$6:$L$47,10,FALSE))</f>
        <v/>
      </c>
      <c r="AF62" s="276" t="str">
        <f>IF(AF61="","",VLOOKUP(AF61,'②シフト記号表（従来型・ユニット型共通）'!$C$6:$L$47,10,FALSE))</f>
        <v/>
      </c>
      <c r="AG62" s="277" t="str">
        <f>IF(AG61="","",VLOOKUP(AG61,'②シフト記号表（従来型・ユニット型共通）'!$C$6:$L$47,10,FALSE))</f>
        <v/>
      </c>
      <c r="AH62" s="275" t="str">
        <f>IF(AH61="","",VLOOKUP(AH61,'②シフト記号表（従来型・ユニット型共通）'!$C$6:$L$47,10,FALSE))</f>
        <v/>
      </c>
      <c r="AI62" s="276" t="str">
        <f>IF(AI61="","",VLOOKUP(AI61,'②シフト記号表（従来型・ユニット型共通）'!$C$6:$L$47,10,FALSE))</f>
        <v/>
      </c>
      <c r="AJ62" s="276" t="str">
        <f>IF(AJ61="","",VLOOKUP(AJ61,'②シフト記号表（従来型・ユニット型共通）'!$C$6:$L$47,10,FALSE))</f>
        <v/>
      </c>
      <c r="AK62" s="276" t="str">
        <f>IF(AK61="","",VLOOKUP(AK61,'②シフト記号表（従来型・ユニット型共通）'!$C$6:$L$47,10,FALSE))</f>
        <v/>
      </c>
      <c r="AL62" s="276" t="str">
        <f>IF(AL61="","",VLOOKUP(AL61,'②シフト記号表（従来型・ユニット型共通）'!$C$6:$L$47,10,FALSE))</f>
        <v/>
      </c>
      <c r="AM62" s="276" t="str">
        <f>IF(AM61="","",VLOOKUP(AM61,'②シフト記号表（従来型・ユニット型共通）'!$C$6:$L$47,10,FALSE))</f>
        <v/>
      </c>
      <c r="AN62" s="277" t="str">
        <f>IF(AN61="","",VLOOKUP(AN61,'②シフト記号表（従来型・ユニット型共通）'!$C$6:$L$47,10,FALSE))</f>
        <v/>
      </c>
      <c r="AO62" s="275" t="str">
        <f>IF(AO61="","",VLOOKUP(AO61,'②シフト記号表（従来型・ユニット型共通）'!$C$6:$L$47,10,FALSE))</f>
        <v/>
      </c>
      <c r="AP62" s="276" t="str">
        <f>IF(AP61="","",VLOOKUP(AP61,'②シフト記号表（従来型・ユニット型共通）'!$C$6:$L$47,10,FALSE))</f>
        <v/>
      </c>
      <c r="AQ62" s="276" t="str">
        <f>IF(AQ61="","",VLOOKUP(AQ61,'②シフト記号表（従来型・ユニット型共通）'!$C$6:$L$47,10,FALSE))</f>
        <v/>
      </c>
      <c r="AR62" s="276" t="str">
        <f>IF(AR61="","",VLOOKUP(AR61,'②シフト記号表（従来型・ユニット型共通）'!$C$6:$L$47,10,FALSE))</f>
        <v/>
      </c>
      <c r="AS62" s="276" t="str">
        <f>IF(AS61="","",VLOOKUP(AS61,'②シフト記号表（従来型・ユニット型共通）'!$C$6:$L$47,10,FALSE))</f>
        <v/>
      </c>
      <c r="AT62" s="276" t="str">
        <f>IF(AT61="","",VLOOKUP(AT61,'②シフト記号表（従来型・ユニット型共通）'!$C$6:$L$47,10,FALSE))</f>
        <v/>
      </c>
      <c r="AU62" s="277" t="str">
        <f>IF(AU61="","",VLOOKUP(AU61,'②シフト記号表（従来型・ユニット型共通）'!$C$6:$L$47,10,FALSE))</f>
        <v/>
      </c>
      <c r="AV62" s="275" t="str">
        <f>IF(AV61="","",VLOOKUP(AV61,'②シフト記号表（従来型・ユニット型共通）'!$C$6:$L$47,10,FALSE))</f>
        <v/>
      </c>
      <c r="AW62" s="276" t="str">
        <f>IF(AW61="","",VLOOKUP(AW61,'②シフト記号表（従来型・ユニット型共通）'!$C$6:$L$47,10,FALSE))</f>
        <v/>
      </c>
      <c r="AX62" s="276" t="str">
        <f>IF(AX61="","",VLOOKUP(AX61,'②シフト記号表（従来型・ユニット型共通）'!$C$6:$L$47,10,FALSE))</f>
        <v/>
      </c>
      <c r="AY62" s="276" t="str">
        <f>IF(AY61="","",VLOOKUP(AY61,'②シフト記号表（従来型・ユニット型共通）'!$C$6:$L$47,10,FALSE))</f>
        <v/>
      </c>
      <c r="AZ62" s="276" t="str">
        <f>IF(AZ61="","",VLOOKUP(AZ61,'②シフト記号表（従来型・ユニット型共通）'!$C$6:$L$47,10,FALSE))</f>
        <v/>
      </c>
      <c r="BA62" s="276" t="str">
        <f>IF(BA61="","",VLOOKUP(BA61,'②シフト記号表（従来型・ユニット型共通）'!$C$6:$L$47,10,FALSE))</f>
        <v/>
      </c>
      <c r="BB62" s="277" t="str">
        <f>IF(BB61="","",VLOOKUP(BB61,'②シフト記号表（従来型・ユニット型共通）'!$C$6:$L$47,10,FALSE))</f>
        <v/>
      </c>
      <c r="BC62" s="275" t="str">
        <f>IF(BC61="","",VLOOKUP(BC61,'②シフト記号表（従来型・ユニット型共通）'!$C$6:$L$47,10,FALSE))</f>
        <v/>
      </c>
      <c r="BD62" s="276" t="str">
        <f>IF(BD61="","",VLOOKUP(BD61,'②シフト記号表（従来型・ユニット型共通）'!$C$6:$L$47,10,FALSE))</f>
        <v/>
      </c>
      <c r="BE62" s="276" t="str">
        <f>IF(BE61="","",VLOOKUP(BE61,'②シフト記号表（従来型・ユニット型共通）'!$C$6:$L$47,10,FALSE))</f>
        <v/>
      </c>
      <c r="BF62" s="721">
        <f>IF($BI$3="４週",SUM(AA62:BB62),IF($BI$3="暦月",SUM(AA62:BE62),""))</f>
        <v>0</v>
      </c>
      <c r="BG62" s="722"/>
      <c r="BH62" s="723">
        <f>IF($BI$3="４週",BF62/4,IF($BI$3="暦月",(BF62/($BI$8/7)),""))</f>
        <v>0</v>
      </c>
      <c r="BI62" s="722"/>
      <c r="BJ62" s="718"/>
      <c r="BK62" s="719"/>
      <c r="BL62" s="719"/>
      <c r="BM62" s="719"/>
      <c r="BN62" s="720"/>
    </row>
    <row r="63" spans="2:66" ht="20.25" customHeight="1">
      <c r="B63" s="660">
        <f>B61+1</f>
        <v>24</v>
      </c>
      <c r="C63" s="814"/>
      <c r="D63" s="816"/>
      <c r="E63" s="681"/>
      <c r="F63" s="817"/>
      <c r="G63" s="724"/>
      <c r="H63" s="651"/>
      <c r="I63" s="270"/>
      <c r="J63" s="271"/>
      <c r="K63" s="270"/>
      <c r="L63" s="271"/>
      <c r="M63" s="725"/>
      <c r="N63" s="726"/>
      <c r="O63" s="649"/>
      <c r="P63" s="650"/>
      <c r="Q63" s="650"/>
      <c r="R63" s="651"/>
      <c r="S63" s="655"/>
      <c r="T63" s="656"/>
      <c r="U63" s="656"/>
      <c r="V63" s="656"/>
      <c r="W63" s="657"/>
      <c r="X63" s="290" t="s">
        <v>902</v>
      </c>
      <c r="Y63" s="291"/>
      <c r="Z63" s="292"/>
      <c r="AA63" s="283"/>
      <c r="AB63" s="284"/>
      <c r="AC63" s="284"/>
      <c r="AD63" s="284"/>
      <c r="AE63" s="284"/>
      <c r="AF63" s="284"/>
      <c r="AG63" s="285"/>
      <c r="AH63" s="283"/>
      <c r="AI63" s="284"/>
      <c r="AJ63" s="284"/>
      <c r="AK63" s="284"/>
      <c r="AL63" s="284"/>
      <c r="AM63" s="284"/>
      <c r="AN63" s="285"/>
      <c r="AO63" s="283"/>
      <c r="AP63" s="284"/>
      <c r="AQ63" s="284"/>
      <c r="AR63" s="284"/>
      <c r="AS63" s="284"/>
      <c r="AT63" s="284"/>
      <c r="AU63" s="285"/>
      <c r="AV63" s="283"/>
      <c r="AW63" s="284"/>
      <c r="AX63" s="284"/>
      <c r="AY63" s="284"/>
      <c r="AZ63" s="284"/>
      <c r="BA63" s="284"/>
      <c r="BB63" s="285"/>
      <c r="BC63" s="283"/>
      <c r="BD63" s="284"/>
      <c r="BE63" s="286"/>
      <c r="BF63" s="658"/>
      <c r="BG63" s="659"/>
      <c r="BH63" s="713"/>
      <c r="BI63" s="714"/>
      <c r="BJ63" s="715"/>
      <c r="BK63" s="716"/>
      <c r="BL63" s="716"/>
      <c r="BM63" s="716"/>
      <c r="BN63" s="717"/>
    </row>
    <row r="64" spans="2:66" ht="20.25" customHeight="1">
      <c r="B64" s="661"/>
      <c r="C64" s="815"/>
      <c r="D64" s="818"/>
      <c r="E64" s="681"/>
      <c r="F64" s="817"/>
      <c r="G64" s="664"/>
      <c r="H64" s="654"/>
      <c r="I64" s="270"/>
      <c r="J64" s="271">
        <f>G63</f>
        <v>0</v>
      </c>
      <c r="K64" s="270"/>
      <c r="L64" s="271">
        <f>M63</f>
        <v>0</v>
      </c>
      <c r="M64" s="667"/>
      <c r="N64" s="668"/>
      <c r="O64" s="652"/>
      <c r="P64" s="653"/>
      <c r="Q64" s="653"/>
      <c r="R64" s="654"/>
      <c r="S64" s="655"/>
      <c r="T64" s="656"/>
      <c r="U64" s="656"/>
      <c r="V64" s="656"/>
      <c r="W64" s="657"/>
      <c r="X64" s="287" t="s">
        <v>903</v>
      </c>
      <c r="Y64" s="288"/>
      <c r="Z64" s="289"/>
      <c r="AA64" s="275" t="str">
        <f>IF(AA63="","",VLOOKUP(AA63,'②シフト記号表（従来型・ユニット型共通）'!$C$6:$L$47,10,FALSE))</f>
        <v/>
      </c>
      <c r="AB64" s="276" t="str">
        <f>IF(AB63="","",VLOOKUP(AB63,'②シフト記号表（従来型・ユニット型共通）'!$C$6:$L$47,10,FALSE))</f>
        <v/>
      </c>
      <c r="AC64" s="276" t="str">
        <f>IF(AC63="","",VLOOKUP(AC63,'②シフト記号表（従来型・ユニット型共通）'!$C$6:$L$47,10,FALSE))</f>
        <v/>
      </c>
      <c r="AD64" s="276" t="str">
        <f>IF(AD63="","",VLOOKUP(AD63,'②シフト記号表（従来型・ユニット型共通）'!$C$6:$L$47,10,FALSE))</f>
        <v/>
      </c>
      <c r="AE64" s="276" t="str">
        <f>IF(AE63="","",VLOOKUP(AE63,'②シフト記号表（従来型・ユニット型共通）'!$C$6:$L$47,10,FALSE))</f>
        <v/>
      </c>
      <c r="AF64" s="276" t="str">
        <f>IF(AF63="","",VLOOKUP(AF63,'②シフト記号表（従来型・ユニット型共通）'!$C$6:$L$47,10,FALSE))</f>
        <v/>
      </c>
      <c r="AG64" s="277" t="str">
        <f>IF(AG63="","",VLOOKUP(AG63,'②シフト記号表（従来型・ユニット型共通）'!$C$6:$L$47,10,FALSE))</f>
        <v/>
      </c>
      <c r="AH64" s="275" t="str">
        <f>IF(AH63="","",VLOOKUP(AH63,'②シフト記号表（従来型・ユニット型共通）'!$C$6:$L$47,10,FALSE))</f>
        <v/>
      </c>
      <c r="AI64" s="276" t="str">
        <f>IF(AI63="","",VLOOKUP(AI63,'②シフト記号表（従来型・ユニット型共通）'!$C$6:$L$47,10,FALSE))</f>
        <v/>
      </c>
      <c r="AJ64" s="276" t="str">
        <f>IF(AJ63="","",VLOOKUP(AJ63,'②シフト記号表（従来型・ユニット型共通）'!$C$6:$L$47,10,FALSE))</f>
        <v/>
      </c>
      <c r="AK64" s="276" t="str">
        <f>IF(AK63="","",VLOOKUP(AK63,'②シフト記号表（従来型・ユニット型共通）'!$C$6:$L$47,10,FALSE))</f>
        <v/>
      </c>
      <c r="AL64" s="276" t="str">
        <f>IF(AL63="","",VLOOKUP(AL63,'②シフト記号表（従来型・ユニット型共通）'!$C$6:$L$47,10,FALSE))</f>
        <v/>
      </c>
      <c r="AM64" s="276" t="str">
        <f>IF(AM63="","",VLOOKUP(AM63,'②シフト記号表（従来型・ユニット型共通）'!$C$6:$L$47,10,FALSE))</f>
        <v/>
      </c>
      <c r="AN64" s="277" t="str">
        <f>IF(AN63="","",VLOOKUP(AN63,'②シフト記号表（従来型・ユニット型共通）'!$C$6:$L$47,10,FALSE))</f>
        <v/>
      </c>
      <c r="AO64" s="275" t="str">
        <f>IF(AO63="","",VLOOKUP(AO63,'②シフト記号表（従来型・ユニット型共通）'!$C$6:$L$47,10,FALSE))</f>
        <v/>
      </c>
      <c r="AP64" s="276" t="str">
        <f>IF(AP63="","",VLOOKUP(AP63,'②シフト記号表（従来型・ユニット型共通）'!$C$6:$L$47,10,FALSE))</f>
        <v/>
      </c>
      <c r="AQ64" s="276" t="str">
        <f>IF(AQ63="","",VLOOKUP(AQ63,'②シフト記号表（従来型・ユニット型共通）'!$C$6:$L$47,10,FALSE))</f>
        <v/>
      </c>
      <c r="AR64" s="276" t="str">
        <f>IF(AR63="","",VLOOKUP(AR63,'②シフト記号表（従来型・ユニット型共通）'!$C$6:$L$47,10,FALSE))</f>
        <v/>
      </c>
      <c r="AS64" s="276" t="str">
        <f>IF(AS63="","",VLOOKUP(AS63,'②シフト記号表（従来型・ユニット型共通）'!$C$6:$L$47,10,FALSE))</f>
        <v/>
      </c>
      <c r="AT64" s="276" t="str">
        <f>IF(AT63="","",VLOOKUP(AT63,'②シフト記号表（従来型・ユニット型共通）'!$C$6:$L$47,10,FALSE))</f>
        <v/>
      </c>
      <c r="AU64" s="277" t="str">
        <f>IF(AU63="","",VLOOKUP(AU63,'②シフト記号表（従来型・ユニット型共通）'!$C$6:$L$47,10,FALSE))</f>
        <v/>
      </c>
      <c r="AV64" s="275" t="str">
        <f>IF(AV63="","",VLOOKUP(AV63,'②シフト記号表（従来型・ユニット型共通）'!$C$6:$L$47,10,FALSE))</f>
        <v/>
      </c>
      <c r="AW64" s="276" t="str">
        <f>IF(AW63="","",VLOOKUP(AW63,'②シフト記号表（従来型・ユニット型共通）'!$C$6:$L$47,10,FALSE))</f>
        <v/>
      </c>
      <c r="AX64" s="276" t="str">
        <f>IF(AX63="","",VLOOKUP(AX63,'②シフト記号表（従来型・ユニット型共通）'!$C$6:$L$47,10,FALSE))</f>
        <v/>
      </c>
      <c r="AY64" s="276" t="str">
        <f>IF(AY63="","",VLOOKUP(AY63,'②シフト記号表（従来型・ユニット型共通）'!$C$6:$L$47,10,FALSE))</f>
        <v/>
      </c>
      <c r="AZ64" s="276" t="str">
        <f>IF(AZ63="","",VLOOKUP(AZ63,'②シフト記号表（従来型・ユニット型共通）'!$C$6:$L$47,10,FALSE))</f>
        <v/>
      </c>
      <c r="BA64" s="276" t="str">
        <f>IF(BA63="","",VLOOKUP(BA63,'②シフト記号表（従来型・ユニット型共通）'!$C$6:$L$47,10,FALSE))</f>
        <v/>
      </c>
      <c r="BB64" s="277" t="str">
        <f>IF(BB63="","",VLOOKUP(BB63,'②シフト記号表（従来型・ユニット型共通）'!$C$6:$L$47,10,FALSE))</f>
        <v/>
      </c>
      <c r="BC64" s="275" t="str">
        <f>IF(BC63="","",VLOOKUP(BC63,'②シフト記号表（従来型・ユニット型共通）'!$C$6:$L$47,10,FALSE))</f>
        <v/>
      </c>
      <c r="BD64" s="276" t="str">
        <f>IF(BD63="","",VLOOKUP(BD63,'②シフト記号表（従来型・ユニット型共通）'!$C$6:$L$47,10,FALSE))</f>
        <v/>
      </c>
      <c r="BE64" s="276" t="str">
        <f>IF(BE63="","",VLOOKUP(BE63,'②シフト記号表（従来型・ユニット型共通）'!$C$6:$L$47,10,FALSE))</f>
        <v/>
      </c>
      <c r="BF64" s="721">
        <f>IF($BI$3="４週",SUM(AA64:BB64),IF($BI$3="暦月",SUM(AA64:BE64),""))</f>
        <v>0</v>
      </c>
      <c r="BG64" s="722"/>
      <c r="BH64" s="723">
        <f>IF($BI$3="４週",BF64/4,IF($BI$3="暦月",(BF64/($BI$8/7)),""))</f>
        <v>0</v>
      </c>
      <c r="BI64" s="722"/>
      <c r="BJ64" s="718"/>
      <c r="BK64" s="719"/>
      <c r="BL64" s="719"/>
      <c r="BM64" s="719"/>
      <c r="BN64" s="720"/>
    </row>
    <row r="65" spans="2:66" ht="20.25" customHeight="1">
      <c r="B65" s="660">
        <f>B63+1</f>
        <v>25</v>
      </c>
      <c r="C65" s="814"/>
      <c r="D65" s="816"/>
      <c r="E65" s="681"/>
      <c r="F65" s="817"/>
      <c r="G65" s="724"/>
      <c r="H65" s="651"/>
      <c r="I65" s="270"/>
      <c r="J65" s="271"/>
      <c r="K65" s="270"/>
      <c r="L65" s="271"/>
      <c r="M65" s="725"/>
      <c r="N65" s="726"/>
      <c r="O65" s="649"/>
      <c r="P65" s="650"/>
      <c r="Q65" s="650"/>
      <c r="R65" s="651"/>
      <c r="S65" s="655"/>
      <c r="T65" s="656"/>
      <c r="U65" s="656"/>
      <c r="V65" s="656"/>
      <c r="W65" s="657"/>
      <c r="X65" s="290" t="s">
        <v>902</v>
      </c>
      <c r="Y65" s="291"/>
      <c r="Z65" s="292"/>
      <c r="AA65" s="283"/>
      <c r="AB65" s="284"/>
      <c r="AC65" s="284"/>
      <c r="AD65" s="284"/>
      <c r="AE65" s="284"/>
      <c r="AF65" s="284"/>
      <c r="AG65" s="285"/>
      <c r="AH65" s="283"/>
      <c r="AI65" s="284"/>
      <c r="AJ65" s="284"/>
      <c r="AK65" s="284"/>
      <c r="AL65" s="284"/>
      <c r="AM65" s="284"/>
      <c r="AN65" s="285"/>
      <c r="AO65" s="283"/>
      <c r="AP65" s="284"/>
      <c r="AQ65" s="284"/>
      <c r="AR65" s="284"/>
      <c r="AS65" s="284"/>
      <c r="AT65" s="284"/>
      <c r="AU65" s="285"/>
      <c r="AV65" s="283"/>
      <c r="AW65" s="284"/>
      <c r="AX65" s="284"/>
      <c r="AY65" s="284"/>
      <c r="AZ65" s="284"/>
      <c r="BA65" s="284"/>
      <c r="BB65" s="285"/>
      <c r="BC65" s="283"/>
      <c r="BD65" s="284"/>
      <c r="BE65" s="286"/>
      <c r="BF65" s="658"/>
      <c r="BG65" s="659"/>
      <c r="BH65" s="713"/>
      <c r="BI65" s="714"/>
      <c r="BJ65" s="715"/>
      <c r="BK65" s="716"/>
      <c r="BL65" s="716"/>
      <c r="BM65" s="716"/>
      <c r="BN65" s="717"/>
    </row>
    <row r="66" spans="2:66" ht="20.25" customHeight="1">
      <c r="B66" s="661"/>
      <c r="C66" s="815"/>
      <c r="D66" s="818"/>
      <c r="E66" s="681"/>
      <c r="F66" s="817"/>
      <c r="G66" s="664"/>
      <c r="H66" s="654"/>
      <c r="I66" s="270"/>
      <c r="J66" s="271">
        <f>G65</f>
        <v>0</v>
      </c>
      <c r="K66" s="270"/>
      <c r="L66" s="271">
        <f>M65</f>
        <v>0</v>
      </c>
      <c r="M66" s="667"/>
      <c r="N66" s="668"/>
      <c r="O66" s="652"/>
      <c r="P66" s="653"/>
      <c r="Q66" s="653"/>
      <c r="R66" s="654"/>
      <c r="S66" s="655"/>
      <c r="T66" s="656"/>
      <c r="U66" s="656"/>
      <c r="V66" s="656"/>
      <c r="W66" s="657"/>
      <c r="X66" s="287" t="s">
        <v>903</v>
      </c>
      <c r="Y66" s="288"/>
      <c r="Z66" s="289"/>
      <c r="AA66" s="275" t="str">
        <f>IF(AA65="","",VLOOKUP(AA65,'②シフト記号表（従来型・ユニット型共通）'!$C$6:$L$47,10,FALSE))</f>
        <v/>
      </c>
      <c r="AB66" s="276" t="str">
        <f>IF(AB65="","",VLOOKUP(AB65,'②シフト記号表（従来型・ユニット型共通）'!$C$6:$L$47,10,FALSE))</f>
        <v/>
      </c>
      <c r="AC66" s="276" t="str">
        <f>IF(AC65="","",VLOOKUP(AC65,'②シフト記号表（従来型・ユニット型共通）'!$C$6:$L$47,10,FALSE))</f>
        <v/>
      </c>
      <c r="AD66" s="276" t="str">
        <f>IF(AD65="","",VLOOKUP(AD65,'②シフト記号表（従来型・ユニット型共通）'!$C$6:$L$47,10,FALSE))</f>
        <v/>
      </c>
      <c r="AE66" s="276" t="str">
        <f>IF(AE65="","",VLOOKUP(AE65,'②シフト記号表（従来型・ユニット型共通）'!$C$6:$L$47,10,FALSE))</f>
        <v/>
      </c>
      <c r="AF66" s="276" t="str">
        <f>IF(AF65="","",VLOOKUP(AF65,'②シフト記号表（従来型・ユニット型共通）'!$C$6:$L$47,10,FALSE))</f>
        <v/>
      </c>
      <c r="AG66" s="277" t="str">
        <f>IF(AG65="","",VLOOKUP(AG65,'②シフト記号表（従来型・ユニット型共通）'!$C$6:$L$47,10,FALSE))</f>
        <v/>
      </c>
      <c r="AH66" s="275" t="str">
        <f>IF(AH65="","",VLOOKUP(AH65,'②シフト記号表（従来型・ユニット型共通）'!$C$6:$L$47,10,FALSE))</f>
        <v/>
      </c>
      <c r="AI66" s="276" t="str">
        <f>IF(AI65="","",VLOOKUP(AI65,'②シフト記号表（従来型・ユニット型共通）'!$C$6:$L$47,10,FALSE))</f>
        <v/>
      </c>
      <c r="AJ66" s="276" t="str">
        <f>IF(AJ65="","",VLOOKUP(AJ65,'②シフト記号表（従来型・ユニット型共通）'!$C$6:$L$47,10,FALSE))</f>
        <v/>
      </c>
      <c r="AK66" s="276" t="str">
        <f>IF(AK65="","",VLOOKUP(AK65,'②シフト記号表（従来型・ユニット型共通）'!$C$6:$L$47,10,FALSE))</f>
        <v/>
      </c>
      <c r="AL66" s="276" t="str">
        <f>IF(AL65="","",VLOOKUP(AL65,'②シフト記号表（従来型・ユニット型共通）'!$C$6:$L$47,10,FALSE))</f>
        <v/>
      </c>
      <c r="AM66" s="276" t="str">
        <f>IF(AM65="","",VLOOKUP(AM65,'②シフト記号表（従来型・ユニット型共通）'!$C$6:$L$47,10,FALSE))</f>
        <v/>
      </c>
      <c r="AN66" s="277" t="str">
        <f>IF(AN65="","",VLOOKUP(AN65,'②シフト記号表（従来型・ユニット型共通）'!$C$6:$L$47,10,FALSE))</f>
        <v/>
      </c>
      <c r="AO66" s="275" t="str">
        <f>IF(AO65="","",VLOOKUP(AO65,'②シフト記号表（従来型・ユニット型共通）'!$C$6:$L$47,10,FALSE))</f>
        <v/>
      </c>
      <c r="AP66" s="276" t="str">
        <f>IF(AP65="","",VLOOKUP(AP65,'②シフト記号表（従来型・ユニット型共通）'!$C$6:$L$47,10,FALSE))</f>
        <v/>
      </c>
      <c r="AQ66" s="276" t="str">
        <f>IF(AQ65="","",VLOOKUP(AQ65,'②シフト記号表（従来型・ユニット型共通）'!$C$6:$L$47,10,FALSE))</f>
        <v/>
      </c>
      <c r="AR66" s="276" t="str">
        <f>IF(AR65="","",VLOOKUP(AR65,'②シフト記号表（従来型・ユニット型共通）'!$C$6:$L$47,10,FALSE))</f>
        <v/>
      </c>
      <c r="AS66" s="276" t="str">
        <f>IF(AS65="","",VLOOKUP(AS65,'②シフト記号表（従来型・ユニット型共通）'!$C$6:$L$47,10,FALSE))</f>
        <v/>
      </c>
      <c r="AT66" s="276" t="str">
        <f>IF(AT65="","",VLOOKUP(AT65,'②シフト記号表（従来型・ユニット型共通）'!$C$6:$L$47,10,FALSE))</f>
        <v/>
      </c>
      <c r="AU66" s="277" t="str">
        <f>IF(AU65="","",VLOOKUP(AU65,'②シフト記号表（従来型・ユニット型共通）'!$C$6:$L$47,10,FALSE))</f>
        <v/>
      </c>
      <c r="AV66" s="275" t="str">
        <f>IF(AV65="","",VLOOKUP(AV65,'②シフト記号表（従来型・ユニット型共通）'!$C$6:$L$47,10,FALSE))</f>
        <v/>
      </c>
      <c r="AW66" s="276" t="str">
        <f>IF(AW65="","",VLOOKUP(AW65,'②シフト記号表（従来型・ユニット型共通）'!$C$6:$L$47,10,FALSE))</f>
        <v/>
      </c>
      <c r="AX66" s="276" t="str">
        <f>IF(AX65="","",VLOOKUP(AX65,'②シフト記号表（従来型・ユニット型共通）'!$C$6:$L$47,10,FALSE))</f>
        <v/>
      </c>
      <c r="AY66" s="276" t="str">
        <f>IF(AY65="","",VLOOKUP(AY65,'②シフト記号表（従来型・ユニット型共通）'!$C$6:$L$47,10,FALSE))</f>
        <v/>
      </c>
      <c r="AZ66" s="276" t="str">
        <f>IF(AZ65="","",VLOOKUP(AZ65,'②シフト記号表（従来型・ユニット型共通）'!$C$6:$L$47,10,FALSE))</f>
        <v/>
      </c>
      <c r="BA66" s="276" t="str">
        <f>IF(BA65="","",VLOOKUP(BA65,'②シフト記号表（従来型・ユニット型共通）'!$C$6:$L$47,10,FALSE))</f>
        <v/>
      </c>
      <c r="BB66" s="277" t="str">
        <f>IF(BB65="","",VLOOKUP(BB65,'②シフト記号表（従来型・ユニット型共通）'!$C$6:$L$47,10,FALSE))</f>
        <v/>
      </c>
      <c r="BC66" s="275" t="str">
        <f>IF(BC65="","",VLOOKUP(BC65,'②シフト記号表（従来型・ユニット型共通）'!$C$6:$L$47,10,FALSE))</f>
        <v/>
      </c>
      <c r="BD66" s="276" t="str">
        <f>IF(BD65="","",VLOOKUP(BD65,'②シフト記号表（従来型・ユニット型共通）'!$C$6:$L$47,10,FALSE))</f>
        <v/>
      </c>
      <c r="BE66" s="276" t="str">
        <f>IF(BE65="","",VLOOKUP(BE65,'②シフト記号表（従来型・ユニット型共通）'!$C$6:$L$47,10,FALSE))</f>
        <v/>
      </c>
      <c r="BF66" s="721">
        <f>IF($BI$3="４週",SUM(AA66:BB66),IF($BI$3="暦月",SUM(AA66:BE66),""))</f>
        <v>0</v>
      </c>
      <c r="BG66" s="722"/>
      <c r="BH66" s="723">
        <f>IF($BI$3="４週",BF66/4,IF($BI$3="暦月",(BF66/($BI$8/7)),""))</f>
        <v>0</v>
      </c>
      <c r="BI66" s="722"/>
      <c r="BJ66" s="718"/>
      <c r="BK66" s="719"/>
      <c r="BL66" s="719"/>
      <c r="BM66" s="719"/>
      <c r="BN66" s="720"/>
    </row>
    <row r="67" spans="2:66" ht="20.25" customHeight="1">
      <c r="B67" s="660">
        <f>B65+1</f>
        <v>26</v>
      </c>
      <c r="C67" s="814"/>
      <c r="D67" s="816"/>
      <c r="E67" s="681"/>
      <c r="F67" s="817"/>
      <c r="G67" s="724"/>
      <c r="H67" s="651"/>
      <c r="I67" s="270"/>
      <c r="J67" s="271"/>
      <c r="K67" s="270"/>
      <c r="L67" s="271"/>
      <c r="M67" s="725"/>
      <c r="N67" s="726"/>
      <c r="O67" s="649"/>
      <c r="P67" s="650"/>
      <c r="Q67" s="650"/>
      <c r="R67" s="651"/>
      <c r="S67" s="655"/>
      <c r="T67" s="656"/>
      <c r="U67" s="656"/>
      <c r="V67" s="656"/>
      <c r="W67" s="657"/>
      <c r="X67" s="290" t="s">
        <v>902</v>
      </c>
      <c r="Y67" s="291"/>
      <c r="Z67" s="292"/>
      <c r="AA67" s="283"/>
      <c r="AB67" s="284"/>
      <c r="AC67" s="284"/>
      <c r="AD67" s="284"/>
      <c r="AE67" s="284"/>
      <c r="AF67" s="284"/>
      <c r="AG67" s="285"/>
      <c r="AH67" s="283"/>
      <c r="AI67" s="284"/>
      <c r="AJ67" s="284"/>
      <c r="AK67" s="284"/>
      <c r="AL67" s="284"/>
      <c r="AM67" s="284"/>
      <c r="AN67" s="285"/>
      <c r="AO67" s="283"/>
      <c r="AP67" s="284"/>
      <c r="AQ67" s="284"/>
      <c r="AR67" s="284"/>
      <c r="AS67" s="284"/>
      <c r="AT67" s="284"/>
      <c r="AU67" s="285"/>
      <c r="AV67" s="283"/>
      <c r="AW67" s="284"/>
      <c r="AX67" s="284"/>
      <c r="AY67" s="284"/>
      <c r="AZ67" s="284"/>
      <c r="BA67" s="284"/>
      <c r="BB67" s="285"/>
      <c r="BC67" s="283"/>
      <c r="BD67" s="284"/>
      <c r="BE67" s="286"/>
      <c r="BF67" s="658"/>
      <c r="BG67" s="659"/>
      <c r="BH67" s="713"/>
      <c r="BI67" s="714"/>
      <c r="BJ67" s="715"/>
      <c r="BK67" s="716"/>
      <c r="BL67" s="716"/>
      <c r="BM67" s="716"/>
      <c r="BN67" s="717"/>
    </row>
    <row r="68" spans="2:66" ht="20.25" customHeight="1">
      <c r="B68" s="661"/>
      <c r="C68" s="815"/>
      <c r="D68" s="818"/>
      <c r="E68" s="681"/>
      <c r="F68" s="817"/>
      <c r="G68" s="664"/>
      <c r="H68" s="654"/>
      <c r="I68" s="270"/>
      <c r="J68" s="271">
        <f>G67</f>
        <v>0</v>
      </c>
      <c r="K68" s="270"/>
      <c r="L68" s="271">
        <f>M67</f>
        <v>0</v>
      </c>
      <c r="M68" s="667"/>
      <c r="N68" s="668"/>
      <c r="O68" s="652"/>
      <c r="P68" s="653"/>
      <c r="Q68" s="653"/>
      <c r="R68" s="654"/>
      <c r="S68" s="655"/>
      <c r="T68" s="656"/>
      <c r="U68" s="656"/>
      <c r="V68" s="656"/>
      <c r="W68" s="657"/>
      <c r="X68" s="287" t="s">
        <v>903</v>
      </c>
      <c r="Y68" s="288"/>
      <c r="Z68" s="289"/>
      <c r="AA68" s="275" t="str">
        <f>IF(AA67="","",VLOOKUP(AA67,'②シフト記号表（従来型・ユニット型共通）'!$C$6:$L$47,10,FALSE))</f>
        <v/>
      </c>
      <c r="AB68" s="276" t="str">
        <f>IF(AB67="","",VLOOKUP(AB67,'②シフト記号表（従来型・ユニット型共通）'!$C$6:$L$47,10,FALSE))</f>
        <v/>
      </c>
      <c r="AC68" s="276" t="str">
        <f>IF(AC67="","",VLOOKUP(AC67,'②シフト記号表（従来型・ユニット型共通）'!$C$6:$L$47,10,FALSE))</f>
        <v/>
      </c>
      <c r="AD68" s="276" t="str">
        <f>IF(AD67="","",VLOOKUP(AD67,'②シフト記号表（従来型・ユニット型共通）'!$C$6:$L$47,10,FALSE))</f>
        <v/>
      </c>
      <c r="AE68" s="276" t="str">
        <f>IF(AE67="","",VLOOKUP(AE67,'②シフト記号表（従来型・ユニット型共通）'!$C$6:$L$47,10,FALSE))</f>
        <v/>
      </c>
      <c r="AF68" s="276" t="str">
        <f>IF(AF67="","",VLOOKUP(AF67,'②シフト記号表（従来型・ユニット型共通）'!$C$6:$L$47,10,FALSE))</f>
        <v/>
      </c>
      <c r="AG68" s="277" t="str">
        <f>IF(AG67="","",VLOOKUP(AG67,'②シフト記号表（従来型・ユニット型共通）'!$C$6:$L$47,10,FALSE))</f>
        <v/>
      </c>
      <c r="AH68" s="275" t="str">
        <f>IF(AH67="","",VLOOKUP(AH67,'②シフト記号表（従来型・ユニット型共通）'!$C$6:$L$47,10,FALSE))</f>
        <v/>
      </c>
      <c r="AI68" s="276" t="str">
        <f>IF(AI67="","",VLOOKUP(AI67,'②シフト記号表（従来型・ユニット型共通）'!$C$6:$L$47,10,FALSE))</f>
        <v/>
      </c>
      <c r="AJ68" s="276" t="str">
        <f>IF(AJ67="","",VLOOKUP(AJ67,'②シフト記号表（従来型・ユニット型共通）'!$C$6:$L$47,10,FALSE))</f>
        <v/>
      </c>
      <c r="AK68" s="276" t="str">
        <f>IF(AK67="","",VLOOKUP(AK67,'②シフト記号表（従来型・ユニット型共通）'!$C$6:$L$47,10,FALSE))</f>
        <v/>
      </c>
      <c r="AL68" s="276" t="str">
        <f>IF(AL67="","",VLOOKUP(AL67,'②シフト記号表（従来型・ユニット型共通）'!$C$6:$L$47,10,FALSE))</f>
        <v/>
      </c>
      <c r="AM68" s="276" t="str">
        <f>IF(AM67="","",VLOOKUP(AM67,'②シフト記号表（従来型・ユニット型共通）'!$C$6:$L$47,10,FALSE))</f>
        <v/>
      </c>
      <c r="AN68" s="277" t="str">
        <f>IF(AN67="","",VLOOKUP(AN67,'②シフト記号表（従来型・ユニット型共通）'!$C$6:$L$47,10,FALSE))</f>
        <v/>
      </c>
      <c r="AO68" s="275" t="str">
        <f>IF(AO67="","",VLOOKUP(AO67,'②シフト記号表（従来型・ユニット型共通）'!$C$6:$L$47,10,FALSE))</f>
        <v/>
      </c>
      <c r="AP68" s="276" t="str">
        <f>IF(AP67="","",VLOOKUP(AP67,'②シフト記号表（従来型・ユニット型共通）'!$C$6:$L$47,10,FALSE))</f>
        <v/>
      </c>
      <c r="AQ68" s="276" t="str">
        <f>IF(AQ67="","",VLOOKUP(AQ67,'②シフト記号表（従来型・ユニット型共通）'!$C$6:$L$47,10,FALSE))</f>
        <v/>
      </c>
      <c r="AR68" s="276" t="str">
        <f>IF(AR67="","",VLOOKUP(AR67,'②シフト記号表（従来型・ユニット型共通）'!$C$6:$L$47,10,FALSE))</f>
        <v/>
      </c>
      <c r="AS68" s="276" t="str">
        <f>IF(AS67="","",VLOOKUP(AS67,'②シフト記号表（従来型・ユニット型共通）'!$C$6:$L$47,10,FALSE))</f>
        <v/>
      </c>
      <c r="AT68" s="276" t="str">
        <f>IF(AT67="","",VLOOKUP(AT67,'②シフト記号表（従来型・ユニット型共通）'!$C$6:$L$47,10,FALSE))</f>
        <v/>
      </c>
      <c r="AU68" s="277" t="str">
        <f>IF(AU67="","",VLOOKUP(AU67,'②シフト記号表（従来型・ユニット型共通）'!$C$6:$L$47,10,FALSE))</f>
        <v/>
      </c>
      <c r="AV68" s="275" t="str">
        <f>IF(AV67="","",VLOOKUP(AV67,'②シフト記号表（従来型・ユニット型共通）'!$C$6:$L$47,10,FALSE))</f>
        <v/>
      </c>
      <c r="AW68" s="276" t="str">
        <f>IF(AW67="","",VLOOKUP(AW67,'②シフト記号表（従来型・ユニット型共通）'!$C$6:$L$47,10,FALSE))</f>
        <v/>
      </c>
      <c r="AX68" s="276" t="str">
        <f>IF(AX67="","",VLOOKUP(AX67,'②シフト記号表（従来型・ユニット型共通）'!$C$6:$L$47,10,FALSE))</f>
        <v/>
      </c>
      <c r="AY68" s="276" t="str">
        <f>IF(AY67="","",VLOOKUP(AY67,'②シフト記号表（従来型・ユニット型共通）'!$C$6:$L$47,10,FALSE))</f>
        <v/>
      </c>
      <c r="AZ68" s="276" t="str">
        <f>IF(AZ67="","",VLOOKUP(AZ67,'②シフト記号表（従来型・ユニット型共通）'!$C$6:$L$47,10,FALSE))</f>
        <v/>
      </c>
      <c r="BA68" s="276" t="str">
        <f>IF(BA67="","",VLOOKUP(BA67,'②シフト記号表（従来型・ユニット型共通）'!$C$6:$L$47,10,FALSE))</f>
        <v/>
      </c>
      <c r="BB68" s="277" t="str">
        <f>IF(BB67="","",VLOOKUP(BB67,'②シフト記号表（従来型・ユニット型共通）'!$C$6:$L$47,10,FALSE))</f>
        <v/>
      </c>
      <c r="BC68" s="275" t="str">
        <f>IF(BC67="","",VLOOKUP(BC67,'②シフト記号表（従来型・ユニット型共通）'!$C$6:$L$47,10,FALSE))</f>
        <v/>
      </c>
      <c r="BD68" s="276" t="str">
        <f>IF(BD67="","",VLOOKUP(BD67,'②シフト記号表（従来型・ユニット型共通）'!$C$6:$L$47,10,FALSE))</f>
        <v/>
      </c>
      <c r="BE68" s="276" t="str">
        <f>IF(BE67="","",VLOOKUP(BE67,'②シフト記号表（従来型・ユニット型共通）'!$C$6:$L$47,10,FALSE))</f>
        <v/>
      </c>
      <c r="BF68" s="721">
        <f>IF($BI$3="４週",SUM(AA68:BB68),IF($BI$3="暦月",SUM(AA68:BE68),""))</f>
        <v>0</v>
      </c>
      <c r="BG68" s="722"/>
      <c r="BH68" s="723">
        <f>IF($BI$3="４週",BF68/4,IF($BI$3="暦月",(BF68/($BI$8/7)),""))</f>
        <v>0</v>
      </c>
      <c r="BI68" s="722"/>
      <c r="BJ68" s="718"/>
      <c r="BK68" s="719"/>
      <c r="BL68" s="719"/>
      <c r="BM68" s="719"/>
      <c r="BN68" s="720"/>
    </row>
    <row r="69" spans="2:66" ht="20.25" customHeight="1">
      <c r="B69" s="660">
        <f>B67+1</f>
        <v>27</v>
      </c>
      <c r="C69" s="814"/>
      <c r="D69" s="816"/>
      <c r="E69" s="681"/>
      <c r="F69" s="817"/>
      <c r="G69" s="724"/>
      <c r="H69" s="651"/>
      <c r="I69" s="270"/>
      <c r="J69" s="271"/>
      <c r="K69" s="270"/>
      <c r="L69" s="271"/>
      <c r="M69" s="725"/>
      <c r="N69" s="726"/>
      <c r="O69" s="649"/>
      <c r="P69" s="650"/>
      <c r="Q69" s="650"/>
      <c r="R69" s="651"/>
      <c r="S69" s="655"/>
      <c r="T69" s="656"/>
      <c r="U69" s="656"/>
      <c r="V69" s="656"/>
      <c r="W69" s="657"/>
      <c r="X69" s="290" t="s">
        <v>902</v>
      </c>
      <c r="Y69" s="291"/>
      <c r="Z69" s="292"/>
      <c r="AA69" s="283"/>
      <c r="AB69" s="284"/>
      <c r="AC69" s="284"/>
      <c r="AD69" s="284"/>
      <c r="AE69" s="284"/>
      <c r="AF69" s="284"/>
      <c r="AG69" s="285"/>
      <c r="AH69" s="283"/>
      <c r="AI69" s="284"/>
      <c r="AJ69" s="284"/>
      <c r="AK69" s="284"/>
      <c r="AL69" s="284"/>
      <c r="AM69" s="284"/>
      <c r="AN69" s="285"/>
      <c r="AO69" s="283"/>
      <c r="AP69" s="284"/>
      <c r="AQ69" s="284"/>
      <c r="AR69" s="284"/>
      <c r="AS69" s="284"/>
      <c r="AT69" s="284"/>
      <c r="AU69" s="285"/>
      <c r="AV69" s="283"/>
      <c r="AW69" s="284"/>
      <c r="AX69" s="284"/>
      <c r="AY69" s="284"/>
      <c r="AZ69" s="284"/>
      <c r="BA69" s="284"/>
      <c r="BB69" s="285"/>
      <c r="BC69" s="283"/>
      <c r="BD69" s="284"/>
      <c r="BE69" s="286"/>
      <c r="BF69" s="658"/>
      <c r="BG69" s="659"/>
      <c r="BH69" s="713"/>
      <c r="BI69" s="714"/>
      <c r="BJ69" s="715"/>
      <c r="BK69" s="716"/>
      <c r="BL69" s="716"/>
      <c r="BM69" s="716"/>
      <c r="BN69" s="717"/>
    </row>
    <row r="70" spans="2:66" ht="20.25" customHeight="1">
      <c r="B70" s="661"/>
      <c r="C70" s="815"/>
      <c r="D70" s="818"/>
      <c r="E70" s="681"/>
      <c r="F70" s="817"/>
      <c r="G70" s="664"/>
      <c r="H70" s="654"/>
      <c r="I70" s="270"/>
      <c r="J70" s="271">
        <f>G69</f>
        <v>0</v>
      </c>
      <c r="K70" s="270"/>
      <c r="L70" s="271">
        <f>M69</f>
        <v>0</v>
      </c>
      <c r="M70" s="667"/>
      <c r="N70" s="668"/>
      <c r="O70" s="652"/>
      <c r="P70" s="653"/>
      <c r="Q70" s="653"/>
      <c r="R70" s="654"/>
      <c r="S70" s="655"/>
      <c r="T70" s="656"/>
      <c r="U70" s="656"/>
      <c r="V70" s="656"/>
      <c r="W70" s="657"/>
      <c r="X70" s="287" t="s">
        <v>903</v>
      </c>
      <c r="Y70" s="288"/>
      <c r="Z70" s="289"/>
      <c r="AA70" s="275" t="str">
        <f>IF(AA69="","",VLOOKUP(AA69,'②シフト記号表（従来型・ユニット型共通）'!$C$6:$L$47,10,FALSE))</f>
        <v/>
      </c>
      <c r="AB70" s="276" t="str">
        <f>IF(AB69="","",VLOOKUP(AB69,'②シフト記号表（従来型・ユニット型共通）'!$C$6:$L$47,10,FALSE))</f>
        <v/>
      </c>
      <c r="AC70" s="276" t="str">
        <f>IF(AC69="","",VLOOKUP(AC69,'②シフト記号表（従来型・ユニット型共通）'!$C$6:$L$47,10,FALSE))</f>
        <v/>
      </c>
      <c r="AD70" s="276" t="str">
        <f>IF(AD69="","",VLOOKUP(AD69,'②シフト記号表（従来型・ユニット型共通）'!$C$6:$L$47,10,FALSE))</f>
        <v/>
      </c>
      <c r="AE70" s="276" t="str">
        <f>IF(AE69="","",VLOOKUP(AE69,'②シフト記号表（従来型・ユニット型共通）'!$C$6:$L$47,10,FALSE))</f>
        <v/>
      </c>
      <c r="AF70" s="276" t="str">
        <f>IF(AF69="","",VLOOKUP(AF69,'②シフト記号表（従来型・ユニット型共通）'!$C$6:$L$47,10,FALSE))</f>
        <v/>
      </c>
      <c r="AG70" s="277" t="str">
        <f>IF(AG69="","",VLOOKUP(AG69,'②シフト記号表（従来型・ユニット型共通）'!$C$6:$L$47,10,FALSE))</f>
        <v/>
      </c>
      <c r="AH70" s="275" t="str">
        <f>IF(AH69="","",VLOOKUP(AH69,'②シフト記号表（従来型・ユニット型共通）'!$C$6:$L$47,10,FALSE))</f>
        <v/>
      </c>
      <c r="AI70" s="276" t="str">
        <f>IF(AI69="","",VLOOKUP(AI69,'②シフト記号表（従来型・ユニット型共通）'!$C$6:$L$47,10,FALSE))</f>
        <v/>
      </c>
      <c r="AJ70" s="276" t="str">
        <f>IF(AJ69="","",VLOOKUP(AJ69,'②シフト記号表（従来型・ユニット型共通）'!$C$6:$L$47,10,FALSE))</f>
        <v/>
      </c>
      <c r="AK70" s="276" t="str">
        <f>IF(AK69="","",VLOOKUP(AK69,'②シフト記号表（従来型・ユニット型共通）'!$C$6:$L$47,10,FALSE))</f>
        <v/>
      </c>
      <c r="AL70" s="276" t="str">
        <f>IF(AL69="","",VLOOKUP(AL69,'②シフト記号表（従来型・ユニット型共通）'!$C$6:$L$47,10,FALSE))</f>
        <v/>
      </c>
      <c r="AM70" s="276" t="str">
        <f>IF(AM69="","",VLOOKUP(AM69,'②シフト記号表（従来型・ユニット型共通）'!$C$6:$L$47,10,FALSE))</f>
        <v/>
      </c>
      <c r="AN70" s="277" t="str">
        <f>IF(AN69="","",VLOOKUP(AN69,'②シフト記号表（従来型・ユニット型共通）'!$C$6:$L$47,10,FALSE))</f>
        <v/>
      </c>
      <c r="AO70" s="275" t="str">
        <f>IF(AO69="","",VLOOKUP(AO69,'②シフト記号表（従来型・ユニット型共通）'!$C$6:$L$47,10,FALSE))</f>
        <v/>
      </c>
      <c r="AP70" s="276" t="str">
        <f>IF(AP69="","",VLOOKUP(AP69,'②シフト記号表（従来型・ユニット型共通）'!$C$6:$L$47,10,FALSE))</f>
        <v/>
      </c>
      <c r="AQ70" s="276" t="str">
        <f>IF(AQ69="","",VLOOKUP(AQ69,'②シフト記号表（従来型・ユニット型共通）'!$C$6:$L$47,10,FALSE))</f>
        <v/>
      </c>
      <c r="AR70" s="276" t="str">
        <f>IF(AR69="","",VLOOKUP(AR69,'②シフト記号表（従来型・ユニット型共通）'!$C$6:$L$47,10,FALSE))</f>
        <v/>
      </c>
      <c r="AS70" s="276" t="str">
        <f>IF(AS69="","",VLOOKUP(AS69,'②シフト記号表（従来型・ユニット型共通）'!$C$6:$L$47,10,FALSE))</f>
        <v/>
      </c>
      <c r="AT70" s="276" t="str">
        <f>IF(AT69="","",VLOOKUP(AT69,'②シフト記号表（従来型・ユニット型共通）'!$C$6:$L$47,10,FALSE))</f>
        <v/>
      </c>
      <c r="AU70" s="277" t="str">
        <f>IF(AU69="","",VLOOKUP(AU69,'②シフト記号表（従来型・ユニット型共通）'!$C$6:$L$47,10,FALSE))</f>
        <v/>
      </c>
      <c r="AV70" s="275" t="str">
        <f>IF(AV69="","",VLOOKUP(AV69,'②シフト記号表（従来型・ユニット型共通）'!$C$6:$L$47,10,FALSE))</f>
        <v/>
      </c>
      <c r="AW70" s="276" t="str">
        <f>IF(AW69="","",VLOOKUP(AW69,'②シフト記号表（従来型・ユニット型共通）'!$C$6:$L$47,10,FALSE))</f>
        <v/>
      </c>
      <c r="AX70" s="276" t="str">
        <f>IF(AX69="","",VLOOKUP(AX69,'②シフト記号表（従来型・ユニット型共通）'!$C$6:$L$47,10,FALSE))</f>
        <v/>
      </c>
      <c r="AY70" s="276" t="str">
        <f>IF(AY69="","",VLOOKUP(AY69,'②シフト記号表（従来型・ユニット型共通）'!$C$6:$L$47,10,FALSE))</f>
        <v/>
      </c>
      <c r="AZ70" s="276" t="str">
        <f>IF(AZ69="","",VLOOKUP(AZ69,'②シフト記号表（従来型・ユニット型共通）'!$C$6:$L$47,10,FALSE))</f>
        <v/>
      </c>
      <c r="BA70" s="276" t="str">
        <f>IF(BA69="","",VLOOKUP(BA69,'②シフト記号表（従来型・ユニット型共通）'!$C$6:$L$47,10,FALSE))</f>
        <v/>
      </c>
      <c r="BB70" s="277" t="str">
        <f>IF(BB69="","",VLOOKUP(BB69,'②シフト記号表（従来型・ユニット型共通）'!$C$6:$L$47,10,FALSE))</f>
        <v/>
      </c>
      <c r="BC70" s="275" t="str">
        <f>IF(BC69="","",VLOOKUP(BC69,'②シフト記号表（従来型・ユニット型共通）'!$C$6:$L$47,10,FALSE))</f>
        <v/>
      </c>
      <c r="BD70" s="276" t="str">
        <f>IF(BD69="","",VLOOKUP(BD69,'②シフト記号表（従来型・ユニット型共通）'!$C$6:$L$47,10,FALSE))</f>
        <v/>
      </c>
      <c r="BE70" s="276" t="str">
        <f>IF(BE69="","",VLOOKUP(BE69,'②シフト記号表（従来型・ユニット型共通）'!$C$6:$L$47,10,FALSE))</f>
        <v/>
      </c>
      <c r="BF70" s="721">
        <f>IF($BI$3="４週",SUM(AA70:BB70),IF($BI$3="暦月",SUM(AA70:BE70),""))</f>
        <v>0</v>
      </c>
      <c r="BG70" s="722"/>
      <c r="BH70" s="723">
        <f>IF($BI$3="４週",BF70/4,IF($BI$3="暦月",(BF70/($BI$8/7)),""))</f>
        <v>0</v>
      </c>
      <c r="BI70" s="722"/>
      <c r="BJ70" s="718"/>
      <c r="BK70" s="719"/>
      <c r="BL70" s="719"/>
      <c r="BM70" s="719"/>
      <c r="BN70" s="720"/>
    </row>
    <row r="71" spans="2:66" ht="20.25" customHeight="1">
      <c r="B71" s="660">
        <f>B69+1</f>
        <v>28</v>
      </c>
      <c r="C71" s="814"/>
      <c r="D71" s="816"/>
      <c r="E71" s="681"/>
      <c r="F71" s="817"/>
      <c r="G71" s="724"/>
      <c r="H71" s="651"/>
      <c r="I71" s="270"/>
      <c r="J71" s="271"/>
      <c r="K71" s="270"/>
      <c r="L71" s="271"/>
      <c r="M71" s="725"/>
      <c r="N71" s="726"/>
      <c r="O71" s="649"/>
      <c r="P71" s="650"/>
      <c r="Q71" s="650"/>
      <c r="R71" s="651"/>
      <c r="S71" s="655"/>
      <c r="T71" s="656"/>
      <c r="U71" s="656"/>
      <c r="V71" s="656"/>
      <c r="W71" s="657"/>
      <c r="X71" s="290" t="s">
        <v>902</v>
      </c>
      <c r="Y71" s="291"/>
      <c r="Z71" s="292"/>
      <c r="AA71" s="283"/>
      <c r="AB71" s="284"/>
      <c r="AC71" s="284"/>
      <c r="AD71" s="284"/>
      <c r="AE71" s="284"/>
      <c r="AF71" s="284"/>
      <c r="AG71" s="285"/>
      <c r="AH71" s="283"/>
      <c r="AI71" s="284"/>
      <c r="AJ71" s="284"/>
      <c r="AK71" s="284"/>
      <c r="AL71" s="284"/>
      <c r="AM71" s="284"/>
      <c r="AN71" s="285"/>
      <c r="AO71" s="283"/>
      <c r="AP71" s="284"/>
      <c r="AQ71" s="284"/>
      <c r="AR71" s="284"/>
      <c r="AS71" s="284"/>
      <c r="AT71" s="284"/>
      <c r="AU71" s="285"/>
      <c r="AV71" s="283"/>
      <c r="AW71" s="284"/>
      <c r="AX71" s="284"/>
      <c r="AY71" s="284"/>
      <c r="AZ71" s="284"/>
      <c r="BA71" s="284"/>
      <c r="BB71" s="285"/>
      <c r="BC71" s="283"/>
      <c r="BD71" s="284"/>
      <c r="BE71" s="286"/>
      <c r="BF71" s="658"/>
      <c r="BG71" s="659"/>
      <c r="BH71" s="713"/>
      <c r="BI71" s="714"/>
      <c r="BJ71" s="715"/>
      <c r="BK71" s="716"/>
      <c r="BL71" s="716"/>
      <c r="BM71" s="716"/>
      <c r="BN71" s="717"/>
    </row>
    <row r="72" spans="2:66" ht="20.25" customHeight="1">
      <c r="B72" s="661"/>
      <c r="C72" s="815"/>
      <c r="D72" s="818"/>
      <c r="E72" s="681"/>
      <c r="F72" s="817"/>
      <c r="G72" s="664"/>
      <c r="H72" s="654"/>
      <c r="I72" s="270"/>
      <c r="J72" s="271">
        <f>G71</f>
        <v>0</v>
      </c>
      <c r="K72" s="270"/>
      <c r="L72" s="271">
        <f>M71</f>
        <v>0</v>
      </c>
      <c r="M72" s="667"/>
      <c r="N72" s="668"/>
      <c r="O72" s="652"/>
      <c r="P72" s="653"/>
      <c r="Q72" s="653"/>
      <c r="R72" s="654"/>
      <c r="S72" s="655"/>
      <c r="T72" s="656"/>
      <c r="U72" s="656"/>
      <c r="V72" s="656"/>
      <c r="W72" s="657"/>
      <c r="X72" s="287" t="s">
        <v>903</v>
      </c>
      <c r="Y72" s="288"/>
      <c r="Z72" s="289"/>
      <c r="AA72" s="275" t="str">
        <f>IF(AA71="","",VLOOKUP(AA71,'②シフト記号表（従来型・ユニット型共通）'!$C$6:$L$47,10,FALSE))</f>
        <v/>
      </c>
      <c r="AB72" s="276" t="str">
        <f>IF(AB71="","",VLOOKUP(AB71,'②シフト記号表（従来型・ユニット型共通）'!$C$6:$L$47,10,FALSE))</f>
        <v/>
      </c>
      <c r="AC72" s="276" t="str">
        <f>IF(AC71="","",VLOOKUP(AC71,'②シフト記号表（従来型・ユニット型共通）'!$C$6:$L$47,10,FALSE))</f>
        <v/>
      </c>
      <c r="AD72" s="276" t="str">
        <f>IF(AD71="","",VLOOKUP(AD71,'②シフト記号表（従来型・ユニット型共通）'!$C$6:$L$47,10,FALSE))</f>
        <v/>
      </c>
      <c r="AE72" s="276" t="str">
        <f>IF(AE71="","",VLOOKUP(AE71,'②シフト記号表（従来型・ユニット型共通）'!$C$6:$L$47,10,FALSE))</f>
        <v/>
      </c>
      <c r="AF72" s="276" t="str">
        <f>IF(AF71="","",VLOOKUP(AF71,'②シフト記号表（従来型・ユニット型共通）'!$C$6:$L$47,10,FALSE))</f>
        <v/>
      </c>
      <c r="AG72" s="277" t="str">
        <f>IF(AG71="","",VLOOKUP(AG71,'②シフト記号表（従来型・ユニット型共通）'!$C$6:$L$47,10,FALSE))</f>
        <v/>
      </c>
      <c r="AH72" s="275" t="str">
        <f>IF(AH71="","",VLOOKUP(AH71,'②シフト記号表（従来型・ユニット型共通）'!$C$6:$L$47,10,FALSE))</f>
        <v/>
      </c>
      <c r="AI72" s="276" t="str">
        <f>IF(AI71="","",VLOOKUP(AI71,'②シフト記号表（従来型・ユニット型共通）'!$C$6:$L$47,10,FALSE))</f>
        <v/>
      </c>
      <c r="AJ72" s="276" t="str">
        <f>IF(AJ71="","",VLOOKUP(AJ71,'②シフト記号表（従来型・ユニット型共通）'!$C$6:$L$47,10,FALSE))</f>
        <v/>
      </c>
      <c r="AK72" s="276" t="str">
        <f>IF(AK71="","",VLOOKUP(AK71,'②シフト記号表（従来型・ユニット型共通）'!$C$6:$L$47,10,FALSE))</f>
        <v/>
      </c>
      <c r="AL72" s="276" t="str">
        <f>IF(AL71="","",VLOOKUP(AL71,'②シフト記号表（従来型・ユニット型共通）'!$C$6:$L$47,10,FALSE))</f>
        <v/>
      </c>
      <c r="AM72" s="276" t="str">
        <f>IF(AM71="","",VLOOKUP(AM71,'②シフト記号表（従来型・ユニット型共通）'!$C$6:$L$47,10,FALSE))</f>
        <v/>
      </c>
      <c r="AN72" s="277" t="str">
        <f>IF(AN71="","",VLOOKUP(AN71,'②シフト記号表（従来型・ユニット型共通）'!$C$6:$L$47,10,FALSE))</f>
        <v/>
      </c>
      <c r="AO72" s="275" t="str">
        <f>IF(AO71="","",VLOOKUP(AO71,'②シフト記号表（従来型・ユニット型共通）'!$C$6:$L$47,10,FALSE))</f>
        <v/>
      </c>
      <c r="AP72" s="276" t="str">
        <f>IF(AP71="","",VLOOKUP(AP71,'②シフト記号表（従来型・ユニット型共通）'!$C$6:$L$47,10,FALSE))</f>
        <v/>
      </c>
      <c r="AQ72" s="276" t="str">
        <f>IF(AQ71="","",VLOOKUP(AQ71,'②シフト記号表（従来型・ユニット型共通）'!$C$6:$L$47,10,FALSE))</f>
        <v/>
      </c>
      <c r="AR72" s="276" t="str">
        <f>IF(AR71="","",VLOOKUP(AR71,'②シフト記号表（従来型・ユニット型共通）'!$C$6:$L$47,10,FALSE))</f>
        <v/>
      </c>
      <c r="AS72" s="276" t="str">
        <f>IF(AS71="","",VLOOKUP(AS71,'②シフト記号表（従来型・ユニット型共通）'!$C$6:$L$47,10,FALSE))</f>
        <v/>
      </c>
      <c r="AT72" s="276" t="str">
        <f>IF(AT71="","",VLOOKUP(AT71,'②シフト記号表（従来型・ユニット型共通）'!$C$6:$L$47,10,FALSE))</f>
        <v/>
      </c>
      <c r="AU72" s="277" t="str">
        <f>IF(AU71="","",VLOOKUP(AU71,'②シフト記号表（従来型・ユニット型共通）'!$C$6:$L$47,10,FALSE))</f>
        <v/>
      </c>
      <c r="AV72" s="275" t="str">
        <f>IF(AV71="","",VLOOKUP(AV71,'②シフト記号表（従来型・ユニット型共通）'!$C$6:$L$47,10,FALSE))</f>
        <v/>
      </c>
      <c r="AW72" s="276" t="str">
        <f>IF(AW71="","",VLOOKUP(AW71,'②シフト記号表（従来型・ユニット型共通）'!$C$6:$L$47,10,FALSE))</f>
        <v/>
      </c>
      <c r="AX72" s="276" t="str">
        <f>IF(AX71="","",VLOOKUP(AX71,'②シフト記号表（従来型・ユニット型共通）'!$C$6:$L$47,10,FALSE))</f>
        <v/>
      </c>
      <c r="AY72" s="276" t="str">
        <f>IF(AY71="","",VLOOKUP(AY71,'②シフト記号表（従来型・ユニット型共通）'!$C$6:$L$47,10,FALSE))</f>
        <v/>
      </c>
      <c r="AZ72" s="276" t="str">
        <f>IF(AZ71="","",VLOOKUP(AZ71,'②シフト記号表（従来型・ユニット型共通）'!$C$6:$L$47,10,FALSE))</f>
        <v/>
      </c>
      <c r="BA72" s="276" t="str">
        <f>IF(BA71="","",VLOOKUP(BA71,'②シフト記号表（従来型・ユニット型共通）'!$C$6:$L$47,10,FALSE))</f>
        <v/>
      </c>
      <c r="BB72" s="277" t="str">
        <f>IF(BB71="","",VLOOKUP(BB71,'②シフト記号表（従来型・ユニット型共通）'!$C$6:$L$47,10,FALSE))</f>
        <v/>
      </c>
      <c r="BC72" s="275" t="str">
        <f>IF(BC71="","",VLOOKUP(BC71,'②シフト記号表（従来型・ユニット型共通）'!$C$6:$L$47,10,FALSE))</f>
        <v/>
      </c>
      <c r="BD72" s="276" t="str">
        <f>IF(BD71="","",VLOOKUP(BD71,'②シフト記号表（従来型・ユニット型共通）'!$C$6:$L$47,10,FALSE))</f>
        <v/>
      </c>
      <c r="BE72" s="276" t="str">
        <f>IF(BE71="","",VLOOKUP(BE71,'②シフト記号表（従来型・ユニット型共通）'!$C$6:$L$47,10,FALSE))</f>
        <v/>
      </c>
      <c r="BF72" s="721">
        <f>IF($BI$3="４週",SUM(AA72:BB72),IF($BI$3="暦月",SUM(AA72:BE72),""))</f>
        <v>0</v>
      </c>
      <c r="BG72" s="722"/>
      <c r="BH72" s="723">
        <f>IF($BI$3="４週",BF72/4,IF($BI$3="暦月",(BF72/($BI$8/7)),""))</f>
        <v>0</v>
      </c>
      <c r="BI72" s="722"/>
      <c r="BJ72" s="718"/>
      <c r="BK72" s="719"/>
      <c r="BL72" s="719"/>
      <c r="BM72" s="719"/>
      <c r="BN72" s="720"/>
    </row>
    <row r="73" spans="2:66" ht="20.25" customHeight="1">
      <c r="B73" s="660">
        <f>B71+1</f>
        <v>29</v>
      </c>
      <c r="C73" s="814"/>
      <c r="D73" s="816"/>
      <c r="E73" s="681"/>
      <c r="F73" s="817"/>
      <c r="G73" s="724"/>
      <c r="H73" s="651"/>
      <c r="I73" s="270"/>
      <c r="J73" s="271"/>
      <c r="K73" s="270"/>
      <c r="L73" s="271"/>
      <c r="M73" s="725"/>
      <c r="N73" s="726"/>
      <c r="O73" s="649"/>
      <c r="P73" s="650"/>
      <c r="Q73" s="650"/>
      <c r="R73" s="651"/>
      <c r="S73" s="655"/>
      <c r="T73" s="656"/>
      <c r="U73" s="656"/>
      <c r="V73" s="656"/>
      <c r="W73" s="657"/>
      <c r="X73" s="290" t="s">
        <v>902</v>
      </c>
      <c r="Y73" s="291"/>
      <c r="Z73" s="292"/>
      <c r="AA73" s="283"/>
      <c r="AB73" s="284"/>
      <c r="AC73" s="284"/>
      <c r="AD73" s="284"/>
      <c r="AE73" s="284"/>
      <c r="AF73" s="284"/>
      <c r="AG73" s="285"/>
      <c r="AH73" s="283"/>
      <c r="AI73" s="284"/>
      <c r="AJ73" s="284"/>
      <c r="AK73" s="284"/>
      <c r="AL73" s="284"/>
      <c r="AM73" s="284"/>
      <c r="AN73" s="285"/>
      <c r="AO73" s="283"/>
      <c r="AP73" s="284"/>
      <c r="AQ73" s="284"/>
      <c r="AR73" s="284"/>
      <c r="AS73" s="284"/>
      <c r="AT73" s="284"/>
      <c r="AU73" s="285"/>
      <c r="AV73" s="283"/>
      <c r="AW73" s="284"/>
      <c r="AX73" s="284"/>
      <c r="AY73" s="284"/>
      <c r="AZ73" s="284"/>
      <c r="BA73" s="284"/>
      <c r="BB73" s="285"/>
      <c r="BC73" s="283"/>
      <c r="BD73" s="284"/>
      <c r="BE73" s="286"/>
      <c r="BF73" s="658"/>
      <c r="BG73" s="659"/>
      <c r="BH73" s="713"/>
      <c r="BI73" s="714"/>
      <c r="BJ73" s="715"/>
      <c r="BK73" s="716"/>
      <c r="BL73" s="716"/>
      <c r="BM73" s="716"/>
      <c r="BN73" s="717"/>
    </row>
    <row r="74" spans="2:66" ht="20.25" customHeight="1">
      <c r="B74" s="661"/>
      <c r="C74" s="815"/>
      <c r="D74" s="818"/>
      <c r="E74" s="681"/>
      <c r="F74" s="817"/>
      <c r="G74" s="753"/>
      <c r="H74" s="754"/>
      <c r="I74" s="293"/>
      <c r="J74" s="294">
        <f>G73</f>
        <v>0</v>
      </c>
      <c r="K74" s="293"/>
      <c r="L74" s="294">
        <f>M73</f>
        <v>0</v>
      </c>
      <c r="M74" s="755"/>
      <c r="N74" s="756"/>
      <c r="O74" s="757"/>
      <c r="P74" s="758"/>
      <c r="Q74" s="758"/>
      <c r="R74" s="754"/>
      <c r="S74" s="655"/>
      <c r="T74" s="656"/>
      <c r="U74" s="656"/>
      <c r="V74" s="656"/>
      <c r="W74" s="657"/>
      <c r="X74" s="287" t="s">
        <v>903</v>
      </c>
      <c r="Y74" s="288"/>
      <c r="Z74" s="289"/>
      <c r="AA74" s="275" t="str">
        <f>IF(AA73="","",VLOOKUP(AA73,'②シフト記号表（従来型・ユニット型共通）'!$C$6:$L$47,10,FALSE))</f>
        <v/>
      </c>
      <c r="AB74" s="276" t="str">
        <f>IF(AB73="","",VLOOKUP(AB73,'②シフト記号表（従来型・ユニット型共通）'!$C$6:$L$47,10,FALSE))</f>
        <v/>
      </c>
      <c r="AC74" s="276" t="str">
        <f>IF(AC73="","",VLOOKUP(AC73,'②シフト記号表（従来型・ユニット型共通）'!$C$6:$L$47,10,FALSE))</f>
        <v/>
      </c>
      <c r="AD74" s="276" t="str">
        <f>IF(AD73="","",VLOOKUP(AD73,'②シフト記号表（従来型・ユニット型共通）'!$C$6:$L$47,10,FALSE))</f>
        <v/>
      </c>
      <c r="AE74" s="276" t="str">
        <f>IF(AE73="","",VLOOKUP(AE73,'②シフト記号表（従来型・ユニット型共通）'!$C$6:$L$47,10,FALSE))</f>
        <v/>
      </c>
      <c r="AF74" s="276" t="str">
        <f>IF(AF73="","",VLOOKUP(AF73,'②シフト記号表（従来型・ユニット型共通）'!$C$6:$L$47,10,FALSE))</f>
        <v/>
      </c>
      <c r="AG74" s="277" t="str">
        <f>IF(AG73="","",VLOOKUP(AG73,'②シフト記号表（従来型・ユニット型共通）'!$C$6:$L$47,10,FALSE))</f>
        <v/>
      </c>
      <c r="AH74" s="275" t="str">
        <f>IF(AH73="","",VLOOKUP(AH73,'②シフト記号表（従来型・ユニット型共通）'!$C$6:$L$47,10,FALSE))</f>
        <v/>
      </c>
      <c r="AI74" s="276" t="str">
        <f>IF(AI73="","",VLOOKUP(AI73,'②シフト記号表（従来型・ユニット型共通）'!$C$6:$L$47,10,FALSE))</f>
        <v/>
      </c>
      <c r="AJ74" s="276" t="str">
        <f>IF(AJ73="","",VLOOKUP(AJ73,'②シフト記号表（従来型・ユニット型共通）'!$C$6:$L$47,10,FALSE))</f>
        <v/>
      </c>
      <c r="AK74" s="276" t="str">
        <f>IF(AK73="","",VLOOKUP(AK73,'②シフト記号表（従来型・ユニット型共通）'!$C$6:$L$47,10,FALSE))</f>
        <v/>
      </c>
      <c r="AL74" s="276" t="str">
        <f>IF(AL73="","",VLOOKUP(AL73,'②シフト記号表（従来型・ユニット型共通）'!$C$6:$L$47,10,FALSE))</f>
        <v/>
      </c>
      <c r="AM74" s="276" t="str">
        <f>IF(AM73="","",VLOOKUP(AM73,'②シフト記号表（従来型・ユニット型共通）'!$C$6:$L$47,10,FALSE))</f>
        <v/>
      </c>
      <c r="AN74" s="277" t="str">
        <f>IF(AN73="","",VLOOKUP(AN73,'②シフト記号表（従来型・ユニット型共通）'!$C$6:$L$47,10,FALSE))</f>
        <v/>
      </c>
      <c r="AO74" s="275" t="str">
        <f>IF(AO73="","",VLOOKUP(AO73,'②シフト記号表（従来型・ユニット型共通）'!$C$6:$L$47,10,FALSE))</f>
        <v/>
      </c>
      <c r="AP74" s="276" t="str">
        <f>IF(AP73="","",VLOOKUP(AP73,'②シフト記号表（従来型・ユニット型共通）'!$C$6:$L$47,10,FALSE))</f>
        <v/>
      </c>
      <c r="AQ74" s="276" t="str">
        <f>IF(AQ73="","",VLOOKUP(AQ73,'②シフト記号表（従来型・ユニット型共通）'!$C$6:$L$47,10,FALSE))</f>
        <v/>
      </c>
      <c r="AR74" s="276" t="str">
        <f>IF(AR73="","",VLOOKUP(AR73,'②シフト記号表（従来型・ユニット型共通）'!$C$6:$L$47,10,FALSE))</f>
        <v/>
      </c>
      <c r="AS74" s="276" t="str">
        <f>IF(AS73="","",VLOOKUP(AS73,'②シフト記号表（従来型・ユニット型共通）'!$C$6:$L$47,10,FALSE))</f>
        <v/>
      </c>
      <c r="AT74" s="276" t="str">
        <f>IF(AT73="","",VLOOKUP(AT73,'②シフト記号表（従来型・ユニット型共通）'!$C$6:$L$47,10,FALSE))</f>
        <v/>
      </c>
      <c r="AU74" s="277" t="str">
        <f>IF(AU73="","",VLOOKUP(AU73,'②シフト記号表（従来型・ユニット型共通）'!$C$6:$L$47,10,FALSE))</f>
        <v/>
      </c>
      <c r="AV74" s="275" t="str">
        <f>IF(AV73="","",VLOOKUP(AV73,'②シフト記号表（従来型・ユニット型共通）'!$C$6:$L$47,10,FALSE))</f>
        <v/>
      </c>
      <c r="AW74" s="276" t="str">
        <f>IF(AW73="","",VLOOKUP(AW73,'②シフト記号表（従来型・ユニット型共通）'!$C$6:$L$47,10,FALSE))</f>
        <v/>
      </c>
      <c r="AX74" s="276" t="str">
        <f>IF(AX73="","",VLOOKUP(AX73,'②シフト記号表（従来型・ユニット型共通）'!$C$6:$L$47,10,FALSE))</f>
        <v/>
      </c>
      <c r="AY74" s="276" t="str">
        <f>IF(AY73="","",VLOOKUP(AY73,'②シフト記号表（従来型・ユニット型共通）'!$C$6:$L$47,10,FALSE))</f>
        <v/>
      </c>
      <c r="AZ74" s="276" t="str">
        <f>IF(AZ73="","",VLOOKUP(AZ73,'②シフト記号表（従来型・ユニット型共通）'!$C$6:$L$47,10,FALSE))</f>
        <v/>
      </c>
      <c r="BA74" s="276" t="str">
        <f>IF(BA73="","",VLOOKUP(BA73,'②シフト記号表（従来型・ユニット型共通）'!$C$6:$L$47,10,FALSE))</f>
        <v/>
      </c>
      <c r="BB74" s="277" t="str">
        <f>IF(BB73="","",VLOOKUP(BB73,'②シフト記号表（従来型・ユニット型共通）'!$C$6:$L$47,10,FALSE))</f>
        <v/>
      </c>
      <c r="BC74" s="275" t="str">
        <f>IF(BC73="","",VLOOKUP(BC73,'②シフト記号表（従来型・ユニット型共通）'!$C$6:$L$47,10,FALSE))</f>
        <v/>
      </c>
      <c r="BD74" s="276" t="str">
        <f>IF(BD73="","",VLOOKUP(BD73,'②シフト記号表（従来型・ユニット型共通）'!$C$6:$L$47,10,FALSE))</f>
        <v/>
      </c>
      <c r="BE74" s="276" t="str">
        <f>IF(BE73="","",VLOOKUP(BE73,'②シフト記号表（従来型・ユニット型共通）'!$C$6:$L$47,10,FALSE))</f>
        <v/>
      </c>
      <c r="BF74" s="750">
        <f>IF($BI$3="４週",SUM(AA74:BB74),IF($BI$3="暦月",SUM(AA74:BE74),""))</f>
        <v>0</v>
      </c>
      <c r="BG74" s="751"/>
      <c r="BH74" s="752">
        <f>IF($BI$3="４週",BF74/4,IF($BI$3="暦月",(BF74/($BI$8/7)),""))</f>
        <v>0</v>
      </c>
      <c r="BI74" s="751"/>
      <c r="BJ74" s="747"/>
      <c r="BK74" s="748"/>
      <c r="BL74" s="748"/>
      <c r="BM74" s="748"/>
      <c r="BN74" s="749"/>
    </row>
    <row r="75" spans="2:66" ht="20.25" customHeight="1">
      <c r="B75" s="660">
        <f>B73+1</f>
        <v>30</v>
      </c>
      <c r="C75" s="814"/>
      <c r="D75" s="816"/>
      <c r="E75" s="681"/>
      <c r="F75" s="817"/>
      <c r="G75" s="724"/>
      <c r="H75" s="651"/>
      <c r="I75" s="270"/>
      <c r="J75" s="271"/>
      <c r="K75" s="270"/>
      <c r="L75" s="271"/>
      <c r="M75" s="725"/>
      <c r="N75" s="726"/>
      <c r="O75" s="649"/>
      <c r="P75" s="650"/>
      <c r="Q75" s="650"/>
      <c r="R75" s="651"/>
      <c r="S75" s="655"/>
      <c r="T75" s="656"/>
      <c r="U75" s="656"/>
      <c r="V75" s="656"/>
      <c r="W75" s="657"/>
      <c r="X75" s="290" t="s">
        <v>902</v>
      </c>
      <c r="Y75" s="291"/>
      <c r="Z75" s="292"/>
      <c r="AA75" s="283"/>
      <c r="AB75" s="284"/>
      <c r="AC75" s="284"/>
      <c r="AD75" s="284"/>
      <c r="AE75" s="284"/>
      <c r="AF75" s="284"/>
      <c r="AG75" s="285"/>
      <c r="AH75" s="283"/>
      <c r="AI75" s="284"/>
      <c r="AJ75" s="284"/>
      <c r="AK75" s="284"/>
      <c r="AL75" s="284"/>
      <c r="AM75" s="284"/>
      <c r="AN75" s="285"/>
      <c r="AO75" s="283"/>
      <c r="AP75" s="284"/>
      <c r="AQ75" s="284"/>
      <c r="AR75" s="284"/>
      <c r="AS75" s="284"/>
      <c r="AT75" s="284"/>
      <c r="AU75" s="285"/>
      <c r="AV75" s="283"/>
      <c r="AW75" s="284"/>
      <c r="AX75" s="284"/>
      <c r="AY75" s="284"/>
      <c r="AZ75" s="284"/>
      <c r="BA75" s="284"/>
      <c r="BB75" s="285"/>
      <c r="BC75" s="283"/>
      <c r="BD75" s="284"/>
      <c r="BE75" s="286"/>
      <c r="BF75" s="658"/>
      <c r="BG75" s="659"/>
      <c r="BH75" s="713"/>
      <c r="BI75" s="714"/>
      <c r="BJ75" s="715"/>
      <c r="BK75" s="716"/>
      <c r="BL75" s="716"/>
      <c r="BM75" s="716"/>
      <c r="BN75" s="717"/>
    </row>
    <row r="76" spans="2:66" ht="20.25" customHeight="1">
      <c r="B76" s="661"/>
      <c r="C76" s="815"/>
      <c r="D76" s="818"/>
      <c r="E76" s="681"/>
      <c r="F76" s="817"/>
      <c r="G76" s="753"/>
      <c r="H76" s="754"/>
      <c r="I76" s="293"/>
      <c r="J76" s="294">
        <f>G75</f>
        <v>0</v>
      </c>
      <c r="K76" s="293"/>
      <c r="L76" s="294">
        <f>M75</f>
        <v>0</v>
      </c>
      <c r="M76" s="755"/>
      <c r="N76" s="756"/>
      <c r="O76" s="757"/>
      <c r="P76" s="758"/>
      <c r="Q76" s="758"/>
      <c r="R76" s="754"/>
      <c r="S76" s="655"/>
      <c r="T76" s="656"/>
      <c r="U76" s="656"/>
      <c r="V76" s="656"/>
      <c r="W76" s="657"/>
      <c r="X76" s="287" t="s">
        <v>903</v>
      </c>
      <c r="Y76" s="288"/>
      <c r="Z76" s="289"/>
      <c r="AA76" s="275" t="str">
        <f>IF(AA75="","",VLOOKUP(AA75,'②シフト記号表（従来型・ユニット型共通）'!$C$6:$L$47,10,FALSE))</f>
        <v/>
      </c>
      <c r="AB76" s="276" t="str">
        <f>IF(AB75="","",VLOOKUP(AB75,'②シフト記号表（従来型・ユニット型共通）'!$C$6:$L$47,10,FALSE))</f>
        <v/>
      </c>
      <c r="AC76" s="276" t="str">
        <f>IF(AC75="","",VLOOKUP(AC75,'②シフト記号表（従来型・ユニット型共通）'!$C$6:$L$47,10,FALSE))</f>
        <v/>
      </c>
      <c r="AD76" s="276" t="str">
        <f>IF(AD75="","",VLOOKUP(AD75,'②シフト記号表（従来型・ユニット型共通）'!$C$6:$L$47,10,FALSE))</f>
        <v/>
      </c>
      <c r="AE76" s="276" t="str">
        <f>IF(AE75="","",VLOOKUP(AE75,'②シフト記号表（従来型・ユニット型共通）'!$C$6:$L$47,10,FALSE))</f>
        <v/>
      </c>
      <c r="AF76" s="276" t="str">
        <f>IF(AF75="","",VLOOKUP(AF75,'②シフト記号表（従来型・ユニット型共通）'!$C$6:$L$47,10,FALSE))</f>
        <v/>
      </c>
      <c r="AG76" s="277" t="str">
        <f>IF(AG75="","",VLOOKUP(AG75,'②シフト記号表（従来型・ユニット型共通）'!$C$6:$L$47,10,FALSE))</f>
        <v/>
      </c>
      <c r="AH76" s="275" t="str">
        <f>IF(AH75="","",VLOOKUP(AH75,'②シフト記号表（従来型・ユニット型共通）'!$C$6:$L$47,10,FALSE))</f>
        <v/>
      </c>
      <c r="AI76" s="276" t="str">
        <f>IF(AI75="","",VLOOKUP(AI75,'②シフト記号表（従来型・ユニット型共通）'!$C$6:$L$47,10,FALSE))</f>
        <v/>
      </c>
      <c r="AJ76" s="276" t="str">
        <f>IF(AJ75="","",VLOOKUP(AJ75,'②シフト記号表（従来型・ユニット型共通）'!$C$6:$L$47,10,FALSE))</f>
        <v/>
      </c>
      <c r="AK76" s="276" t="str">
        <f>IF(AK75="","",VLOOKUP(AK75,'②シフト記号表（従来型・ユニット型共通）'!$C$6:$L$47,10,FALSE))</f>
        <v/>
      </c>
      <c r="AL76" s="276" t="str">
        <f>IF(AL75="","",VLOOKUP(AL75,'②シフト記号表（従来型・ユニット型共通）'!$C$6:$L$47,10,FALSE))</f>
        <v/>
      </c>
      <c r="AM76" s="276" t="str">
        <f>IF(AM75="","",VLOOKUP(AM75,'②シフト記号表（従来型・ユニット型共通）'!$C$6:$L$47,10,FALSE))</f>
        <v/>
      </c>
      <c r="AN76" s="277" t="str">
        <f>IF(AN75="","",VLOOKUP(AN75,'②シフト記号表（従来型・ユニット型共通）'!$C$6:$L$47,10,FALSE))</f>
        <v/>
      </c>
      <c r="AO76" s="275" t="str">
        <f>IF(AO75="","",VLOOKUP(AO75,'②シフト記号表（従来型・ユニット型共通）'!$C$6:$L$47,10,FALSE))</f>
        <v/>
      </c>
      <c r="AP76" s="276" t="str">
        <f>IF(AP75="","",VLOOKUP(AP75,'②シフト記号表（従来型・ユニット型共通）'!$C$6:$L$47,10,FALSE))</f>
        <v/>
      </c>
      <c r="AQ76" s="276" t="str">
        <f>IF(AQ75="","",VLOOKUP(AQ75,'②シフト記号表（従来型・ユニット型共通）'!$C$6:$L$47,10,FALSE))</f>
        <v/>
      </c>
      <c r="AR76" s="276" t="str">
        <f>IF(AR75="","",VLOOKUP(AR75,'②シフト記号表（従来型・ユニット型共通）'!$C$6:$L$47,10,FALSE))</f>
        <v/>
      </c>
      <c r="AS76" s="276" t="str">
        <f>IF(AS75="","",VLOOKUP(AS75,'②シフト記号表（従来型・ユニット型共通）'!$C$6:$L$47,10,FALSE))</f>
        <v/>
      </c>
      <c r="AT76" s="276" t="str">
        <f>IF(AT75="","",VLOOKUP(AT75,'②シフト記号表（従来型・ユニット型共通）'!$C$6:$L$47,10,FALSE))</f>
        <v/>
      </c>
      <c r="AU76" s="277" t="str">
        <f>IF(AU75="","",VLOOKUP(AU75,'②シフト記号表（従来型・ユニット型共通）'!$C$6:$L$47,10,FALSE))</f>
        <v/>
      </c>
      <c r="AV76" s="275" t="str">
        <f>IF(AV75="","",VLOOKUP(AV75,'②シフト記号表（従来型・ユニット型共通）'!$C$6:$L$47,10,FALSE))</f>
        <v/>
      </c>
      <c r="AW76" s="276" t="str">
        <f>IF(AW75="","",VLOOKUP(AW75,'②シフト記号表（従来型・ユニット型共通）'!$C$6:$L$47,10,FALSE))</f>
        <v/>
      </c>
      <c r="AX76" s="276" t="str">
        <f>IF(AX75="","",VLOOKUP(AX75,'②シフト記号表（従来型・ユニット型共通）'!$C$6:$L$47,10,FALSE))</f>
        <v/>
      </c>
      <c r="AY76" s="276" t="str">
        <f>IF(AY75="","",VLOOKUP(AY75,'②シフト記号表（従来型・ユニット型共通）'!$C$6:$L$47,10,FALSE))</f>
        <v/>
      </c>
      <c r="AZ76" s="276" t="str">
        <f>IF(AZ75="","",VLOOKUP(AZ75,'②シフト記号表（従来型・ユニット型共通）'!$C$6:$L$47,10,FALSE))</f>
        <v/>
      </c>
      <c r="BA76" s="276" t="str">
        <f>IF(BA75="","",VLOOKUP(BA75,'②シフト記号表（従来型・ユニット型共通）'!$C$6:$L$47,10,FALSE))</f>
        <v/>
      </c>
      <c r="BB76" s="277" t="str">
        <f>IF(BB75="","",VLOOKUP(BB75,'②シフト記号表（従来型・ユニット型共通）'!$C$6:$L$47,10,FALSE))</f>
        <v/>
      </c>
      <c r="BC76" s="275" t="str">
        <f>IF(BC75="","",VLOOKUP(BC75,'②シフト記号表（従来型・ユニット型共通）'!$C$6:$L$47,10,FALSE))</f>
        <v/>
      </c>
      <c r="BD76" s="276" t="str">
        <f>IF(BD75="","",VLOOKUP(BD75,'②シフト記号表（従来型・ユニット型共通）'!$C$6:$L$47,10,FALSE))</f>
        <v/>
      </c>
      <c r="BE76" s="276" t="str">
        <f>IF(BE75="","",VLOOKUP(BE75,'②シフト記号表（従来型・ユニット型共通）'!$C$6:$L$47,10,FALSE))</f>
        <v/>
      </c>
      <c r="BF76" s="750">
        <f>IF($BI$3="４週",SUM(AA76:BB76),IF($BI$3="暦月",SUM(AA76:BE76),""))</f>
        <v>0</v>
      </c>
      <c r="BG76" s="751"/>
      <c r="BH76" s="752">
        <f>IF($BI$3="４週",BF76/4,IF($BI$3="暦月",(BF76/($BI$8/7)),""))</f>
        <v>0</v>
      </c>
      <c r="BI76" s="751"/>
      <c r="BJ76" s="747"/>
      <c r="BK76" s="748"/>
      <c r="BL76" s="748"/>
      <c r="BM76" s="748"/>
      <c r="BN76" s="749"/>
    </row>
    <row r="77" spans="2:66" ht="20.25" customHeight="1">
      <c r="B77" s="660">
        <f>B75+1</f>
        <v>31</v>
      </c>
      <c r="C77" s="814"/>
      <c r="D77" s="816"/>
      <c r="E77" s="681"/>
      <c r="F77" s="817"/>
      <c r="G77" s="724"/>
      <c r="H77" s="651"/>
      <c r="I77" s="270"/>
      <c r="J77" s="271"/>
      <c r="K77" s="270"/>
      <c r="L77" s="271"/>
      <c r="M77" s="725"/>
      <c r="N77" s="726"/>
      <c r="O77" s="649"/>
      <c r="P77" s="650"/>
      <c r="Q77" s="650"/>
      <c r="R77" s="651"/>
      <c r="S77" s="655"/>
      <c r="T77" s="656"/>
      <c r="U77" s="656"/>
      <c r="V77" s="656"/>
      <c r="W77" s="657"/>
      <c r="X77" s="290" t="s">
        <v>902</v>
      </c>
      <c r="Y77" s="291"/>
      <c r="Z77" s="292"/>
      <c r="AA77" s="283"/>
      <c r="AB77" s="284"/>
      <c r="AC77" s="284"/>
      <c r="AD77" s="284"/>
      <c r="AE77" s="284"/>
      <c r="AF77" s="284"/>
      <c r="AG77" s="285"/>
      <c r="AH77" s="283"/>
      <c r="AI77" s="284"/>
      <c r="AJ77" s="284"/>
      <c r="AK77" s="284"/>
      <c r="AL77" s="284"/>
      <c r="AM77" s="284"/>
      <c r="AN77" s="285"/>
      <c r="AO77" s="283"/>
      <c r="AP77" s="284"/>
      <c r="AQ77" s="284"/>
      <c r="AR77" s="284"/>
      <c r="AS77" s="284"/>
      <c r="AT77" s="284"/>
      <c r="AU77" s="285"/>
      <c r="AV77" s="283"/>
      <c r="AW77" s="284"/>
      <c r="AX77" s="284"/>
      <c r="AY77" s="284"/>
      <c r="AZ77" s="284"/>
      <c r="BA77" s="284"/>
      <c r="BB77" s="285"/>
      <c r="BC77" s="283"/>
      <c r="BD77" s="284"/>
      <c r="BE77" s="286"/>
      <c r="BF77" s="658"/>
      <c r="BG77" s="659"/>
      <c r="BH77" s="713"/>
      <c r="BI77" s="714"/>
      <c r="BJ77" s="715"/>
      <c r="BK77" s="716"/>
      <c r="BL77" s="716"/>
      <c r="BM77" s="716"/>
      <c r="BN77" s="717"/>
    </row>
    <row r="78" spans="2:66" ht="20.25" customHeight="1">
      <c r="B78" s="661"/>
      <c r="C78" s="815"/>
      <c r="D78" s="818"/>
      <c r="E78" s="681"/>
      <c r="F78" s="817"/>
      <c r="G78" s="753"/>
      <c r="H78" s="754"/>
      <c r="I78" s="293"/>
      <c r="J78" s="294">
        <f>G77</f>
        <v>0</v>
      </c>
      <c r="K78" s="293"/>
      <c r="L78" s="294">
        <f>M77</f>
        <v>0</v>
      </c>
      <c r="M78" s="755"/>
      <c r="N78" s="756"/>
      <c r="O78" s="757"/>
      <c r="P78" s="758"/>
      <c r="Q78" s="758"/>
      <c r="R78" s="754"/>
      <c r="S78" s="655"/>
      <c r="T78" s="656"/>
      <c r="U78" s="656"/>
      <c r="V78" s="656"/>
      <c r="W78" s="657"/>
      <c r="X78" s="287" t="s">
        <v>903</v>
      </c>
      <c r="Y78" s="288"/>
      <c r="Z78" s="289"/>
      <c r="AA78" s="275" t="str">
        <f>IF(AA77="","",VLOOKUP(AA77,'②シフト記号表（従来型・ユニット型共通）'!$C$6:$L$47,10,FALSE))</f>
        <v/>
      </c>
      <c r="AB78" s="276" t="str">
        <f>IF(AB77="","",VLOOKUP(AB77,'②シフト記号表（従来型・ユニット型共通）'!$C$6:$L$47,10,FALSE))</f>
        <v/>
      </c>
      <c r="AC78" s="276" t="str">
        <f>IF(AC77="","",VLOOKUP(AC77,'②シフト記号表（従来型・ユニット型共通）'!$C$6:$L$47,10,FALSE))</f>
        <v/>
      </c>
      <c r="AD78" s="276" t="str">
        <f>IF(AD77="","",VLOOKUP(AD77,'②シフト記号表（従来型・ユニット型共通）'!$C$6:$L$47,10,FALSE))</f>
        <v/>
      </c>
      <c r="AE78" s="276" t="str">
        <f>IF(AE77="","",VLOOKUP(AE77,'②シフト記号表（従来型・ユニット型共通）'!$C$6:$L$47,10,FALSE))</f>
        <v/>
      </c>
      <c r="AF78" s="276" t="str">
        <f>IF(AF77="","",VLOOKUP(AF77,'②シフト記号表（従来型・ユニット型共通）'!$C$6:$L$47,10,FALSE))</f>
        <v/>
      </c>
      <c r="AG78" s="277" t="str">
        <f>IF(AG77="","",VLOOKUP(AG77,'②シフト記号表（従来型・ユニット型共通）'!$C$6:$L$47,10,FALSE))</f>
        <v/>
      </c>
      <c r="AH78" s="275" t="str">
        <f>IF(AH77="","",VLOOKUP(AH77,'②シフト記号表（従来型・ユニット型共通）'!$C$6:$L$47,10,FALSE))</f>
        <v/>
      </c>
      <c r="AI78" s="276" t="str">
        <f>IF(AI77="","",VLOOKUP(AI77,'②シフト記号表（従来型・ユニット型共通）'!$C$6:$L$47,10,FALSE))</f>
        <v/>
      </c>
      <c r="AJ78" s="276" t="str">
        <f>IF(AJ77="","",VLOOKUP(AJ77,'②シフト記号表（従来型・ユニット型共通）'!$C$6:$L$47,10,FALSE))</f>
        <v/>
      </c>
      <c r="AK78" s="276" t="str">
        <f>IF(AK77="","",VLOOKUP(AK77,'②シフト記号表（従来型・ユニット型共通）'!$C$6:$L$47,10,FALSE))</f>
        <v/>
      </c>
      <c r="AL78" s="276" t="str">
        <f>IF(AL77="","",VLOOKUP(AL77,'②シフト記号表（従来型・ユニット型共通）'!$C$6:$L$47,10,FALSE))</f>
        <v/>
      </c>
      <c r="AM78" s="276" t="str">
        <f>IF(AM77="","",VLOOKUP(AM77,'②シフト記号表（従来型・ユニット型共通）'!$C$6:$L$47,10,FALSE))</f>
        <v/>
      </c>
      <c r="AN78" s="277" t="str">
        <f>IF(AN77="","",VLOOKUP(AN77,'②シフト記号表（従来型・ユニット型共通）'!$C$6:$L$47,10,FALSE))</f>
        <v/>
      </c>
      <c r="AO78" s="275" t="str">
        <f>IF(AO77="","",VLOOKUP(AO77,'②シフト記号表（従来型・ユニット型共通）'!$C$6:$L$47,10,FALSE))</f>
        <v/>
      </c>
      <c r="AP78" s="276" t="str">
        <f>IF(AP77="","",VLOOKUP(AP77,'②シフト記号表（従来型・ユニット型共通）'!$C$6:$L$47,10,FALSE))</f>
        <v/>
      </c>
      <c r="AQ78" s="276" t="str">
        <f>IF(AQ77="","",VLOOKUP(AQ77,'②シフト記号表（従来型・ユニット型共通）'!$C$6:$L$47,10,FALSE))</f>
        <v/>
      </c>
      <c r="AR78" s="276" t="str">
        <f>IF(AR77="","",VLOOKUP(AR77,'②シフト記号表（従来型・ユニット型共通）'!$C$6:$L$47,10,FALSE))</f>
        <v/>
      </c>
      <c r="AS78" s="276" t="str">
        <f>IF(AS77="","",VLOOKUP(AS77,'②シフト記号表（従来型・ユニット型共通）'!$C$6:$L$47,10,FALSE))</f>
        <v/>
      </c>
      <c r="AT78" s="276" t="str">
        <f>IF(AT77="","",VLOOKUP(AT77,'②シフト記号表（従来型・ユニット型共通）'!$C$6:$L$47,10,FALSE))</f>
        <v/>
      </c>
      <c r="AU78" s="277" t="str">
        <f>IF(AU77="","",VLOOKUP(AU77,'②シフト記号表（従来型・ユニット型共通）'!$C$6:$L$47,10,FALSE))</f>
        <v/>
      </c>
      <c r="AV78" s="275" t="str">
        <f>IF(AV77="","",VLOOKUP(AV77,'②シフト記号表（従来型・ユニット型共通）'!$C$6:$L$47,10,FALSE))</f>
        <v/>
      </c>
      <c r="AW78" s="276" t="str">
        <f>IF(AW77="","",VLOOKUP(AW77,'②シフト記号表（従来型・ユニット型共通）'!$C$6:$L$47,10,FALSE))</f>
        <v/>
      </c>
      <c r="AX78" s="276" t="str">
        <f>IF(AX77="","",VLOOKUP(AX77,'②シフト記号表（従来型・ユニット型共通）'!$C$6:$L$47,10,FALSE))</f>
        <v/>
      </c>
      <c r="AY78" s="276" t="str">
        <f>IF(AY77="","",VLOOKUP(AY77,'②シフト記号表（従来型・ユニット型共通）'!$C$6:$L$47,10,FALSE))</f>
        <v/>
      </c>
      <c r="AZ78" s="276" t="str">
        <f>IF(AZ77="","",VLOOKUP(AZ77,'②シフト記号表（従来型・ユニット型共通）'!$C$6:$L$47,10,FALSE))</f>
        <v/>
      </c>
      <c r="BA78" s="276" t="str">
        <f>IF(BA77="","",VLOOKUP(BA77,'②シフト記号表（従来型・ユニット型共通）'!$C$6:$L$47,10,FALSE))</f>
        <v/>
      </c>
      <c r="BB78" s="277" t="str">
        <f>IF(BB77="","",VLOOKUP(BB77,'②シフト記号表（従来型・ユニット型共通）'!$C$6:$L$47,10,FALSE))</f>
        <v/>
      </c>
      <c r="BC78" s="275" t="str">
        <f>IF(BC77="","",VLOOKUP(BC77,'②シフト記号表（従来型・ユニット型共通）'!$C$6:$L$47,10,FALSE))</f>
        <v/>
      </c>
      <c r="BD78" s="276" t="str">
        <f>IF(BD77="","",VLOOKUP(BD77,'②シフト記号表（従来型・ユニット型共通）'!$C$6:$L$47,10,FALSE))</f>
        <v/>
      </c>
      <c r="BE78" s="276" t="str">
        <f>IF(BE77="","",VLOOKUP(BE77,'②シフト記号表（従来型・ユニット型共通）'!$C$6:$L$47,10,FALSE))</f>
        <v/>
      </c>
      <c r="BF78" s="750">
        <f>IF($BI$3="４週",SUM(AA78:BB78),IF($BI$3="暦月",SUM(AA78:BE78),""))</f>
        <v>0</v>
      </c>
      <c r="BG78" s="751"/>
      <c r="BH78" s="752">
        <f>IF($BI$3="４週",BF78/4,IF($BI$3="暦月",(BF78/($BI$8/7)),""))</f>
        <v>0</v>
      </c>
      <c r="BI78" s="751"/>
      <c r="BJ78" s="747"/>
      <c r="BK78" s="748"/>
      <c r="BL78" s="748"/>
      <c r="BM78" s="748"/>
      <c r="BN78" s="749"/>
    </row>
    <row r="79" spans="2:66" ht="20.25" customHeight="1">
      <c r="B79" s="660">
        <f>B77+1</f>
        <v>32</v>
      </c>
      <c r="C79" s="814"/>
      <c r="D79" s="816"/>
      <c r="E79" s="681"/>
      <c r="F79" s="817"/>
      <c r="G79" s="724"/>
      <c r="H79" s="651"/>
      <c r="I79" s="270"/>
      <c r="J79" s="271"/>
      <c r="K79" s="270"/>
      <c r="L79" s="271"/>
      <c r="M79" s="725"/>
      <c r="N79" s="726"/>
      <c r="O79" s="649"/>
      <c r="P79" s="650"/>
      <c r="Q79" s="650"/>
      <c r="R79" s="651"/>
      <c r="S79" s="655"/>
      <c r="T79" s="656"/>
      <c r="U79" s="656"/>
      <c r="V79" s="656"/>
      <c r="W79" s="657"/>
      <c r="X79" s="290" t="s">
        <v>902</v>
      </c>
      <c r="Y79" s="291"/>
      <c r="Z79" s="292"/>
      <c r="AA79" s="283"/>
      <c r="AB79" s="284"/>
      <c r="AC79" s="284"/>
      <c r="AD79" s="284"/>
      <c r="AE79" s="284"/>
      <c r="AF79" s="284"/>
      <c r="AG79" s="285"/>
      <c r="AH79" s="283"/>
      <c r="AI79" s="284"/>
      <c r="AJ79" s="284"/>
      <c r="AK79" s="284"/>
      <c r="AL79" s="284"/>
      <c r="AM79" s="284"/>
      <c r="AN79" s="285"/>
      <c r="AO79" s="283"/>
      <c r="AP79" s="284"/>
      <c r="AQ79" s="284"/>
      <c r="AR79" s="284"/>
      <c r="AS79" s="284"/>
      <c r="AT79" s="284"/>
      <c r="AU79" s="285"/>
      <c r="AV79" s="283"/>
      <c r="AW79" s="284"/>
      <c r="AX79" s="284"/>
      <c r="AY79" s="284"/>
      <c r="AZ79" s="284"/>
      <c r="BA79" s="284"/>
      <c r="BB79" s="285"/>
      <c r="BC79" s="283"/>
      <c r="BD79" s="284"/>
      <c r="BE79" s="286"/>
      <c r="BF79" s="658"/>
      <c r="BG79" s="659"/>
      <c r="BH79" s="713"/>
      <c r="BI79" s="714"/>
      <c r="BJ79" s="715"/>
      <c r="BK79" s="716"/>
      <c r="BL79" s="716"/>
      <c r="BM79" s="716"/>
      <c r="BN79" s="717"/>
    </row>
    <row r="80" spans="2:66" ht="20.25" customHeight="1">
      <c r="B80" s="661"/>
      <c r="C80" s="815"/>
      <c r="D80" s="818"/>
      <c r="E80" s="681"/>
      <c r="F80" s="817"/>
      <c r="G80" s="753"/>
      <c r="H80" s="754"/>
      <c r="I80" s="293"/>
      <c r="J80" s="294">
        <f>G79</f>
        <v>0</v>
      </c>
      <c r="K80" s="293"/>
      <c r="L80" s="294">
        <f>M79</f>
        <v>0</v>
      </c>
      <c r="M80" s="755"/>
      <c r="N80" s="756"/>
      <c r="O80" s="757"/>
      <c r="P80" s="758"/>
      <c r="Q80" s="758"/>
      <c r="R80" s="754"/>
      <c r="S80" s="655"/>
      <c r="T80" s="656"/>
      <c r="U80" s="656"/>
      <c r="V80" s="656"/>
      <c r="W80" s="657"/>
      <c r="X80" s="287" t="s">
        <v>903</v>
      </c>
      <c r="Y80" s="288"/>
      <c r="Z80" s="289"/>
      <c r="AA80" s="275" t="str">
        <f>IF(AA79="","",VLOOKUP(AA79,'②シフト記号表（従来型・ユニット型共通）'!$C$6:$L$47,10,FALSE))</f>
        <v/>
      </c>
      <c r="AB80" s="276" t="str">
        <f>IF(AB79="","",VLOOKUP(AB79,'②シフト記号表（従来型・ユニット型共通）'!$C$6:$L$47,10,FALSE))</f>
        <v/>
      </c>
      <c r="AC80" s="276" t="str">
        <f>IF(AC79="","",VLOOKUP(AC79,'②シフト記号表（従来型・ユニット型共通）'!$C$6:$L$47,10,FALSE))</f>
        <v/>
      </c>
      <c r="AD80" s="276" t="str">
        <f>IF(AD79="","",VLOOKUP(AD79,'②シフト記号表（従来型・ユニット型共通）'!$C$6:$L$47,10,FALSE))</f>
        <v/>
      </c>
      <c r="AE80" s="276" t="str">
        <f>IF(AE79="","",VLOOKUP(AE79,'②シフト記号表（従来型・ユニット型共通）'!$C$6:$L$47,10,FALSE))</f>
        <v/>
      </c>
      <c r="AF80" s="276" t="str">
        <f>IF(AF79="","",VLOOKUP(AF79,'②シフト記号表（従来型・ユニット型共通）'!$C$6:$L$47,10,FALSE))</f>
        <v/>
      </c>
      <c r="AG80" s="277" t="str">
        <f>IF(AG79="","",VLOOKUP(AG79,'②シフト記号表（従来型・ユニット型共通）'!$C$6:$L$47,10,FALSE))</f>
        <v/>
      </c>
      <c r="AH80" s="275" t="str">
        <f>IF(AH79="","",VLOOKUP(AH79,'②シフト記号表（従来型・ユニット型共通）'!$C$6:$L$47,10,FALSE))</f>
        <v/>
      </c>
      <c r="AI80" s="276" t="str">
        <f>IF(AI79="","",VLOOKUP(AI79,'②シフト記号表（従来型・ユニット型共通）'!$C$6:$L$47,10,FALSE))</f>
        <v/>
      </c>
      <c r="AJ80" s="276" t="str">
        <f>IF(AJ79="","",VLOOKUP(AJ79,'②シフト記号表（従来型・ユニット型共通）'!$C$6:$L$47,10,FALSE))</f>
        <v/>
      </c>
      <c r="AK80" s="276" t="str">
        <f>IF(AK79="","",VLOOKUP(AK79,'②シフト記号表（従来型・ユニット型共通）'!$C$6:$L$47,10,FALSE))</f>
        <v/>
      </c>
      <c r="AL80" s="276" t="str">
        <f>IF(AL79="","",VLOOKUP(AL79,'②シフト記号表（従来型・ユニット型共通）'!$C$6:$L$47,10,FALSE))</f>
        <v/>
      </c>
      <c r="AM80" s="276" t="str">
        <f>IF(AM79="","",VLOOKUP(AM79,'②シフト記号表（従来型・ユニット型共通）'!$C$6:$L$47,10,FALSE))</f>
        <v/>
      </c>
      <c r="AN80" s="277" t="str">
        <f>IF(AN79="","",VLOOKUP(AN79,'②シフト記号表（従来型・ユニット型共通）'!$C$6:$L$47,10,FALSE))</f>
        <v/>
      </c>
      <c r="AO80" s="275" t="str">
        <f>IF(AO79="","",VLOOKUP(AO79,'②シフト記号表（従来型・ユニット型共通）'!$C$6:$L$47,10,FALSE))</f>
        <v/>
      </c>
      <c r="AP80" s="276" t="str">
        <f>IF(AP79="","",VLOOKUP(AP79,'②シフト記号表（従来型・ユニット型共通）'!$C$6:$L$47,10,FALSE))</f>
        <v/>
      </c>
      <c r="AQ80" s="276" t="str">
        <f>IF(AQ79="","",VLOOKUP(AQ79,'②シフト記号表（従来型・ユニット型共通）'!$C$6:$L$47,10,FALSE))</f>
        <v/>
      </c>
      <c r="AR80" s="276" t="str">
        <f>IF(AR79="","",VLOOKUP(AR79,'②シフト記号表（従来型・ユニット型共通）'!$C$6:$L$47,10,FALSE))</f>
        <v/>
      </c>
      <c r="AS80" s="276" t="str">
        <f>IF(AS79="","",VLOOKUP(AS79,'②シフト記号表（従来型・ユニット型共通）'!$C$6:$L$47,10,FALSE))</f>
        <v/>
      </c>
      <c r="AT80" s="276" t="str">
        <f>IF(AT79="","",VLOOKUP(AT79,'②シフト記号表（従来型・ユニット型共通）'!$C$6:$L$47,10,FALSE))</f>
        <v/>
      </c>
      <c r="AU80" s="277" t="str">
        <f>IF(AU79="","",VLOOKUP(AU79,'②シフト記号表（従来型・ユニット型共通）'!$C$6:$L$47,10,FALSE))</f>
        <v/>
      </c>
      <c r="AV80" s="275" t="str">
        <f>IF(AV79="","",VLOOKUP(AV79,'②シフト記号表（従来型・ユニット型共通）'!$C$6:$L$47,10,FALSE))</f>
        <v/>
      </c>
      <c r="AW80" s="276" t="str">
        <f>IF(AW79="","",VLOOKUP(AW79,'②シフト記号表（従来型・ユニット型共通）'!$C$6:$L$47,10,FALSE))</f>
        <v/>
      </c>
      <c r="AX80" s="276" t="str">
        <f>IF(AX79="","",VLOOKUP(AX79,'②シフト記号表（従来型・ユニット型共通）'!$C$6:$L$47,10,FALSE))</f>
        <v/>
      </c>
      <c r="AY80" s="276" t="str">
        <f>IF(AY79="","",VLOOKUP(AY79,'②シフト記号表（従来型・ユニット型共通）'!$C$6:$L$47,10,FALSE))</f>
        <v/>
      </c>
      <c r="AZ80" s="276" t="str">
        <f>IF(AZ79="","",VLOOKUP(AZ79,'②シフト記号表（従来型・ユニット型共通）'!$C$6:$L$47,10,FALSE))</f>
        <v/>
      </c>
      <c r="BA80" s="276" t="str">
        <f>IF(BA79="","",VLOOKUP(BA79,'②シフト記号表（従来型・ユニット型共通）'!$C$6:$L$47,10,FALSE))</f>
        <v/>
      </c>
      <c r="BB80" s="277" t="str">
        <f>IF(BB79="","",VLOOKUP(BB79,'②シフト記号表（従来型・ユニット型共通）'!$C$6:$L$47,10,FALSE))</f>
        <v/>
      </c>
      <c r="BC80" s="275" t="str">
        <f>IF(BC79="","",VLOOKUP(BC79,'②シフト記号表（従来型・ユニット型共通）'!$C$6:$L$47,10,FALSE))</f>
        <v/>
      </c>
      <c r="BD80" s="276" t="str">
        <f>IF(BD79="","",VLOOKUP(BD79,'②シフト記号表（従来型・ユニット型共通）'!$C$6:$L$47,10,FALSE))</f>
        <v/>
      </c>
      <c r="BE80" s="276" t="str">
        <f>IF(BE79="","",VLOOKUP(BE79,'②シフト記号表（従来型・ユニット型共通）'!$C$6:$L$47,10,FALSE))</f>
        <v/>
      </c>
      <c r="BF80" s="750">
        <f>IF($BI$3="４週",SUM(AA80:BB80),IF($BI$3="暦月",SUM(AA80:BE80),""))</f>
        <v>0</v>
      </c>
      <c r="BG80" s="751"/>
      <c r="BH80" s="752">
        <f>IF($BI$3="４週",BF80/4,IF($BI$3="暦月",(BF80/($BI$8/7)),""))</f>
        <v>0</v>
      </c>
      <c r="BI80" s="751"/>
      <c r="BJ80" s="747"/>
      <c r="BK80" s="748"/>
      <c r="BL80" s="748"/>
      <c r="BM80" s="748"/>
      <c r="BN80" s="749"/>
    </row>
    <row r="81" spans="2:66" ht="20.25" customHeight="1">
      <c r="B81" s="660">
        <f>B79+1</f>
        <v>33</v>
      </c>
      <c r="C81" s="814"/>
      <c r="D81" s="816"/>
      <c r="E81" s="681"/>
      <c r="F81" s="817"/>
      <c r="G81" s="724"/>
      <c r="H81" s="651"/>
      <c r="I81" s="270"/>
      <c r="J81" s="271"/>
      <c r="K81" s="270"/>
      <c r="L81" s="271"/>
      <c r="M81" s="725"/>
      <c r="N81" s="726"/>
      <c r="O81" s="649"/>
      <c r="P81" s="650"/>
      <c r="Q81" s="650"/>
      <c r="R81" s="651"/>
      <c r="S81" s="655"/>
      <c r="T81" s="656"/>
      <c r="U81" s="656"/>
      <c r="V81" s="656"/>
      <c r="W81" s="657"/>
      <c r="X81" s="290" t="s">
        <v>902</v>
      </c>
      <c r="Y81" s="291"/>
      <c r="Z81" s="292"/>
      <c r="AA81" s="283"/>
      <c r="AB81" s="284"/>
      <c r="AC81" s="284"/>
      <c r="AD81" s="284"/>
      <c r="AE81" s="284"/>
      <c r="AF81" s="284"/>
      <c r="AG81" s="285"/>
      <c r="AH81" s="283"/>
      <c r="AI81" s="284"/>
      <c r="AJ81" s="284"/>
      <c r="AK81" s="284"/>
      <c r="AL81" s="284"/>
      <c r="AM81" s="284"/>
      <c r="AN81" s="285"/>
      <c r="AO81" s="283"/>
      <c r="AP81" s="284"/>
      <c r="AQ81" s="284"/>
      <c r="AR81" s="284"/>
      <c r="AS81" s="284"/>
      <c r="AT81" s="284"/>
      <c r="AU81" s="285"/>
      <c r="AV81" s="283"/>
      <c r="AW81" s="284"/>
      <c r="AX81" s="284"/>
      <c r="AY81" s="284"/>
      <c r="AZ81" s="284"/>
      <c r="BA81" s="284"/>
      <c r="BB81" s="285"/>
      <c r="BC81" s="283"/>
      <c r="BD81" s="284"/>
      <c r="BE81" s="286"/>
      <c r="BF81" s="658"/>
      <c r="BG81" s="659"/>
      <c r="BH81" s="713"/>
      <c r="BI81" s="714"/>
      <c r="BJ81" s="715"/>
      <c r="BK81" s="716"/>
      <c r="BL81" s="716"/>
      <c r="BM81" s="716"/>
      <c r="BN81" s="717"/>
    </row>
    <row r="82" spans="2:66" ht="20.25" customHeight="1">
      <c r="B82" s="661"/>
      <c r="C82" s="815"/>
      <c r="D82" s="818"/>
      <c r="E82" s="681"/>
      <c r="F82" s="817"/>
      <c r="G82" s="753"/>
      <c r="H82" s="754"/>
      <c r="I82" s="293"/>
      <c r="J82" s="294">
        <f>G81</f>
        <v>0</v>
      </c>
      <c r="K82" s="293"/>
      <c r="L82" s="294">
        <f>M81</f>
        <v>0</v>
      </c>
      <c r="M82" s="755"/>
      <c r="N82" s="756"/>
      <c r="O82" s="757"/>
      <c r="P82" s="758"/>
      <c r="Q82" s="758"/>
      <c r="R82" s="754"/>
      <c r="S82" s="655"/>
      <c r="T82" s="656"/>
      <c r="U82" s="656"/>
      <c r="V82" s="656"/>
      <c r="W82" s="657"/>
      <c r="X82" s="287" t="s">
        <v>903</v>
      </c>
      <c r="Y82" s="288"/>
      <c r="Z82" s="289"/>
      <c r="AA82" s="275" t="str">
        <f>IF(AA81="","",VLOOKUP(AA81,'②シフト記号表（従来型・ユニット型共通）'!$C$6:$L$47,10,FALSE))</f>
        <v/>
      </c>
      <c r="AB82" s="276" t="str">
        <f>IF(AB81="","",VLOOKUP(AB81,'②シフト記号表（従来型・ユニット型共通）'!$C$6:$L$47,10,FALSE))</f>
        <v/>
      </c>
      <c r="AC82" s="276" t="str">
        <f>IF(AC81="","",VLOOKUP(AC81,'②シフト記号表（従来型・ユニット型共通）'!$C$6:$L$47,10,FALSE))</f>
        <v/>
      </c>
      <c r="AD82" s="276" t="str">
        <f>IF(AD81="","",VLOOKUP(AD81,'②シフト記号表（従来型・ユニット型共通）'!$C$6:$L$47,10,FALSE))</f>
        <v/>
      </c>
      <c r="AE82" s="276" t="str">
        <f>IF(AE81="","",VLOOKUP(AE81,'②シフト記号表（従来型・ユニット型共通）'!$C$6:$L$47,10,FALSE))</f>
        <v/>
      </c>
      <c r="AF82" s="276" t="str">
        <f>IF(AF81="","",VLOOKUP(AF81,'②シフト記号表（従来型・ユニット型共通）'!$C$6:$L$47,10,FALSE))</f>
        <v/>
      </c>
      <c r="AG82" s="277" t="str">
        <f>IF(AG81="","",VLOOKUP(AG81,'②シフト記号表（従来型・ユニット型共通）'!$C$6:$L$47,10,FALSE))</f>
        <v/>
      </c>
      <c r="AH82" s="275" t="str">
        <f>IF(AH81="","",VLOOKUP(AH81,'②シフト記号表（従来型・ユニット型共通）'!$C$6:$L$47,10,FALSE))</f>
        <v/>
      </c>
      <c r="AI82" s="276" t="str">
        <f>IF(AI81="","",VLOOKUP(AI81,'②シフト記号表（従来型・ユニット型共通）'!$C$6:$L$47,10,FALSE))</f>
        <v/>
      </c>
      <c r="AJ82" s="276" t="str">
        <f>IF(AJ81="","",VLOOKUP(AJ81,'②シフト記号表（従来型・ユニット型共通）'!$C$6:$L$47,10,FALSE))</f>
        <v/>
      </c>
      <c r="AK82" s="276" t="str">
        <f>IF(AK81="","",VLOOKUP(AK81,'②シフト記号表（従来型・ユニット型共通）'!$C$6:$L$47,10,FALSE))</f>
        <v/>
      </c>
      <c r="AL82" s="276" t="str">
        <f>IF(AL81="","",VLOOKUP(AL81,'②シフト記号表（従来型・ユニット型共通）'!$C$6:$L$47,10,FALSE))</f>
        <v/>
      </c>
      <c r="AM82" s="276" t="str">
        <f>IF(AM81="","",VLOOKUP(AM81,'②シフト記号表（従来型・ユニット型共通）'!$C$6:$L$47,10,FALSE))</f>
        <v/>
      </c>
      <c r="AN82" s="277" t="str">
        <f>IF(AN81="","",VLOOKUP(AN81,'②シフト記号表（従来型・ユニット型共通）'!$C$6:$L$47,10,FALSE))</f>
        <v/>
      </c>
      <c r="AO82" s="275" t="str">
        <f>IF(AO81="","",VLOOKUP(AO81,'②シフト記号表（従来型・ユニット型共通）'!$C$6:$L$47,10,FALSE))</f>
        <v/>
      </c>
      <c r="AP82" s="276" t="str">
        <f>IF(AP81="","",VLOOKUP(AP81,'②シフト記号表（従来型・ユニット型共通）'!$C$6:$L$47,10,FALSE))</f>
        <v/>
      </c>
      <c r="AQ82" s="276" t="str">
        <f>IF(AQ81="","",VLOOKUP(AQ81,'②シフト記号表（従来型・ユニット型共通）'!$C$6:$L$47,10,FALSE))</f>
        <v/>
      </c>
      <c r="AR82" s="276" t="str">
        <f>IF(AR81="","",VLOOKUP(AR81,'②シフト記号表（従来型・ユニット型共通）'!$C$6:$L$47,10,FALSE))</f>
        <v/>
      </c>
      <c r="AS82" s="276" t="str">
        <f>IF(AS81="","",VLOOKUP(AS81,'②シフト記号表（従来型・ユニット型共通）'!$C$6:$L$47,10,FALSE))</f>
        <v/>
      </c>
      <c r="AT82" s="276" t="str">
        <f>IF(AT81="","",VLOOKUP(AT81,'②シフト記号表（従来型・ユニット型共通）'!$C$6:$L$47,10,FALSE))</f>
        <v/>
      </c>
      <c r="AU82" s="277" t="str">
        <f>IF(AU81="","",VLOOKUP(AU81,'②シフト記号表（従来型・ユニット型共通）'!$C$6:$L$47,10,FALSE))</f>
        <v/>
      </c>
      <c r="AV82" s="275" t="str">
        <f>IF(AV81="","",VLOOKUP(AV81,'②シフト記号表（従来型・ユニット型共通）'!$C$6:$L$47,10,FALSE))</f>
        <v/>
      </c>
      <c r="AW82" s="276" t="str">
        <f>IF(AW81="","",VLOOKUP(AW81,'②シフト記号表（従来型・ユニット型共通）'!$C$6:$L$47,10,FALSE))</f>
        <v/>
      </c>
      <c r="AX82" s="276" t="str">
        <f>IF(AX81="","",VLOOKUP(AX81,'②シフト記号表（従来型・ユニット型共通）'!$C$6:$L$47,10,FALSE))</f>
        <v/>
      </c>
      <c r="AY82" s="276" t="str">
        <f>IF(AY81="","",VLOOKUP(AY81,'②シフト記号表（従来型・ユニット型共通）'!$C$6:$L$47,10,FALSE))</f>
        <v/>
      </c>
      <c r="AZ82" s="276" t="str">
        <f>IF(AZ81="","",VLOOKUP(AZ81,'②シフト記号表（従来型・ユニット型共通）'!$C$6:$L$47,10,FALSE))</f>
        <v/>
      </c>
      <c r="BA82" s="276" t="str">
        <f>IF(BA81="","",VLOOKUP(BA81,'②シフト記号表（従来型・ユニット型共通）'!$C$6:$L$47,10,FALSE))</f>
        <v/>
      </c>
      <c r="BB82" s="277" t="str">
        <f>IF(BB81="","",VLOOKUP(BB81,'②シフト記号表（従来型・ユニット型共通）'!$C$6:$L$47,10,FALSE))</f>
        <v/>
      </c>
      <c r="BC82" s="275" t="str">
        <f>IF(BC81="","",VLOOKUP(BC81,'②シフト記号表（従来型・ユニット型共通）'!$C$6:$L$47,10,FALSE))</f>
        <v/>
      </c>
      <c r="BD82" s="276" t="str">
        <f>IF(BD81="","",VLOOKUP(BD81,'②シフト記号表（従来型・ユニット型共通）'!$C$6:$L$47,10,FALSE))</f>
        <v/>
      </c>
      <c r="BE82" s="276" t="str">
        <f>IF(BE81="","",VLOOKUP(BE81,'②シフト記号表（従来型・ユニット型共通）'!$C$6:$L$47,10,FALSE))</f>
        <v/>
      </c>
      <c r="BF82" s="750">
        <f>IF($BI$3="４週",SUM(AA82:BB82),IF($BI$3="暦月",SUM(AA82:BE82),""))</f>
        <v>0</v>
      </c>
      <c r="BG82" s="751"/>
      <c r="BH82" s="752">
        <f>IF($BI$3="４週",BF82/4,IF($BI$3="暦月",(BF82/($BI$8/7)),""))</f>
        <v>0</v>
      </c>
      <c r="BI82" s="751"/>
      <c r="BJ82" s="747"/>
      <c r="BK82" s="748"/>
      <c r="BL82" s="748"/>
      <c r="BM82" s="748"/>
      <c r="BN82" s="749"/>
    </row>
    <row r="83" spans="2:66" ht="20.25" customHeight="1">
      <c r="B83" s="660">
        <f>B81+1</f>
        <v>34</v>
      </c>
      <c r="C83" s="814"/>
      <c r="D83" s="816"/>
      <c r="E83" s="681"/>
      <c r="F83" s="817"/>
      <c r="G83" s="724"/>
      <c r="H83" s="651"/>
      <c r="I83" s="270"/>
      <c r="J83" s="271"/>
      <c r="K83" s="270"/>
      <c r="L83" s="271"/>
      <c r="M83" s="725"/>
      <c r="N83" s="726"/>
      <c r="O83" s="649"/>
      <c r="P83" s="650"/>
      <c r="Q83" s="650"/>
      <c r="R83" s="651"/>
      <c r="S83" s="655"/>
      <c r="T83" s="656"/>
      <c r="U83" s="656"/>
      <c r="V83" s="656"/>
      <c r="W83" s="657"/>
      <c r="X83" s="290" t="s">
        <v>902</v>
      </c>
      <c r="Y83" s="291"/>
      <c r="Z83" s="292"/>
      <c r="AA83" s="283"/>
      <c r="AB83" s="284"/>
      <c r="AC83" s="284"/>
      <c r="AD83" s="284"/>
      <c r="AE83" s="284"/>
      <c r="AF83" s="284"/>
      <c r="AG83" s="285"/>
      <c r="AH83" s="283"/>
      <c r="AI83" s="284"/>
      <c r="AJ83" s="284"/>
      <c r="AK83" s="284"/>
      <c r="AL83" s="284"/>
      <c r="AM83" s="284"/>
      <c r="AN83" s="285"/>
      <c r="AO83" s="283"/>
      <c r="AP83" s="284"/>
      <c r="AQ83" s="284"/>
      <c r="AR83" s="284"/>
      <c r="AS83" s="284"/>
      <c r="AT83" s="284"/>
      <c r="AU83" s="285"/>
      <c r="AV83" s="283"/>
      <c r="AW83" s="284"/>
      <c r="AX83" s="284"/>
      <c r="AY83" s="284"/>
      <c r="AZ83" s="284"/>
      <c r="BA83" s="284"/>
      <c r="BB83" s="285"/>
      <c r="BC83" s="283"/>
      <c r="BD83" s="284"/>
      <c r="BE83" s="286"/>
      <c r="BF83" s="658"/>
      <c r="BG83" s="659"/>
      <c r="BH83" s="713"/>
      <c r="BI83" s="714"/>
      <c r="BJ83" s="715"/>
      <c r="BK83" s="716"/>
      <c r="BL83" s="716"/>
      <c r="BM83" s="716"/>
      <c r="BN83" s="717"/>
    </row>
    <row r="84" spans="2:66" ht="20.25" customHeight="1">
      <c r="B84" s="661"/>
      <c r="C84" s="815"/>
      <c r="D84" s="818"/>
      <c r="E84" s="681"/>
      <c r="F84" s="817"/>
      <c r="G84" s="753"/>
      <c r="H84" s="754"/>
      <c r="I84" s="293"/>
      <c r="J84" s="294">
        <f>G83</f>
        <v>0</v>
      </c>
      <c r="K84" s="293"/>
      <c r="L84" s="294">
        <f>M83</f>
        <v>0</v>
      </c>
      <c r="M84" s="755"/>
      <c r="N84" s="756"/>
      <c r="O84" s="757"/>
      <c r="P84" s="758"/>
      <c r="Q84" s="758"/>
      <c r="R84" s="754"/>
      <c r="S84" s="655"/>
      <c r="T84" s="656"/>
      <c r="U84" s="656"/>
      <c r="V84" s="656"/>
      <c r="W84" s="657"/>
      <c r="X84" s="287" t="s">
        <v>903</v>
      </c>
      <c r="Y84" s="288"/>
      <c r="Z84" s="289"/>
      <c r="AA84" s="275" t="str">
        <f>IF(AA83="","",VLOOKUP(AA83,'②シフト記号表（従来型・ユニット型共通）'!$C$6:$L$47,10,FALSE))</f>
        <v/>
      </c>
      <c r="AB84" s="276" t="str">
        <f>IF(AB83="","",VLOOKUP(AB83,'②シフト記号表（従来型・ユニット型共通）'!$C$6:$L$47,10,FALSE))</f>
        <v/>
      </c>
      <c r="AC84" s="276" t="str">
        <f>IF(AC83="","",VLOOKUP(AC83,'②シフト記号表（従来型・ユニット型共通）'!$C$6:$L$47,10,FALSE))</f>
        <v/>
      </c>
      <c r="AD84" s="276" t="str">
        <f>IF(AD83="","",VLOOKUP(AD83,'②シフト記号表（従来型・ユニット型共通）'!$C$6:$L$47,10,FALSE))</f>
        <v/>
      </c>
      <c r="AE84" s="276" t="str">
        <f>IF(AE83="","",VLOOKUP(AE83,'②シフト記号表（従来型・ユニット型共通）'!$C$6:$L$47,10,FALSE))</f>
        <v/>
      </c>
      <c r="AF84" s="276" t="str">
        <f>IF(AF83="","",VLOOKUP(AF83,'②シフト記号表（従来型・ユニット型共通）'!$C$6:$L$47,10,FALSE))</f>
        <v/>
      </c>
      <c r="AG84" s="277" t="str">
        <f>IF(AG83="","",VLOOKUP(AG83,'②シフト記号表（従来型・ユニット型共通）'!$C$6:$L$47,10,FALSE))</f>
        <v/>
      </c>
      <c r="AH84" s="275" t="str">
        <f>IF(AH83="","",VLOOKUP(AH83,'②シフト記号表（従来型・ユニット型共通）'!$C$6:$L$47,10,FALSE))</f>
        <v/>
      </c>
      <c r="AI84" s="276" t="str">
        <f>IF(AI83="","",VLOOKUP(AI83,'②シフト記号表（従来型・ユニット型共通）'!$C$6:$L$47,10,FALSE))</f>
        <v/>
      </c>
      <c r="AJ84" s="276" t="str">
        <f>IF(AJ83="","",VLOOKUP(AJ83,'②シフト記号表（従来型・ユニット型共通）'!$C$6:$L$47,10,FALSE))</f>
        <v/>
      </c>
      <c r="AK84" s="276" t="str">
        <f>IF(AK83="","",VLOOKUP(AK83,'②シフト記号表（従来型・ユニット型共通）'!$C$6:$L$47,10,FALSE))</f>
        <v/>
      </c>
      <c r="AL84" s="276" t="str">
        <f>IF(AL83="","",VLOOKUP(AL83,'②シフト記号表（従来型・ユニット型共通）'!$C$6:$L$47,10,FALSE))</f>
        <v/>
      </c>
      <c r="AM84" s="276" t="str">
        <f>IF(AM83="","",VLOOKUP(AM83,'②シフト記号表（従来型・ユニット型共通）'!$C$6:$L$47,10,FALSE))</f>
        <v/>
      </c>
      <c r="AN84" s="277" t="str">
        <f>IF(AN83="","",VLOOKUP(AN83,'②シフト記号表（従来型・ユニット型共通）'!$C$6:$L$47,10,FALSE))</f>
        <v/>
      </c>
      <c r="AO84" s="275" t="str">
        <f>IF(AO83="","",VLOOKUP(AO83,'②シフト記号表（従来型・ユニット型共通）'!$C$6:$L$47,10,FALSE))</f>
        <v/>
      </c>
      <c r="AP84" s="276" t="str">
        <f>IF(AP83="","",VLOOKUP(AP83,'②シフト記号表（従来型・ユニット型共通）'!$C$6:$L$47,10,FALSE))</f>
        <v/>
      </c>
      <c r="AQ84" s="276" t="str">
        <f>IF(AQ83="","",VLOOKUP(AQ83,'②シフト記号表（従来型・ユニット型共通）'!$C$6:$L$47,10,FALSE))</f>
        <v/>
      </c>
      <c r="AR84" s="276" t="str">
        <f>IF(AR83="","",VLOOKUP(AR83,'②シフト記号表（従来型・ユニット型共通）'!$C$6:$L$47,10,FALSE))</f>
        <v/>
      </c>
      <c r="AS84" s="276" t="str">
        <f>IF(AS83="","",VLOOKUP(AS83,'②シフト記号表（従来型・ユニット型共通）'!$C$6:$L$47,10,FALSE))</f>
        <v/>
      </c>
      <c r="AT84" s="276" t="str">
        <f>IF(AT83="","",VLOOKUP(AT83,'②シフト記号表（従来型・ユニット型共通）'!$C$6:$L$47,10,FALSE))</f>
        <v/>
      </c>
      <c r="AU84" s="277" t="str">
        <f>IF(AU83="","",VLOOKUP(AU83,'②シフト記号表（従来型・ユニット型共通）'!$C$6:$L$47,10,FALSE))</f>
        <v/>
      </c>
      <c r="AV84" s="275" t="str">
        <f>IF(AV83="","",VLOOKUP(AV83,'②シフト記号表（従来型・ユニット型共通）'!$C$6:$L$47,10,FALSE))</f>
        <v/>
      </c>
      <c r="AW84" s="276" t="str">
        <f>IF(AW83="","",VLOOKUP(AW83,'②シフト記号表（従来型・ユニット型共通）'!$C$6:$L$47,10,FALSE))</f>
        <v/>
      </c>
      <c r="AX84" s="276" t="str">
        <f>IF(AX83="","",VLOOKUP(AX83,'②シフト記号表（従来型・ユニット型共通）'!$C$6:$L$47,10,FALSE))</f>
        <v/>
      </c>
      <c r="AY84" s="276" t="str">
        <f>IF(AY83="","",VLOOKUP(AY83,'②シフト記号表（従来型・ユニット型共通）'!$C$6:$L$47,10,FALSE))</f>
        <v/>
      </c>
      <c r="AZ84" s="276" t="str">
        <f>IF(AZ83="","",VLOOKUP(AZ83,'②シフト記号表（従来型・ユニット型共通）'!$C$6:$L$47,10,FALSE))</f>
        <v/>
      </c>
      <c r="BA84" s="276" t="str">
        <f>IF(BA83="","",VLOOKUP(BA83,'②シフト記号表（従来型・ユニット型共通）'!$C$6:$L$47,10,FALSE))</f>
        <v/>
      </c>
      <c r="BB84" s="277" t="str">
        <f>IF(BB83="","",VLOOKUP(BB83,'②シフト記号表（従来型・ユニット型共通）'!$C$6:$L$47,10,FALSE))</f>
        <v/>
      </c>
      <c r="BC84" s="275" t="str">
        <f>IF(BC83="","",VLOOKUP(BC83,'②シフト記号表（従来型・ユニット型共通）'!$C$6:$L$47,10,FALSE))</f>
        <v/>
      </c>
      <c r="BD84" s="276" t="str">
        <f>IF(BD83="","",VLOOKUP(BD83,'②シフト記号表（従来型・ユニット型共通）'!$C$6:$L$47,10,FALSE))</f>
        <v/>
      </c>
      <c r="BE84" s="276" t="str">
        <f>IF(BE83="","",VLOOKUP(BE83,'②シフト記号表（従来型・ユニット型共通）'!$C$6:$L$47,10,FALSE))</f>
        <v/>
      </c>
      <c r="BF84" s="750">
        <f>IF($BI$3="４週",SUM(AA84:BB84),IF($BI$3="暦月",SUM(AA84:BE84),""))</f>
        <v>0</v>
      </c>
      <c r="BG84" s="751"/>
      <c r="BH84" s="752">
        <f>IF($BI$3="４週",BF84/4,IF($BI$3="暦月",(BF84/($BI$8/7)),""))</f>
        <v>0</v>
      </c>
      <c r="BI84" s="751"/>
      <c r="BJ84" s="747"/>
      <c r="BK84" s="748"/>
      <c r="BL84" s="748"/>
      <c r="BM84" s="748"/>
      <c r="BN84" s="749"/>
    </row>
    <row r="85" spans="2:66" ht="20.25" customHeight="1">
      <c r="B85" s="660">
        <f>B83+1</f>
        <v>35</v>
      </c>
      <c r="C85" s="814"/>
      <c r="D85" s="816"/>
      <c r="E85" s="681"/>
      <c r="F85" s="817"/>
      <c r="G85" s="724"/>
      <c r="H85" s="651"/>
      <c r="I85" s="270"/>
      <c r="J85" s="271"/>
      <c r="K85" s="270"/>
      <c r="L85" s="271"/>
      <c r="M85" s="725"/>
      <c r="N85" s="726"/>
      <c r="O85" s="649"/>
      <c r="P85" s="650"/>
      <c r="Q85" s="650"/>
      <c r="R85" s="651"/>
      <c r="S85" s="655"/>
      <c r="T85" s="656"/>
      <c r="U85" s="656"/>
      <c r="V85" s="656"/>
      <c r="W85" s="657"/>
      <c r="X85" s="290" t="s">
        <v>902</v>
      </c>
      <c r="Y85" s="291"/>
      <c r="Z85" s="292"/>
      <c r="AA85" s="283"/>
      <c r="AB85" s="284"/>
      <c r="AC85" s="284"/>
      <c r="AD85" s="284"/>
      <c r="AE85" s="284"/>
      <c r="AF85" s="284"/>
      <c r="AG85" s="285"/>
      <c r="AH85" s="283"/>
      <c r="AI85" s="284"/>
      <c r="AJ85" s="284"/>
      <c r="AK85" s="284"/>
      <c r="AL85" s="284"/>
      <c r="AM85" s="284"/>
      <c r="AN85" s="285"/>
      <c r="AO85" s="283"/>
      <c r="AP85" s="284"/>
      <c r="AQ85" s="284"/>
      <c r="AR85" s="284"/>
      <c r="AS85" s="284"/>
      <c r="AT85" s="284"/>
      <c r="AU85" s="285"/>
      <c r="AV85" s="283"/>
      <c r="AW85" s="284"/>
      <c r="AX85" s="284"/>
      <c r="AY85" s="284"/>
      <c r="AZ85" s="284"/>
      <c r="BA85" s="284"/>
      <c r="BB85" s="285"/>
      <c r="BC85" s="283"/>
      <c r="BD85" s="284"/>
      <c r="BE85" s="286"/>
      <c r="BF85" s="658"/>
      <c r="BG85" s="659"/>
      <c r="BH85" s="713"/>
      <c r="BI85" s="714"/>
      <c r="BJ85" s="715"/>
      <c r="BK85" s="716"/>
      <c r="BL85" s="716"/>
      <c r="BM85" s="716"/>
      <c r="BN85" s="717"/>
    </row>
    <row r="86" spans="2:66" ht="20.25" customHeight="1">
      <c r="B86" s="661"/>
      <c r="C86" s="815"/>
      <c r="D86" s="818"/>
      <c r="E86" s="681"/>
      <c r="F86" s="817"/>
      <c r="G86" s="753"/>
      <c r="H86" s="754"/>
      <c r="I86" s="293"/>
      <c r="J86" s="294">
        <f>G85</f>
        <v>0</v>
      </c>
      <c r="K86" s="293"/>
      <c r="L86" s="294">
        <f>M85</f>
        <v>0</v>
      </c>
      <c r="M86" s="755"/>
      <c r="N86" s="756"/>
      <c r="O86" s="757"/>
      <c r="P86" s="758"/>
      <c r="Q86" s="758"/>
      <c r="R86" s="754"/>
      <c r="S86" s="655"/>
      <c r="T86" s="656"/>
      <c r="U86" s="656"/>
      <c r="V86" s="656"/>
      <c r="W86" s="657"/>
      <c r="X86" s="287" t="s">
        <v>903</v>
      </c>
      <c r="Y86" s="288"/>
      <c r="Z86" s="289"/>
      <c r="AA86" s="275" t="str">
        <f>IF(AA85="","",VLOOKUP(AA85,'②シフト記号表（従来型・ユニット型共通）'!$C$6:$L$47,10,FALSE))</f>
        <v/>
      </c>
      <c r="AB86" s="276" t="str">
        <f>IF(AB85="","",VLOOKUP(AB85,'②シフト記号表（従来型・ユニット型共通）'!$C$6:$L$47,10,FALSE))</f>
        <v/>
      </c>
      <c r="AC86" s="276" t="str">
        <f>IF(AC85="","",VLOOKUP(AC85,'②シフト記号表（従来型・ユニット型共通）'!$C$6:$L$47,10,FALSE))</f>
        <v/>
      </c>
      <c r="AD86" s="276" t="str">
        <f>IF(AD85="","",VLOOKUP(AD85,'②シフト記号表（従来型・ユニット型共通）'!$C$6:$L$47,10,FALSE))</f>
        <v/>
      </c>
      <c r="AE86" s="276" t="str">
        <f>IF(AE85="","",VLOOKUP(AE85,'②シフト記号表（従来型・ユニット型共通）'!$C$6:$L$47,10,FALSE))</f>
        <v/>
      </c>
      <c r="AF86" s="276" t="str">
        <f>IF(AF85="","",VLOOKUP(AF85,'②シフト記号表（従来型・ユニット型共通）'!$C$6:$L$47,10,FALSE))</f>
        <v/>
      </c>
      <c r="AG86" s="277" t="str">
        <f>IF(AG85="","",VLOOKUP(AG85,'②シフト記号表（従来型・ユニット型共通）'!$C$6:$L$47,10,FALSE))</f>
        <v/>
      </c>
      <c r="AH86" s="275" t="str">
        <f>IF(AH85="","",VLOOKUP(AH85,'②シフト記号表（従来型・ユニット型共通）'!$C$6:$L$47,10,FALSE))</f>
        <v/>
      </c>
      <c r="AI86" s="276" t="str">
        <f>IF(AI85="","",VLOOKUP(AI85,'②シフト記号表（従来型・ユニット型共通）'!$C$6:$L$47,10,FALSE))</f>
        <v/>
      </c>
      <c r="AJ86" s="276" t="str">
        <f>IF(AJ85="","",VLOOKUP(AJ85,'②シフト記号表（従来型・ユニット型共通）'!$C$6:$L$47,10,FALSE))</f>
        <v/>
      </c>
      <c r="AK86" s="276" t="str">
        <f>IF(AK85="","",VLOOKUP(AK85,'②シフト記号表（従来型・ユニット型共通）'!$C$6:$L$47,10,FALSE))</f>
        <v/>
      </c>
      <c r="AL86" s="276" t="str">
        <f>IF(AL85="","",VLOOKUP(AL85,'②シフト記号表（従来型・ユニット型共通）'!$C$6:$L$47,10,FALSE))</f>
        <v/>
      </c>
      <c r="AM86" s="276" t="str">
        <f>IF(AM85="","",VLOOKUP(AM85,'②シフト記号表（従来型・ユニット型共通）'!$C$6:$L$47,10,FALSE))</f>
        <v/>
      </c>
      <c r="AN86" s="277" t="str">
        <f>IF(AN85="","",VLOOKUP(AN85,'②シフト記号表（従来型・ユニット型共通）'!$C$6:$L$47,10,FALSE))</f>
        <v/>
      </c>
      <c r="AO86" s="275" t="str">
        <f>IF(AO85="","",VLOOKUP(AO85,'②シフト記号表（従来型・ユニット型共通）'!$C$6:$L$47,10,FALSE))</f>
        <v/>
      </c>
      <c r="AP86" s="276" t="str">
        <f>IF(AP85="","",VLOOKUP(AP85,'②シフト記号表（従来型・ユニット型共通）'!$C$6:$L$47,10,FALSE))</f>
        <v/>
      </c>
      <c r="AQ86" s="276" t="str">
        <f>IF(AQ85="","",VLOOKUP(AQ85,'②シフト記号表（従来型・ユニット型共通）'!$C$6:$L$47,10,FALSE))</f>
        <v/>
      </c>
      <c r="AR86" s="276" t="str">
        <f>IF(AR85="","",VLOOKUP(AR85,'②シフト記号表（従来型・ユニット型共通）'!$C$6:$L$47,10,FALSE))</f>
        <v/>
      </c>
      <c r="AS86" s="276" t="str">
        <f>IF(AS85="","",VLOOKUP(AS85,'②シフト記号表（従来型・ユニット型共通）'!$C$6:$L$47,10,FALSE))</f>
        <v/>
      </c>
      <c r="AT86" s="276" t="str">
        <f>IF(AT85="","",VLOOKUP(AT85,'②シフト記号表（従来型・ユニット型共通）'!$C$6:$L$47,10,FALSE))</f>
        <v/>
      </c>
      <c r="AU86" s="277" t="str">
        <f>IF(AU85="","",VLOOKUP(AU85,'②シフト記号表（従来型・ユニット型共通）'!$C$6:$L$47,10,FALSE))</f>
        <v/>
      </c>
      <c r="AV86" s="275" t="str">
        <f>IF(AV85="","",VLOOKUP(AV85,'②シフト記号表（従来型・ユニット型共通）'!$C$6:$L$47,10,FALSE))</f>
        <v/>
      </c>
      <c r="AW86" s="276" t="str">
        <f>IF(AW85="","",VLOOKUP(AW85,'②シフト記号表（従来型・ユニット型共通）'!$C$6:$L$47,10,FALSE))</f>
        <v/>
      </c>
      <c r="AX86" s="276" t="str">
        <f>IF(AX85="","",VLOOKUP(AX85,'②シフト記号表（従来型・ユニット型共通）'!$C$6:$L$47,10,FALSE))</f>
        <v/>
      </c>
      <c r="AY86" s="276" t="str">
        <f>IF(AY85="","",VLOOKUP(AY85,'②シフト記号表（従来型・ユニット型共通）'!$C$6:$L$47,10,FALSE))</f>
        <v/>
      </c>
      <c r="AZ86" s="276" t="str">
        <f>IF(AZ85="","",VLOOKUP(AZ85,'②シフト記号表（従来型・ユニット型共通）'!$C$6:$L$47,10,FALSE))</f>
        <v/>
      </c>
      <c r="BA86" s="276" t="str">
        <f>IF(BA85="","",VLOOKUP(BA85,'②シフト記号表（従来型・ユニット型共通）'!$C$6:$L$47,10,FALSE))</f>
        <v/>
      </c>
      <c r="BB86" s="277" t="str">
        <f>IF(BB85="","",VLOOKUP(BB85,'②シフト記号表（従来型・ユニット型共通）'!$C$6:$L$47,10,FALSE))</f>
        <v/>
      </c>
      <c r="BC86" s="275" t="str">
        <f>IF(BC85="","",VLOOKUP(BC85,'②シフト記号表（従来型・ユニット型共通）'!$C$6:$L$47,10,FALSE))</f>
        <v/>
      </c>
      <c r="BD86" s="276" t="str">
        <f>IF(BD85="","",VLOOKUP(BD85,'②シフト記号表（従来型・ユニット型共通）'!$C$6:$L$47,10,FALSE))</f>
        <v/>
      </c>
      <c r="BE86" s="276" t="str">
        <f>IF(BE85="","",VLOOKUP(BE85,'②シフト記号表（従来型・ユニット型共通）'!$C$6:$L$47,10,FALSE))</f>
        <v/>
      </c>
      <c r="BF86" s="750">
        <f>IF($BI$3="４週",SUM(AA86:BB86),IF($BI$3="暦月",SUM(AA86:BE86),""))</f>
        <v>0</v>
      </c>
      <c r="BG86" s="751"/>
      <c r="BH86" s="752">
        <f>IF($BI$3="４週",BF86/4,IF($BI$3="暦月",(BF86/($BI$8/7)),""))</f>
        <v>0</v>
      </c>
      <c r="BI86" s="751"/>
      <c r="BJ86" s="747"/>
      <c r="BK86" s="748"/>
      <c r="BL86" s="748"/>
      <c r="BM86" s="748"/>
      <c r="BN86" s="749"/>
    </row>
    <row r="87" spans="2:66" ht="20.25" customHeight="1">
      <c r="B87" s="660">
        <f>B85+1</f>
        <v>36</v>
      </c>
      <c r="C87" s="814"/>
      <c r="D87" s="816"/>
      <c r="E87" s="681"/>
      <c r="F87" s="817"/>
      <c r="G87" s="724"/>
      <c r="H87" s="651"/>
      <c r="I87" s="270"/>
      <c r="J87" s="271"/>
      <c r="K87" s="270"/>
      <c r="L87" s="271"/>
      <c r="M87" s="725"/>
      <c r="N87" s="726"/>
      <c r="O87" s="649"/>
      <c r="P87" s="650"/>
      <c r="Q87" s="650"/>
      <c r="R87" s="651"/>
      <c r="S87" s="655"/>
      <c r="T87" s="656"/>
      <c r="U87" s="656"/>
      <c r="V87" s="656"/>
      <c r="W87" s="657"/>
      <c r="X87" s="290" t="s">
        <v>902</v>
      </c>
      <c r="Y87" s="291"/>
      <c r="Z87" s="292"/>
      <c r="AA87" s="283"/>
      <c r="AB87" s="284"/>
      <c r="AC87" s="284"/>
      <c r="AD87" s="284"/>
      <c r="AE87" s="284"/>
      <c r="AF87" s="284"/>
      <c r="AG87" s="285"/>
      <c r="AH87" s="283"/>
      <c r="AI87" s="284"/>
      <c r="AJ87" s="284"/>
      <c r="AK87" s="284"/>
      <c r="AL87" s="284"/>
      <c r="AM87" s="284"/>
      <c r="AN87" s="285"/>
      <c r="AO87" s="283"/>
      <c r="AP87" s="284"/>
      <c r="AQ87" s="284"/>
      <c r="AR87" s="284"/>
      <c r="AS87" s="284"/>
      <c r="AT87" s="284"/>
      <c r="AU87" s="285"/>
      <c r="AV87" s="283"/>
      <c r="AW87" s="284"/>
      <c r="AX87" s="284"/>
      <c r="AY87" s="284"/>
      <c r="AZ87" s="284"/>
      <c r="BA87" s="284"/>
      <c r="BB87" s="285"/>
      <c r="BC87" s="283"/>
      <c r="BD87" s="284"/>
      <c r="BE87" s="286"/>
      <c r="BF87" s="658"/>
      <c r="BG87" s="659"/>
      <c r="BH87" s="713"/>
      <c r="BI87" s="714"/>
      <c r="BJ87" s="715"/>
      <c r="BK87" s="716"/>
      <c r="BL87" s="716"/>
      <c r="BM87" s="716"/>
      <c r="BN87" s="717"/>
    </row>
    <row r="88" spans="2:66" ht="20.25" customHeight="1">
      <c r="B88" s="661"/>
      <c r="C88" s="815"/>
      <c r="D88" s="818"/>
      <c r="E88" s="681"/>
      <c r="F88" s="817"/>
      <c r="G88" s="753"/>
      <c r="H88" s="754"/>
      <c r="I88" s="293"/>
      <c r="J88" s="294">
        <f>G87</f>
        <v>0</v>
      </c>
      <c r="K88" s="293"/>
      <c r="L88" s="294">
        <f>M87</f>
        <v>0</v>
      </c>
      <c r="M88" s="755"/>
      <c r="N88" s="756"/>
      <c r="O88" s="757"/>
      <c r="P88" s="758"/>
      <c r="Q88" s="758"/>
      <c r="R88" s="754"/>
      <c r="S88" s="655"/>
      <c r="T88" s="656"/>
      <c r="U88" s="656"/>
      <c r="V88" s="656"/>
      <c r="W88" s="657"/>
      <c r="X88" s="287" t="s">
        <v>903</v>
      </c>
      <c r="Y88" s="288"/>
      <c r="Z88" s="289"/>
      <c r="AA88" s="275" t="str">
        <f>IF(AA87="","",VLOOKUP(AA87,'②シフト記号表（従来型・ユニット型共通）'!$C$6:$L$47,10,FALSE))</f>
        <v/>
      </c>
      <c r="AB88" s="276" t="str">
        <f>IF(AB87="","",VLOOKUP(AB87,'②シフト記号表（従来型・ユニット型共通）'!$C$6:$L$47,10,FALSE))</f>
        <v/>
      </c>
      <c r="AC88" s="276" t="str">
        <f>IF(AC87="","",VLOOKUP(AC87,'②シフト記号表（従来型・ユニット型共通）'!$C$6:$L$47,10,FALSE))</f>
        <v/>
      </c>
      <c r="AD88" s="276" t="str">
        <f>IF(AD87="","",VLOOKUP(AD87,'②シフト記号表（従来型・ユニット型共通）'!$C$6:$L$47,10,FALSE))</f>
        <v/>
      </c>
      <c r="AE88" s="276" t="str">
        <f>IF(AE87="","",VLOOKUP(AE87,'②シフト記号表（従来型・ユニット型共通）'!$C$6:$L$47,10,FALSE))</f>
        <v/>
      </c>
      <c r="AF88" s="276" t="str">
        <f>IF(AF87="","",VLOOKUP(AF87,'②シフト記号表（従来型・ユニット型共通）'!$C$6:$L$47,10,FALSE))</f>
        <v/>
      </c>
      <c r="AG88" s="277" t="str">
        <f>IF(AG87="","",VLOOKUP(AG87,'②シフト記号表（従来型・ユニット型共通）'!$C$6:$L$47,10,FALSE))</f>
        <v/>
      </c>
      <c r="AH88" s="275" t="str">
        <f>IF(AH87="","",VLOOKUP(AH87,'②シフト記号表（従来型・ユニット型共通）'!$C$6:$L$47,10,FALSE))</f>
        <v/>
      </c>
      <c r="AI88" s="276" t="str">
        <f>IF(AI87="","",VLOOKUP(AI87,'②シフト記号表（従来型・ユニット型共通）'!$C$6:$L$47,10,FALSE))</f>
        <v/>
      </c>
      <c r="AJ88" s="276" t="str">
        <f>IF(AJ87="","",VLOOKUP(AJ87,'②シフト記号表（従来型・ユニット型共通）'!$C$6:$L$47,10,FALSE))</f>
        <v/>
      </c>
      <c r="AK88" s="276" t="str">
        <f>IF(AK87="","",VLOOKUP(AK87,'②シフト記号表（従来型・ユニット型共通）'!$C$6:$L$47,10,FALSE))</f>
        <v/>
      </c>
      <c r="AL88" s="276" t="str">
        <f>IF(AL87="","",VLOOKUP(AL87,'②シフト記号表（従来型・ユニット型共通）'!$C$6:$L$47,10,FALSE))</f>
        <v/>
      </c>
      <c r="AM88" s="276" t="str">
        <f>IF(AM87="","",VLOOKUP(AM87,'②シフト記号表（従来型・ユニット型共通）'!$C$6:$L$47,10,FALSE))</f>
        <v/>
      </c>
      <c r="AN88" s="277" t="str">
        <f>IF(AN87="","",VLOOKUP(AN87,'②シフト記号表（従来型・ユニット型共通）'!$C$6:$L$47,10,FALSE))</f>
        <v/>
      </c>
      <c r="AO88" s="275" t="str">
        <f>IF(AO87="","",VLOOKUP(AO87,'②シフト記号表（従来型・ユニット型共通）'!$C$6:$L$47,10,FALSE))</f>
        <v/>
      </c>
      <c r="AP88" s="276" t="str">
        <f>IF(AP87="","",VLOOKUP(AP87,'②シフト記号表（従来型・ユニット型共通）'!$C$6:$L$47,10,FALSE))</f>
        <v/>
      </c>
      <c r="AQ88" s="276" t="str">
        <f>IF(AQ87="","",VLOOKUP(AQ87,'②シフト記号表（従来型・ユニット型共通）'!$C$6:$L$47,10,FALSE))</f>
        <v/>
      </c>
      <c r="AR88" s="276" t="str">
        <f>IF(AR87="","",VLOOKUP(AR87,'②シフト記号表（従来型・ユニット型共通）'!$C$6:$L$47,10,FALSE))</f>
        <v/>
      </c>
      <c r="AS88" s="276" t="str">
        <f>IF(AS87="","",VLOOKUP(AS87,'②シフト記号表（従来型・ユニット型共通）'!$C$6:$L$47,10,FALSE))</f>
        <v/>
      </c>
      <c r="AT88" s="276" t="str">
        <f>IF(AT87="","",VLOOKUP(AT87,'②シフト記号表（従来型・ユニット型共通）'!$C$6:$L$47,10,FALSE))</f>
        <v/>
      </c>
      <c r="AU88" s="277" t="str">
        <f>IF(AU87="","",VLOOKUP(AU87,'②シフト記号表（従来型・ユニット型共通）'!$C$6:$L$47,10,FALSE))</f>
        <v/>
      </c>
      <c r="AV88" s="275" t="str">
        <f>IF(AV87="","",VLOOKUP(AV87,'②シフト記号表（従来型・ユニット型共通）'!$C$6:$L$47,10,FALSE))</f>
        <v/>
      </c>
      <c r="AW88" s="276" t="str">
        <f>IF(AW87="","",VLOOKUP(AW87,'②シフト記号表（従来型・ユニット型共通）'!$C$6:$L$47,10,FALSE))</f>
        <v/>
      </c>
      <c r="AX88" s="276" t="str">
        <f>IF(AX87="","",VLOOKUP(AX87,'②シフト記号表（従来型・ユニット型共通）'!$C$6:$L$47,10,FALSE))</f>
        <v/>
      </c>
      <c r="AY88" s="276" t="str">
        <f>IF(AY87="","",VLOOKUP(AY87,'②シフト記号表（従来型・ユニット型共通）'!$C$6:$L$47,10,FALSE))</f>
        <v/>
      </c>
      <c r="AZ88" s="276" t="str">
        <f>IF(AZ87="","",VLOOKUP(AZ87,'②シフト記号表（従来型・ユニット型共通）'!$C$6:$L$47,10,FALSE))</f>
        <v/>
      </c>
      <c r="BA88" s="276" t="str">
        <f>IF(BA87="","",VLOOKUP(BA87,'②シフト記号表（従来型・ユニット型共通）'!$C$6:$L$47,10,FALSE))</f>
        <v/>
      </c>
      <c r="BB88" s="277" t="str">
        <f>IF(BB87="","",VLOOKUP(BB87,'②シフト記号表（従来型・ユニット型共通）'!$C$6:$L$47,10,FALSE))</f>
        <v/>
      </c>
      <c r="BC88" s="275" t="str">
        <f>IF(BC87="","",VLOOKUP(BC87,'②シフト記号表（従来型・ユニット型共通）'!$C$6:$L$47,10,FALSE))</f>
        <v/>
      </c>
      <c r="BD88" s="276" t="str">
        <f>IF(BD87="","",VLOOKUP(BD87,'②シフト記号表（従来型・ユニット型共通）'!$C$6:$L$47,10,FALSE))</f>
        <v/>
      </c>
      <c r="BE88" s="276" t="str">
        <f>IF(BE87="","",VLOOKUP(BE87,'②シフト記号表（従来型・ユニット型共通）'!$C$6:$L$47,10,FALSE))</f>
        <v/>
      </c>
      <c r="BF88" s="750">
        <f>IF($BI$3="４週",SUM(AA88:BB88),IF($BI$3="暦月",SUM(AA88:BE88),""))</f>
        <v>0</v>
      </c>
      <c r="BG88" s="751"/>
      <c r="BH88" s="752">
        <f>IF($BI$3="４週",BF88/4,IF($BI$3="暦月",(BF88/($BI$8/7)),""))</f>
        <v>0</v>
      </c>
      <c r="BI88" s="751"/>
      <c r="BJ88" s="747"/>
      <c r="BK88" s="748"/>
      <c r="BL88" s="748"/>
      <c r="BM88" s="748"/>
      <c r="BN88" s="749"/>
    </row>
    <row r="89" spans="2:66" ht="20.25" customHeight="1">
      <c r="B89" s="660">
        <f>B87+1</f>
        <v>37</v>
      </c>
      <c r="C89" s="814"/>
      <c r="D89" s="816"/>
      <c r="E89" s="681"/>
      <c r="F89" s="817"/>
      <c r="G89" s="724"/>
      <c r="H89" s="651"/>
      <c r="I89" s="270"/>
      <c r="J89" s="271"/>
      <c r="K89" s="270"/>
      <c r="L89" s="271"/>
      <c r="M89" s="725"/>
      <c r="N89" s="726"/>
      <c r="O89" s="649"/>
      <c r="P89" s="650"/>
      <c r="Q89" s="650"/>
      <c r="R89" s="651"/>
      <c r="S89" s="655"/>
      <c r="T89" s="656"/>
      <c r="U89" s="656"/>
      <c r="V89" s="656"/>
      <c r="W89" s="657"/>
      <c r="X89" s="290" t="s">
        <v>902</v>
      </c>
      <c r="Y89" s="291"/>
      <c r="Z89" s="292"/>
      <c r="AA89" s="283"/>
      <c r="AB89" s="284"/>
      <c r="AC89" s="284"/>
      <c r="AD89" s="284"/>
      <c r="AE89" s="284"/>
      <c r="AF89" s="284"/>
      <c r="AG89" s="285"/>
      <c r="AH89" s="283"/>
      <c r="AI89" s="284"/>
      <c r="AJ89" s="284"/>
      <c r="AK89" s="284"/>
      <c r="AL89" s="284"/>
      <c r="AM89" s="284"/>
      <c r="AN89" s="285"/>
      <c r="AO89" s="283"/>
      <c r="AP89" s="284"/>
      <c r="AQ89" s="284"/>
      <c r="AR89" s="284"/>
      <c r="AS89" s="284"/>
      <c r="AT89" s="284"/>
      <c r="AU89" s="285"/>
      <c r="AV89" s="283"/>
      <c r="AW89" s="284"/>
      <c r="AX89" s="284"/>
      <c r="AY89" s="284"/>
      <c r="AZ89" s="284"/>
      <c r="BA89" s="284"/>
      <c r="BB89" s="285"/>
      <c r="BC89" s="283"/>
      <c r="BD89" s="284"/>
      <c r="BE89" s="286"/>
      <c r="BF89" s="658"/>
      <c r="BG89" s="659"/>
      <c r="BH89" s="713"/>
      <c r="BI89" s="714"/>
      <c r="BJ89" s="715"/>
      <c r="BK89" s="716"/>
      <c r="BL89" s="716"/>
      <c r="BM89" s="716"/>
      <c r="BN89" s="717"/>
    </row>
    <row r="90" spans="2:66" ht="20.25" customHeight="1">
      <c r="B90" s="661"/>
      <c r="C90" s="815"/>
      <c r="D90" s="818"/>
      <c r="E90" s="681"/>
      <c r="F90" s="817"/>
      <c r="G90" s="753"/>
      <c r="H90" s="754"/>
      <c r="I90" s="293"/>
      <c r="J90" s="294">
        <f>G89</f>
        <v>0</v>
      </c>
      <c r="K90" s="293"/>
      <c r="L90" s="294">
        <f>M89</f>
        <v>0</v>
      </c>
      <c r="M90" s="755"/>
      <c r="N90" s="756"/>
      <c r="O90" s="757"/>
      <c r="P90" s="758"/>
      <c r="Q90" s="758"/>
      <c r="R90" s="754"/>
      <c r="S90" s="655"/>
      <c r="T90" s="656"/>
      <c r="U90" s="656"/>
      <c r="V90" s="656"/>
      <c r="W90" s="657"/>
      <c r="X90" s="287" t="s">
        <v>903</v>
      </c>
      <c r="Y90" s="288"/>
      <c r="Z90" s="289"/>
      <c r="AA90" s="275" t="str">
        <f>IF(AA89="","",VLOOKUP(AA89,'②シフト記号表（従来型・ユニット型共通）'!$C$6:$L$47,10,FALSE))</f>
        <v/>
      </c>
      <c r="AB90" s="276" t="str">
        <f>IF(AB89="","",VLOOKUP(AB89,'②シフト記号表（従来型・ユニット型共通）'!$C$6:$L$47,10,FALSE))</f>
        <v/>
      </c>
      <c r="AC90" s="276" t="str">
        <f>IF(AC89="","",VLOOKUP(AC89,'②シフト記号表（従来型・ユニット型共通）'!$C$6:$L$47,10,FALSE))</f>
        <v/>
      </c>
      <c r="AD90" s="276" t="str">
        <f>IF(AD89="","",VLOOKUP(AD89,'②シフト記号表（従来型・ユニット型共通）'!$C$6:$L$47,10,FALSE))</f>
        <v/>
      </c>
      <c r="AE90" s="276" t="str">
        <f>IF(AE89="","",VLOOKUP(AE89,'②シフト記号表（従来型・ユニット型共通）'!$C$6:$L$47,10,FALSE))</f>
        <v/>
      </c>
      <c r="AF90" s="276" t="str">
        <f>IF(AF89="","",VLOOKUP(AF89,'②シフト記号表（従来型・ユニット型共通）'!$C$6:$L$47,10,FALSE))</f>
        <v/>
      </c>
      <c r="AG90" s="277" t="str">
        <f>IF(AG89="","",VLOOKUP(AG89,'②シフト記号表（従来型・ユニット型共通）'!$C$6:$L$47,10,FALSE))</f>
        <v/>
      </c>
      <c r="AH90" s="275" t="str">
        <f>IF(AH89="","",VLOOKUP(AH89,'②シフト記号表（従来型・ユニット型共通）'!$C$6:$L$47,10,FALSE))</f>
        <v/>
      </c>
      <c r="AI90" s="276" t="str">
        <f>IF(AI89="","",VLOOKUP(AI89,'②シフト記号表（従来型・ユニット型共通）'!$C$6:$L$47,10,FALSE))</f>
        <v/>
      </c>
      <c r="AJ90" s="276" t="str">
        <f>IF(AJ89="","",VLOOKUP(AJ89,'②シフト記号表（従来型・ユニット型共通）'!$C$6:$L$47,10,FALSE))</f>
        <v/>
      </c>
      <c r="AK90" s="276" t="str">
        <f>IF(AK89="","",VLOOKUP(AK89,'②シフト記号表（従来型・ユニット型共通）'!$C$6:$L$47,10,FALSE))</f>
        <v/>
      </c>
      <c r="AL90" s="276" t="str">
        <f>IF(AL89="","",VLOOKUP(AL89,'②シフト記号表（従来型・ユニット型共通）'!$C$6:$L$47,10,FALSE))</f>
        <v/>
      </c>
      <c r="AM90" s="276" t="str">
        <f>IF(AM89="","",VLOOKUP(AM89,'②シフト記号表（従来型・ユニット型共通）'!$C$6:$L$47,10,FALSE))</f>
        <v/>
      </c>
      <c r="AN90" s="277" t="str">
        <f>IF(AN89="","",VLOOKUP(AN89,'②シフト記号表（従来型・ユニット型共通）'!$C$6:$L$47,10,FALSE))</f>
        <v/>
      </c>
      <c r="AO90" s="275" t="str">
        <f>IF(AO89="","",VLOOKUP(AO89,'②シフト記号表（従来型・ユニット型共通）'!$C$6:$L$47,10,FALSE))</f>
        <v/>
      </c>
      <c r="AP90" s="276" t="str">
        <f>IF(AP89="","",VLOOKUP(AP89,'②シフト記号表（従来型・ユニット型共通）'!$C$6:$L$47,10,FALSE))</f>
        <v/>
      </c>
      <c r="AQ90" s="276" t="str">
        <f>IF(AQ89="","",VLOOKUP(AQ89,'②シフト記号表（従来型・ユニット型共通）'!$C$6:$L$47,10,FALSE))</f>
        <v/>
      </c>
      <c r="AR90" s="276" t="str">
        <f>IF(AR89="","",VLOOKUP(AR89,'②シフト記号表（従来型・ユニット型共通）'!$C$6:$L$47,10,FALSE))</f>
        <v/>
      </c>
      <c r="AS90" s="276" t="str">
        <f>IF(AS89="","",VLOOKUP(AS89,'②シフト記号表（従来型・ユニット型共通）'!$C$6:$L$47,10,FALSE))</f>
        <v/>
      </c>
      <c r="AT90" s="276" t="str">
        <f>IF(AT89="","",VLOOKUP(AT89,'②シフト記号表（従来型・ユニット型共通）'!$C$6:$L$47,10,FALSE))</f>
        <v/>
      </c>
      <c r="AU90" s="277" t="str">
        <f>IF(AU89="","",VLOOKUP(AU89,'②シフト記号表（従来型・ユニット型共通）'!$C$6:$L$47,10,FALSE))</f>
        <v/>
      </c>
      <c r="AV90" s="275" t="str">
        <f>IF(AV89="","",VLOOKUP(AV89,'②シフト記号表（従来型・ユニット型共通）'!$C$6:$L$47,10,FALSE))</f>
        <v/>
      </c>
      <c r="AW90" s="276" t="str">
        <f>IF(AW89="","",VLOOKUP(AW89,'②シフト記号表（従来型・ユニット型共通）'!$C$6:$L$47,10,FALSE))</f>
        <v/>
      </c>
      <c r="AX90" s="276" t="str">
        <f>IF(AX89="","",VLOOKUP(AX89,'②シフト記号表（従来型・ユニット型共通）'!$C$6:$L$47,10,FALSE))</f>
        <v/>
      </c>
      <c r="AY90" s="276" t="str">
        <f>IF(AY89="","",VLOOKUP(AY89,'②シフト記号表（従来型・ユニット型共通）'!$C$6:$L$47,10,FALSE))</f>
        <v/>
      </c>
      <c r="AZ90" s="276" t="str">
        <f>IF(AZ89="","",VLOOKUP(AZ89,'②シフト記号表（従来型・ユニット型共通）'!$C$6:$L$47,10,FALSE))</f>
        <v/>
      </c>
      <c r="BA90" s="276" t="str">
        <f>IF(BA89="","",VLOOKUP(BA89,'②シフト記号表（従来型・ユニット型共通）'!$C$6:$L$47,10,FALSE))</f>
        <v/>
      </c>
      <c r="BB90" s="277" t="str">
        <f>IF(BB89="","",VLOOKUP(BB89,'②シフト記号表（従来型・ユニット型共通）'!$C$6:$L$47,10,FALSE))</f>
        <v/>
      </c>
      <c r="BC90" s="275" t="str">
        <f>IF(BC89="","",VLOOKUP(BC89,'②シフト記号表（従来型・ユニット型共通）'!$C$6:$L$47,10,FALSE))</f>
        <v/>
      </c>
      <c r="BD90" s="276" t="str">
        <f>IF(BD89="","",VLOOKUP(BD89,'②シフト記号表（従来型・ユニット型共通）'!$C$6:$L$47,10,FALSE))</f>
        <v/>
      </c>
      <c r="BE90" s="276" t="str">
        <f>IF(BE89="","",VLOOKUP(BE89,'②シフト記号表（従来型・ユニット型共通）'!$C$6:$L$47,10,FALSE))</f>
        <v/>
      </c>
      <c r="BF90" s="750">
        <f>IF($BI$3="４週",SUM(AA90:BB90),IF($BI$3="暦月",SUM(AA90:BE90),""))</f>
        <v>0</v>
      </c>
      <c r="BG90" s="751"/>
      <c r="BH90" s="752">
        <f>IF($BI$3="４週",BF90/4,IF($BI$3="暦月",(BF90/($BI$8/7)),""))</f>
        <v>0</v>
      </c>
      <c r="BI90" s="751"/>
      <c r="BJ90" s="747"/>
      <c r="BK90" s="748"/>
      <c r="BL90" s="748"/>
      <c r="BM90" s="748"/>
      <c r="BN90" s="749"/>
    </row>
    <row r="91" spans="2:66" ht="20.25" customHeight="1">
      <c r="B91" s="660">
        <f>B89+1</f>
        <v>38</v>
      </c>
      <c r="C91" s="814"/>
      <c r="D91" s="816"/>
      <c r="E91" s="681"/>
      <c r="F91" s="817"/>
      <c r="G91" s="724"/>
      <c r="H91" s="651"/>
      <c r="I91" s="270"/>
      <c r="J91" s="271"/>
      <c r="K91" s="270"/>
      <c r="L91" s="271"/>
      <c r="M91" s="725"/>
      <c r="N91" s="726"/>
      <c r="O91" s="649"/>
      <c r="P91" s="650"/>
      <c r="Q91" s="650"/>
      <c r="R91" s="651"/>
      <c r="S91" s="655"/>
      <c r="T91" s="656"/>
      <c r="U91" s="656"/>
      <c r="V91" s="656"/>
      <c r="W91" s="657"/>
      <c r="X91" s="290" t="s">
        <v>902</v>
      </c>
      <c r="Y91" s="291"/>
      <c r="Z91" s="292"/>
      <c r="AA91" s="283"/>
      <c r="AB91" s="284"/>
      <c r="AC91" s="284"/>
      <c r="AD91" s="284"/>
      <c r="AE91" s="284"/>
      <c r="AF91" s="284"/>
      <c r="AG91" s="285"/>
      <c r="AH91" s="283"/>
      <c r="AI91" s="284"/>
      <c r="AJ91" s="284"/>
      <c r="AK91" s="284"/>
      <c r="AL91" s="284"/>
      <c r="AM91" s="284"/>
      <c r="AN91" s="285"/>
      <c r="AO91" s="283"/>
      <c r="AP91" s="284"/>
      <c r="AQ91" s="284"/>
      <c r="AR91" s="284"/>
      <c r="AS91" s="284"/>
      <c r="AT91" s="284"/>
      <c r="AU91" s="285"/>
      <c r="AV91" s="283"/>
      <c r="AW91" s="284"/>
      <c r="AX91" s="284"/>
      <c r="AY91" s="284"/>
      <c r="AZ91" s="284"/>
      <c r="BA91" s="284"/>
      <c r="BB91" s="285"/>
      <c r="BC91" s="283"/>
      <c r="BD91" s="284"/>
      <c r="BE91" s="286"/>
      <c r="BF91" s="658"/>
      <c r="BG91" s="659"/>
      <c r="BH91" s="713"/>
      <c r="BI91" s="714"/>
      <c r="BJ91" s="715"/>
      <c r="BK91" s="716"/>
      <c r="BL91" s="716"/>
      <c r="BM91" s="716"/>
      <c r="BN91" s="717"/>
    </row>
    <row r="92" spans="2:66" ht="20.25" customHeight="1">
      <c r="B92" s="661"/>
      <c r="C92" s="815"/>
      <c r="D92" s="818"/>
      <c r="E92" s="681"/>
      <c r="F92" s="817"/>
      <c r="G92" s="753"/>
      <c r="H92" s="754"/>
      <c r="I92" s="293"/>
      <c r="J92" s="294">
        <f>G91</f>
        <v>0</v>
      </c>
      <c r="K92" s="293"/>
      <c r="L92" s="294">
        <f>M91</f>
        <v>0</v>
      </c>
      <c r="M92" s="755"/>
      <c r="N92" s="756"/>
      <c r="O92" s="757"/>
      <c r="P92" s="758"/>
      <c r="Q92" s="758"/>
      <c r="R92" s="754"/>
      <c r="S92" s="655"/>
      <c r="T92" s="656"/>
      <c r="U92" s="656"/>
      <c r="V92" s="656"/>
      <c r="W92" s="657"/>
      <c r="X92" s="287" t="s">
        <v>903</v>
      </c>
      <c r="Y92" s="288"/>
      <c r="Z92" s="289"/>
      <c r="AA92" s="275" t="str">
        <f>IF(AA91="","",VLOOKUP(AA91,'②シフト記号表（従来型・ユニット型共通）'!$C$6:$L$47,10,FALSE))</f>
        <v/>
      </c>
      <c r="AB92" s="276" t="str">
        <f>IF(AB91="","",VLOOKUP(AB91,'②シフト記号表（従来型・ユニット型共通）'!$C$6:$L$47,10,FALSE))</f>
        <v/>
      </c>
      <c r="AC92" s="276" t="str">
        <f>IF(AC91="","",VLOOKUP(AC91,'②シフト記号表（従来型・ユニット型共通）'!$C$6:$L$47,10,FALSE))</f>
        <v/>
      </c>
      <c r="AD92" s="276" t="str">
        <f>IF(AD91="","",VLOOKUP(AD91,'②シフト記号表（従来型・ユニット型共通）'!$C$6:$L$47,10,FALSE))</f>
        <v/>
      </c>
      <c r="AE92" s="276" t="str">
        <f>IF(AE91="","",VLOOKUP(AE91,'②シフト記号表（従来型・ユニット型共通）'!$C$6:$L$47,10,FALSE))</f>
        <v/>
      </c>
      <c r="AF92" s="276" t="str">
        <f>IF(AF91="","",VLOOKUP(AF91,'②シフト記号表（従来型・ユニット型共通）'!$C$6:$L$47,10,FALSE))</f>
        <v/>
      </c>
      <c r="AG92" s="277" t="str">
        <f>IF(AG91="","",VLOOKUP(AG91,'②シフト記号表（従来型・ユニット型共通）'!$C$6:$L$47,10,FALSE))</f>
        <v/>
      </c>
      <c r="AH92" s="275" t="str">
        <f>IF(AH91="","",VLOOKUP(AH91,'②シフト記号表（従来型・ユニット型共通）'!$C$6:$L$47,10,FALSE))</f>
        <v/>
      </c>
      <c r="AI92" s="276" t="str">
        <f>IF(AI91="","",VLOOKUP(AI91,'②シフト記号表（従来型・ユニット型共通）'!$C$6:$L$47,10,FALSE))</f>
        <v/>
      </c>
      <c r="AJ92" s="276" t="str">
        <f>IF(AJ91="","",VLOOKUP(AJ91,'②シフト記号表（従来型・ユニット型共通）'!$C$6:$L$47,10,FALSE))</f>
        <v/>
      </c>
      <c r="AK92" s="276" t="str">
        <f>IF(AK91="","",VLOOKUP(AK91,'②シフト記号表（従来型・ユニット型共通）'!$C$6:$L$47,10,FALSE))</f>
        <v/>
      </c>
      <c r="AL92" s="276" t="str">
        <f>IF(AL91="","",VLOOKUP(AL91,'②シフト記号表（従来型・ユニット型共通）'!$C$6:$L$47,10,FALSE))</f>
        <v/>
      </c>
      <c r="AM92" s="276" t="str">
        <f>IF(AM91="","",VLOOKUP(AM91,'②シフト記号表（従来型・ユニット型共通）'!$C$6:$L$47,10,FALSE))</f>
        <v/>
      </c>
      <c r="AN92" s="277" t="str">
        <f>IF(AN91="","",VLOOKUP(AN91,'②シフト記号表（従来型・ユニット型共通）'!$C$6:$L$47,10,FALSE))</f>
        <v/>
      </c>
      <c r="AO92" s="275" t="str">
        <f>IF(AO91="","",VLOOKUP(AO91,'②シフト記号表（従来型・ユニット型共通）'!$C$6:$L$47,10,FALSE))</f>
        <v/>
      </c>
      <c r="AP92" s="276" t="str">
        <f>IF(AP91="","",VLOOKUP(AP91,'②シフト記号表（従来型・ユニット型共通）'!$C$6:$L$47,10,FALSE))</f>
        <v/>
      </c>
      <c r="AQ92" s="276" t="str">
        <f>IF(AQ91="","",VLOOKUP(AQ91,'②シフト記号表（従来型・ユニット型共通）'!$C$6:$L$47,10,FALSE))</f>
        <v/>
      </c>
      <c r="AR92" s="276" t="str">
        <f>IF(AR91="","",VLOOKUP(AR91,'②シフト記号表（従来型・ユニット型共通）'!$C$6:$L$47,10,FALSE))</f>
        <v/>
      </c>
      <c r="AS92" s="276" t="str">
        <f>IF(AS91="","",VLOOKUP(AS91,'②シフト記号表（従来型・ユニット型共通）'!$C$6:$L$47,10,FALSE))</f>
        <v/>
      </c>
      <c r="AT92" s="276" t="str">
        <f>IF(AT91="","",VLOOKUP(AT91,'②シフト記号表（従来型・ユニット型共通）'!$C$6:$L$47,10,FALSE))</f>
        <v/>
      </c>
      <c r="AU92" s="277" t="str">
        <f>IF(AU91="","",VLOOKUP(AU91,'②シフト記号表（従来型・ユニット型共通）'!$C$6:$L$47,10,FALSE))</f>
        <v/>
      </c>
      <c r="AV92" s="275" t="str">
        <f>IF(AV91="","",VLOOKUP(AV91,'②シフト記号表（従来型・ユニット型共通）'!$C$6:$L$47,10,FALSE))</f>
        <v/>
      </c>
      <c r="AW92" s="276" t="str">
        <f>IF(AW91="","",VLOOKUP(AW91,'②シフト記号表（従来型・ユニット型共通）'!$C$6:$L$47,10,FALSE))</f>
        <v/>
      </c>
      <c r="AX92" s="276" t="str">
        <f>IF(AX91="","",VLOOKUP(AX91,'②シフト記号表（従来型・ユニット型共通）'!$C$6:$L$47,10,FALSE))</f>
        <v/>
      </c>
      <c r="AY92" s="276" t="str">
        <f>IF(AY91="","",VLOOKUP(AY91,'②シフト記号表（従来型・ユニット型共通）'!$C$6:$L$47,10,FALSE))</f>
        <v/>
      </c>
      <c r="AZ92" s="276" t="str">
        <f>IF(AZ91="","",VLOOKUP(AZ91,'②シフト記号表（従来型・ユニット型共通）'!$C$6:$L$47,10,FALSE))</f>
        <v/>
      </c>
      <c r="BA92" s="276" t="str">
        <f>IF(BA91="","",VLOOKUP(BA91,'②シフト記号表（従来型・ユニット型共通）'!$C$6:$L$47,10,FALSE))</f>
        <v/>
      </c>
      <c r="BB92" s="277" t="str">
        <f>IF(BB91="","",VLOOKUP(BB91,'②シフト記号表（従来型・ユニット型共通）'!$C$6:$L$47,10,FALSE))</f>
        <v/>
      </c>
      <c r="BC92" s="275" t="str">
        <f>IF(BC91="","",VLOOKUP(BC91,'②シフト記号表（従来型・ユニット型共通）'!$C$6:$L$47,10,FALSE))</f>
        <v/>
      </c>
      <c r="BD92" s="276" t="str">
        <f>IF(BD91="","",VLOOKUP(BD91,'②シフト記号表（従来型・ユニット型共通）'!$C$6:$L$47,10,FALSE))</f>
        <v/>
      </c>
      <c r="BE92" s="276" t="str">
        <f>IF(BE91="","",VLOOKUP(BE91,'②シフト記号表（従来型・ユニット型共通）'!$C$6:$L$47,10,FALSE))</f>
        <v/>
      </c>
      <c r="BF92" s="750">
        <f>IF($BI$3="４週",SUM(AA92:BB92),IF($BI$3="暦月",SUM(AA92:BE92),""))</f>
        <v>0</v>
      </c>
      <c r="BG92" s="751"/>
      <c r="BH92" s="752">
        <f>IF($BI$3="４週",BF92/4,IF($BI$3="暦月",(BF92/($BI$8/7)),""))</f>
        <v>0</v>
      </c>
      <c r="BI92" s="751"/>
      <c r="BJ92" s="747"/>
      <c r="BK92" s="748"/>
      <c r="BL92" s="748"/>
      <c r="BM92" s="748"/>
      <c r="BN92" s="749"/>
    </row>
    <row r="93" spans="2:66" ht="20.25" customHeight="1">
      <c r="B93" s="660">
        <f>B91+1</f>
        <v>39</v>
      </c>
      <c r="C93" s="814"/>
      <c r="D93" s="816"/>
      <c r="E93" s="681"/>
      <c r="F93" s="817"/>
      <c r="G93" s="724"/>
      <c r="H93" s="651"/>
      <c r="I93" s="270"/>
      <c r="J93" s="271"/>
      <c r="K93" s="270"/>
      <c r="L93" s="271"/>
      <c r="M93" s="725"/>
      <c r="N93" s="726"/>
      <c r="O93" s="649"/>
      <c r="P93" s="650"/>
      <c r="Q93" s="650"/>
      <c r="R93" s="651"/>
      <c r="S93" s="655"/>
      <c r="T93" s="656"/>
      <c r="U93" s="656"/>
      <c r="V93" s="656"/>
      <c r="W93" s="657"/>
      <c r="X93" s="290" t="s">
        <v>902</v>
      </c>
      <c r="Y93" s="291"/>
      <c r="Z93" s="292"/>
      <c r="AA93" s="283"/>
      <c r="AB93" s="284"/>
      <c r="AC93" s="284"/>
      <c r="AD93" s="284"/>
      <c r="AE93" s="284"/>
      <c r="AF93" s="284"/>
      <c r="AG93" s="285"/>
      <c r="AH93" s="283"/>
      <c r="AI93" s="284"/>
      <c r="AJ93" s="284"/>
      <c r="AK93" s="284"/>
      <c r="AL93" s="284"/>
      <c r="AM93" s="284"/>
      <c r="AN93" s="285"/>
      <c r="AO93" s="283"/>
      <c r="AP93" s="284"/>
      <c r="AQ93" s="284"/>
      <c r="AR93" s="284"/>
      <c r="AS93" s="284"/>
      <c r="AT93" s="284"/>
      <c r="AU93" s="285"/>
      <c r="AV93" s="283"/>
      <c r="AW93" s="284"/>
      <c r="AX93" s="284"/>
      <c r="AY93" s="284"/>
      <c r="AZ93" s="284"/>
      <c r="BA93" s="284"/>
      <c r="BB93" s="285"/>
      <c r="BC93" s="283"/>
      <c r="BD93" s="284"/>
      <c r="BE93" s="286"/>
      <c r="BF93" s="658"/>
      <c r="BG93" s="659"/>
      <c r="BH93" s="713"/>
      <c r="BI93" s="714"/>
      <c r="BJ93" s="715"/>
      <c r="BK93" s="716"/>
      <c r="BL93" s="716"/>
      <c r="BM93" s="716"/>
      <c r="BN93" s="717"/>
    </row>
    <row r="94" spans="2:66" ht="20.25" customHeight="1">
      <c r="B94" s="661"/>
      <c r="C94" s="815"/>
      <c r="D94" s="818"/>
      <c r="E94" s="681"/>
      <c r="F94" s="817"/>
      <c r="G94" s="753"/>
      <c r="H94" s="754"/>
      <c r="I94" s="293"/>
      <c r="J94" s="294">
        <f>G93</f>
        <v>0</v>
      </c>
      <c r="K94" s="293"/>
      <c r="L94" s="294">
        <f>M93</f>
        <v>0</v>
      </c>
      <c r="M94" s="755"/>
      <c r="N94" s="756"/>
      <c r="O94" s="757"/>
      <c r="P94" s="758"/>
      <c r="Q94" s="758"/>
      <c r="R94" s="754"/>
      <c r="S94" s="655"/>
      <c r="T94" s="656"/>
      <c r="U94" s="656"/>
      <c r="V94" s="656"/>
      <c r="W94" s="657"/>
      <c r="X94" s="287" t="s">
        <v>903</v>
      </c>
      <c r="Y94" s="288"/>
      <c r="Z94" s="289"/>
      <c r="AA94" s="275" t="str">
        <f>IF(AA93="","",VLOOKUP(AA93,'②シフト記号表（従来型・ユニット型共通）'!$C$6:$L$47,10,FALSE))</f>
        <v/>
      </c>
      <c r="AB94" s="276" t="str">
        <f>IF(AB93="","",VLOOKUP(AB93,'②シフト記号表（従来型・ユニット型共通）'!$C$6:$L$47,10,FALSE))</f>
        <v/>
      </c>
      <c r="AC94" s="276" t="str">
        <f>IF(AC93="","",VLOOKUP(AC93,'②シフト記号表（従来型・ユニット型共通）'!$C$6:$L$47,10,FALSE))</f>
        <v/>
      </c>
      <c r="AD94" s="276" t="str">
        <f>IF(AD93="","",VLOOKUP(AD93,'②シフト記号表（従来型・ユニット型共通）'!$C$6:$L$47,10,FALSE))</f>
        <v/>
      </c>
      <c r="AE94" s="276" t="str">
        <f>IF(AE93="","",VLOOKUP(AE93,'②シフト記号表（従来型・ユニット型共通）'!$C$6:$L$47,10,FALSE))</f>
        <v/>
      </c>
      <c r="AF94" s="276" t="str">
        <f>IF(AF93="","",VLOOKUP(AF93,'②シフト記号表（従来型・ユニット型共通）'!$C$6:$L$47,10,FALSE))</f>
        <v/>
      </c>
      <c r="AG94" s="277" t="str">
        <f>IF(AG93="","",VLOOKUP(AG93,'②シフト記号表（従来型・ユニット型共通）'!$C$6:$L$47,10,FALSE))</f>
        <v/>
      </c>
      <c r="AH94" s="275" t="str">
        <f>IF(AH93="","",VLOOKUP(AH93,'②シフト記号表（従来型・ユニット型共通）'!$C$6:$L$47,10,FALSE))</f>
        <v/>
      </c>
      <c r="AI94" s="276" t="str">
        <f>IF(AI93="","",VLOOKUP(AI93,'②シフト記号表（従来型・ユニット型共通）'!$C$6:$L$47,10,FALSE))</f>
        <v/>
      </c>
      <c r="AJ94" s="276" t="str">
        <f>IF(AJ93="","",VLOOKUP(AJ93,'②シフト記号表（従来型・ユニット型共通）'!$C$6:$L$47,10,FALSE))</f>
        <v/>
      </c>
      <c r="AK94" s="276" t="str">
        <f>IF(AK93="","",VLOOKUP(AK93,'②シフト記号表（従来型・ユニット型共通）'!$C$6:$L$47,10,FALSE))</f>
        <v/>
      </c>
      <c r="AL94" s="276" t="str">
        <f>IF(AL93="","",VLOOKUP(AL93,'②シフト記号表（従来型・ユニット型共通）'!$C$6:$L$47,10,FALSE))</f>
        <v/>
      </c>
      <c r="AM94" s="276" t="str">
        <f>IF(AM93="","",VLOOKUP(AM93,'②シフト記号表（従来型・ユニット型共通）'!$C$6:$L$47,10,FALSE))</f>
        <v/>
      </c>
      <c r="AN94" s="277" t="str">
        <f>IF(AN93="","",VLOOKUP(AN93,'②シフト記号表（従来型・ユニット型共通）'!$C$6:$L$47,10,FALSE))</f>
        <v/>
      </c>
      <c r="AO94" s="275" t="str">
        <f>IF(AO93="","",VLOOKUP(AO93,'②シフト記号表（従来型・ユニット型共通）'!$C$6:$L$47,10,FALSE))</f>
        <v/>
      </c>
      <c r="AP94" s="276" t="str">
        <f>IF(AP93="","",VLOOKUP(AP93,'②シフト記号表（従来型・ユニット型共通）'!$C$6:$L$47,10,FALSE))</f>
        <v/>
      </c>
      <c r="AQ94" s="276" t="str">
        <f>IF(AQ93="","",VLOOKUP(AQ93,'②シフト記号表（従来型・ユニット型共通）'!$C$6:$L$47,10,FALSE))</f>
        <v/>
      </c>
      <c r="AR94" s="276" t="str">
        <f>IF(AR93="","",VLOOKUP(AR93,'②シフト記号表（従来型・ユニット型共通）'!$C$6:$L$47,10,FALSE))</f>
        <v/>
      </c>
      <c r="AS94" s="276" t="str">
        <f>IF(AS93="","",VLOOKUP(AS93,'②シフト記号表（従来型・ユニット型共通）'!$C$6:$L$47,10,FALSE))</f>
        <v/>
      </c>
      <c r="AT94" s="276" t="str">
        <f>IF(AT93="","",VLOOKUP(AT93,'②シフト記号表（従来型・ユニット型共通）'!$C$6:$L$47,10,FALSE))</f>
        <v/>
      </c>
      <c r="AU94" s="277" t="str">
        <f>IF(AU93="","",VLOOKUP(AU93,'②シフト記号表（従来型・ユニット型共通）'!$C$6:$L$47,10,FALSE))</f>
        <v/>
      </c>
      <c r="AV94" s="275" t="str">
        <f>IF(AV93="","",VLOOKUP(AV93,'②シフト記号表（従来型・ユニット型共通）'!$C$6:$L$47,10,FALSE))</f>
        <v/>
      </c>
      <c r="AW94" s="276" t="str">
        <f>IF(AW93="","",VLOOKUP(AW93,'②シフト記号表（従来型・ユニット型共通）'!$C$6:$L$47,10,FALSE))</f>
        <v/>
      </c>
      <c r="AX94" s="276" t="str">
        <f>IF(AX93="","",VLOOKUP(AX93,'②シフト記号表（従来型・ユニット型共通）'!$C$6:$L$47,10,FALSE))</f>
        <v/>
      </c>
      <c r="AY94" s="276" t="str">
        <f>IF(AY93="","",VLOOKUP(AY93,'②シフト記号表（従来型・ユニット型共通）'!$C$6:$L$47,10,FALSE))</f>
        <v/>
      </c>
      <c r="AZ94" s="276" t="str">
        <f>IF(AZ93="","",VLOOKUP(AZ93,'②シフト記号表（従来型・ユニット型共通）'!$C$6:$L$47,10,FALSE))</f>
        <v/>
      </c>
      <c r="BA94" s="276" t="str">
        <f>IF(BA93="","",VLOOKUP(BA93,'②シフト記号表（従来型・ユニット型共通）'!$C$6:$L$47,10,FALSE))</f>
        <v/>
      </c>
      <c r="BB94" s="277" t="str">
        <f>IF(BB93="","",VLOOKUP(BB93,'②シフト記号表（従来型・ユニット型共通）'!$C$6:$L$47,10,FALSE))</f>
        <v/>
      </c>
      <c r="BC94" s="275" t="str">
        <f>IF(BC93="","",VLOOKUP(BC93,'②シフト記号表（従来型・ユニット型共通）'!$C$6:$L$47,10,FALSE))</f>
        <v/>
      </c>
      <c r="BD94" s="276" t="str">
        <f>IF(BD93="","",VLOOKUP(BD93,'②シフト記号表（従来型・ユニット型共通）'!$C$6:$L$47,10,FALSE))</f>
        <v/>
      </c>
      <c r="BE94" s="276" t="str">
        <f>IF(BE93="","",VLOOKUP(BE93,'②シフト記号表（従来型・ユニット型共通）'!$C$6:$L$47,10,FALSE))</f>
        <v/>
      </c>
      <c r="BF94" s="750">
        <f>IF($BI$3="４週",SUM(AA94:BB94),IF($BI$3="暦月",SUM(AA94:BE94),""))</f>
        <v>0</v>
      </c>
      <c r="BG94" s="751"/>
      <c r="BH94" s="752">
        <f>IF($BI$3="４週",BF94/4,IF($BI$3="暦月",(BF94/($BI$8/7)),""))</f>
        <v>0</v>
      </c>
      <c r="BI94" s="751"/>
      <c r="BJ94" s="747"/>
      <c r="BK94" s="748"/>
      <c r="BL94" s="748"/>
      <c r="BM94" s="748"/>
      <c r="BN94" s="749"/>
    </row>
    <row r="95" spans="2:66" ht="20.25" customHeight="1">
      <c r="B95" s="660">
        <f>B93+1</f>
        <v>40</v>
      </c>
      <c r="C95" s="814"/>
      <c r="D95" s="816"/>
      <c r="E95" s="681"/>
      <c r="F95" s="817"/>
      <c r="G95" s="724"/>
      <c r="H95" s="651"/>
      <c r="I95" s="270"/>
      <c r="J95" s="271"/>
      <c r="K95" s="270"/>
      <c r="L95" s="271"/>
      <c r="M95" s="725"/>
      <c r="N95" s="726"/>
      <c r="O95" s="649"/>
      <c r="P95" s="650"/>
      <c r="Q95" s="650"/>
      <c r="R95" s="651"/>
      <c r="S95" s="655"/>
      <c r="T95" s="656"/>
      <c r="U95" s="656"/>
      <c r="V95" s="656"/>
      <c r="W95" s="657"/>
      <c r="X95" s="290" t="s">
        <v>902</v>
      </c>
      <c r="Y95" s="291"/>
      <c r="Z95" s="292"/>
      <c r="AA95" s="283"/>
      <c r="AB95" s="284"/>
      <c r="AC95" s="284"/>
      <c r="AD95" s="284"/>
      <c r="AE95" s="284"/>
      <c r="AF95" s="284"/>
      <c r="AG95" s="285"/>
      <c r="AH95" s="283"/>
      <c r="AI95" s="284"/>
      <c r="AJ95" s="284"/>
      <c r="AK95" s="284"/>
      <c r="AL95" s="284"/>
      <c r="AM95" s="284"/>
      <c r="AN95" s="285"/>
      <c r="AO95" s="283"/>
      <c r="AP95" s="284"/>
      <c r="AQ95" s="284"/>
      <c r="AR95" s="284"/>
      <c r="AS95" s="284"/>
      <c r="AT95" s="284"/>
      <c r="AU95" s="285"/>
      <c r="AV95" s="283"/>
      <c r="AW95" s="284"/>
      <c r="AX95" s="284"/>
      <c r="AY95" s="284"/>
      <c r="AZ95" s="284"/>
      <c r="BA95" s="284"/>
      <c r="BB95" s="285"/>
      <c r="BC95" s="283"/>
      <c r="BD95" s="284"/>
      <c r="BE95" s="286"/>
      <c r="BF95" s="658"/>
      <c r="BG95" s="659"/>
      <c r="BH95" s="713"/>
      <c r="BI95" s="714"/>
      <c r="BJ95" s="715"/>
      <c r="BK95" s="716"/>
      <c r="BL95" s="716"/>
      <c r="BM95" s="716"/>
      <c r="BN95" s="717"/>
    </row>
    <row r="96" spans="2:66" ht="20.25" customHeight="1">
      <c r="B96" s="661"/>
      <c r="C96" s="815"/>
      <c r="D96" s="818"/>
      <c r="E96" s="681"/>
      <c r="F96" s="817"/>
      <c r="G96" s="753"/>
      <c r="H96" s="754"/>
      <c r="I96" s="293"/>
      <c r="J96" s="294">
        <f>G95</f>
        <v>0</v>
      </c>
      <c r="K96" s="293"/>
      <c r="L96" s="294">
        <f>M95</f>
        <v>0</v>
      </c>
      <c r="M96" s="755"/>
      <c r="N96" s="756"/>
      <c r="O96" s="757"/>
      <c r="P96" s="758"/>
      <c r="Q96" s="758"/>
      <c r="R96" s="754"/>
      <c r="S96" s="655"/>
      <c r="T96" s="656"/>
      <c r="U96" s="656"/>
      <c r="V96" s="656"/>
      <c r="W96" s="657"/>
      <c r="X96" s="287" t="s">
        <v>903</v>
      </c>
      <c r="Y96" s="288"/>
      <c r="Z96" s="289"/>
      <c r="AA96" s="275" t="str">
        <f>IF(AA95="","",VLOOKUP(AA95,'②シフト記号表（従来型・ユニット型共通）'!$C$6:$L$47,10,FALSE))</f>
        <v/>
      </c>
      <c r="AB96" s="276" t="str">
        <f>IF(AB95="","",VLOOKUP(AB95,'②シフト記号表（従来型・ユニット型共通）'!$C$6:$L$47,10,FALSE))</f>
        <v/>
      </c>
      <c r="AC96" s="276" t="str">
        <f>IF(AC95="","",VLOOKUP(AC95,'②シフト記号表（従来型・ユニット型共通）'!$C$6:$L$47,10,FALSE))</f>
        <v/>
      </c>
      <c r="AD96" s="276" t="str">
        <f>IF(AD95="","",VLOOKUP(AD95,'②シフト記号表（従来型・ユニット型共通）'!$C$6:$L$47,10,FALSE))</f>
        <v/>
      </c>
      <c r="AE96" s="276" t="str">
        <f>IF(AE95="","",VLOOKUP(AE95,'②シフト記号表（従来型・ユニット型共通）'!$C$6:$L$47,10,FALSE))</f>
        <v/>
      </c>
      <c r="AF96" s="276" t="str">
        <f>IF(AF95="","",VLOOKUP(AF95,'②シフト記号表（従来型・ユニット型共通）'!$C$6:$L$47,10,FALSE))</f>
        <v/>
      </c>
      <c r="AG96" s="277" t="str">
        <f>IF(AG95="","",VLOOKUP(AG95,'②シフト記号表（従来型・ユニット型共通）'!$C$6:$L$47,10,FALSE))</f>
        <v/>
      </c>
      <c r="AH96" s="275" t="str">
        <f>IF(AH95="","",VLOOKUP(AH95,'②シフト記号表（従来型・ユニット型共通）'!$C$6:$L$47,10,FALSE))</f>
        <v/>
      </c>
      <c r="AI96" s="276" t="str">
        <f>IF(AI95="","",VLOOKUP(AI95,'②シフト記号表（従来型・ユニット型共通）'!$C$6:$L$47,10,FALSE))</f>
        <v/>
      </c>
      <c r="AJ96" s="276" t="str">
        <f>IF(AJ95="","",VLOOKUP(AJ95,'②シフト記号表（従来型・ユニット型共通）'!$C$6:$L$47,10,FALSE))</f>
        <v/>
      </c>
      <c r="AK96" s="276" t="str">
        <f>IF(AK95="","",VLOOKUP(AK95,'②シフト記号表（従来型・ユニット型共通）'!$C$6:$L$47,10,FALSE))</f>
        <v/>
      </c>
      <c r="AL96" s="276" t="str">
        <f>IF(AL95="","",VLOOKUP(AL95,'②シフト記号表（従来型・ユニット型共通）'!$C$6:$L$47,10,FALSE))</f>
        <v/>
      </c>
      <c r="AM96" s="276" t="str">
        <f>IF(AM95="","",VLOOKUP(AM95,'②シフト記号表（従来型・ユニット型共通）'!$C$6:$L$47,10,FALSE))</f>
        <v/>
      </c>
      <c r="AN96" s="277" t="str">
        <f>IF(AN95="","",VLOOKUP(AN95,'②シフト記号表（従来型・ユニット型共通）'!$C$6:$L$47,10,FALSE))</f>
        <v/>
      </c>
      <c r="AO96" s="275" t="str">
        <f>IF(AO95="","",VLOOKUP(AO95,'②シフト記号表（従来型・ユニット型共通）'!$C$6:$L$47,10,FALSE))</f>
        <v/>
      </c>
      <c r="AP96" s="276" t="str">
        <f>IF(AP95="","",VLOOKUP(AP95,'②シフト記号表（従来型・ユニット型共通）'!$C$6:$L$47,10,FALSE))</f>
        <v/>
      </c>
      <c r="AQ96" s="276" t="str">
        <f>IF(AQ95="","",VLOOKUP(AQ95,'②シフト記号表（従来型・ユニット型共通）'!$C$6:$L$47,10,FALSE))</f>
        <v/>
      </c>
      <c r="AR96" s="276" t="str">
        <f>IF(AR95="","",VLOOKUP(AR95,'②シフト記号表（従来型・ユニット型共通）'!$C$6:$L$47,10,FALSE))</f>
        <v/>
      </c>
      <c r="AS96" s="276" t="str">
        <f>IF(AS95="","",VLOOKUP(AS95,'②シフト記号表（従来型・ユニット型共通）'!$C$6:$L$47,10,FALSE))</f>
        <v/>
      </c>
      <c r="AT96" s="276" t="str">
        <f>IF(AT95="","",VLOOKUP(AT95,'②シフト記号表（従来型・ユニット型共通）'!$C$6:$L$47,10,FALSE))</f>
        <v/>
      </c>
      <c r="AU96" s="277" t="str">
        <f>IF(AU95="","",VLOOKUP(AU95,'②シフト記号表（従来型・ユニット型共通）'!$C$6:$L$47,10,FALSE))</f>
        <v/>
      </c>
      <c r="AV96" s="275" t="str">
        <f>IF(AV95="","",VLOOKUP(AV95,'②シフト記号表（従来型・ユニット型共通）'!$C$6:$L$47,10,FALSE))</f>
        <v/>
      </c>
      <c r="AW96" s="276" t="str">
        <f>IF(AW95="","",VLOOKUP(AW95,'②シフト記号表（従来型・ユニット型共通）'!$C$6:$L$47,10,FALSE))</f>
        <v/>
      </c>
      <c r="AX96" s="276" t="str">
        <f>IF(AX95="","",VLOOKUP(AX95,'②シフト記号表（従来型・ユニット型共通）'!$C$6:$L$47,10,FALSE))</f>
        <v/>
      </c>
      <c r="AY96" s="276" t="str">
        <f>IF(AY95="","",VLOOKUP(AY95,'②シフト記号表（従来型・ユニット型共通）'!$C$6:$L$47,10,FALSE))</f>
        <v/>
      </c>
      <c r="AZ96" s="276" t="str">
        <f>IF(AZ95="","",VLOOKUP(AZ95,'②シフト記号表（従来型・ユニット型共通）'!$C$6:$L$47,10,FALSE))</f>
        <v/>
      </c>
      <c r="BA96" s="276" t="str">
        <f>IF(BA95="","",VLOOKUP(BA95,'②シフト記号表（従来型・ユニット型共通）'!$C$6:$L$47,10,FALSE))</f>
        <v/>
      </c>
      <c r="BB96" s="277" t="str">
        <f>IF(BB95="","",VLOOKUP(BB95,'②シフト記号表（従来型・ユニット型共通）'!$C$6:$L$47,10,FALSE))</f>
        <v/>
      </c>
      <c r="BC96" s="275" t="str">
        <f>IF(BC95="","",VLOOKUP(BC95,'②シフト記号表（従来型・ユニット型共通）'!$C$6:$L$47,10,FALSE))</f>
        <v/>
      </c>
      <c r="BD96" s="276" t="str">
        <f>IF(BD95="","",VLOOKUP(BD95,'②シフト記号表（従来型・ユニット型共通）'!$C$6:$L$47,10,FALSE))</f>
        <v/>
      </c>
      <c r="BE96" s="276" t="str">
        <f>IF(BE95="","",VLOOKUP(BE95,'②シフト記号表（従来型・ユニット型共通）'!$C$6:$L$47,10,FALSE))</f>
        <v/>
      </c>
      <c r="BF96" s="750">
        <f>IF($BI$3="４週",SUM(AA96:BB96),IF($BI$3="暦月",SUM(AA96:BE96),""))</f>
        <v>0</v>
      </c>
      <c r="BG96" s="751"/>
      <c r="BH96" s="752">
        <f>IF($BI$3="４週",BF96/4,IF($BI$3="暦月",(BF96/($BI$8/7)),""))</f>
        <v>0</v>
      </c>
      <c r="BI96" s="751"/>
      <c r="BJ96" s="747"/>
      <c r="BK96" s="748"/>
      <c r="BL96" s="748"/>
      <c r="BM96" s="748"/>
      <c r="BN96" s="749"/>
    </row>
    <row r="97" spans="2:66" ht="20.25" customHeight="1">
      <c r="B97" s="660">
        <f>B95+1</f>
        <v>41</v>
      </c>
      <c r="C97" s="814"/>
      <c r="D97" s="816"/>
      <c r="E97" s="681"/>
      <c r="F97" s="817"/>
      <c r="G97" s="724"/>
      <c r="H97" s="651"/>
      <c r="I97" s="270"/>
      <c r="J97" s="271"/>
      <c r="K97" s="270"/>
      <c r="L97" s="271"/>
      <c r="M97" s="725"/>
      <c r="N97" s="726"/>
      <c r="O97" s="649"/>
      <c r="P97" s="650"/>
      <c r="Q97" s="650"/>
      <c r="R97" s="651"/>
      <c r="S97" s="655"/>
      <c r="T97" s="656"/>
      <c r="U97" s="656"/>
      <c r="V97" s="656"/>
      <c r="W97" s="657"/>
      <c r="X97" s="290" t="s">
        <v>902</v>
      </c>
      <c r="Y97" s="291"/>
      <c r="Z97" s="292"/>
      <c r="AA97" s="283"/>
      <c r="AB97" s="284"/>
      <c r="AC97" s="284"/>
      <c r="AD97" s="284"/>
      <c r="AE97" s="284"/>
      <c r="AF97" s="284"/>
      <c r="AG97" s="285"/>
      <c r="AH97" s="283"/>
      <c r="AI97" s="284"/>
      <c r="AJ97" s="284"/>
      <c r="AK97" s="284"/>
      <c r="AL97" s="284"/>
      <c r="AM97" s="284"/>
      <c r="AN97" s="285"/>
      <c r="AO97" s="283"/>
      <c r="AP97" s="284"/>
      <c r="AQ97" s="284"/>
      <c r="AR97" s="284"/>
      <c r="AS97" s="284"/>
      <c r="AT97" s="284"/>
      <c r="AU97" s="285"/>
      <c r="AV97" s="283"/>
      <c r="AW97" s="284"/>
      <c r="AX97" s="284"/>
      <c r="AY97" s="284"/>
      <c r="AZ97" s="284"/>
      <c r="BA97" s="284"/>
      <c r="BB97" s="285"/>
      <c r="BC97" s="283"/>
      <c r="BD97" s="284"/>
      <c r="BE97" s="286"/>
      <c r="BF97" s="658"/>
      <c r="BG97" s="659"/>
      <c r="BH97" s="713"/>
      <c r="BI97" s="714"/>
      <c r="BJ97" s="715"/>
      <c r="BK97" s="716"/>
      <c r="BL97" s="716"/>
      <c r="BM97" s="716"/>
      <c r="BN97" s="717"/>
    </row>
    <row r="98" spans="2:66" ht="20.25" customHeight="1">
      <c r="B98" s="661"/>
      <c r="C98" s="815"/>
      <c r="D98" s="818"/>
      <c r="E98" s="681"/>
      <c r="F98" s="817"/>
      <c r="G98" s="753"/>
      <c r="H98" s="754"/>
      <c r="I98" s="293"/>
      <c r="J98" s="294">
        <f>G97</f>
        <v>0</v>
      </c>
      <c r="K98" s="293"/>
      <c r="L98" s="294">
        <f>M97</f>
        <v>0</v>
      </c>
      <c r="M98" s="755"/>
      <c r="N98" s="756"/>
      <c r="O98" s="757"/>
      <c r="P98" s="758"/>
      <c r="Q98" s="758"/>
      <c r="R98" s="754"/>
      <c r="S98" s="655"/>
      <c r="T98" s="656"/>
      <c r="U98" s="656"/>
      <c r="V98" s="656"/>
      <c r="W98" s="657"/>
      <c r="X98" s="287" t="s">
        <v>903</v>
      </c>
      <c r="Y98" s="288"/>
      <c r="Z98" s="289"/>
      <c r="AA98" s="275" t="str">
        <f>IF(AA97="","",VLOOKUP(AA97,'②シフト記号表（従来型・ユニット型共通）'!$C$6:$L$47,10,FALSE))</f>
        <v/>
      </c>
      <c r="AB98" s="276" t="str">
        <f>IF(AB97="","",VLOOKUP(AB97,'②シフト記号表（従来型・ユニット型共通）'!$C$6:$L$47,10,FALSE))</f>
        <v/>
      </c>
      <c r="AC98" s="276" t="str">
        <f>IF(AC97="","",VLOOKUP(AC97,'②シフト記号表（従来型・ユニット型共通）'!$C$6:$L$47,10,FALSE))</f>
        <v/>
      </c>
      <c r="AD98" s="276" t="str">
        <f>IF(AD97="","",VLOOKUP(AD97,'②シフト記号表（従来型・ユニット型共通）'!$C$6:$L$47,10,FALSE))</f>
        <v/>
      </c>
      <c r="AE98" s="276" t="str">
        <f>IF(AE97="","",VLOOKUP(AE97,'②シフト記号表（従来型・ユニット型共通）'!$C$6:$L$47,10,FALSE))</f>
        <v/>
      </c>
      <c r="AF98" s="276" t="str">
        <f>IF(AF97="","",VLOOKUP(AF97,'②シフト記号表（従来型・ユニット型共通）'!$C$6:$L$47,10,FALSE))</f>
        <v/>
      </c>
      <c r="AG98" s="277" t="str">
        <f>IF(AG97="","",VLOOKUP(AG97,'②シフト記号表（従来型・ユニット型共通）'!$C$6:$L$47,10,FALSE))</f>
        <v/>
      </c>
      <c r="AH98" s="275" t="str">
        <f>IF(AH97="","",VLOOKUP(AH97,'②シフト記号表（従来型・ユニット型共通）'!$C$6:$L$47,10,FALSE))</f>
        <v/>
      </c>
      <c r="AI98" s="276" t="str">
        <f>IF(AI97="","",VLOOKUP(AI97,'②シフト記号表（従来型・ユニット型共通）'!$C$6:$L$47,10,FALSE))</f>
        <v/>
      </c>
      <c r="AJ98" s="276" t="str">
        <f>IF(AJ97="","",VLOOKUP(AJ97,'②シフト記号表（従来型・ユニット型共通）'!$C$6:$L$47,10,FALSE))</f>
        <v/>
      </c>
      <c r="AK98" s="276" t="str">
        <f>IF(AK97="","",VLOOKUP(AK97,'②シフト記号表（従来型・ユニット型共通）'!$C$6:$L$47,10,FALSE))</f>
        <v/>
      </c>
      <c r="AL98" s="276" t="str">
        <f>IF(AL97="","",VLOOKUP(AL97,'②シフト記号表（従来型・ユニット型共通）'!$C$6:$L$47,10,FALSE))</f>
        <v/>
      </c>
      <c r="AM98" s="276" t="str">
        <f>IF(AM97="","",VLOOKUP(AM97,'②シフト記号表（従来型・ユニット型共通）'!$C$6:$L$47,10,FALSE))</f>
        <v/>
      </c>
      <c r="AN98" s="277" t="str">
        <f>IF(AN97="","",VLOOKUP(AN97,'②シフト記号表（従来型・ユニット型共通）'!$C$6:$L$47,10,FALSE))</f>
        <v/>
      </c>
      <c r="AO98" s="275" t="str">
        <f>IF(AO97="","",VLOOKUP(AO97,'②シフト記号表（従来型・ユニット型共通）'!$C$6:$L$47,10,FALSE))</f>
        <v/>
      </c>
      <c r="AP98" s="276" t="str">
        <f>IF(AP97="","",VLOOKUP(AP97,'②シフト記号表（従来型・ユニット型共通）'!$C$6:$L$47,10,FALSE))</f>
        <v/>
      </c>
      <c r="AQ98" s="276" t="str">
        <f>IF(AQ97="","",VLOOKUP(AQ97,'②シフト記号表（従来型・ユニット型共通）'!$C$6:$L$47,10,FALSE))</f>
        <v/>
      </c>
      <c r="AR98" s="276" t="str">
        <f>IF(AR97="","",VLOOKUP(AR97,'②シフト記号表（従来型・ユニット型共通）'!$C$6:$L$47,10,FALSE))</f>
        <v/>
      </c>
      <c r="AS98" s="276" t="str">
        <f>IF(AS97="","",VLOOKUP(AS97,'②シフト記号表（従来型・ユニット型共通）'!$C$6:$L$47,10,FALSE))</f>
        <v/>
      </c>
      <c r="AT98" s="276" t="str">
        <f>IF(AT97="","",VLOOKUP(AT97,'②シフト記号表（従来型・ユニット型共通）'!$C$6:$L$47,10,FALSE))</f>
        <v/>
      </c>
      <c r="AU98" s="277" t="str">
        <f>IF(AU97="","",VLOOKUP(AU97,'②シフト記号表（従来型・ユニット型共通）'!$C$6:$L$47,10,FALSE))</f>
        <v/>
      </c>
      <c r="AV98" s="275" t="str">
        <f>IF(AV97="","",VLOOKUP(AV97,'②シフト記号表（従来型・ユニット型共通）'!$C$6:$L$47,10,FALSE))</f>
        <v/>
      </c>
      <c r="AW98" s="276" t="str">
        <f>IF(AW97="","",VLOOKUP(AW97,'②シフト記号表（従来型・ユニット型共通）'!$C$6:$L$47,10,FALSE))</f>
        <v/>
      </c>
      <c r="AX98" s="276" t="str">
        <f>IF(AX97="","",VLOOKUP(AX97,'②シフト記号表（従来型・ユニット型共通）'!$C$6:$L$47,10,FALSE))</f>
        <v/>
      </c>
      <c r="AY98" s="276" t="str">
        <f>IF(AY97="","",VLOOKUP(AY97,'②シフト記号表（従来型・ユニット型共通）'!$C$6:$L$47,10,FALSE))</f>
        <v/>
      </c>
      <c r="AZ98" s="276" t="str">
        <f>IF(AZ97="","",VLOOKUP(AZ97,'②シフト記号表（従来型・ユニット型共通）'!$C$6:$L$47,10,FALSE))</f>
        <v/>
      </c>
      <c r="BA98" s="276" t="str">
        <f>IF(BA97="","",VLOOKUP(BA97,'②シフト記号表（従来型・ユニット型共通）'!$C$6:$L$47,10,FALSE))</f>
        <v/>
      </c>
      <c r="BB98" s="277" t="str">
        <f>IF(BB97="","",VLOOKUP(BB97,'②シフト記号表（従来型・ユニット型共通）'!$C$6:$L$47,10,FALSE))</f>
        <v/>
      </c>
      <c r="BC98" s="275" t="str">
        <f>IF(BC97="","",VLOOKUP(BC97,'②シフト記号表（従来型・ユニット型共通）'!$C$6:$L$47,10,FALSE))</f>
        <v/>
      </c>
      <c r="BD98" s="276" t="str">
        <f>IF(BD97="","",VLOOKUP(BD97,'②シフト記号表（従来型・ユニット型共通）'!$C$6:$L$47,10,FALSE))</f>
        <v/>
      </c>
      <c r="BE98" s="276" t="str">
        <f>IF(BE97="","",VLOOKUP(BE97,'②シフト記号表（従来型・ユニット型共通）'!$C$6:$L$47,10,FALSE))</f>
        <v/>
      </c>
      <c r="BF98" s="750">
        <f>IF($BI$3="４週",SUM(AA98:BB98),IF($BI$3="暦月",SUM(AA98:BE98),""))</f>
        <v>0</v>
      </c>
      <c r="BG98" s="751"/>
      <c r="BH98" s="752">
        <f>IF($BI$3="４週",BF98/4,IF($BI$3="暦月",(BF98/($BI$8/7)),""))</f>
        <v>0</v>
      </c>
      <c r="BI98" s="751"/>
      <c r="BJ98" s="747"/>
      <c r="BK98" s="748"/>
      <c r="BL98" s="748"/>
      <c r="BM98" s="748"/>
      <c r="BN98" s="749"/>
    </row>
    <row r="99" spans="2:66" ht="20.25" customHeight="1">
      <c r="B99" s="660">
        <f>B97+1</f>
        <v>42</v>
      </c>
      <c r="C99" s="814"/>
      <c r="D99" s="816"/>
      <c r="E99" s="681"/>
      <c r="F99" s="817"/>
      <c r="G99" s="724"/>
      <c r="H99" s="651"/>
      <c r="I99" s="270"/>
      <c r="J99" s="271"/>
      <c r="K99" s="270"/>
      <c r="L99" s="271"/>
      <c r="M99" s="725"/>
      <c r="N99" s="726"/>
      <c r="O99" s="649"/>
      <c r="P99" s="650"/>
      <c r="Q99" s="650"/>
      <c r="R99" s="651"/>
      <c r="S99" s="655"/>
      <c r="T99" s="656"/>
      <c r="U99" s="656"/>
      <c r="V99" s="656"/>
      <c r="W99" s="657"/>
      <c r="X99" s="290" t="s">
        <v>902</v>
      </c>
      <c r="Y99" s="291"/>
      <c r="Z99" s="292"/>
      <c r="AA99" s="283"/>
      <c r="AB99" s="284"/>
      <c r="AC99" s="284"/>
      <c r="AD99" s="284"/>
      <c r="AE99" s="284"/>
      <c r="AF99" s="284"/>
      <c r="AG99" s="285"/>
      <c r="AH99" s="283"/>
      <c r="AI99" s="284"/>
      <c r="AJ99" s="284"/>
      <c r="AK99" s="284"/>
      <c r="AL99" s="284"/>
      <c r="AM99" s="284"/>
      <c r="AN99" s="285"/>
      <c r="AO99" s="283"/>
      <c r="AP99" s="284"/>
      <c r="AQ99" s="284"/>
      <c r="AR99" s="284"/>
      <c r="AS99" s="284"/>
      <c r="AT99" s="284"/>
      <c r="AU99" s="285"/>
      <c r="AV99" s="283"/>
      <c r="AW99" s="284"/>
      <c r="AX99" s="284"/>
      <c r="AY99" s="284"/>
      <c r="AZ99" s="284"/>
      <c r="BA99" s="284"/>
      <c r="BB99" s="285"/>
      <c r="BC99" s="283"/>
      <c r="BD99" s="284"/>
      <c r="BE99" s="286"/>
      <c r="BF99" s="658"/>
      <c r="BG99" s="659"/>
      <c r="BH99" s="713"/>
      <c r="BI99" s="714"/>
      <c r="BJ99" s="715"/>
      <c r="BK99" s="716"/>
      <c r="BL99" s="716"/>
      <c r="BM99" s="716"/>
      <c r="BN99" s="717"/>
    </row>
    <row r="100" spans="2:66" ht="20.25" customHeight="1">
      <c r="B100" s="661"/>
      <c r="C100" s="815"/>
      <c r="D100" s="818"/>
      <c r="E100" s="681"/>
      <c r="F100" s="817"/>
      <c r="G100" s="753"/>
      <c r="H100" s="754"/>
      <c r="I100" s="293"/>
      <c r="J100" s="294">
        <f>G99</f>
        <v>0</v>
      </c>
      <c r="K100" s="293"/>
      <c r="L100" s="294">
        <f>M99</f>
        <v>0</v>
      </c>
      <c r="M100" s="755"/>
      <c r="N100" s="756"/>
      <c r="O100" s="757"/>
      <c r="P100" s="758"/>
      <c r="Q100" s="758"/>
      <c r="R100" s="754"/>
      <c r="S100" s="655"/>
      <c r="T100" s="656"/>
      <c r="U100" s="656"/>
      <c r="V100" s="656"/>
      <c r="W100" s="657"/>
      <c r="X100" s="287" t="s">
        <v>903</v>
      </c>
      <c r="Y100" s="288"/>
      <c r="Z100" s="289"/>
      <c r="AA100" s="275" t="str">
        <f>IF(AA99="","",VLOOKUP(AA99,'②シフト記号表（従来型・ユニット型共通）'!$C$6:$L$47,10,FALSE))</f>
        <v/>
      </c>
      <c r="AB100" s="276" t="str">
        <f>IF(AB99="","",VLOOKUP(AB99,'②シフト記号表（従来型・ユニット型共通）'!$C$6:$L$47,10,FALSE))</f>
        <v/>
      </c>
      <c r="AC100" s="276" t="str">
        <f>IF(AC99="","",VLOOKUP(AC99,'②シフト記号表（従来型・ユニット型共通）'!$C$6:$L$47,10,FALSE))</f>
        <v/>
      </c>
      <c r="AD100" s="276" t="str">
        <f>IF(AD99="","",VLOOKUP(AD99,'②シフト記号表（従来型・ユニット型共通）'!$C$6:$L$47,10,FALSE))</f>
        <v/>
      </c>
      <c r="AE100" s="276" t="str">
        <f>IF(AE99="","",VLOOKUP(AE99,'②シフト記号表（従来型・ユニット型共通）'!$C$6:$L$47,10,FALSE))</f>
        <v/>
      </c>
      <c r="AF100" s="276" t="str">
        <f>IF(AF99="","",VLOOKUP(AF99,'②シフト記号表（従来型・ユニット型共通）'!$C$6:$L$47,10,FALSE))</f>
        <v/>
      </c>
      <c r="AG100" s="277" t="str">
        <f>IF(AG99="","",VLOOKUP(AG99,'②シフト記号表（従来型・ユニット型共通）'!$C$6:$L$47,10,FALSE))</f>
        <v/>
      </c>
      <c r="AH100" s="275" t="str">
        <f>IF(AH99="","",VLOOKUP(AH99,'②シフト記号表（従来型・ユニット型共通）'!$C$6:$L$47,10,FALSE))</f>
        <v/>
      </c>
      <c r="AI100" s="276" t="str">
        <f>IF(AI99="","",VLOOKUP(AI99,'②シフト記号表（従来型・ユニット型共通）'!$C$6:$L$47,10,FALSE))</f>
        <v/>
      </c>
      <c r="AJ100" s="276" t="str">
        <f>IF(AJ99="","",VLOOKUP(AJ99,'②シフト記号表（従来型・ユニット型共通）'!$C$6:$L$47,10,FALSE))</f>
        <v/>
      </c>
      <c r="AK100" s="276" t="str">
        <f>IF(AK99="","",VLOOKUP(AK99,'②シフト記号表（従来型・ユニット型共通）'!$C$6:$L$47,10,FALSE))</f>
        <v/>
      </c>
      <c r="AL100" s="276" t="str">
        <f>IF(AL99="","",VLOOKUP(AL99,'②シフト記号表（従来型・ユニット型共通）'!$C$6:$L$47,10,FALSE))</f>
        <v/>
      </c>
      <c r="AM100" s="276" t="str">
        <f>IF(AM99="","",VLOOKUP(AM99,'②シフト記号表（従来型・ユニット型共通）'!$C$6:$L$47,10,FALSE))</f>
        <v/>
      </c>
      <c r="AN100" s="277" t="str">
        <f>IF(AN99="","",VLOOKUP(AN99,'②シフト記号表（従来型・ユニット型共通）'!$C$6:$L$47,10,FALSE))</f>
        <v/>
      </c>
      <c r="AO100" s="275" t="str">
        <f>IF(AO99="","",VLOOKUP(AO99,'②シフト記号表（従来型・ユニット型共通）'!$C$6:$L$47,10,FALSE))</f>
        <v/>
      </c>
      <c r="AP100" s="276" t="str">
        <f>IF(AP99="","",VLOOKUP(AP99,'②シフト記号表（従来型・ユニット型共通）'!$C$6:$L$47,10,FALSE))</f>
        <v/>
      </c>
      <c r="AQ100" s="276" t="str">
        <f>IF(AQ99="","",VLOOKUP(AQ99,'②シフト記号表（従来型・ユニット型共通）'!$C$6:$L$47,10,FALSE))</f>
        <v/>
      </c>
      <c r="AR100" s="276" t="str">
        <f>IF(AR99="","",VLOOKUP(AR99,'②シフト記号表（従来型・ユニット型共通）'!$C$6:$L$47,10,FALSE))</f>
        <v/>
      </c>
      <c r="AS100" s="276" t="str">
        <f>IF(AS99="","",VLOOKUP(AS99,'②シフト記号表（従来型・ユニット型共通）'!$C$6:$L$47,10,FALSE))</f>
        <v/>
      </c>
      <c r="AT100" s="276" t="str">
        <f>IF(AT99="","",VLOOKUP(AT99,'②シフト記号表（従来型・ユニット型共通）'!$C$6:$L$47,10,FALSE))</f>
        <v/>
      </c>
      <c r="AU100" s="277" t="str">
        <f>IF(AU99="","",VLOOKUP(AU99,'②シフト記号表（従来型・ユニット型共通）'!$C$6:$L$47,10,FALSE))</f>
        <v/>
      </c>
      <c r="AV100" s="275" t="str">
        <f>IF(AV99="","",VLOOKUP(AV99,'②シフト記号表（従来型・ユニット型共通）'!$C$6:$L$47,10,FALSE))</f>
        <v/>
      </c>
      <c r="AW100" s="276" t="str">
        <f>IF(AW99="","",VLOOKUP(AW99,'②シフト記号表（従来型・ユニット型共通）'!$C$6:$L$47,10,FALSE))</f>
        <v/>
      </c>
      <c r="AX100" s="276" t="str">
        <f>IF(AX99="","",VLOOKUP(AX99,'②シフト記号表（従来型・ユニット型共通）'!$C$6:$L$47,10,FALSE))</f>
        <v/>
      </c>
      <c r="AY100" s="276" t="str">
        <f>IF(AY99="","",VLOOKUP(AY99,'②シフト記号表（従来型・ユニット型共通）'!$C$6:$L$47,10,FALSE))</f>
        <v/>
      </c>
      <c r="AZ100" s="276" t="str">
        <f>IF(AZ99="","",VLOOKUP(AZ99,'②シフト記号表（従来型・ユニット型共通）'!$C$6:$L$47,10,FALSE))</f>
        <v/>
      </c>
      <c r="BA100" s="276" t="str">
        <f>IF(BA99="","",VLOOKUP(BA99,'②シフト記号表（従来型・ユニット型共通）'!$C$6:$L$47,10,FALSE))</f>
        <v/>
      </c>
      <c r="BB100" s="277" t="str">
        <f>IF(BB99="","",VLOOKUP(BB99,'②シフト記号表（従来型・ユニット型共通）'!$C$6:$L$47,10,FALSE))</f>
        <v/>
      </c>
      <c r="BC100" s="275" t="str">
        <f>IF(BC99="","",VLOOKUP(BC99,'②シフト記号表（従来型・ユニット型共通）'!$C$6:$L$47,10,FALSE))</f>
        <v/>
      </c>
      <c r="BD100" s="276" t="str">
        <f>IF(BD99="","",VLOOKUP(BD99,'②シフト記号表（従来型・ユニット型共通）'!$C$6:$L$47,10,FALSE))</f>
        <v/>
      </c>
      <c r="BE100" s="276" t="str">
        <f>IF(BE99="","",VLOOKUP(BE99,'②シフト記号表（従来型・ユニット型共通）'!$C$6:$L$47,10,FALSE))</f>
        <v/>
      </c>
      <c r="BF100" s="750">
        <f>IF($BI$3="４週",SUM(AA100:BB100),IF($BI$3="暦月",SUM(AA100:BE100),""))</f>
        <v>0</v>
      </c>
      <c r="BG100" s="751"/>
      <c r="BH100" s="752">
        <f>IF($BI$3="４週",BF100/4,IF($BI$3="暦月",(BF100/($BI$8/7)),""))</f>
        <v>0</v>
      </c>
      <c r="BI100" s="751"/>
      <c r="BJ100" s="747"/>
      <c r="BK100" s="748"/>
      <c r="BL100" s="748"/>
      <c r="BM100" s="748"/>
      <c r="BN100" s="749"/>
    </row>
    <row r="101" spans="2:66" ht="20.25" customHeight="1">
      <c r="B101" s="660">
        <f>B99+1</f>
        <v>43</v>
      </c>
      <c r="C101" s="814"/>
      <c r="D101" s="816"/>
      <c r="E101" s="681"/>
      <c r="F101" s="817"/>
      <c r="G101" s="724"/>
      <c r="H101" s="651"/>
      <c r="I101" s="270"/>
      <c r="J101" s="271"/>
      <c r="K101" s="270"/>
      <c r="L101" s="271"/>
      <c r="M101" s="725"/>
      <c r="N101" s="726"/>
      <c r="O101" s="649"/>
      <c r="P101" s="650"/>
      <c r="Q101" s="650"/>
      <c r="R101" s="651"/>
      <c r="S101" s="655"/>
      <c r="T101" s="656"/>
      <c r="U101" s="656"/>
      <c r="V101" s="656"/>
      <c r="W101" s="657"/>
      <c r="X101" s="290" t="s">
        <v>902</v>
      </c>
      <c r="Y101" s="291"/>
      <c r="Z101" s="292"/>
      <c r="AA101" s="283"/>
      <c r="AB101" s="284"/>
      <c r="AC101" s="284"/>
      <c r="AD101" s="284"/>
      <c r="AE101" s="284"/>
      <c r="AF101" s="284"/>
      <c r="AG101" s="285"/>
      <c r="AH101" s="283"/>
      <c r="AI101" s="284"/>
      <c r="AJ101" s="284"/>
      <c r="AK101" s="284"/>
      <c r="AL101" s="284"/>
      <c r="AM101" s="284"/>
      <c r="AN101" s="285"/>
      <c r="AO101" s="283"/>
      <c r="AP101" s="284"/>
      <c r="AQ101" s="284"/>
      <c r="AR101" s="284"/>
      <c r="AS101" s="284"/>
      <c r="AT101" s="284"/>
      <c r="AU101" s="285"/>
      <c r="AV101" s="283"/>
      <c r="AW101" s="284"/>
      <c r="AX101" s="284"/>
      <c r="AY101" s="284"/>
      <c r="AZ101" s="284"/>
      <c r="BA101" s="284"/>
      <c r="BB101" s="285"/>
      <c r="BC101" s="283"/>
      <c r="BD101" s="284"/>
      <c r="BE101" s="286"/>
      <c r="BF101" s="658"/>
      <c r="BG101" s="659"/>
      <c r="BH101" s="713"/>
      <c r="BI101" s="714"/>
      <c r="BJ101" s="715"/>
      <c r="BK101" s="716"/>
      <c r="BL101" s="716"/>
      <c r="BM101" s="716"/>
      <c r="BN101" s="717"/>
    </row>
    <row r="102" spans="2:66" ht="20.25" customHeight="1">
      <c r="B102" s="661"/>
      <c r="C102" s="815"/>
      <c r="D102" s="818"/>
      <c r="E102" s="681"/>
      <c r="F102" s="817"/>
      <c r="G102" s="753"/>
      <c r="H102" s="754"/>
      <c r="I102" s="293"/>
      <c r="J102" s="294">
        <f>G101</f>
        <v>0</v>
      </c>
      <c r="K102" s="293"/>
      <c r="L102" s="294">
        <f>M101</f>
        <v>0</v>
      </c>
      <c r="M102" s="755"/>
      <c r="N102" s="756"/>
      <c r="O102" s="757"/>
      <c r="P102" s="758"/>
      <c r="Q102" s="758"/>
      <c r="R102" s="754"/>
      <c r="S102" s="655"/>
      <c r="T102" s="656"/>
      <c r="U102" s="656"/>
      <c r="V102" s="656"/>
      <c r="W102" s="657"/>
      <c r="X102" s="287" t="s">
        <v>903</v>
      </c>
      <c r="Y102" s="288"/>
      <c r="Z102" s="289"/>
      <c r="AA102" s="275" t="str">
        <f>IF(AA101="","",VLOOKUP(AA101,'②シフト記号表（従来型・ユニット型共通）'!$C$6:$L$47,10,FALSE))</f>
        <v/>
      </c>
      <c r="AB102" s="276" t="str">
        <f>IF(AB101="","",VLOOKUP(AB101,'②シフト記号表（従来型・ユニット型共通）'!$C$6:$L$47,10,FALSE))</f>
        <v/>
      </c>
      <c r="AC102" s="276" t="str">
        <f>IF(AC101="","",VLOOKUP(AC101,'②シフト記号表（従来型・ユニット型共通）'!$C$6:$L$47,10,FALSE))</f>
        <v/>
      </c>
      <c r="AD102" s="276" t="str">
        <f>IF(AD101="","",VLOOKUP(AD101,'②シフト記号表（従来型・ユニット型共通）'!$C$6:$L$47,10,FALSE))</f>
        <v/>
      </c>
      <c r="AE102" s="276" t="str">
        <f>IF(AE101="","",VLOOKUP(AE101,'②シフト記号表（従来型・ユニット型共通）'!$C$6:$L$47,10,FALSE))</f>
        <v/>
      </c>
      <c r="AF102" s="276" t="str">
        <f>IF(AF101="","",VLOOKUP(AF101,'②シフト記号表（従来型・ユニット型共通）'!$C$6:$L$47,10,FALSE))</f>
        <v/>
      </c>
      <c r="AG102" s="277" t="str">
        <f>IF(AG101="","",VLOOKUP(AG101,'②シフト記号表（従来型・ユニット型共通）'!$C$6:$L$47,10,FALSE))</f>
        <v/>
      </c>
      <c r="AH102" s="275" t="str">
        <f>IF(AH101="","",VLOOKUP(AH101,'②シフト記号表（従来型・ユニット型共通）'!$C$6:$L$47,10,FALSE))</f>
        <v/>
      </c>
      <c r="AI102" s="276" t="str">
        <f>IF(AI101="","",VLOOKUP(AI101,'②シフト記号表（従来型・ユニット型共通）'!$C$6:$L$47,10,FALSE))</f>
        <v/>
      </c>
      <c r="AJ102" s="276" t="str">
        <f>IF(AJ101="","",VLOOKUP(AJ101,'②シフト記号表（従来型・ユニット型共通）'!$C$6:$L$47,10,FALSE))</f>
        <v/>
      </c>
      <c r="AK102" s="276" t="str">
        <f>IF(AK101="","",VLOOKUP(AK101,'②シフト記号表（従来型・ユニット型共通）'!$C$6:$L$47,10,FALSE))</f>
        <v/>
      </c>
      <c r="AL102" s="276" t="str">
        <f>IF(AL101="","",VLOOKUP(AL101,'②シフト記号表（従来型・ユニット型共通）'!$C$6:$L$47,10,FALSE))</f>
        <v/>
      </c>
      <c r="AM102" s="276" t="str">
        <f>IF(AM101="","",VLOOKUP(AM101,'②シフト記号表（従来型・ユニット型共通）'!$C$6:$L$47,10,FALSE))</f>
        <v/>
      </c>
      <c r="AN102" s="277" t="str">
        <f>IF(AN101="","",VLOOKUP(AN101,'②シフト記号表（従来型・ユニット型共通）'!$C$6:$L$47,10,FALSE))</f>
        <v/>
      </c>
      <c r="AO102" s="275" t="str">
        <f>IF(AO101="","",VLOOKUP(AO101,'②シフト記号表（従来型・ユニット型共通）'!$C$6:$L$47,10,FALSE))</f>
        <v/>
      </c>
      <c r="AP102" s="276" t="str">
        <f>IF(AP101="","",VLOOKUP(AP101,'②シフト記号表（従来型・ユニット型共通）'!$C$6:$L$47,10,FALSE))</f>
        <v/>
      </c>
      <c r="AQ102" s="276" t="str">
        <f>IF(AQ101="","",VLOOKUP(AQ101,'②シフト記号表（従来型・ユニット型共通）'!$C$6:$L$47,10,FALSE))</f>
        <v/>
      </c>
      <c r="AR102" s="276" t="str">
        <f>IF(AR101="","",VLOOKUP(AR101,'②シフト記号表（従来型・ユニット型共通）'!$C$6:$L$47,10,FALSE))</f>
        <v/>
      </c>
      <c r="AS102" s="276" t="str">
        <f>IF(AS101="","",VLOOKUP(AS101,'②シフト記号表（従来型・ユニット型共通）'!$C$6:$L$47,10,FALSE))</f>
        <v/>
      </c>
      <c r="AT102" s="276" t="str">
        <f>IF(AT101="","",VLOOKUP(AT101,'②シフト記号表（従来型・ユニット型共通）'!$C$6:$L$47,10,FALSE))</f>
        <v/>
      </c>
      <c r="AU102" s="277" t="str">
        <f>IF(AU101="","",VLOOKUP(AU101,'②シフト記号表（従来型・ユニット型共通）'!$C$6:$L$47,10,FALSE))</f>
        <v/>
      </c>
      <c r="AV102" s="275" t="str">
        <f>IF(AV101="","",VLOOKUP(AV101,'②シフト記号表（従来型・ユニット型共通）'!$C$6:$L$47,10,FALSE))</f>
        <v/>
      </c>
      <c r="AW102" s="276" t="str">
        <f>IF(AW101="","",VLOOKUP(AW101,'②シフト記号表（従来型・ユニット型共通）'!$C$6:$L$47,10,FALSE))</f>
        <v/>
      </c>
      <c r="AX102" s="276" t="str">
        <f>IF(AX101="","",VLOOKUP(AX101,'②シフト記号表（従来型・ユニット型共通）'!$C$6:$L$47,10,FALSE))</f>
        <v/>
      </c>
      <c r="AY102" s="276" t="str">
        <f>IF(AY101="","",VLOOKUP(AY101,'②シフト記号表（従来型・ユニット型共通）'!$C$6:$L$47,10,FALSE))</f>
        <v/>
      </c>
      <c r="AZ102" s="276" t="str">
        <f>IF(AZ101="","",VLOOKUP(AZ101,'②シフト記号表（従来型・ユニット型共通）'!$C$6:$L$47,10,FALSE))</f>
        <v/>
      </c>
      <c r="BA102" s="276" t="str">
        <f>IF(BA101="","",VLOOKUP(BA101,'②シフト記号表（従来型・ユニット型共通）'!$C$6:$L$47,10,FALSE))</f>
        <v/>
      </c>
      <c r="BB102" s="277" t="str">
        <f>IF(BB101="","",VLOOKUP(BB101,'②シフト記号表（従来型・ユニット型共通）'!$C$6:$L$47,10,FALSE))</f>
        <v/>
      </c>
      <c r="BC102" s="275" t="str">
        <f>IF(BC101="","",VLOOKUP(BC101,'②シフト記号表（従来型・ユニット型共通）'!$C$6:$L$47,10,FALSE))</f>
        <v/>
      </c>
      <c r="BD102" s="276" t="str">
        <f>IF(BD101="","",VLOOKUP(BD101,'②シフト記号表（従来型・ユニット型共通）'!$C$6:$L$47,10,FALSE))</f>
        <v/>
      </c>
      <c r="BE102" s="276" t="str">
        <f>IF(BE101="","",VLOOKUP(BE101,'②シフト記号表（従来型・ユニット型共通）'!$C$6:$L$47,10,FALSE))</f>
        <v/>
      </c>
      <c r="BF102" s="750">
        <f>IF($BI$3="４週",SUM(AA102:BB102),IF($BI$3="暦月",SUM(AA102:BE102),""))</f>
        <v>0</v>
      </c>
      <c r="BG102" s="751"/>
      <c r="BH102" s="752">
        <f>IF($BI$3="４週",BF102/4,IF($BI$3="暦月",(BF102/($BI$8/7)),""))</f>
        <v>0</v>
      </c>
      <c r="BI102" s="751"/>
      <c r="BJ102" s="747"/>
      <c r="BK102" s="748"/>
      <c r="BL102" s="748"/>
      <c r="BM102" s="748"/>
      <c r="BN102" s="749"/>
    </row>
    <row r="103" spans="2:66" ht="20.25" customHeight="1">
      <c r="B103" s="660">
        <f>B101+1</f>
        <v>44</v>
      </c>
      <c r="C103" s="814"/>
      <c r="D103" s="816"/>
      <c r="E103" s="681"/>
      <c r="F103" s="817"/>
      <c r="G103" s="724"/>
      <c r="H103" s="651"/>
      <c r="I103" s="270"/>
      <c r="J103" s="271"/>
      <c r="K103" s="270"/>
      <c r="L103" s="271"/>
      <c r="M103" s="725"/>
      <c r="N103" s="726"/>
      <c r="O103" s="649"/>
      <c r="P103" s="650"/>
      <c r="Q103" s="650"/>
      <c r="R103" s="651"/>
      <c r="S103" s="655"/>
      <c r="T103" s="656"/>
      <c r="U103" s="656"/>
      <c r="V103" s="656"/>
      <c r="W103" s="657"/>
      <c r="X103" s="290" t="s">
        <v>902</v>
      </c>
      <c r="Y103" s="291"/>
      <c r="Z103" s="292"/>
      <c r="AA103" s="283"/>
      <c r="AB103" s="284"/>
      <c r="AC103" s="284"/>
      <c r="AD103" s="284"/>
      <c r="AE103" s="284"/>
      <c r="AF103" s="284"/>
      <c r="AG103" s="285"/>
      <c r="AH103" s="283"/>
      <c r="AI103" s="284"/>
      <c r="AJ103" s="284"/>
      <c r="AK103" s="284"/>
      <c r="AL103" s="284"/>
      <c r="AM103" s="284"/>
      <c r="AN103" s="285"/>
      <c r="AO103" s="283"/>
      <c r="AP103" s="284"/>
      <c r="AQ103" s="284"/>
      <c r="AR103" s="284"/>
      <c r="AS103" s="284"/>
      <c r="AT103" s="284"/>
      <c r="AU103" s="285"/>
      <c r="AV103" s="283"/>
      <c r="AW103" s="284"/>
      <c r="AX103" s="284"/>
      <c r="AY103" s="284"/>
      <c r="AZ103" s="284"/>
      <c r="BA103" s="284"/>
      <c r="BB103" s="285"/>
      <c r="BC103" s="283"/>
      <c r="BD103" s="284"/>
      <c r="BE103" s="286"/>
      <c r="BF103" s="658"/>
      <c r="BG103" s="659"/>
      <c r="BH103" s="713"/>
      <c r="BI103" s="714"/>
      <c r="BJ103" s="715"/>
      <c r="BK103" s="716"/>
      <c r="BL103" s="716"/>
      <c r="BM103" s="716"/>
      <c r="BN103" s="717"/>
    </row>
    <row r="104" spans="2:66" ht="20.25" customHeight="1">
      <c r="B104" s="661"/>
      <c r="C104" s="815"/>
      <c r="D104" s="818"/>
      <c r="E104" s="681"/>
      <c r="F104" s="817"/>
      <c r="G104" s="753"/>
      <c r="H104" s="754"/>
      <c r="I104" s="293"/>
      <c r="J104" s="294">
        <f>G103</f>
        <v>0</v>
      </c>
      <c r="K104" s="293"/>
      <c r="L104" s="294">
        <f>M103</f>
        <v>0</v>
      </c>
      <c r="M104" s="755"/>
      <c r="N104" s="756"/>
      <c r="O104" s="757"/>
      <c r="P104" s="758"/>
      <c r="Q104" s="758"/>
      <c r="R104" s="754"/>
      <c r="S104" s="655"/>
      <c r="T104" s="656"/>
      <c r="U104" s="656"/>
      <c r="V104" s="656"/>
      <c r="W104" s="657"/>
      <c r="X104" s="287" t="s">
        <v>903</v>
      </c>
      <c r="Y104" s="288"/>
      <c r="Z104" s="289"/>
      <c r="AA104" s="275" t="str">
        <f>IF(AA103="","",VLOOKUP(AA103,'②シフト記号表（従来型・ユニット型共通）'!$C$6:$L$47,10,FALSE))</f>
        <v/>
      </c>
      <c r="AB104" s="276" t="str">
        <f>IF(AB103="","",VLOOKUP(AB103,'②シフト記号表（従来型・ユニット型共通）'!$C$6:$L$47,10,FALSE))</f>
        <v/>
      </c>
      <c r="AC104" s="276" t="str">
        <f>IF(AC103="","",VLOOKUP(AC103,'②シフト記号表（従来型・ユニット型共通）'!$C$6:$L$47,10,FALSE))</f>
        <v/>
      </c>
      <c r="AD104" s="276" t="str">
        <f>IF(AD103="","",VLOOKUP(AD103,'②シフト記号表（従来型・ユニット型共通）'!$C$6:$L$47,10,FALSE))</f>
        <v/>
      </c>
      <c r="AE104" s="276" t="str">
        <f>IF(AE103="","",VLOOKUP(AE103,'②シフト記号表（従来型・ユニット型共通）'!$C$6:$L$47,10,FALSE))</f>
        <v/>
      </c>
      <c r="AF104" s="276" t="str">
        <f>IF(AF103="","",VLOOKUP(AF103,'②シフト記号表（従来型・ユニット型共通）'!$C$6:$L$47,10,FALSE))</f>
        <v/>
      </c>
      <c r="AG104" s="277" t="str">
        <f>IF(AG103="","",VLOOKUP(AG103,'②シフト記号表（従来型・ユニット型共通）'!$C$6:$L$47,10,FALSE))</f>
        <v/>
      </c>
      <c r="AH104" s="275" t="str">
        <f>IF(AH103="","",VLOOKUP(AH103,'②シフト記号表（従来型・ユニット型共通）'!$C$6:$L$47,10,FALSE))</f>
        <v/>
      </c>
      <c r="AI104" s="276" t="str">
        <f>IF(AI103="","",VLOOKUP(AI103,'②シフト記号表（従来型・ユニット型共通）'!$C$6:$L$47,10,FALSE))</f>
        <v/>
      </c>
      <c r="AJ104" s="276" t="str">
        <f>IF(AJ103="","",VLOOKUP(AJ103,'②シフト記号表（従来型・ユニット型共通）'!$C$6:$L$47,10,FALSE))</f>
        <v/>
      </c>
      <c r="AK104" s="276" t="str">
        <f>IF(AK103="","",VLOOKUP(AK103,'②シフト記号表（従来型・ユニット型共通）'!$C$6:$L$47,10,FALSE))</f>
        <v/>
      </c>
      <c r="AL104" s="276" t="str">
        <f>IF(AL103="","",VLOOKUP(AL103,'②シフト記号表（従来型・ユニット型共通）'!$C$6:$L$47,10,FALSE))</f>
        <v/>
      </c>
      <c r="AM104" s="276" t="str">
        <f>IF(AM103="","",VLOOKUP(AM103,'②シフト記号表（従来型・ユニット型共通）'!$C$6:$L$47,10,FALSE))</f>
        <v/>
      </c>
      <c r="AN104" s="277" t="str">
        <f>IF(AN103="","",VLOOKUP(AN103,'②シフト記号表（従来型・ユニット型共通）'!$C$6:$L$47,10,FALSE))</f>
        <v/>
      </c>
      <c r="AO104" s="275" t="str">
        <f>IF(AO103="","",VLOOKUP(AO103,'②シフト記号表（従来型・ユニット型共通）'!$C$6:$L$47,10,FALSE))</f>
        <v/>
      </c>
      <c r="AP104" s="276" t="str">
        <f>IF(AP103="","",VLOOKUP(AP103,'②シフト記号表（従来型・ユニット型共通）'!$C$6:$L$47,10,FALSE))</f>
        <v/>
      </c>
      <c r="AQ104" s="276" t="str">
        <f>IF(AQ103="","",VLOOKUP(AQ103,'②シフト記号表（従来型・ユニット型共通）'!$C$6:$L$47,10,FALSE))</f>
        <v/>
      </c>
      <c r="AR104" s="276" t="str">
        <f>IF(AR103="","",VLOOKUP(AR103,'②シフト記号表（従来型・ユニット型共通）'!$C$6:$L$47,10,FALSE))</f>
        <v/>
      </c>
      <c r="AS104" s="276" t="str">
        <f>IF(AS103="","",VLOOKUP(AS103,'②シフト記号表（従来型・ユニット型共通）'!$C$6:$L$47,10,FALSE))</f>
        <v/>
      </c>
      <c r="AT104" s="276" t="str">
        <f>IF(AT103="","",VLOOKUP(AT103,'②シフト記号表（従来型・ユニット型共通）'!$C$6:$L$47,10,FALSE))</f>
        <v/>
      </c>
      <c r="AU104" s="277" t="str">
        <f>IF(AU103="","",VLOOKUP(AU103,'②シフト記号表（従来型・ユニット型共通）'!$C$6:$L$47,10,FALSE))</f>
        <v/>
      </c>
      <c r="AV104" s="275" t="str">
        <f>IF(AV103="","",VLOOKUP(AV103,'②シフト記号表（従来型・ユニット型共通）'!$C$6:$L$47,10,FALSE))</f>
        <v/>
      </c>
      <c r="AW104" s="276" t="str">
        <f>IF(AW103="","",VLOOKUP(AW103,'②シフト記号表（従来型・ユニット型共通）'!$C$6:$L$47,10,FALSE))</f>
        <v/>
      </c>
      <c r="AX104" s="276" t="str">
        <f>IF(AX103="","",VLOOKUP(AX103,'②シフト記号表（従来型・ユニット型共通）'!$C$6:$L$47,10,FALSE))</f>
        <v/>
      </c>
      <c r="AY104" s="276" t="str">
        <f>IF(AY103="","",VLOOKUP(AY103,'②シフト記号表（従来型・ユニット型共通）'!$C$6:$L$47,10,FALSE))</f>
        <v/>
      </c>
      <c r="AZ104" s="276" t="str">
        <f>IF(AZ103="","",VLOOKUP(AZ103,'②シフト記号表（従来型・ユニット型共通）'!$C$6:$L$47,10,FALSE))</f>
        <v/>
      </c>
      <c r="BA104" s="276" t="str">
        <f>IF(BA103="","",VLOOKUP(BA103,'②シフト記号表（従来型・ユニット型共通）'!$C$6:$L$47,10,FALSE))</f>
        <v/>
      </c>
      <c r="BB104" s="277" t="str">
        <f>IF(BB103="","",VLOOKUP(BB103,'②シフト記号表（従来型・ユニット型共通）'!$C$6:$L$47,10,FALSE))</f>
        <v/>
      </c>
      <c r="BC104" s="275" t="str">
        <f>IF(BC103="","",VLOOKUP(BC103,'②シフト記号表（従来型・ユニット型共通）'!$C$6:$L$47,10,FALSE))</f>
        <v/>
      </c>
      <c r="BD104" s="276" t="str">
        <f>IF(BD103="","",VLOOKUP(BD103,'②シフト記号表（従来型・ユニット型共通）'!$C$6:$L$47,10,FALSE))</f>
        <v/>
      </c>
      <c r="BE104" s="276" t="str">
        <f>IF(BE103="","",VLOOKUP(BE103,'②シフト記号表（従来型・ユニット型共通）'!$C$6:$L$47,10,FALSE))</f>
        <v/>
      </c>
      <c r="BF104" s="750">
        <f>IF($BI$3="４週",SUM(AA104:BB104),IF($BI$3="暦月",SUM(AA104:BE104),""))</f>
        <v>0</v>
      </c>
      <c r="BG104" s="751"/>
      <c r="BH104" s="752">
        <f>IF($BI$3="４週",BF104/4,IF($BI$3="暦月",(BF104/($BI$8/7)),""))</f>
        <v>0</v>
      </c>
      <c r="BI104" s="751"/>
      <c r="BJ104" s="747"/>
      <c r="BK104" s="748"/>
      <c r="BL104" s="748"/>
      <c r="BM104" s="748"/>
      <c r="BN104" s="749"/>
    </row>
    <row r="105" spans="2:66" ht="20.25" customHeight="1">
      <c r="B105" s="660">
        <f>B103+1</f>
        <v>45</v>
      </c>
      <c r="C105" s="814"/>
      <c r="D105" s="816"/>
      <c r="E105" s="681"/>
      <c r="F105" s="817"/>
      <c r="G105" s="724"/>
      <c r="H105" s="651"/>
      <c r="I105" s="270"/>
      <c r="J105" s="271"/>
      <c r="K105" s="270"/>
      <c r="L105" s="271"/>
      <c r="M105" s="725"/>
      <c r="N105" s="726"/>
      <c r="O105" s="649"/>
      <c r="P105" s="650"/>
      <c r="Q105" s="650"/>
      <c r="R105" s="651"/>
      <c r="S105" s="655"/>
      <c r="T105" s="656"/>
      <c r="U105" s="656"/>
      <c r="V105" s="656"/>
      <c r="W105" s="657"/>
      <c r="X105" s="290" t="s">
        <v>902</v>
      </c>
      <c r="Y105" s="291"/>
      <c r="Z105" s="292"/>
      <c r="AA105" s="283"/>
      <c r="AB105" s="284"/>
      <c r="AC105" s="284"/>
      <c r="AD105" s="284"/>
      <c r="AE105" s="284"/>
      <c r="AF105" s="284"/>
      <c r="AG105" s="285"/>
      <c r="AH105" s="283"/>
      <c r="AI105" s="284"/>
      <c r="AJ105" s="284"/>
      <c r="AK105" s="284"/>
      <c r="AL105" s="284"/>
      <c r="AM105" s="284"/>
      <c r="AN105" s="285"/>
      <c r="AO105" s="283"/>
      <c r="AP105" s="284"/>
      <c r="AQ105" s="284"/>
      <c r="AR105" s="284"/>
      <c r="AS105" s="284"/>
      <c r="AT105" s="284"/>
      <c r="AU105" s="285"/>
      <c r="AV105" s="283"/>
      <c r="AW105" s="284"/>
      <c r="AX105" s="284"/>
      <c r="AY105" s="284"/>
      <c r="AZ105" s="284"/>
      <c r="BA105" s="284"/>
      <c r="BB105" s="285"/>
      <c r="BC105" s="283"/>
      <c r="BD105" s="284"/>
      <c r="BE105" s="286"/>
      <c r="BF105" s="658"/>
      <c r="BG105" s="659"/>
      <c r="BH105" s="713"/>
      <c r="BI105" s="714"/>
      <c r="BJ105" s="715"/>
      <c r="BK105" s="716"/>
      <c r="BL105" s="716"/>
      <c r="BM105" s="716"/>
      <c r="BN105" s="717"/>
    </row>
    <row r="106" spans="2:66" ht="20.25" customHeight="1">
      <c r="B106" s="661"/>
      <c r="C106" s="815"/>
      <c r="D106" s="818"/>
      <c r="E106" s="681"/>
      <c r="F106" s="817"/>
      <c r="G106" s="753"/>
      <c r="H106" s="754"/>
      <c r="I106" s="293"/>
      <c r="J106" s="294">
        <f>G105</f>
        <v>0</v>
      </c>
      <c r="K106" s="293"/>
      <c r="L106" s="294">
        <f>M105</f>
        <v>0</v>
      </c>
      <c r="M106" s="755"/>
      <c r="N106" s="756"/>
      <c r="O106" s="757"/>
      <c r="P106" s="758"/>
      <c r="Q106" s="758"/>
      <c r="R106" s="754"/>
      <c r="S106" s="655"/>
      <c r="T106" s="656"/>
      <c r="U106" s="656"/>
      <c r="V106" s="656"/>
      <c r="W106" s="657"/>
      <c r="X106" s="287" t="s">
        <v>903</v>
      </c>
      <c r="Y106" s="288"/>
      <c r="Z106" s="289"/>
      <c r="AA106" s="275" t="str">
        <f>IF(AA105="","",VLOOKUP(AA105,'②シフト記号表（従来型・ユニット型共通）'!$C$6:$L$47,10,FALSE))</f>
        <v/>
      </c>
      <c r="AB106" s="276" t="str">
        <f>IF(AB105="","",VLOOKUP(AB105,'②シフト記号表（従来型・ユニット型共通）'!$C$6:$L$47,10,FALSE))</f>
        <v/>
      </c>
      <c r="AC106" s="276" t="str">
        <f>IF(AC105="","",VLOOKUP(AC105,'②シフト記号表（従来型・ユニット型共通）'!$C$6:$L$47,10,FALSE))</f>
        <v/>
      </c>
      <c r="AD106" s="276" t="str">
        <f>IF(AD105="","",VLOOKUP(AD105,'②シフト記号表（従来型・ユニット型共通）'!$C$6:$L$47,10,FALSE))</f>
        <v/>
      </c>
      <c r="AE106" s="276" t="str">
        <f>IF(AE105="","",VLOOKUP(AE105,'②シフト記号表（従来型・ユニット型共通）'!$C$6:$L$47,10,FALSE))</f>
        <v/>
      </c>
      <c r="AF106" s="276" t="str">
        <f>IF(AF105="","",VLOOKUP(AF105,'②シフト記号表（従来型・ユニット型共通）'!$C$6:$L$47,10,FALSE))</f>
        <v/>
      </c>
      <c r="AG106" s="277" t="str">
        <f>IF(AG105="","",VLOOKUP(AG105,'②シフト記号表（従来型・ユニット型共通）'!$C$6:$L$47,10,FALSE))</f>
        <v/>
      </c>
      <c r="AH106" s="275" t="str">
        <f>IF(AH105="","",VLOOKUP(AH105,'②シフト記号表（従来型・ユニット型共通）'!$C$6:$L$47,10,FALSE))</f>
        <v/>
      </c>
      <c r="AI106" s="276" t="str">
        <f>IF(AI105="","",VLOOKUP(AI105,'②シフト記号表（従来型・ユニット型共通）'!$C$6:$L$47,10,FALSE))</f>
        <v/>
      </c>
      <c r="AJ106" s="276" t="str">
        <f>IF(AJ105="","",VLOOKUP(AJ105,'②シフト記号表（従来型・ユニット型共通）'!$C$6:$L$47,10,FALSE))</f>
        <v/>
      </c>
      <c r="AK106" s="276" t="str">
        <f>IF(AK105="","",VLOOKUP(AK105,'②シフト記号表（従来型・ユニット型共通）'!$C$6:$L$47,10,FALSE))</f>
        <v/>
      </c>
      <c r="AL106" s="276" t="str">
        <f>IF(AL105="","",VLOOKUP(AL105,'②シフト記号表（従来型・ユニット型共通）'!$C$6:$L$47,10,FALSE))</f>
        <v/>
      </c>
      <c r="AM106" s="276" t="str">
        <f>IF(AM105="","",VLOOKUP(AM105,'②シフト記号表（従来型・ユニット型共通）'!$C$6:$L$47,10,FALSE))</f>
        <v/>
      </c>
      <c r="AN106" s="277" t="str">
        <f>IF(AN105="","",VLOOKUP(AN105,'②シフト記号表（従来型・ユニット型共通）'!$C$6:$L$47,10,FALSE))</f>
        <v/>
      </c>
      <c r="AO106" s="275" t="str">
        <f>IF(AO105="","",VLOOKUP(AO105,'②シフト記号表（従来型・ユニット型共通）'!$C$6:$L$47,10,FALSE))</f>
        <v/>
      </c>
      <c r="AP106" s="276" t="str">
        <f>IF(AP105="","",VLOOKUP(AP105,'②シフト記号表（従来型・ユニット型共通）'!$C$6:$L$47,10,FALSE))</f>
        <v/>
      </c>
      <c r="AQ106" s="276" t="str">
        <f>IF(AQ105="","",VLOOKUP(AQ105,'②シフト記号表（従来型・ユニット型共通）'!$C$6:$L$47,10,FALSE))</f>
        <v/>
      </c>
      <c r="AR106" s="276" t="str">
        <f>IF(AR105="","",VLOOKUP(AR105,'②シフト記号表（従来型・ユニット型共通）'!$C$6:$L$47,10,FALSE))</f>
        <v/>
      </c>
      <c r="AS106" s="276" t="str">
        <f>IF(AS105="","",VLOOKUP(AS105,'②シフト記号表（従来型・ユニット型共通）'!$C$6:$L$47,10,FALSE))</f>
        <v/>
      </c>
      <c r="AT106" s="276" t="str">
        <f>IF(AT105="","",VLOOKUP(AT105,'②シフト記号表（従来型・ユニット型共通）'!$C$6:$L$47,10,FALSE))</f>
        <v/>
      </c>
      <c r="AU106" s="277" t="str">
        <f>IF(AU105="","",VLOOKUP(AU105,'②シフト記号表（従来型・ユニット型共通）'!$C$6:$L$47,10,FALSE))</f>
        <v/>
      </c>
      <c r="AV106" s="275" t="str">
        <f>IF(AV105="","",VLOOKUP(AV105,'②シフト記号表（従来型・ユニット型共通）'!$C$6:$L$47,10,FALSE))</f>
        <v/>
      </c>
      <c r="AW106" s="276" t="str">
        <f>IF(AW105="","",VLOOKUP(AW105,'②シフト記号表（従来型・ユニット型共通）'!$C$6:$L$47,10,FALSE))</f>
        <v/>
      </c>
      <c r="AX106" s="276" t="str">
        <f>IF(AX105="","",VLOOKUP(AX105,'②シフト記号表（従来型・ユニット型共通）'!$C$6:$L$47,10,FALSE))</f>
        <v/>
      </c>
      <c r="AY106" s="276" t="str">
        <f>IF(AY105="","",VLOOKUP(AY105,'②シフト記号表（従来型・ユニット型共通）'!$C$6:$L$47,10,FALSE))</f>
        <v/>
      </c>
      <c r="AZ106" s="276" t="str">
        <f>IF(AZ105="","",VLOOKUP(AZ105,'②シフト記号表（従来型・ユニット型共通）'!$C$6:$L$47,10,FALSE))</f>
        <v/>
      </c>
      <c r="BA106" s="276" t="str">
        <f>IF(BA105="","",VLOOKUP(BA105,'②シフト記号表（従来型・ユニット型共通）'!$C$6:$L$47,10,FALSE))</f>
        <v/>
      </c>
      <c r="BB106" s="277" t="str">
        <f>IF(BB105="","",VLOOKUP(BB105,'②シフト記号表（従来型・ユニット型共通）'!$C$6:$L$47,10,FALSE))</f>
        <v/>
      </c>
      <c r="BC106" s="275" t="str">
        <f>IF(BC105="","",VLOOKUP(BC105,'②シフト記号表（従来型・ユニット型共通）'!$C$6:$L$47,10,FALSE))</f>
        <v/>
      </c>
      <c r="BD106" s="276" t="str">
        <f>IF(BD105="","",VLOOKUP(BD105,'②シフト記号表（従来型・ユニット型共通）'!$C$6:$L$47,10,FALSE))</f>
        <v/>
      </c>
      <c r="BE106" s="276" t="str">
        <f>IF(BE105="","",VLOOKUP(BE105,'②シフト記号表（従来型・ユニット型共通）'!$C$6:$L$47,10,FALSE))</f>
        <v/>
      </c>
      <c r="BF106" s="750">
        <f>IF($BI$3="４週",SUM(AA106:BB106),IF($BI$3="暦月",SUM(AA106:BE106),""))</f>
        <v>0</v>
      </c>
      <c r="BG106" s="751"/>
      <c r="BH106" s="752">
        <f>IF($BI$3="４週",BF106/4,IF($BI$3="暦月",(BF106/($BI$8/7)),""))</f>
        <v>0</v>
      </c>
      <c r="BI106" s="751"/>
      <c r="BJ106" s="747"/>
      <c r="BK106" s="748"/>
      <c r="BL106" s="748"/>
      <c r="BM106" s="748"/>
      <c r="BN106" s="749"/>
    </row>
    <row r="107" spans="2:66" ht="20.25" customHeight="1">
      <c r="B107" s="660">
        <f>B105+1</f>
        <v>46</v>
      </c>
      <c r="C107" s="814"/>
      <c r="D107" s="816"/>
      <c r="E107" s="681"/>
      <c r="F107" s="817"/>
      <c r="G107" s="724"/>
      <c r="H107" s="651"/>
      <c r="I107" s="270"/>
      <c r="J107" s="271"/>
      <c r="K107" s="270"/>
      <c r="L107" s="271"/>
      <c r="M107" s="725"/>
      <c r="N107" s="726"/>
      <c r="O107" s="649"/>
      <c r="P107" s="650"/>
      <c r="Q107" s="650"/>
      <c r="R107" s="651"/>
      <c r="S107" s="655"/>
      <c r="T107" s="656"/>
      <c r="U107" s="656"/>
      <c r="V107" s="656"/>
      <c r="W107" s="657"/>
      <c r="X107" s="290" t="s">
        <v>902</v>
      </c>
      <c r="Y107" s="291"/>
      <c r="Z107" s="292"/>
      <c r="AA107" s="283"/>
      <c r="AB107" s="284"/>
      <c r="AC107" s="284"/>
      <c r="AD107" s="284"/>
      <c r="AE107" s="284"/>
      <c r="AF107" s="284"/>
      <c r="AG107" s="285"/>
      <c r="AH107" s="283"/>
      <c r="AI107" s="284"/>
      <c r="AJ107" s="284"/>
      <c r="AK107" s="284"/>
      <c r="AL107" s="284"/>
      <c r="AM107" s="284"/>
      <c r="AN107" s="285"/>
      <c r="AO107" s="283"/>
      <c r="AP107" s="284"/>
      <c r="AQ107" s="284"/>
      <c r="AR107" s="284"/>
      <c r="AS107" s="284"/>
      <c r="AT107" s="284"/>
      <c r="AU107" s="285"/>
      <c r="AV107" s="283"/>
      <c r="AW107" s="284"/>
      <c r="AX107" s="284"/>
      <c r="AY107" s="284"/>
      <c r="AZ107" s="284"/>
      <c r="BA107" s="284"/>
      <c r="BB107" s="285"/>
      <c r="BC107" s="283"/>
      <c r="BD107" s="284"/>
      <c r="BE107" s="286"/>
      <c r="BF107" s="658"/>
      <c r="BG107" s="659"/>
      <c r="BH107" s="713"/>
      <c r="BI107" s="714"/>
      <c r="BJ107" s="715"/>
      <c r="BK107" s="716"/>
      <c r="BL107" s="716"/>
      <c r="BM107" s="716"/>
      <c r="BN107" s="717"/>
    </row>
    <row r="108" spans="2:66" ht="20.25" customHeight="1">
      <c r="B108" s="661"/>
      <c r="C108" s="815"/>
      <c r="D108" s="818"/>
      <c r="E108" s="681"/>
      <c r="F108" s="817"/>
      <c r="G108" s="753"/>
      <c r="H108" s="754"/>
      <c r="I108" s="293"/>
      <c r="J108" s="294">
        <f>G107</f>
        <v>0</v>
      </c>
      <c r="K108" s="293"/>
      <c r="L108" s="294">
        <f>M107</f>
        <v>0</v>
      </c>
      <c r="M108" s="755"/>
      <c r="N108" s="756"/>
      <c r="O108" s="757"/>
      <c r="P108" s="758"/>
      <c r="Q108" s="758"/>
      <c r="R108" s="754"/>
      <c r="S108" s="655"/>
      <c r="T108" s="656"/>
      <c r="U108" s="656"/>
      <c r="V108" s="656"/>
      <c r="W108" s="657"/>
      <c r="X108" s="287" t="s">
        <v>903</v>
      </c>
      <c r="Y108" s="288"/>
      <c r="Z108" s="289"/>
      <c r="AA108" s="275" t="str">
        <f>IF(AA107="","",VLOOKUP(AA107,'②シフト記号表（従来型・ユニット型共通）'!$C$6:$L$47,10,FALSE))</f>
        <v/>
      </c>
      <c r="AB108" s="276" t="str">
        <f>IF(AB107="","",VLOOKUP(AB107,'②シフト記号表（従来型・ユニット型共通）'!$C$6:$L$47,10,FALSE))</f>
        <v/>
      </c>
      <c r="AC108" s="276" t="str">
        <f>IF(AC107="","",VLOOKUP(AC107,'②シフト記号表（従来型・ユニット型共通）'!$C$6:$L$47,10,FALSE))</f>
        <v/>
      </c>
      <c r="AD108" s="276" t="str">
        <f>IF(AD107="","",VLOOKUP(AD107,'②シフト記号表（従来型・ユニット型共通）'!$C$6:$L$47,10,FALSE))</f>
        <v/>
      </c>
      <c r="AE108" s="276" t="str">
        <f>IF(AE107="","",VLOOKUP(AE107,'②シフト記号表（従来型・ユニット型共通）'!$C$6:$L$47,10,FALSE))</f>
        <v/>
      </c>
      <c r="AF108" s="276" t="str">
        <f>IF(AF107="","",VLOOKUP(AF107,'②シフト記号表（従来型・ユニット型共通）'!$C$6:$L$47,10,FALSE))</f>
        <v/>
      </c>
      <c r="AG108" s="277" t="str">
        <f>IF(AG107="","",VLOOKUP(AG107,'②シフト記号表（従来型・ユニット型共通）'!$C$6:$L$47,10,FALSE))</f>
        <v/>
      </c>
      <c r="AH108" s="275" t="str">
        <f>IF(AH107="","",VLOOKUP(AH107,'②シフト記号表（従来型・ユニット型共通）'!$C$6:$L$47,10,FALSE))</f>
        <v/>
      </c>
      <c r="AI108" s="276" t="str">
        <f>IF(AI107="","",VLOOKUP(AI107,'②シフト記号表（従来型・ユニット型共通）'!$C$6:$L$47,10,FALSE))</f>
        <v/>
      </c>
      <c r="AJ108" s="276" t="str">
        <f>IF(AJ107="","",VLOOKUP(AJ107,'②シフト記号表（従来型・ユニット型共通）'!$C$6:$L$47,10,FALSE))</f>
        <v/>
      </c>
      <c r="AK108" s="276" t="str">
        <f>IF(AK107="","",VLOOKUP(AK107,'②シフト記号表（従来型・ユニット型共通）'!$C$6:$L$47,10,FALSE))</f>
        <v/>
      </c>
      <c r="AL108" s="276" t="str">
        <f>IF(AL107="","",VLOOKUP(AL107,'②シフト記号表（従来型・ユニット型共通）'!$C$6:$L$47,10,FALSE))</f>
        <v/>
      </c>
      <c r="AM108" s="276" t="str">
        <f>IF(AM107="","",VLOOKUP(AM107,'②シフト記号表（従来型・ユニット型共通）'!$C$6:$L$47,10,FALSE))</f>
        <v/>
      </c>
      <c r="AN108" s="277" t="str">
        <f>IF(AN107="","",VLOOKUP(AN107,'②シフト記号表（従来型・ユニット型共通）'!$C$6:$L$47,10,FALSE))</f>
        <v/>
      </c>
      <c r="AO108" s="275" t="str">
        <f>IF(AO107="","",VLOOKUP(AO107,'②シフト記号表（従来型・ユニット型共通）'!$C$6:$L$47,10,FALSE))</f>
        <v/>
      </c>
      <c r="AP108" s="276" t="str">
        <f>IF(AP107="","",VLOOKUP(AP107,'②シフト記号表（従来型・ユニット型共通）'!$C$6:$L$47,10,FALSE))</f>
        <v/>
      </c>
      <c r="AQ108" s="276" t="str">
        <f>IF(AQ107="","",VLOOKUP(AQ107,'②シフト記号表（従来型・ユニット型共通）'!$C$6:$L$47,10,FALSE))</f>
        <v/>
      </c>
      <c r="AR108" s="276" t="str">
        <f>IF(AR107="","",VLOOKUP(AR107,'②シフト記号表（従来型・ユニット型共通）'!$C$6:$L$47,10,FALSE))</f>
        <v/>
      </c>
      <c r="AS108" s="276" t="str">
        <f>IF(AS107="","",VLOOKUP(AS107,'②シフト記号表（従来型・ユニット型共通）'!$C$6:$L$47,10,FALSE))</f>
        <v/>
      </c>
      <c r="AT108" s="276" t="str">
        <f>IF(AT107="","",VLOOKUP(AT107,'②シフト記号表（従来型・ユニット型共通）'!$C$6:$L$47,10,FALSE))</f>
        <v/>
      </c>
      <c r="AU108" s="277" t="str">
        <f>IF(AU107="","",VLOOKUP(AU107,'②シフト記号表（従来型・ユニット型共通）'!$C$6:$L$47,10,FALSE))</f>
        <v/>
      </c>
      <c r="AV108" s="275" t="str">
        <f>IF(AV107="","",VLOOKUP(AV107,'②シフト記号表（従来型・ユニット型共通）'!$C$6:$L$47,10,FALSE))</f>
        <v/>
      </c>
      <c r="AW108" s="276" t="str">
        <f>IF(AW107="","",VLOOKUP(AW107,'②シフト記号表（従来型・ユニット型共通）'!$C$6:$L$47,10,FALSE))</f>
        <v/>
      </c>
      <c r="AX108" s="276" t="str">
        <f>IF(AX107="","",VLOOKUP(AX107,'②シフト記号表（従来型・ユニット型共通）'!$C$6:$L$47,10,FALSE))</f>
        <v/>
      </c>
      <c r="AY108" s="276" t="str">
        <f>IF(AY107="","",VLOOKUP(AY107,'②シフト記号表（従来型・ユニット型共通）'!$C$6:$L$47,10,FALSE))</f>
        <v/>
      </c>
      <c r="AZ108" s="276" t="str">
        <f>IF(AZ107="","",VLOOKUP(AZ107,'②シフト記号表（従来型・ユニット型共通）'!$C$6:$L$47,10,FALSE))</f>
        <v/>
      </c>
      <c r="BA108" s="276" t="str">
        <f>IF(BA107="","",VLOOKUP(BA107,'②シフト記号表（従来型・ユニット型共通）'!$C$6:$L$47,10,FALSE))</f>
        <v/>
      </c>
      <c r="BB108" s="277" t="str">
        <f>IF(BB107="","",VLOOKUP(BB107,'②シフト記号表（従来型・ユニット型共通）'!$C$6:$L$47,10,FALSE))</f>
        <v/>
      </c>
      <c r="BC108" s="275" t="str">
        <f>IF(BC107="","",VLOOKUP(BC107,'②シフト記号表（従来型・ユニット型共通）'!$C$6:$L$47,10,FALSE))</f>
        <v/>
      </c>
      <c r="BD108" s="276" t="str">
        <f>IF(BD107="","",VLOOKUP(BD107,'②シフト記号表（従来型・ユニット型共通）'!$C$6:$L$47,10,FALSE))</f>
        <v/>
      </c>
      <c r="BE108" s="276" t="str">
        <f>IF(BE107="","",VLOOKUP(BE107,'②シフト記号表（従来型・ユニット型共通）'!$C$6:$L$47,10,FALSE))</f>
        <v/>
      </c>
      <c r="BF108" s="750">
        <f>IF($BI$3="４週",SUM(AA108:BB108),IF($BI$3="暦月",SUM(AA108:BE108),""))</f>
        <v>0</v>
      </c>
      <c r="BG108" s="751"/>
      <c r="BH108" s="752">
        <f>IF($BI$3="４週",BF108/4,IF($BI$3="暦月",(BF108/($BI$8/7)),""))</f>
        <v>0</v>
      </c>
      <c r="BI108" s="751"/>
      <c r="BJ108" s="747"/>
      <c r="BK108" s="748"/>
      <c r="BL108" s="748"/>
      <c r="BM108" s="748"/>
      <c r="BN108" s="749"/>
    </row>
    <row r="109" spans="2:66" ht="20.25" customHeight="1">
      <c r="B109" s="660">
        <f>B107+1</f>
        <v>47</v>
      </c>
      <c r="C109" s="814"/>
      <c r="D109" s="816"/>
      <c r="E109" s="681"/>
      <c r="F109" s="817"/>
      <c r="G109" s="724"/>
      <c r="H109" s="651"/>
      <c r="I109" s="270"/>
      <c r="J109" s="271"/>
      <c r="K109" s="270"/>
      <c r="L109" s="271"/>
      <c r="M109" s="725"/>
      <c r="N109" s="726"/>
      <c r="O109" s="649"/>
      <c r="P109" s="650"/>
      <c r="Q109" s="650"/>
      <c r="R109" s="651"/>
      <c r="S109" s="655"/>
      <c r="T109" s="656"/>
      <c r="U109" s="656"/>
      <c r="V109" s="656"/>
      <c r="W109" s="657"/>
      <c r="X109" s="290" t="s">
        <v>902</v>
      </c>
      <c r="Y109" s="291"/>
      <c r="Z109" s="292"/>
      <c r="AA109" s="283"/>
      <c r="AB109" s="284"/>
      <c r="AC109" s="284"/>
      <c r="AD109" s="284"/>
      <c r="AE109" s="284"/>
      <c r="AF109" s="284"/>
      <c r="AG109" s="285"/>
      <c r="AH109" s="283"/>
      <c r="AI109" s="284"/>
      <c r="AJ109" s="284"/>
      <c r="AK109" s="284"/>
      <c r="AL109" s="284"/>
      <c r="AM109" s="284"/>
      <c r="AN109" s="285"/>
      <c r="AO109" s="283"/>
      <c r="AP109" s="284"/>
      <c r="AQ109" s="284"/>
      <c r="AR109" s="284"/>
      <c r="AS109" s="284"/>
      <c r="AT109" s="284"/>
      <c r="AU109" s="285"/>
      <c r="AV109" s="283"/>
      <c r="AW109" s="284"/>
      <c r="AX109" s="284"/>
      <c r="AY109" s="284"/>
      <c r="AZ109" s="284"/>
      <c r="BA109" s="284"/>
      <c r="BB109" s="285"/>
      <c r="BC109" s="283"/>
      <c r="BD109" s="284"/>
      <c r="BE109" s="286"/>
      <c r="BF109" s="658"/>
      <c r="BG109" s="659"/>
      <c r="BH109" s="713"/>
      <c r="BI109" s="714"/>
      <c r="BJ109" s="715"/>
      <c r="BK109" s="716"/>
      <c r="BL109" s="716"/>
      <c r="BM109" s="716"/>
      <c r="BN109" s="717"/>
    </row>
    <row r="110" spans="2:66" ht="20.25" customHeight="1">
      <c r="B110" s="661"/>
      <c r="C110" s="815"/>
      <c r="D110" s="818"/>
      <c r="E110" s="681"/>
      <c r="F110" s="817"/>
      <c r="G110" s="753"/>
      <c r="H110" s="754"/>
      <c r="I110" s="293"/>
      <c r="J110" s="294">
        <f>G109</f>
        <v>0</v>
      </c>
      <c r="K110" s="293"/>
      <c r="L110" s="294">
        <f>M109</f>
        <v>0</v>
      </c>
      <c r="M110" s="755"/>
      <c r="N110" s="756"/>
      <c r="O110" s="757"/>
      <c r="P110" s="758"/>
      <c r="Q110" s="758"/>
      <c r="R110" s="754"/>
      <c r="S110" s="655"/>
      <c r="T110" s="656"/>
      <c r="U110" s="656"/>
      <c r="V110" s="656"/>
      <c r="W110" s="657"/>
      <c r="X110" s="287" t="s">
        <v>903</v>
      </c>
      <c r="Y110" s="288"/>
      <c r="Z110" s="289"/>
      <c r="AA110" s="275" t="str">
        <f>IF(AA109="","",VLOOKUP(AA109,'②シフト記号表（従来型・ユニット型共通）'!$C$6:$L$47,10,FALSE))</f>
        <v/>
      </c>
      <c r="AB110" s="276" t="str">
        <f>IF(AB109="","",VLOOKUP(AB109,'②シフト記号表（従来型・ユニット型共通）'!$C$6:$L$47,10,FALSE))</f>
        <v/>
      </c>
      <c r="AC110" s="276" t="str">
        <f>IF(AC109="","",VLOOKUP(AC109,'②シフト記号表（従来型・ユニット型共通）'!$C$6:$L$47,10,FALSE))</f>
        <v/>
      </c>
      <c r="AD110" s="276" t="str">
        <f>IF(AD109="","",VLOOKUP(AD109,'②シフト記号表（従来型・ユニット型共通）'!$C$6:$L$47,10,FALSE))</f>
        <v/>
      </c>
      <c r="AE110" s="276" t="str">
        <f>IF(AE109="","",VLOOKUP(AE109,'②シフト記号表（従来型・ユニット型共通）'!$C$6:$L$47,10,FALSE))</f>
        <v/>
      </c>
      <c r="AF110" s="276" t="str">
        <f>IF(AF109="","",VLOOKUP(AF109,'②シフト記号表（従来型・ユニット型共通）'!$C$6:$L$47,10,FALSE))</f>
        <v/>
      </c>
      <c r="AG110" s="277" t="str">
        <f>IF(AG109="","",VLOOKUP(AG109,'②シフト記号表（従来型・ユニット型共通）'!$C$6:$L$47,10,FALSE))</f>
        <v/>
      </c>
      <c r="AH110" s="275" t="str">
        <f>IF(AH109="","",VLOOKUP(AH109,'②シフト記号表（従来型・ユニット型共通）'!$C$6:$L$47,10,FALSE))</f>
        <v/>
      </c>
      <c r="AI110" s="276" t="str">
        <f>IF(AI109="","",VLOOKUP(AI109,'②シフト記号表（従来型・ユニット型共通）'!$C$6:$L$47,10,FALSE))</f>
        <v/>
      </c>
      <c r="AJ110" s="276" t="str">
        <f>IF(AJ109="","",VLOOKUP(AJ109,'②シフト記号表（従来型・ユニット型共通）'!$C$6:$L$47,10,FALSE))</f>
        <v/>
      </c>
      <c r="AK110" s="276" t="str">
        <f>IF(AK109="","",VLOOKUP(AK109,'②シフト記号表（従来型・ユニット型共通）'!$C$6:$L$47,10,FALSE))</f>
        <v/>
      </c>
      <c r="AL110" s="276" t="str">
        <f>IF(AL109="","",VLOOKUP(AL109,'②シフト記号表（従来型・ユニット型共通）'!$C$6:$L$47,10,FALSE))</f>
        <v/>
      </c>
      <c r="AM110" s="276" t="str">
        <f>IF(AM109="","",VLOOKUP(AM109,'②シフト記号表（従来型・ユニット型共通）'!$C$6:$L$47,10,FALSE))</f>
        <v/>
      </c>
      <c r="AN110" s="277" t="str">
        <f>IF(AN109="","",VLOOKUP(AN109,'②シフト記号表（従来型・ユニット型共通）'!$C$6:$L$47,10,FALSE))</f>
        <v/>
      </c>
      <c r="AO110" s="275" t="str">
        <f>IF(AO109="","",VLOOKUP(AO109,'②シフト記号表（従来型・ユニット型共通）'!$C$6:$L$47,10,FALSE))</f>
        <v/>
      </c>
      <c r="AP110" s="276" t="str">
        <f>IF(AP109="","",VLOOKUP(AP109,'②シフト記号表（従来型・ユニット型共通）'!$C$6:$L$47,10,FALSE))</f>
        <v/>
      </c>
      <c r="AQ110" s="276" t="str">
        <f>IF(AQ109="","",VLOOKUP(AQ109,'②シフト記号表（従来型・ユニット型共通）'!$C$6:$L$47,10,FALSE))</f>
        <v/>
      </c>
      <c r="AR110" s="276" t="str">
        <f>IF(AR109="","",VLOOKUP(AR109,'②シフト記号表（従来型・ユニット型共通）'!$C$6:$L$47,10,FALSE))</f>
        <v/>
      </c>
      <c r="AS110" s="276" t="str">
        <f>IF(AS109="","",VLOOKUP(AS109,'②シフト記号表（従来型・ユニット型共通）'!$C$6:$L$47,10,FALSE))</f>
        <v/>
      </c>
      <c r="AT110" s="276" t="str">
        <f>IF(AT109="","",VLOOKUP(AT109,'②シフト記号表（従来型・ユニット型共通）'!$C$6:$L$47,10,FALSE))</f>
        <v/>
      </c>
      <c r="AU110" s="277" t="str">
        <f>IF(AU109="","",VLOOKUP(AU109,'②シフト記号表（従来型・ユニット型共通）'!$C$6:$L$47,10,FALSE))</f>
        <v/>
      </c>
      <c r="AV110" s="275" t="str">
        <f>IF(AV109="","",VLOOKUP(AV109,'②シフト記号表（従来型・ユニット型共通）'!$C$6:$L$47,10,FALSE))</f>
        <v/>
      </c>
      <c r="AW110" s="276" t="str">
        <f>IF(AW109="","",VLOOKUP(AW109,'②シフト記号表（従来型・ユニット型共通）'!$C$6:$L$47,10,FALSE))</f>
        <v/>
      </c>
      <c r="AX110" s="276" t="str">
        <f>IF(AX109="","",VLOOKUP(AX109,'②シフト記号表（従来型・ユニット型共通）'!$C$6:$L$47,10,FALSE))</f>
        <v/>
      </c>
      <c r="AY110" s="276" t="str">
        <f>IF(AY109="","",VLOOKUP(AY109,'②シフト記号表（従来型・ユニット型共通）'!$C$6:$L$47,10,FALSE))</f>
        <v/>
      </c>
      <c r="AZ110" s="276" t="str">
        <f>IF(AZ109="","",VLOOKUP(AZ109,'②シフト記号表（従来型・ユニット型共通）'!$C$6:$L$47,10,FALSE))</f>
        <v/>
      </c>
      <c r="BA110" s="276" t="str">
        <f>IF(BA109="","",VLOOKUP(BA109,'②シフト記号表（従来型・ユニット型共通）'!$C$6:$L$47,10,FALSE))</f>
        <v/>
      </c>
      <c r="BB110" s="277" t="str">
        <f>IF(BB109="","",VLOOKUP(BB109,'②シフト記号表（従来型・ユニット型共通）'!$C$6:$L$47,10,FALSE))</f>
        <v/>
      </c>
      <c r="BC110" s="275" t="str">
        <f>IF(BC109="","",VLOOKUP(BC109,'②シフト記号表（従来型・ユニット型共通）'!$C$6:$L$47,10,FALSE))</f>
        <v/>
      </c>
      <c r="BD110" s="276" t="str">
        <f>IF(BD109="","",VLOOKUP(BD109,'②シフト記号表（従来型・ユニット型共通）'!$C$6:$L$47,10,FALSE))</f>
        <v/>
      </c>
      <c r="BE110" s="276" t="str">
        <f>IF(BE109="","",VLOOKUP(BE109,'②シフト記号表（従来型・ユニット型共通）'!$C$6:$L$47,10,FALSE))</f>
        <v/>
      </c>
      <c r="BF110" s="750">
        <f>IF($BI$3="４週",SUM(AA110:BB110),IF($BI$3="暦月",SUM(AA110:BE110),""))</f>
        <v>0</v>
      </c>
      <c r="BG110" s="751"/>
      <c r="BH110" s="752">
        <f>IF($BI$3="４週",BF110/4,IF($BI$3="暦月",(BF110/($BI$8/7)),""))</f>
        <v>0</v>
      </c>
      <c r="BI110" s="751"/>
      <c r="BJ110" s="747"/>
      <c r="BK110" s="748"/>
      <c r="BL110" s="748"/>
      <c r="BM110" s="748"/>
      <c r="BN110" s="749"/>
    </row>
    <row r="111" spans="2:66" ht="20.25" customHeight="1">
      <c r="B111" s="660">
        <f>B109+1</f>
        <v>48</v>
      </c>
      <c r="C111" s="814"/>
      <c r="D111" s="816"/>
      <c r="E111" s="681"/>
      <c r="F111" s="817"/>
      <c r="G111" s="724"/>
      <c r="H111" s="651"/>
      <c r="I111" s="270"/>
      <c r="J111" s="271"/>
      <c r="K111" s="270"/>
      <c r="L111" s="271"/>
      <c r="M111" s="725"/>
      <c r="N111" s="726"/>
      <c r="O111" s="649"/>
      <c r="P111" s="650"/>
      <c r="Q111" s="650"/>
      <c r="R111" s="651"/>
      <c r="S111" s="655"/>
      <c r="T111" s="656"/>
      <c r="U111" s="656"/>
      <c r="V111" s="656"/>
      <c r="W111" s="657"/>
      <c r="X111" s="290" t="s">
        <v>902</v>
      </c>
      <c r="Y111" s="291"/>
      <c r="Z111" s="292"/>
      <c r="AA111" s="283"/>
      <c r="AB111" s="284"/>
      <c r="AC111" s="284"/>
      <c r="AD111" s="284"/>
      <c r="AE111" s="284"/>
      <c r="AF111" s="284"/>
      <c r="AG111" s="285"/>
      <c r="AH111" s="283"/>
      <c r="AI111" s="284"/>
      <c r="AJ111" s="284"/>
      <c r="AK111" s="284"/>
      <c r="AL111" s="284"/>
      <c r="AM111" s="284"/>
      <c r="AN111" s="285"/>
      <c r="AO111" s="283"/>
      <c r="AP111" s="284"/>
      <c r="AQ111" s="284"/>
      <c r="AR111" s="284"/>
      <c r="AS111" s="284"/>
      <c r="AT111" s="284"/>
      <c r="AU111" s="285"/>
      <c r="AV111" s="283"/>
      <c r="AW111" s="284"/>
      <c r="AX111" s="284"/>
      <c r="AY111" s="284"/>
      <c r="AZ111" s="284"/>
      <c r="BA111" s="284"/>
      <c r="BB111" s="285"/>
      <c r="BC111" s="283"/>
      <c r="BD111" s="284"/>
      <c r="BE111" s="286"/>
      <c r="BF111" s="658"/>
      <c r="BG111" s="659"/>
      <c r="BH111" s="713"/>
      <c r="BI111" s="714"/>
      <c r="BJ111" s="715"/>
      <c r="BK111" s="716"/>
      <c r="BL111" s="716"/>
      <c r="BM111" s="716"/>
      <c r="BN111" s="717"/>
    </row>
    <row r="112" spans="2:66" ht="20.25" customHeight="1">
      <c r="B112" s="661"/>
      <c r="C112" s="815"/>
      <c r="D112" s="818"/>
      <c r="E112" s="681"/>
      <c r="F112" s="817"/>
      <c r="G112" s="753"/>
      <c r="H112" s="754"/>
      <c r="I112" s="293"/>
      <c r="J112" s="294">
        <f>G111</f>
        <v>0</v>
      </c>
      <c r="K112" s="293"/>
      <c r="L112" s="294">
        <f>M111</f>
        <v>0</v>
      </c>
      <c r="M112" s="755"/>
      <c r="N112" s="756"/>
      <c r="O112" s="757"/>
      <c r="P112" s="758"/>
      <c r="Q112" s="758"/>
      <c r="R112" s="754"/>
      <c r="S112" s="655"/>
      <c r="T112" s="656"/>
      <c r="U112" s="656"/>
      <c r="V112" s="656"/>
      <c r="W112" s="657"/>
      <c r="X112" s="287" t="s">
        <v>903</v>
      </c>
      <c r="Y112" s="288"/>
      <c r="Z112" s="289"/>
      <c r="AA112" s="275" t="str">
        <f>IF(AA111="","",VLOOKUP(AA111,'②シフト記号表（従来型・ユニット型共通）'!$C$6:$L$47,10,FALSE))</f>
        <v/>
      </c>
      <c r="AB112" s="276" t="str">
        <f>IF(AB111="","",VLOOKUP(AB111,'②シフト記号表（従来型・ユニット型共通）'!$C$6:$L$47,10,FALSE))</f>
        <v/>
      </c>
      <c r="AC112" s="276" t="str">
        <f>IF(AC111="","",VLOOKUP(AC111,'②シフト記号表（従来型・ユニット型共通）'!$C$6:$L$47,10,FALSE))</f>
        <v/>
      </c>
      <c r="AD112" s="276" t="str">
        <f>IF(AD111="","",VLOOKUP(AD111,'②シフト記号表（従来型・ユニット型共通）'!$C$6:$L$47,10,FALSE))</f>
        <v/>
      </c>
      <c r="AE112" s="276" t="str">
        <f>IF(AE111="","",VLOOKUP(AE111,'②シフト記号表（従来型・ユニット型共通）'!$C$6:$L$47,10,FALSE))</f>
        <v/>
      </c>
      <c r="AF112" s="276" t="str">
        <f>IF(AF111="","",VLOOKUP(AF111,'②シフト記号表（従来型・ユニット型共通）'!$C$6:$L$47,10,FALSE))</f>
        <v/>
      </c>
      <c r="AG112" s="277" t="str">
        <f>IF(AG111="","",VLOOKUP(AG111,'②シフト記号表（従来型・ユニット型共通）'!$C$6:$L$47,10,FALSE))</f>
        <v/>
      </c>
      <c r="AH112" s="275" t="str">
        <f>IF(AH111="","",VLOOKUP(AH111,'②シフト記号表（従来型・ユニット型共通）'!$C$6:$L$47,10,FALSE))</f>
        <v/>
      </c>
      <c r="AI112" s="276" t="str">
        <f>IF(AI111="","",VLOOKUP(AI111,'②シフト記号表（従来型・ユニット型共通）'!$C$6:$L$47,10,FALSE))</f>
        <v/>
      </c>
      <c r="AJ112" s="276" t="str">
        <f>IF(AJ111="","",VLOOKUP(AJ111,'②シフト記号表（従来型・ユニット型共通）'!$C$6:$L$47,10,FALSE))</f>
        <v/>
      </c>
      <c r="AK112" s="276" t="str">
        <f>IF(AK111="","",VLOOKUP(AK111,'②シフト記号表（従来型・ユニット型共通）'!$C$6:$L$47,10,FALSE))</f>
        <v/>
      </c>
      <c r="AL112" s="276" t="str">
        <f>IF(AL111="","",VLOOKUP(AL111,'②シフト記号表（従来型・ユニット型共通）'!$C$6:$L$47,10,FALSE))</f>
        <v/>
      </c>
      <c r="AM112" s="276" t="str">
        <f>IF(AM111="","",VLOOKUP(AM111,'②シフト記号表（従来型・ユニット型共通）'!$C$6:$L$47,10,FALSE))</f>
        <v/>
      </c>
      <c r="AN112" s="277" t="str">
        <f>IF(AN111="","",VLOOKUP(AN111,'②シフト記号表（従来型・ユニット型共通）'!$C$6:$L$47,10,FALSE))</f>
        <v/>
      </c>
      <c r="AO112" s="275" t="str">
        <f>IF(AO111="","",VLOOKUP(AO111,'②シフト記号表（従来型・ユニット型共通）'!$C$6:$L$47,10,FALSE))</f>
        <v/>
      </c>
      <c r="AP112" s="276" t="str">
        <f>IF(AP111="","",VLOOKUP(AP111,'②シフト記号表（従来型・ユニット型共通）'!$C$6:$L$47,10,FALSE))</f>
        <v/>
      </c>
      <c r="AQ112" s="276" t="str">
        <f>IF(AQ111="","",VLOOKUP(AQ111,'②シフト記号表（従来型・ユニット型共通）'!$C$6:$L$47,10,FALSE))</f>
        <v/>
      </c>
      <c r="AR112" s="276" t="str">
        <f>IF(AR111="","",VLOOKUP(AR111,'②シフト記号表（従来型・ユニット型共通）'!$C$6:$L$47,10,FALSE))</f>
        <v/>
      </c>
      <c r="AS112" s="276" t="str">
        <f>IF(AS111="","",VLOOKUP(AS111,'②シフト記号表（従来型・ユニット型共通）'!$C$6:$L$47,10,FALSE))</f>
        <v/>
      </c>
      <c r="AT112" s="276" t="str">
        <f>IF(AT111="","",VLOOKUP(AT111,'②シフト記号表（従来型・ユニット型共通）'!$C$6:$L$47,10,FALSE))</f>
        <v/>
      </c>
      <c r="AU112" s="277" t="str">
        <f>IF(AU111="","",VLOOKUP(AU111,'②シフト記号表（従来型・ユニット型共通）'!$C$6:$L$47,10,FALSE))</f>
        <v/>
      </c>
      <c r="AV112" s="275" t="str">
        <f>IF(AV111="","",VLOOKUP(AV111,'②シフト記号表（従来型・ユニット型共通）'!$C$6:$L$47,10,FALSE))</f>
        <v/>
      </c>
      <c r="AW112" s="276" t="str">
        <f>IF(AW111="","",VLOOKUP(AW111,'②シフト記号表（従来型・ユニット型共通）'!$C$6:$L$47,10,FALSE))</f>
        <v/>
      </c>
      <c r="AX112" s="276" t="str">
        <f>IF(AX111="","",VLOOKUP(AX111,'②シフト記号表（従来型・ユニット型共通）'!$C$6:$L$47,10,FALSE))</f>
        <v/>
      </c>
      <c r="AY112" s="276" t="str">
        <f>IF(AY111="","",VLOOKUP(AY111,'②シフト記号表（従来型・ユニット型共通）'!$C$6:$L$47,10,FALSE))</f>
        <v/>
      </c>
      <c r="AZ112" s="276" t="str">
        <f>IF(AZ111="","",VLOOKUP(AZ111,'②シフト記号表（従来型・ユニット型共通）'!$C$6:$L$47,10,FALSE))</f>
        <v/>
      </c>
      <c r="BA112" s="276" t="str">
        <f>IF(BA111="","",VLOOKUP(BA111,'②シフト記号表（従来型・ユニット型共通）'!$C$6:$L$47,10,FALSE))</f>
        <v/>
      </c>
      <c r="BB112" s="277" t="str">
        <f>IF(BB111="","",VLOOKUP(BB111,'②シフト記号表（従来型・ユニット型共通）'!$C$6:$L$47,10,FALSE))</f>
        <v/>
      </c>
      <c r="BC112" s="275" t="str">
        <f>IF(BC111="","",VLOOKUP(BC111,'②シフト記号表（従来型・ユニット型共通）'!$C$6:$L$47,10,FALSE))</f>
        <v/>
      </c>
      <c r="BD112" s="276" t="str">
        <f>IF(BD111="","",VLOOKUP(BD111,'②シフト記号表（従来型・ユニット型共通）'!$C$6:$L$47,10,FALSE))</f>
        <v/>
      </c>
      <c r="BE112" s="276" t="str">
        <f>IF(BE111="","",VLOOKUP(BE111,'②シフト記号表（従来型・ユニット型共通）'!$C$6:$L$47,10,FALSE))</f>
        <v/>
      </c>
      <c r="BF112" s="750">
        <f>IF($BI$3="４週",SUM(AA112:BB112),IF($BI$3="暦月",SUM(AA112:BE112),""))</f>
        <v>0</v>
      </c>
      <c r="BG112" s="751"/>
      <c r="BH112" s="752">
        <f>IF($BI$3="４週",BF112/4,IF($BI$3="暦月",(BF112/($BI$8/7)),""))</f>
        <v>0</v>
      </c>
      <c r="BI112" s="751"/>
      <c r="BJ112" s="747"/>
      <c r="BK112" s="748"/>
      <c r="BL112" s="748"/>
      <c r="BM112" s="748"/>
      <c r="BN112" s="749"/>
    </row>
    <row r="113" spans="2:66" ht="20.25" customHeight="1">
      <c r="B113" s="660">
        <f>B111+1</f>
        <v>49</v>
      </c>
      <c r="C113" s="814"/>
      <c r="D113" s="816"/>
      <c r="E113" s="681"/>
      <c r="F113" s="817"/>
      <c r="G113" s="724"/>
      <c r="H113" s="651"/>
      <c r="I113" s="270"/>
      <c r="J113" s="271"/>
      <c r="K113" s="270"/>
      <c r="L113" s="271"/>
      <c r="M113" s="725"/>
      <c r="N113" s="726"/>
      <c r="O113" s="649"/>
      <c r="P113" s="650"/>
      <c r="Q113" s="650"/>
      <c r="R113" s="651"/>
      <c r="S113" s="655"/>
      <c r="T113" s="656"/>
      <c r="U113" s="656"/>
      <c r="V113" s="656"/>
      <c r="W113" s="657"/>
      <c r="X113" s="290" t="s">
        <v>902</v>
      </c>
      <c r="Y113" s="291"/>
      <c r="Z113" s="292"/>
      <c r="AA113" s="283"/>
      <c r="AB113" s="284"/>
      <c r="AC113" s="284"/>
      <c r="AD113" s="284"/>
      <c r="AE113" s="284"/>
      <c r="AF113" s="284"/>
      <c r="AG113" s="285"/>
      <c r="AH113" s="283"/>
      <c r="AI113" s="284"/>
      <c r="AJ113" s="284"/>
      <c r="AK113" s="284"/>
      <c r="AL113" s="284"/>
      <c r="AM113" s="284"/>
      <c r="AN113" s="285"/>
      <c r="AO113" s="283"/>
      <c r="AP113" s="284"/>
      <c r="AQ113" s="284"/>
      <c r="AR113" s="284"/>
      <c r="AS113" s="284"/>
      <c r="AT113" s="284"/>
      <c r="AU113" s="285"/>
      <c r="AV113" s="283"/>
      <c r="AW113" s="284"/>
      <c r="AX113" s="284"/>
      <c r="AY113" s="284"/>
      <c r="AZ113" s="284"/>
      <c r="BA113" s="284"/>
      <c r="BB113" s="285"/>
      <c r="BC113" s="283"/>
      <c r="BD113" s="284"/>
      <c r="BE113" s="286"/>
      <c r="BF113" s="658"/>
      <c r="BG113" s="659"/>
      <c r="BH113" s="713"/>
      <c r="BI113" s="714"/>
      <c r="BJ113" s="715"/>
      <c r="BK113" s="716"/>
      <c r="BL113" s="716"/>
      <c r="BM113" s="716"/>
      <c r="BN113" s="717"/>
    </row>
    <row r="114" spans="2:66" ht="20.25" customHeight="1">
      <c r="B114" s="661"/>
      <c r="C114" s="815"/>
      <c r="D114" s="818"/>
      <c r="E114" s="681"/>
      <c r="F114" s="817"/>
      <c r="G114" s="753"/>
      <c r="H114" s="754"/>
      <c r="I114" s="293"/>
      <c r="J114" s="294">
        <f>G113</f>
        <v>0</v>
      </c>
      <c r="K114" s="293"/>
      <c r="L114" s="294">
        <f>M113</f>
        <v>0</v>
      </c>
      <c r="M114" s="755"/>
      <c r="N114" s="756"/>
      <c r="O114" s="757"/>
      <c r="P114" s="758"/>
      <c r="Q114" s="758"/>
      <c r="R114" s="754"/>
      <c r="S114" s="655"/>
      <c r="T114" s="656"/>
      <c r="U114" s="656"/>
      <c r="V114" s="656"/>
      <c r="W114" s="657"/>
      <c r="X114" s="287" t="s">
        <v>903</v>
      </c>
      <c r="Y114" s="288"/>
      <c r="Z114" s="289"/>
      <c r="AA114" s="275" t="str">
        <f>IF(AA113="","",VLOOKUP(AA113,'②シフト記号表（従来型・ユニット型共通）'!$C$6:$L$47,10,FALSE))</f>
        <v/>
      </c>
      <c r="AB114" s="276" t="str">
        <f>IF(AB113="","",VLOOKUP(AB113,'②シフト記号表（従来型・ユニット型共通）'!$C$6:$L$47,10,FALSE))</f>
        <v/>
      </c>
      <c r="AC114" s="276" t="str">
        <f>IF(AC113="","",VLOOKUP(AC113,'②シフト記号表（従来型・ユニット型共通）'!$C$6:$L$47,10,FALSE))</f>
        <v/>
      </c>
      <c r="AD114" s="276" t="str">
        <f>IF(AD113="","",VLOOKUP(AD113,'②シフト記号表（従来型・ユニット型共通）'!$C$6:$L$47,10,FALSE))</f>
        <v/>
      </c>
      <c r="AE114" s="276" t="str">
        <f>IF(AE113="","",VLOOKUP(AE113,'②シフト記号表（従来型・ユニット型共通）'!$C$6:$L$47,10,FALSE))</f>
        <v/>
      </c>
      <c r="AF114" s="276" t="str">
        <f>IF(AF113="","",VLOOKUP(AF113,'②シフト記号表（従来型・ユニット型共通）'!$C$6:$L$47,10,FALSE))</f>
        <v/>
      </c>
      <c r="AG114" s="277" t="str">
        <f>IF(AG113="","",VLOOKUP(AG113,'②シフト記号表（従来型・ユニット型共通）'!$C$6:$L$47,10,FALSE))</f>
        <v/>
      </c>
      <c r="AH114" s="275" t="str">
        <f>IF(AH113="","",VLOOKUP(AH113,'②シフト記号表（従来型・ユニット型共通）'!$C$6:$L$47,10,FALSE))</f>
        <v/>
      </c>
      <c r="AI114" s="276" t="str">
        <f>IF(AI113="","",VLOOKUP(AI113,'②シフト記号表（従来型・ユニット型共通）'!$C$6:$L$47,10,FALSE))</f>
        <v/>
      </c>
      <c r="AJ114" s="276" t="str">
        <f>IF(AJ113="","",VLOOKUP(AJ113,'②シフト記号表（従来型・ユニット型共通）'!$C$6:$L$47,10,FALSE))</f>
        <v/>
      </c>
      <c r="AK114" s="276" t="str">
        <f>IF(AK113="","",VLOOKUP(AK113,'②シフト記号表（従来型・ユニット型共通）'!$C$6:$L$47,10,FALSE))</f>
        <v/>
      </c>
      <c r="AL114" s="276" t="str">
        <f>IF(AL113="","",VLOOKUP(AL113,'②シフト記号表（従来型・ユニット型共通）'!$C$6:$L$47,10,FALSE))</f>
        <v/>
      </c>
      <c r="AM114" s="276" t="str">
        <f>IF(AM113="","",VLOOKUP(AM113,'②シフト記号表（従来型・ユニット型共通）'!$C$6:$L$47,10,FALSE))</f>
        <v/>
      </c>
      <c r="AN114" s="277" t="str">
        <f>IF(AN113="","",VLOOKUP(AN113,'②シフト記号表（従来型・ユニット型共通）'!$C$6:$L$47,10,FALSE))</f>
        <v/>
      </c>
      <c r="AO114" s="275" t="str">
        <f>IF(AO113="","",VLOOKUP(AO113,'②シフト記号表（従来型・ユニット型共通）'!$C$6:$L$47,10,FALSE))</f>
        <v/>
      </c>
      <c r="AP114" s="276" t="str">
        <f>IF(AP113="","",VLOOKUP(AP113,'②シフト記号表（従来型・ユニット型共通）'!$C$6:$L$47,10,FALSE))</f>
        <v/>
      </c>
      <c r="AQ114" s="276" t="str">
        <f>IF(AQ113="","",VLOOKUP(AQ113,'②シフト記号表（従来型・ユニット型共通）'!$C$6:$L$47,10,FALSE))</f>
        <v/>
      </c>
      <c r="AR114" s="276" t="str">
        <f>IF(AR113="","",VLOOKUP(AR113,'②シフト記号表（従来型・ユニット型共通）'!$C$6:$L$47,10,FALSE))</f>
        <v/>
      </c>
      <c r="AS114" s="276" t="str">
        <f>IF(AS113="","",VLOOKUP(AS113,'②シフト記号表（従来型・ユニット型共通）'!$C$6:$L$47,10,FALSE))</f>
        <v/>
      </c>
      <c r="AT114" s="276" t="str">
        <f>IF(AT113="","",VLOOKUP(AT113,'②シフト記号表（従来型・ユニット型共通）'!$C$6:$L$47,10,FALSE))</f>
        <v/>
      </c>
      <c r="AU114" s="277" t="str">
        <f>IF(AU113="","",VLOOKUP(AU113,'②シフト記号表（従来型・ユニット型共通）'!$C$6:$L$47,10,FALSE))</f>
        <v/>
      </c>
      <c r="AV114" s="275" t="str">
        <f>IF(AV113="","",VLOOKUP(AV113,'②シフト記号表（従来型・ユニット型共通）'!$C$6:$L$47,10,FALSE))</f>
        <v/>
      </c>
      <c r="AW114" s="276" t="str">
        <f>IF(AW113="","",VLOOKUP(AW113,'②シフト記号表（従来型・ユニット型共通）'!$C$6:$L$47,10,FALSE))</f>
        <v/>
      </c>
      <c r="AX114" s="276" t="str">
        <f>IF(AX113="","",VLOOKUP(AX113,'②シフト記号表（従来型・ユニット型共通）'!$C$6:$L$47,10,FALSE))</f>
        <v/>
      </c>
      <c r="AY114" s="276" t="str">
        <f>IF(AY113="","",VLOOKUP(AY113,'②シフト記号表（従来型・ユニット型共通）'!$C$6:$L$47,10,FALSE))</f>
        <v/>
      </c>
      <c r="AZ114" s="276" t="str">
        <f>IF(AZ113="","",VLOOKUP(AZ113,'②シフト記号表（従来型・ユニット型共通）'!$C$6:$L$47,10,FALSE))</f>
        <v/>
      </c>
      <c r="BA114" s="276" t="str">
        <f>IF(BA113="","",VLOOKUP(BA113,'②シフト記号表（従来型・ユニット型共通）'!$C$6:$L$47,10,FALSE))</f>
        <v/>
      </c>
      <c r="BB114" s="277" t="str">
        <f>IF(BB113="","",VLOOKUP(BB113,'②シフト記号表（従来型・ユニット型共通）'!$C$6:$L$47,10,FALSE))</f>
        <v/>
      </c>
      <c r="BC114" s="275" t="str">
        <f>IF(BC113="","",VLOOKUP(BC113,'②シフト記号表（従来型・ユニット型共通）'!$C$6:$L$47,10,FALSE))</f>
        <v/>
      </c>
      <c r="BD114" s="276" t="str">
        <f>IF(BD113="","",VLOOKUP(BD113,'②シフト記号表（従来型・ユニット型共通）'!$C$6:$L$47,10,FALSE))</f>
        <v/>
      </c>
      <c r="BE114" s="276" t="str">
        <f>IF(BE113="","",VLOOKUP(BE113,'②シフト記号表（従来型・ユニット型共通）'!$C$6:$L$47,10,FALSE))</f>
        <v/>
      </c>
      <c r="BF114" s="750">
        <f>IF($BI$3="４週",SUM(AA114:BB114),IF($BI$3="暦月",SUM(AA114:BE114),""))</f>
        <v>0</v>
      </c>
      <c r="BG114" s="751"/>
      <c r="BH114" s="752">
        <f>IF($BI$3="４週",BF114/4,IF($BI$3="暦月",(BF114/($BI$8/7)),""))</f>
        <v>0</v>
      </c>
      <c r="BI114" s="751"/>
      <c r="BJ114" s="747"/>
      <c r="BK114" s="748"/>
      <c r="BL114" s="748"/>
      <c r="BM114" s="748"/>
      <c r="BN114" s="749"/>
    </row>
    <row r="115" spans="2:66" ht="20.25" customHeight="1">
      <c r="B115" s="660">
        <f>B113+1</f>
        <v>50</v>
      </c>
      <c r="C115" s="814"/>
      <c r="D115" s="816"/>
      <c r="E115" s="681"/>
      <c r="F115" s="817"/>
      <c r="G115" s="724"/>
      <c r="H115" s="651"/>
      <c r="I115" s="270"/>
      <c r="J115" s="271"/>
      <c r="K115" s="270"/>
      <c r="L115" s="271"/>
      <c r="M115" s="725"/>
      <c r="N115" s="726"/>
      <c r="O115" s="649"/>
      <c r="P115" s="650"/>
      <c r="Q115" s="650"/>
      <c r="R115" s="651"/>
      <c r="S115" s="655"/>
      <c r="T115" s="656"/>
      <c r="U115" s="656"/>
      <c r="V115" s="656"/>
      <c r="W115" s="657"/>
      <c r="X115" s="290" t="s">
        <v>902</v>
      </c>
      <c r="Y115" s="291"/>
      <c r="Z115" s="292"/>
      <c r="AA115" s="283"/>
      <c r="AB115" s="284"/>
      <c r="AC115" s="284"/>
      <c r="AD115" s="284"/>
      <c r="AE115" s="284"/>
      <c r="AF115" s="284"/>
      <c r="AG115" s="285"/>
      <c r="AH115" s="283"/>
      <c r="AI115" s="284"/>
      <c r="AJ115" s="284"/>
      <c r="AK115" s="284"/>
      <c r="AL115" s="284"/>
      <c r="AM115" s="284"/>
      <c r="AN115" s="285"/>
      <c r="AO115" s="283"/>
      <c r="AP115" s="284"/>
      <c r="AQ115" s="284"/>
      <c r="AR115" s="284"/>
      <c r="AS115" s="284"/>
      <c r="AT115" s="284"/>
      <c r="AU115" s="285"/>
      <c r="AV115" s="283"/>
      <c r="AW115" s="284"/>
      <c r="AX115" s="284"/>
      <c r="AY115" s="284"/>
      <c r="AZ115" s="284"/>
      <c r="BA115" s="284"/>
      <c r="BB115" s="285"/>
      <c r="BC115" s="283"/>
      <c r="BD115" s="284"/>
      <c r="BE115" s="286"/>
      <c r="BF115" s="658"/>
      <c r="BG115" s="659"/>
      <c r="BH115" s="713"/>
      <c r="BI115" s="714"/>
      <c r="BJ115" s="715"/>
      <c r="BK115" s="716"/>
      <c r="BL115" s="716"/>
      <c r="BM115" s="716"/>
      <c r="BN115" s="717"/>
    </row>
    <row r="116" spans="2:66" ht="20.25" customHeight="1">
      <c r="B116" s="661"/>
      <c r="C116" s="815"/>
      <c r="D116" s="818"/>
      <c r="E116" s="681"/>
      <c r="F116" s="817"/>
      <c r="G116" s="753"/>
      <c r="H116" s="754"/>
      <c r="I116" s="293"/>
      <c r="J116" s="294">
        <f>G115</f>
        <v>0</v>
      </c>
      <c r="K116" s="293"/>
      <c r="L116" s="294">
        <f>M115</f>
        <v>0</v>
      </c>
      <c r="M116" s="755"/>
      <c r="N116" s="756"/>
      <c r="O116" s="757"/>
      <c r="P116" s="758"/>
      <c r="Q116" s="758"/>
      <c r="R116" s="754"/>
      <c r="S116" s="655"/>
      <c r="T116" s="656"/>
      <c r="U116" s="656"/>
      <c r="V116" s="656"/>
      <c r="W116" s="657"/>
      <c r="X116" s="287" t="s">
        <v>903</v>
      </c>
      <c r="Y116" s="288"/>
      <c r="Z116" s="289"/>
      <c r="AA116" s="275" t="str">
        <f>IF(AA115="","",VLOOKUP(AA115,'②シフト記号表（従来型・ユニット型共通）'!$C$6:$L$47,10,FALSE))</f>
        <v/>
      </c>
      <c r="AB116" s="276" t="str">
        <f>IF(AB115="","",VLOOKUP(AB115,'②シフト記号表（従来型・ユニット型共通）'!$C$6:$L$47,10,FALSE))</f>
        <v/>
      </c>
      <c r="AC116" s="276" t="str">
        <f>IF(AC115="","",VLOOKUP(AC115,'②シフト記号表（従来型・ユニット型共通）'!$C$6:$L$47,10,FALSE))</f>
        <v/>
      </c>
      <c r="AD116" s="276" t="str">
        <f>IF(AD115="","",VLOOKUP(AD115,'②シフト記号表（従来型・ユニット型共通）'!$C$6:$L$47,10,FALSE))</f>
        <v/>
      </c>
      <c r="AE116" s="276" t="str">
        <f>IF(AE115="","",VLOOKUP(AE115,'②シフト記号表（従来型・ユニット型共通）'!$C$6:$L$47,10,FALSE))</f>
        <v/>
      </c>
      <c r="AF116" s="276" t="str">
        <f>IF(AF115="","",VLOOKUP(AF115,'②シフト記号表（従来型・ユニット型共通）'!$C$6:$L$47,10,FALSE))</f>
        <v/>
      </c>
      <c r="AG116" s="277" t="str">
        <f>IF(AG115="","",VLOOKUP(AG115,'②シフト記号表（従来型・ユニット型共通）'!$C$6:$L$47,10,FALSE))</f>
        <v/>
      </c>
      <c r="AH116" s="275" t="str">
        <f>IF(AH115="","",VLOOKUP(AH115,'②シフト記号表（従来型・ユニット型共通）'!$C$6:$L$47,10,FALSE))</f>
        <v/>
      </c>
      <c r="AI116" s="276" t="str">
        <f>IF(AI115="","",VLOOKUP(AI115,'②シフト記号表（従来型・ユニット型共通）'!$C$6:$L$47,10,FALSE))</f>
        <v/>
      </c>
      <c r="AJ116" s="276" t="str">
        <f>IF(AJ115="","",VLOOKUP(AJ115,'②シフト記号表（従来型・ユニット型共通）'!$C$6:$L$47,10,FALSE))</f>
        <v/>
      </c>
      <c r="AK116" s="276" t="str">
        <f>IF(AK115="","",VLOOKUP(AK115,'②シフト記号表（従来型・ユニット型共通）'!$C$6:$L$47,10,FALSE))</f>
        <v/>
      </c>
      <c r="AL116" s="276" t="str">
        <f>IF(AL115="","",VLOOKUP(AL115,'②シフト記号表（従来型・ユニット型共通）'!$C$6:$L$47,10,FALSE))</f>
        <v/>
      </c>
      <c r="AM116" s="276" t="str">
        <f>IF(AM115="","",VLOOKUP(AM115,'②シフト記号表（従来型・ユニット型共通）'!$C$6:$L$47,10,FALSE))</f>
        <v/>
      </c>
      <c r="AN116" s="277" t="str">
        <f>IF(AN115="","",VLOOKUP(AN115,'②シフト記号表（従来型・ユニット型共通）'!$C$6:$L$47,10,FALSE))</f>
        <v/>
      </c>
      <c r="AO116" s="275" t="str">
        <f>IF(AO115="","",VLOOKUP(AO115,'②シフト記号表（従来型・ユニット型共通）'!$C$6:$L$47,10,FALSE))</f>
        <v/>
      </c>
      <c r="AP116" s="276" t="str">
        <f>IF(AP115="","",VLOOKUP(AP115,'②シフト記号表（従来型・ユニット型共通）'!$C$6:$L$47,10,FALSE))</f>
        <v/>
      </c>
      <c r="AQ116" s="276" t="str">
        <f>IF(AQ115="","",VLOOKUP(AQ115,'②シフト記号表（従来型・ユニット型共通）'!$C$6:$L$47,10,FALSE))</f>
        <v/>
      </c>
      <c r="AR116" s="276" t="str">
        <f>IF(AR115="","",VLOOKUP(AR115,'②シフト記号表（従来型・ユニット型共通）'!$C$6:$L$47,10,FALSE))</f>
        <v/>
      </c>
      <c r="AS116" s="276" t="str">
        <f>IF(AS115="","",VLOOKUP(AS115,'②シフト記号表（従来型・ユニット型共通）'!$C$6:$L$47,10,FALSE))</f>
        <v/>
      </c>
      <c r="AT116" s="276" t="str">
        <f>IF(AT115="","",VLOOKUP(AT115,'②シフト記号表（従来型・ユニット型共通）'!$C$6:$L$47,10,FALSE))</f>
        <v/>
      </c>
      <c r="AU116" s="277" t="str">
        <f>IF(AU115="","",VLOOKUP(AU115,'②シフト記号表（従来型・ユニット型共通）'!$C$6:$L$47,10,FALSE))</f>
        <v/>
      </c>
      <c r="AV116" s="275" t="str">
        <f>IF(AV115="","",VLOOKUP(AV115,'②シフト記号表（従来型・ユニット型共通）'!$C$6:$L$47,10,FALSE))</f>
        <v/>
      </c>
      <c r="AW116" s="276" t="str">
        <f>IF(AW115="","",VLOOKUP(AW115,'②シフト記号表（従来型・ユニット型共通）'!$C$6:$L$47,10,FALSE))</f>
        <v/>
      </c>
      <c r="AX116" s="276" t="str">
        <f>IF(AX115="","",VLOOKUP(AX115,'②シフト記号表（従来型・ユニット型共通）'!$C$6:$L$47,10,FALSE))</f>
        <v/>
      </c>
      <c r="AY116" s="276" t="str">
        <f>IF(AY115="","",VLOOKUP(AY115,'②シフト記号表（従来型・ユニット型共通）'!$C$6:$L$47,10,FALSE))</f>
        <v/>
      </c>
      <c r="AZ116" s="276" t="str">
        <f>IF(AZ115="","",VLOOKUP(AZ115,'②シフト記号表（従来型・ユニット型共通）'!$C$6:$L$47,10,FALSE))</f>
        <v/>
      </c>
      <c r="BA116" s="276" t="str">
        <f>IF(BA115="","",VLOOKUP(BA115,'②シフト記号表（従来型・ユニット型共通）'!$C$6:$L$47,10,FALSE))</f>
        <v/>
      </c>
      <c r="BB116" s="277" t="str">
        <f>IF(BB115="","",VLOOKUP(BB115,'②シフト記号表（従来型・ユニット型共通）'!$C$6:$L$47,10,FALSE))</f>
        <v/>
      </c>
      <c r="BC116" s="275" t="str">
        <f>IF(BC115="","",VLOOKUP(BC115,'②シフト記号表（従来型・ユニット型共通）'!$C$6:$L$47,10,FALSE))</f>
        <v/>
      </c>
      <c r="BD116" s="276" t="str">
        <f>IF(BD115="","",VLOOKUP(BD115,'②シフト記号表（従来型・ユニット型共通）'!$C$6:$L$47,10,FALSE))</f>
        <v/>
      </c>
      <c r="BE116" s="276" t="str">
        <f>IF(BE115="","",VLOOKUP(BE115,'②シフト記号表（従来型・ユニット型共通）'!$C$6:$L$47,10,FALSE))</f>
        <v/>
      </c>
      <c r="BF116" s="750">
        <f>IF($BI$3="４週",SUM(AA116:BB116),IF($BI$3="暦月",SUM(AA116:BE116),""))</f>
        <v>0</v>
      </c>
      <c r="BG116" s="751"/>
      <c r="BH116" s="752">
        <f>IF($BI$3="４週",BF116/4,IF($BI$3="暦月",(BF116/($BI$8/7)),""))</f>
        <v>0</v>
      </c>
      <c r="BI116" s="751"/>
      <c r="BJ116" s="747"/>
      <c r="BK116" s="748"/>
      <c r="BL116" s="748"/>
      <c r="BM116" s="748"/>
      <c r="BN116" s="749"/>
    </row>
    <row r="117" spans="2:66" ht="20.25" customHeight="1">
      <c r="B117" s="660">
        <f>B115+1</f>
        <v>51</v>
      </c>
      <c r="C117" s="814"/>
      <c r="D117" s="816"/>
      <c r="E117" s="681"/>
      <c r="F117" s="817"/>
      <c r="G117" s="724"/>
      <c r="H117" s="651"/>
      <c r="I117" s="270"/>
      <c r="J117" s="271"/>
      <c r="K117" s="270"/>
      <c r="L117" s="271"/>
      <c r="M117" s="725"/>
      <c r="N117" s="726"/>
      <c r="O117" s="649"/>
      <c r="P117" s="650"/>
      <c r="Q117" s="650"/>
      <c r="R117" s="651"/>
      <c r="S117" s="655"/>
      <c r="T117" s="656"/>
      <c r="U117" s="656"/>
      <c r="V117" s="656"/>
      <c r="W117" s="657"/>
      <c r="X117" s="290" t="s">
        <v>902</v>
      </c>
      <c r="Y117" s="291"/>
      <c r="Z117" s="292"/>
      <c r="AA117" s="283"/>
      <c r="AB117" s="284"/>
      <c r="AC117" s="284"/>
      <c r="AD117" s="284"/>
      <c r="AE117" s="284"/>
      <c r="AF117" s="284"/>
      <c r="AG117" s="285"/>
      <c r="AH117" s="283"/>
      <c r="AI117" s="284"/>
      <c r="AJ117" s="284"/>
      <c r="AK117" s="284"/>
      <c r="AL117" s="284"/>
      <c r="AM117" s="284"/>
      <c r="AN117" s="285"/>
      <c r="AO117" s="283"/>
      <c r="AP117" s="284"/>
      <c r="AQ117" s="284"/>
      <c r="AR117" s="284"/>
      <c r="AS117" s="284"/>
      <c r="AT117" s="284"/>
      <c r="AU117" s="285"/>
      <c r="AV117" s="283"/>
      <c r="AW117" s="284"/>
      <c r="AX117" s="284"/>
      <c r="AY117" s="284"/>
      <c r="AZ117" s="284"/>
      <c r="BA117" s="284"/>
      <c r="BB117" s="285"/>
      <c r="BC117" s="283"/>
      <c r="BD117" s="284"/>
      <c r="BE117" s="286"/>
      <c r="BF117" s="658"/>
      <c r="BG117" s="659"/>
      <c r="BH117" s="713"/>
      <c r="BI117" s="714"/>
      <c r="BJ117" s="715"/>
      <c r="BK117" s="716"/>
      <c r="BL117" s="716"/>
      <c r="BM117" s="716"/>
      <c r="BN117" s="717"/>
    </row>
    <row r="118" spans="2:66" ht="20.25" customHeight="1">
      <c r="B118" s="661"/>
      <c r="C118" s="815"/>
      <c r="D118" s="818"/>
      <c r="E118" s="681"/>
      <c r="F118" s="817"/>
      <c r="G118" s="753"/>
      <c r="H118" s="754"/>
      <c r="I118" s="293"/>
      <c r="J118" s="294">
        <f>G117</f>
        <v>0</v>
      </c>
      <c r="K118" s="293"/>
      <c r="L118" s="294">
        <f>M117</f>
        <v>0</v>
      </c>
      <c r="M118" s="755"/>
      <c r="N118" s="756"/>
      <c r="O118" s="757"/>
      <c r="P118" s="758"/>
      <c r="Q118" s="758"/>
      <c r="R118" s="754"/>
      <c r="S118" s="655"/>
      <c r="T118" s="656"/>
      <c r="U118" s="656"/>
      <c r="V118" s="656"/>
      <c r="W118" s="657"/>
      <c r="X118" s="287" t="s">
        <v>903</v>
      </c>
      <c r="Y118" s="288"/>
      <c r="Z118" s="289"/>
      <c r="AA118" s="275" t="str">
        <f>IF(AA117="","",VLOOKUP(AA117,'②シフト記号表（従来型・ユニット型共通）'!$C$6:$L$47,10,FALSE))</f>
        <v/>
      </c>
      <c r="AB118" s="276" t="str">
        <f>IF(AB117="","",VLOOKUP(AB117,'②シフト記号表（従来型・ユニット型共通）'!$C$6:$L$47,10,FALSE))</f>
        <v/>
      </c>
      <c r="AC118" s="276" t="str">
        <f>IF(AC117="","",VLOOKUP(AC117,'②シフト記号表（従来型・ユニット型共通）'!$C$6:$L$47,10,FALSE))</f>
        <v/>
      </c>
      <c r="AD118" s="276" t="str">
        <f>IF(AD117="","",VLOOKUP(AD117,'②シフト記号表（従来型・ユニット型共通）'!$C$6:$L$47,10,FALSE))</f>
        <v/>
      </c>
      <c r="AE118" s="276" t="str">
        <f>IF(AE117="","",VLOOKUP(AE117,'②シフト記号表（従来型・ユニット型共通）'!$C$6:$L$47,10,FALSE))</f>
        <v/>
      </c>
      <c r="AF118" s="276" t="str">
        <f>IF(AF117="","",VLOOKUP(AF117,'②シフト記号表（従来型・ユニット型共通）'!$C$6:$L$47,10,FALSE))</f>
        <v/>
      </c>
      <c r="AG118" s="277" t="str">
        <f>IF(AG117="","",VLOOKUP(AG117,'②シフト記号表（従来型・ユニット型共通）'!$C$6:$L$47,10,FALSE))</f>
        <v/>
      </c>
      <c r="AH118" s="275" t="str">
        <f>IF(AH117="","",VLOOKUP(AH117,'②シフト記号表（従来型・ユニット型共通）'!$C$6:$L$47,10,FALSE))</f>
        <v/>
      </c>
      <c r="AI118" s="276" t="str">
        <f>IF(AI117="","",VLOOKUP(AI117,'②シフト記号表（従来型・ユニット型共通）'!$C$6:$L$47,10,FALSE))</f>
        <v/>
      </c>
      <c r="AJ118" s="276" t="str">
        <f>IF(AJ117="","",VLOOKUP(AJ117,'②シフト記号表（従来型・ユニット型共通）'!$C$6:$L$47,10,FALSE))</f>
        <v/>
      </c>
      <c r="AK118" s="276" t="str">
        <f>IF(AK117="","",VLOOKUP(AK117,'②シフト記号表（従来型・ユニット型共通）'!$C$6:$L$47,10,FALSE))</f>
        <v/>
      </c>
      <c r="AL118" s="276" t="str">
        <f>IF(AL117="","",VLOOKUP(AL117,'②シフト記号表（従来型・ユニット型共通）'!$C$6:$L$47,10,FALSE))</f>
        <v/>
      </c>
      <c r="AM118" s="276" t="str">
        <f>IF(AM117="","",VLOOKUP(AM117,'②シフト記号表（従来型・ユニット型共通）'!$C$6:$L$47,10,FALSE))</f>
        <v/>
      </c>
      <c r="AN118" s="277" t="str">
        <f>IF(AN117="","",VLOOKUP(AN117,'②シフト記号表（従来型・ユニット型共通）'!$C$6:$L$47,10,FALSE))</f>
        <v/>
      </c>
      <c r="AO118" s="275" t="str">
        <f>IF(AO117="","",VLOOKUP(AO117,'②シフト記号表（従来型・ユニット型共通）'!$C$6:$L$47,10,FALSE))</f>
        <v/>
      </c>
      <c r="AP118" s="276" t="str">
        <f>IF(AP117="","",VLOOKUP(AP117,'②シフト記号表（従来型・ユニット型共通）'!$C$6:$L$47,10,FALSE))</f>
        <v/>
      </c>
      <c r="AQ118" s="276" t="str">
        <f>IF(AQ117="","",VLOOKUP(AQ117,'②シフト記号表（従来型・ユニット型共通）'!$C$6:$L$47,10,FALSE))</f>
        <v/>
      </c>
      <c r="AR118" s="276" t="str">
        <f>IF(AR117="","",VLOOKUP(AR117,'②シフト記号表（従来型・ユニット型共通）'!$C$6:$L$47,10,FALSE))</f>
        <v/>
      </c>
      <c r="AS118" s="276" t="str">
        <f>IF(AS117="","",VLOOKUP(AS117,'②シフト記号表（従来型・ユニット型共通）'!$C$6:$L$47,10,FALSE))</f>
        <v/>
      </c>
      <c r="AT118" s="276" t="str">
        <f>IF(AT117="","",VLOOKUP(AT117,'②シフト記号表（従来型・ユニット型共通）'!$C$6:$L$47,10,FALSE))</f>
        <v/>
      </c>
      <c r="AU118" s="277" t="str">
        <f>IF(AU117="","",VLOOKUP(AU117,'②シフト記号表（従来型・ユニット型共通）'!$C$6:$L$47,10,FALSE))</f>
        <v/>
      </c>
      <c r="AV118" s="275" t="str">
        <f>IF(AV117="","",VLOOKUP(AV117,'②シフト記号表（従来型・ユニット型共通）'!$C$6:$L$47,10,FALSE))</f>
        <v/>
      </c>
      <c r="AW118" s="276" t="str">
        <f>IF(AW117="","",VLOOKUP(AW117,'②シフト記号表（従来型・ユニット型共通）'!$C$6:$L$47,10,FALSE))</f>
        <v/>
      </c>
      <c r="AX118" s="276" t="str">
        <f>IF(AX117="","",VLOOKUP(AX117,'②シフト記号表（従来型・ユニット型共通）'!$C$6:$L$47,10,FALSE))</f>
        <v/>
      </c>
      <c r="AY118" s="276" t="str">
        <f>IF(AY117="","",VLOOKUP(AY117,'②シフト記号表（従来型・ユニット型共通）'!$C$6:$L$47,10,FALSE))</f>
        <v/>
      </c>
      <c r="AZ118" s="276" t="str">
        <f>IF(AZ117="","",VLOOKUP(AZ117,'②シフト記号表（従来型・ユニット型共通）'!$C$6:$L$47,10,FALSE))</f>
        <v/>
      </c>
      <c r="BA118" s="276" t="str">
        <f>IF(BA117="","",VLOOKUP(BA117,'②シフト記号表（従来型・ユニット型共通）'!$C$6:$L$47,10,FALSE))</f>
        <v/>
      </c>
      <c r="BB118" s="277" t="str">
        <f>IF(BB117="","",VLOOKUP(BB117,'②シフト記号表（従来型・ユニット型共通）'!$C$6:$L$47,10,FALSE))</f>
        <v/>
      </c>
      <c r="BC118" s="275" t="str">
        <f>IF(BC117="","",VLOOKUP(BC117,'②シフト記号表（従来型・ユニット型共通）'!$C$6:$L$47,10,FALSE))</f>
        <v/>
      </c>
      <c r="BD118" s="276" t="str">
        <f>IF(BD117="","",VLOOKUP(BD117,'②シフト記号表（従来型・ユニット型共通）'!$C$6:$L$47,10,FALSE))</f>
        <v/>
      </c>
      <c r="BE118" s="276" t="str">
        <f>IF(BE117="","",VLOOKUP(BE117,'②シフト記号表（従来型・ユニット型共通）'!$C$6:$L$47,10,FALSE))</f>
        <v/>
      </c>
      <c r="BF118" s="750">
        <f>IF($BI$3="４週",SUM(AA118:BB118),IF($BI$3="暦月",SUM(AA118:BE118),""))</f>
        <v>0</v>
      </c>
      <c r="BG118" s="751"/>
      <c r="BH118" s="752">
        <f>IF($BI$3="４週",BF118/4,IF($BI$3="暦月",(BF118/($BI$8/7)),""))</f>
        <v>0</v>
      </c>
      <c r="BI118" s="751"/>
      <c r="BJ118" s="747"/>
      <c r="BK118" s="748"/>
      <c r="BL118" s="748"/>
      <c r="BM118" s="748"/>
      <c r="BN118" s="749"/>
    </row>
    <row r="119" spans="2:66" ht="20.25" customHeight="1">
      <c r="B119" s="660">
        <f>B117+1</f>
        <v>52</v>
      </c>
      <c r="C119" s="814"/>
      <c r="D119" s="816"/>
      <c r="E119" s="681"/>
      <c r="F119" s="817"/>
      <c r="G119" s="724"/>
      <c r="H119" s="651"/>
      <c r="I119" s="270"/>
      <c r="J119" s="271"/>
      <c r="K119" s="270"/>
      <c r="L119" s="271"/>
      <c r="M119" s="725"/>
      <c r="N119" s="726"/>
      <c r="O119" s="649"/>
      <c r="P119" s="650"/>
      <c r="Q119" s="650"/>
      <c r="R119" s="651"/>
      <c r="S119" s="655"/>
      <c r="T119" s="656"/>
      <c r="U119" s="656"/>
      <c r="V119" s="656"/>
      <c r="W119" s="657"/>
      <c r="X119" s="290" t="s">
        <v>902</v>
      </c>
      <c r="Y119" s="291"/>
      <c r="Z119" s="292"/>
      <c r="AA119" s="283"/>
      <c r="AB119" s="284"/>
      <c r="AC119" s="284"/>
      <c r="AD119" s="284"/>
      <c r="AE119" s="284"/>
      <c r="AF119" s="284"/>
      <c r="AG119" s="285"/>
      <c r="AH119" s="283"/>
      <c r="AI119" s="284"/>
      <c r="AJ119" s="284"/>
      <c r="AK119" s="284"/>
      <c r="AL119" s="284"/>
      <c r="AM119" s="284"/>
      <c r="AN119" s="285"/>
      <c r="AO119" s="283"/>
      <c r="AP119" s="284"/>
      <c r="AQ119" s="284"/>
      <c r="AR119" s="284"/>
      <c r="AS119" s="284"/>
      <c r="AT119" s="284"/>
      <c r="AU119" s="285"/>
      <c r="AV119" s="283"/>
      <c r="AW119" s="284"/>
      <c r="AX119" s="284"/>
      <c r="AY119" s="284"/>
      <c r="AZ119" s="284"/>
      <c r="BA119" s="284"/>
      <c r="BB119" s="285"/>
      <c r="BC119" s="283"/>
      <c r="BD119" s="284"/>
      <c r="BE119" s="286"/>
      <c r="BF119" s="658"/>
      <c r="BG119" s="659"/>
      <c r="BH119" s="713"/>
      <c r="BI119" s="714"/>
      <c r="BJ119" s="715"/>
      <c r="BK119" s="716"/>
      <c r="BL119" s="716"/>
      <c r="BM119" s="716"/>
      <c r="BN119" s="717"/>
    </row>
    <row r="120" spans="2:66" ht="20.25" customHeight="1">
      <c r="B120" s="661"/>
      <c r="C120" s="815"/>
      <c r="D120" s="818"/>
      <c r="E120" s="681"/>
      <c r="F120" s="817"/>
      <c r="G120" s="753"/>
      <c r="H120" s="754"/>
      <c r="I120" s="293"/>
      <c r="J120" s="294">
        <f>G119</f>
        <v>0</v>
      </c>
      <c r="K120" s="293"/>
      <c r="L120" s="294">
        <f>M119</f>
        <v>0</v>
      </c>
      <c r="M120" s="755"/>
      <c r="N120" s="756"/>
      <c r="O120" s="757"/>
      <c r="P120" s="758"/>
      <c r="Q120" s="758"/>
      <c r="R120" s="754"/>
      <c r="S120" s="655"/>
      <c r="T120" s="656"/>
      <c r="U120" s="656"/>
      <c r="V120" s="656"/>
      <c r="W120" s="657"/>
      <c r="X120" s="287" t="s">
        <v>903</v>
      </c>
      <c r="Y120" s="288"/>
      <c r="Z120" s="289"/>
      <c r="AA120" s="275" t="str">
        <f>IF(AA119="","",VLOOKUP(AA119,'②シフト記号表（従来型・ユニット型共通）'!$C$6:$L$47,10,FALSE))</f>
        <v/>
      </c>
      <c r="AB120" s="276" t="str">
        <f>IF(AB119="","",VLOOKUP(AB119,'②シフト記号表（従来型・ユニット型共通）'!$C$6:$L$47,10,FALSE))</f>
        <v/>
      </c>
      <c r="AC120" s="276" t="str">
        <f>IF(AC119="","",VLOOKUP(AC119,'②シフト記号表（従来型・ユニット型共通）'!$C$6:$L$47,10,FALSE))</f>
        <v/>
      </c>
      <c r="AD120" s="276" t="str">
        <f>IF(AD119="","",VLOOKUP(AD119,'②シフト記号表（従来型・ユニット型共通）'!$C$6:$L$47,10,FALSE))</f>
        <v/>
      </c>
      <c r="AE120" s="276" t="str">
        <f>IF(AE119="","",VLOOKUP(AE119,'②シフト記号表（従来型・ユニット型共通）'!$C$6:$L$47,10,FALSE))</f>
        <v/>
      </c>
      <c r="AF120" s="276" t="str">
        <f>IF(AF119="","",VLOOKUP(AF119,'②シフト記号表（従来型・ユニット型共通）'!$C$6:$L$47,10,FALSE))</f>
        <v/>
      </c>
      <c r="AG120" s="277" t="str">
        <f>IF(AG119="","",VLOOKUP(AG119,'②シフト記号表（従来型・ユニット型共通）'!$C$6:$L$47,10,FALSE))</f>
        <v/>
      </c>
      <c r="AH120" s="275" t="str">
        <f>IF(AH119="","",VLOOKUP(AH119,'②シフト記号表（従来型・ユニット型共通）'!$C$6:$L$47,10,FALSE))</f>
        <v/>
      </c>
      <c r="AI120" s="276" t="str">
        <f>IF(AI119="","",VLOOKUP(AI119,'②シフト記号表（従来型・ユニット型共通）'!$C$6:$L$47,10,FALSE))</f>
        <v/>
      </c>
      <c r="AJ120" s="276" t="str">
        <f>IF(AJ119="","",VLOOKUP(AJ119,'②シフト記号表（従来型・ユニット型共通）'!$C$6:$L$47,10,FALSE))</f>
        <v/>
      </c>
      <c r="AK120" s="276" t="str">
        <f>IF(AK119="","",VLOOKUP(AK119,'②シフト記号表（従来型・ユニット型共通）'!$C$6:$L$47,10,FALSE))</f>
        <v/>
      </c>
      <c r="AL120" s="276" t="str">
        <f>IF(AL119="","",VLOOKUP(AL119,'②シフト記号表（従来型・ユニット型共通）'!$C$6:$L$47,10,FALSE))</f>
        <v/>
      </c>
      <c r="AM120" s="276" t="str">
        <f>IF(AM119="","",VLOOKUP(AM119,'②シフト記号表（従来型・ユニット型共通）'!$C$6:$L$47,10,FALSE))</f>
        <v/>
      </c>
      <c r="AN120" s="277" t="str">
        <f>IF(AN119="","",VLOOKUP(AN119,'②シフト記号表（従来型・ユニット型共通）'!$C$6:$L$47,10,FALSE))</f>
        <v/>
      </c>
      <c r="AO120" s="275" t="str">
        <f>IF(AO119="","",VLOOKUP(AO119,'②シフト記号表（従来型・ユニット型共通）'!$C$6:$L$47,10,FALSE))</f>
        <v/>
      </c>
      <c r="AP120" s="276" t="str">
        <f>IF(AP119="","",VLOOKUP(AP119,'②シフト記号表（従来型・ユニット型共通）'!$C$6:$L$47,10,FALSE))</f>
        <v/>
      </c>
      <c r="AQ120" s="276" t="str">
        <f>IF(AQ119="","",VLOOKUP(AQ119,'②シフト記号表（従来型・ユニット型共通）'!$C$6:$L$47,10,FALSE))</f>
        <v/>
      </c>
      <c r="AR120" s="276" t="str">
        <f>IF(AR119="","",VLOOKUP(AR119,'②シフト記号表（従来型・ユニット型共通）'!$C$6:$L$47,10,FALSE))</f>
        <v/>
      </c>
      <c r="AS120" s="276" t="str">
        <f>IF(AS119="","",VLOOKUP(AS119,'②シフト記号表（従来型・ユニット型共通）'!$C$6:$L$47,10,FALSE))</f>
        <v/>
      </c>
      <c r="AT120" s="276" t="str">
        <f>IF(AT119="","",VLOOKUP(AT119,'②シフト記号表（従来型・ユニット型共通）'!$C$6:$L$47,10,FALSE))</f>
        <v/>
      </c>
      <c r="AU120" s="277" t="str">
        <f>IF(AU119="","",VLOOKUP(AU119,'②シフト記号表（従来型・ユニット型共通）'!$C$6:$L$47,10,FALSE))</f>
        <v/>
      </c>
      <c r="AV120" s="275" t="str">
        <f>IF(AV119="","",VLOOKUP(AV119,'②シフト記号表（従来型・ユニット型共通）'!$C$6:$L$47,10,FALSE))</f>
        <v/>
      </c>
      <c r="AW120" s="276" t="str">
        <f>IF(AW119="","",VLOOKUP(AW119,'②シフト記号表（従来型・ユニット型共通）'!$C$6:$L$47,10,FALSE))</f>
        <v/>
      </c>
      <c r="AX120" s="276" t="str">
        <f>IF(AX119="","",VLOOKUP(AX119,'②シフト記号表（従来型・ユニット型共通）'!$C$6:$L$47,10,FALSE))</f>
        <v/>
      </c>
      <c r="AY120" s="276" t="str">
        <f>IF(AY119="","",VLOOKUP(AY119,'②シフト記号表（従来型・ユニット型共通）'!$C$6:$L$47,10,FALSE))</f>
        <v/>
      </c>
      <c r="AZ120" s="276" t="str">
        <f>IF(AZ119="","",VLOOKUP(AZ119,'②シフト記号表（従来型・ユニット型共通）'!$C$6:$L$47,10,FALSE))</f>
        <v/>
      </c>
      <c r="BA120" s="276" t="str">
        <f>IF(BA119="","",VLOOKUP(BA119,'②シフト記号表（従来型・ユニット型共通）'!$C$6:$L$47,10,FALSE))</f>
        <v/>
      </c>
      <c r="BB120" s="277" t="str">
        <f>IF(BB119="","",VLOOKUP(BB119,'②シフト記号表（従来型・ユニット型共通）'!$C$6:$L$47,10,FALSE))</f>
        <v/>
      </c>
      <c r="BC120" s="275" t="str">
        <f>IF(BC119="","",VLOOKUP(BC119,'②シフト記号表（従来型・ユニット型共通）'!$C$6:$L$47,10,FALSE))</f>
        <v/>
      </c>
      <c r="BD120" s="276" t="str">
        <f>IF(BD119="","",VLOOKUP(BD119,'②シフト記号表（従来型・ユニット型共通）'!$C$6:$L$47,10,FALSE))</f>
        <v/>
      </c>
      <c r="BE120" s="276" t="str">
        <f>IF(BE119="","",VLOOKUP(BE119,'②シフト記号表（従来型・ユニット型共通）'!$C$6:$L$47,10,FALSE))</f>
        <v/>
      </c>
      <c r="BF120" s="750">
        <f>IF($BI$3="４週",SUM(AA120:BB120),IF($BI$3="暦月",SUM(AA120:BE120),""))</f>
        <v>0</v>
      </c>
      <c r="BG120" s="751"/>
      <c r="BH120" s="752">
        <f>IF($BI$3="４週",BF120/4,IF($BI$3="暦月",(BF120/($BI$8/7)),""))</f>
        <v>0</v>
      </c>
      <c r="BI120" s="751"/>
      <c r="BJ120" s="747"/>
      <c r="BK120" s="748"/>
      <c r="BL120" s="748"/>
      <c r="BM120" s="748"/>
      <c r="BN120" s="749"/>
    </row>
    <row r="121" spans="2:66" ht="20.25" customHeight="1">
      <c r="B121" s="660">
        <f>B119+1</f>
        <v>53</v>
      </c>
      <c r="C121" s="814"/>
      <c r="D121" s="816"/>
      <c r="E121" s="681"/>
      <c r="F121" s="817"/>
      <c r="G121" s="724"/>
      <c r="H121" s="651"/>
      <c r="I121" s="270"/>
      <c r="J121" s="271"/>
      <c r="K121" s="270"/>
      <c r="L121" s="271"/>
      <c r="M121" s="725"/>
      <c r="N121" s="726"/>
      <c r="O121" s="649"/>
      <c r="P121" s="650"/>
      <c r="Q121" s="650"/>
      <c r="R121" s="651"/>
      <c r="S121" s="655"/>
      <c r="T121" s="656"/>
      <c r="U121" s="656"/>
      <c r="V121" s="656"/>
      <c r="W121" s="657"/>
      <c r="X121" s="290" t="s">
        <v>902</v>
      </c>
      <c r="Y121" s="291"/>
      <c r="Z121" s="292"/>
      <c r="AA121" s="283"/>
      <c r="AB121" s="284"/>
      <c r="AC121" s="284"/>
      <c r="AD121" s="284"/>
      <c r="AE121" s="284"/>
      <c r="AF121" s="284"/>
      <c r="AG121" s="285"/>
      <c r="AH121" s="283"/>
      <c r="AI121" s="284"/>
      <c r="AJ121" s="284"/>
      <c r="AK121" s="284"/>
      <c r="AL121" s="284"/>
      <c r="AM121" s="284"/>
      <c r="AN121" s="285"/>
      <c r="AO121" s="283"/>
      <c r="AP121" s="284"/>
      <c r="AQ121" s="284"/>
      <c r="AR121" s="284"/>
      <c r="AS121" s="284"/>
      <c r="AT121" s="284"/>
      <c r="AU121" s="285"/>
      <c r="AV121" s="283"/>
      <c r="AW121" s="284"/>
      <c r="AX121" s="284"/>
      <c r="AY121" s="284"/>
      <c r="AZ121" s="284"/>
      <c r="BA121" s="284"/>
      <c r="BB121" s="285"/>
      <c r="BC121" s="283"/>
      <c r="BD121" s="284"/>
      <c r="BE121" s="286"/>
      <c r="BF121" s="658"/>
      <c r="BG121" s="659"/>
      <c r="BH121" s="713"/>
      <c r="BI121" s="714"/>
      <c r="BJ121" s="715"/>
      <c r="BK121" s="716"/>
      <c r="BL121" s="716"/>
      <c r="BM121" s="716"/>
      <c r="BN121" s="717"/>
    </row>
    <row r="122" spans="2:66" ht="20.25" customHeight="1">
      <c r="B122" s="661"/>
      <c r="C122" s="815"/>
      <c r="D122" s="818"/>
      <c r="E122" s="681"/>
      <c r="F122" s="817"/>
      <c r="G122" s="753"/>
      <c r="H122" s="754"/>
      <c r="I122" s="293"/>
      <c r="J122" s="294">
        <f>G121</f>
        <v>0</v>
      </c>
      <c r="K122" s="293"/>
      <c r="L122" s="294">
        <f>M121</f>
        <v>0</v>
      </c>
      <c r="M122" s="755"/>
      <c r="N122" s="756"/>
      <c r="O122" s="757"/>
      <c r="P122" s="758"/>
      <c r="Q122" s="758"/>
      <c r="R122" s="754"/>
      <c r="S122" s="655"/>
      <c r="T122" s="656"/>
      <c r="U122" s="656"/>
      <c r="V122" s="656"/>
      <c r="W122" s="657"/>
      <c r="X122" s="287" t="s">
        <v>903</v>
      </c>
      <c r="Y122" s="288"/>
      <c r="Z122" s="289"/>
      <c r="AA122" s="275" t="str">
        <f>IF(AA121="","",VLOOKUP(AA121,'②シフト記号表（従来型・ユニット型共通）'!$C$6:$L$47,10,FALSE))</f>
        <v/>
      </c>
      <c r="AB122" s="276" t="str">
        <f>IF(AB121="","",VLOOKUP(AB121,'②シフト記号表（従来型・ユニット型共通）'!$C$6:$L$47,10,FALSE))</f>
        <v/>
      </c>
      <c r="AC122" s="276" t="str">
        <f>IF(AC121="","",VLOOKUP(AC121,'②シフト記号表（従来型・ユニット型共通）'!$C$6:$L$47,10,FALSE))</f>
        <v/>
      </c>
      <c r="AD122" s="276" t="str">
        <f>IF(AD121="","",VLOOKUP(AD121,'②シフト記号表（従来型・ユニット型共通）'!$C$6:$L$47,10,FALSE))</f>
        <v/>
      </c>
      <c r="AE122" s="276" t="str">
        <f>IF(AE121="","",VLOOKUP(AE121,'②シフト記号表（従来型・ユニット型共通）'!$C$6:$L$47,10,FALSE))</f>
        <v/>
      </c>
      <c r="AF122" s="276" t="str">
        <f>IF(AF121="","",VLOOKUP(AF121,'②シフト記号表（従来型・ユニット型共通）'!$C$6:$L$47,10,FALSE))</f>
        <v/>
      </c>
      <c r="AG122" s="277" t="str">
        <f>IF(AG121="","",VLOOKUP(AG121,'②シフト記号表（従来型・ユニット型共通）'!$C$6:$L$47,10,FALSE))</f>
        <v/>
      </c>
      <c r="AH122" s="275" t="str">
        <f>IF(AH121="","",VLOOKUP(AH121,'②シフト記号表（従来型・ユニット型共通）'!$C$6:$L$47,10,FALSE))</f>
        <v/>
      </c>
      <c r="AI122" s="276" t="str">
        <f>IF(AI121="","",VLOOKUP(AI121,'②シフト記号表（従来型・ユニット型共通）'!$C$6:$L$47,10,FALSE))</f>
        <v/>
      </c>
      <c r="AJ122" s="276" t="str">
        <f>IF(AJ121="","",VLOOKUP(AJ121,'②シフト記号表（従来型・ユニット型共通）'!$C$6:$L$47,10,FALSE))</f>
        <v/>
      </c>
      <c r="AK122" s="276" t="str">
        <f>IF(AK121="","",VLOOKUP(AK121,'②シフト記号表（従来型・ユニット型共通）'!$C$6:$L$47,10,FALSE))</f>
        <v/>
      </c>
      <c r="AL122" s="276" t="str">
        <f>IF(AL121="","",VLOOKUP(AL121,'②シフト記号表（従来型・ユニット型共通）'!$C$6:$L$47,10,FALSE))</f>
        <v/>
      </c>
      <c r="AM122" s="276" t="str">
        <f>IF(AM121="","",VLOOKUP(AM121,'②シフト記号表（従来型・ユニット型共通）'!$C$6:$L$47,10,FALSE))</f>
        <v/>
      </c>
      <c r="AN122" s="277" t="str">
        <f>IF(AN121="","",VLOOKUP(AN121,'②シフト記号表（従来型・ユニット型共通）'!$C$6:$L$47,10,FALSE))</f>
        <v/>
      </c>
      <c r="AO122" s="275" t="str">
        <f>IF(AO121="","",VLOOKUP(AO121,'②シフト記号表（従来型・ユニット型共通）'!$C$6:$L$47,10,FALSE))</f>
        <v/>
      </c>
      <c r="AP122" s="276" t="str">
        <f>IF(AP121="","",VLOOKUP(AP121,'②シフト記号表（従来型・ユニット型共通）'!$C$6:$L$47,10,FALSE))</f>
        <v/>
      </c>
      <c r="AQ122" s="276" t="str">
        <f>IF(AQ121="","",VLOOKUP(AQ121,'②シフト記号表（従来型・ユニット型共通）'!$C$6:$L$47,10,FALSE))</f>
        <v/>
      </c>
      <c r="AR122" s="276" t="str">
        <f>IF(AR121="","",VLOOKUP(AR121,'②シフト記号表（従来型・ユニット型共通）'!$C$6:$L$47,10,FALSE))</f>
        <v/>
      </c>
      <c r="AS122" s="276" t="str">
        <f>IF(AS121="","",VLOOKUP(AS121,'②シフト記号表（従来型・ユニット型共通）'!$C$6:$L$47,10,FALSE))</f>
        <v/>
      </c>
      <c r="AT122" s="276" t="str">
        <f>IF(AT121="","",VLOOKUP(AT121,'②シフト記号表（従来型・ユニット型共通）'!$C$6:$L$47,10,FALSE))</f>
        <v/>
      </c>
      <c r="AU122" s="277" t="str">
        <f>IF(AU121="","",VLOOKUP(AU121,'②シフト記号表（従来型・ユニット型共通）'!$C$6:$L$47,10,FALSE))</f>
        <v/>
      </c>
      <c r="AV122" s="275" t="str">
        <f>IF(AV121="","",VLOOKUP(AV121,'②シフト記号表（従来型・ユニット型共通）'!$C$6:$L$47,10,FALSE))</f>
        <v/>
      </c>
      <c r="AW122" s="276" t="str">
        <f>IF(AW121="","",VLOOKUP(AW121,'②シフト記号表（従来型・ユニット型共通）'!$C$6:$L$47,10,FALSE))</f>
        <v/>
      </c>
      <c r="AX122" s="276" t="str">
        <f>IF(AX121="","",VLOOKUP(AX121,'②シフト記号表（従来型・ユニット型共通）'!$C$6:$L$47,10,FALSE))</f>
        <v/>
      </c>
      <c r="AY122" s="276" t="str">
        <f>IF(AY121="","",VLOOKUP(AY121,'②シフト記号表（従来型・ユニット型共通）'!$C$6:$L$47,10,FALSE))</f>
        <v/>
      </c>
      <c r="AZ122" s="276" t="str">
        <f>IF(AZ121="","",VLOOKUP(AZ121,'②シフト記号表（従来型・ユニット型共通）'!$C$6:$L$47,10,FALSE))</f>
        <v/>
      </c>
      <c r="BA122" s="276" t="str">
        <f>IF(BA121="","",VLOOKUP(BA121,'②シフト記号表（従来型・ユニット型共通）'!$C$6:$L$47,10,FALSE))</f>
        <v/>
      </c>
      <c r="BB122" s="277" t="str">
        <f>IF(BB121="","",VLOOKUP(BB121,'②シフト記号表（従来型・ユニット型共通）'!$C$6:$L$47,10,FALSE))</f>
        <v/>
      </c>
      <c r="BC122" s="275" t="str">
        <f>IF(BC121="","",VLOOKUP(BC121,'②シフト記号表（従来型・ユニット型共通）'!$C$6:$L$47,10,FALSE))</f>
        <v/>
      </c>
      <c r="BD122" s="276" t="str">
        <f>IF(BD121="","",VLOOKUP(BD121,'②シフト記号表（従来型・ユニット型共通）'!$C$6:$L$47,10,FALSE))</f>
        <v/>
      </c>
      <c r="BE122" s="276" t="str">
        <f>IF(BE121="","",VLOOKUP(BE121,'②シフト記号表（従来型・ユニット型共通）'!$C$6:$L$47,10,FALSE))</f>
        <v/>
      </c>
      <c r="BF122" s="750">
        <f>IF($BI$3="４週",SUM(AA122:BB122),IF($BI$3="暦月",SUM(AA122:BE122),""))</f>
        <v>0</v>
      </c>
      <c r="BG122" s="751"/>
      <c r="BH122" s="752">
        <f>IF($BI$3="４週",BF122/4,IF($BI$3="暦月",(BF122/($BI$8/7)),""))</f>
        <v>0</v>
      </c>
      <c r="BI122" s="751"/>
      <c r="BJ122" s="747"/>
      <c r="BK122" s="748"/>
      <c r="BL122" s="748"/>
      <c r="BM122" s="748"/>
      <c r="BN122" s="749"/>
    </row>
    <row r="123" spans="2:66" ht="20.25" customHeight="1">
      <c r="B123" s="660">
        <f>B121+1</f>
        <v>54</v>
      </c>
      <c r="C123" s="814"/>
      <c r="D123" s="816"/>
      <c r="E123" s="681"/>
      <c r="F123" s="817"/>
      <c r="G123" s="724"/>
      <c r="H123" s="651"/>
      <c r="I123" s="270"/>
      <c r="J123" s="271"/>
      <c r="K123" s="270"/>
      <c r="L123" s="271"/>
      <c r="M123" s="725"/>
      <c r="N123" s="726"/>
      <c r="O123" s="649"/>
      <c r="P123" s="650"/>
      <c r="Q123" s="650"/>
      <c r="R123" s="651"/>
      <c r="S123" s="655"/>
      <c r="T123" s="656"/>
      <c r="U123" s="656"/>
      <c r="V123" s="656"/>
      <c r="W123" s="657"/>
      <c r="X123" s="290" t="s">
        <v>902</v>
      </c>
      <c r="Y123" s="291"/>
      <c r="Z123" s="292"/>
      <c r="AA123" s="283"/>
      <c r="AB123" s="284"/>
      <c r="AC123" s="284"/>
      <c r="AD123" s="284"/>
      <c r="AE123" s="284"/>
      <c r="AF123" s="284"/>
      <c r="AG123" s="285"/>
      <c r="AH123" s="283"/>
      <c r="AI123" s="284"/>
      <c r="AJ123" s="284"/>
      <c r="AK123" s="284"/>
      <c r="AL123" s="284"/>
      <c r="AM123" s="284"/>
      <c r="AN123" s="285"/>
      <c r="AO123" s="283"/>
      <c r="AP123" s="284"/>
      <c r="AQ123" s="284"/>
      <c r="AR123" s="284"/>
      <c r="AS123" s="284"/>
      <c r="AT123" s="284"/>
      <c r="AU123" s="285"/>
      <c r="AV123" s="283"/>
      <c r="AW123" s="284"/>
      <c r="AX123" s="284"/>
      <c r="AY123" s="284"/>
      <c r="AZ123" s="284"/>
      <c r="BA123" s="284"/>
      <c r="BB123" s="285"/>
      <c r="BC123" s="283"/>
      <c r="BD123" s="284"/>
      <c r="BE123" s="286"/>
      <c r="BF123" s="658"/>
      <c r="BG123" s="659"/>
      <c r="BH123" s="713"/>
      <c r="BI123" s="714"/>
      <c r="BJ123" s="715"/>
      <c r="BK123" s="716"/>
      <c r="BL123" s="716"/>
      <c r="BM123" s="716"/>
      <c r="BN123" s="717"/>
    </row>
    <row r="124" spans="2:66" ht="20.25" customHeight="1">
      <c r="B124" s="661"/>
      <c r="C124" s="815"/>
      <c r="D124" s="818"/>
      <c r="E124" s="681"/>
      <c r="F124" s="817"/>
      <c r="G124" s="753"/>
      <c r="H124" s="754"/>
      <c r="I124" s="293"/>
      <c r="J124" s="294">
        <f>G123</f>
        <v>0</v>
      </c>
      <c r="K124" s="293"/>
      <c r="L124" s="294">
        <f>M123</f>
        <v>0</v>
      </c>
      <c r="M124" s="755"/>
      <c r="N124" s="756"/>
      <c r="O124" s="757"/>
      <c r="P124" s="758"/>
      <c r="Q124" s="758"/>
      <c r="R124" s="754"/>
      <c r="S124" s="655"/>
      <c r="T124" s="656"/>
      <c r="U124" s="656"/>
      <c r="V124" s="656"/>
      <c r="W124" s="657"/>
      <c r="X124" s="287" t="s">
        <v>903</v>
      </c>
      <c r="Y124" s="288"/>
      <c r="Z124" s="289"/>
      <c r="AA124" s="275" t="str">
        <f>IF(AA123="","",VLOOKUP(AA123,'②シフト記号表（従来型・ユニット型共通）'!$C$6:$L$47,10,FALSE))</f>
        <v/>
      </c>
      <c r="AB124" s="276" t="str">
        <f>IF(AB123="","",VLOOKUP(AB123,'②シフト記号表（従来型・ユニット型共通）'!$C$6:$L$47,10,FALSE))</f>
        <v/>
      </c>
      <c r="AC124" s="276" t="str">
        <f>IF(AC123="","",VLOOKUP(AC123,'②シフト記号表（従来型・ユニット型共通）'!$C$6:$L$47,10,FALSE))</f>
        <v/>
      </c>
      <c r="AD124" s="276" t="str">
        <f>IF(AD123="","",VLOOKUP(AD123,'②シフト記号表（従来型・ユニット型共通）'!$C$6:$L$47,10,FALSE))</f>
        <v/>
      </c>
      <c r="AE124" s="276" t="str">
        <f>IF(AE123="","",VLOOKUP(AE123,'②シフト記号表（従来型・ユニット型共通）'!$C$6:$L$47,10,FALSE))</f>
        <v/>
      </c>
      <c r="AF124" s="276" t="str">
        <f>IF(AF123="","",VLOOKUP(AF123,'②シフト記号表（従来型・ユニット型共通）'!$C$6:$L$47,10,FALSE))</f>
        <v/>
      </c>
      <c r="AG124" s="277" t="str">
        <f>IF(AG123="","",VLOOKUP(AG123,'②シフト記号表（従来型・ユニット型共通）'!$C$6:$L$47,10,FALSE))</f>
        <v/>
      </c>
      <c r="AH124" s="275" t="str">
        <f>IF(AH123="","",VLOOKUP(AH123,'②シフト記号表（従来型・ユニット型共通）'!$C$6:$L$47,10,FALSE))</f>
        <v/>
      </c>
      <c r="AI124" s="276" t="str">
        <f>IF(AI123="","",VLOOKUP(AI123,'②シフト記号表（従来型・ユニット型共通）'!$C$6:$L$47,10,FALSE))</f>
        <v/>
      </c>
      <c r="AJ124" s="276" t="str">
        <f>IF(AJ123="","",VLOOKUP(AJ123,'②シフト記号表（従来型・ユニット型共通）'!$C$6:$L$47,10,FALSE))</f>
        <v/>
      </c>
      <c r="AK124" s="276" t="str">
        <f>IF(AK123="","",VLOOKUP(AK123,'②シフト記号表（従来型・ユニット型共通）'!$C$6:$L$47,10,FALSE))</f>
        <v/>
      </c>
      <c r="AL124" s="276" t="str">
        <f>IF(AL123="","",VLOOKUP(AL123,'②シフト記号表（従来型・ユニット型共通）'!$C$6:$L$47,10,FALSE))</f>
        <v/>
      </c>
      <c r="AM124" s="276" t="str">
        <f>IF(AM123="","",VLOOKUP(AM123,'②シフト記号表（従来型・ユニット型共通）'!$C$6:$L$47,10,FALSE))</f>
        <v/>
      </c>
      <c r="AN124" s="277" t="str">
        <f>IF(AN123="","",VLOOKUP(AN123,'②シフト記号表（従来型・ユニット型共通）'!$C$6:$L$47,10,FALSE))</f>
        <v/>
      </c>
      <c r="AO124" s="275" t="str">
        <f>IF(AO123="","",VLOOKUP(AO123,'②シフト記号表（従来型・ユニット型共通）'!$C$6:$L$47,10,FALSE))</f>
        <v/>
      </c>
      <c r="AP124" s="276" t="str">
        <f>IF(AP123="","",VLOOKUP(AP123,'②シフト記号表（従来型・ユニット型共通）'!$C$6:$L$47,10,FALSE))</f>
        <v/>
      </c>
      <c r="AQ124" s="276" t="str">
        <f>IF(AQ123="","",VLOOKUP(AQ123,'②シフト記号表（従来型・ユニット型共通）'!$C$6:$L$47,10,FALSE))</f>
        <v/>
      </c>
      <c r="AR124" s="276" t="str">
        <f>IF(AR123="","",VLOOKUP(AR123,'②シフト記号表（従来型・ユニット型共通）'!$C$6:$L$47,10,FALSE))</f>
        <v/>
      </c>
      <c r="AS124" s="276" t="str">
        <f>IF(AS123="","",VLOOKUP(AS123,'②シフト記号表（従来型・ユニット型共通）'!$C$6:$L$47,10,FALSE))</f>
        <v/>
      </c>
      <c r="AT124" s="276" t="str">
        <f>IF(AT123="","",VLOOKUP(AT123,'②シフト記号表（従来型・ユニット型共通）'!$C$6:$L$47,10,FALSE))</f>
        <v/>
      </c>
      <c r="AU124" s="277" t="str">
        <f>IF(AU123="","",VLOOKUP(AU123,'②シフト記号表（従来型・ユニット型共通）'!$C$6:$L$47,10,FALSE))</f>
        <v/>
      </c>
      <c r="AV124" s="275" t="str">
        <f>IF(AV123="","",VLOOKUP(AV123,'②シフト記号表（従来型・ユニット型共通）'!$C$6:$L$47,10,FALSE))</f>
        <v/>
      </c>
      <c r="AW124" s="276" t="str">
        <f>IF(AW123="","",VLOOKUP(AW123,'②シフト記号表（従来型・ユニット型共通）'!$C$6:$L$47,10,FALSE))</f>
        <v/>
      </c>
      <c r="AX124" s="276" t="str">
        <f>IF(AX123="","",VLOOKUP(AX123,'②シフト記号表（従来型・ユニット型共通）'!$C$6:$L$47,10,FALSE))</f>
        <v/>
      </c>
      <c r="AY124" s="276" t="str">
        <f>IF(AY123="","",VLOOKUP(AY123,'②シフト記号表（従来型・ユニット型共通）'!$C$6:$L$47,10,FALSE))</f>
        <v/>
      </c>
      <c r="AZ124" s="276" t="str">
        <f>IF(AZ123="","",VLOOKUP(AZ123,'②シフト記号表（従来型・ユニット型共通）'!$C$6:$L$47,10,FALSE))</f>
        <v/>
      </c>
      <c r="BA124" s="276" t="str">
        <f>IF(BA123="","",VLOOKUP(BA123,'②シフト記号表（従来型・ユニット型共通）'!$C$6:$L$47,10,FALSE))</f>
        <v/>
      </c>
      <c r="BB124" s="277" t="str">
        <f>IF(BB123="","",VLOOKUP(BB123,'②シフト記号表（従来型・ユニット型共通）'!$C$6:$L$47,10,FALSE))</f>
        <v/>
      </c>
      <c r="BC124" s="275" t="str">
        <f>IF(BC123="","",VLOOKUP(BC123,'②シフト記号表（従来型・ユニット型共通）'!$C$6:$L$47,10,FALSE))</f>
        <v/>
      </c>
      <c r="BD124" s="276" t="str">
        <f>IF(BD123="","",VLOOKUP(BD123,'②シフト記号表（従来型・ユニット型共通）'!$C$6:$L$47,10,FALSE))</f>
        <v/>
      </c>
      <c r="BE124" s="276" t="str">
        <f>IF(BE123="","",VLOOKUP(BE123,'②シフト記号表（従来型・ユニット型共通）'!$C$6:$L$47,10,FALSE))</f>
        <v/>
      </c>
      <c r="BF124" s="750">
        <f>IF($BI$3="４週",SUM(AA124:BB124),IF($BI$3="暦月",SUM(AA124:BE124),""))</f>
        <v>0</v>
      </c>
      <c r="BG124" s="751"/>
      <c r="BH124" s="752">
        <f>IF($BI$3="４週",BF124/4,IF($BI$3="暦月",(BF124/($BI$8/7)),""))</f>
        <v>0</v>
      </c>
      <c r="BI124" s="751"/>
      <c r="BJ124" s="747"/>
      <c r="BK124" s="748"/>
      <c r="BL124" s="748"/>
      <c r="BM124" s="748"/>
      <c r="BN124" s="749"/>
    </row>
    <row r="125" spans="2:66" ht="20.25" customHeight="1">
      <c r="B125" s="660">
        <f>B123+1</f>
        <v>55</v>
      </c>
      <c r="C125" s="814"/>
      <c r="D125" s="816"/>
      <c r="E125" s="681"/>
      <c r="F125" s="817"/>
      <c r="G125" s="724"/>
      <c r="H125" s="651"/>
      <c r="I125" s="270"/>
      <c r="J125" s="271"/>
      <c r="K125" s="270"/>
      <c r="L125" s="271"/>
      <c r="M125" s="725"/>
      <c r="N125" s="726"/>
      <c r="O125" s="649"/>
      <c r="P125" s="650"/>
      <c r="Q125" s="650"/>
      <c r="R125" s="651"/>
      <c r="S125" s="655"/>
      <c r="T125" s="656"/>
      <c r="U125" s="656"/>
      <c r="V125" s="656"/>
      <c r="W125" s="657"/>
      <c r="X125" s="290" t="s">
        <v>902</v>
      </c>
      <c r="Y125" s="291"/>
      <c r="Z125" s="292"/>
      <c r="AA125" s="283"/>
      <c r="AB125" s="284"/>
      <c r="AC125" s="284"/>
      <c r="AD125" s="284"/>
      <c r="AE125" s="284"/>
      <c r="AF125" s="284"/>
      <c r="AG125" s="285"/>
      <c r="AH125" s="283"/>
      <c r="AI125" s="284"/>
      <c r="AJ125" s="284"/>
      <c r="AK125" s="284"/>
      <c r="AL125" s="284"/>
      <c r="AM125" s="284"/>
      <c r="AN125" s="285"/>
      <c r="AO125" s="283"/>
      <c r="AP125" s="284"/>
      <c r="AQ125" s="284"/>
      <c r="AR125" s="284"/>
      <c r="AS125" s="284"/>
      <c r="AT125" s="284"/>
      <c r="AU125" s="285"/>
      <c r="AV125" s="283"/>
      <c r="AW125" s="284"/>
      <c r="AX125" s="284"/>
      <c r="AY125" s="284"/>
      <c r="AZ125" s="284"/>
      <c r="BA125" s="284"/>
      <c r="BB125" s="285"/>
      <c r="BC125" s="283"/>
      <c r="BD125" s="284"/>
      <c r="BE125" s="286"/>
      <c r="BF125" s="658"/>
      <c r="BG125" s="659"/>
      <c r="BH125" s="713"/>
      <c r="BI125" s="714"/>
      <c r="BJ125" s="715"/>
      <c r="BK125" s="716"/>
      <c r="BL125" s="716"/>
      <c r="BM125" s="716"/>
      <c r="BN125" s="717"/>
    </row>
    <row r="126" spans="2:66" ht="20.25" customHeight="1">
      <c r="B126" s="661"/>
      <c r="C126" s="815"/>
      <c r="D126" s="818"/>
      <c r="E126" s="681"/>
      <c r="F126" s="817"/>
      <c r="G126" s="753"/>
      <c r="H126" s="754"/>
      <c r="I126" s="293"/>
      <c r="J126" s="294">
        <f>G125</f>
        <v>0</v>
      </c>
      <c r="K126" s="293"/>
      <c r="L126" s="294">
        <f>M125</f>
        <v>0</v>
      </c>
      <c r="M126" s="755"/>
      <c r="N126" s="756"/>
      <c r="O126" s="757"/>
      <c r="P126" s="758"/>
      <c r="Q126" s="758"/>
      <c r="R126" s="754"/>
      <c r="S126" s="655"/>
      <c r="T126" s="656"/>
      <c r="U126" s="656"/>
      <c r="V126" s="656"/>
      <c r="W126" s="657"/>
      <c r="X126" s="287" t="s">
        <v>903</v>
      </c>
      <c r="Y126" s="288"/>
      <c r="Z126" s="289"/>
      <c r="AA126" s="275" t="str">
        <f>IF(AA125="","",VLOOKUP(AA125,'②シフト記号表（従来型・ユニット型共通）'!$C$6:$L$47,10,FALSE))</f>
        <v/>
      </c>
      <c r="AB126" s="276" t="str">
        <f>IF(AB125="","",VLOOKUP(AB125,'②シフト記号表（従来型・ユニット型共通）'!$C$6:$L$47,10,FALSE))</f>
        <v/>
      </c>
      <c r="AC126" s="276" t="str">
        <f>IF(AC125="","",VLOOKUP(AC125,'②シフト記号表（従来型・ユニット型共通）'!$C$6:$L$47,10,FALSE))</f>
        <v/>
      </c>
      <c r="AD126" s="276" t="str">
        <f>IF(AD125="","",VLOOKUP(AD125,'②シフト記号表（従来型・ユニット型共通）'!$C$6:$L$47,10,FALSE))</f>
        <v/>
      </c>
      <c r="AE126" s="276" t="str">
        <f>IF(AE125="","",VLOOKUP(AE125,'②シフト記号表（従来型・ユニット型共通）'!$C$6:$L$47,10,FALSE))</f>
        <v/>
      </c>
      <c r="AF126" s="276" t="str">
        <f>IF(AF125="","",VLOOKUP(AF125,'②シフト記号表（従来型・ユニット型共通）'!$C$6:$L$47,10,FALSE))</f>
        <v/>
      </c>
      <c r="AG126" s="277" t="str">
        <f>IF(AG125="","",VLOOKUP(AG125,'②シフト記号表（従来型・ユニット型共通）'!$C$6:$L$47,10,FALSE))</f>
        <v/>
      </c>
      <c r="AH126" s="275" t="str">
        <f>IF(AH125="","",VLOOKUP(AH125,'②シフト記号表（従来型・ユニット型共通）'!$C$6:$L$47,10,FALSE))</f>
        <v/>
      </c>
      <c r="AI126" s="276" t="str">
        <f>IF(AI125="","",VLOOKUP(AI125,'②シフト記号表（従来型・ユニット型共通）'!$C$6:$L$47,10,FALSE))</f>
        <v/>
      </c>
      <c r="AJ126" s="276" t="str">
        <f>IF(AJ125="","",VLOOKUP(AJ125,'②シフト記号表（従来型・ユニット型共通）'!$C$6:$L$47,10,FALSE))</f>
        <v/>
      </c>
      <c r="AK126" s="276" t="str">
        <f>IF(AK125="","",VLOOKUP(AK125,'②シフト記号表（従来型・ユニット型共通）'!$C$6:$L$47,10,FALSE))</f>
        <v/>
      </c>
      <c r="AL126" s="276" t="str">
        <f>IF(AL125="","",VLOOKUP(AL125,'②シフト記号表（従来型・ユニット型共通）'!$C$6:$L$47,10,FALSE))</f>
        <v/>
      </c>
      <c r="AM126" s="276" t="str">
        <f>IF(AM125="","",VLOOKUP(AM125,'②シフト記号表（従来型・ユニット型共通）'!$C$6:$L$47,10,FALSE))</f>
        <v/>
      </c>
      <c r="AN126" s="277" t="str">
        <f>IF(AN125="","",VLOOKUP(AN125,'②シフト記号表（従来型・ユニット型共通）'!$C$6:$L$47,10,FALSE))</f>
        <v/>
      </c>
      <c r="AO126" s="275" t="str">
        <f>IF(AO125="","",VLOOKUP(AO125,'②シフト記号表（従来型・ユニット型共通）'!$C$6:$L$47,10,FALSE))</f>
        <v/>
      </c>
      <c r="AP126" s="276" t="str">
        <f>IF(AP125="","",VLOOKUP(AP125,'②シフト記号表（従来型・ユニット型共通）'!$C$6:$L$47,10,FALSE))</f>
        <v/>
      </c>
      <c r="AQ126" s="276" t="str">
        <f>IF(AQ125="","",VLOOKUP(AQ125,'②シフト記号表（従来型・ユニット型共通）'!$C$6:$L$47,10,FALSE))</f>
        <v/>
      </c>
      <c r="AR126" s="276" t="str">
        <f>IF(AR125="","",VLOOKUP(AR125,'②シフト記号表（従来型・ユニット型共通）'!$C$6:$L$47,10,FALSE))</f>
        <v/>
      </c>
      <c r="AS126" s="276" t="str">
        <f>IF(AS125="","",VLOOKUP(AS125,'②シフト記号表（従来型・ユニット型共通）'!$C$6:$L$47,10,FALSE))</f>
        <v/>
      </c>
      <c r="AT126" s="276" t="str">
        <f>IF(AT125="","",VLOOKUP(AT125,'②シフト記号表（従来型・ユニット型共通）'!$C$6:$L$47,10,FALSE))</f>
        <v/>
      </c>
      <c r="AU126" s="277" t="str">
        <f>IF(AU125="","",VLOOKUP(AU125,'②シフト記号表（従来型・ユニット型共通）'!$C$6:$L$47,10,FALSE))</f>
        <v/>
      </c>
      <c r="AV126" s="275" t="str">
        <f>IF(AV125="","",VLOOKUP(AV125,'②シフト記号表（従来型・ユニット型共通）'!$C$6:$L$47,10,FALSE))</f>
        <v/>
      </c>
      <c r="AW126" s="276" t="str">
        <f>IF(AW125="","",VLOOKUP(AW125,'②シフト記号表（従来型・ユニット型共通）'!$C$6:$L$47,10,FALSE))</f>
        <v/>
      </c>
      <c r="AX126" s="276" t="str">
        <f>IF(AX125="","",VLOOKUP(AX125,'②シフト記号表（従来型・ユニット型共通）'!$C$6:$L$47,10,FALSE))</f>
        <v/>
      </c>
      <c r="AY126" s="276" t="str">
        <f>IF(AY125="","",VLOOKUP(AY125,'②シフト記号表（従来型・ユニット型共通）'!$C$6:$L$47,10,FALSE))</f>
        <v/>
      </c>
      <c r="AZ126" s="276" t="str">
        <f>IF(AZ125="","",VLOOKUP(AZ125,'②シフト記号表（従来型・ユニット型共通）'!$C$6:$L$47,10,FALSE))</f>
        <v/>
      </c>
      <c r="BA126" s="276" t="str">
        <f>IF(BA125="","",VLOOKUP(BA125,'②シフト記号表（従来型・ユニット型共通）'!$C$6:$L$47,10,FALSE))</f>
        <v/>
      </c>
      <c r="BB126" s="277" t="str">
        <f>IF(BB125="","",VLOOKUP(BB125,'②シフト記号表（従来型・ユニット型共通）'!$C$6:$L$47,10,FALSE))</f>
        <v/>
      </c>
      <c r="BC126" s="275" t="str">
        <f>IF(BC125="","",VLOOKUP(BC125,'②シフト記号表（従来型・ユニット型共通）'!$C$6:$L$47,10,FALSE))</f>
        <v/>
      </c>
      <c r="BD126" s="276" t="str">
        <f>IF(BD125="","",VLOOKUP(BD125,'②シフト記号表（従来型・ユニット型共通）'!$C$6:$L$47,10,FALSE))</f>
        <v/>
      </c>
      <c r="BE126" s="276" t="str">
        <f>IF(BE125="","",VLOOKUP(BE125,'②シフト記号表（従来型・ユニット型共通）'!$C$6:$L$47,10,FALSE))</f>
        <v/>
      </c>
      <c r="BF126" s="750">
        <f>IF($BI$3="４週",SUM(AA126:BB126),IF($BI$3="暦月",SUM(AA126:BE126),""))</f>
        <v>0</v>
      </c>
      <c r="BG126" s="751"/>
      <c r="BH126" s="752">
        <f>IF($BI$3="４週",BF126/4,IF($BI$3="暦月",(BF126/($BI$8/7)),""))</f>
        <v>0</v>
      </c>
      <c r="BI126" s="751"/>
      <c r="BJ126" s="747"/>
      <c r="BK126" s="748"/>
      <c r="BL126" s="748"/>
      <c r="BM126" s="748"/>
      <c r="BN126" s="749"/>
    </row>
    <row r="127" spans="2:66" ht="20.25" customHeight="1">
      <c r="B127" s="660">
        <f>B125+1</f>
        <v>56</v>
      </c>
      <c r="C127" s="814"/>
      <c r="D127" s="816"/>
      <c r="E127" s="681"/>
      <c r="F127" s="817"/>
      <c r="G127" s="724"/>
      <c r="H127" s="651"/>
      <c r="I127" s="270"/>
      <c r="J127" s="271"/>
      <c r="K127" s="270"/>
      <c r="L127" s="271"/>
      <c r="M127" s="725"/>
      <c r="N127" s="726"/>
      <c r="O127" s="649"/>
      <c r="P127" s="650"/>
      <c r="Q127" s="650"/>
      <c r="R127" s="651"/>
      <c r="S127" s="655"/>
      <c r="T127" s="656"/>
      <c r="U127" s="656"/>
      <c r="V127" s="656"/>
      <c r="W127" s="657"/>
      <c r="X127" s="290" t="s">
        <v>902</v>
      </c>
      <c r="Y127" s="291"/>
      <c r="Z127" s="292"/>
      <c r="AA127" s="283"/>
      <c r="AB127" s="284"/>
      <c r="AC127" s="284"/>
      <c r="AD127" s="284"/>
      <c r="AE127" s="284"/>
      <c r="AF127" s="284"/>
      <c r="AG127" s="285"/>
      <c r="AH127" s="283"/>
      <c r="AI127" s="284"/>
      <c r="AJ127" s="284"/>
      <c r="AK127" s="284"/>
      <c r="AL127" s="284"/>
      <c r="AM127" s="284"/>
      <c r="AN127" s="285"/>
      <c r="AO127" s="283"/>
      <c r="AP127" s="284"/>
      <c r="AQ127" s="284"/>
      <c r="AR127" s="284"/>
      <c r="AS127" s="284"/>
      <c r="AT127" s="284"/>
      <c r="AU127" s="285"/>
      <c r="AV127" s="283"/>
      <c r="AW127" s="284"/>
      <c r="AX127" s="284"/>
      <c r="AY127" s="284"/>
      <c r="AZ127" s="284"/>
      <c r="BA127" s="284"/>
      <c r="BB127" s="285"/>
      <c r="BC127" s="283"/>
      <c r="BD127" s="284"/>
      <c r="BE127" s="286"/>
      <c r="BF127" s="658"/>
      <c r="BG127" s="659"/>
      <c r="BH127" s="713"/>
      <c r="BI127" s="714"/>
      <c r="BJ127" s="715"/>
      <c r="BK127" s="716"/>
      <c r="BL127" s="716"/>
      <c r="BM127" s="716"/>
      <c r="BN127" s="717"/>
    </row>
    <row r="128" spans="2:66" ht="20.25" customHeight="1">
      <c r="B128" s="661"/>
      <c r="C128" s="815"/>
      <c r="D128" s="818"/>
      <c r="E128" s="681"/>
      <c r="F128" s="817"/>
      <c r="G128" s="753"/>
      <c r="H128" s="754"/>
      <c r="I128" s="293"/>
      <c r="J128" s="294">
        <f>G127</f>
        <v>0</v>
      </c>
      <c r="K128" s="293"/>
      <c r="L128" s="294">
        <f>M127</f>
        <v>0</v>
      </c>
      <c r="M128" s="755"/>
      <c r="N128" s="756"/>
      <c r="O128" s="757"/>
      <c r="P128" s="758"/>
      <c r="Q128" s="758"/>
      <c r="R128" s="754"/>
      <c r="S128" s="655"/>
      <c r="T128" s="656"/>
      <c r="U128" s="656"/>
      <c r="V128" s="656"/>
      <c r="W128" s="657"/>
      <c r="X128" s="287" t="s">
        <v>903</v>
      </c>
      <c r="Y128" s="288"/>
      <c r="Z128" s="289"/>
      <c r="AA128" s="275" t="str">
        <f>IF(AA127="","",VLOOKUP(AA127,'②シフト記号表（従来型・ユニット型共通）'!$C$6:$L$47,10,FALSE))</f>
        <v/>
      </c>
      <c r="AB128" s="276" t="str">
        <f>IF(AB127="","",VLOOKUP(AB127,'②シフト記号表（従来型・ユニット型共通）'!$C$6:$L$47,10,FALSE))</f>
        <v/>
      </c>
      <c r="AC128" s="276" t="str">
        <f>IF(AC127="","",VLOOKUP(AC127,'②シフト記号表（従来型・ユニット型共通）'!$C$6:$L$47,10,FALSE))</f>
        <v/>
      </c>
      <c r="AD128" s="276" t="str">
        <f>IF(AD127="","",VLOOKUP(AD127,'②シフト記号表（従来型・ユニット型共通）'!$C$6:$L$47,10,FALSE))</f>
        <v/>
      </c>
      <c r="AE128" s="276" t="str">
        <f>IF(AE127="","",VLOOKUP(AE127,'②シフト記号表（従来型・ユニット型共通）'!$C$6:$L$47,10,FALSE))</f>
        <v/>
      </c>
      <c r="AF128" s="276" t="str">
        <f>IF(AF127="","",VLOOKUP(AF127,'②シフト記号表（従来型・ユニット型共通）'!$C$6:$L$47,10,FALSE))</f>
        <v/>
      </c>
      <c r="AG128" s="277" t="str">
        <f>IF(AG127="","",VLOOKUP(AG127,'②シフト記号表（従来型・ユニット型共通）'!$C$6:$L$47,10,FALSE))</f>
        <v/>
      </c>
      <c r="AH128" s="275" t="str">
        <f>IF(AH127="","",VLOOKUP(AH127,'②シフト記号表（従来型・ユニット型共通）'!$C$6:$L$47,10,FALSE))</f>
        <v/>
      </c>
      <c r="AI128" s="276" t="str">
        <f>IF(AI127="","",VLOOKUP(AI127,'②シフト記号表（従来型・ユニット型共通）'!$C$6:$L$47,10,FALSE))</f>
        <v/>
      </c>
      <c r="AJ128" s="276" t="str">
        <f>IF(AJ127="","",VLOOKUP(AJ127,'②シフト記号表（従来型・ユニット型共通）'!$C$6:$L$47,10,FALSE))</f>
        <v/>
      </c>
      <c r="AK128" s="276" t="str">
        <f>IF(AK127="","",VLOOKUP(AK127,'②シフト記号表（従来型・ユニット型共通）'!$C$6:$L$47,10,FALSE))</f>
        <v/>
      </c>
      <c r="AL128" s="276" t="str">
        <f>IF(AL127="","",VLOOKUP(AL127,'②シフト記号表（従来型・ユニット型共通）'!$C$6:$L$47,10,FALSE))</f>
        <v/>
      </c>
      <c r="AM128" s="276" t="str">
        <f>IF(AM127="","",VLOOKUP(AM127,'②シフト記号表（従来型・ユニット型共通）'!$C$6:$L$47,10,FALSE))</f>
        <v/>
      </c>
      <c r="AN128" s="277" t="str">
        <f>IF(AN127="","",VLOOKUP(AN127,'②シフト記号表（従来型・ユニット型共通）'!$C$6:$L$47,10,FALSE))</f>
        <v/>
      </c>
      <c r="AO128" s="275" t="str">
        <f>IF(AO127="","",VLOOKUP(AO127,'②シフト記号表（従来型・ユニット型共通）'!$C$6:$L$47,10,FALSE))</f>
        <v/>
      </c>
      <c r="AP128" s="276" t="str">
        <f>IF(AP127="","",VLOOKUP(AP127,'②シフト記号表（従来型・ユニット型共通）'!$C$6:$L$47,10,FALSE))</f>
        <v/>
      </c>
      <c r="AQ128" s="276" t="str">
        <f>IF(AQ127="","",VLOOKUP(AQ127,'②シフト記号表（従来型・ユニット型共通）'!$C$6:$L$47,10,FALSE))</f>
        <v/>
      </c>
      <c r="AR128" s="276" t="str">
        <f>IF(AR127="","",VLOOKUP(AR127,'②シフト記号表（従来型・ユニット型共通）'!$C$6:$L$47,10,FALSE))</f>
        <v/>
      </c>
      <c r="AS128" s="276" t="str">
        <f>IF(AS127="","",VLOOKUP(AS127,'②シフト記号表（従来型・ユニット型共通）'!$C$6:$L$47,10,FALSE))</f>
        <v/>
      </c>
      <c r="AT128" s="276" t="str">
        <f>IF(AT127="","",VLOOKUP(AT127,'②シフト記号表（従来型・ユニット型共通）'!$C$6:$L$47,10,FALSE))</f>
        <v/>
      </c>
      <c r="AU128" s="277" t="str">
        <f>IF(AU127="","",VLOOKUP(AU127,'②シフト記号表（従来型・ユニット型共通）'!$C$6:$L$47,10,FALSE))</f>
        <v/>
      </c>
      <c r="AV128" s="275" t="str">
        <f>IF(AV127="","",VLOOKUP(AV127,'②シフト記号表（従来型・ユニット型共通）'!$C$6:$L$47,10,FALSE))</f>
        <v/>
      </c>
      <c r="AW128" s="276" t="str">
        <f>IF(AW127="","",VLOOKUP(AW127,'②シフト記号表（従来型・ユニット型共通）'!$C$6:$L$47,10,FALSE))</f>
        <v/>
      </c>
      <c r="AX128" s="276" t="str">
        <f>IF(AX127="","",VLOOKUP(AX127,'②シフト記号表（従来型・ユニット型共通）'!$C$6:$L$47,10,FALSE))</f>
        <v/>
      </c>
      <c r="AY128" s="276" t="str">
        <f>IF(AY127="","",VLOOKUP(AY127,'②シフト記号表（従来型・ユニット型共通）'!$C$6:$L$47,10,FALSE))</f>
        <v/>
      </c>
      <c r="AZ128" s="276" t="str">
        <f>IF(AZ127="","",VLOOKUP(AZ127,'②シフト記号表（従来型・ユニット型共通）'!$C$6:$L$47,10,FALSE))</f>
        <v/>
      </c>
      <c r="BA128" s="276" t="str">
        <f>IF(BA127="","",VLOOKUP(BA127,'②シフト記号表（従来型・ユニット型共通）'!$C$6:$L$47,10,FALSE))</f>
        <v/>
      </c>
      <c r="BB128" s="277" t="str">
        <f>IF(BB127="","",VLOOKUP(BB127,'②シフト記号表（従来型・ユニット型共通）'!$C$6:$L$47,10,FALSE))</f>
        <v/>
      </c>
      <c r="BC128" s="275" t="str">
        <f>IF(BC127="","",VLOOKUP(BC127,'②シフト記号表（従来型・ユニット型共通）'!$C$6:$L$47,10,FALSE))</f>
        <v/>
      </c>
      <c r="BD128" s="276" t="str">
        <f>IF(BD127="","",VLOOKUP(BD127,'②シフト記号表（従来型・ユニット型共通）'!$C$6:$L$47,10,FALSE))</f>
        <v/>
      </c>
      <c r="BE128" s="276" t="str">
        <f>IF(BE127="","",VLOOKUP(BE127,'②シフト記号表（従来型・ユニット型共通）'!$C$6:$L$47,10,FALSE))</f>
        <v/>
      </c>
      <c r="BF128" s="750">
        <f>IF($BI$3="４週",SUM(AA128:BB128),IF($BI$3="暦月",SUM(AA128:BE128),""))</f>
        <v>0</v>
      </c>
      <c r="BG128" s="751"/>
      <c r="BH128" s="752">
        <f>IF($BI$3="４週",BF128/4,IF($BI$3="暦月",(BF128/($BI$8/7)),""))</f>
        <v>0</v>
      </c>
      <c r="BI128" s="751"/>
      <c r="BJ128" s="747"/>
      <c r="BK128" s="748"/>
      <c r="BL128" s="748"/>
      <c r="BM128" s="748"/>
      <c r="BN128" s="749"/>
    </row>
    <row r="129" spans="2:66" ht="20.25" customHeight="1">
      <c r="B129" s="660">
        <f>B127+1</f>
        <v>57</v>
      </c>
      <c r="C129" s="814"/>
      <c r="D129" s="816"/>
      <c r="E129" s="681"/>
      <c r="F129" s="817"/>
      <c r="G129" s="724"/>
      <c r="H129" s="651"/>
      <c r="I129" s="270"/>
      <c r="J129" s="271"/>
      <c r="K129" s="270"/>
      <c r="L129" s="271"/>
      <c r="M129" s="725"/>
      <c r="N129" s="726"/>
      <c r="O129" s="649"/>
      <c r="P129" s="650"/>
      <c r="Q129" s="650"/>
      <c r="R129" s="651"/>
      <c r="S129" s="655"/>
      <c r="T129" s="656"/>
      <c r="U129" s="656"/>
      <c r="V129" s="656"/>
      <c r="W129" s="657"/>
      <c r="X129" s="290" t="s">
        <v>902</v>
      </c>
      <c r="Y129" s="291"/>
      <c r="Z129" s="292"/>
      <c r="AA129" s="283"/>
      <c r="AB129" s="284"/>
      <c r="AC129" s="284"/>
      <c r="AD129" s="284"/>
      <c r="AE129" s="284"/>
      <c r="AF129" s="284"/>
      <c r="AG129" s="285"/>
      <c r="AH129" s="283"/>
      <c r="AI129" s="284"/>
      <c r="AJ129" s="284"/>
      <c r="AK129" s="284"/>
      <c r="AL129" s="284"/>
      <c r="AM129" s="284"/>
      <c r="AN129" s="285"/>
      <c r="AO129" s="283"/>
      <c r="AP129" s="284"/>
      <c r="AQ129" s="284"/>
      <c r="AR129" s="284"/>
      <c r="AS129" s="284"/>
      <c r="AT129" s="284"/>
      <c r="AU129" s="285"/>
      <c r="AV129" s="283"/>
      <c r="AW129" s="284"/>
      <c r="AX129" s="284"/>
      <c r="AY129" s="284"/>
      <c r="AZ129" s="284"/>
      <c r="BA129" s="284"/>
      <c r="BB129" s="285"/>
      <c r="BC129" s="283"/>
      <c r="BD129" s="284"/>
      <c r="BE129" s="286"/>
      <c r="BF129" s="658"/>
      <c r="BG129" s="659"/>
      <c r="BH129" s="713"/>
      <c r="BI129" s="714"/>
      <c r="BJ129" s="715"/>
      <c r="BK129" s="716"/>
      <c r="BL129" s="716"/>
      <c r="BM129" s="716"/>
      <c r="BN129" s="717"/>
    </row>
    <row r="130" spans="2:66" ht="20.25" customHeight="1">
      <c r="B130" s="661"/>
      <c r="C130" s="815"/>
      <c r="D130" s="818"/>
      <c r="E130" s="681"/>
      <c r="F130" s="817"/>
      <c r="G130" s="753"/>
      <c r="H130" s="754"/>
      <c r="I130" s="293"/>
      <c r="J130" s="294">
        <f>G129</f>
        <v>0</v>
      </c>
      <c r="K130" s="293"/>
      <c r="L130" s="294">
        <f>M129</f>
        <v>0</v>
      </c>
      <c r="M130" s="755"/>
      <c r="N130" s="756"/>
      <c r="O130" s="757"/>
      <c r="P130" s="758"/>
      <c r="Q130" s="758"/>
      <c r="R130" s="754"/>
      <c r="S130" s="655"/>
      <c r="T130" s="656"/>
      <c r="U130" s="656"/>
      <c r="V130" s="656"/>
      <c r="W130" s="657"/>
      <c r="X130" s="287" t="s">
        <v>903</v>
      </c>
      <c r="Y130" s="288"/>
      <c r="Z130" s="289"/>
      <c r="AA130" s="275" t="str">
        <f>IF(AA129="","",VLOOKUP(AA129,'②シフト記号表（従来型・ユニット型共通）'!$C$6:$L$47,10,FALSE))</f>
        <v/>
      </c>
      <c r="AB130" s="276" t="str">
        <f>IF(AB129="","",VLOOKUP(AB129,'②シフト記号表（従来型・ユニット型共通）'!$C$6:$L$47,10,FALSE))</f>
        <v/>
      </c>
      <c r="AC130" s="276" t="str">
        <f>IF(AC129="","",VLOOKUP(AC129,'②シフト記号表（従来型・ユニット型共通）'!$C$6:$L$47,10,FALSE))</f>
        <v/>
      </c>
      <c r="AD130" s="276" t="str">
        <f>IF(AD129="","",VLOOKUP(AD129,'②シフト記号表（従来型・ユニット型共通）'!$C$6:$L$47,10,FALSE))</f>
        <v/>
      </c>
      <c r="AE130" s="276" t="str">
        <f>IF(AE129="","",VLOOKUP(AE129,'②シフト記号表（従来型・ユニット型共通）'!$C$6:$L$47,10,FALSE))</f>
        <v/>
      </c>
      <c r="AF130" s="276" t="str">
        <f>IF(AF129="","",VLOOKUP(AF129,'②シフト記号表（従来型・ユニット型共通）'!$C$6:$L$47,10,FALSE))</f>
        <v/>
      </c>
      <c r="AG130" s="277" t="str">
        <f>IF(AG129="","",VLOOKUP(AG129,'②シフト記号表（従来型・ユニット型共通）'!$C$6:$L$47,10,FALSE))</f>
        <v/>
      </c>
      <c r="AH130" s="275" t="str">
        <f>IF(AH129="","",VLOOKUP(AH129,'②シフト記号表（従来型・ユニット型共通）'!$C$6:$L$47,10,FALSE))</f>
        <v/>
      </c>
      <c r="AI130" s="276" t="str">
        <f>IF(AI129="","",VLOOKUP(AI129,'②シフト記号表（従来型・ユニット型共通）'!$C$6:$L$47,10,FALSE))</f>
        <v/>
      </c>
      <c r="AJ130" s="276" t="str">
        <f>IF(AJ129="","",VLOOKUP(AJ129,'②シフト記号表（従来型・ユニット型共通）'!$C$6:$L$47,10,FALSE))</f>
        <v/>
      </c>
      <c r="AK130" s="276" t="str">
        <f>IF(AK129="","",VLOOKUP(AK129,'②シフト記号表（従来型・ユニット型共通）'!$C$6:$L$47,10,FALSE))</f>
        <v/>
      </c>
      <c r="AL130" s="276" t="str">
        <f>IF(AL129="","",VLOOKUP(AL129,'②シフト記号表（従来型・ユニット型共通）'!$C$6:$L$47,10,FALSE))</f>
        <v/>
      </c>
      <c r="AM130" s="276" t="str">
        <f>IF(AM129="","",VLOOKUP(AM129,'②シフト記号表（従来型・ユニット型共通）'!$C$6:$L$47,10,FALSE))</f>
        <v/>
      </c>
      <c r="AN130" s="277" t="str">
        <f>IF(AN129="","",VLOOKUP(AN129,'②シフト記号表（従来型・ユニット型共通）'!$C$6:$L$47,10,FALSE))</f>
        <v/>
      </c>
      <c r="AO130" s="275" t="str">
        <f>IF(AO129="","",VLOOKUP(AO129,'②シフト記号表（従来型・ユニット型共通）'!$C$6:$L$47,10,FALSE))</f>
        <v/>
      </c>
      <c r="AP130" s="276" t="str">
        <f>IF(AP129="","",VLOOKUP(AP129,'②シフト記号表（従来型・ユニット型共通）'!$C$6:$L$47,10,FALSE))</f>
        <v/>
      </c>
      <c r="AQ130" s="276" t="str">
        <f>IF(AQ129="","",VLOOKUP(AQ129,'②シフト記号表（従来型・ユニット型共通）'!$C$6:$L$47,10,FALSE))</f>
        <v/>
      </c>
      <c r="AR130" s="276" t="str">
        <f>IF(AR129="","",VLOOKUP(AR129,'②シフト記号表（従来型・ユニット型共通）'!$C$6:$L$47,10,FALSE))</f>
        <v/>
      </c>
      <c r="AS130" s="276" t="str">
        <f>IF(AS129="","",VLOOKUP(AS129,'②シフト記号表（従来型・ユニット型共通）'!$C$6:$L$47,10,FALSE))</f>
        <v/>
      </c>
      <c r="AT130" s="276" t="str">
        <f>IF(AT129="","",VLOOKUP(AT129,'②シフト記号表（従来型・ユニット型共通）'!$C$6:$L$47,10,FALSE))</f>
        <v/>
      </c>
      <c r="AU130" s="277" t="str">
        <f>IF(AU129="","",VLOOKUP(AU129,'②シフト記号表（従来型・ユニット型共通）'!$C$6:$L$47,10,FALSE))</f>
        <v/>
      </c>
      <c r="AV130" s="275" t="str">
        <f>IF(AV129="","",VLOOKUP(AV129,'②シフト記号表（従来型・ユニット型共通）'!$C$6:$L$47,10,FALSE))</f>
        <v/>
      </c>
      <c r="AW130" s="276" t="str">
        <f>IF(AW129="","",VLOOKUP(AW129,'②シフト記号表（従来型・ユニット型共通）'!$C$6:$L$47,10,FALSE))</f>
        <v/>
      </c>
      <c r="AX130" s="276" t="str">
        <f>IF(AX129="","",VLOOKUP(AX129,'②シフト記号表（従来型・ユニット型共通）'!$C$6:$L$47,10,FALSE))</f>
        <v/>
      </c>
      <c r="AY130" s="276" t="str">
        <f>IF(AY129="","",VLOOKUP(AY129,'②シフト記号表（従来型・ユニット型共通）'!$C$6:$L$47,10,FALSE))</f>
        <v/>
      </c>
      <c r="AZ130" s="276" t="str">
        <f>IF(AZ129="","",VLOOKUP(AZ129,'②シフト記号表（従来型・ユニット型共通）'!$C$6:$L$47,10,FALSE))</f>
        <v/>
      </c>
      <c r="BA130" s="276" t="str">
        <f>IF(BA129="","",VLOOKUP(BA129,'②シフト記号表（従来型・ユニット型共通）'!$C$6:$L$47,10,FALSE))</f>
        <v/>
      </c>
      <c r="BB130" s="277" t="str">
        <f>IF(BB129="","",VLOOKUP(BB129,'②シフト記号表（従来型・ユニット型共通）'!$C$6:$L$47,10,FALSE))</f>
        <v/>
      </c>
      <c r="BC130" s="275" t="str">
        <f>IF(BC129="","",VLOOKUP(BC129,'②シフト記号表（従来型・ユニット型共通）'!$C$6:$L$47,10,FALSE))</f>
        <v/>
      </c>
      <c r="BD130" s="276" t="str">
        <f>IF(BD129="","",VLOOKUP(BD129,'②シフト記号表（従来型・ユニット型共通）'!$C$6:$L$47,10,FALSE))</f>
        <v/>
      </c>
      <c r="BE130" s="276" t="str">
        <f>IF(BE129="","",VLOOKUP(BE129,'②シフト記号表（従来型・ユニット型共通）'!$C$6:$L$47,10,FALSE))</f>
        <v/>
      </c>
      <c r="BF130" s="750">
        <f>IF($BI$3="４週",SUM(AA130:BB130),IF($BI$3="暦月",SUM(AA130:BE130),""))</f>
        <v>0</v>
      </c>
      <c r="BG130" s="751"/>
      <c r="BH130" s="752">
        <f>IF($BI$3="４週",BF130/4,IF($BI$3="暦月",(BF130/($BI$8/7)),""))</f>
        <v>0</v>
      </c>
      <c r="BI130" s="751"/>
      <c r="BJ130" s="747"/>
      <c r="BK130" s="748"/>
      <c r="BL130" s="748"/>
      <c r="BM130" s="748"/>
      <c r="BN130" s="749"/>
    </row>
    <row r="131" spans="2:66" ht="20.25" customHeight="1">
      <c r="B131" s="660">
        <f>B129+1</f>
        <v>58</v>
      </c>
      <c r="C131" s="814"/>
      <c r="D131" s="816"/>
      <c r="E131" s="681"/>
      <c r="F131" s="817"/>
      <c r="G131" s="724"/>
      <c r="H131" s="651"/>
      <c r="I131" s="270"/>
      <c r="J131" s="271"/>
      <c r="K131" s="270"/>
      <c r="L131" s="271"/>
      <c r="M131" s="725"/>
      <c r="N131" s="726"/>
      <c r="O131" s="649"/>
      <c r="P131" s="650"/>
      <c r="Q131" s="650"/>
      <c r="R131" s="651"/>
      <c r="S131" s="655"/>
      <c r="T131" s="656"/>
      <c r="U131" s="656"/>
      <c r="V131" s="656"/>
      <c r="W131" s="657"/>
      <c r="X131" s="290" t="s">
        <v>902</v>
      </c>
      <c r="Y131" s="291"/>
      <c r="Z131" s="292"/>
      <c r="AA131" s="283"/>
      <c r="AB131" s="284"/>
      <c r="AC131" s="284"/>
      <c r="AD131" s="284"/>
      <c r="AE131" s="284"/>
      <c r="AF131" s="284"/>
      <c r="AG131" s="285"/>
      <c r="AH131" s="283"/>
      <c r="AI131" s="284"/>
      <c r="AJ131" s="284"/>
      <c r="AK131" s="284"/>
      <c r="AL131" s="284"/>
      <c r="AM131" s="284"/>
      <c r="AN131" s="285"/>
      <c r="AO131" s="283"/>
      <c r="AP131" s="284"/>
      <c r="AQ131" s="284"/>
      <c r="AR131" s="284"/>
      <c r="AS131" s="284"/>
      <c r="AT131" s="284"/>
      <c r="AU131" s="285"/>
      <c r="AV131" s="283"/>
      <c r="AW131" s="284"/>
      <c r="AX131" s="284"/>
      <c r="AY131" s="284"/>
      <c r="AZ131" s="284"/>
      <c r="BA131" s="284"/>
      <c r="BB131" s="285"/>
      <c r="BC131" s="283"/>
      <c r="BD131" s="284"/>
      <c r="BE131" s="286"/>
      <c r="BF131" s="658"/>
      <c r="BG131" s="659"/>
      <c r="BH131" s="713"/>
      <c r="BI131" s="714"/>
      <c r="BJ131" s="715"/>
      <c r="BK131" s="716"/>
      <c r="BL131" s="716"/>
      <c r="BM131" s="716"/>
      <c r="BN131" s="717"/>
    </row>
    <row r="132" spans="2:66" ht="20.25" customHeight="1">
      <c r="B132" s="661"/>
      <c r="C132" s="815"/>
      <c r="D132" s="818"/>
      <c r="E132" s="681"/>
      <c r="F132" s="817"/>
      <c r="G132" s="753"/>
      <c r="H132" s="754"/>
      <c r="I132" s="293"/>
      <c r="J132" s="294">
        <f>G131</f>
        <v>0</v>
      </c>
      <c r="K132" s="293"/>
      <c r="L132" s="294">
        <f>M131</f>
        <v>0</v>
      </c>
      <c r="M132" s="755"/>
      <c r="N132" s="756"/>
      <c r="O132" s="757"/>
      <c r="P132" s="758"/>
      <c r="Q132" s="758"/>
      <c r="R132" s="754"/>
      <c r="S132" s="655"/>
      <c r="T132" s="656"/>
      <c r="U132" s="656"/>
      <c r="V132" s="656"/>
      <c r="W132" s="657"/>
      <c r="X132" s="287" t="s">
        <v>903</v>
      </c>
      <c r="Y132" s="288"/>
      <c r="Z132" s="289"/>
      <c r="AA132" s="275" t="str">
        <f>IF(AA131="","",VLOOKUP(AA131,'②シフト記号表（従来型・ユニット型共通）'!$C$6:$L$47,10,FALSE))</f>
        <v/>
      </c>
      <c r="AB132" s="276" t="str">
        <f>IF(AB131="","",VLOOKUP(AB131,'②シフト記号表（従来型・ユニット型共通）'!$C$6:$L$47,10,FALSE))</f>
        <v/>
      </c>
      <c r="AC132" s="276" t="str">
        <f>IF(AC131="","",VLOOKUP(AC131,'②シフト記号表（従来型・ユニット型共通）'!$C$6:$L$47,10,FALSE))</f>
        <v/>
      </c>
      <c r="AD132" s="276" t="str">
        <f>IF(AD131="","",VLOOKUP(AD131,'②シフト記号表（従来型・ユニット型共通）'!$C$6:$L$47,10,FALSE))</f>
        <v/>
      </c>
      <c r="AE132" s="276" t="str">
        <f>IF(AE131="","",VLOOKUP(AE131,'②シフト記号表（従来型・ユニット型共通）'!$C$6:$L$47,10,FALSE))</f>
        <v/>
      </c>
      <c r="AF132" s="276" t="str">
        <f>IF(AF131="","",VLOOKUP(AF131,'②シフト記号表（従来型・ユニット型共通）'!$C$6:$L$47,10,FALSE))</f>
        <v/>
      </c>
      <c r="AG132" s="277" t="str">
        <f>IF(AG131="","",VLOOKUP(AG131,'②シフト記号表（従来型・ユニット型共通）'!$C$6:$L$47,10,FALSE))</f>
        <v/>
      </c>
      <c r="AH132" s="275" t="str">
        <f>IF(AH131="","",VLOOKUP(AH131,'②シフト記号表（従来型・ユニット型共通）'!$C$6:$L$47,10,FALSE))</f>
        <v/>
      </c>
      <c r="AI132" s="276" t="str">
        <f>IF(AI131="","",VLOOKUP(AI131,'②シフト記号表（従来型・ユニット型共通）'!$C$6:$L$47,10,FALSE))</f>
        <v/>
      </c>
      <c r="AJ132" s="276" t="str">
        <f>IF(AJ131="","",VLOOKUP(AJ131,'②シフト記号表（従来型・ユニット型共通）'!$C$6:$L$47,10,FALSE))</f>
        <v/>
      </c>
      <c r="AK132" s="276" t="str">
        <f>IF(AK131="","",VLOOKUP(AK131,'②シフト記号表（従来型・ユニット型共通）'!$C$6:$L$47,10,FALSE))</f>
        <v/>
      </c>
      <c r="AL132" s="276" t="str">
        <f>IF(AL131="","",VLOOKUP(AL131,'②シフト記号表（従来型・ユニット型共通）'!$C$6:$L$47,10,FALSE))</f>
        <v/>
      </c>
      <c r="AM132" s="276" t="str">
        <f>IF(AM131="","",VLOOKUP(AM131,'②シフト記号表（従来型・ユニット型共通）'!$C$6:$L$47,10,FALSE))</f>
        <v/>
      </c>
      <c r="AN132" s="277" t="str">
        <f>IF(AN131="","",VLOOKUP(AN131,'②シフト記号表（従来型・ユニット型共通）'!$C$6:$L$47,10,FALSE))</f>
        <v/>
      </c>
      <c r="AO132" s="275" t="str">
        <f>IF(AO131="","",VLOOKUP(AO131,'②シフト記号表（従来型・ユニット型共通）'!$C$6:$L$47,10,FALSE))</f>
        <v/>
      </c>
      <c r="AP132" s="276" t="str">
        <f>IF(AP131="","",VLOOKUP(AP131,'②シフト記号表（従来型・ユニット型共通）'!$C$6:$L$47,10,FALSE))</f>
        <v/>
      </c>
      <c r="AQ132" s="276" t="str">
        <f>IF(AQ131="","",VLOOKUP(AQ131,'②シフト記号表（従来型・ユニット型共通）'!$C$6:$L$47,10,FALSE))</f>
        <v/>
      </c>
      <c r="AR132" s="276" t="str">
        <f>IF(AR131="","",VLOOKUP(AR131,'②シフト記号表（従来型・ユニット型共通）'!$C$6:$L$47,10,FALSE))</f>
        <v/>
      </c>
      <c r="AS132" s="276" t="str">
        <f>IF(AS131="","",VLOOKUP(AS131,'②シフト記号表（従来型・ユニット型共通）'!$C$6:$L$47,10,FALSE))</f>
        <v/>
      </c>
      <c r="AT132" s="276" t="str">
        <f>IF(AT131="","",VLOOKUP(AT131,'②シフト記号表（従来型・ユニット型共通）'!$C$6:$L$47,10,FALSE))</f>
        <v/>
      </c>
      <c r="AU132" s="277" t="str">
        <f>IF(AU131="","",VLOOKUP(AU131,'②シフト記号表（従来型・ユニット型共通）'!$C$6:$L$47,10,FALSE))</f>
        <v/>
      </c>
      <c r="AV132" s="275" t="str">
        <f>IF(AV131="","",VLOOKUP(AV131,'②シフト記号表（従来型・ユニット型共通）'!$C$6:$L$47,10,FALSE))</f>
        <v/>
      </c>
      <c r="AW132" s="276" t="str">
        <f>IF(AW131="","",VLOOKUP(AW131,'②シフト記号表（従来型・ユニット型共通）'!$C$6:$L$47,10,FALSE))</f>
        <v/>
      </c>
      <c r="AX132" s="276" t="str">
        <f>IF(AX131="","",VLOOKUP(AX131,'②シフト記号表（従来型・ユニット型共通）'!$C$6:$L$47,10,FALSE))</f>
        <v/>
      </c>
      <c r="AY132" s="276" t="str">
        <f>IF(AY131="","",VLOOKUP(AY131,'②シフト記号表（従来型・ユニット型共通）'!$C$6:$L$47,10,FALSE))</f>
        <v/>
      </c>
      <c r="AZ132" s="276" t="str">
        <f>IF(AZ131="","",VLOOKUP(AZ131,'②シフト記号表（従来型・ユニット型共通）'!$C$6:$L$47,10,FALSE))</f>
        <v/>
      </c>
      <c r="BA132" s="276" t="str">
        <f>IF(BA131="","",VLOOKUP(BA131,'②シフト記号表（従来型・ユニット型共通）'!$C$6:$L$47,10,FALSE))</f>
        <v/>
      </c>
      <c r="BB132" s="277" t="str">
        <f>IF(BB131="","",VLOOKUP(BB131,'②シフト記号表（従来型・ユニット型共通）'!$C$6:$L$47,10,FALSE))</f>
        <v/>
      </c>
      <c r="BC132" s="275" t="str">
        <f>IF(BC131="","",VLOOKUP(BC131,'②シフト記号表（従来型・ユニット型共通）'!$C$6:$L$47,10,FALSE))</f>
        <v/>
      </c>
      <c r="BD132" s="276" t="str">
        <f>IF(BD131="","",VLOOKUP(BD131,'②シフト記号表（従来型・ユニット型共通）'!$C$6:$L$47,10,FALSE))</f>
        <v/>
      </c>
      <c r="BE132" s="276" t="str">
        <f>IF(BE131="","",VLOOKUP(BE131,'②シフト記号表（従来型・ユニット型共通）'!$C$6:$L$47,10,FALSE))</f>
        <v/>
      </c>
      <c r="BF132" s="750">
        <f>IF($BI$3="４週",SUM(AA132:BB132),IF($BI$3="暦月",SUM(AA132:BE132),""))</f>
        <v>0</v>
      </c>
      <c r="BG132" s="751"/>
      <c r="BH132" s="752">
        <f>IF($BI$3="４週",BF132/4,IF($BI$3="暦月",(BF132/($BI$8/7)),""))</f>
        <v>0</v>
      </c>
      <c r="BI132" s="751"/>
      <c r="BJ132" s="747"/>
      <c r="BK132" s="748"/>
      <c r="BL132" s="748"/>
      <c r="BM132" s="748"/>
      <c r="BN132" s="749"/>
    </row>
    <row r="133" spans="2:66" ht="20.25" customHeight="1">
      <c r="B133" s="660">
        <f>B131+1</f>
        <v>59</v>
      </c>
      <c r="C133" s="814"/>
      <c r="D133" s="816"/>
      <c r="E133" s="681"/>
      <c r="F133" s="817"/>
      <c r="G133" s="724"/>
      <c r="H133" s="651"/>
      <c r="I133" s="270"/>
      <c r="J133" s="271"/>
      <c r="K133" s="270"/>
      <c r="L133" s="271"/>
      <c r="M133" s="725"/>
      <c r="N133" s="726"/>
      <c r="O133" s="649"/>
      <c r="P133" s="650"/>
      <c r="Q133" s="650"/>
      <c r="R133" s="651"/>
      <c r="S133" s="655"/>
      <c r="T133" s="656"/>
      <c r="U133" s="656"/>
      <c r="V133" s="656"/>
      <c r="W133" s="657"/>
      <c r="X133" s="290" t="s">
        <v>902</v>
      </c>
      <c r="Y133" s="291"/>
      <c r="Z133" s="292"/>
      <c r="AA133" s="283"/>
      <c r="AB133" s="284"/>
      <c r="AC133" s="284"/>
      <c r="AD133" s="284"/>
      <c r="AE133" s="284"/>
      <c r="AF133" s="284"/>
      <c r="AG133" s="285"/>
      <c r="AH133" s="283"/>
      <c r="AI133" s="284"/>
      <c r="AJ133" s="284"/>
      <c r="AK133" s="284"/>
      <c r="AL133" s="284"/>
      <c r="AM133" s="284"/>
      <c r="AN133" s="285"/>
      <c r="AO133" s="283"/>
      <c r="AP133" s="284"/>
      <c r="AQ133" s="284"/>
      <c r="AR133" s="284"/>
      <c r="AS133" s="284"/>
      <c r="AT133" s="284"/>
      <c r="AU133" s="285"/>
      <c r="AV133" s="283"/>
      <c r="AW133" s="284"/>
      <c r="AX133" s="284"/>
      <c r="AY133" s="284"/>
      <c r="AZ133" s="284"/>
      <c r="BA133" s="284"/>
      <c r="BB133" s="285"/>
      <c r="BC133" s="283"/>
      <c r="BD133" s="284"/>
      <c r="BE133" s="286"/>
      <c r="BF133" s="658"/>
      <c r="BG133" s="659"/>
      <c r="BH133" s="713"/>
      <c r="BI133" s="714"/>
      <c r="BJ133" s="715"/>
      <c r="BK133" s="716"/>
      <c r="BL133" s="716"/>
      <c r="BM133" s="716"/>
      <c r="BN133" s="717"/>
    </row>
    <row r="134" spans="2:66" ht="20.25" customHeight="1">
      <c r="B134" s="661"/>
      <c r="C134" s="815"/>
      <c r="D134" s="818"/>
      <c r="E134" s="681"/>
      <c r="F134" s="817"/>
      <c r="G134" s="753"/>
      <c r="H134" s="754"/>
      <c r="I134" s="293"/>
      <c r="J134" s="294">
        <f>G133</f>
        <v>0</v>
      </c>
      <c r="K134" s="293"/>
      <c r="L134" s="294">
        <f>M133</f>
        <v>0</v>
      </c>
      <c r="M134" s="755"/>
      <c r="N134" s="756"/>
      <c r="O134" s="757"/>
      <c r="P134" s="758"/>
      <c r="Q134" s="758"/>
      <c r="R134" s="754"/>
      <c r="S134" s="655"/>
      <c r="T134" s="656"/>
      <c r="U134" s="656"/>
      <c r="V134" s="656"/>
      <c r="W134" s="657"/>
      <c r="X134" s="287" t="s">
        <v>903</v>
      </c>
      <c r="Y134" s="288"/>
      <c r="Z134" s="289"/>
      <c r="AA134" s="275" t="str">
        <f>IF(AA133="","",VLOOKUP(AA133,'②シフト記号表（従来型・ユニット型共通）'!$C$6:$L$47,10,FALSE))</f>
        <v/>
      </c>
      <c r="AB134" s="276" t="str">
        <f>IF(AB133="","",VLOOKUP(AB133,'②シフト記号表（従来型・ユニット型共通）'!$C$6:$L$47,10,FALSE))</f>
        <v/>
      </c>
      <c r="AC134" s="276" t="str">
        <f>IF(AC133="","",VLOOKUP(AC133,'②シフト記号表（従来型・ユニット型共通）'!$C$6:$L$47,10,FALSE))</f>
        <v/>
      </c>
      <c r="AD134" s="276" t="str">
        <f>IF(AD133="","",VLOOKUP(AD133,'②シフト記号表（従来型・ユニット型共通）'!$C$6:$L$47,10,FALSE))</f>
        <v/>
      </c>
      <c r="AE134" s="276" t="str">
        <f>IF(AE133="","",VLOOKUP(AE133,'②シフト記号表（従来型・ユニット型共通）'!$C$6:$L$47,10,FALSE))</f>
        <v/>
      </c>
      <c r="AF134" s="276" t="str">
        <f>IF(AF133="","",VLOOKUP(AF133,'②シフト記号表（従来型・ユニット型共通）'!$C$6:$L$47,10,FALSE))</f>
        <v/>
      </c>
      <c r="AG134" s="277" t="str">
        <f>IF(AG133="","",VLOOKUP(AG133,'②シフト記号表（従来型・ユニット型共通）'!$C$6:$L$47,10,FALSE))</f>
        <v/>
      </c>
      <c r="AH134" s="275" t="str">
        <f>IF(AH133="","",VLOOKUP(AH133,'②シフト記号表（従来型・ユニット型共通）'!$C$6:$L$47,10,FALSE))</f>
        <v/>
      </c>
      <c r="AI134" s="276" t="str">
        <f>IF(AI133="","",VLOOKUP(AI133,'②シフト記号表（従来型・ユニット型共通）'!$C$6:$L$47,10,FALSE))</f>
        <v/>
      </c>
      <c r="AJ134" s="276" t="str">
        <f>IF(AJ133="","",VLOOKUP(AJ133,'②シフト記号表（従来型・ユニット型共通）'!$C$6:$L$47,10,FALSE))</f>
        <v/>
      </c>
      <c r="AK134" s="276" t="str">
        <f>IF(AK133="","",VLOOKUP(AK133,'②シフト記号表（従来型・ユニット型共通）'!$C$6:$L$47,10,FALSE))</f>
        <v/>
      </c>
      <c r="AL134" s="276" t="str">
        <f>IF(AL133="","",VLOOKUP(AL133,'②シフト記号表（従来型・ユニット型共通）'!$C$6:$L$47,10,FALSE))</f>
        <v/>
      </c>
      <c r="AM134" s="276" t="str">
        <f>IF(AM133="","",VLOOKUP(AM133,'②シフト記号表（従来型・ユニット型共通）'!$C$6:$L$47,10,FALSE))</f>
        <v/>
      </c>
      <c r="AN134" s="277" t="str">
        <f>IF(AN133="","",VLOOKUP(AN133,'②シフト記号表（従来型・ユニット型共通）'!$C$6:$L$47,10,FALSE))</f>
        <v/>
      </c>
      <c r="AO134" s="275" t="str">
        <f>IF(AO133="","",VLOOKUP(AO133,'②シフト記号表（従来型・ユニット型共通）'!$C$6:$L$47,10,FALSE))</f>
        <v/>
      </c>
      <c r="AP134" s="276" t="str">
        <f>IF(AP133="","",VLOOKUP(AP133,'②シフト記号表（従来型・ユニット型共通）'!$C$6:$L$47,10,FALSE))</f>
        <v/>
      </c>
      <c r="AQ134" s="276" t="str">
        <f>IF(AQ133="","",VLOOKUP(AQ133,'②シフト記号表（従来型・ユニット型共通）'!$C$6:$L$47,10,FALSE))</f>
        <v/>
      </c>
      <c r="AR134" s="276" t="str">
        <f>IF(AR133="","",VLOOKUP(AR133,'②シフト記号表（従来型・ユニット型共通）'!$C$6:$L$47,10,FALSE))</f>
        <v/>
      </c>
      <c r="AS134" s="276" t="str">
        <f>IF(AS133="","",VLOOKUP(AS133,'②シフト記号表（従来型・ユニット型共通）'!$C$6:$L$47,10,FALSE))</f>
        <v/>
      </c>
      <c r="AT134" s="276" t="str">
        <f>IF(AT133="","",VLOOKUP(AT133,'②シフト記号表（従来型・ユニット型共通）'!$C$6:$L$47,10,FALSE))</f>
        <v/>
      </c>
      <c r="AU134" s="277" t="str">
        <f>IF(AU133="","",VLOOKUP(AU133,'②シフト記号表（従来型・ユニット型共通）'!$C$6:$L$47,10,FALSE))</f>
        <v/>
      </c>
      <c r="AV134" s="275" t="str">
        <f>IF(AV133="","",VLOOKUP(AV133,'②シフト記号表（従来型・ユニット型共通）'!$C$6:$L$47,10,FALSE))</f>
        <v/>
      </c>
      <c r="AW134" s="276" t="str">
        <f>IF(AW133="","",VLOOKUP(AW133,'②シフト記号表（従来型・ユニット型共通）'!$C$6:$L$47,10,FALSE))</f>
        <v/>
      </c>
      <c r="AX134" s="276" t="str">
        <f>IF(AX133="","",VLOOKUP(AX133,'②シフト記号表（従来型・ユニット型共通）'!$C$6:$L$47,10,FALSE))</f>
        <v/>
      </c>
      <c r="AY134" s="276" t="str">
        <f>IF(AY133="","",VLOOKUP(AY133,'②シフト記号表（従来型・ユニット型共通）'!$C$6:$L$47,10,FALSE))</f>
        <v/>
      </c>
      <c r="AZ134" s="276" t="str">
        <f>IF(AZ133="","",VLOOKUP(AZ133,'②シフト記号表（従来型・ユニット型共通）'!$C$6:$L$47,10,FALSE))</f>
        <v/>
      </c>
      <c r="BA134" s="276" t="str">
        <f>IF(BA133="","",VLOOKUP(BA133,'②シフト記号表（従来型・ユニット型共通）'!$C$6:$L$47,10,FALSE))</f>
        <v/>
      </c>
      <c r="BB134" s="277" t="str">
        <f>IF(BB133="","",VLOOKUP(BB133,'②シフト記号表（従来型・ユニット型共通）'!$C$6:$L$47,10,FALSE))</f>
        <v/>
      </c>
      <c r="BC134" s="275" t="str">
        <f>IF(BC133="","",VLOOKUP(BC133,'②シフト記号表（従来型・ユニット型共通）'!$C$6:$L$47,10,FALSE))</f>
        <v/>
      </c>
      <c r="BD134" s="276" t="str">
        <f>IF(BD133="","",VLOOKUP(BD133,'②シフト記号表（従来型・ユニット型共通）'!$C$6:$L$47,10,FALSE))</f>
        <v/>
      </c>
      <c r="BE134" s="276" t="str">
        <f>IF(BE133="","",VLOOKUP(BE133,'②シフト記号表（従来型・ユニット型共通）'!$C$6:$L$47,10,FALSE))</f>
        <v/>
      </c>
      <c r="BF134" s="750">
        <f>IF($BI$3="４週",SUM(AA134:BB134),IF($BI$3="暦月",SUM(AA134:BE134),""))</f>
        <v>0</v>
      </c>
      <c r="BG134" s="751"/>
      <c r="BH134" s="752">
        <f>IF($BI$3="４週",BF134/4,IF($BI$3="暦月",(BF134/($BI$8/7)),""))</f>
        <v>0</v>
      </c>
      <c r="BI134" s="751"/>
      <c r="BJ134" s="747"/>
      <c r="BK134" s="748"/>
      <c r="BL134" s="748"/>
      <c r="BM134" s="748"/>
      <c r="BN134" s="749"/>
    </row>
    <row r="135" spans="2:66" ht="20.25" customHeight="1">
      <c r="B135" s="660">
        <f>B133+1</f>
        <v>60</v>
      </c>
      <c r="C135" s="814"/>
      <c r="D135" s="816"/>
      <c r="E135" s="681"/>
      <c r="F135" s="817"/>
      <c r="G135" s="724"/>
      <c r="H135" s="651"/>
      <c r="I135" s="270"/>
      <c r="J135" s="271"/>
      <c r="K135" s="270"/>
      <c r="L135" s="271"/>
      <c r="M135" s="725"/>
      <c r="N135" s="726"/>
      <c r="O135" s="649"/>
      <c r="P135" s="650"/>
      <c r="Q135" s="650"/>
      <c r="R135" s="651"/>
      <c r="S135" s="655"/>
      <c r="T135" s="656"/>
      <c r="U135" s="656"/>
      <c r="V135" s="656"/>
      <c r="W135" s="657"/>
      <c r="X135" s="290" t="s">
        <v>902</v>
      </c>
      <c r="Y135" s="291"/>
      <c r="Z135" s="292"/>
      <c r="AA135" s="283"/>
      <c r="AB135" s="284"/>
      <c r="AC135" s="284"/>
      <c r="AD135" s="284"/>
      <c r="AE135" s="284"/>
      <c r="AF135" s="284"/>
      <c r="AG135" s="285"/>
      <c r="AH135" s="283"/>
      <c r="AI135" s="284"/>
      <c r="AJ135" s="284"/>
      <c r="AK135" s="284"/>
      <c r="AL135" s="284"/>
      <c r="AM135" s="284"/>
      <c r="AN135" s="285"/>
      <c r="AO135" s="283"/>
      <c r="AP135" s="284"/>
      <c r="AQ135" s="284"/>
      <c r="AR135" s="284"/>
      <c r="AS135" s="284"/>
      <c r="AT135" s="284"/>
      <c r="AU135" s="285"/>
      <c r="AV135" s="283"/>
      <c r="AW135" s="284"/>
      <c r="AX135" s="284"/>
      <c r="AY135" s="284"/>
      <c r="AZ135" s="284"/>
      <c r="BA135" s="284"/>
      <c r="BB135" s="285"/>
      <c r="BC135" s="283"/>
      <c r="BD135" s="284"/>
      <c r="BE135" s="286"/>
      <c r="BF135" s="658"/>
      <c r="BG135" s="659"/>
      <c r="BH135" s="713"/>
      <c r="BI135" s="714"/>
      <c r="BJ135" s="715"/>
      <c r="BK135" s="716"/>
      <c r="BL135" s="716"/>
      <c r="BM135" s="716"/>
      <c r="BN135" s="717"/>
    </row>
    <row r="136" spans="2:66" ht="20.25" customHeight="1">
      <c r="B136" s="661"/>
      <c r="C136" s="815"/>
      <c r="D136" s="818"/>
      <c r="E136" s="681"/>
      <c r="F136" s="817"/>
      <c r="G136" s="753"/>
      <c r="H136" s="754"/>
      <c r="I136" s="293"/>
      <c r="J136" s="294">
        <f>G135</f>
        <v>0</v>
      </c>
      <c r="K136" s="293"/>
      <c r="L136" s="294">
        <f>M135</f>
        <v>0</v>
      </c>
      <c r="M136" s="755"/>
      <c r="N136" s="756"/>
      <c r="O136" s="757"/>
      <c r="P136" s="758"/>
      <c r="Q136" s="758"/>
      <c r="R136" s="754"/>
      <c r="S136" s="655"/>
      <c r="T136" s="656"/>
      <c r="U136" s="656"/>
      <c r="V136" s="656"/>
      <c r="W136" s="657"/>
      <c r="X136" s="287" t="s">
        <v>903</v>
      </c>
      <c r="Y136" s="288"/>
      <c r="Z136" s="289"/>
      <c r="AA136" s="275" t="str">
        <f>IF(AA135="","",VLOOKUP(AA135,'②シフト記号表（従来型・ユニット型共通）'!$C$6:$L$47,10,FALSE))</f>
        <v/>
      </c>
      <c r="AB136" s="276" t="str">
        <f>IF(AB135="","",VLOOKUP(AB135,'②シフト記号表（従来型・ユニット型共通）'!$C$6:$L$47,10,FALSE))</f>
        <v/>
      </c>
      <c r="AC136" s="276" t="str">
        <f>IF(AC135="","",VLOOKUP(AC135,'②シフト記号表（従来型・ユニット型共通）'!$C$6:$L$47,10,FALSE))</f>
        <v/>
      </c>
      <c r="AD136" s="276" t="str">
        <f>IF(AD135="","",VLOOKUP(AD135,'②シフト記号表（従来型・ユニット型共通）'!$C$6:$L$47,10,FALSE))</f>
        <v/>
      </c>
      <c r="AE136" s="276" t="str">
        <f>IF(AE135="","",VLOOKUP(AE135,'②シフト記号表（従来型・ユニット型共通）'!$C$6:$L$47,10,FALSE))</f>
        <v/>
      </c>
      <c r="AF136" s="276" t="str">
        <f>IF(AF135="","",VLOOKUP(AF135,'②シフト記号表（従来型・ユニット型共通）'!$C$6:$L$47,10,FALSE))</f>
        <v/>
      </c>
      <c r="AG136" s="277" t="str">
        <f>IF(AG135="","",VLOOKUP(AG135,'②シフト記号表（従来型・ユニット型共通）'!$C$6:$L$47,10,FALSE))</f>
        <v/>
      </c>
      <c r="AH136" s="275" t="str">
        <f>IF(AH135="","",VLOOKUP(AH135,'②シフト記号表（従来型・ユニット型共通）'!$C$6:$L$47,10,FALSE))</f>
        <v/>
      </c>
      <c r="AI136" s="276" t="str">
        <f>IF(AI135="","",VLOOKUP(AI135,'②シフト記号表（従来型・ユニット型共通）'!$C$6:$L$47,10,FALSE))</f>
        <v/>
      </c>
      <c r="AJ136" s="276" t="str">
        <f>IF(AJ135="","",VLOOKUP(AJ135,'②シフト記号表（従来型・ユニット型共通）'!$C$6:$L$47,10,FALSE))</f>
        <v/>
      </c>
      <c r="AK136" s="276" t="str">
        <f>IF(AK135="","",VLOOKUP(AK135,'②シフト記号表（従来型・ユニット型共通）'!$C$6:$L$47,10,FALSE))</f>
        <v/>
      </c>
      <c r="AL136" s="276" t="str">
        <f>IF(AL135="","",VLOOKUP(AL135,'②シフト記号表（従来型・ユニット型共通）'!$C$6:$L$47,10,FALSE))</f>
        <v/>
      </c>
      <c r="AM136" s="276" t="str">
        <f>IF(AM135="","",VLOOKUP(AM135,'②シフト記号表（従来型・ユニット型共通）'!$C$6:$L$47,10,FALSE))</f>
        <v/>
      </c>
      <c r="AN136" s="277" t="str">
        <f>IF(AN135="","",VLOOKUP(AN135,'②シフト記号表（従来型・ユニット型共通）'!$C$6:$L$47,10,FALSE))</f>
        <v/>
      </c>
      <c r="AO136" s="275" t="str">
        <f>IF(AO135="","",VLOOKUP(AO135,'②シフト記号表（従来型・ユニット型共通）'!$C$6:$L$47,10,FALSE))</f>
        <v/>
      </c>
      <c r="AP136" s="276" t="str">
        <f>IF(AP135="","",VLOOKUP(AP135,'②シフト記号表（従来型・ユニット型共通）'!$C$6:$L$47,10,FALSE))</f>
        <v/>
      </c>
      <c r="AQ136" s="276" t="str">
        <f>IF(AQ135="","",VLOOKUP(AQ135,'②シフト記号表（従来型・ユニット型共通）'!$C$6:$L$47,10,FALSE))</f>
        <v/>
      </c>
      <c r="AR136" s="276" t="str">
        <f>IF(AR135="","",VLOOKUP(AR135,'②シフト記号表（従来型・ユニット型共通）'!$C$6:$L$47,10,FALSE))</f>
        <v/>
      </c>
      <c r="AS136" s="276" t="str">
        <f>IF(AS135="","",VLOOKUP(AS135,'②シフト記号表（従来型・ユニット型共通）'!$C$6:$L$47,10,FALSE))</f>
        <v/>
      </c>
      <c r="AT136" s="276" t="str">
        <f>IF(AT135="","",VLOOKUP(AT135,'②シフト記号表（従来型・ユニット型共通）'!$C$6:$L$47,10,FALSE))</f>
        <v/>
      </c>
      <c r="AU136" s="277" t="str">
        <f>IF(AU135="","",VLOOKUP(AU135,'②シフト記号表（従来型・ユニット型共通）'!$C$6:$L$47,10,FALSE))</f>
        <v/>
      </c>
      <c r="AV136" s="275" t="str">
        <f>IF(AV135="","",VLOOKUP(AV135,'②シフト記号表（従来型・ユニット型共通）'!$C$6:$L$47,10,FALSE))</f>
        <v/>
      </c>
      <c r="AW136" s="276" t="str">
        <f>IF(AW135="","",VLOOKUP(AW135,'②シフト記号表（従来型・ユニット型共通）'!$C$6:$L$47,10,FALSE))</f>
        <v/>
      </c>
      <c r="AX136" s="276" t="str">
        <f>IF(AX135="","",VLOOKUP(AX135,'②シフト記号表（従来型・ユニット型共通）'!$C$6:$L$47,10,FALSE))</f>
        <v/>
      </c>
      <c r="AY136" s="276" t="str">
        <f>IF(AY135="","",VLOOKUP(AY135,'②シフト記号表（従来型・ユニット型共通）'!$C$6:$L$47,10,FALSE))</f>
        <v/>
      </c>
      <c r="AZ136" s="276" t="str">
        <f>IF(AZ135="","",VLOOKUP(AZ135,'②シフト記号表（従来型・ユニット型共通）'!$C$6:$L$47,10,FALSE))</f>
        <v/>
      </c>
      <c r="BA136" s="276" t="str">
        <f>IF(BA135="","",VLOOKUP(BA135,'②シフト記号表（従来型・ユニット型共通）'!$C$6:$L$47,10,FALSE))</f>
        <v/>
      </c>
      <c r="BB136" s="277" t="str">
        <f>IF(BB135="","",VLOOKUP(BB135,'②シフト記号表（従来型・ユニット型共通）'!$C$6:$L$47,10,FALSE))</f>
        <v/>
      </c>
      <c r="BC136" s="275" t="str">
        <f>IF(BC135="","",VLOOKUP(BC135,'②シフト記号表（従来型・ユニット型共通）'!$C$6:$L$47,10,FALSE))</f>
        <v/>
      </c>
      <c r="BD136" s="276" t="str">
        <f>IF(BD135="","",VLOOKUP(BD135,'②シフト記号表（従来型・ユニット型共通）'!$C$6:$L$47,10,FALSE))</f>
        <v/>
      </c>
      <c r="BE136" s="276" t="str">
        <f>IF(BE135="","",VLOOKUP(BE135,'②シフト記号表（従来型・ユニット型共通）'!$C$6:$L$47,10,FALSE))</f>
        <v/>
      </c>
      <c r="BF136" s="750">
        <f>IF($BI$3="４週",SUM(AA136:BB136),IF($BI$3="暦月",SUM(AA136:BE136),""))</f>
        <v>0</v>
      </c>
      <c r="BG136" s="751"/>
      <c r="BH136" s="752">
        <f>IF($BI$3="４週",BF136/4,IF($BI$3="暦月",(BF136/($BI$8/7)),""))</f>
        <v>0</v>
      </c>
      <c r="BI136" s="751"/>
      <c r="BJ136" s="747"/>
      <c r="BK136" s="748"/>
      <c r="BL136" s="748"/>
      <c r="BM136" s="748"/>
      <c r="BN136" s="749"/>
    </row>
    <row r="137" spans="2:66" ht="20.25" customHeight="1">
      <c r="B137" s="660">
        <f>B135+1</f>
        <v>61</v>
      </c>
      <c r="C137" s="814"/>
      <c r="D137" s="816"/>
      <c r="E137" s="681"/>
      <c r="F137" s="817"/>
      <c r="G137" s="724"/>
      <c r="H137" s="651"/>
      <c r="I137" s="270"/>
      <c r="J137" s="271"/>
      <c r="K137" s="270"/>
      <c r="L137" s="271"/>
      <c r="M137" s="725"/>
      <c r="N137" s="726"/>
      <c r="O137" s="649"/>
      <c r="P137" s="650"/>
      <c r="Q137" s="650"/>
      <c r="R137" s="651"/>
      <c r="S137" s="655"/>
      <c r="T137" s="656"/>
      <c r="U137" s="656"/>
      <c r="V137" s="656"/>
      <c r="W137" s="657"/>
      <c r="X137" s="290" t="s">
        <v>902</v>
      </c>
      <c r="Y137" s="291"/>
      <c r="Z137" s="292"/>
      <c r="AA137" s="283"/>
      <c r="AB137" s="284"/>
      <c r="AC137" s="284"/>
      <c r="AD137" s="284"/>
      <c r="AE137" s="284"/>
      <c r="AF137" s="284"/>
      <c r="AG137" s="285"/>
      <c r="AH137" s="283"/>
      <c r="AI137" s="284"/>
      <c r="AJ137" s="284"/>
      <c r="AK137" s="284"/>
      <c r="AL137" s="284"/>
      <c r="AM137" s="284"/>
      <c r="AN137" s="285"/>
      <c r="AO137" s="283"/>
      <c r="AP137" s="284"/>
      <c r="AQ137" s="284"/>
      <c r="AR137" s="284"/>
      <c r="AS137" s="284"/>
      <c r="AT137" s="284"/>
      <c r="AU137" s="285"/>
      <c r="AV137" s="283"/>
      <c r="AW137" s="284"/>
      <c r="AX137" s="284"/>
      <c r="AY137" s="284"/>
      <c r="AZ137" s="284"/>
      <c r="BA137" s="284"/>
      <c r="BB137" s="285"/>
      <c r="BC137" s="283"/>
      <c r="BD137" s="284"/>
      <c r="BE137" s="286"/>
      <c r="BF137" s="658"/>
      <c r="BG137" s="659"/>
      <c r="BH137" s="713"/>
      <c r="BI137" s="714"/>
      <c r="BJ137" s="715"/>
      <c r="BK137" s="716"/>
      <c r="BL137" s="716"/>
      <c r="BM137" s="716"/>
      <c r="BN137" s="717"/>
    </row>
    <row r="138" spans="2:66" ht="20.25" customHeight="1">
      <c r="B138" s="661"/>
      <c r="C138" s="815"/>
      <c r="D138" s="818"/>
      <c r="E138" s="681"/>
      <c r="F138" s="817"/>
      <c r="G138" s="753"/>
      <c r="H138" s="754"/>
      <c r="I138" s="293"/>
      <c r="J138" s="294">
        <f>G137</f>
        <v>0</v>
      </c>
      <c r="K138" s="293"/>
      <c r="L138" s="294">
        <f>M137</f>
        <v>0</v>
      </c>
      <c r="M138" s="755"/>
      <c r="N138" s="756"/>
      <c r="O138" s="757"/>
      <c r="P138" s="758"/>
      <c r="Q138" s="758"/>
      <c r="R138" s="754"/>
      <c r="S138" s="655"/>
      <c r="T138" s="656"/>
      <c r="U138" s="656"/>
      <c r="V138" s="656"/>
      <c r="W138" s="657"/>
      <c r="X138" s="287" t="s">
        <v>903</v>
      </c>
      <c r="Y138" s="288"/>
      <c r="Z138" s="289"/>
      <c r="AA138" s="275" t="str">
        <f>IF(AA137="","",VLOOKUP(AA137,'②シフト記号表（従来型・ユニット型共通）'!$C$6:$L$47,10,FALSE))</f>
        <v/>
      </c>
      <c r="AB138" s="276" t="str">
        <f>IF(AB137="","",VLOOKUP(AB137,'②シフト記号表（従来型・ユニット型共通）'!$C$6:$L$47,10,FALSE))</f>
        <v/>
      </c>
      <c r="AC138" s="276" t="str">
        <f>IF(AC137="","",VLOOKUP(AC137,'②シフト記号表（従来型・ユニット型共通）'!$C$6:$L$47,10,FALSE))</f>
        <v/>
      </c>
      <c r="AD138" s="276" t="str">
        <f>IF(AD137="","",VLOOKUP(AD137,'②シフト記号表（従来型・ユニット型共通）'!$C$6:$L$47,10,FALSE))</f>
        <v/>
      </c>
      <c r="AE138" s="276" t="str">
        <f>IF(AE137="","",VLOOKUP(AE137,'②シフト記号表（従来型・ユニット型共通）'!$C$6:$L$47,10,FALSE))</f>
        <v/>
      </c>
      <c r="AF138" s="276" t="str">
        <f>IF(AF137="","",VLOOKUP(AF137,'②シフト記号表（従来型・ユニット型共通）'!$C$6:$L$47,10,FALSE))</f>
        <v/>
      </c>
      <c r="AG138" s="277" t="str">
        <f>IF(AG137="","",VLOOKUP(AG137,'②シフト記号表（従来型・ユニット型共通）'!$C$6:$L$47,10,FALSE))</f>
        <v/>
      </c>
      <c r="AH138" s="275" t="str">
        <f>IF(AH137="","",VLOOKUP(AH137,'②シフト記号表（従来型・ユニット型共通）'!$C$6:$L$47,10,FALSE))</f>
        <v/>
      </c>
      <c r="AI138" s="276" t="str">
        <f>IF(AI137="","",VLOOKUP(AI137,'②シフト記号表（従来型・ユニット型共通）'!$C$6:$L$47,10,FALSE))</f>
        <v/>
      </c>
      <c r="AJ138" s="276" t="str">
        <f>IF(AJ137="","",VLOOKUP(AJ137,'②シフト記号表（従来型・ユニット型共通）'!$C$6:$L$47,10,FALSE))</f>
        <v/>
      </c>
      <c r="AK138" s="276" t="str">
        <f>IF(AK137="","",VLOOKUP(AK137,'②シフト記号表（従来型・ユニット型共通）'!$C$6:$L$47,10,FALSE))</f>
        <v/>
      </c>
      <c r="AL138" s="276" t="str">
        <f>IF(AL137="","",VLOOKUP(AL137,'②シフト記号表（従来型・ユニット型共通）'!$C$6:$L$47,10,FALSE))</f>
        <v/>
      </c>
      <c r="AM138" s="276" t="str">
        <f>IF(AM137="","",VLOOKUP(AM137,'②シフト記号表（従来型・ユニット型共通）'!$C$6:$L$47,10,FALSE))</f>
        <v/>
      </c>
      <c r="AN138" s="277" t="str">
        <f>IF(AN137="","",VLOOKUP(AN137,'②シフト記号表（従来型・ユニット型共通）'!$C$6:$L$47,10,FALSE))</f>
        <v/>
      </c>
      <c r="AO138" s="275" t="str">
        <f>IF(AO137="","",VLOOKUP(AO137,'②シフト記号表（従来型・ユニット型共通）'!$C$6:$L$47,10,FALSE))</f>
        <v/>
      </c>
      <c r="AP138" s="276" t="str">
        <f>IF(AP137="","",VLOOKUP(AP137,'②シフト記号表（従来型・ユニット型共通）'!$C$6:$L$47,10,FALSE))</f>
        <v/>
      </c>
      <c r="AQ138" s="276" t="str">
        <f>IF(AQ137="","",VLOOKUP(AQ137,'②シフト記号表（従来型・ユニット型共通）'!$C$6:$L$47,10,FALSE))</f>
        <v/>
      </c>
      <c r="AR138" s="276" t="str">
        <f>IF(AR137="","",VLOOKUP(AR137,'②シフト記号表（従来型・ユニット型共通）'!$C$6:$L$47,10,FALSE))</f>
        <v/>
      </c>
      <c r="AS138" s="276" t="str">
        <f>IF(AS137="","",VLOOKUP(AS137,'②シフト記号表（従来型・ユニット型共通）'!$C$6:$L$47,10,FALSE))</f>
        <v/>
      </c>
      <c r="AT138" s="276" t="str">
        <f>IF(AT137="","",VLOOKUP(AT137,'②シフト記号表（従来型・ユニット型共通）'!$C$6:$L$47,10,FALSE))</f>
        <v/>
      </c>
      <c r="AU138" s="277" t="str">
        <f>IF(AU137="","",VLOOKUP(AU137,'②シフト記号表（従来型・ユニット型共通）'!$C$6:$L$47,10,FALSE))</f>
        <v/>
      </c>
      <c r="AV138" s="275" t="str">
        <f>IF(AV137="","",VLOOKUP(AV137,'②シフト記号表（従来型・ユニット型共通）'!$C$6:$L$47,10,FALSE))</f>
        <v/>
      </c>
      <c r="AW138" s="276" t="str">
        <f>IF(AW137="","",VLOOKUP(AW137,'②シフト記号表（従来型・ユニット型共通）'!$C$6:$L$47,10,FALSE))</f>
        <v/>
      </c>
      <c r="AX138" s="276" t="str">
        <f>IF(AX137="","",VLOOKUP(AX137,'②シフト記号表（従来型・ユニット型共通）'!$C$6:$L$47,10,FALSE))</f>
        <v/>
      </c>
      <c r="AY138" s="276" t="str">
        <f>IF(AY137="","",VLOOKUP(AY137,'②シフト記号表（従来型・ユニット型共通）'!$C$6:$L$47,10,FALSE))</f>
        <v/>
      </c>
      <c r="AZ138" s="276" t="str">
        <f>IF(AZ137="","",VLOOKUP(AZ137,'②シフト記号表（従来型・ユニット型共通）'!$C$6:$L$47,10,FALSE))</f>
        <v/>
      </c>
      <c r="BA138" s="276" t="str">
        <f>IF(BA137="","",VLOOKUP(BA137,'②シフト記号表（従来型・ユニット型共通）'!$C$6:$L$47,10,FALSE))</f>
        <v/>
      </c>
      <c r="BB138" s="277" t="str">
        <f>IF(BB137="","",VLOOKUP(BB137,'②シフト記号表（従来型・ユニット型共通）'!$C$6:$L$47,10,FALSE))</f>
        <v/>
      </c>
      <c r="BC138" s="275" t="str">
        <f>IF(BC137="","",VLOOKUP(BC137,'②シフト記号表（従来型・ユニット型共通）'!$C$6:$L$47,10,FALSE))</f>
        <v/>
      </c>
      <c r="BD138" s="276" t="str">
        <f>IF(BD137="","",VLOOKUP(BD137,'②シフト記号表（従来型・ユニット型共通）'!$C$6:$L$47,10,FALSE))</f>
        <v/>
      </c>
      <c r="BE138" s="276" t="str">
        <f>IF(BE137="","",VLOOKUP(BE137,'②シフト記号表（従来型・ユニット型共通）'!$C$6:$L$47,10,FALSE))</f>
        <v/>
      </c>
      <c r="BF138" s="750">
        <f>IF($BI$3="４週",SUM(AA138:BB138),IF($BI$3="暦月",SUM(AA138:BE138),""))</f>
        <v>0</v>
      </c>
      <c r="BG138" s="751"/>
      <c r="BH138" s="752">
        <f>IF($BI$3="４週",BF138/4,IF($BI$3="暦月",(BF138/($BI$8/7)),""))</f>
        <v>0</v>
      </c>
      <c r="BI138" s="751"/>
      <c r="BJ138" s="747"/>
      <c r="BK138" s="748"/>
      <c r="BL138" s="748"/>
      <c r="BM138" s="748"/>
      <c r="BN138" s="749"/>
    </row>
    <row r="139" spans="2:66" ht="20.25" customHeight="1">
      <c r="B139" s="660">
        <f>B137+1</f>
        <v>62</v>
      </c>
      <c r="C139" s="814"/>
      <c r="D139" s="816"/>
      <c r="E139" s="681"/>
      <c r="F139" s="817"/>
      <c r="G139" s="724"/>
      <c r="H139" s="651"/>
      <c r="I139" s="270"/>
      <c r="J139" s="271"/>
      <c r="K139" s="270"/>
      <c r="L139" s="271"/>
      <c r="M139" s="725"/>
      <c r="N139" s="726"/>
      <c r="O139" s="649"/>
      <c r="P139" s="650"/>
      <c r="Q139" s="650"/>
      <c r="R139" s="651"/>
      <c r="S139" s="655"/>
      <c r="T139" s="656"/>
      <c r="U139" s="656"/>
      <c r="V139" s="656"/>
      <c r="W139" s="657"/>
      <c r="X139" s="290" t="s">
        <v>902</v>
      </c>
      <c r="Y139" s="291"/>
      <c r="Z139" s="292"/>
      <c r="AA139" s="283"/>
      <c r="AB139" s="284"/>
      <c r="AC139" s="284"/>
      <c r="AD139" s="284"/>
      <c r="AE139" s="284"/>
      <c r="AF139" s="284"/>
      <c r="AG139" s="285"/>
      <c r="AH139" s="283"/>
      <c r="AI139" s="284"/>
      <c r="AJ139" s="284"/>
      <c r="AK139" s="284"/>
      <c r="AL139" s="284"/>
      <c r="AM139" s="284"/>
      <c r="AN139" s="285"/>
      <c r="AO139" s="283"/>
      <c r="AP139" s="284"/>
      <c r="AQ139" s="284"/>
      <c r="AR139" s="284"/>
      <c r="AS139" s="284"/>
      <c r="AT139" s="284"/>
      <c r="AU139" s="285"/>
      <c r="AV139" s="283"/>
      <c r="AW139" s="284"/>
      <c r="AX139" s="284"/>
      <c r="AY139" s="284"/>
      <c r="AZ139" s="284"/>
      <c r="BA139" s="284"/>
      <c r="BB139" s="285"/>
      <c r="BC139" s="283"/>
      <c r="BD139" s="284"/>
      <c r="BE139" s="286"/>
      <c r="BF139" s="658"/>
      <c r="BG139" s="659"/>
      <c r="BH139" s="713"/>
      <c r="BI139" s="714"/>
      <c r="BJ139" s="715"/>
      <c r="BK139" s="716"/>
      <c r="BL139" s="716"/>
      <c r="BM139" s="716"/>
      <c r="BN139" s="717"/>
    </row>
    <row r="140" spans="2:66" ht="20.25" customHeight="1">
      <c r="B140" s="661"/>
      <c r="C140" s="815"/>
      <c r="D140" s="818"/>
      <c r="E140" s="681"/>
      <c r="F140" s="817"/>
      <c r="G140" s="753"/>
      <c r="H140" s="754"/>
      <c r="I140" s="293"/>
      <c r="J140" s="294">
        <f>G139</f>
        <v>0</v>
      </c>
      <c r="K140" s="293"/>
      <c r="L140" s="294">
        <f>M139</f>
        <v>0</v>
      </c>
      <c r="M140" s="755"/>
      <c r="N140" s="756"/>
      <c r="O140" s="757"/>
      <c r="P140" s="758"/>
      <c r="Q140" s="758"/>
      <c r="R140" s="754"/>
      <c r="S140" s="655"/>
      <c r="T140" s="656"/>
      <c r="U140" s="656"/>
      <c r="V140" s="656"/>
      <c r="W140" s="657"/>
      <c r="X140" s="287" t="s">
        <v>903</v>
      </c>
      <c r="Y140" s="288"/>
      <c r="Z140" s="289"/>
      <c r="AA140" s="275" t="str">
        <f>IF(AA139="","",VLOOKUP(AA139,'②シフト記号表（従来型・ユニット型共通）'!$C$6:$L$47,10,FALSE))</f>
        <v/>
      </c>
      <c r="AB140" s="276" t="str">
        <f>IF(AB139="","",VLOOKUP(AB139,'②シフト記号表（従来型・ユニット型共通）'!$C$6:$L$47,10,FALSE))</f>
        <v/>
      </c>
      <c r="AC140" s="276" t="str">
        <f>IF(AC139="","",VLOOKUP(AC139,'②シフト記号表（従来型・ユニット型共通）'!$C$6:$L$47,10,FALSE))</f>
        <v/>
      </c>
      <c r="AD140" s="276" t="str">
        <f>IF(AD139="","",VLOOKUP(AD139,'②シフト記号表（従来型・ユニット型共通）'!$C$6:$L$47,10,FALSE))</f>
        <v/>
      </c>
      <c r="AE140" s="276" t="str">
        <f>IF(AE139="","",VLOOKUP(AE139,'②シフト記号表（従来型・ユニット型共通）'!$C$6:$L$47,10,FALSE))</f>
        <v/>
      </c>
      <c r="AF140" s="276" t="str">
        <f>IF(AF139="","",VLOOKUP(AF139,'②シフト記号表（従来型・ユニット型共通）'!$C$6:$L$47,10,FALSE))</f>
        <v/>
      </c>
      <c r="AG140" s="277" t="str">
        <f>IF(AG139="","",VLOOKUP(AG139,'②シフト記号表（従来型・ユニット型共通）'!$C$6:$L$47,10,FALSE))</f>
        <v/>
      </c>
      <c r="AH140" s="275" t="str">
        <f>IF(AH139="","",VLOOKUP(AH139,'②シフト記号表（従来型・ユニット型共通）'!$C$6:$L$47,10,FALSE))</f>
        <v/>
      </c>
      <c r="AI140" s="276" t="str">
        <f>IF(AI139="","",VLOOKUP(AI139,'②シフト記号表（従来型・ユニット型共通）'!$C$6:$L$47,10,FALSE))</f>
        <v/>
      </c>
      <c r="AJ140" s="276" t="str">
        <f>IF(AJ139="","",VLOOKUP(AJ139,'②シフト記号表（従来型・ユニット型共通）'!$C$6:$L$47,10,FALSE))</f>
        <v/>
      </c>
      <c r="AK140" s="276" t="str">
        <f>IF(AK139="","",VLOOKUP(AK139,'②シフト記号表（従来型・ユニット型共通）'!$C$6:$L$47,10,FALSE))</f>
        <v/>
      </c>
      <c r="AL140" s="276" t="str">
        <f>IF(AL139="","",VLOOKUP(AL139,'②シフト記号表（従来型・ユニット型共通）'!$C$6:$L$47,10,FALSE))</f>
        <v/>
      </c>
      <c r="AM140" s="276" t="str">
        <f>IF(AM139="","",VLOOKUP(AM139,'②シフト記号表（従来型・ユニット型共通）'!$C$6:$L$47,10,FALSE))</f>
        <v/>
      </c>
      <c r="AN140" s="277" t="str">
        <f>IF(AN139="","",VLOOKUP(AN139,'②シフト記号表（従来型・ユニット型共通）'!$C$6:$L$47,10,FALSE))</f>
        <v/>
      </c>
      <c r="AO140" s="275" t="str">
        <f>IF(AO139="","",VLOOKUP(AO139,'②シフト記号表（従来型・ユニット型共通）'!$C$6:$L$47,10,FALSE))</f>
        <v/>
      </c>
      <c r="AP140" s="276" t="str">
        <f>IF(AP139="","",VLOOKUP(AP139,'②シフト記号表（従来型・ユニット型共通）'!$C$6:$L$47,10,FALSE))</f>
        <v/>
      </c>
      <c r="AQ140" s="276" t="str">
        <f>IF(AQ139="","",VLOOKUP(AQ139,'②シフト記号表（従来型・ユニット型共通）'!$C$6:$L$47,10,FALSE))</f>
        <v/>
      </c>
      <c r="AR140" s="276" t="str">
        <f>IF(AR139="","",VLOOKUP(AR139,'②シフト記号表（従来型・ユニット型共通）'!$C$6:$L$47,10,FALSE))</f>
        <v/>
      </c>
      <c r="AS140" s="276" t="str">
        <f>IF(AS139="","",VLOOKUP(AS139,'②シフト記号表（従来型・ユニット型共通）'!$C$6:$L$47,10,FALSE))</f>
        <v/>
      </c>
      <c r="AT140" s="276" t="str">
        <f>IF(AT139="","",VLOOKUP(AT139,'②シフト記号表（従来型・ユニット型共通）'!$C$6:$L$47,10,FALSE))</f>
        <v/>
      </c>
      <c r="AU140" s="277" t="str">
        <f>IF(AU139="","",VLOOKUP(AU139,'②シフト記号表（従来型・ユニット型共通）'!$C$6:$L$47,10,FALSE))</f>
        <v/>
      </c>
      <c r="AV140" s="275" t="str">
        <f>IF(AV139="","",VLOOKUP(AV139,'②シフト記号表（従来型・ユニット型共通）'!$C$6:$L$47,10,FALSE))</f>
        <v/>
      </c>
      <c r="AW140" s="276" t="str">
        <f>IF(AW139="","",VLOOKUP(AW139,'②シフト記号表（従来型・ユニット型共通）'!$C$6:$L$47,10,FALSE))</f>
        <v/>
      </c>
      <c r="AX140" s="276" t="str">
        <f>IF(AX139="","",VLOOKUP(AX139,'②シフト記号表（従来型・ユニット型共通）'!$C$6:$L$47,10,FALSE))</f>
        <v/>
      </c>
      <c r="AY140" s="276" t="str">
        <f>IF(AY139="","",VLOOKUP(AY139,'②シフト記号表（従来型・ユニット型共通）'!$C$6:$L$47,10,FALSE))</f>
        <v/>
      </c>
      <c r="AZ140" s="276" t="str">
        <f>IF(AZ139="","",VLOOKUP(AZ139,'②シフト記号表（従来型・ユニット型共通）'!$C$6:$L$47,10,FALSE))</f>
        <v/>
      </c>
      <c r="BA140" s="276" t="str">
        <f>IF(BA139="","",VLOOKUP(BA139,'②シフト記号表（従来型・ユニット型共通）'!$C$6:$L$47,10,FALSE))</f>
        <v/>
      </c>
      <c r="BB140" s="277" t="str">
        <f>IF(BB139="","",VLOOKUP(BB139,'②シフト記号表（従来型・ユニット型共通）'!$C$6:$L$47,10,FALSE))</f>
        <v/>
      </c>
      <c r="BC140" s="275" t="str">
        <f>IF(BC139="","",VLOOKUP(BC139,'②シフト記号表（従来型・ユニット型共通）'!$C$6:$L$47,10,FALSE))</f>
        <v/>
      </c>
      <c r="BD140" s="276" t="str">
        <f>IF(BD139="","",VLOOKUP(BD139,'②シフト記号表（従来型・ユニット型共通）'!$C$6:$L$47,10,FALSE))</f>
        <v/>
      </c>
      <c r="BE140" s="276" t="str">
        <f>IF(BE139="","",VLOOKUP(BE139,'②シフト記号表（従来型・ユニット型共通）'!$C$6:$L$47,10,FALSE))</f>
        <v/>
      </c>
      <c r="BF140" s="750">
        <f>IF($BI$3="４週",SUM(AA140:BB140),IF($BI$3="暦月",SUM(AA140:BE140),""))</f>
        <v>0</v>
      </c>
      <c r="BG140" s="751"/>
      <c r="BH140" s="752">
        <f>IF($BI$3="４週",BF140/4,IF($BI$3="暦月",(BF140/($BI$8/7)),""))</f>
        <v>0</v>
      </c>
      <c r="BI140" s="751"/>
      <c r="BJ140" s="747"/>
      <c r="BK140" s="748"/>
      <c r="BL140" s="748"/>
      <c r="BM140" s="748"/>
      <c r="BN140" s="749"/>
    </row>
    <row r="141" spans="2:66" ht="20.25" customHeight="1">
      <c r="B141" s="660">
        <f>B139+1</f>
        <v>63</v>
      </c>
      <c r="C141" s="814"/>
      <c r="D141" s="816"/>
      <c r="E141" s="681"/>
      <c r="F141" s="817"/>
      <c r="G141" s="724"/>
      <c r="H141" s="651"/>
      <c r="I141" s="270"/>
      <c r="J141" s="271"/>
      <c r="K141" s="270"/>
      <c r="L141" s="271"/>
      <c r="M141" s="725"/>
      <c r="N141" s="726"/>
      <c r="O141" s="649"/>
      <c r="P141" s="650"/>
      <c r="Q141" s="650"/>
      <c r="R141" s="651"/>
      <c r="S141" s="655"/>
      <c r="T141" s="656"/>
      <c r="U141" s="656"/>
      <c r="V141" s="656"/>
      <c r="W141" s="657"/>
      <c r="X141" s="290" t="s">
        <v>902</v>
      </c>
      <c r="Y141" s="291"/>
      <c r="Z141" s="292"/>
      <c r="AA141" s="283"/>
      <c r="AB141" s="284"/>
      <c r="AC141" s="284"/>
      <c r="AD141" s="284"/>
      <c r="AE141" s="284"/>
      <c r="AF141" s="284"/>
      <c r="AG141" s="285"/>
      <c r="AH141" s="283"/>
      <c r="AI141" s="284"/>
      <c r="AJ141" s="284"/>
      <c r="AK141" s="284"/>
      <c r="AL141" s="284"/>
      <c r="AM141" s="284"/>
      <c r="AN141" s="285"/>
      <c r="AO141" s="283"/>
      <c r="AP141" s="284"/>
      <c r="AQ141" s="284"/>
      <c r="AR141" s="284"/>
      <c r="AS141" s="284"/>
      <c r="AT141" s="284"/>
      <c r="AU141" s="285"/>
      <c r="AV141" s="283"/>
      <c r="AW141" s="284"/>
      <c r="AX141" s="284"/>
      <c r="AY141" s="284"/>
      <c r="AZ141" s="284"/>
      <c r="BA141" s="284"/>
      <c r="BB141" s="285"/>
      <c r="BC141" s="283"/>
      <c r="BD141" s="284"/>
      <c r="BE141" s="286"/>
      <c r="BF141" s="658"/>
      <c r="BG141" s="659"/>
      <c r="BH141" s="713"/>
      <c r="BI141" s="714"/>
      <c r="BJ141" s="715"/>
      <c r="BK141" s="716"/>
      <c r="BL141" s="716"/>
      <c r="BM141" s="716"/>
      <c r="BN141" s="717"/>
    </row>
    <row r="142" spans="2:66" ht="20.25" customHeight="1">
      <c r="B142" s="661"/>
      <c r="C142" s="815"/>
      <c r="D142" s="818"/>
      <c r="E142" s="681"/>
      <c r="F142" s="817"/>
      <c r="G142" s="753"/>
      <c r="H142" s="754"/>
      <c r="I142" s="293"/>
      <c r="J142" s="294">
        <f>G141</f>
        <v>0</v>
      </c>
      <c r="K142" s="293"/>
      <c r="L142" s="294">
        <f>M141</f>
        <v>0</v>
      </c>
      <c r="M142" s="755"/>
      <c r="N142" s="756"/>
      <c r="O142" s="757"/>
      <c r="P142" s="758"/>
      <c r="Q142" s="758"/>
      <c r="R142" s="754"/>
      <c r="S142" s="655"/>
      <c r="T142" s="656"/>
      <c r="U142" s="656"/>
      <c r="V142" s="656"/>
      <c r="W142" s="657"/>
      <c r="X142" s="287" t="s">
        <v>903</v>
      </c>
      <c r="Y142" s="288"/>
      <c r="Z142" s="289"/>
      <c r="AA142" s="275" t="str">
        <f>IF(AA141="","",VLOOKUP(AA141,'②シフト記号表（従来型・ユニット型共通）'!$C$6:$L$47,10,FALSE))</f>
        <v/>
      </c>
      <c r="AB142" s="276" t="str">
        <f>IF(AB141="","",VLOOKUP(AB141,'②シフト記号表（従来型・ユニット型共通）'!$C$6:$L$47,10,FALSE))</f>
        <v/>
      </c>
      <c r="AC142" s="276" t="str">
        <f>IF(AC141="","",VLOOKUP(AC141,'②シフト記号表（従来型・ユニット型共通）'!$C$6:$L$47,10,FALSE))</f>
        <v/>
      </c>
      <c r="AD142" s="276" t="str">
        <f>IF(AD141="","",VLOOKUP(AD141,'②シフト記号表（従来型・ユニット型共通）'!$C$6:$L$47,10,FALSE))</f>
        <v/>
      </c>
      <c r="AE142" s="276" t="str">
        <f>IF(AE141="","",VLOOKUP(AE141,'②シフト記号表（従来型・ユニット型共通）'!$C$6:$L$47,10,FALSE))</f>
        <v/>
      </c>
      <c r="AF142" s="276" t="str">
        <f>IF(AF141="","",VLOOKUP(AF141,'②シフト記号表（従来型・ユニット型共通）'!$C$6:$L$47,10,FALSE))</f>
        <v/>
      </c>
      <c r="AG142" s="277" t="str">
        <f>IF(AG141="","",VLOOKUP(AG141,'②シフト記号表（従来型・ユニット型共通）'!$C$6:$L$47,10,FALSE))</f>
        <v/>
      </c>
      <c r="AH142" s="275" t="str">
        <f>IF(AH141="","",VLOOKUP(AH141,'②シフト記号表（従来型・ユニット型共通）'!$C$6:$L$47,10,FALSE))</f>
        <v/>
      </c>
      <c r="AI142" s="276" t="str">
        <f>IF(AI141="","",VLOOKUP(AI141,'②シフト記号表（従来型・ユニット型共通）'!$C$6:$L$47,10,FALSE))</f>
        <v/>
      </c>
      <c r="AJ142" s="276" t="str">
        <f>IF(AJ141="","",VLOOKUP(AJ141,'②シフト記号表（従来型・ユニット型共通）'!$C$6:$L$47,10,FALSE))</f>
        <v/>
      </c>
      <c r="AK142" s="276" t="str">
        <f>IF(AK141="","",VLOOKUP(AK141,'②シフト記号表（従来型・ユニット型共通）'!$C$6:$L$47,10,FALSE))</f>
        <v/>
      </c>
      <c r="AL142" s="276" t="str">
        <f>IF(AL141="","",VLOOKUP(AL141,'②シフト記号表（従来型・ユニット型共通）'!$C$6:$L$47,10,FALSE))</f>
        <v/>
      </c>
      <c r="AM142" s="276" t="str">
        <f>IF(AM141="","",VLOOKUP(AM141,'②シフト記号表（従来型・ユニット型共通）'!$C$6:$L$47,10,FALSE))</f>
        <v/>
      </c>
      <c r="AN142" s="277" t="str">
        <f>IF(AN141="","",VLOOKUP(AN141,'②シフト記号表（従来型・ユニット型共通）'!$C$6:$L$47,10,FALSE))</f>
        <v/>
      </c>
      <c r="AO142" s="275" t="str">
        <f>IF(AO141="","",VLOOKUP(AO141,'②シフト記号表（従来型・ユニット型共通）'!$C$6:$L$47,10,FALSE))</f>
        <v/>
      </c>
      <c r="AP142" s="276" t="str">
        <f>IF(AP141="","",VLOOKUP(AP141,'②シフト記号表（従来型・ユニット型共通）'!$C$6:$L$47,10,FALSE))</f>
        <v/>
      </c>
      <c r="AQ142" s="276" t="str">
        <f>IF(AQ141="","",VLOOKUP(AQ141,'②シフト記号表（従来型・ユニット型共通）'!$C$6:$L$47,10,FALSE))</f>
        <v/>
      </c>
      <c r="AR142" s="276" t="str">
        <f>IF(AR141="","",VLOOKUP(AR141,'②シフト記号表（従来型・ユニット型共通）'!$C$6:$L$47,10,FALSE))</f>
        <v/>
      </c>
      <c r="AS142" s="276" t="str">
        <f>IF(AS141="","",VLOOKUP(AS141,'②シフト記号表（従来型・ユニット型共通）'!$C$6:$L$47,10,FALSE))</f>
        <v/>
      </c>
      <c r="AT142" s="276" t="str">
        <f>IF(AT141="","",VLOOKUP(AT141,'②シフト記号表（従来型・ユニット型共通）'!$C$6:$L$47,10,FALSE))</f>
        <v/>
      </c>
      <c r="AU142" s="277" t="str">
        <f>IF(AU141="","",VLOOKUP(AU141,'②シフト記号表（従来型・ユニット型共通）'!$C$6:$L$47,10,FALSE))</f>
        <v/>
      </c>
      <c r="AV142" s="275" t="str">
        <f>IF(AV141="","",VLOOKUP(AV141,'②シフト記号表（従来型・ユニット型共通）'!$C$6:$L$47,10,FALSE))</f>
        <v/>
      </c>
      <c r="AW142" s="276" t="str">
        <f>IF(AW141="","",VLOOKUP(AW141,'②シフト記号表（従来型・ユニット型共通）'!$C$6:$L$47,10,FALSE))</f>
        <v/>
      </c>
      <c r="AX142" s="276" t="str">
        <f>IF(AX141="","",VLOOKUP(AX141,'②シフト記号表（従来型・ユニット型共通）'!$C$6:$L$47,10,FALSE))</f>
        <v/>
      </c>
      <c r="AY142" s="276" t="str">
        <f>IF(AY141="","",VLOOKUP(AY141,'②シフト記号表（従来型・ユニット型共通）'!$C$6:$L$47,10,FALSE))</f>
        <v/>
      </c>
      <c r="AZ142" s="276" t="str">
        <f>IF(AZ141="","",VLOOKUP(AZ141,'②シフト記号表（従来型・ユニット型共通）'!$C$6:$L$47,10,FALSE))</f>
        <v/>
      </c>
      <c r="BA142" s="276" t="str">
        <f>IF(BA141="","",VLOOKUP(BA141,'②シフト記号表（従来型・ユニット型共通）'!$C$6:$L$47,10,FALSE))</f>
        <v/>
      </c>
      <c r="BB142" s="277" t="str">
        <f>IF(BB141="","",VLOOKUP(BB141,'②シフト記号表（従来型・ユニット型共通）'!$C$6:$L$47,10,FALSE))</f>
        <v/>
      </c>
      <c r="BC142" s="275" t="str">
        <f>IF(BC141="","",VLOOKUP(BC141,'②シフト記号表（従来型・ユニット型共通）'!$C$6:$L$47,10,FALSE))</f>
        <v/>
      </c>
      <c r="BD142" s="276" t="str">
        <f>IF(BD141="","",VLOOKUP(BD141,'②シフト記号表（従来型・ユニット型共通）'!$C$6:$L$47,10,FALSE))</f>
        <v/>
      </c>
      <c r="BE142" s="276" t="str">
        <f>IF(BE141="","",VLOOKUP(BE141,'②シフト記号表（従来型・ユニット型共通）'!$C$6:$L$47,10,FALSE))</f>
        <v/>
      </c>
      <c r="BF142" s="750">
        <f>IF($BI$3="４週",SUM(AA142:BB142),IF($BI$3="暦月",SUM(AA142:BE142),""))</f>
        <v>0</v>
      </c>
      <c r="BG142" s="751"/>
      <c r="BH142" s="752">
        <f>IF($BI$3="４週",BF142/4,IF($BI$3="暦月",(BF142/($BI$8/7)),""))</f>
        <v>0</v>
      </c>
      <c r="BI142" s="751"/>
      <c r="BJ142" s="747"/>
      <c r="BK142" s="748"/>
      <c r="BL142" s="748"/>
      <c r="BM142" s="748"/>
      <c r="BN142" s="749"/>
    </row>
    <row r="143" spans="2:66" ht="20.25" customHeight="1">
      <c r="B143" s="660">
        <f>B141+1</f>
        <v>64</v>
      </c>
      <c r="C143" s="814"/>
      <c r="D143" s="816"/>
      <c r="E143" s="681"/>
      <c r="F143" s="817"/>
      <c r="G143" s="724"/>
      <c r="H143" s="651"/>
      <c r="I143" s="270"/>
      <c r="J143" s="271"/>
      <c r="K143" s="270"/>
      <c r="L143" s="271"/>
      <c r="M143" s="725"/>
      <c r="N143" s="726"/>
      <c r="O143" s="649"/>
      <c r="P143" s="650"/>
      <c r="Q143" s="650"/>
      <c r="R143" s="651"/>
      <c r="S143" s="655"/>
      <c r="T143" s="656"/>
      <c r="U143" s="656"/>
      <c r="V143" s="656"/>
      <c r="W143" s="657"/>
      <c r="X143" s="290" t="s">
        <v>902</v>
      </c>
      <c r="Y143" s="291"/>
      <c r="Z143" s="292"/>
      <c r="AA143" s="283"/>
      <c r="AB143" s="284"/>
      <c r="AC143" s="284"/>
      <c r="AD143" s="284"/>
      <c r="AE143" s="284"/>
      <c r="AF143" s="284"/>
      <c r="AG143" s="285"/>
      <c r="AH143" s="283"/>
      <c r="AI143" s="284"/>
      <c r="AJ143" s="284"/>
      <c r="AK143" s="284"/>
      <c r="AL143" s="284"/>
      <c r="AM143" s="284"/>
      <c r="AN143" s="285"/>
      <c r="AO143" s="283"/>
      <c r="AP143" s="284"/>
      <c r="AQ143" s="284"/>
      <c r="AR143" s="284"/>
      <c r="AS143" s="284"/>
      <c r="AT143" s="284"/>
      <c r="AU143" s="285"/>
      <c r="AV143" s="283"/>
      <c r="AW143" s="284"/>
      <c r="AX143" s="284"/>
      <c r="AY143" s="284"/>
      <c r="AZ143" s="284"/>
      <c r="BA143" s="284"/>
      <c r="BB143" s="285"/>
      <c r="BC143" s="283"/>
      <c r="BD143" s="284"/>
      <c r="BE143" s="286"/>
      <c r="BF143" s="658"/>
      <c r="BG143" s="659"/>
      <c r="BH143" s="713"/>
      <c r="BI143" s="714"/>
      <c r="BJ143" s="715"/>
      <c r="BK143" s="716"/>
      <c r="BL143" s="716"/>
      <c r="BM143" s="716"/>
      <c r="BN143" s="717"/>
    </row>
    <row r="144" spans="2:66" ht="20.25" customHeight="1">
      <c r="B144" s="661"/>
      <c r="C144" s="815"/>
      <c r="D144" s="818"/>
      <c r="E144" s="681"/>
      <c r="F144" s="817"/>
      <c r="G144" s="753"/>
      <c r="H144" s="754"/>
      <c r="I144" s="293"/>
      <c r="J144" s="294">
        <f>G143</f>
        <v>0</v>
      </c>
      <c r="K144" s="293"/>
      <c r="L144" s="294">
        <f>M143</f>
        <v>0</v>
      </c>
      <c r="M144" s="755"/>
      <c r="N144" s="756"/>
      <c r="O144" s="757"/>
      <c r="P144" s="758"/>
      <c r="Q144" s="758"/>
      <c r="R144" s="754"/>
      <c r="S144" s="655"/>
      <c r="T144" s="656"/>
      <c r="U144" s="656"/>
      <c r="V144" s="656"/>
      <c r="W144" s="657"/>
      <c r="X144" s="287" t="s">
        <v>903</v>
      </c>
      <c r="Y144" s="288"/>
      <c r="Z144" s="289"/>
      <c r="AA144" s="275" t="str">
        <f>IF(AA143="","",VLOOKUP(AA143,'②シフト記号表（従来型・ユニット型共通）'!$C$6:$L$47,10,FALSE))</f>
        <v/>
      </c>
      <c r="AB144" s="276" t="str">
        <f>IF(AB143="","",VLOOKUP(AB143,'②シフト記号表（従来型・ユニット型共通）'!$C$6:$L$47,10,FALSE))</f>
        <v/>
      </c>
      <c r="AC144" s="276" t="str">
        <f>IF(AC143="","",VLOOKUP(AC143,'②シフト記号表（従来型・ユニット型共通）'!$C$6:$L$47,10,FALSE))</f>
        <v/>
      </c>
      <c r="AD144" s="276" t="str">
        <f>IF(AD143="","",VLOOKUP(AD143,'②シフト記号表（従来型・ユニット型共通）'!$C$6:$L$47,10,FALSE))</f>
        <v/>
      </c>
      <c r="AE144" s="276" t="str">
        <f>IF(AE143="","",VLOOKUP(AE143,'②シフト記号表（従来型・ユニット型共通）'!$C$6:$L$47,10,FALSE))</f>
        <v/>
      </c>
      <c r="AF144" s="276" t="str">
        <f>IF(AF143="","",VLOOKUP(AF143,'②シフト記号表（従来型・ユニット型共通）'!$C$6:$L$47,10,FALSE))</f>
        <v/>
      </c>
      <c r="AG144" s="277" t="str">
        <f>IF(AG143="","",VLOOKUP(AG143,'②シフト記号表（従来型・ユニット型共通）'!$C$6:$L$47,10,FALSE))</f>
        <v/>
      </c>
      <c r="AH144" s="275" t="str">
        <f>IF(AH143="","",VLOOKUP(AH143,'②シフト記号表（従来型・ユニット型共通）'!$C$6:$L$47,10,FALSE))</f>
        <v/>
      </c>
      <c r="AI144" s="276" t="str">
        <f>IF(AI143="","",VLOOKUP(AI143,'②シフト記号表（従来型・ユニット型共通）'!$C$6:$L$47,10,FALSE))</f>
        <v/>
      </c>
      <c r="AJ144" s="276" t="str">
        <f>IF(AJ143="","",VLOOKUP(AJ143,'②シフト記号表（従来型・ユニット型共通）'!$C$6:$L$47,10,FALSE))</f>
        <v/>
      </c>
      <c r="AK144" s="276" t="str">
        <f>IF(AK143="","",VLOOKUP(AK143,'②シフト記号表（従来型・ユニット型共通）'!$C$6:$L$47,10,FALSE))</f>
        <v/>
      </c>
      <c r="AL144" s="276" t="str">
        <f>IF(AL143="","",VLOOKUP(AL143,'②シフト記号表（従来型・ユニット型共通）'!$C$6:$L$47,10,FALSE))</f>
        <v/>
      </c>
      <c r="AM144" s="276" t="str">
        <f>IF(AM143="","",VLOOKUP(AM143,'②シフト記号表（従来型・ユニット型共通）'!$C$6:$L$47,10,FALSE))</f>
        <v/>
      </c>
      <c r="AN144" s="277" t="str">
        <f>IF(AN143="","",VLOOKUP(AN143,'②シフト記号表（従来型・ユニット型共通）'!$C$6:$L$47,10,FALSE))</f>
        <v/>
      </c>
      <c r="AO144" s="275" t="str">
        <f>IF(AO143="","",VLOOKUP(AO143,'②シフト記号表（従来型・ユニット型共通）'!$C$6:$L$47,10,FALSE))</f>
        <v/>
      </c>
      <c r="AP144" s="276" t="str">
        <f>IF(AP143="","",VLOOKUP(AP143,'②シフト記号表（従来型・ユニット型共通）'!$C$6:$L$47,10,FALSE))</f>
        <v/>
      </c>
      <c r="AQ144" s="276" t="str">
        <f>IF(AQ143="","",VLOOKUP(AQ143,'②シフト記号表（従来型・ユニット型共通）'!$C$6:$L$47,10,FALSE))</f>
        <v/>
      </c>
      <c r="AR144" s="276" t="str">
        <f>IF(AR143="","",VLOOKUP(AR143,'②シフト記号表（従来型・ユニット型共通）'!$C$6:$L$47,10,FALSE))</f>
        <v/>
      </c>
      <c r="AS144" s="276" t="str">
        <f>IF(AS143="","",VLOOKUP(AS143,'②シフト記号表（従来型・ユニット型共通）'!$C$6:$L$47,10,FALSE))</f>
        <v/>
      </c>
      <c r="AT144" s="276" t="str">
        <f>IF(AT143="","",VLOOKUP(AT143,'②シフト記号表（従来型・ユニット型共通）'!$C$6:$L$47,10,FALSE))</f>
        <v/>
      </c>
      <c r="AU144" s="277" t="str">
        <f>IF(AU143="","",VLOOKUP(AU143,'②シフト記号表（従来型・ユニット型共通）'!$C$6:$L$47,10,FALSE))</f>
        <v/>
      </c>
      <c r="AV144" s="275" t="str">
        <f>IF(AV143="","",VLOOKUP(AV143,'②シフト記号表（従来型・ユニット型共通）'!$C$6:$L$47,10,FALSE))</f>
        <v/>
      </c>
      <c r="AW144" s="276" t="str">
        <f>IF(AW143="","",VLOOKUP(AW143,'②シフト記号表（従来型・ユニット型共通）'!$C$6:$L$47,10,FALSE))</f>
        <v/>
      </c>
      <c r="AX144" s="276" t="str">
        <f>IF(AX143="","",VLOOKUP(AX143,'②シフト記号表（従来型・ユニット型共通）'!$C$6:$L$47,10,FALSE))</f>
        <v/>
      </c>
      <c r="AY144" s="276" t="str">
        <f>IF(AY143="","",VLOOKUP(AY143,'②シフト記号表（従来型・ユニット型共通）'!$C$6:$L$47,10,FALSE))</f>
        <v/>
      </c>
      <c r="AZ144" s="276" t="str">
        <f>IF(AZ143="","",VLOOKUP(AZ143,'②シフト記号表（従来型・ユニット型共通）'!$C$6:$L$47,10,FALSE))</f>
        <v/>
      </c>
      <c r="BA144" s="276" t="str">
        <f>IF(BA143="","",VLOOKUP(BA143,'②シフト記号表（従来型・ユニット型共通）'!$C$6:$L$47,10,FALSE))</f>
        <v/>
      </c>
      <c r="BB144" s="277" t="str">
        <f>IF(BB143="","",VLOOKUP(BB143,'②シフト記号表（従来型・ユニット型共通）'!$C$6:$L$47,10,FALSE))</f>
        <v/>
      </c>
      <c r="BC144" s="275" t="str">
        <f>IF(BC143="","",VLOOKUP(BC143,'②シフト記号表（従来型・ユニット型共通）'!$C$6:$L$47,10,FALSE))</f>
        <v/>
      </c>
      <c r="BD144" s="276" t="str">
        <f>IF(BD143="","",VLOOKUP(BD143,'②シフト記号表（従来型・ユニット型共通）'!$C$6:$L$47,10,FALSE))</f>
        <v/>
      </c>
      <c r="BE144" s="276" t="str">
        <f>IF(BE143="","",VLOOKUP(BE143,'②シフト記号表（従来型・ユニット型共通）'!$C$6:$L$47,10,FALSE))</f>
        <v/>
      </c>
      <c r="BF144" s="750">
        <f>IF($BI$3="４週",SUM(AA144:BB144),IF($BI$3="暦月",SUM(AA144:BE144),""))</f>
        <v>0</v>
      </c>
      <c r="BG144" s="751"/>
      <c r="BH144" s="752">
        <f>IF($BI$3="４週",BF144/4,IF($BI$3="暦月",(BF144/($BI$8/7)),""))</f>
        <v>0</v>
      </c>
      <c r="BI144" s="751"/>
      <c r="BJ144" s="747"/>
      <c r="BK144" s="748"/>
      <c r="BL144" s="748"/>
      <c r="BM144" s="748"/>
      <c r="BN144" s="749"/>
    </row>
    <row r="145" spans="2:66" ht="20.25" customHeight="1">
      <c r="B145" s="660">
        <f>B143+1</f>
        <v>65</v>
      </c>
      <c r="C145" s="814"/>
      <c r="D145" s="816"/>
      <c r="E145" s="681"/>
      <c r="F145" s="817"/>
      <c r="G145" s="724"/>
      <c r="H145" s="651"/>
      <c r="I145" s="270"/>
      <c r="J145" s="271"/>
      <c r="K145" s="270"/>
      <c r="L145" s="271"/>
      <c r="M145" s="725"/>
      <c r="N145" s="726"/>
      <c r="O145" s="649"/>
      <c r="P145" s="650"/>
      <c r="Q145" s="650"/>
      <c r="R145" s="651"/>
      <c r="S145" s="655"/>
      <c r="T145" s="656"/>
      <c r="U145" s="656"/>
      <c r="V145" s="656"/>
      <c r="W145" s="657"/>
      <c r="X145" s="290" t="s">
        <v>902</v>
      </c>
      <c r="Y145" s="291"/>
      <c r="Z145" s="292"/>
      <c r="AA145" s="283"/>
      <c r="AB145" s="284"/>
      <c r="AC145" s="284"/>
      <c r="AD145" s="284"/>
      <c r="AE145" s="284"/>
      <c r="AF145" s="284"/>
      <c r="AG145" s="285"/>
      <c r="AH145" s="283"/>
      <c r="AI145" s="284"/>
      <c r="AJ145" s="284"/>
      <c r="AK145" s="284"/>
      <c r="AL145" s="284"/>
      <c r="AM145" s="284"/>
      <c r="AN145" s="285"/>
      <c r="AO145" s="283"/>
      <c r="AP145" s="284"/>
      <c r="AQ145" s="284"/>
      <c r="AR145" s="284"/>
      <c r="AS145" s="284"/>
      <c r="AT145" s="284"/>
      <c r="AU145" s="285"/>
      <c r="AV145" s="283"/>
      <c r="AW145" s="284"/>
      <c r="AX145" s="284"/>
      <c r="AY145" s="284"/>
      <c r="AZ145" s="284"/>
      <c r="BA145" s="284"/>
      <c r="BB145" s="285"/>
      <c r="BC145" s="283"/>
      <c r="BD145" s="284"/>
      <c r="BE145" s="286"/>
      <c r="BF145" s="658"/>
      <c r="BG145" s="659"/>
      <c r="BH145" s="713"/>
      <c r="BI145" s="714"/>
      <c r="BJ145" s="715"/>
      <c r="BK145" s="716"/>
      <c r="BL145" s="716"/>
      <c r="BM145" s="716"/>
      <c r="BN145" s="717"/>
    </row>
    <row r="146" spans="2:66" ht="20.25" customHeight="1">
      <c r="B146" s="661"/>
      <c r="C146" s="815"/>
      <c r="D146" s="818"/>
      <c r="E146" s="681"/>
      <c r="F146" s="817"/>
      <c r="G146" s="753"/>
      <c r="H146" s="754"/>
      <c r="I146" s="293"/>
      <c r="J146" s="294">
        <f>G145</f>
        <v>0</v>
      </c>
      <c r="K146" s="293"/>
      <c r="L146" s="294">
        <f>M145</f>
        <v>0</v>
      </c>
      <c r="M146" s="755"/>
      <c r="N146" s="756"/>
      <c r="O146" s="757"/>
      <c r="P146" s="758"/>
      <c r="Q146" s="758"/>
      <c r="R146" s="754"/>
      <c r="S146" s="655"/>
      <c r="T146" s="656"/>
      <c r="U146" s="656"/>
      <c r="V146" s="656"/>
      <c r="W146" s="657"/>
      <c r="X146" s="287" t="s">
        <v>903</v>
      </c>
      <c r="Y146" s="288"/>
      <c r="Z146" s="289"/>
      <c r="AA146" s="275" t="str">
        <f>IF(AA145="","",VLOOKUP(AA145,'②シフト記号表（従来型・ユニット型共通）'!$C$6:$L$47,10,FALSE))</f>
        <v/>
      </c>
      <c r="AB146" s="276" t="str">
        <f>IF(AB145="","",VLOOKUP(AB145,'②シフト記号表（従来型・ユニット型共通）'!$C$6:$L$47,10,FALSE))</f>
        <v/>
      </c>
      <c r="AC146" s="276" t="str">
        <f>IF(AC145="","",VLOOKUP(AC145,'②シフト記号表（従来型・ユニット型共通）'!$C$6:$L$47,10,FALSE))</f>
        <v/>
      </c>
      <c r="AD146" s="276" t="str">
        <f>IF(AD145="","",VLOOKUP(AD145,'②シフト記号表（従来型・ユニット型共通）'!$C$6:$L$47,10,FALSE))</f>
        <v/>
      </c>
      <c r="AE146" s="276" t="str">
        <f>IF(AE145="","",VLOOKUP(AE145,'②シフト記号表（従来型・ユニット型共通）'!$C$6:$L$47,10,FALSE))</f>
        <v/>
      </c>
      <c r="AF146" s="276" t="str">
        <f>IF(AF145="","",VLOOKUP(AF145,'②シフト記号表（従来型・ユニット型共通）'!$C$6:$L$47,10,FALSE))</f>
        <v/>
      </c>
      <c r="AG146" s="277" t="str">
        <f>IF(AG145="","",VLOOKUP(AG145,'②シフト記号表（従来型・ユニット型共通）'!$C$6:$L$47,10,FALSE))</f>
        <v/>
      </c>
      <c r="AH146" s="275" t="str">
        <f>IF(AH145="","",VLOOKUP(AH145,'②シフト記号表（従来型・ユニット型共通）'!$C$6:$L$47,10,FALSE))</f>
        <v/>
      </c>
      <c r="AI146" s="276" t="str">
        <f>IF(AI145="","",VLOOKUP(AI145,'②シフト記号表（従来型・ユニット型共通）'!$C$6:$L$47,10,FALSE))</f>
        <v/>
      </c>
      <c r="AJ146" s="276" t="str">
        <f>IF(AJ145="","",VLOOKUP(AJ145,'②シフト記号表（従来型・ユニット型共通）'!$C$6:$L$47,10,FALSE))</f>
        <v/>
      </c>
      <c r="AK146" s="276" t="str">
        <f>IF(AK145="","",VLOOKUP(AK145,'②シフト記号表（従来型・ユニット型共通）'!$C$6:$L$47,10,FALSE))</f>
        <v/>
      </c>
      <c r="AL146" s="276" t="str">
        <f>IF(AL145="","",VLOOKUP(AL145,'②シフト記号表（従来型・ユニット型共通）'!$C$6:$L$47,10,FALSE))</f>
        <v/>
      </c>
      <c r="AM146" s="276" t="str">
        <f>IF(AM145="","",VLOOKUP(AM145,'②シフト記号表（従来型・ユニット型共通）'!$C$6:$L$47,10,FALSE))</f>
        <v/>
      </c>
      <c r="AN146" s="277" t="str">
        <f>IF(AN145="","",VLOOKUP(AN145,'②シフト記号表（従来型・ユニット型共通）'!$C$6:$L$47,10,FALSE))</f>
        <v/>
      </c>
      <c r="AO146" s="275" t="str">
        <f>IF(AO145="","",VLOOKUP(AO145,'②シフト記号表（従来型・ユニット型共通）'!$C$6:$L$47,10,FALSE))</f>
        <v/>
      </c>
      <c r="AP146" s="276" t="str">
        <f>IF(AP145="","",VLOOKUP(AP145,'②シフト記号表（従来型・ユニット型共通）'!$C$6:$L$47,10,FALSE))</f>
        <v/>
      </c>
      <c r="AQ146" s="276" t="str">
        <f>IF(AQ145="","",VLOOKUP(AQ145,'②シフト記号表（従来型・ユニット型共通）'!$C$6:$L$47,10,FALSE))</f>
        <v/>
      </c>
      <c r="AR146" s="276" t="str">
        <f>IF(AR145="","",VLOOKUP(AR145,'②シフト記号表（従来型・ユニット型共通）'!$C$6:$L$47,10,FALSE))</f>
        <v/>
      </c>
      <c r="AS146" s="276" t="str">
        <f>IF(AS145="","",VLOOKUP(AS145,'②シフト記号表（従来型・ユニット型共通）'!$C$6:$L$47,10,FALSE))</f>
        <v/>
      </c>
      <c r="AT146" s="276" t="str">
        <f>IF(AT145="","",VLOOKUP(AT145,'②シフト記号表（従来型・ユニット型共通）'!$C$6:$L$47,10,FALSE))</f>
        <v/>
      </c>
      <c r="AU146" s="277" t="str">
        <f>IF(AU145="","",VLOOKUP(AU145,'②シフト記号表（従来型・ユニット型共通）'!$C$6:$L$47,10,FALSE))</f>
        <v/>
      </c>
      <c r="AV146" s="275" t="str">
        <f>IF(AV145="","",VLOOKUP(AV145,'②シフト記号表（従来型・ユニット型共通）'!$C$6:$L$47,10,FALSE))</f>
        <v/>
      </c>
      <c r="AW146" s="276" t="str">
        <f>IF(AW145="","",VLOOKUP(AW145,'②シフト記号表（従来型・ユニット型共通）'!$C$6:$L$47,10,FALSE))</f>
        <v/>
      </c>
      <c r="AX146" s="276" t="str">
        <f>IF(AX145="","",VLOOKUP(AX145,'②シフト記号表（従来型・ユニット型共通）'!$C$6:$L$47,10,FALSE))</f>
        <v/>
      </c>
      <c r="AY146" s="276" t="str">
        <f>IF(AY145="","",VLOOKUP(AY145,'②シフト記号表（従来型・ユニット型共通）'!$C$6:$L$47,10,FALSE))</f>
        <v/>
      </c>
      <c r="AZ146" s="276" t="str">
        <f>IF(AZ145="","",VLOOKUP(AZ145,'②シフト記号表（従来型・ユニット型共通）'!$C$6:$L$47,10,FALSE))</f>
        <v/>
      </c>
      <c r="BA146" s="276" t="str">
        <f>IF(BA145="","",VLOOKUP(BA145,'②シフト記号表（従来型・ユニット型共通）'!$C$6:$L$47,10,FALSE))</f>
        <v/>
      </c>
      <c r="BB146" s="277" t="str">
        <f>IF(BB145="","",VLOOKUP(BB145,'②シフト記号表（従来型・ユニット型共通）'!$C$6:$L$47,10,FALSE))</f>
        <v/>
      </c>
      <c r="BC146" s="275" t="str">
        <f>IF(BC145="","",VLOOKUP(BC145,'②シフト記号表（従来型・ユニット型共通）'!$C$6:$L$47,10,FALSE))</f>
        <v/>
      </c>
      <c r="BD146" s="276" t="str">
        <f>IF(BD145="","",VLOOKUP(BD145,'②シフト記号表（従来型・ユニット型共通）'!$C$6:$L$47,10,FALSE))</f>
        <v/>
      </c>
      <c r="BE146" s="276" t="str">
        <f>IF(BE145="","",VLOOKUP(BE145,'②シフト記号表（従来型・ユニット型共通）'!$C$6:$L$47,10,FALSE))</f>
        <v/>
      </c>
      <c r="BF146" s="750">
        <f>IF($BI$3="４週",SUM(AA146:BB146),IF($BI$3="暦月",SUM(AA146:BE146),""))</f>
        <v>0</v>
      </c>
      <c r="BG146" s="751"/>
      <c r="BH146" s="752">
        <f>IF($BI$3="４週",BF146/4,IF($BI$3="暦月",(BF146/($BI$8/7)),""))</f>
        <v>0</v>
      </c>
      <c r="BI146" s="751"/>
      <c r="BJ146" s="747"/>
      <c r="BK146" s="748"/>
      <c r="BL146" s="748"/>
      <c r="BM146" s="748"/>
      <c r="BN146" s="749"/>
    </row>
    <row r="147" spans="2:66" ht="20.25" customHeight="1">
      <c r="B147" s="660">
        <f>B145+1</f>
        <v>66</v>
      </c>
      <c r="C147" s="814"/>
      <c r="D147" s="816"/>
      <c r="E147" s="681"/>
      <c r="F147" s="817"/>
      <c r="G147" s="724"/>
      <c r="H147" s="651"/>
      <c r="I147" s="270"/>
      <c r="J147" s="271"/>
      <c r="K147" s="270"/>
      <c r="L147" s="271"/>
      <c r="M147" s="725"/>
      <c r="N147" s="726"/>
      <c r="O147" s="649"/>
      <c r="P147" s="650"/>
      <c r="Q147" s="650"/>
      <c r="R147" s="651"/>
      <c r="S147" s="655"/>
      <c r="T147" s="656"/>
      <c r="U147" s="656"/>
      <c r="V147" s="656"/>
      <c r="W147" s="657"/>
      <c r="X147" s="290" t="s">
        <v>902</v>
      </c>
      <c r="Y147" s="291"/>
      <c r="Z147" s="292"/>
      <c r="AA147" s="283"/>
      <c r="AB147" s="284"/>
      <c r="AC147" s="284"/>
      <c r="AD147" s="284"/>
      <c r="AE147" s="284"/>
      <c r="AF147" s="284"/>
      <c r="AG147" s="285"/>
      <c r="AH147" s="283"/>
      <c r="AI147" s="284"/>
      <c r="AJ147" s="284"/>
      <c r="AK147" s="284"/>
      <c r="AL147" s="284"/>
      <c r="AM147" s="284"/>
      <c r="AN147" s="285"/>
      <c r="AO147" s="283"/>
      <c r="AP147" s="284"/>
      <c r="AQ147" s="284"/>
      <c r="AR147" s="284"/>
      <c r="AS147" s="284"/>
      <c r="AT147" s="284"/>
      <c r="AU147" s="285"/>
      <c r="AV147" s="283"/>
      <c r="AW147" s="284"/>
      <c r="AX147" s="284"/>
      <c r="AY147" s="284"/>
      <c r="AZ147" s="284"/>
      <c r="BA147" s="284"/>
      <c r="BB147" s="285"/>
      <c r="BC147" s="283"/>
      <c r="BD147" s="284"/>
      <c r="BE147" s="286"/>
      <c r="BF147" s="658"/>
      <c r="BG147" s="659"/>
      <c r="BH147" s="713"/>
      <c r="BI147" s="714"/>
      <c r="BJ147" s="715"/>
      <c r="BK147" s="716"/>
      <c r="BL147" s="716"/>
      <c r="BM147" s="716"/>
      <c r="BN147" s="717"/>
    </row>
    <row r="148" spans="2:66" ht="20.25" customHeight="1">
      <c r="B148" s="661"/>
      <c r="C148" s="815"/>
      <c r="D148" s="818"/>
      <c r="E148" s="681"/>
      <c r="F148" s="817"/>
      <c r="G148" s="753"/>
      <c r="H148" s="754"/>
      <c r="I148" s="293"/>
      <c r="J148" s="294">
        <f>G147</f>
        <v>0</v>
      </c>
      <c r="K148" s="293"/>
      <c r="L148" s="294">
        <f>M147</f>
        <v>0</v>
      </c>
      <c r="M148" s="755"/>
      <c r="N148" s="756"/>
      <c r="O148" s="757"/>
      <c r="P148" s="758"/>
      <c r="Q148" s="758"/>
      <c r="R148" s="754"/>
      <c r="S148" s="655"/>
      <c r="T148" s="656"/>
      <c r="U148" s="656"/>
      <c r="V148" s="656"/>
      <c r="W148" s="657"/>
      <c r="X148" s="287" t="s">
        <v>903</v>
      </c>
      <c r="Y148" s="288"/>
      <c r="Z148" s="289"/>
      <c r="AA148" s="275" t="str">
        <f>IF(AA147="","",VLOOKUP(AA147,'②シフト記号表（従来型・ユニット型共通）'!$C$6:$L$47,10,FALSE))</f>
        <v/>
      </c>
      <c r="AB148" s="276" t="str">
        <f>IF(AB147="","",VLOOKUP(AB147,'②シフト記号表（従来型・ユニット型共通）'!$C$6:$L$47,10,FALSE))</f>
        <v/>
      </c>
      <c r="AC148" s="276" t="str">
        <f>IF(AC147="","",VLOOKUP(AC147,'②シフト記号表（従来型・ユニット型共通）'!$C$6:$L$47,10,FALSE))</f>
        <v/>
      </c>
      <c r="AD148" s="276" t="str">
        <f>IF(AD147="","",VLOOKUP(AD147,'②シフト記号表（従来型・ユニット型共通）'!$C$6:$L$47,10,FALSE))</f>
        <v/>
      </c>
      <c r="AE148" s="276" t="str">
        <f>IF(AE147="","",VLOOKUP(AE147,'②シフト記号表（従来型・ユニット型共通）'!$C$6:$L$47,10,FALSE))</f>
        <v/>
      </c>
      <c r="AF148" s="276" t="str">
        <f>IF(AF147="","",VLOOKUP(AF147,'②シフト記号表（従来型・ユニット型共通）'!$C$6:$L$47,10,FALSE))</f>
        <v/>
      </c>
      <c r="AG148" s="277" t="str">
        <f>IF(AG147="","",VLOOKUP(AG147,'②シフト記号表（従来型・ユニット型共通）'!$C$6:$L$47,10,FALSE))</f>
        <v/>
      </c>
      <c r="AH148" s="275" t="str">
        <f>IF(AH147="","",VLOOKUP(AH147,'②シフト記号表（従来型・ユニット型共通）'!$C$6:$L$47,10,FALSE))</f>
        <v/>
      </c>
      <c r="AI148" s="276" t="str">
        <f>IF(AI147="","",VLOOKUP(AI147,'②シフト記号表（従来型・ユニット型共通）'!$C$6:$L$47,10,FALSE))</f>
        <v/>
      </c>
      <c r="AJ148" s="276" t="str">
        <f>IF(AJ147="","",VLOOKUP(AJ147,'②シフト記号表（従来型・ユニット型共通）'!$C$6:$L$47,10,FALSE))</f>
        <v/>
      </c>
      <c r="AK148" s="276" t="str">
        <f>IF(AK147="","",VLOOKUP(AK147,'②シフト記号表（従来型・ユニット型共通）'!$C$6:$L$47,10,FALSE))</f>
        <v/>
      </c>
      <c r="AL148" s="276" t="str">
        <f>IF(AL147="","",VLOOKUP(AL147,'②シフト記号表（従来型・ユニット型共通）'!$C$6:$L$47,10,FALSE))</f>
        <v/>
      </c>
      <c r="AM148" s="276" t="str">
        <f>IF(AM147="","",VLOOKUP(AM147,'②シフト記号表（従来型・ユニット型共通）'!$C$6:$L$47,10,FALSE))</f>
        <v/>
      </c>
      <c r="AN148" s="277" t="str">
        <f>IF(AN147="","",VLOOKUP(AN147,'②シフト記号表（従来型・ユニット型共通）'!$C$6:$L$47,10,FALSE))</f>
        <v/>
      </c>
      <c r="AO148" s="275" t="str">
        <f>IF(AO147="","",VLOOKUP(AO147,'②シフト記号表（従来型・ユニット型共通）'!$C$6:$L$47,10,FALSE))</f>
        <v/>
      </c>
      <c r="AP148" s="276" t="str">
        <f>IF(AP147="","",VLOOKUP(AP147,'②シフト記号表（従来型・ユニット型共通）'!$C$6:$L$47,10,FALSE))</f>
        <v/>
      </c>
      <c r="AQ148" s="276" t="str">
        <f>IF(AQ147="","",VLOOKUP(AQ147,'②シフト記号表（従来型・ユニット型共通）'!$C$6:$L$47,10,FALSE))</f>
        <v/>
      </c>
      <c r="AR148" s="276" t="str">
        <f>IF(AR147="","",VLOOKUP(AR147,'②シフト記号表（従来型・ユニット型共通）'!$C$6:$L$47,10,FALSE))</f>
        <v/>
      </c>
      <c r="AS148" s="276" t="str">
        <f>IF(AS147="","",VLOOKUP(AS147,'②シフト記号表（従来型・ユニット型共通）'!$C$6:$L$47,10,FALSE))</f>
        <v/>
      </c>
      <c r="AT148" s="276" t="str">
        <f>IF(AT147="","",VLOOKUP(AT147,'②シフト記号表（従来型・ユニット型共通）'!$C$6:$L$47,10,FALSE))</f>
        <v/>
      </c>
      <c r="AU148" s="277" t="str">
        <f>IF(AU147="","",VLOOKUP(AU147,'②シフト記号表（従来型・ユニット型共通）'!$C$6:$L$47,10,FALSE))</f>
        <v/>
      </c>
      <c r="AV148" s="275" t="str">
        <f>IF(AV147="","",VLOOKUP(AV147,'②シフト記号表（従来型・ユニット型共通）'!$C$6:$L$47,10,FALSE))</f>
        <v/>
      </c>
      <c r="AW148" s="276" t="str">
        <f>IF(AW147="","",VLOOKUP(AW147,'②シフト記号表（従来型・ユニット型共通）'!$C$6:$L$47,10,FALSE))</f>
        <v/>
      </c>
      <c r="AX148" s="276" t="str">
        <f>IF(AX147="","",VLOOKUP(AX147,'②シフト記号表（従来型・ユニット型共通）'!$C$6:$L$47,10,FALSE))</f>
        <v/>
      </c>
      <c r="AY148" s="276" t="str">
        <f>IF(AY147="","",VLOOKUP(AY147,'②シフト記号表（従来型・ユニット型共通）'!$C$6:$L$47,10,FALSE))</f>
        <v/>
      </c>
      <c r="AZ148" s="276" t="str">
        <f>IF(AZ147="","",VLOOKUP(AZ147,'②シフト記号表（従来型・ユニット型共通）'!$C$6:$L$47,10,FALSE))</f>
        <v/>
      </c>
      <c r="BA148" s="276" t="str">
        <f>IF(BA147="","",VLOOKUP(BA147,'②シフト記号表（従来型・ユニット型共通）'!$C$6:$L$47,10,FALSE))</f>
        <v/>
      </c>
      <c r="BB148" s="277" t="str">
        <f>IF(BB147="","",VLOOKUP(BB147,'②シフト記号表（従来型・ユニット型共通）'!$C$6:$L$47,10,FALSE))</f>
        <v/>
      </c>
      <c r="BC148" s="275" t="str">
        <f>IF(BC147="","",VLOOKUP(BC147,'②シフト記号表（従来型・ユニット型共通）'!$C$6:$L$47,10,FALSE))</f>
        <v/>
      </c>
      <c r="BD148" s="276" t="str">
        <f>IF(BD147="","",VLOOKUP(BD147,'②シフト記号表（従来型・ユニット型共通）'!$C$6:$L$47,10,FALSE))</f>
        <v/>
      </c>
      <c r="BE148" s="276" t="str">
        <f>IF(BE147="","",VLOOKUP(BE147,'②シフト記号表（従来型・ユニット型共通）'!$C$6:$L$47,10,FALSE))</f>
        <v/>
      </c>
      <c r="BF148" s="750">
        <f>IF($BI$3="４週",SUM(AA148:BB148),IF($BI$3="暦月",SUM(AA148:BE148),""))</f>
        <v>0</v>
      </c>
      <c r="BG148" s="751"/>
      <c r="BH148" s="752">
        <f>IF($BI$3="４週",BF148/4,IF($BI$3="暦月",(BF148/($BI$8/7)),""))</f>
        <v>0</v>
      </c>
      <c r="BI148" s="751"/>
      <c r="BJ148" s="747"/>
      <c r="BK148" s="748"/>
      <c r="BL148" s="748"/>
      <c r="BM148" s="748"/>
      <c r="BN148" s="749"/>
    </row>
    <row r="149" spans="2:66" ht="20.25" customHeight="1">
      <c r="B149" s="660">
        <f>B147+1</f>
        <v>67</v>
      </c>
      <c r="C149" s="814"/>
      <c r="D149" s="816"/>
      <c r="E149" s="681"/>
      <c r="F149" s="817"/>
      <c r="G149" s="724"/>
      <c r="H149" s="651"/>
      <c r="I149" s="270"/>
      <c r="J149" s="271"/>
      <c r="K149" s="270"/>
      <c r="L149" s="271"/>
      <c r="M149" s="725"/>
      <c r="N149" s="726"/>
      <c r="O149" s="649"/>
      <c r="P149" s="650"/>
      <c r="Q149" s="650"/>
      <c r="R149" s="651"/>
      <c r="S149" s="655"/>
      <c r="T149" s="656"/>
      <c r="U149" s="656"/>
      <c r="V149" s="656"/>
      <c r="W149" s="657"/>
      <c r="X149" s="290" t="s">
        <v>902</v>
      </c>
      <c r="Y149" s="291"/>
      <c r="Z149" s="292"/>
      <c r="AA149" s="283"/>
      <c r="AB149" s="284"/>
      <c r="AC149" s="284"/>
      <c r="AD149" s="284"/>
      <c r="AE149" s="284"/>
      <c r="AF149" s="284"/>
      <c r="AG149" s="285"/>
      <c r="AH149" s="283"/>
      <c r="AI149" s="284"/>
      <c r="AJ149" s="284"/>
      <c r="AK149" s="284"/>
      <c r="AL149" s="284"/>
      <c r="AM149" s="284"/>
      <c r="AN149" s="285"/>
      <c r="AO149" s="283"/>
      <c r="AP149" s="284"/>
      <c r="AQ149" s="284"/>
      <c r="AR149" s="284"/>
      <c r="AS149" s="284"/>
      <c r="AT149" s="284"/>
      <c r="AU149" s="285"/>
      <c r="AV149" s="283"/>
      <c r="AW149" s="284"/>
      <c r="AX149" s="284"/>
      <c r="AY149" s="284"/>
      <c r="AZ149" s="284"/>
      <c r="BA149" s="284"/>
      <c r="BB149" s="285"/>
      <c r="BC149" s="283"/>
      <c r="BD149" s="284"/>
      <c r="BE149" s="286"/>
      <c r="BF149" s="658"/>
      <c r="BG149" s="659"/>
      <c r="BH149" s="713"/>
      <c r="BI149" s="714"/>
      <c r="BJ149" s="715"/>
      <c r="BK149" s="716"/>
      <c r="BL149" s="716"/>
      <c r="BM149" s="716"/>
      <c r="BN149" s="717"/>
    </row>
    <row r="150" spans="2:66" ht="20.25" customHeight="1">
      <c r="B150" s="661"/>
      <c r="C150" s="815"/>
      <c r="D150" s="818"/>
      <c r="E150" s="681"/>
      <c r="F150" s="817"/>
      <c r="G150" s="753"/>
      <c r="H150" s="754"/>
      <c r="I150" s="293"/>
      <c r="J150" s="294">
        <f>G149</f>
        <v>0</v>
      </c>
      <c r="K150" s="293"/>
      <c r="L150" s="294">
        <f>M149</f>
        <v>0</v>
      </c>
      <c r="M150" s="755"/>
      <c r="N150" s="756"/>
      <c r="O150" s="757"/>
      <c r="P150" s="758"/>
      <c r="Q150" s="758"/>
      <c r="R150" s="754"/>
      <c r="S150" s="655"/>
      <c r="T150" s="656"/>
      <c r="U150" s="656"/>
      <c r="V150" s="656"/>
      <c r="W150" s="657"/>
      <c r="X150" s="287" t="s">
        <v>903</v>
      </c>
      <c r="Y150" s="288"/>
      <c r="Z150" s="289"/>
      <c r="AA150" s="275" t="str">
        <f>IF(AA149="","",VLOOKUP(AA149,'②シフト記号表（従来型・ユニット型共通）'!$C$6:$L$47,10,FALSE))</f>
        <v/>
      </c>
      <c r="AB150" s="276" t="str">
        <f>IF(AB149="","",VLOOKUP(AB149,'②シフト記号表（従来型・ユニット型共通）'!$C$6:$L$47,10,FALSE))</f>
        <v/>
      </c>
      <c r="AC150" s="276" t="str">
        <f>IF(AC149="","",VLOOKUP(AC149,'②シフト記号表（従来型・ユニット型共通）'!$C$6:$L$47,10,FALSE))</f>
        <v/>
      </c>
      <c r="AD150" s="276" t="str">
        <f>IF(AD149="","",VLOOKUP(AD149,'②シフト記号表（従来型・ユニット型共通）'!$C$6:$L$47,10,FALSE))</f>
        <v/>
      </c>
      <c r="AE150" s="276" t="str">
        <f>IF(AE149="","",VLOOKUP(AE149,'②シフト記号表（従来型・ユニット型共通）'!$C$6:$L$47,10,FALSE))</f>
        <v/>
      </c>
      <c r="AF150" s="276" t="str">
        <f>IF(AF149="","",VLOOKUP(AF149,'②シフト記号表（従来型・ユニット型共通）'!$C$6:$L$47,10,FALSE))</f>
        <v/>
      </c>
      <c r="AG150" s="277" t="str">
        <f>IF(AG149="","",VLOOKUP(AG149,'②シフト記号表（従来型・ユニット型共通）'!$C$6:$L$47,10,FALSE))</f>
        <v/>
      </c>
      <c r="AH150" s="275" t="str">
        <f>IF(AH149="","",VLOOKUP(AH149,'②シフト記号表（従来型・ユニット型共通）'!$C$6:$L$47,10,FALSE))</f>
        <v/>
      </c>
      <c r="AI150" s="276" t="str">
        <f>IF(AI149="","",VLOOKUP(AI149,'②シフト記号表（従来型・ユニット型共通）'!$C$6:$L$47,10,FALSE))</f>
        <v/>
      </c>
      <c r="AJ150" s="276" t="str">
        <f>IF(AJ149="","",VLOOKUP(AJ149,'②シフト記号表（従来型・ユニット型共通）'!$C$6:$L$47,10,FALSE))</f>
        <v/>
      </c>
      <c r="AK150" s="276" t="str">
        <f>IF(AK149="","",VLOOKUP(AK149,'②シフト記号表（従来型・ユニット型共通）'!$C$6:$L$47,10,FALSE))</f>
        <v/>
      </c>
      <c r="AL150" s="276" t="str">
        <f>IF(AL149="","",VLOOKUP(AL149,'②シフト記号表（従来型・ユニット型共通）'!$C$6:$L$47,10,FALSE))</f>
        <v/>
      </c>
      <c r="AM150" s="276" t="str">
        <f>IF(AM149="","",VLOOKUP(AM149,'②シフト記号表（従来型・ユニット型共通）'!$C$6:$L$47,10,FALSE))</f>
        <v/>
      </c>
      <c r="AN150" s="277" t="str">
        <f>IF(AN149="","",VLOOKUP(AN149,'②シフト記号表（従来型・ユニット型共通）'!$C$6:$L$47,10,FALSE))</f>
        <v/>
      </c>
      <c r="AO150" s="275" t="str">
        <f>IF(AO149="","",VLOOKUP(AO149,'②シフト記号表（従来型・ユニット型共通）'!$C$6:$L$47,10,FALSE))</f>
        <v/>
      </c>
      <c r="AP150" s="276" t="str">
        <f>IF(AP149="","",VLOOKUP(AP149,'②シフト記号表（従来型・ユニット型共通）'!$C$6:$L$47,10,FALSE))</f>
        <v/>
      </c>
      <c r="AQ150" s="276" t="str">
        <f>IF(AQ149="","",VLOOKUP(AQ149,'②シフト記号表（従来型・ユニット型共通）'!$C$6:$L$47,10,FALSE))</f>
        <v/>
      </c>
      <c r="AR150" s="276" t="str">
        <f>IF(AR149="","",VLOOKUP(AR149,'②シフト記号表（従来型・ユニット型共通）'!$C$6:$L$47,10,FALSE))</f>
        <v/>
      </c>
      <c r="AS150" s="276" t="str">
        <f>IF(AS149="","",VLOOKUP(AS149,'②シフト記号表（従来型・ユニット型共通）'!$C$6:$L$47,10,FALSE))</f>
        <v/>
      </c>
      <c r="AT150" s="276" t="str">
        <f>IF(AT149="","",VLOOKUP(AT149,'②シフト記号表（従来型・ユニット型共通）'!$C$6:$L$47,10,FALSE))</f>
        <v/>
      </c>
      <c r="AU150" s="277" t="str">
        <f>IF(AU149="","",VLOOKUP(AU149,'②シフト記号表（従来型・ユニット型共通）'!$C$6:$L$47,10,FALSE))</f>
        <v/>
      </c>
      <c r="AV150" s="275" t="str">
        <f>IF(AV149="","",VLOOKUP(AV149,'②シフト記号表（従来型・ユニット型共通）'!$C$6:$L$47,10,FALSE))</f>
        <v/>
      </c>
      <c r="AW150" s="276" t="str">
        <f>IF(AW149="","",VLOOKUP(AW149,'②シフト記号表（従来型・ユニット型共通）'!$C$6:$L$47,10,FALSE))</f>
        <v/>
      </c>
      <c r="AX150" s="276" t="str">
        <f>IF(AX149="","",VLOOKUP(AX149,'②シフト記号表（従来型・ユニット型共通）'!$C$6:$L$47,10,FALSE))</f>
        <v/>
      </c>
      <c r="AY150" s="276" t="str">
        <f>IF(AY149="","",VLOOKUP(AY149,'②シフト記号表（従来型・ユニット型共通）'!$C$6:$L$47,10,FALSE))</f>
        <v/>
      </c>
      <c r="AZ150" s="276" t="str">
        <f>IF(AZ149="","",VLOOKUP(AZ149,'②シフト記号表（従来型・ユニット型共通）'!$C$6:$L$47,10,FALSE))</f>
        <v/>
      </c>
      <c r="BA150" s="276" t="str">
        <f>IF(BA149="","",VLOOKUP(BA149,'②シフト記号表（従来型・ユニット型共通）'!$C$6:$L$47,10,FALSE))</f>
        <v/>
      </c>
      <c r="BB150" s="277" t="str">
        <f>IF(BB149="","",VLOOKUP(BB149,'②シフト記号表（従来型・ユニット型共通）'!$C$6:$L$47,10,FALSE))</f>
        <v/>
      </c>
      <c r="BC150" s="275" t="str">
        <f>IF(BC149="","",VLOOKUP(BC149,'②シフト記号表（従来型・ユニット型共通）'!$C$6:$L$47,10,FALSE))</f>
        <v/>
      </c>
      <c r="BD150" s="276" t="str">
        <f>IF(BD149="","",VLOOKUP(BD149,'②シフト記号表（従来型・ユニット型共通）'!$C$6:$L$47,10,FALSE))</f>
        <v/>
      </c>
      <c r="BE150" s="276" t="str">
        <f>IF(BE149="","",VLOOKUP(BE149,'②シフト記号表（従来型・ユニット型共通）'!$C$6:$L$47,10,FALSE))</f>
        <v/>
      </c>
      <c r="BF150" s="750">
        <f>IF($BI$3="４週",SUM(AA150:BB150),IF($BI$3="暦月",SUM(AA150:BE150),""))</f>
        <v>0</v>
      </c>
      <c r="BG150" s="751"/>
      <c r="BH150" s="752">
        <f>IF($BI$3="４週",BF150/4,IF($BI$3="暦月",(BF150/($BI$8/7)),""))</f>
        <v>0</v>
      </c>
      <c r="BI150" s="751"/>
      <c r="BJ150" s="747"/>
      <c r="BK150" s="748"/>
      <c r="BL150" s="748"/>
      <c r="BM150" s="748"/>
      <c r="BN150" s="749"/>
    </row>
    <row r="151" spans="2:66" ht="20.25" customHeight="1">
      <c r="B151" s="660">
        <f>B149+1</f>
        <v>68</v>
      </c>
      <c r="C151" s="814"/>
      <c r="D151" s="816"/>
      <c r="E151" s="681"/>
      <c r="F151" s="817"/>
      <c r="G151" s="724"/>
      <c r="H151" s="651"/>
      <c r="I151" s="270"/>
      <c r="J151" s="271"/>
      <c r="K151" s="270"/>
      <c r="L151" s="271"/>
      <c r="M151" s="725"/>
      <c r="N151" s="726"/>
      <c r="O151" s="649"/>
      <c r="P151" s="650"/>
      <c r="Q151" s="650"/>
      <c r="R151" s="651"/>
      <c r="S151" s="655"/>
      <c r="T151" s="656"/>
      <c r="U151" s="656"/>
      <c r="V151" s="656"/>
      <c r="W151" s="657"/>
      <c r="X151" s="290" t="s">
        <v>902</v>
      </c>
      <c r="Y151" s="291"/>
      <c r="Z151" s="292"/>
      <c r="AA151" s="283"/>
      <c r="AB151" s="284"/>
      <c r="AC151" s="284"/>
      <c r="AD151" s="284"/>
      <c r="AE151" s="284"/>
      <c r="AF151" s="284"/>
      <c r="AG151" s="285"/>
      <c r="AH151" s="283"/>
      <c r="AI151" s="284"/>
      <c r="AJ151" s="284"/>
      <c r="AK151" s="284"/>
      <c r="AL151" s="284"/>
      <c r="AM151" s="284"/>
      <c r="AN151" s="285"/>
      <c r="AO151" s="283"/>
      <c r="AP151" s="284"/>
      <c r="AQ151" s="284"/>
      <c r="AR151" s="284"/>
      <c r="AS151" s="284"/>
      <c r="AT151" s="284"/>
      <c r="AU151" s="285"/>
      <c r="AV151" s="283"/>
      <c r="AW151" s="284"/>
      <c r="AX151" s="284"/>
      <c r="AY151" s="284"/>
      <c r="AZ151" s="284"/>
      <c r="BA151" s="284"/>
      <c r="BB151" s="285"/>
      <c r="BC151" s="283"/>
      <c r="BD151" s="284"/>
      <c r="BE151" s="286"/>
      <c r="BF151" s="658"/>
      <c r="BG151" s="659"/>
      <c r="BH151" s="713"/>
      <c r="BI151" s="714"/>
      <c r="BJ151" s="715"/>
      <c r="BK151" s="716"/>
      <c r="BL151" s="716"/>
      <c r="BM151" s="716"/>
      <c r="BN151" s="717"/>
    </row>
    <row r="152" spans="2:66" ht="20.25" customHeight="1">
      <c r="B152" s="661"/>
      <c r="C152" s="815"/>
      <c r="D152" s="818"/>
      <c r="E152" s="681"/>
      <c r="F152" s="817"/>
      <c r="G152" s="753"/>
      <c r="H152" s="754"/>
      <c r="I152" s="293"/>
      <c r="J152" s="294">
        <f>G151</f>
        <v>0</v>
      </c>
      <c r="K152" s="293"/>
      <c r="L152" s="294">
        <f>M151</f>
        <v>0</v>
      </c>
      <c r="M152" s="755"/>
      <c r="N152" s="756"/>
      <c r="O152" s="757"/>
      <c r="P152" s="758"/>
      <c r="Q152" s="758"/>
      <c r="R152" s="754"/>
      <c r="S152" s="655"/>
      <c r="T152" s="656"/>
      <c r="U152" s="656"/>
      <c r="V152" s="656"/>
      <c r="W152" s="657"/>
      <c r="X152" s="287" t="s">
        <v>903</v>
      </c>
      <c r="Y152" s="288"/>
      <c r="Z152" s="289"/>
      <c r="AA152" s="275" t="str">
        <f>IF(AA151="","",VLOOKUP(AA151,'②シフト記号表（従来型・ユニット型共通）'!$C$6:$L$47,10,FALSE))</f>
        <v/>
      </c>
      <c r="AB152" s="276" t="str">
        <f>IF(AB151="","",VLOOKUP(AB151,'②シフト記号表（従来型・ユニット型共通）'!$C$6:$L$47,10,FALSE))</f>
        <v/>
      </c>
      <c r="AC152" s="276" t="str">
        <f>IF(AC151="","",VLOOKUP(AC151,'②シフト記号表（従来型・ユニット型共通）'!$C$6:$L$47,10,FALSE))</f>
        <v/>
      </c>
      <c r="AD152" s="276" t="str">
        <f>IF(AD151="","",VLOOKUP(AD151,'②シフト記号表（従来型・ユニット型共通）'!$C$6:$L$47,10,FALSE))</f>
        <v/>
      </c>
      <c r="AE152" s="276" t="str">
        <f>IF(AE151="","",VLOOKUP(AE151,'②シフト記号表（従来型・ユニット型共通）'!$C$6:$L$47,10,FALSE))</f>
        <v/>
      </c>
      <c r="AF152" s="276" t="str">
        <f>IF(AF151="","",VLOOKUP(AF151,'②シフト記号表（従来型・ユニット型共通）'!$C$6:$L$47,10,FALSE))</f>
        <v/>
      </c>
      <c r="AG152" s="277" t="str">
        <f>IF(AG151="","",VLOOKUP(AG151,'②シフト記号表（従来型・ユニット型共通）'!$C$6:$L$47,10,FALSE))</f>
        <v/>
      </c>
      <c r="AH152" s="275" t="str">
        <f>IF(AH151="","",VLOOKUP(AH151,'②シフト記号表（従来型・ユニット型共通）'!$C$6:$L$47,10,FALSE))</f>
        <v/>
      </c>
      <c r="AI152" s="276" t="str">
        <f>IF(AI151="","",VLOOKUP(AI151,'②シフト記号表（従来型・ユニット型共通）'!$C$6:$L$47,10,FALSE))</f>
        <v/>
      </c>
      <c r="AJ152" s="276" t="str">
        <f>IF(AJ151="","",VLOOKUP(AJ151,'②シフト記号表（従来型・ユニット型共通）'!$C$6:$L$47,10,FALSE))</f>
        <v/>
      </c>
      <c r="AK152" s="276" t="str">
        <f>IF(AK151="","",VLOOKUP(AK151,'②シフト記号表（従来型・ユニット型共通）'!$C$6:$L$47,10,FALSE))</f>
        <v/>
      </c>
      <c r="AL152" s="276" t="str">
        <f>IF(AL151="","",VLOOKUP(AL151,'②シフト記号表（従来型・ユニット型共通）'!$C$6:$L$47,10,FALSE))</f>
        <v/>
      </c>
      <c r="AM152" s="276" t="str">
        <f>IF(AM151="","",VLOOKUP(AM151,'②シフト記号表（従来型・ユニット型共通）'!$C$6:$L$47,10,FALSE))</f>
        <v/>
      </c>
      <c r="AN152" s="277" t="str">
        <f>IF(AN151="","",VLOOKUP(AN151,'②シフト記号表（従来型・ユニット型共通）'!$C$6:$L$47,10,FALSE))</f>
        <v/>
      </c>
      <c r="AO152" s="275" t="str">
        <f>IF(AO151="","",VLOOKUP(AO151,'②シフト記号表（従来型・ユニット型共通）'!$C$6:$L$47,10,FALSE))</f>
        <v/>
      </c>
      <c r="AP152" s="276" t="str">
        <f>IF(AP151="","",VLOOKUP(AP151,'②シフト記号表（従来型・ユニット型共通）'!$C$6:$L$47,10,FALSE))</f>
        <v/>
      </c>
      <c r="AQ152" s="276" t="str">
        <f>IF(AQ151="","",VLOOKUP(AQ151,'②シフト記号表（従来型・ユニット型共通）'!$C$6:$L$47,10,FALSE))</f>
        <v/>
      </c>
      <c r="AR152" s="276" t="str">
        <f>IF(AR151="","",VLOOKUP(AR151,'②シフト記号表（従来型・ユニット型共通）'!$C$6:$L$47,10,FALSE))</f>
        <v/>
      </c>
      <c r="AS152" s="276" t="str">
        <f>IF(AS151="","",VLOOKUP(AS151,'②シフト記号表（従来型・ユニット型共通）'!$C$6:$L$47,10,FALSE))</f>
        <v/>
      </c>
      <c r="AT152" s="276" t="str">
        <f>IF(AT151="","",VLOOKUP(AT151,'②シフト記号表（従来型・ユニット型共通）'!$C$6:$L$47,10,FALSE))</f>
        <v/>
      </c>
      <c r="AU152" s="277" t="str">
        <f>IF(AU151="","",VLOOKUP(AU151,'②シフト記号表（従来型・ユニット型共通）'!$C$6:$L$47,10,FALSE))</f>
        <v/>
      </c>
      <c r="AV152" s="275" t="str">
        <f>IF(AV151="","",VLOOKUP(AV151,'②シフト記号表（従来型・ユニット型共通）'!$C$6:$L$47,10,FALSE))</f>
        <v/>
      </c>
      <c r="AW152" s="276" t="str">
        <f>IF(AW151="","",VLOOKUP(AW151,'②シフト記号表（従来型・ユニット型共通）'!$C$6:$L$47,10,FALSE))</f>
        <v/>
      </c>
      <c r="AX152" s="276" t="str">
        <f>IF(AX151="","",VLOOKUP(AX151,'②シフト記号表（従来型・ユニット型共通）'!$C$6:$L$47,10,FALSE))</f>
        <v/>
      </c>
      <c r="AY152" s="276" t="str">
        <f>IF(AY151="","",VLOOKUP(AY151,'②シフト記号表（従来型・ユニット型共通）'!$C$6:$L$47,10,FALSE))</f>
        <v/>
      </c>
      <c r="AZ152" s="276" t="str">
        <f>IF(AZ151="","",VLOOKUP(AZ151,'②シフト記号表（従来型・ユニット型共通）'!$C$6:$L$47,10,FALSE))</f>
        <v/>
      </c>
      <c r="BA152" s="276" t="str">
        <f>IF(BA151="","",VLOOKUP(BA151,'②シフト記号表（従来型・ユニット型共通）'!$C$6:$L$47,10,FALSE))</f>
        <v/>
      </c>
      <c r="BB152" s="277" t="str">
        <f>IF(BB151="","",VLOOKUP(BB151,'②シフト記号表（従来型・ユニット型共通）'!$C$6:$L$47,10,FALSE))</f>
        <v/>
      </c>
      <c r="BC152" s="275" t="str">
        <f>IF(BC151="","",VLOOKUP(BC151,'②シフト記号表（従来型・ユニット型共通）'!$C$6:$L$47,10,FALSE))</f>
        <v/>
      </c>
      <c r="BD152" s="276" t="str">
        <f>IF(BD151="","",VLOOKUP(BD151,'②シフト記号表（従来型・ユニット型共通）'!$C$6:$L$47,10,FALSE))</f>
        <v/>
      </c>
      <c r="BE152" s="276" t="str">
        <f>IF(BE151="","",VLOOKUP(BE151,'②シフト記号表（従来型・ユニット型共通）'!$C$6:$L$47,10,FALSE))</f>
        <v/>
      </c>
      <c r="BF152" s="750">
        <f>IF($BI$3="４週",SUM(AA152:BB152),IF($BI$3="暦月",SUM(AA152:BE152),""))</f>
        <v>0</v>
      </c>
      <c r="BG152" s="751"/>
      <c r="BH152" s="752">
        <f>IF($BI$3="４週",BF152/4,IF($BI$3="暦月",(BF152/($BI$8/7)),""))</f>
        <v>0</v>
      </c>
      <c r="BI152" s="751"/>
      <c r="BJ152" s="747"/>
      <c r="BK152" s="748"/>
      <c r="BL152" s="748"/>
      <c r="BM152" s="748"/>
      <c r="BN152" s="749"/>
    </row>
    <row r="153" spans="2:66" ht="20.25" customHeight="1">
      <c r="B153" s="660">
        <f>B151+1</f>
        <v>69</v>
      </c>
      <c r="C153" s="814"/>
      <c r="D153" s="816"/>
      <c r="E153" s="681"/>
      <c r="F153" s="817"/>
      <c r="G153" s="724"/>
      <c r="H153" s="651"/>
      <c r="I153" s="270"/>
      <c r="J153" s="271"/>
      <c r="K153" s="270"/>
      <c r="L153" s="271"/>
      <c r="M153" s="725"/>
      <c r="N153" s="726"/>
      <c r="O153" s="649"/>
      <c r="P153" s="650"/>
      <c r="Q153" s="650"/>
      <c r="R153" s="651"/>
      <c r="S153" s="655"/>
      <c r="T153" s="656"/>
      <c r="U153" s="656"/>
      <c r="V153" s="656"/>
      <c r="W153" s="657"/>
      <c r="X153" s="290" t="s">
        <v>902</v>
      </c>
      <c r="Y153" s="291"/>
      <c r="Z153" s="292"/>
      <c r="AA153" s="283"/>
      <c r="AB153" s="284"/>
      <c r="AC153" s="284"/>
      <c r="AD153" s="284"/>
      <c r="AE153" s="284"/>
      <c r="AF153" s="284"/>
      <c r="AG153" s="285"/>
      <c r="AH153" s="283"/>
      <c r="AI153" s="284"/>
      <c r="AJ153" s="284"/>
      <c r="AK153" s="284"/>
      <c r="AL153" s="284"/>
      <c r="AM153" s="284"/>
      <c r="AN153" s="285"/>
      <c r="AO153" s="283"/>
      <c r="AP153" s="284"/>
      <c r="AQ153" s="284"/>
      <c r="AR153" s="284"/>
      <c r="AS153" s="284"/>
      <c r="AT153" s="284"/>
      <c r="AU153" s="285"/>
      <c r="AV153" s="283"/>
      <c r="AW153" s="284"/>
      <c r="AX153" s="284"/>
      <c r="AY153" s="284"/>
      <c r="AZ153" s="284"/>
      <c r="BA153" s="284"/>
      <c r="BB153" s="285"/>
      <c r="BC153" s="283"/>
      <c r="BD153" s="284"/>
      <c r="BE153" s="286"/>
      <c r="BF153" s="658"/>
      <c r="BG153" s="659"/>
      <c r="BH153" s="713"/>
      <c r="BI153" s="714"/>
      <c r="BJ153" s="715"/>
      <c r="BK153" s="716"/>
      <c r="BL153" s="716"/>
      <c r="BM153" s="716"/>
      <c r="BN153" s="717"/>
    </row>
    <row r="154" spans="2:66" ht="20.25" customHeight="1">
      <c r="B154" s="661"/>
      <c r="C154" s="815"/>
      <c r="D154" s="818"/>
      <c r="E154" s="681"/>
      <c r="F154" s="817"/>
      <c r="G154" s="753"/>
      <c r="H154" s="754"/>
      <c r="I154" s="293"/>
      <c r="J154" s="294">
        <f>G153</f>
        <v>0</v>
      </c>
      <c r="K154" s="293"/>
      <c r="L154" s="294">
        <f>M153</f>
        <v>0</v>
      </c>
      <c r="M154" s="755"/>
      <c r="N154" s="756"/>
      <c r="O154" s="757"/>
      <c r="P154" s="758"/>
      <c r="Q154" s="758"/>
      <c r="R154" s="754"/>
      <c r="S154" s="655"/>
      <c r="T154" s="656"/>
      <c r="U154" s="656"/>
      <c r="V154" s="656"/>
      <c r="W154" s="657"/>
      <c r="X154" s="287" t="s">
        <v>903</v>
      </c>
      <c r="Y154" s="288"/>
      <c r="Z154" s="289"/>
      <c r="AA154" s="275" t="str">
        <f>IF(AA153="","",VLOOKUP(AA153,'②シフト記号表（従来型・ユニット型共通）'!$C$6:$L$47,10,FALSE))</f>
        <v/>
      </c>
      <c r="AB154" s="276" t="str">
        <f>IF(AB153="","",VLOOKUP(AB153,'②シフト記号表（従来型・ユニット型共通）'!$C$6:$L$47,10,FALSE))</f>
        <v/>
      </c>
      <c r="AC154" s="276" t="str">
        <f>IF(AC153="","",VLOOKUP(AC153,'②シフト記号表（従来型・ユニット型共通）'!$C$6:$L$47,10,FALSE))</f>
        <v/>
      </c>
      <c r="AD154" s="276" t="str">
        <f>IF(AD153="","",VLOOKUP(AD153,'②シフト記号表（従来型・ユニット型共通）'!$C$6:$L$47,10,FALSE))</f>
        <v/>
      </c>
      <c r="AE154" s="276" t="str">
        <f>IF(AE153="","",VLOOKUP(AE153,'②シフト記号表（従来型・ユニット型共通）'!$C$6:$L$47,10,FALSE))</f>
        <v/>
      </c>
      <c r="AF154" s="276" t="str">
        <f>IF(AF153="","",VLOOKUP(AF153,'②シフト記号表（従来型・ユニット型共通）'!$C$6:$L$47,10,FALSE))</f>
        <v/>
      </c>
      <c r="AG154" s="277" t="str">
        <f>IF(AG153="","",VLOOKUP(AG153,'②シフト記号表（従来型・ユニット型共通）'!$C$6:$L$47,10,FALSE))</f>
        <v/>
      </c>
      <c r="AH154" s="275" t="str">
        <f>IF(AH153="","",VLOOKUP(AH153,'②シフト記号表（従来型・ユニット型共通）'!$C$6:$L$47,10,FALSE))</f>
        <v/>
      </c>
      <c r="AI154" s="276" t="str">
        <f>IF(AI153="","",VLOOKUP(AI153,'②シフト記号表（従来型・ユニット型共通）'!$C$6:$L$47,10,FALSE))</f>
        <v/>
      </c>
      <c r="AJ154" s="276" t="str">
        <f>IF(AJ153="","",VLOOKUP(AJ153,'②シフト記号表（従来型・ユニット型共通）'!$C$6:$L$47,10,FALSE))</f>
        <v/>
      </c>
      <c r="AK154" s="276" t="str">
        <f>IF(AK153="","",VLOOKUP(AK153,'②シフト記号表（従来型・ユニット型共通）'!$C$6:$L$47,10,FALSE))</f>
        <v/>
      </c>
      <c r="AL154" s="276" t="str">
        <f>IF(AL153="","",VLOOKUP(AL153,'②シフト記号表（従来型・ユニット型共通）'!$C$6:$L$47,10,FALSE))</f>
        <v/>
      </c>
      <c r="AM154" s="276" t="str">
        <f>IF(AM153="","",VLOOKUP(AM153,'②シフト記号表（従来型・ユニット型共通）'!$C$6:$L$47,10,FALSE))</f>
        <v/>
      </c>
      <c r="AN154" s="277" t="str">
        <f>IF(AN153="","",VLOOKUP(AN153,'②シフト記号表（従来型・ユニット型共通）'!$C$6:$L$47,10,FALSE))</f>
        <v/>
      </c>
      <c r="AO154" s="275" t="str">
        <f>IF(AO153="","",VLOOKUP(AO153,'②シフト記号表（従来型・ユニット型共通）'!$C$6:$L$47,10,FALSE))</f>
        <v/>
      </c>
      <c r="AP154" s="276" t="str">
        <f>IF(AP153="","",VLOOKUP(AP153,'②シフト記号表（従来型・ユニット型共通）'!$C$6:$L$47,10,FALSE))</f>
        <v/>
      </c>
      <c r="AQ154" s="276" t="str">
        <f>IF(AQ153="","",VLOOKUP(AQ153,'②シフト記号表（従来型・ユニット型共通）'!$C$6:$L$47,10,FALSE))</f>
        <v/>
      </c>
      <c r="AR154" s="276" t="str">
        <f>IF(AR153="","",VLOOKUP(AR153,'②シフト記号表（従来型・ユニット型共通）'!$C$6:$L$47,10,FALSE))</f>
        <v/>
      </c>
      <c r="AS154" s="276" t="str">
        <f>IF(AS153="","",VLOOKUP(AS153,'②シフト記号表（従来型・ユニット型共通）'!$C$6:$L$47,10,FALSE))</f>
        <v/>
      </c>
      <c r="AT154" s="276" t="str">
        <f>IF(AT153="","",VLOOKUP(AT153,'②シフト記号表（従来型・ユニット型共通）'!$C$6:$L$47,10,FALSE))</f>
        <v/>
      </c>
      <c r="AU154" s="277" t="str">
        <f>IF(AU153="","",VLOOKUP(AU153,'②シフト記号表（従来型・ユニット型共通）'!$C$6:$L$47,10,FALSE))</f>
        <v/>
      </c>
      <c r="AV154" s="275" t="str">
        <f>IF(AV153="","",VLOOKUP(AV153,'②シフト記号表（従来型・ユニット型共通）'!$C$6:$L$47,10,FALSE))</f>
        <v/>
      </c>
      <c r="AW154" s="276" t="str">
        <f>IF(AW153="","",VLOOKUP(AW153,'②シフト記号表（従来型・ユニット型共通）'!$C$6:$L$47,10,FALSE))</f>
        <v/>
      </c>
      <c r="AX154" s="276" t="str">
        <f>IF(AX153="","",VLOOKUP(AX153,'②シフト記号表（従来型・ユニット型共通）'!$C$6:$L$47,10,FALSE))</f>
        <v/>
      </c>
      <c r="AY154" s="276" t="str">
        <f>IF(AY153="","",VLOOKUP(AY153,'②シフト記号表（従来型・ユニット型共通）'!$C$6:$L$47,10,FALSE))</f>
        <v/>
      </c>
      <c r="AZ154" s="276" t="str">
        <f>IF(AZ153="","",VLOOKUP(AZ153,'②シフト記号表（従来型・ユニット型共通）'!$C$6:$L$47,10,FALSE))</f>
        <v/>
      </c>
      <c r="BA154" s="276" t="str">
        <f>IF(BA153="","",VLOOKUP(BA153,'②シフト記号表（従来型・ユニット型共通）'!$C$6:$L$47,10,FALSE))</f>
        <v/>
      </c>
      <c r="BB154" s="277" t="str">
        <f>IF(BB153="","",VLOOKUP(BB153,'②シフト記号表（従来型・ユニット型共通）'!$C$6:$L$47,10,FALSE))</f>
        <v/>
      </c>
      <c r="BC154" s="275" t="str">
        <f>IF(BC153="","",VLOOKUP(BC153,'②シフト記号表（従来型・ユニット型共通）'!$C$6:$L$47,10,FALSE))</f>
        <v/>
      </c>
      <c r="BD154" s="276" t="str">
        <f>IF(BD153="","",VLOOKUP(BD153,'②シフト記号表（従来型・ユニット型共通）'!$C$6:$L$47,10,FALSE))</f>
        <v/>
      </c>
      <c r="BE154" s="276" t="str">
        <f>IF(BE153="","",VLOOKUP(BE153,'②シフト記号表（従来型・ユニット型共通）'!$C$6:$L$47,10,FALSE))</f>
        <v/>
      </c>
      <c r="BF154" s="750">
        <f>IF($BI$3="４週",SUM(AA154:BB154),IF($BI$3="暦月",SUM(AA154:BE154),""))</f>
        <v>0</v>
      </c>
      <c r="BG154" s="751"/>
      <c r="BH154" s="752">
        <f>IF($BI$3="４週",BF154/4,IF($BI$3="暦月",(BF154/($BI$8/7)),""))</f>
        <v>0</v>
      </c>
      <c r="BI154" s="751"/>
      <c r="BJ154" s="747"/>
      <c r="BK154" s="748"/>
      <c r="BL154" s="748"/>
      <c r="BM154" s="748"/>
      <c r="BN154" s="749"/>
    </row>
    <row r="155" spans="2:66" ht="20.25" customHeight="1">
      <c r="B155" s="660">
        <f>B153+1</f>
        <v>70</v>
      </c>
      <c r="C155" s="814"/>
      <c r="D155" s="816"/>
      <c r="E155" s="681"/>
      <c r="F155" s="817"/>
      <c r="G155" s="724"/>
      <c r="H155" s="651"/>
      <c r="I155" s="270"/>
      <c r="J155" s="271"/>
      <c r="K155" s="270"/>
      <c r="L155" s="271"/>
      <c r="M155" s="725"/>
      <c r="N155" s="726"/>
      <c r="O155" s="649"/>
      <c r="P155" s="650"/>
      <c r="Q155" s="650"/>
      <c r="R155" s="651"/>
      <c r="S155" s="655"/>
      <c r="T155" s="656"/>
      <c r="U155" s="656"/>
      <c r="V155" s="656"/>
      <c r="W155" s="657"/>
      <c r="X155" s="290" t="s">
        <v>902</v>
      </c>
      <c r="Y155" s="291"/>
      <c r="Z155" s="292"/>
      <c r="AA155" s="283"/>
      <c r="AB155" s="284"/>
      <c r="AC155" s="284"/>
      <c r="AD155" s="284"/>
      <c r="AE155" s="284"/>
      <c r="AF155" s="284"/>
      <c r="AG155" s="285"/>
      <c r="AH155" s="283"/>
      <c r="AI155" s="284"/>
      <c r="AJ155" s="284"/>
      <c r="AK155" s="284"/>
      <c r="AL155" s="284"/>
      <c r="AM155" s="284"/>
      <c r="AN155" s="285"/>
      <c r="AO155" s="283"/>
      <c r="AP155" s="284"/>
      <c r="AQ155" s="284"/>
      <c r="AR155" s="284"/>
      <c r="AS155" s="284"/>
      <c r="AT155" s="284"/>
      <c r="AU155" s="285"/>
      <c r="AV155" s="283"/>
      <c r="AW155" s="284"/>
      <c r="AX155" s="284"/>
      <c r="AY155" s="284"/>
      <c r="AZ155" s="284"/>
      <c r="BA155" s="284"/>
      <c r="BB155" s="285"/>
      <c r="BC155" s="283"/>
      <c r="BD155" s="284"/>
      <c r="BE155" s="286"/>
      <c r="BF155" s="658"/>
      <c r="BG155" s="659"/>
      <c r="BH155" s="713"/>
      <c r="BI155" s="714"/>
      <c r="BJ155" s="715"/>
      <c r="BK155" s="716"/>
      <c r="BL155" s="716"/>
      <c r="BM155" s="716"/>
      <c r="BN155" s="717"/>
    </row>
    <row r="156" spans="2:66" ht="20.25" customHeight="1">
      <c r="B156" s="661"/>
      <c r="C156" s="815"/>
      <c r="D156" s="818"/>
      <c r="E156" s="681"/>
      <c r="F156" s="817"/>
      <c r="G156" s="753"/>
      <c r="H156" s="754"/>
      <c r="I156" s="293"/>
      <c r="J156" s="294">
        <f>G155</f>
        <v>0</v>
      </c>
      <c r="K156" s="293"/>
      <c r="L156" s="294">
        <f>M155</f>
        <v>0</v>
      </c>
      <c r="M156" s="755"/>
      <c r="N156" s="756"/>
      <c r="O156" s="757"/>
      <c r="P156" s="758"/>
      <c r="Q156" s="758"/>
      <c r="R156" s="754"/>
      <c r="S156" s="655"/>
      <c r="T156" s="656"/>
      <c r="U156" s="656"/>
      <c r="V156" s="656"/>
      <c r="W156" s="657"/>
      <c r="X156" s="287" t="s">
        <v>903</v>
      </c>
      <c r="Y156" s="288"/>
      <c r="Z156" s="289"/>
      <c r="AA156" s="275" t="str">
        <f>IF(AA155="","",VLOOKUP(AA155,'②シフト記号表（従来型・ユニット型共通）'!$C$6:$L$47,10,FALSE))</f>
        <v/>
      </c>
      <c r="AB156" s="276" t="str">
        <f>IF(AB155="","",VLOOKUP(AB155,'②シフト記号表（従来型・ユニット型共通）'!$C$6:$L$47,10,FALSE))</f>
        <v/>
      </c>
      <c r="AC156" s="276" t="str">
        <f>IF(AC155="","",VLOOKUP(AC155,'②シフト記号表（従来型・ユニット型共通）'!$C$6:$L$47,10,FALSE))</f>
        <v/>
      </c>
      <c r="AD156" s="276" t="str">
        <f>IF(AD155="","",VLOOKUP(AD155,'②シフト記号表（従来型・ユニット型共通）'!$C$6:$L$47,10,FALSE))</f>
        <v/>
      </c>
      <c r="AE156" s="276" t="str">
        <f>IF(AE155="","",VLOOKUP(AE155,'②シフト記号表（従来型・ユニット型共通）'!$C$6:$L$47,10,FALSE))</f>
        <v/>
      </c>
      <c r="AF156" s="276" t="str">
        <f>IF(AF155="","",VLOOKUP(AF155,'②シフト記号表（従来型・ユニット型共通）'!$C$6:$L$47,10,FALSE))</f>
        <v/>
      </c>
      <c r="AG156" s="277" t="str">
        <f>IF(AG155="","",VLOOKUP(AG155,'②シフト記号表（従来型・ユニット型共通）'!$C$6:$L$47,10,FALSE))</f>
        <v/>
      </c>
      <c r="AH156" s="275" t="str">
        <f>IF(AH155="","",VLOOKUP(AH155,'②シフト記号表（従来型・ユニット型共通）'!$C$6:$L$47,10,FALSE))</f>
        <v/>
      </c>
      <c r="AI156" s="276" t="str">
        <f>IF(AI155="","",VLOOKUP(AI155,'②シフト記号表（従来型・ユニット型共通）'!$C$6:$L$47,10,FALSE))</f>
        <v/>
      </c>
      <c r="AJ156" s="276" t="str">
        <f>IF(AJ155="","",VLOOKUP(AJ155,'②シフト記号表（従来型・ユニット型共通）'!$C$6:$L$47,10,FALSE))</f>
        <v/>
      </c>
      <c r="AK156" s="276" t="str">
        <f>IF(AK155="","",VLOOKUP(AK155,'②シフト記号表（従来型・ユニット型共通）'!$C$6:$L$47,10,FALSE))</f>
        <v/>
      </c>
      <c r="AL156" s="276" t="str">
        <f>IF(AL155="","",VLOOKUP(AL155,'②シフト記号表（従来型・ユニット型共通）'!$C$6:$L$47,10,FALSE))</f>
        <v/>
      </c>
      <c r="AM156" s="276" t="str">
        <f>IF(AM155="","",VLOOKUP(AM155,'②シフト記号表（従来型・ユニット型共通）'!$C$6:$L$47,10,FALSE))</f>
        <v/>
      </c>
      <c r="AN156" s="277" t="str">
        <f>IF(AN155="","",VLOOKUP(AN155,'②シフト記号表（従来型・ユニット型共通）'!$C$6:$L$47,10,FALSE))</f>
        <v/>
      </c>
      <c r="AO156" s="275" t="str">
        <f>IF(AO155="","",VLOOKUP(AO155,'②シフト記号表（従来型・ユニット型共通）'!$C$6:$L$47,10,FALSE))</f>
        <v/>
      </c>
      <c r="AP156" s="276" t="str">
        <f>IF(AP155="","",VLOOKUP(AP155,'②シフト記号表（従来型・ユニット型共通）'!$C$6:$L$47,10,FALSE))</f>
        <v/>
      </c>
      <c r="AQ156" s="276" t="str">
        <f>IF(AQ155="","",VLOOKUP(AQ155,'②シフト記号表（従来型・ユニット型共通）'!$C$6:$L$47,10,FALSE))</f>
        <v/>
      </c>
      <c r="AR156" s="276" t="str">
        <f>IF(AR155="","",VLOOKUP(AR155,'②シフト記号表（従来型・ユニット型共通）'!$C$6:$L$47,10,FALSE))</f>
        <v/>
      </c>
      <c r="AS156" s="276" t="str">
        <f>IF(AS155="","",VLOOKUP(AS155,'②シフト記号表（従来型・ユニット型共通）'!$C$6:$L$47,10,FALSE))</f>
        <v/>
      </c>
      <c r="AT156" s="276" t="str">
        <f>IF(AT155="","",VLOOKUP(AT155,'②シフト記号表（従来型・ユニット型共通）'!$C$6:$L$47,10,FALSE))</f>
        <v/>
      </c>
      <c r="AU156" s="277" t="str">
        <f>IF(AU155="","",VLOOKUP(AU155,'②シフト記号表（従来型・ユニット型共通）'!$C$6:$L$47,10,FALSE))</f>
        <v/>
      </c>
      <c r="AV156" s="275" t="str">
        <f>IF(AV155="","",VLOOKUP(AV155,'②シフト記号表（従来型・ユニット型共通）'!$C$6:$L$47,10,FALSE))</f>
        <v/>
      </c>
      <c r="AW156" s="276" t="str">
        <f>IF(AW155="","",VLOOKUP(AW155,'②シフト記号表（従来型・ユニット型共通）'!$C$6:$L$47,10,FALSE))</f>
        <v/>
      </c>
      <c r="AX156" s="276" t="str">
        <f>IF(AX155="","",VLOOKUP(AX155,'②シフト記号表（従来型・ユニット型共通）'!$C$6:$L$47,10,FALSE))</f>
        <v/>
      </c>
      <c r="AY156" s="276" t="str">
        <f>IF(AY155="","",VLOOKUP(AY155,'②シフト記号表（従来型・ユニット型共通）'!$C$6:$L$47,10,FALSE))</f>
        <v/>
      </c>
      <c r="AZ156" s="276" t="str">
        <f>IF(AZ155="","",VLOOKUP(AZ155,'②シフト記号表（従来型・ユニット型共通）'!$C$6:$L$47,10,FALSE))</f>
        <v/>
      </c>
      <c r="BA156" s="276" t="str">
        <f>IF(BA155="","",VLOOKUP(BA155,'②シフト記号表（従来型・ユニット型共通）'!$C$6:$L$47,10,FALSE))</f>
        <v/>
      </c>
      <c r="BB156" s="277" t="str">
        <f>IF(BB155="","",VLOOKUP(BB155,'②シフト記号表（従来型・ユニット型共通）'!$C$6:$L$47,10,FALSE))</f>
        <v/>
      </c>
      <c r="BC156" s="275" t="str">
        <f>IF(BC155="","",VLOOKUP(BC155,'②シフト記号表（従来型・ユニット型共通）'!$C$6:$L$47,10,FALSE))</f>
        <v/>
      </c>
      <c r="BD156" s="276" t="str">
        <f>IF(BD155="","",VLOOKUP(BD155,'②シフト記号表（従来型・ユニット型共通）'!$C$6:$L$47,10,FALSE))</f>
        <v/>
      </c>
      <c r="BE156" s="276" t="str">
        <f>IF(BE155="","",VLOOKUP(BE155,'②シフト記号表（従来型・ユニット型共通）'!$C$6:$L$47,10,FALSE))</f>
        <v/>
      </c>
      <c r="BF156" s="750">
        <f>IF($BI$3="４週",SUM(AA156:BB156),IF($BI$3="暦月",SUM(AA156:BE156),""))</f>
        <v>0</v>
      </c>
      <c r="BG156" s="751"/>
      <c r="BH156" s="752">
        <f>IF($BI$3="４週",BF156/4,IF($BI$3="暦月",(BF156/($BI$8/7)),""))</f>
        <v>0</v>
      </c>
      <c r="BI156" s="751"/>
      <c r="BJ156" s="747"/>
      <c r="BK156" s="748"/>
      <c r="BL156" s="748"/>
      <c r="BM156" s="748"/>
      <c r="BN156" s="749"/>
    </row>
    <row r="157" spans="2:66" ht="20.25" customHeight="1">
      <c r="B157" s="660">
        <f>B155+1</f>
        <v>71</v>
      </c>
      <c r="C157" s="814"/>
      <c r="D157" s="816"/>
      <c r="E157" s="681"/>
      <c r="F157" s="817"/>
      <c r="G157" s="724"/>
      <c r="H157" s="651"/>
      <c r="I157" s="270"/>
      <c r="J157" s="271"/>
      <c r="K157" s="270"/>
      <c r="L157" s="271"/>
      <c r="M157" s="725"/>
      <c r="N157" s="726"/>
      <c r="O157" s="649"/>
      <c r="P157" s="650"/>
      <c r="Q157" s="650"/>
      <c r="R157" s="651"/>
      <c r="S157" s="655"/>
      <c r="T157" s="656"/>
      <c r="U157" s="656"/>
      <c r="V157" s="656"/>
      <c r="W157" s="657"/>
      <c r="X157" s="290" t="s">
        <v>902</v>
      </c>
      <c r="Y157" s="291"/>
      <c r="Z157" s="292"/>
      <c r="AA157" s="283"/>
      <c r="AB157" s="284"/>
      <c r="AC157" s="284"/>
      <c r="AD157" s="284"/>
      <c r="AE157" s="284"/>
      <c r="AF157" s="284"/>
      <c r="AG157" s="285"/>
      <c r="AH157" s="283"/>
      <c r="AI157" s="284"/>
      <c r="AJ157" s="284"/>
      <c r="AK157" s="284"/>
      <c r="AL157" s="284"/>
      <c r="AM157" s="284"/>
      <c r="AN157" s="285"/>
      <c r="AO157" s="283"/>
      <c r="AP157" s="284"/>
      <c r="AQ157" s="284"/>
      <c r="AR157" s="284"/>
      <c r="AS157" s="284"/>
      <c r="AT157" s="284"/>
      <c r="AU157" s="285"/>
      <c r="AV157" s="283"/>
      <c r="AW157" s="284"/>
      <c r="AX157" s="284"/>
      <c r="AY157" s="284"/>
      <c r="AZ157" s="284"/>
      <c r="BA157" s="284"/>
      <c r="BB157" s="285"/>
      <c r="BC157" s="283"/>
      <c r="BD157" s="284"/>
      <c r="BE157" s="286"/>
      <c r="BF157" s="658"/>
      <c r="BG157" s="659"/>
      <c r="BH157" s="713"/>
      <c r="BI157" s="714"/>
      <c r="BJ157" s="715"/>
      <c r="BK157" s="716"/>
      <c r="BL157" s="716"/>
      <c r="BM157" s="716"/>
      <c r="BN157" s="717"/>
    </row>
    <row r="158" spans="2:66" ht="20.25" customHeight="1">
      <c r="B158" s="661"/>
      <c r="C158" s="815"/>
      <c r="D158" s="818"/>
      <c r="E158" s="681"/>
      <c r="F158" s="817"/>
      <c r="G158" s="753"/>
      <c r="H158" s="754"/>
      <c r="I158" s="293"/>
      <c r="J158" s="294">
        <f>G157</f>
        <v>0</v>
      </c>
      <c r="K158" s="293"/>
      <c r="L158" s="294">
        <f>M157</f>
        <v>0</v>
      </c>
      <c r="M158" s="755"/>
      <c r="N158" s="756"/>
      <c r="O158" s="757"/>
      <c r="P158" s="758"/>
      <c r="Q158" s="758"/>
      <c r="R158" s="754"/>
      <c r="S158" s="655"/>
      <c r="T158" s="656"/>
      <c r="U158" s="656"/>
      <c r="V158" s="656"/>
      <c r="W158" s="657"/>
      <c r="X158" s="287" t="s">
        <v>903</v>
      </c>
      <c r="Y158" s="288"/>
      <c r="Z158" s="289"/>
      <c r="AA158" s="275" t="str">
        <f>IF(AA157="","",VLOOKUP(AA157,'②シフト記号表（従来型・ユニット型共通）'!$C$6:$L$47,10,FALSE))</f>
        <v/>
      </c>
      <c r="AB158" s="276" t="str">
        <f>IF(AB157="","",VLOOKUP(AB157,'②シフト記号表（従来型・ユニット型共通）'!$C$6:$L$47,10,FALSE))</f>
        <v/>
      </c>
      <c r="AC158" s="276" t="str">
        <f>IF(AC157="","",VLOOKUP(AC157,'②シフト記号表（従来型・ユニット型共通）'!$C$6:$L$47,10,FALSE))</f>
        <v/>
      </c>
      <c r="AD158" s="276" t="str">
        <f>IF(AD157="","",VLOOKUP(AD157,'②シフト記号表（従来型・ユニット型共通）'!$C$6:$L$47,10,FALSE))</f>
        <v/>
      </c>
      <c r="AE158" s="276" t="str">
        <f>IF(AE157="","",VLOOKUP(AE157,'②シフト記号表（従来型・ユニット型共通）'!$C$6:$L$47,10,FALSE))</f>
        <v/>
      </c>
      <c r="AF158" s="276" t="str">
        <f>IF(AF157="","",VLOOKUP(AF157,'②シフト記号表（従来型・ユニット型共通）'!$C$6:$L$47,10,FALSE))</f>
        <v/>
      </c>
      <c r="AG158" s="277" t="str">
        <f>IF(AG157="","",VLOOKUP(AG157,'②シフト記号表（従来型・ユニット型共通）'!$C$6:$L$47,10,FALSE))</f>
        <v/>
      </c>
      <c r="AH158" s="275" t="str">
        <f>IF(AH157="","",VLOOKUP(AH157,'②シフト記号表（従来型・ユニット型共通）'!$C$6:$L$47,10,FALSE))</f>
        <v/>
      </c>
      <c r="AI158" s="276" t="str">
        <f>IF(AI157="","",VLOOKUP(AI157,'②シフト記号表（従来型・ユニット型共通）'!$C$6:$L$47,10,FALSE))</f>
        <v/>
      </c>
      <c r="AJ158" s="276" t="str">
        <f>IF(AJ157="","",VLOOKUP(AJ157,'②シフト記号表（従来型・ユニット型共通）'!$C$6:$L$47,10,FALSE))</f>
        <v/>
      </c>
      <c r="AK158" s="276" t="str">
        <f>IF(AK157="","",VLOOKUP(AK157,'②シフト記号表（従来型・ユニット型共通）'!$C$6:$L$47,10,FALSE))</f>
        <v/>
      </c>
      <c r="AL158" s="276" t="str">
        <f>IF(AL157="","",VLOOKUP(AL157,'②シフト記号表（従来型・ユニット型共通）'!$C$6:$L$47,10,FALSE))</f>
        <v/>
      </c>
      <c r="AM158" s="276" t="str">
        <f>IF(AM157="","",VLOOKUP(AM157,'②シフト記号表（従来型・ユニット型共通）'!$C$6:$L$47,10,FALSE))</f>
        <v/>
      </c>
      <c r="AN158" s="277" t="str">
        <f>IF(AN157="","",VLOOKUP(AN157,'②シフト記号表（従来型・ユニット型共通）'!$C$6:$L$47,10,FALSE))</f>
        <v/>
      </c>
      <c r="AO158" s="275" t="str">
        <f>IF(AO157="","",VLOOKUP(AO157,'②シフト記号表（従来型・ユニット型共通）'!$C$6:$L$47,10,FALSE))</f>
        <v/>
      </c>
      <c r="AP158" s="276" t="str">
        <f>IF(AP157="","",VLOOKUP(AP157,'②シフト記号表（従来型・ユニット型共通）'!$C$6:$L$47,10,FALSE))</f>
        <v/>
      </c>
      <c r="AQ158" s="276" t="str">
        <f>IF(AQ157="","",VLOOKUP(AQ157,'②シフト記号表（従来型・ユニット型共通）'!$C$6:$L$47,10,FALSE))</f>
        <v/>
      </c>
      <c r="AR158" s="276" t="str">
        <f>IF(AR157="","",VLOOKUP(AR157,'②シフト記号表（従来型・ユニット型共通）'!$C$6:$L$47,10,FALSE))</f>
        <v/>
      </c>
      <c r="AS158" s="276" t="str">
        <f>IF(AS157="","",VLOOKUP(AS157,'②シフト記号表（従来型・ユニット型共通）'!$C$6:$L$47,10,FALSE))</f>
        <v/>
      </c>
      <c r="AT158" s="276" t="str">
        <f>IF(AT157="","",VLOOKUP(AT157,'②シフト記号表（従来型・ユニット型共通）'!$C$6:$L$47,10,FALSE))</f>
        <v/>
      </c>
      <c r="AU158" s="277" t="str">
        <f>IF(AU157="","",VLOOKUP(AU157,'②シフト記号表（従来型・ユニット型共通）'!$C$6:$L$47,10,FALSE))</f>
        <v/>
      </c>
      <c r="AV158" s="275" t="str">
        <f>IF(AV157="","",VLOOKUP(AV157,'②シフト記号表（従来型・ユニット型共通）'!$C$6:$L$47,10,FALSE))</f>
        <v/>
      </c>
      <c r="AW158" s="276" t="str">
        <f>IF(AW157="","",VLOOKUP(AW157,'②シフト記号表（従来型・ユニット型共通）'!$C$6:$L$47,10,FALSE))</f>
        <v/>
      </c>
      <c r="AX158" s="276" t="str">
        <f>IF(AX157="","",VLOOKUP(AX157,'②シフト記号表（従来型・ユニット型共通）'!$C$6:$L$47,10,FALSE))</f>
        <v/>
      </c>
      <c r="AY158" s="276" t="str">
        <f>IF(AY157="","",VLOOKUP(AY157,'②シフト記号表（従来型・ユニット型共通）'!$C$6:$L$47,10,FALSE))</f>
        <v/>
      </c>
      <c r="AZ158" s="276" t="str">
        <f>IF(AZ157="","",VLOOKUP(AZ157,'②シフト記号表（従来型・ユニット型共通）'!$C$6:$L$47,10,FALSE))</f>
        <v/>
      </c>
      <c r="BA158" s="276" t="str">
        <f>IF(BA157="","",VLOOKUP(BA157,'②シフト記号表（従来型・ユニット型共通）'!$C$6:$L$47,10,FALSE))</f>
        <v/>
      </c>
      <c r="BB158" s="277" t="str">
        <f>IF(BB157="","",VLOOKUP(BB157,'②シフト記号表（従来型・ユニット型共通）'!$C$6:$L$47,10,FALSE))</f>
        <v/>
      </c>
      <c r="BC158" s="275" t="str">
        <f>IF(BC157="","",VLOOKUP(BC157,'②シフト記号表（従来型・ユニット型共通）'!$C$6:$L$47,10,FALSE))</f>
        <v/>
      </c>
      <c r="BD158" s="276" t="str">
        <f>IF(BD157="","",VLOOKUP(BD157,'②シフト記号表（従来型・ユニット型共通）'!$C$6:$L$47,10,FALSE))</f>
        <v/>
      </c>
      <c r="BE158" s="276" t="str">
        <f>IF(BE157="","",VLOOKUP(BE157,'②シフト記号表（従来型・ユニット型共通）'!$C$6:$L$47,10,FALSE))</f>
        <v/>
      </c>
      <c r="BF158" s="750">
        <f>IF($BI$3="４週",SUM(AA158:BB158),IF($BI$3="暦月",SUM(AA158:BE158),""))</f>
        <v>0</v>
      </c>
      <c r="BG158" s="751"/>
      <c r="BH158" s="752">
        <f>IF($BI$3="４週",BF158/4,IF($BI$3="暦月",(BF158/($BI$8/7)),""))</f>
        <v>0</v>
      </c>
      <c r="BI158" s="751"/>
      <c r="BJ158" s="747"/>
      <c r="BK158" s="748"/>
      <c r="BL158" s="748"/>
      <c r="BM158" s="748"/>
      <c r="BN158" s="749"/>
    </row>
    <row r="159" spans="2:66" ht="20.25" customHeight="1">
      <c r="B159" s="660">
        <f>B157+1</f>
        <v>72</v>
      </c>
      <c r="C159" s="814"/>
      <c r="D159" s="816"/>
      <c r="E159" s="681"/>
      <c r="F159" s="817"/>
      <c r="G159" s="724"/>
      <c r="H159" s="651"/>
      <c r="I159" s="270"/>
      <c r="J159" s="271"/>
      <c r="K159" s="270"/>
      <c r="L159" s="271"/>
      <c r="M159" s="725"/>
      <c r="N159" s="726"/>
      <c r="O159" s="649"/>
      <c r="P159" s="650"/>
      <c r="Q159" s="650"/>
      <c r="R159" s="651"/>
      <c r="S159" s="655"/>
      <c r="T159" s="656"/>
      <c r="U159" s="656"/>
      <c r="V159" s="656"/>
      <c r="W159" s="657"/>
      <c r="X159" s="290" t="s">
        <v>902</v>
      </c>
      <c r="Y159" s="291"/>
      <c r="Z159" s="292"/>
      <c r="AA159" s="283"/>
      <c r="AB159" s="284"/>
      <c r="AC159" s="284"/>
      <c r="AD159" s="284"/>
      <c r="AE159" s="284"/>
      <c r="AF159" s="284"/>
      <c r="AG159" s="285"/>
      <c r="AH159" s="283"/>
      <c r="AI159" s="284"/>
      <c r="AJ159" s="284"/>
      <c r="AK159" s="284"/>
      <c r="AL159" s="284"/>
      <c r="AM159" s="284"/>
      <c r="AN159" s="285"/>
      <c r="AO159" s="283"/>
      <c r="AP159" s="284"/>
      <c r="AQ159" s="284"/>
      <c r="AR159" s="284"/>
      <c r="AS159" s="284"/>
      <c r="AT159" s="284"/>
      <c r="AU159" s="285"/>
      <c r="AV159" s="283"/>
      <c r="AW159" s="284"/>
      <c r="AX159" s="284"/>
      <c r="AY159" s="284"/>
      <c r="AZ159" s="284"/>
      <c r="BA159" s="284"/>
      <c r="BB159" s="285"/>
      <c r="BC159" s="283"/>
      <c r="BD159" s="284"/>
      <c r="BE159" s="286"/>
      <c r="BF159" s="658"/>
      <c r="BG159" s="659"/>
      <c r="BH159" s="713"/>
      <c r="BI159" s="714"/>
      <c r="BJ159" s="715"/>
      <c r="BK159" s="716"/>
      <c r="BL159" s="716"/>
      <c r="BM159" s="716"/>
      <c r="BN159" s="717"/>
    </row>
    <row r="160" spans="2:66" ht="20.25" customHeight="1">
      <c r="B160" s="661"/>
      <c r="C160" s="815"/>
      <c r="D160" s="818"/>
      <c r="E160" s="681"/>
      <c r="F160" s="817"/>
      <c r="G160" s="753"/>
      <c r="H160" s="754"/>
      <c r="I160" s="293"/>
      <c r="J160" s="294">
        <f>G159</f>
        <v>0</v>
      </c>
      <c r="K160" s="293"/>
      <c r="L160" s="294">
        <f>M159</f>
        <v>0</v>
      </c>
      <c r="M160" s="755"/>
      <c r="N160" s="756"/>
      <c r="O160" s="757"/>
      <c r="P160" s="758"/>
      <c r="Q160" s="758"/>
      <c r="R160" s="754"/>
      <c r="S160" s="655"/>
      <c r="T160" s="656"/>
      <c r="U160" s="656"/>
      <c r="V160" s="656"/>
      <c r="W160" s="657"/>
      <c r="X160" s="287" t="s">
        <v>903</v>
      </c>
      <c r="Y160" s="288"/>
      <c r="Z160" s="289"/>
      <c r="AA160" s="275" t="str">
        <f>IF(AA159="","",VLOOKUP(AA159,'②シフト記号表（従来型・ユニット型共通）'!$C$6:$L$47,10,FALSE))</f>
        <v/>
      </c>
      <c r="AB160" s="276" t="str">
        <f>IF(AB159="","",VLOOKUP(AB159,'②シフト記号表（従来型・ユニット型共通）'!$C$6:$L$47,10,FALSE))</f>
        <v/>
      </c>
      <c r="AC160" s="276" t="str">
        <f>IF(AC159="","",VLOOKUP(AC159,'②シフト記号表（従来型・ユニット型共通）'!$C$6:$L$47,10,FALSE))</f>
        <v/>
      </c>
      <c r="AD160" s="276" t="str">
        <f>IF(AD159="","",VLOOKUP(AD159,'②シフト記号表（従来型・ユニット型共通）'!$C$6:$L$47,10,FALSE))</f>
        <v/>
      </c>
      <c r="AE160" s="276" t="str">
        <f>IF(AE159="","",VLOOKUP(AE159,'②シフト記号表（従来型・ユニット型共通）'!$C$6:$L$47,10,FALSE))</f>
        <v/>
      </c>
      <c r="AF160" s="276" t="str">
        <f>IF(AF159="","",VLOOKUP(AF159,'②シフト記号表（従来型・ユニット型共通）'!$C$6:$L$47,10,FALSE))</f>
        <v/>
      </c>
      <c r="AG160" s="277" t="str">
        <f>IF(AG159="","",VLOOKUP(AG159,'②シフト記号表（従来型・ユニット型共通）'!$C$6:$L$47,10,FALSE))</f>
        <v/>
      </c>
      <c r="AH160" s="275" t="str">
        <f>IF(AH159="","",VLOOKUP(AH159,'②シフト記号表（従来型・ユニット型共通）'!$C$6:$L$47,10,FALSE))</f>
        <v/>
      </c>
      <c r="AI160" s="276" t="str">
        <f>IF(AI159="","",VLOOKUP(AI159,'②シフト記号表（従来型・ユニット型共通）'!$C$6:$L$47,10,FALSE))</f>
        <v/>
      </c>
      <c r="AJ160" s="276" t="str">
        <f>IF(AJ159="","",VLOOKUP(AJ159,'②シフト記号表（従来型・ユニット型共通）'!$C$6:$L$47,10,FALSE))</f>
        <v/>
      </c>
      <c r="AK160" s="276" t="str">
        <f>IF(AK159="","",VLOOKUP(AK159,'②シフト記号表（従来型・ユニット型共通）'!$C$6:$L$47,10,FALSE))</f>
        <v/>
      </c>
      <c r="AL160" s="276" t="str">
        <f>IF(AL159="","",VLOOKUP(AL159,'②シフト記号表（従来型・ユニット型共通）'!$C$6:$L$47,10,FALSE))</f>
        <v/>
      </c>
      <c r="AM160" s="276" t="str">
        <f>IF(AM159="","",VLOOKUP(AM159,'②シフト記号表（従来型・ユニット型共通）'!$C$6:$L$47,10,FALSE))</f>
        <v/>
      </c>
      <c r="AN160" s="277" t="str">
        <f>IF(AN159="","",VLOOKUP(AN159,'②シフト記号表（従来型・ユニット型共通）'!$C$6:$L$47,10,FALSE))</f>
        <v/>
      </c>
      <c r="AO160" s="275" t="str">
        <f>IF(AO159="","",VLOOKUP(AO159,'②シフト記号表（従来型・ユニット型共通）'!$C$6:$L$47,10,FALSE))</f>
        <v/>
      </c>
      <c r="AP160" s="276" t="str">
        <f>IF(AP159="","",VLOOKUP(AP159,'②シフト記号表（従来型・ユニット型共通）'!$C$6:$L$47,10,FALSE))</f>
        <v/>
      </c>
      <c r="AQ160" s="276" t="str">
        <f>IF(AQ159="","",VLOOKUP(AQ159,'②シフト記号表（従来型・ユニット型共通）'!$C$6:$L$47,10,FALSE))</f>
        <v/>
      </c>
      <c r="AR160" s="276" t="str">
        <f>IF(AR159="","",VLOOKUP(AR159,'②シフト記号表（従来型・ユニット型共通）'!$C$6:$L$47,10,FALSE))</f>
        <v/>
      </c>
      <c r="AS160" s="276" t="str">
        <f>IF(AS159="","",VLOOKUP(AS159,'②シフト記号表（従来型・ユニット型共通）'!$C$6:$L$47,10,FALSE))</f>
        <v/>
      </c>
      <c r="AT160" s="276" t="str">
        <f>IF(AT159="","",VLOOKUP(AT159,'②シフト記号表（従来型・ユニット型共通）'!$C$6:$L$47,10,FALSE))</f>
        <v/>
      </c>
      <c r="AU160" s="277" t="str">
        <f>IF(AU159="","",VLOOKUP(AU159,'②シフト記号表（従来型・ユニット型共通）'!$C$6:$L$47,10,FALSE))</f>
        <v/>
      </c>
      <c r="AV160" s="275" t="str">
        <f>IF(AV159="","",VLOOKUP(AV159,'②シフト記号表（従来型・ユニット型共通）'!$C$6:$L$47,10,FALSE))</f>
        <v/>
      </c>
      <c r="AW160" s="276" t="str">
        <f>IF(AW159="","",VLOOKUP(AW159,'②シフト記号表（従来型・ユニット型共通）'!$C$6:$L$47,10,FALSE))</f>
        <v/>
      </c>
      <c r="AX160" s="276" t="str">
        <f>IF(AX159="","",VLOOKUP(AX159,'②シフト記号表（従来型・ユニット型共通）'!$C$6:$L$47,10,FALSE))</f>
        <v/>
      </c>
      <c r="AY160" s="276" t="str">
        <f>IF(AY159="","",VLOOKUP(AY159,'②シフト記号表（従来型・ユニット型共通）'!$C$6:$L$47,10,FALSE))</f>
        <v/>
      </c>
      <c r="AZ160" s="276" t="str">
        <f>IF(AZ159="","",VLOOKUP(AZ159,'②シフト記号表（従来型・ユニット型共通）'!$C$6:$L$47,10,FALSE))</f>
        <v/>
      </c>
      <c r="BA160" s="276" t="str">
        <f>IF(BA159="","",VLOOKUP(BA159,'②シフト記号表（従来型・ユニット型共通）'!$C$6:$L$47,10,FALSE))</f>
        <v/>
      </c>
      <c r="BB160" s="277" t="str">
        <f>IF(BB159="","",VLOOKUP(BB159,'②シフト記号表（従来型・ユニット型共通）'!$C$6:$L$47,10,FALSE))</f>
        <v/>
      </c>
      <c r="BC160" s="275" t="str">
        <f>IF(BC159="","",VLOOKUP(BC159,'②シフト記号表（従来型・ユニット型共通）'!$C$6:$L$47,10,FALSE))</f>
        <v/>
      </c>
      <c r="BD160" s="276" t="str">
        <f>IF(BD159="","",VLOOKUP(BD159,'②シフト記号表（従来型・ユニット型共通）'!$C$6:$L$47,10,FALSE))</f>
        <v/>
      </c>
      <c r="BE160" s="276" t="str">
        <f>IF(BE159="","",VLOOKUP(BE159,'②シフト記号表（従来型・ユニット型共通）'!$C$6:$L$47,10,FALSE))</f>
        <v/>
      </c>
      <c r="BF160" s="750">
        <f>IF($BI$3="４週",SUM(AA160:BB160),IF($BI$3="暦月",SUM(AA160:BE160),""))</f>
        <v>0</v>
      </c>
      <c r="BG160" s="751"/>
      <c r="BH160" s="752">
        <f>IF($BI$3="４週",BF160/4,IF($BI$3="暦月",(BF160/($BI$8/7)),""))</f>
        <v>0</v>
      </c>
      <c r="BI160" s="751"/>
      <c r="BJ160" s="747"/>
      <c r="BK160" s="748"/>
      <c r="BL160" s="748"/>
      <c r="BM160" s="748"/>
      <c r="BN160" s="749"/>
    </row>
    <row r="161" spans="2:66" ht="20.25" customHeight="1">
      <c r="B161" s="660">
        <f>B159+1</f>
        <v>73</v>
      </c>
      <c r="C161" s="814"/>
      <c r="D161" s="816"/>
      <c r="E161" s="681"/>
      <c r="F161" s="817"/>
      <c r="G161" s="724"/>
      <c r="H161" s="651"/>
      <c r="I161" s="270"/>
      <c r="J161" s="271"/>
      <c r="K161" s="270"/>
      <c r="L161" s="271"/>
      <c r="M161" s="725"/>
      <c r="N161" s="726"/>
      <c r="O161" s="649"/>
      <c r="P161" s="650"/>
      <c r="Q161" s="650"/>
      <c r="R161" s="651"/>
      <c r="S161" s="655"/>
      <c r="T161" s="656"/>
      <c r="U161" s="656"/>
      <c r="V161" s="656"/>
      <c r="W161" s="657"/>
      <c r="X161" s="290" t="s">
        <v>902</v>
      </c>
      <c r="Y161" s="291"/>
      <c r="Z161" s="292"/>
      <c r="AA161" s="283"/>
      <c r="AB161" s="284"/>
      <c r="AC161" s="284"/>
      <c r="AD161" s="284"/>
      <c r="AE161" s="284"/>
      <c r="AF161" s="284"/>
      <c r="AG161" s="285"/>
      <c r="AH161" s="283"/>
      <c r="AI161" s="284"/>
      <c r="AJ161" s="284"/>
      <c r="AK161" s="284"/>
      <c r="AL161" s="284"/>
      <c r="AM161" s="284"/>
      <c r="AN161" s="285"/>
      <c r="AO161" s="283"/>
      <c r="AP161" s="284"/>
      <c r="AQ161" s="284"/>
      <c r="AR161" s="284"/>
      <c r="AS161" s="284"/>
      <c r="AT161" s="284"/>
      <c r="AU161" s="285"/>
      <c r="AV161" s="283"/>
      <c r="AW161" s="284"/>
      <c r="AX161" s="284"/>
      <c r="AY161" s="284"/>
      <c r="AZ161" s="284"/>
      <c r="BA161" s="284"/>
      <c r="BB161" s="285"/>
      <c r="BC161" s="283"/>
      <c r="BD161" s="284"/>
      <c r="BE161" s="286"/>
      <c r="BF161" s="658"/>
      <c r="BG161" s="659"/>
      <c r="BH161" s="713"/>
      <c r="BI161" s="714"/>
      <c r="BJ161" s="715"/>
      <c r="BK161" s="716"/>
      <c r="BL161" s="716"/>
      <c r="BM161" s="716"/>
      <c r="BN161" s="717"/>
    </row>
    <row r="162" spans="2:66" ht="20.25" customHeight="1">
      <c r="B162" s="661"/>
      <c r="C162" s="815"/>
      <c r="D162" s="818"/>
      <c r="E162" s="681"/>
      <c r="F162" s="817"/>
      <c r="G162" s="753"/>
      <c r="H162" s="754"/>
      <c r="I162" s="293"/>
      <c r="J162" s="294">
        <f>G161</f>
        <v>0</v>
      </c>
      <c r="K162" s="293"/>
      <c r="L162" s="294">
        <f>M161</f>
        <v>0</v>
      </c>
      <c r="M162" s="755"/>
      <c r="N162" s="756"/>
      <c r="O162" s="757"/>
      <c r="P162" s="758"/>
      <c r="Q162" s="758"/>
      <c r="R162" s="754"/>
      <c r="S162" s="655"/>
      <c r="T162" s="656"/>
      <c r="U162" s="656"/>
      <c r="V162" s="656"/>
      <c r="W162" s="657"/>
      <c r="X162" s="287" t="s">
        <v>903</v>
      </c>
      <c r="Y162" s="288"/>
      <c r="Z162" s="289"/>
      <c r="AA162" s="275" t="str">
        <f>IF(AA161="","",VLOOKUP(AA161,'②シフト記号表（従来型・ユニット型共通）'!$C$6:$L$47,10,FALSE))</f>
        <v/>
      </c>
      <c r="AB162" s="276" t="str">
        <f>IF(AB161="","",VLOOKUP(AB161,'②シフト記号表（従来型・ユニット型共通）'!$C$6:$L$47,10,FALSE))</f>
        <v/>
      </c>
      <c r="AC162" s="276" t="str">
        <f>IF(AC161="","",VLOOKUP(AC161,'②シフト記号表（従来型・ユニット型共通）'!$C$6:$L$47,10,FALSE))</f>
        <v/>
      </c>
      <c r="AD162" s="276" t="str">
        <f>IF(AD161="","",VLOOKUP(AD161,'②シフト記号表（従来型・ユニット型共通）'!$C$6:$L$47,10,FALSE))</f>
        <v/>
      </c>
      <c r="AE162" s="276" t="str">
        <f>IF(AE161="","",VLOOKUP(AE161,'②シフト記号表（従来型・ユニット型共通）'!$C$6:$L$47,10,FALSE))</f>
        <v/>
      </c>
      <c r="AF162" s="276" t="str">
        <f>IF(AF161="","",VLOOKUP(AF161,'②シフト記号表（従来型・ユニット型共通）'!$C$6:$L$47,10,FALSE))</f>
        <v/>
      </c>
      <c r="AG162" s="277" t="str">
        <f>IF(AG161="","",VLOOKUP(AG161,'②シフト記号表（従来型・ユニット型共通）'!$C$6:$L$47,10,FALSE))</f>
        <v/>
      </c>
      <c r="AH162" s="275" t="str">
        <f>IF(AH161="","",VLOOKUP(AH161,'②シフト記号表（従来型・ユニット型共通）'!$C$6:$L$47,10,FALSE))</f>
        <v/>
      </c>
      <c r="AI162" s="276" t="str">
        <f>IF(AI161="","",VLOOKUP(AI161,'②シフト記号表（従来型・ユニット型共通）'!$C$6:$L$47,10,FALSE))</f>
        <v/>
      </c>
      <c r="AJ162" s="276" t="str">
        <f>IF(AJ161="","",VLOOKUP(AJ161,'②シフト記号表（従来型・ユニット型共通）'!$C$6:$L$47,10,FALSE))</f>
        <v/>
      </c>
      <c r="AK162" s="276" t="str">
        <f>IF(AK161="","",VLOOKUP(AK161,'②シフト記号表（従来型・ユニット型共通）'!$C$6:$L$47,10,FALSE))</f>
        <v/>
      </c>
      <c r="AL162" s="276" t="str">
        <f>IF(AL161="","",VLOOKUP(AL161,'②シフト記号表（従来型・ユニット型共通）'!$C$6:$L$47,10,FALSE))</f>
        <v/>
      </c>
      <c r="AM162" s="276" t="str">
        <f>IF(AM161="","",VLOOKUP(AM161,'②シフト記号表（従来型・ユニット型共通）'!$C$6:$L$47,10,FALSE))</f>
        <v/>
      </c>
      <c r="AN162" s="277" t="str">
        <f>IF(AN161="","",VLOOKUP(AN161,'②シフト記号表（従来型・ユニット型共通）'!$C$6:$L$47,10,FALSE))</f>
        <v/>
      </c>
      <c r="AO162" s="275" t="str">
        <f>IF(AO161="","",VLOOKUP(AO161,'②シフト記号表（従来型・ユニット型共通）'!$C$6:$L$47,10,FALSE))</f>
        <v/>
      </c>
      <c r="AP162" s="276" t="str">
        <f>IF(AP161="","",VLOOKUP(AP161,'②シフト記号表（従来型・ユニット型共通）'!$C$6:$L$47,10,FALSE))</f>
        <v/>
      </c>
      <c r="AQ162" s="276" t="str">
        <f>IF(AQ161="","",VLOOKUP(AQ161,'②シフト記号表（従来型・ユニット型共通）'!$C$6:$L$47,10,FALSE))</f>
        <v/>
      </c>
      <c r="AR162" s="276" t="str">
        <f>IF(AR161="","",VLOOKUP(AR161,'②シフト記号表（従来型・ユニット型共通）'!$C$6:$L$47,10,FALSE))</f>
        <v/>
      </c>
      <c r="AS162" s="276" t="str">
        <f>IF(AS161="","",VLOOKUP(AS161,'②シフト記号表（従来型・ユニット型共通）'!$C$6:$L$47,10,FALSE))</f>
        <v/>
      </c>
      <c r="AT162" s="276" t="str">
        <f>IF(AT161="","",VLOOKUP(AT161,'②シフト記号表（従来型・ユニット型共通）'!$C$6:$L$47,10,FALSE))</f>
        <v/>
      </c>
      <c r="AU162" s="277" t="str">
        <f>IF(AU161="","",VLOOKUP(AU161,'②シフト記号表（従来型・ユニット型共通）'!$C$6:$L$47,10,FALSE))</f>
        <v/>
      </c>
      <c r="AV162" s="275" t="str">
        <f>IF(AV161="","",VLOOKUP(AV161,'②シフト記号表（従来型・ユニット型共通）'!$C$6:$L$47,10,FALSE))</f>
        <v/>
      </c>
      <c r="AW162" s="276" t="str">
        <f>IF(AW161="","",VLOOKUP(AW161,'②シフト記号表（従来型・ユニット型共通）'!$C$6:$L$47,10,FALSE))</f>
        <v/>
      </c>
      <c r="AX162" s="276" t="str">
        <f>IF(AX161="","",VLOOKUP(AX161,'②シフト記号表（従来型・ユニット型共通）'!$C$6:$L$47,10,FALSE))</f>
        <v/>
      </c>
      <c r="AY162" s="276" t="str">
        <f>IF(AY161="","",VLOOKUP(AY161,'②シフト記号表（従来型・ユニット型共通）'!$C$6:$L$47,10,FALSE))</f>
        <v/>
      </c>
      <c r="AZ162" s="276" t="str">
        <f>IF(AZ161="","",VLOOKUP(AZ161,'②シフト記号表（従来型・ユニット型共通）'!$C$6:$L$47,10,FALSE))</f>
        <v/>
      </c>
      <c r="BA162" s="276" t="str">
        <f>IF(BA161="","",VLOOKUP(BA161,'②シフト記号表（従来型・ユニット型共通）'!$C$6:$L$47,10,FALSE))</f>
        <v/>
      </c>
      <c r="BB162" s="277" t="str">
        <f>IF(BB161="","",VLOOKUP(BB161,'②シフト記号表（従来型・ユニット型共通）'!$C$6:$L$47,10,FALSE))</f>
        <v/>
      </c>
      <c r="BC162" s="275" t="str">
        <f>IF(BC161="","",VLOOKUP(BC161,'②シフト記号表（従来型・ユニット型共通）'!$C$6:$L$47,10,FALSE))</f>
        <v/>
      </c>
      <c r="BD162" s="276" t="str">
        <f>IF(BD161="","",VLOOKUP(BD161,'②シフト記号表（従来型・ユニット型共通）'!$C$6:$L$47,10,FALSE))</f>
        <v/>
      </c>
      <c r="BE162" s="276" t="str">
        <f>IF(BE161="","",VLOOKUP(BE161,'②シフト記号表（従来型・ユニット型共通）'!$C$6:$L$47,10,FALSE))</f>
        <v/>
      </c>
      <c r="BF162" s="750">
        <f>IF($BI$3="４週",SUM(AA162:BB162),IF($BI$3="暦月",SUM(AA162:BE162),""))</f>
        <v>0</v>
      </c>
      <c r="BG162" s="751"/>
      <c r="BH162" s="752">
        <f>IF($BI$3="４週",BF162/4,IF($BI$3="暦月",(BF162/($BI$8/7)),""))</f>
        <v>0</v>
      </c>
      <c r="BI162" s="751"/>
      <c r="BJ162" s="747"/>
      <c r="BK162" s="748"/>
      <c r="BL162" s="748"/>
      <c r="BM162" s="748"/>
      <c r="BN162" s="749"/>
    </row>
    <row r="163" spans="2:66" ht="20.25" customHeight="1">
      <c r="B163" s="660">
        <f>B161+1</f>
        <v>74</v>
      </c>
      <c r="C163" s="814"/>
      <c r="D163" s="816"/>
      <c r="E163" s="681"/>
      <c r="F163" s="817"/>
      <c r="G163" s="724"/>
      <c r="H163" s="651"/>
      <c r="I163" s="270"/>
      <c r="J163" s="271"/>
      <c r="K163" s="270"/>
      <c r="L163" s="271"/>
      <c r="M163" s="725"/>
      <c r="N163" s="726"/>
      <c r="O163" s="649"/>
      <c r="P163" s="650"/>
      <c r="Q163" s="650"/>
      <c r="R163" s="651"/>
      <c r="S163" s="655"/>
      <c r="T163" s="656"/>
      <c r="U163" s="656"/>
      <c r="V163" s="656"/>
      <c r="W163" s="657"/>
      <c r="X163" s="290" t="s">
        <v>902</v>
      </c>
      <c r="Y163" s="291"/>
      <c r="Z163" s="292"/>
      <c r="AA163" s="283"/>
      <c r="AB163" s="284"/>
      <c r="AC163" s="284"/>
      <c r="AD163" s="284"/>
      <c r="AE163" s="284"/>
      <c r="AF163" s="284"/>
      <c r="AG163" s="285"/>
      <c r="AH163" s="283"/>
      <c r="AI163" s="284"/>
      <c r="AJ163" s="284"/>
      <c r="AK163" s="284"/>
      <c r="AL163" s="284"/>
      <c r="AM163" s="284"/>
      <c r="AN163" s="285"/>
      <c r="AO163" s="283"/>
      <c r="AP163" s="284"/>
      <c r="AQ163" s="284"/>
      <c r="AR163" s="284"/>
      <c r="AS163" s="284"/>
      <c r="AT163" s="284"/>
      <c r="AU163" s="285"/>
      <c r="AV163" s="283"/>
      <c r="AW163" s="284"/>
      <c r="AX163" s="284"/>
      <c r="AY163" s="284"/>
      <c r="AZ163" s="284"/>
      <c r="BA163" s="284"/>
      <c r="BB163" s="285"/>
      <c r="BC163" s="283"/>
      <c r="BD163" s="284"/>
      <c r="BE163" s="286"/>
      <c r="BF163" s="658"/>
      <c r="BG163" s="659"/>
      <c r="BH163" s="713"/>
      <c r="BI163" s="714"/>
      <c r="BJ163" s="715"/>
      <c r="BK163" s="716"/>
      <c r="BL163" s="716"/>
      <c r="BM163" s="716"/>
      <c r="BN163" s="717"/>
    </row>
    <row r="164" spans="2:66" ht="20.25" customHeight="1">
      <c r="B164" s="661"/>
      <c r="C164" s="815"/>
      <c r="D164" s="818"/>
      <c r="E164" s="681"/>
      <c r="F164" s="817"/>
      <c r="G164" s="753"/>
      <c r="H164" s="754"/>
      <c r="I164" s="293"/>
      <c r="J164" s="294">
        <f>G163</f>
        <v>0</v>
      </c>
      <c r="K164" s="293"/>
      <c r="L164" s="294">
        <f>M163</f>
        <v>0</v>
      </c>
      <c r="M164" s="755"/>
      <c r="N164" s="756"/>
      <c r="O164" s="757"/>
      <c r="P164" s="758"/>
      <c r="Q164" s="758"/>
      <c r="R164" s="754"/>
      <c r="S164" s="655"/>
      <c r="T164" s="656"/>
      <c r="U164" s="656"/>
      <c r="V164" s="656"/>
      <c r="W164" s="657"/>
      <c r="X164" s="287" t="s">
        <v>903</v>
      </c>
      <c r="Y164" s="288"/>
      <c r="Z164" s="289"/>
      <c r="AA164" s="275" t="str">
        <f>IF(AA163="","",VLOOKUP(AA163,'②シフト記号表（従来型・ユニット型共通）'!$C$6:$L$47,10,FALSE))</f>
        <v/>
      </c>
      <c r="AB164" s="276" t="str">
        <f>IF(AB163="","",VLOOKUP(AB163,'②シフト記号表（従来型・ユニット型共通）'!$C$6:$L$47,10,FALSE))</f>
        <v/>
      </c>
      <c r="AC164" s="276" t="str">
        <f>IF(AC163="","",VLOOKUP(AC163,'②シフト記号表（従来型・ユニット型共通）'!$C$6:$L$47,10,FALSE))</f>
        <v/>
      </c>
      <c r="AD164" s="276" t="str">
        <f>IF(AD163="","",VLOOKUP(AD163,'②シフト記号表（従来型・ユニット型共通）'!$C$6:$L$47,10,FALSE))</f>
        <v/>
      </c>
      <c r="AE164" s="276" t="str">
        <f>IF(AE163="","",VLOOKUP(AE163,'②シフト記号表（従来型・ユニット型共通）'!$C$6:$L$47,10,FALSE))</f>
        <v/>
      </c>
      <c r="AF164" s="276" t="str">
        <f>IF(AF163="","",VLOOKUP(AF163,'②シフト記号表（従来型・ユニット型共通）'!$C$6:$L$47,10,FALSE))</f>
        <v/>
      </c>
      <c r="AG164" s="277" t="str">
        <f>IF(AG163="","",VLOOKUP(AG163,'②シフト記号表（従来型・ユニット型共通）'!$C$6:$L$47,10,FALSE))</f>
        <v/>
      </c>
      <c r="AH164" s="275" t="str">
        <f>IF(AH163="","",VLOOKUP(AH163,'②シフト記号表（従来型・ユニット型共通）'!$C$6:$L$47,10,FALSE))</f>
        <v/>
      </c>
      <c r="AI164" s="276" t="str">
        <f>IF(AI163="","",VLOOKUP(AI163,'②シフト記号表（従来型・ユニット型共通）'!$C$6:$L$47,10,FALSE))</f>
        <v/>
      </c>
      <c r="AJ164" s="276" t="str">
        <f>IF(AJ163="","",VLOOKUP(AJ163,'②シフト記号表（従来型・ユニット型共通）'!$C$6:$L$47,10,FALSE))</f>
        <v/>
      </c>
      <c r="AK164" s="276" t="str">
        <f>IF(AK163="","",VLOOKUP(AK163,'②シフト記号表（従来型・ユニット型共通）'!$C$6:$L$47,10,FALSE))</f>
        <v/>
      </c>
      <c r="AL164" s="276" t="str">
        <f>IF(AL163="","",VLOOKUP(AL163,'②シフト記号表（従来型・ユニット型共通）'!$C$6:$L$47,10,FALSE))</f>
        <v/>
      </c>
      <c r="AM164" s="276" t="str">
        <f>IF(AM163="","",VLOOKUP(AM163,'②シフト記号表（従来型・ユニット型共通）'!$C$6:$L$47,10,FALSE))</f>
        <v/>
      </c>
      <c r="AN164" s="277" t="str">
        <f>IF(AN163="","",VLOOKUP(AN163,'②シフト記号表（従来型・ユニット型共通）'!$C$6:$L$47,10,FALSE))</f>
        <v/>
      </c>
      <c r="AO164" s="275" t="str">
        <f>IF(AO163="","",VLOOKUP(AO163,'②シフト記号表（従来型・ユニット型共通）'!$C$6:$L$47,10,FALSE))</f>
        <v/>
      </c>
      <c r="AP164" s="276" t="str">
        <f>IF(AP163="","",VLOOKUP(AP163,'②シフト記号表（従来型・ユニット型共通）'!$C$6:$L$47,10,FALSE))</f>
        <v/>
      </c>
      <c r="AQ164" s="276" t="str">
        <f>IF(AQ163="","",VLOOKUP(AQ163,'②シフト記号表（従来型・ユニット型共通）'!$C$6:$L$47,10,FALSE))</f>
        <v/>
      </c>
      <c r="AR164" s="276" t="str">
        <f>IF(AR163="","",VLOOKUP(AR163,'②シフト記号表（従来型・ユニット型共通）'!$C$6:$L$47,10,FALSE))</f>
        <v/>
      </c>
      <c r="AS164" s="276" t="str">
        <f>IF(AS163="","",VLOOKUP(AS163,'②シフト記号表（従来型・ユニット型共通）'!$C$6:$L$47,10,FALSE))</f>
        <v/>
      </c>
      <c r="AT164" s="276" t="str">
        <f>IF(AT163="","",VLOOKUP(AT163,'②シフト記号表（従来型・ユニット型共通）'!$C$6:$L$47,10,FALSE))</f>
        <v/>
      </c>
      <c r="AU164" s="277" t="str">
        <f>IF(AU163="","",VLOOKUP(AU163,'②シフト記号表（従来型・ユニット型共通）'!$C$6:$L$47,10,FALSE))</f>
        <v/>
      </c>
      <c r="AV164" s="275" t="str">
        <f>IF(AV163="","",VLOOKUP(AV163,'②シフト記号表（従来型・ユニット型共通）'!$C$6:$L$47,10,FALSE))</f>
        <v/>
      </c>
      <c r="AW164" s="276" t="str">
        <f>IF(AW163="","",VLOOKUP(AW163,'②シフト記号表（従来型・ユニット型共通）'!$C$6:$L$47,10,FALSE))</f>
        <v/>
      </c>
      <c r="AX164" s="276" t="str">
        <f>IF(AX163="","",VLOOKUP(AX163,'②シフト記号表（従来型・ユニット型共通）'!$C$6:$L$47,10,FALSE))</f>
        <v/>
      </c>
      <c r="AY164" s="276" t="str">
        <f>IF(AY163="","",VLOOKUP(AY163,'②シフト記号表（従来型・ユニット型共通）'!$C$6:$L$47,10,FALSE))</f>
        <v/>
      </c>
      <c r="AZ164" s="276" t="str">
        <f>IF(AZ163="","",VLOOKUP(AZ163,'②シフト記号表（従来型・ユニット型共通）'!$C$6:$L$47,10,FALSE))</f>
        <v/>
      </c>
      <c r="BA164" s="276" t="str">
        <f>IF(BA163="","",VLOOKUP(BA163,'②シフト記号表（従来型・ユニット型共通）'!$C$6:$L$47,10,FALSE))</f>
        <v/>
      </c>
      <c r="BB164" s="277" t="str">
        <f>IF(BB163="","",VLOOKUP(BB163,'②シフト記号表（従来型・ユニット型共通）'!$C$6:$L$47,10,FALSE))</f>
        <v/>
      </c>
      <c r="BC164" s="275" t="str">
        <f>IF(BC163="","",VLOOKUP(BC163,'②シフト記号表（従来型・ユニット型共通）'!$C$6:$L$47,10,FALSE))</f>
        <v/>
      </c>
      <c r="BD164" s="276" t="str">
        <f>IF(BD163="","",VLOOKUP(BD163,'②シフト記号表（従来型・ユニット型共通）'!$C$6:$L$47,10,FALSE))</f>
        <v/>
      </c>
      <c r="BE164" s="276" t="str">
        <f>IF(BE163="","",VLOOKUP(BE163,'②シフト記号表（従来型・ユニット型共通）'!$C$6:$L$47,10,FALSE))</f>
        <v/>
      </c>
      <c r="BF164" s="750">
        <f>IF($BI$3="４週",SUM(AA164:BB164),IF($BI$3="暦月",SUM(AA164:BE164),""))</f>
        <v>0</v>
      </c>
      <c r="BG164" s="751"/>
      <c r="BH164" s="752">
        <f>IF($BI$3="４週",BF164/4,IF($BI$3="暦月",(BF164/($BI$8/7)),""))</f>
        <v>0</v>
      </c>
      <c r="BI164" s="751"/>
      <c r="BJ164" s="747"/>
      <c r="BK164" s="748"/>
      <c r="BL164" s="748"/>
      <c r="BM164" s="748"/>
      <c r="BN164" s="749"/>
    </row>
    <row r="165" spans="2:66" ht="20.25" customHeight="1">
      <c r="B165" s="660">
        <f>B163+1</f>
        <v>75</v>
      </c>
      <c r="C165" s="814"/>
      <c r="D165" s="816"/>
      <c r="E165" s="681"/>
      <c r="F165" s="817"/>
      <c r="G165" s="724"/>
      <c r="H165" s="651"/>
      <c r="I165" s="270"/>
      <c r="J165" s="271"/>
      <c r="K165" s="270"/>
      <c r="L165" s="271"/>
      <c r="M165" s="725"/>
      <c r="N165" s="726"/>
      <c r="O165" s="649"/>
      <c r="P165" s="650"/>
      <c r="Q165" s="650"/>
      <c r="R165" s="651"/>
      <c r="S165" s="655"/>
      <c r="T165" s="656"/>
      <c r="U165" s="656"/>
      <c r="V165" s="656"/>
      <c r="W165" s="657"/>
      <c r="X165" s="290" t="s">
        <v>902</v>
      </c>
      <c r="Y165" s="291"/>
      <c r="Z165" s="292"/>
      <c r="AA165" s="283"/>
      <c r="AB165" s="284"/>
      <c r="AC165" s="284"/>
      <c r="AD165" s="284"/>
      <c r="AE165" s="284"/>
      <c r="AF165" s="284"/>
      <c r="AG165" s="285"/>
      <c r="AH165" s="283"/>
      <c r="AI165" s="284"/>
      <c r="AJ165" s="284"/>
      <c r="AK165" s="284"/>
      <c r="AL165" s="284"/>
      <c r="AM165" s="284"/>
      <c r="AN165" s="285"/>
      <c r="AO165" s="283"/>
      <c r="AP165" s="284"/>
      <c r="AQ165" s="284"/>
      <c r="AR165" s="284"/>
      <c r="AS165" s="284"/>
      <c r="AT165" s="284"/>
      <c r="AU165" s="285"/>
      <c r="AV165" s="283"/>
      <c r="AW165" s="284"/>
      <c r="AX165" s="284"/>
      <c r="AY165" s="284"/>
      <c r="AZ165" s="284"/>
      <c r="BA165" s="284"/>
      <c r="BB165" s="285"/>
      <c r="BC165" s="283"/>
      <c r="BD165" s="284"/>
      <c r="BE165" s="286"/>
      <c r="BF165" s="658"/>
      <c r="BG165" s="659"/>
      <c r="BH165" s="713"/>
      <c r="BI165" s="714"/>
      <c r="BJ165" s="715"/>
      <c r="BK165" s="716"/>
      <c r="BL165" s="716"/>
      <c r="BM165" s="716"/>
      <c r="BN165" s="717"/>
    </row>
    <row r="166" spans="2:66" ht="20.25" customHeight="1">
      <c r="B166" s="661"/>
      <c r="C166" s="815"/>
      <c r="D166" s="818"/>
      <c r="E166" s="681"/>
      <c r="F166" s="817"/>
      <c r="G166" s="753"/>
      <c r="H166" s="754"/>
      <c r="I166" s="293"/>
      <c r="J166" s="294">
        <f>G165</f>
        <v>0</v>
      </c>
      <c r="K166" s="293"/>
      <c r="L166" s="294">
        <f>M165</f>
        <v>0</v>
      </c>
      <c r="M166" s="755"/>
      <c r="N166" s="756"/>
      <c r="O166" s="757"/>
      <c r="P166" s="758"/>
      <c r="Q166" s="758"/>
      <c r="R166" s="754"/>
      <c r="S166" s="655"/>
      <c r="T166" s="656"/>
      <c r="U166" s="656"/>
      <c r="V166" s="656"/>
      <c r="W166" s="657"/>
      <c r="X166" s="287" t="s">
        <v>903</v>
      </c>
      <c r="Y166" s="288"/>
      <c r="Z166" s="289"/>
      <c r="AA166" s="275" t="str">
        <f>IF(AA165="","",VLOOKUP(AA165,'②シフト記号表（従来型・ユニット型共通）'!$C$6:$L$47,10,FALSE))</f>
        <v/>
      </c>
      <c r="AB166" s="276" t="str">
        <f>IF(AB165="","",VLOOKUP(AB165,'②シフト記号表（従来型・ユニット型共通）'!$C$6:$L$47,10,FALSE))</f>
        <v/>
      </c>
      <c r="AC166" s="276" t="str">
        <f>IF(AC165="","",VLOOKUP(AC165,'②シフト記号表（従来型・ユニット型共通）'!$C$6:$L$47,10,FALSE))</f>
        <v/>
      </c>
      <c r="AD166" s="276" t="str">
        <f>IF(AD165="","",VLOOKUP(AD165,'②シフト記号表（従来型・ユニット型共通）'!$C$6:$L$47,10,FALSE))</f>
        <v/>
      </c>
      <c r="AE166" s="276" t="str">
        <f>IF(AE165="","",VLOOKUP(AE165,'②シフト記号表（従来型・ユニット型共通）'!$C$6:$L$47,10,FALSE))</f>
        <v/>
      </c>
      <c r="AF166" s="276" t="str">
        <f>IF(AF165="","",VLOOKUP(AF165,'②シフト記号表（従来型・ユニット型共通）'!$C$6:$L$47,10,FALSE))</f>
        <v/>
      </c>
      <c r="AG166" s="277" t="str">
        <f>IF(AG165="","",VLOOKUP(AG165,'②シフト記号表（従来型・ユニット型共通）'!$C$6:$L$47,10,FALSE))</f>
        <v/>
      </c>
      <c r="AH166" s="275" t="str">
        <f>IF(AH165="","",VLOOKUP(AH165,'②シフト記号表（従来型・ユニット型共通）'!$C$6:$L$47,10,FALSE))</f>
        <v/>
      </c>
      <c r="AI166" s="276" t="str">
        <f>IF(AI165="","",VLOOKUP(AI165,'②シフト記号表（従来型・ユニット型共通）'!$C$6:$L$47,10,FALSE))</f>
        <v/>
      </c>
      <c r="AJ166" s="276" t="str">
        <f>IF(AJ165="","",VLOOKUP(AJ165,'②シフト記号表（従来型・ユニット型共通）'!$C$6:$L$47,10,FALSE))</f>
        <v/>
      </c>
      <c r="AK166" s="276" t="str">
        <f>IF(AK165="","",VLOOKUP(AK165,'②シフト記号表（従来型・ユニット型共通）'!$C$6:$L$47,10,FALSE))</f>
        <v/>
      </c>
      <c r="AL166" s="276" t="str">
        <f>IF(AL165="","",VLOOKUP(AL165,'②シフト記号表（従来型・ユニット型共通）'!$C$6:$L$47,10,FALSE))</f>
        <v/>
      </c>
      <c r="AM166" s="276" t="str">
        <f>IF(AM165="","",VLOOKUP(AM165,'②シフト記号表（従来型・ユニット型共通）'!$C$6:$L$47,10,FALSE))</f>
        <v/>
      </c>
      <c r="AN166" s="277" t="str">
        <f>IF(AN165="","",VLOOKUP(AN165,'②シフト記号表（従来型・ユニット型共通）'!$C$6:$L$47,10,FALSE))</f>
        <v/>
      </c>
      <c r="AO166" s="275" t="str">
        <f>IF(AO165="","",VLOOKUP(AO165,'②シフト記号表（従来型・ユニット型共通）'!$C$6:$L$47,10,FALSE))</f>
        <v/>
      </c>
      <c r="AP166" s="276" t="str">
        <f>IF(AP165="","",VLOOKUP(AP165,'②シフト記号表（従来型・ユニット型共通）'!$C$6:$L$47,10,FALSE))</f>
        <v/>
      </c>
      <c r="AQ166" s="276" t="str">
        <f>IF(AQ165="","",VLOOKUP(AQ165,'②シフト記号表（従来型・ユニット型共通）'!$C$6:$L$47,10,FALSE))</f>
        <v/>
      </c>
      <c r="AR166" s="276" t="str">
        <f>IF(AR165="","",VLOOKUP(AR165,'②シフト記号表（従来型・ユニット型共通）'!$C$6:$L$47,10,FALSE))</f>
        <v/>
      </c>
      <c r="AS166" s="276" t="str">
        <f>IF(AS165="","",VLOOKUP(AS165,'②シフト記号表（従来型・ユニット型共通）'!$C$6:$L$47,10,FALSE))</f>
        <v/>
      </c>
      <c r="AT166" s="276" t="str">
        <f>IF(AT165="","",VLOOKUP(AT165,'②シフト記号表（従来型・ユニット型共通）'!$C$6:$L$47,10,FALSE))</f>
        <v/>
      </c>
      <c r="AU166" s="277" t="str">
        <f>IF(AU165="","",VLOOKUP(AU165,'②シフト記号表（従来型・ユニット型共通）'!$C$6:$L$47,10,FALSE))</f>
        <v/>
      </c>
      <c r="AV166" s="275" t="str">
        <f>IF(AV165="","",VLOOKUP(AV165,'②シフト記号表（従来型・ユニット型共通）'!$C$6:$L$47,10,FALSE))</f>
        <v/>
      </c>
      <c r="AW166" s="276" t="str">
        <f>IF(AW165="","",VLOOKUP(AW165,'②シフト記号表（従来型・ユニット型共通）'!$C$6:$L$47,10,FALSE))</f>
        <v/>
      </c>
      <c r="AX166" s="276" t="str">
        <f>IF(AX165="","",VLOOKUP(AX165,'②シフト記号表（従来型・ユニット型共通）'!$C$6:$L$47,10,FALSE))</f>
        <v/>
      </c>
      <c r="AY166" s="276" t="str">
        <f>IF(AY165="","",VLOOKUP(AY165,'②シフト記号表（従来型・ユニット型共通）'!$C$6:$L$47,10,FALSE))</f>
        <v/>
      </c>
      <c r="AZ166" s="276" t="str">
        <f>IF(AZ165="","",VLOOKUP(AZ165,'②シフト記号表（従来型・ユニット型共通）'!$C$6:$L$47,10,FALSE))</f>
        <v/>
      </c>
      <c r="BA166" s="276" t="str">
        <f>IF(BA165="","",VLOOKUP(BA165,'②シフト記号表（従来型・ユニット型共通）'!$C$6:$L$47,10,FALSE))</f>
        <v/>
      </c>
      <c r="BB166" s="277" t="str">
        <f>IF(BB165="","",VLOOKUP(BB165,'②シフト記号表（従来型・ユニット型共通）'!$C$6:$L$47,10,FALSE))</f>
        <v/>
      </c>
      <c r="BC166" s="275" t="str">
        <f>IF(BC165="","",VLOOKUP(BC165,'②シフト記号表（従来型・ユニット型共通）'!$C$6:$L$47,10,FALSE))</f>
        <v/>
      </c>
      <c r="BD166" s="276" t="str">
        <f>IF(BD165="","",VLOOKUP(BD165,'②シフト記号表（従来型・ユニット型共通）'!$C$6:$L$47,10,FALSE))</f>
        <v/>
      </c>
      <c r="BE166" s="276" t="str">
        <f>IF(BE165="","",VLOOKUP(BE165,'②シフト記号表（従来型・ユニット型共通）'!$C$6:$L$47,10,FALSE))</f>
        <v/>
      </c>
      <c r="BF166" s="750">
        <f>IF($BI$3="４週",SUM(AA166:BB166),IF($BI$3="暦月",SUM(AA166:BE166),""))</f>
        <v>0</v>
      </c>
      <c r="BG166" s="751"/>
      <c r="BH166" s="752">
        <f>IF($BI$3="４週",BF166/4,IF($BI$3="暦月",(BF166/($BI$8/7)),""))</f>
        <v>0</v>
      </c>
      <c r="BI166" s="751"/>
      <c r="BJ166" s="747"/>
      <c r="BK166" s="748"/>
      <c r="BL166" s="748"/>
      <c r="BM166" s="748"/>
      <c r="BN166" s="749"/>
    </row>
    <row r="167" spans="2:66" ht="20.25" customHeight="1">
      <c r="B167" s="660">
        <f>B165+1</f>
        <v>76</v>
      </c>
      <c r="C167" s="814"/>
      <c r="D167" s="816"/>
      <c r="E167" s="681"/>
      <c r="F167" s="817"/>
      <c r="G167" s="724"/>
      <c r="H167" s="651"/>
      <c r="I167" s="270"/>
      <c r="J167" s="271"/>
      <c r="K167" s="270"/>
      <c r="L167" s="271"/>
      <c r="M167" s="725"/>
      <c r="N167" s="726"/>
      <c r="O167" s="649"/>
      <c r="P167" s="650"/>
      <c r="Q167" s="650"/>
      <c r="R167" s="651"/>
      <c r="S167" s="655"/>
      <c r="T167" s="656"/>
      <c r="U167" s="656"/>
      <c r="V167" s="656"/>
      <c r="W167" s="657"/>
      <c r="X167" s="290" t="s">
        <v>902</v>
      </c>
      <c r="Y167" s="291"/>
      <c r="Z167" s="292"/>
      <c r="AA167" s="283"/>
      <c r="AB167" s="284"/>
      <c r="AC167" s="284"/>
      <c r="AD167" s="284"/>
      <c r="AE167" s="284"/>
      <c r="AF167" s="284"/>
      <c r="AG167" s="285"/>
      <c r="AH167" s="283"/>
      <c r="AI167" s="284"/>
      <c r="AJ167" s="284"/>
      <c r="AK167" s="284"/>
      <c r="AL167" s="284"/>
      <c r="AM167" s="284"/>
      <c r="AN167" s="285"/>
      <c r="AO167" s="283"/>
      <c r="AP167" s="284"/>
      <c r="AQ167" s="284"/>
      <c r="AR167" s="284"/>
      <c r="AS167" s="284"/>
      <c r="AT167" s="284"/>
      <c r="AU167" s="285"/>
      <c r="AV167" s="283"/>
      <c r="AW167" s="284"/>
      <c r="AX167" s="284"/>
      <c r="AY167" s="284"/>
      <c r="AZ167" s="284"/>
      <c r="BA167" s="284"/>
      <c r="BB167" s="285"/>
      <c r="BC167" s="283"/>
      <c r="BD167" s="284"/>
      <c r="BE167" s="286"/>
      <c r="BF167" s="658"/>
      <c r="BG167" s="659"/>
      <c r="BH167" s="713"/>
      <c r="BI167" s="714"/>
      <c r="BJ167" s="715"/>
      <c r="BK167" s="716"/>
      <c r="BL167" s="716"/>
      <c r="BM167" s="716"/>
      <c r="BN167" s="717"/>
    </row>
    <row r="168" spans="2:66" ht="20.25" customHeight="1">
      <c r="B168" s="661"/>
      <c r="C168" s="815"/>
      <c r="D168" s="818"/>
      <c r="E168" s="681"/>
      <c r="F168" s="817"/>
      <c r="G168" s="753"/>
      <c r="H168" s="754"/>
      <c r="I168" s="293"/>
      <c r="J168" s="294">
        <f>G167</f>
        <v>0</v>
      </c>
      <c r="K168" s="293"/>
      <c r="L168" s="294">
        <f>M167</f>
        <v>0</v>
      </c>
      <c r="M168" s="755"/>
      <c r="N168" s="756"/>
      <c r="O168" s="757"/>
      <c r="P168" s="758"/>
      <c r="Q168" s="758"/>
      <c r="R168" s="754"/>
      <c r="S168" s="655"/>
      <c r="T168" s="656"/>
      <c r="U168" s="656"/>
      <c r="V168" s="656"/>
      <c r="W168" s="657"/>
      <c r="X168" s="287" t="s">
        <v>903</v>
      </c>
      <c r="Y168" s="288"/>
      <c r="Z168" s="289"/>
      <c r="AA168" s="275" t="str">
        <f>IF(AA167="","",VLOOKUP(AA167,'②シフト記号表（従来型・ユニット型共通）'!$C$6:$L$47,10,FALSE))</f>
        <v/>
      </c>
      <c r="AB168" s="276" t="str">
        <f>IF(AB167="","",VLOOKUP(AB167,'②シフト記号表（従来型・ユニット型共通）'!$C$6:$L$47,10,FALSE))</f>
        <v/>
      </c>
      <c r="AC168" s="276" t="str">
        <f>IF(AC167="","",VLOOKUP(AC167,'②シフト記号表（従来型・ユニット型共通）'!$C$6:$L$47,10,FALSE))</f>
        <v/>
      </c>
      <c r="AD168" s="276" t="str">
        <f>IF(AD167="","",VLOOKUP(AD167,'②シフト記号表（従来型・ユニット型共通）'!$C$6:$L$47,10,FALSE))</f>
        <v/>
      </c>
      <c r="AE168" s="276" t="str">
        <f>IF(AE167="","",VLOOKUP(AE167,'②シフト記号表（従来型・ユニット型共通）'!$C$6:$L$47,10,FALSE))</f>
        <v/>
      </c>
      <c r="AF168" s="276" t="str">
        <f>IF(AF167="","",VLOOKUP(AF167,'②シフト記号表（従来型・ユニット型共通）'!$C$6:$L$47,10,FALSE))</f>
        <v/>
      </c>
      <c r="AG168" s="277" t="str">
        <f>IF(AG167="","",VLOOKUP(AG167,'②シフト記号表（従来型・ユニット型共通）'!$C$6:$L$47,10,FALSE))</f>
        <v/>
      </c>
      <c r="AH168" s="275" t="str">
        <f>IF(AH167="","",VLOOKUP(AH167,'②シフト記号表（従来型・ユニット型共通）'!$C$6:$L$47,10,FALSE))</f>
        <v/>
      </c>
      <c r="AI168" s="276" t="str">
        <f>IF(AI167="","",VLOOKUP(AI167,'②シフト記号表（従来型・ユニット型共通）'!$C$6:$L$47,10,FALSE))</f>
        <v/>
      </c>
      <c r="AJ168" s="276" t="str">
        <f>IF(AJ167="","",VLOOKUP(AJ167,'②シフト記号表（従来型・ユニット型共通）'!$C$6:$L$47,10,FALSE))</f>
        <v/>
      </c>
      <c r="AK168" s="276" t="str">
        <f>IF(AK167="","",VLOOKUP(AK167,'②シフト記号表（従来型・ユニット型共通）'!$C$6:$L$47,10,FALSE))</f>
        <v/>
      </c>
      <c r="AL168" s="276" t="str">
        <f>IF(AL167="","",VLOOKUP(AL167,'②シフト記号表（従来型・ユニット型共通）'!$C$6:$L$47,10,FALSE))</f>
        <v/>
      </c>
      <c r="AM168" s="276" t="str">
        <f>IF(AM167="","",VLOOKUP(AM167,'②シフト記号表（従来型・ユニット型共通）'!$C$6:$L$47,10,FALSE))</f>
        <v/>
      </c>
      <c r="AN168" s="277" t="str">
        <f>IF(AN167="","",VLOOKUP(AN167,'②シフト記号表（従来型・ユニット型共通）'!$C$6:$L$47,10,FALSE))</f>
        <v/>
      </c>
      <c r="AO168" s="275" t="str">
        <f>IF(AO167="","",VLOOKUP(AO167,'②シフト記号表（従来型・ユニット型共通）'!$C$6:$L$47,10,FALSE))</f>
        <v/>
      </c>
      <c r="AP168" s="276" t="str">
        <f>IF(AP167="","",VLOOKUP(AP167,'②シフト記号表（従来型・ユニット型共通）'!$C$6:$L$47,10,FALSE))</f>
        <v/>
      </c>
      <c r="AQ168" s="276" t="str">
        <f>IF(AQ167="","",VLOOKUP(AQ167,'②シフト記号表（従来型・ユニット型共通）'!$C$6:$L$47,10,FALSE))</f>
        <v/>
      </c>
      <c r="AR168" s="276" t="str">
        <f>IF(AR167="","",VLOOKUP(AR167,'②シフト記号表（従来型・ユニット型共通）'!$C$6:$L$47,10,FALSE))</f>
        <v/>
      </c>
      <c r="AS168" s="276" t="str">
        <f>IF(AS167="","",VLOOKUP(AS167,'②シフト記号表（従来型・ユニット型共通）'!$C$6:$L$47,10,FALSE))</f>
        <v/>
      </c>
      <c r="AT168" s="276" t="str">
        <f>IF(AT167="","",VLOOKUP(AT167,'②シフト記号表（従来型・ユニット型共通）'!$C$6:$L$47,10,FALSE))</f>
        <v/>
      </c>
      <c r="AU168" s="277" t="str">
        <f>IF(AU167="","",VLOOKUP(AU167,'②シフト記号表（従来型・ユニット型共通）'!$C$6:$L$47,10,FALSE))</f>
        <v/>
      </c>
      <c r="AV168" s="275" t="str">
        <f>IF(AV167="","",VLOOKUP(AV167,'②シフト記号表（従来型・ユニット型共通）'!$C$6:$L$47,10,FALSE))</f>
        <v/>
      </c>
      <c r="AW168" s="276" t="str">
        <f>IF(AW167="","",VLOOKUP(AW167,'②シフト記号表（従来型・ユニット型共通）'!$C$6:$L$47,10,FALSE))</f>
        <v/>
      </c>
      <c r="AX168" s="276" t="str">
        <f>IF(AX167="","",VLOOKUP(AX167,'②シフト記号表（従来型・ユニット型共通）'!$C$6:$L$47,10,FALSE))</f>
        <v/>
      </c>
      <c r="AY168" s="276" t="str">
        <f>IF(AY167="","",VLOOKUP(AY167,'②シフト記号表（従来型・ユニット型共通）'!$C$6:$L$47,10,FALSE))</f>
        <v/>
      </c>
      <c r="AZ168" s="276" t="str">
        <f>IF(AZ167="","",VLOOKUP(AZ167,'②シフト記号表（従来型・ユニット型共通）'!$C$6:$L$47,10,FALSE))</f>
        <v/>
      </c>
      <c r="BA168" s="276" t="str">
        <f>IF(BA167="","",VLOOKUP(BA167,'②シフト記号表（従来型・ユニット型共通）'!$C$6:$L$47,10,FALSE))</f>
        <v/>
      </c>
      <c r="BB168" s="277" t="str">
        <f>IF(BB167="","",VLOOKUP(BB167,'②シフト記号表（従来型・ユニット型共通）'!$C$6:$L$47,10,FALSE))</f>
        <v/>
      </c>
      <c r="BC168" s="275" t="str">
        <f>IF(BC167="","",VLOOKUP(BC167,'②シフト記号表（従来型・ユニット型共通）'!$C$6:$L$47,10,FALSE))</f>
        <v/>
      </c>
      <c r="BD168" s="276" t="str">
        <f>IF(BD167="","",VLOOKUP(BD167,'②シフト記号表（従来型・ユニット型共通）'!$C$6:$L$47,10,FALSE))</f>
        <v/>
      </c>
      <c r="BE168" s="276" t="str">
        <f>IF(BE167="","",VLOOKUP(BE167,'②シフト記号表（従来型・ユニット型共通）'!$C$6:$L$47,10,FALSE))</f>
        <v/>
      </c>
      <c r="BF168" s="750">
        <f>IF($BI$3="４週",SUM(AA168:BB168),IF($BI$3="暦月",SUM(AA168:BE168),""))</f>
        <v>0</v>
      </c>
      <c r="BG168" s="751"/>
      <c r="BH168" s="752">
        <f>IF($BI$3="４週",BF168/4,IF($BI$3="暦月",(BF168/($BI$8/7)),""))</f>
        <v>0</v>
      </c>
      <c r="BI168" s="751"/>
      <c r="BJ168" s="747"/>
      <c r="BK168" s="748"/>
      <c r="BL168" s="748"/>
      <c r="BM168" s="748"/>
      <c r="BN168" s="749"/>
    </row>
    <row r="169" spans="2:66" ht="20.25" customHeight="1">
      <c r="B169" s="660">
        <f>B167+1</f>
        <v>77</v>
      </c>
      <c r="C169" s="814"/>
      <c r="D169" s="816"/>
      <c r="E169" s="681"/>
      <c r="F169" s="817"/>
      <c r="G169" s="724"/>
      <c r="H169" s="651"/>
      <c r="I169" s="270"/>
      <c r="J169" s="271"/>
      <c r="K169" s="270"/>
      <c r="L169" s="271"/>
      <c r="M169" s="725"/>
      <c r="N169" s="726"/>
      <c r="O169" s="649"/>
      <c r="P169" s="650"/>
      <c r="Q169" s="650"/>
      <c r="R169" s="651"/>
      <c r="S169" s="655"/>
      <c r="T169" s="656"/>
      <c r="U169" s="656"/>
      <c r="V169" s="656"/>
      <c r="W169" s="657"/>
      <c r="X169" s="290" t="s">
        <v>902</v>
      </c>
      <c r="Y169" s="291"/>
      <c r="Z169" s="292"/>
      <c r="AA169" s="283"/>
      <c r="AB169" s="284"/>
      <c r="AC169" s="284"/>
      <c r="AD169" s="284"/>
      <c r="AE169" s="284"/>
      <c r="AF169" s="284"/>
      <c r="AG169" s="285"/>
      <c r="AH169" s="283"/>
      <c r="AI169" s="284"/>
      <c r="AJ169" s="284"/>
      <c r="AK169" s="284"/>
      <c r="AL169" s="284"/>
      <c r="AM169" s="284"/>
      <c r="AN169" s="285"/>
      <c r="AO169" s="283"/>
      <c r="AP169" s="284"/>
      <c r="AQ169" s="284"/>
      <c r="AR169" s="284"/>
      <c r="AS169" s="284"/>
      <c r="AT169" s="284"/>
      <c r="AU169" s="285"/>
      <c r="AV169" s="283"/>
      <c r="AW169" s="284"/>
      <c r="AX169" s="284"/>
      <c r="AY169" s="284"/>
      <c r="AZ169" s="284"/>
      <c r="BA169" s="284"/>
      <c r="BB169" s="285"/>
      <c r="BC169" s="283"/>
      <c r="BD169" s="284"/>
      <c r="BE169" s="286"/>
      <c r="BF169" s="658"/>
      <c r="BG169" s="659"/>
      <c r="BH169" s="713"/>
      <c r="BI169" s="714"/>
      <c r="BJ169" s="715"/>
      <c r="BK169" s="716"/>
      <c r="BL169" s="716"/>
      <c r="BM169" s="716"/>
      <c r="BN169" s="717"/>
    </row>
    <row r="170" spans="2:66" ht="20.25" customHeight="1">
      <c r="B170" s="661"/>
      <c r="C170" s="815"/>
      <c r="D170" s="818"/>
      <c r="E170" s="681"/>
      <c r="F170" s="817"/>
      <c r="G170" s="753"/>
      <c r="H170" s="754"/>
      <c r="I170" s="293"/>
      <c r="J170" s="294">
        <f>G169</f>
        <v>0</v>
      </c>
      <c r="K170" s="293"/>
      <c r="L170" s="294">
        <f>M169</f>
        <v>0</v>
      </c>
      <c r="M170" s="755"/>
      <c r="N170" s="756"/>
      <c r="O170" s="757"/>
      <c r="P170" s="758"/>
      <c r="Q170" s="758"/>
      <c r="R170" s="754"/>
      <c r="S170" s="655"/>
      <c r="T170" s="656"/>
      <c r="U170" s="656"/>
      <c r="V170" s="656"/>
      <c r="W170" s="657"/>
      <c r="X170" s="287" t="s">
        <v>903</v>
      </c>
      <c r="Y170" s="288"/>
      <c r="Z170" s="289"/>
      <c r="AA170" s="275" t="str">
        <f>IF(AA169="","",VLOOKUP(AA169,'②シフト記号表（従来型・ユニット型共通）'!$C$6:$L$47,10,FALSE))</f>
        <v/>
      </c>
      <c r="AB170" s="276" t="str">
        <f>IF(AB169="","",VLOOKUP(AB169,'②シフト記号表（従来型・ユニット型共通）'!$C$6:$L$47,10,FALSE))</f>
        <v/>
      </c>
      <c r="AC170" s="276" t="str">
        <f>IF(AC169="","",VLOOKUP(AC169,'②シフト記号表（従来型・ユニット型共通）'!$C$6:$L$47,10,FALSE))</f>
        <v/>
      </c>
      <c r="AD170" s="276" t="str">
        <f>IF(AD169="","",VLOOKUP(AD169,'②シフト記号表（従来型・ユニット型共通）'!$C$6:$L$47,10,FALSE))</f>
        <v/>
      </c>
      <c r="AE170" s="276" t="str">
        <f>IF(AE169="","",VLOOKUP(AE169,'②シフト記号表（従来型・ユニット型共通）'!$C$6:$L$47,10,FALSE))</f>
        <v/>
      </c>
      <c r="AF170" s="276" t="str">
        <f>IF(AF169="","",VLOOKUP(AF169,'②シフト記号表（従来型・ユニット型共通）'!$C$6:$L$47,10,FALSE))</f>
        <v/>
      </c>
      <c r="AG170" s="277" t="str">
        <f>IF(AG169="","",VLOOKUP(AG169,'②シフト記号表（従来型・ユニット型共通）'!$C$6:$L$47,10,FALSE))</f>
        <v/>
      </c>
      <c r="AH170" s="275" t="str">
        <f>IF(AH169="","",VLOOKUP(AH169,'②シフト記号表（従来型・ユニット型共通）'!$C$6:$L$47,10,FALSE))</f>
        <v/>
      </c>
      <c r="AI170" s="276" t="str">
        <f>IF(AI169="","",VLOOKUP(AI169,'②シフト記号表（従来型・ユニット型共通）'!$C$6:$L$47,10,FALSE))</f>
        <v/>
      </c>
      <c r="AJ170" s="276" t="str">
        <f>IF(AJ169="","",VLOOKUP(AJ169,'②シフト記号表（従来型・ユニット型共通）'!$C$6:$L$47,10,FALSE))</f>
        <v/>
      </c>
      <c r="AK170" s="276" t="str">
        <f>IF(AK169="","",VLOOKUP(AK169,'②シフト記号表（従来型・ユニット型共通）'!$C$6:$L$47,10,FALSE))</f>
        <v/>
      </c>
      <c r="AL170" s="276" t="str">
        <f>IF(AL169="","",VLOOKUP(AL169,'②シフト記号表（従来型・ユニット型共通）'!$C$6:$L$47,10,FALSE))</f>
        <v/>
      </c>
      <c r="AM170" s="276" t="str">
        <f>IF(AM169="","",VLOOKUP(AM169,'②シフト記号表（従来型・ユニット型共通）'!$C$6:$L$47,10,FALSE))</f>
        <v/>
      </c>
      <c r="AN170" s="277" t="str">
        <f>IF(AN169="","",VLOOKUP(AN169,'②シフト記号表（従来型・ユニット型共通）'!$C$6:$L$47,10,FALSE))</f>
        <v/>
      </c>
      <c r="AO170" s="275" t="str">
        <f>IF(AO169="","",VLOOKUP(AO169,'②シフト記号表（従来型・ユニット型共通）'!$C$6:$L$47,10,FALSE))</f>
        <v/>
      </c>
      <c r="AP170" s="276" t="str">
        <f>IF(AP169="","",VLOOKUP(AP169,'②シフト記号表（従来型・ユニット型共通）'!$C$6:$L$47,10,FALSE))</f>
        <v/>
      </c>
      <c r="AQ170" s="276" t="str">
        <f>IF(AQ169="","",VLOOKUP(AQ169,'②シフト記号表（従来型・ユニット型共通）'!$C$6:$L$47,10,FALSE))</f>
        <v/>
      </c>
      <c r="AR170" s="276" t="str">
        <f>IF(AR169="","",VLOOKUP(AR169,'②シフト記号表（従来型・ユニット型共通）'!$C$6:$L$47,10,FALSE))</f>
        <v/>
      </c>
      <c r="AS170" s="276" t="str">
        <f>IF(AS169="","",VLOOKUP(AS169,'②シフト記号表（従来型・ユニット型共通）'!$C$6:$L$47,10,FALSE))</f>
        <v/>
      </c>
      <c r="AT170" s="276" t="str">
        <f>IF(AT169="","",VLOOKUP(AT169,'②シフト記号表（従来型・ユニット型共通）'!$C$6:$L$47,10,FALSE))</f>
        <v/>
      </c>
      <c r="AU170" s="277" t="str">
        <f>IF(AU169="","",VLOOKUP(AU169,'②シフト記号表（従来型・ユニット型共通）'!$C$6:$L$47,10,FALSE))</f>
        <v/>
      </c>
      <c r="AV170" s="275" t="str">
        <f>IF(AV169="","",VLOOKUP(AV169,'②シフト記号表（従来型・ユニット型共通）'!$C$6:$L$47,10,FALSE))</f>
        <v/>
      </c>
      <c r="AW170" s="276" t="str">
        <f>IF(AW169="","",VLOOKUP(AW169,'②シフト記号表（従来型・ユニット型共通）'!$C$6:$L$47,10,FALSE))</f>
        <v/>
      </c>
      <c r="AX170" s="276" t="str">
        <f>IF(AX169="","",VLOOKUP(AX169,'②シフト記号表（従来型・ユニット型共通）'!$C$6:$L$47,10,FALSE))</f>
        <v/>
      </c>
      <c r="AY170" s="276" t="str">
        <f>IF(AY169="","",VLOOKUP(AY169,'②シフト記号表（従来型・ユニット型共通）'!$C$6:$L$47,10,FALSE))</f>
        <v/>
      </c>
      <c r="AZ170" s="276" t="str">
        <f>IF(AZ169="","",VLOOKUP(AZ169,'②シフト記号表（従来型・ユニット型共通）'!$C$6:$L$47,10,FALSE))</f>
        <v/>
      </c>
      <c r="BA170" s="276" t="str">
        <f>IF(BA169="","",VLOOKUP(BA169,'②シフト記号表（従来型・ユニット型共通）'!$C$6:$L$47,10,FALSE))</f>
        <v/>
      </c>
      <c r="BB170" s="277" t="str">
        <f>IF(BB169="","",VLOOKUP(BB169,'②シフト記号表（従来型・ユニット型共通）'!$C$6:$L$47,10,FALSE))</f>
        <v/>
      </c>
      <c r="BC170" s="275" t="str">
        <f>IF(BC169="","",VLOOKUP(BC169,'②シフト記号表（従来型・ユニット型共通）'!$C$6:$L$47,10,FALSE))</f>
        <v/>
      </c>
      <c r="BD170" s="276" t="str">
        <f>IF(BD169="","",VLOOKUP(BD169,'②シフト記号表（従来型・ユニット型共通）'!$C$6:$L$47,10,FALSE))</f>
        <v/>
      </c>
      <c r="BE170" s="276" t="str">
        <f>IF(BE169="","",VLOOKUP(BE169,'②シフト記号表（従来型・ユニット型共通）'!$C$6:$L$47,10,FALSE))</f>
        <v/>
      </c>
      <c r="BF170" s="750">
        <f>IF($BI$3="４週",SUM(AA170:BB170),IF($BI$3="暦月",SUM(AA170:BE170),""))</f>
        <v>0</v>
      </c>
      <c r="BG170" s="751"/>
      <c r="BH170" s="752">
        <f>IF($BI$3="４週",BF170/4,IF($BI$3="暦月",(BF170/($BI$8/7)),""))</f>
        <v>0</v>
      </c>
      <c r="BI170" s="751"/>
      <c r="BJ170" s="747"/>
      <c r="BK170" s="748"/>
      <c r="BL170" s="748"/>
      <c r="BM170" s="748"/>
      <c r="BN170" s="749"/>
    </row>
    <row r="171" spans="2:66" ht="20.25" customHeight="1">
      <c r="B171" s="660">
        <f>B169+1</f>
        <v>78</v>
      </c>
      <c r="C171" s="814"/>
      <c r="D171" s="816"/>
      <c r="E171" s="681"/>
      <c r="F171" s="817"/>
      <c r="G171" s="724"/>
      <c r="H171" s="651"/>
      <c r="I171" s="270"/>
      <c r="J171" s="271"/>
      <c r="K171" s="270"/>
      <c r="L171" s="271"/>
      <c r="M171" s="725"/>
      <c r="N171" s="726"/>
      <c r="O171" s="649"/>
      <c r="P171" s="650"/>
      <c r="Q171" s="650"/>
      <c r="R171" s="651"/>
      <c r="S171" s="655"/>
      <c r="T171" s="656"/>
      <c r="U171" s="656"/>
      <c r="V171" s="656"/>
      <c r="W171" s="657"/>
      <c r="X171" s="290" t="s">
        <v>902</v>
      </c>
      <c r="Y171" s="291"/>
      <c r="Z171" s="292"/>
      <c r="AA171" s="283"/>
      <c r="AB171" s="284"/>
      <c r="AC171" s="284"/>
      <c r="AD171" s="284"/>
      <c r="AE171" s="284"/>
      <c r="AF171" s="284"/>
      <c r="AG171" s="285"/>
      <c r="AH171" s="283"/>
      <c r="AI171" s="284"/>
      <c r="AJ171" s="284"/>
      <c r="AK171" s="284"/>
      <c r="AL171" s="284"/>
      <c r="AM171" s="284"/>
      <c r="AN171" s="285"/>
      <c r="AO171" s="283"/>
      <c r="AP171" s="284"/>
      <c r="AQ171" s="284"/>
      <c r="AR171" s="284"/>
      <c r="AS171" s="284"/>
      <c r="AT171" s="284"/>
      <c r="AU171" s="285"/>
      <c r="AV171" s="283"/>
      <c r="AW171" s="284"/>
      <c r="AX171" s="284"/>
      <c r="AY171" s="284"/>
      <c r="AZ171" s="284"/>
      <c r="BA171" s="284"/>
      <c r="BB171" s="285"/>
      <c r="BC171" s="283"/>
      <c r="BD171" s="284"/>
      <c r="BE171" s="286"/>
      <c r="BF171" s="658"/>
      <c r="BG171" s="659"/>
      <c r="BH171" s="713"/>
      <c r="BI171" s="714"/>
      <c r="BJ171" s="715"/>
      <c r="BK171" s="716"/>
      <c r="BL171" s="716"/>
      <c r="BM171" s="716"/>
      <c r="BN171" s="717"/>
    </row>
    <row r="172" spans="2:66" ht="20.25" customHeight="1">
      <c r="B172" s="661"/>
      <c r="C172" s="815"/>
      <c r="D172" s="818"/>
      <c r="E172" s="681"/>
      <c r="F172" s="817"/>
      <c r="G172" s="753"/>
      <c r="H172" s="754"/>
      <c r="I172" s="293"/>
      <c r="J172" s="294">
        <f>G171</f>
        <v>0</v>
      </c>
      <c r="K172" s="293"/>
      <c r="L172" s="294">
        <f>M171</f>
        <v>0</v>
      </c>
      <c r="M172" s="755"/>
      <c r="N172" s="756"/>
      <c r="O172" s="757"/>
      <c r="P172" s="758"/>
      <c r="Q172" s="758"/>
      <c r="R172" s="754"/>
      <c r="S172" s="655"/>
      <c r="T172" s="656"/>
      <c r="U172" s="656"/>
      <c r="V172" s="656"/>
      <c r="W172" s="657"/>
      <c r="X172" s="287" t="s">
        <v>903</v>
      </c>
      <c r="Y172" s="288"/>
      <c r="Z172" s="289"/>
      <c r="AA172" s="275" t="str">
        <f>IF(AA171="","",VLOOKUP(AA171,'②シフト記号表（従来型・ユニット型共通）'!$C$6:$L$47,10,FALSE))</f>
        <v/>
      </c>
      <c r="AB172" s="276" t="str">
        <f>IF(AB171="","",VLOOKUP(AB171,'②シフト記号表（従来型・ユニット型共通）'!$C$6:$L$47,10,FALSE))</f>
        <v/>
      </c>
      <c r="AC172" s="276" t="str">
        <f>IF(AC171="","",VLOOKUP(AC171,'②シフト記号表（従来型・ユニット型共通）'!$C$6:$L$47,10,FALSE))</f>
        <v/>
      </c>
      <c r="AD172" s="276" t="str">
        <f>IF(AD171="","",VLOOKUP(AD171,'②シフト記号表（従来型・ユニット型共通）'!$C$6:$L$47,10,FALSE))</f>
        <v/>
      </c>
      <c r="AE172" s="276" t="str">
        <f>IF(AE171="","",VLOOKUP(AE171,'②シフト記号表（従来型・ユニット型共通）'!$C$6:$L$47,10,FALSE))</f>
        <v/>
      </c>
      <c r="AF172" s="276" t="str">
        <f>IF(AF171="","",VLOOKUP(AF171,'②シフト記号表（従来型・ユニット型共通）'!$C$6:$L$47,10,FALSE))</f>
        <v/>
      </c>
      <c r="AG172" s="277" t="str">
        <f>IF(AG171="","",VLOOKUP(AG171,'②シフト記号表（従来型・ユニット型共通）'!$C$6:$L$47,10,FALSE))</f>
        <v/>
      </c>
      <c r="AH172" s="275" t="str">
        <f>IF(AH171="","",VLOOKUP(AH171,'②シフト記号表（従来型・ユニット型共通）'!$C$6:$L$47,10,FALSE))</f>
        <v/>
      </c>
      <c r="AI172" s="276" t="str">
        <f>IF(AI171="","",VLOOKUP(AI171,'②シフト記号表（従来型・ユニット型共通）'!$C$6:$L$47,10,FALSE))</f>
        <v/>
      </c>
      <c r="AJ172" s="276" t="str">
        <f>IF(AJ171="","",VLOOKUP(AJ171,'②シフト記号表（従来型・ユニット型共通）'!$C$6:$L$47,10,FALSE))</f>
        <v/>
      </c>
      <c r="AK172" s="276" t="str">
        <f>IF(AK171="","",VLOOKUP(AK171,'②シフト記号表（従来型・ユニット型共通）'!$C$6:$L$47,10,FALSE))</f>
        <v/>
      </c>
      <c r="AL172" s="276" t="str">
        <f>IF(AL171="","",VLOOKUP(AL171,'②シフト記号表（従来型・ユニット型共通）'!$C$6:$L$47,10,FALSE))</f>
        <v/>
      </c>
      <c r="AM172" s="276" t="str">
        <f>IF(AM171="","",VLOOKUP(AM171,'②シフト記号表（従来型・ユニット型共通）'!$C$6:$L$47,10,FALSE))</f>
        <v/>
      </c>
      <c r="AN172" s="277" t="str">
        <f>IF(AN171="","",VLOOKUP(AN171,'②シフト記号表（従来型・ユニット型共通）'!$C$6:$L$47,10,FALSE))</f>
        <v/>
      </c>
      <c r="AO172" s="275" t="str">
        <f>IF(AO171="","",VLOOKUP(AO171,'②シフト記号表（従来型・ユニット型共通）'!$C$6:$L$47,10,FALSE))</f>
        <v/>
      </c>
      <c r="AP172" s="276" t="str">
        <f>IF(AP171="","",VLOOKUP(AP171,'②シフト記号表（従来型・ユニット型共通）'!$C$6:$L$47,10,FALSE))</f>
        <v/>
      </c>
      <c r="AQ172" s="276" t="str">
        <f>IF(AQ171="","",VLOOKUP(AQ171,'②シフト記号表（従来型・ユニット型共通）'!$C$6:$L$47,10,FALSE))</f>
        <v/>
      </c>
      <c r="AR172" s="276" t="str">
        <f>IF(AR171="","",VLOOKUP(AR171,'②シフト記号表（従来型・ユニット型共通）'!$C$6:$L$47,10,FALSE))</f>
        <v/>
      </c>
      <c r="AS172" s="276" t="str">
        <f>IF(AS171="","",VLOOKUP(AS171,'②シフト記号表（従来型・ユニット型共通）'!$C$6:$L$47,10,FALSE))</f>
        <v/>
      </c>
      <c r="AT172" s="276" t="str">
        <f>IF(AT171="","",VLOOKUP(AT171,'②シフト記号表（従来型・ユニット型共通）'!$C$6:$L$47,10,FALSE))</f>
        <v/>
      </c>
      <c r="AU172" s="277" t="str">
        <f>IF(AU171="","",VLOOKUP(AU171,'②シフト記号表（従来型・ユニット型共通）'!$C$6:$L$47,10,FALSE))</f>
        <v/>
      </c>
      <c r="AV172" s="275" t="str">
        <f>IF(AV171="","",VLOOKUP(AV171,'②シフト記号表（従来型・ユニット型共通）'!$C$6:$L$47,10,FALSE))</f>
        <v/>
      </c>
      <c r="AW172" s="276" t="str">
        <f>IF(AW171="","",VLOOKUP(AW171,'②シフト記号表（従来型・ユニット型共通）'!$C$6:$L$47,10,FALSE))</f>
        <v/>
      </c>
      <c r="AX172" s="276" t="str">
        <f>IF(AX171="","",VLOOKUP(AX171,'②シフト記号表（従来型・ユニット型共通）'!$C$6:$L$47,10,FALSE))</f>
        <v/>
      </c>
      <c r="AY172" s="276" t="str">
        <f>IF(AY171="","",VLOOKUP(AY171,'②シフト記号表（従来型・ユニット型共通）'!$C$6:$L$47,10,FALSE))</f>
        <v/>
      </c>
      <c r="AZ172" s="276" t="str">
        <f>IF(AZ171="","",VLOOKUP(AZ171,'②シフト記号表（従来型・ユニット型共通）'!$C$6:$L$47,10,FALSE))</f>
        <v/>
      </c>
      <c r="BA172" s="276" t="str">
        <f>IF(BA171="","",VLOOKUP(BA171,'②シフト記号表（従来型・ユニット型共通）'!$C$6:$L$47,10,FALSE))</f>
        <v/>
      </c>
      <c r="BB172" s="277" t="str">
        <f>IF(BB171="","",VLOOKUP(BB171,'②シフト記号表（従来型・ユニット型共通）'!$C$6:$L$47,10,FALSE))</f>
        <v/>
      </c>
      <c r="BC172" s="275" t="str">
        <f>IF(BC171="","",VLOOKUP(BC171,'②シフト記号表（従来型・ユニット型共通）'!$C$6:$L$47,10,FALSE))</f>
        <v/>
      </c>
      <c r="BD172" s="276" t="str">
        <f>IF(BD171="","",VLOOKUP(BD171,'②シフト記号表（従来型・ユニット型共通）'!$C$6:$L$47,10,FALSE))</f>
        <v/>
      </c>
      <c r="BE172" s="276" t="str">
        <f>IF(BE171="","",VLOOKUP(BE171,'②シフト記号表（従来型・ユニット型共通）'!$C$6:$L$47,10,FALSE))</f>
        <v/>
      </c>
      <c r="BF172" s="750">
        <f>IF($BI$3="４週",SUM(AA172:BB172),IF($BI$3="暦月",SUM(AA172:BE172),""))</f>
        <v>0</v>
      </c>
      <c r="BG172" s="751"/>
      <c r="BH172" s="752">
        <f>IF($BI$3="４週",BF172/4,IF($BI$3="暦月",(BF172/($BI$8/7)),""))</f>
        <v>0</v>
      </c>
      <c r="BI172" s="751"/>
      <c r="BJ172" s="747"/>
      <c r="BK172" s="748"/>
      <c r="BL172" s="748"/>
      <c r="BM172" s="748"/>
      <c r="BN172" s="749"/>
    </row>
    <row r="173" spans="2:66" ht="20.25" customHeight="1">
      <c r="B173" s="660">
        <f>B171+1</f>
        <v>79</v>
      </c>
      <c r="C173" s="814"/>
      <c r="D173" s="816"/>
      <c r="E173" s="681"/>
      <c r="F173" s="817"/>
      <c r="G173" s="724"/>
      <c r="H173" s="651"/>
      <c r="I173" s="270"/>
      <c r="J173" s="271"/>
      <c r="K173" s="270"/>
      <c r="L173" s="271"/>
      <c r="M173" s="725"/>
      <c r="N173" s="726"/>
      <c r="O173" s="649"/>
      <c r="P173" s="650"/>
      <c r="Q173" s="650"/>
      <c r="R173" s="651"/>
      <c r="S173" s="655"/>
      <c r="T173" s="656"/>
      <c r="U173" s="656"/>
      <c r="V173" s="656"/>
      <c r="W173" s="657"/>
      <c r="X173" s="290" t="s">
        <v>902</v>
      </c>
      <c r="Y173" s="291"/>
      <c r="Z173" s="292"/>
      <c r="AA173" s="283"/>
      <c r="AB173" s="284"/>
      <c r="AC173" s="284"/>
      <c r="AD173" s="284"/>
      <c r="AE173" s="284"/>
      <c r="AF173" s="284"/>
      <c r="AG173" s="285"/>
      <c r="AH173" s="283"/>
      <c r="AI173" s="284"/>
      <c r="AJ173" s="284"/>
      <c r="AK173" s="284"/>
      <c r="AL173" s="284"/>
      <c r="AM173" s="284"/>
      <c r="AN173" s="285"/>
      <c r="AO173" s="283"/>
      <c r="AP173" s="284"/>
      <c r="AQ173" s="284"/>
      <c r="AR173" s="284"/>
      <c r="AS173" s="284"/>
      <c r="AT173" s="284"/>
      <c r="AU173" s="285"/>
      <c r="AV173" s="283"/>
      <c r="AW173" s="284"/>
      <c r="AX173" s="284"/>
      <c r="AY173" s="284"/>
      <c r="AZ173" s="284"/>
      <c r="BA173" s="284"/>
      <c r="BB173" s="285"/>
      <c r="BC173" s="283"/>
      <c r="BD173" s="284"/>
      <c r="BE173" s="286"/>
      <c r="BF173" s="658"/>
      <c r="BG173" s="659"/>
      <c r="BH173" s="713"/>
      <c r="BI173" s="714"/>
      <c r="BJ173" s="715"/>
      <c r="BK173" s="716"/>
      <c r="BL173" s="716"/>
      <c r="BM173" s="716"/>
      <c r="BN173" s="717"/>
    </row>
    <row r="174" spans="2:66" ht="20.25" customHeight="1">
      <c r="B174" s="661"/>
      <c r="C174" s="815"/>
      <c r="D174" s="818"/>
      <c r="E174" s="681"/>
      <c r="F174" s="817"/>
      <c r="G174" s="753"/>
      <c r="H174" s="754"/>
      <c r="I174" s="293"/>
      <c r="J174" s="294">
        <f>G173</f>
        <v>0</v>
      </c>
      <c r="K174" s="293"/>
      <c r="L174" s="294">
        <f>M173</f>
        <v>0</v>
      </c>
      <c r="M174" s="755"/>
      <c r="N174" s="756"/>
      <c r="O174" s="757"/>
      <c r="P174" s="758"/>
      <c r="Q174" s="758"/>
      <c r="R174" s="754"/>
      <c r="S174" s="655"/>
      <c r="T174" s="656"/>
      <c r="U174" s="656"/>
      <c r="V174" s="656"/>
      <c r="W174" s="657"/>
      <c r="X174" s="287" t="s">
        <v>903</v>
      </c>
      <c r="Y174" s="288"/>
      <c r="Z174" s="289"/>
      <c r="AA174" s="275" t="str">
        <f>IF(AA173="","",VLOOKUP(AA173,'②シフト記号表（従来型・ユニット型共通）'!$C$6:$L$47,10,FALSE))</f>
        <v/>
      </c>
      <c r="AB174" s="276" t="str">
        <f>IF(AB173="","",VLOOKUP(AB173,'②シフト記号表（従来型・ユニット型共通）'!$C$6:$L$47,10,FALSE))</f>
        <v/>
      </c>
      <c r="AC174" s="276" t="str">
        <f>IF(AC173="","",VLOOKUP(AC173,'②シフト記号表（従来型・ユニット型共通）'!$C$6:$L$47,10,FALSE))</f>
        <v/>
      </c>
      <c r="AD174" s="276" t="str">
        <f>IF(AD173="","",VLOOKUP(AD173,'②シフト記号表（従来型・ユニット型共通）'!$C$6:$L$47,10,FALSE))</f>
        <v/>
      </c>
      <c r="AE174" s="276" t="str">
        <f>IF(AE173="","",VLOOKUP(AE173,'②シフト記号表（従来型・ユニット型共通）'!$C$6:$L$47,10,FALSE))</f>
        <v/>
      </c>
      <c r="AF174" s="276" t="str">
        <f>IF(AF173="","",VLOOKUP(AF173,'②シフト記号表（従来型・ユニット型共通）'!$C$6:$L$47,10,FALSE))</f>
        <v/>
      </c>
      <c r="AG174" s="277" t="str">
        <f>IF(AG173="","",VLOOKUP(AG173,'②シフト記号表（従来型・ユニット型共通）'!$C$6:$L$47,10,FALSE))</f>
        <v/>
      </c>
      <c r="AH174" s="275" t="str">
        <f>IF(AH173="","",VLOOKUP(AH173,'②シフト記号表（従来型・ユニット型共通）'!$C$6:$L$47,10,FALSE))</f>
        <v/>
      </c>
      <c r="AI174" s="276" t="str">
        <f>IF(AI173="","",VLOOKUP(AI173,'②シフト記号表（従来型・ユニット型共通）'!$C$6:$L$47,10,FALSE))</f>
        <v/>
      </c>
      <c r="AJ174" s="276" t="str">
        <f>IF(AJ173="","",VLOOKUP(AJ173,'②シフト記号表（従来型・ユニット型共通）'!$C$6:$L$47,10,FALSE))</f>
        <v/>
      </c>
      <c r="AK174" s="276" t="str">
        <f>IF(AK173="","",VLOOKUP(AK173,'②シフト記号表（従来型・ユニット型共通）'!$C$6:$L$47,10,FALSE))</f>
        <v/>
      </c>
      <c r="AL174" s="276" t="str">
        <f>IF(AL173="","",VLOOKUP(AL173,'②シフト記号表（従来型・ユニット型共通）'!$C$6:$L$47,10,FALSE))</f>
        <v/>
      </c>
      <c r="AM174" s="276" t="str">
        <f>IF(AM173="","",VLOOKUP(AM173,'②シフト記号表（従来型・ユニット型共通）'!$C$6:$L$47,10,FALSE))</f>
        <v/>
      </c>
      <c r="AN174" s="277" t="str">
        <f>IF(AN173="","",VLOOKUP(AN173,'②シフト記号表（従来型・ユニット型共通）'!$C$6:$L$47,10,FALSE))</f>
        <v/>
      </c>
      <c r="AO174" s="275" t="str">
        <f>IF(AO173="","",VLOOKUP(AO173,'②シフト記号表（従来型・ユニット型共通）'!$C$6:$L$47,10,FALSE))</f>
        <v/>
      </c>
      <c r="AP174" s="276" t="str">
        <f>IF(AP173="","",VLOOKUP(AP173,'②シフト記号表（従来型・ユニット型共通）'!$C$6:$L$47,10,FALSE))</f>
        <v/>
      </c>
      <c r="AQ174" s="276" t="str">
        <f>IF(AQ173="","",VLOOKUP(AQ173,'②シフト記号表（従来型・ユニット型共通）'!$C$6:$L$47,10,FALSE))</f>
        <v/>
      </c>
      <c r="AR174" s="276" t="str">
        <f>IF(AR173="","",VLOOKUP(AR173,'②シフト記号表（従来型・ユニット型共通）'!$C$6:$L$47,10,FALSE))</f>
        <v/>
      </c>
      <c r="AS174" s="276" t="str">
        <f>IF(AS173="","",VLOOKUP(AS173,'②シフト記号表（従来型・ユニット型共通）'!$C$6:$L$47,10,FALSE))</f>
        <v/>
      </c>
      <c r="AT174" s="276" t="str">
        <f>IF(AT173="","",VLOOKUP(AT173,'②シフト記号表（従来型・ユニット型共通）'!$C$6:$L$47,10,FALSE))</f>
        <v/>
      </c>
      <c r="AU174" s="277" t="str">
        <f>IF(AU173="","",VLOOKUP(AU173,'②シフト記号表（従来型・ユニット型共通）'!$C$6:$L$47,10,FALSE))</f>
        <v/>
      </c>
      <c r="AV174" s="275" t="str">
        <f>IF(AV173="","",VLOOKUP(AV173,'②シフト記号表（従来型・ユニット型共通）'!$C$6:$L$47,10,FALSE))</f>
        <v/>
      </c>
      <c r="AW174" s="276" t="str">
        <f>IF(AW173="","",VLOOKUP(AW173,'②シフト記号表（従来型・ユニット型共通）'!$C$6:$L$47,10,FALSE))</f>
        <v/>
      </c>
      <c r="AX174" s="276" t="str">
        <f>IF(AX173="","",VLOOKUP(AX173,'②シフト記号表（従来型・ユニット型共通）'!$C$6:$L$47,10,FALSE))</f>
        <v/>
      </c>
      <c r="AY174" s="276" t="str">
        <f>IF(AY173="","",VLOOKUP(AY173,'②シフト記号表（従来型・ユニット型共通）'!$C$6:$L$47,10,FALSE))</f>
        <v/>
      </c>
      <c r="AZ174" s="276" t="str">
        <f>IF(AZ173="","",VLOOKUP(AZ173,'②シフト記号表（従来型・ユニット型共通）'!$C$6:$L$47,10,FALSE))</f>
        <v/>
      </c>
      <c r="BA174" s="276" t="str">
        <f>IF(BA173="","",VLOOKUP(BA173,'②シフト記号表（従来型・ユニット型共通）'!$C$6:$L$47,10,FALSE))</f>
        <v/>
      </c>
      <c r="BB174" s="277" t="str">
        <f>IF(BB173="","",VLOOKUP(BB173,'②シフト記号表（従来型・ユニット型共通）'!$C$6:$L$47,10,FALSE))</f>
        <v/>
      </c>
      <c r="BC174" s="275" t="str">
        <f>IF(BC173="","",VLOOKUP(BC173,'②シフト記号表（従来型・ユニット型共通）'!$C$6:$L$47,10,FALSE))</f>
        <v/>
      </c>
      <c r="BD174" s="276" t="str">
        <f>IF(BD173="","",VLOOKUP(BD173,'②シフト記号表（従来型・ユニット型共通）'!$C$6:$L$47,10,FALSE))</f>
        <v/>
      </c>
      <c r="BE174" s="276" t="str">
        <f>IF(BE173="","",VLOOKUP(BE173,'②シフト記号表（従来型・ユニット型共通）'!$C$6:$L$47,10,FALSE))</f>
        <v/>
      </c>
      <c r="BF174" s="750">
        <f>IF($BI$3="４週",SUM(AA174:BB174),IF($BI$3="暦月",SUM(AA174:BE174),""))</f>
        <v>0</v>
      </c>
      <c r="BG174" s="751"/>
      <c r="BH174" s="752">
        <f>IF($BI$3="４週",BF174/4,IF($BI$3="暦月",(BF174/($BI$8/7)),""))</f>
        <v>0</v>
      </c>
      <c r="BI174" s="751"/>
      <c r="BJ174" s="747"/>
      <c r="BK174" s="748"/>
      <c r="BL174" s="748"/>
      <c r="BM174" s="748"/>
      <c r="BN174" s="749"/>
    </row>
    <row r="175" spans="2:66" ht="20.25" customHeight="1">
      <c r="B175" s="660">
        <f>B173+1</f>
        <v>80</v>
      </c>
      <c r="C175" s="814"/>
      <c r="D175" s="816"/>
      <c r="E175" s="681"/>
      <c r="F175" s="817"/>
      <c r="G175" s="724"/>
      <c r="H175" s="651"/>
      <c r="I175" s="270"/>
      <c r="J175" s="271"/>
      <c r="K175" s="270"/>
      <c r="L175" s="271"/>
      <c r="M175" s="725"/>
      <c r="N175" s="726"/>
      <c r="O175" s="649"/>
      <c r="P175" s="650"/>
      <c r="Q175" s="650"/>
      <c r="R175" s="651"/>
      <c r="S175" s="655"/>
      <c r="T175" s="656"/>
      <c r="U175" s="656"/>
      <c r="V175" s="656"/>
      <c r="W175" s="657"/>
      <c r="X175" s="290" t="s">
        <v>902</v>
      </c>
      <c r="Y175" s="291"/>
      <c r="Z175" s="292"/>
      <c r="AA175" s="283"/>
      <c r="AB175" s="284"/>
      <c r="AC175" s="284"/>
      <c r="AD175" s="284"/>
      <c r="AE175" s="284"/>
      <c r="AF175" s="284"/>
      <c r="AG175" s="285"/>
      <c r="AH175" s="283"/>
      <c r="AI175" s="284"/>
      <c r="AJ175" s="284"/>
      <c r="AK175" s="284"/>
      <c r="AL175" s="284"/>
      <c r="AM175" s="284"/>
      <c r="AN175" s="285"/>
      <c r="AO175" s="283"/>
      <c r="AP175" s="284"/>
      <c r="AQ175" s="284"/>
      <c r="AR175" s="284"/>
      <c r="AS175" s="284"/>
      <c r="AT175" s="284"/>
      <c r="AU175" s="285"/>
      <c r="AV175" s="283"/>
      <c r="AW175" s="284"/>
      <c r="AX175" s="284"/>
      <c r="AY175" s="284"/>
      <c r="AZ175" s="284"/>
      <c r="BA175" s="284"/>
      <c r="BB175" s="285"/>
      <c r="BC175" s="283"/>
      <c r="BD175" s="284"/>
      <c r="BE175" s="286"/>
      <c r="BF175" s="658"/>
      <c r="BG175" s="659"/>
      <c r="BH175" s="713"/>
      <c r="BI175" s="714"/>
      <c r="BJ175" s="715"/>
      <c r="BK175" s="716"/>
      <c r="BL175" s="716"/>
      <c r="BM175" s="716"/>
      <c r="BN175" s="717"/>
    </row>
    <row r="176" spans="2:66" ht="20.25" customHeight="1">
      <c r="B176" s="661"/>
      <c r="C176" s="815"/>
      <c r="D176" s="818"/>
      <c r="E176" s="681"/>
      <c r="F176" s="817"/>
      <c r="G176" s="753"/>
      <c r="H176" s="754"/>
      <c r="I176" s="293"/>
      <c r="J176" s="294">
        <f>G175</f>
        <v>0</v>
      </c>
      <c r="K176" s="293"/>
      <c r="L176" s="294">
        <f>M175</f>
        <v>0</v>
      </c>
      <c r="M176" s="755"/>
      <c r="N176" s="756"/>
      <c r="O176" s="757"/>
      <c r="P176" s="758"/>
      <c r="Q176" s="758"/>
      <c r="R176" s="754"/>
      <c r="S176" s="655"/>
      <c r="T176" s="656"/>
      <c r="U176" s="656"/>
      <c r="V176" s="656"/>
      <c r="W176" s="657"/>
      <c r="X176" s="287" t="s">
        <v>903</v>
      </c>
      <c r="Y176" s="288"/>
      <c r="Z176" s="289"/>
      <c r="AA176" s="275" t="str">
        <f>IF(AA175="","",VLOOKUP(AA175,'②シフト記号表（従来型・ユニット型共通）'!$C$6:$L$47,10,FALSE))</f>
        <v/>
      </c>
      <c r="AB176" s="276" t="str">
        <f>IF(AB175="","",VLOOKUP(AB175,'②シフト記号表（従来型・ユニット型共通）'!$C$6:$L$47,10,FALSE))</f>
        <v/>
      </c>
      <c r="AC176" s="276" t="str">
        <f>IF(AC175="","",VLOOKUP(AC175,'②シフト記号表（従来型・ユニット型共通）'!$C$6:$L$47,10,FALSE))</f>
        <v/>
      </c>
      <c r="AD176" s="276" t="str">
        <f>IF(AD175="","",VLOOKUP(AD175,'②シフト記号表（従来型・ユニット型共通）'!$C$6:$L$47,10,FALSE))</f>
        <v/>
      </c>
      <c r="AE176" s="276" t="str">
        <f>IF(AE175="","",VLOOKUP(AE175,'②シフト記号表（従来型・ユニット型共通）'!$C$6:$L$47,10,FALSE))</f>
        <v/>
      </c>
      <c r="AF176" s="276" t="str">
        <f>IF(AF175="","",VLOOKUP(AF175,'②シフト記号表（従来型・ユニット型共通）'!$C$6:$L$47,10,FALSE))</f>
        <v/>
      </c>
      <c r="AG176" s="277" t="str">
        <f>IF(AG175="","",VLOOKUP(AG175,'②シフト記号表（従来型・ユニット型共通）'!$C$6:$L$47,10,FALSE))</f>
        <v/>
      </c>
      <c r="AH176" s="275" t="str">
        <f>IF(AH175="","",VLOOKUP(AH175,'②シフト記号表（従来型・ユニット型共通）'!$C$6:$L$47,10,FALSE))</f>
        <v/>
      </c>
      <c r="AI176" s="276" t="str">
        <f>IF(AI175="","",VLOOKUP(AI175,'②シフト記号表（従来型・ユニット型共通）'!$C$6:$L$47,10,FALSE))</f>
        <v/>
      </c>
      <c r="AJ176" s="276" t="str">
        <f>IF(AJ175="","",VLOOKUP(AJ175,'②シフト記号表（従来型・ユニット型共通）'!$C$6:$L$47,10,FALSE))</f>
        <v/>
      </c>
      <c r="AK176" s="276" t="str">
        <f>IF(AK175="","",VLOOKUP(AK175,'②シフト記号表（従来型・ユニット型共通）'!$C$6:$L$47,10,FALSE))</f>
        <v/>
      </c>
      <c r="AL176" s="276" t="str">
        <f>IF(AL175="","",VLOOKUP(AL175,'②シフト記号表（従来型・ユニット型共通）'!$C$6:$L$47,10,FALSE))</f>
        <v/>
      </c>
      <c r="AM176" s="276" t="str">
        <f>IF(AM175="","",VLOOKUP(AM175,'②シフト記号表（従来型・ユニット型共通）'!$C$6:$L$47,10,FALSE))</f>
        <v/>
      </c>
      <c r="AN176" s="277" t="str">
        <f>IF(AN175="","",VLOOKUP(AN175,'②シフト記号表（従来型・ユニット型共通）'!$C$6:$L$47,10,FALSE))</f>
        <v/>
      </c>
      <c r="AO176" s="275" t="str">
        <f>IF(AO175="","",VLOOKUP(AO175,'②シフト記号表（従来型・ユニット型共通）'!$C$6:$L$47,10,FALSE))</f>
        <v/>
      </c>
      <c r="AP176" s="276" t="str">
        <f>IF(AP175="","",VLOOKUP(AP175,'②シフト記号表（従来型・ユニット型共通）'!$C$6:$L$47,10,FALSE))</f>
        <v/>
      </c>
      <c r="AQ176" s="276" t="str">
        <f>IF(AQ175="","",VLOOKUP(AQ175,'②シフト記号表（従来型・ユニット型共通）'!$C$6:$L$47,10,FALSE))</f>
        <v/>
      </c>
      <c r="AR176" s="276" t="str">
        <f>IF(AR175="","",VLOOKUP(AR175,'②シフト記号表（従来型・ユニット型共通）'!$C$6:$L$47,10,FALSE))</f>
        <v/>
      </c>
      <c r="AS176" s="276" t="str">
        <f>IF(AS175="","",VLOOKUP(AS175,'②シフト記号表（従来型・ユニット型共通）'!$C$6:$L$47,10,FALSE))</f>
        <v/>
      </c>
      <c r="AT176" s="276" t="str">
        <f>IF(AT175="","",VLOOKUP(AT175,'②シフト記号表（従来型・ユニット型共通）'!$C$6:$L$47,10,FALSE))</f>
        <v/>
      </c>
      <c r="AU176" s="277" t="str">
        <f>IF(AU175="","",VLOOKUP(AU175,'②シフト記号表（従来型・ユニット型共通）'!$C$6:$L$47,10,FALSE))</f>
        <v/>
      </c>
      <c r="AV176" s="275" t="str">
        <f>IF(AV175="","",VLOOKUP(AV175,'②シフト記号表（従来型・ユニット型共通）'!$C$6:$L$47,10,FALSE))</f>
        <v/>
      </c>
      <c r="AW176" s="276" t="str">
        <f>IF(AW175="","",VLOOKUP(AW175,'②シフト記号表（従来型・ユニット型共通）'!$C$6:$L$47,10,FALSE))</f>
        <v/>
      </c>
      <c r="AX176" s="276" t="str">
        <f>IF(AX175="","",VLOOKUP(AX175,'②シフト記号表（従来型・ユニット型共通）'!$C$6:$L$47,10,FALSE))</f>
        <v/>
      </c>
      <c r="AY176" s="276" t="str">
        <f>IF(AY175="","",VLOOKUP(AY175,'②シフト記号表（従来型・ユニット型共通）'!$C$6:$L$47,10,FALSE))</f>
        <v/>
      </c>
      <c r="AZ176" s="276" t="str">
        <f>IF(AZ175="","",VLOOKUP(AZ175,'②シフト記号表（従来型・ユニット型共通）'!$C$6:$L$47,10,FALSE))</f>
        <v/>
      </c>
      <c r="BA176" s="276" t="str">
        <f>IF(BA175="","",VLOOKUP(BA175,'②シフト記号表（従来型・ユニット型共通）'!$C$6:$L$47,10,FALSE))</f>
        <v/>
      </c>
      <c r="BB176" s="277" t="str">
        <f>IF(BB175="","",VLOOKUP(BB175,'②シフト記号表（従来型・ユニット型共通）'!$C$6:$L$47,10,FALSE))</f>
        <v/>
      </c>
      <c r="BC176" s="275" t="str">
        <f>IF(BC175="","",VLOOKUP(BC175,'②シフト記号表（従来型・ユニット型共通）'!$C$6:$L$47,10,FALSE))</f>
        <v/>
      </c>
      <c r="BD176" s="276" t="str">
        <f>IF(BD175="","",VLOOKUP(BD175,'②シフト記号表（従来型・ユニット型共通）'!$C$6:$L$47,10,FALSE))</f>
        <v/>
      </c>
      <c r="BE176" s="276" t="str">
        <f>IF(BE175="","",VLOOKUP(BE175,'②シフト記号表（従来型・ユニット型共通）'!$C$6:$L$47,10,FALSE))</f>
        <v/>
      </c>
      <c r="BF176" s="750">
        <f>IF($BI$3="４週",SUM(AA176:BB176),IF($BI$3="暦月",SUM(AA176:BE176),""))</f>
        <v>0</v>
      </c>
      <c r="BG176" s="751"/>
      <c r="BH176" s="752">
        <f>IF($BI$3="４週",BF176/4,IF($BI$3="暦月",(BF176/($BI$8/7)),""))</f>
        <v>0</v>
      </c>
      <c r="BI176" s="751"/>
      <c r="BJ176" s="747"/>
      <c r="BK176" s="748"/>
      <c r="BL176" s="748"/>
      <c r="BM176" s="748"/>
      <c r="BN176" s="749"/>
    </row>
    <row r="177" spans="2:66" ht="20.25" customHeight="1">
      <c r="B177" s="660">
        <f>B175+1</f>
        <v>81</v>
      </c>
      <c r="C177" s="814"/>
      <c r="D177" s="816"/>
      <c r="E177" s="681"/>
      <c r="F177" s="817"/>
      <c r="G177" s="724"/>
      <c r="H177" s="651"/>
      <c r="I177" s="270"/>
      <c r="J177" s="271"/>
      <c r="K177" s="270"/>
      <c r="L177" s="271"/>
      <c r="M177" s="725"/>
      <c r="N177" s="726"/>
      <c r="O177" s="649"/>
      <c r="P177" s="650"/>
      <c r="Q177" s="650"/>
      <c r="R177" s="651"/>
      <c r="S177" s="655"/>
      <c r="T177" s="656"/>
      <c r="U177" s="656"/>
      <c r="V177" s="656"/>
      <c r="W177" s="657"/>
      <c r="X177" s="290" t="s">
        <v>902</v>
      </c>
      <c r="Y177" s="291"/>
      <c r="Z177" s="292"/>
      <c r="AA177" s="283"/>
      <c r="AB177" s="284"/>
      <c r="AC177" s="284"/>
      <c r="AD177" s="284"/>
      <c r="AE177" s="284"/>
      <c r="AF177" s="284"/>
      <c r="AG177" s="285"/>
      <c r="AH177" s="283"/>
      <c r="AI177" s="284"/>
      <c r="AJ177" s="284"/>
      <c r="AK177" s="284"/>
      <c r="AL177" s="284"/>
      <c r="AM177" s="284"/>
      <c r="AN177" s="285"/>
      <c r="AO177" s="283"/>
      <c r="AP177" s="284"/>
      <c r="AQ177" s="284"/>
      <c r="AR177" s="284"/>
      <c r="AS177" s="284"/>
      <c r="AT177" s="284"/>
      <c r="AU177" s="285"/>
      <c r="AV177" s="283"/>
      <c r="AW177" s="284"/>
      <c r="AX177" s="284"/>
      <c r="AY177" s="284"/>
      <c r="AZ177" s="284"/>
      <c r="BA177" s="284"/>
      <c r="BB177" s="285"/>
      <c r="BC177" s="283"/>
      <c r="BD177" s="284"/>
      <c r="BE177" s="286"/>
      <c r="BF177" s="658"/>
      <c r="BG177" s="659"/>
      <c r="BH177" s="713"/>
      <c r="BI177" s="714"/>
      <c r="BJ177" s="715"/>
      <c r="BK177" s="716"/>
      <c r="BL177" s="716"/>
      <c r="BM177" s="716"/>
      <c r="BN177" s="717"/>
    </row>
    <row r="178" spans="2:66" ht="20.25" customHeight="1">
      <c r="B178" s="661"/>
      <c r="C178" s="815"/>
      <c r="D178" s="818"/>
      <c r="E178" s="681"/>
      <c r="F178" s="817"/>
      <c r="G178" s="753"/>
      <c r="H178" s="754"/>
      <c r="I178" s="293"/>
      <c r="J178" s="294">
        <f>G177</f>
        <v>0</v>
      </c>
      <c r="K178" s="293"/>
      <c r="L178" s="294">
        <f>M177</f>
        <v>0</v>
      </c>
      <c r="M178" s="755"/>
      <c r="N178" s="756"/>
      <c r="O178" s="757"/>
      <c r="P178" s="758"/>
      <c r="Q178" s="758"/>
      <c r="R178" s="754"/>
      <c r="S178" s="655"/>
      <c r="T178" s="656"/>
      <c r="U178" s="656"/>
      <c r="V178" s="656"/>
      <c r="W178" s="657"/>
      <c r="X178" s="287" t="s">
        <v>903</v>
      </c>
      <c r="Y178" s="288"/>
      <c r="Z178" s="289"/>
      <c r="AA178" s="275" t="str">
        <f>IF(AA177="","",VLOOKUP(AA177,'②シフト記号表（従来型・ユニット型共通）'!$C$6:$L$47,10,FALSE))</f>
        <v/>
      </c>
      <c r="AB178" s="276" t="str">
        <f>IF(AB177="","",VLOOKUP(AB177,'②シフト記号表（従来型・ユニット型共通）'!$C$6:$L$47,10,FALSE))</f>
        <v/>
      </c>
      <c r="AC178" s="276" t="str">
        <f>IF(AC177="","",VLOOKUP(AC177,'②シフト記号表（従来型・ユニット型共通）'!$C$6:$L$47,10,FALSE))</f>
        <v/>
      </c>
      <c r="AD178" s="276" t="str">
        <f>IF(AD177="","",VLOOKUP(AD177,'②シフト記号表（従来型・ユニット型共通）'!$C$6:$L$47,10,FALSE))</f>
        <v/>
      </c>
      <c r="AE178" s="276" t="str">
        <f>IF(AE177="","",VLOOKUP(AE177,'②シフト記号表（従来型・ユニット型共通）'!$C$6:$L$47,10,FALSE))</f>
        <v/>
      </c>
      <c r="AF178" s="276" t="str">
        <f>IF(AF177="","",VLOOKUP(AF177,'②シフト記号表（従来型・ユニット型共通）'!$C$6:$L$47,10,FALSE))</f>
        <v/>
      </c>
      <c r="AG178" s="277" t="str">
        <f>IF(AG177="","",VLOOKUP(AG177,'②シフト記号表（従来型・ユニット型共通）'!$C$6:$L$47,10,FALSE))</f>
        <v/>
      </c>
      <c r="AH178" s="275" t="str">
        <f>IF(AH177="","",VLOOKUP(AH177,'②シフト記号表（従来型・ユニット型共通）'!$C$6:$L$47,10,FALSE))</f>
        <v/>
      </c>
      <c r="AI178" s="276" t="str">
        <f>IF(AI177="","",VLOOKUP(AI177,'②シフト記号表（従来型・ユニット型共通）'!$C$6:$L$47,10,FALSE))</f>
        <v/>
      </c>
      <c r="AJ178" s="276" t="str">
        <f>IF(AJ177="","",VLOOKUP(AJ177,'②シフト記号表（従来型・ユニット型共通）'!$C$6:$L$47,10,FALSE))</f>
        <v/>
      </c>
      <c r="AK178" s="276" t="str">
        <f>IF(AK177="","",VLOOKUP(AK177,'②シフト記号表（従来型・ユニット型共通）'!$C$6:$L$47,10,FALSE))</f>
        <v/>
      </c>
      <c r="AL178" s="276" t="str">
        <f>IF(AL177="","",VLOOKUP(AL177,'②シフト記号表（従来型・ユニット型共通）'!$C$6:$L$47,10,FALSE))</f>
        <v/>
      </c>
      <c r="AM178" s="276" t="str">
        <f>IF(AM177="","",VLOOKUP(AM177,'②シフト記号表（従来型・ユニット型共通）'!$C$6:$L$47,10,FALSE))</f>
        <v/>
      </c>
      <c r="AN178" s="277" t="str">
        <f>IF(AN177="","",VLOOKUP(AN177,'②シフト記号表（従来型・ユニット型共通）'!$C$6:$L$47,10,FALSE))</f>
        <v/>
      </c>
      <c r="AO178" s="275" t="str">
        <f>IF(AO177="","",VLOOKUP(AO177,'②シフト記号表（従来型・ユニット型共通）'!$C$6:$L$47,10,FALSE))</f>
        <v/>
      </c>
      <c r="AP178" s="276" t="str">
        <f>IF(AP177="","",VLOOKUP(AP177,'②シフト記号表（従来型・ユニット型共通）'!$C$6:$L$47,10,FALSE))</f>
        <v/>
      </c>
      <c r="AQ178" s="276" t="str">
        <f>IF(AQ177="","",VLOOKUP(AQ177,'②シフト記号表（従来型・ユニット型共通）'!$C$6:$L$47,10,FALSE))</f>
        <v/>
      </c>
      <c r="AR178" s="276" t="str">
        <f>IF(AR177="","",VLOOKUP(AR177,'②シフト記号表（従来型・ユニット型共通）'!$C$6:$L$47,10,FALSE))</f>
        <v/>
      </c>
      <c r="AS178" s="276" t="str">
        <f>IF(AS177="","",VLOOKUP(AS177,'②シフト記号表（従来型・ユニット型共通）'!$C$6:$L$47,10,FALSE))</f>
        <v/>
      </c>
      <c r="AT178" s="276" t="str">
        <f>IF(AT177="","",VLOOKUP(AT177,'②シフト記号表（従来型・ユニット型共通）'!$C$6:$L$47,10,FALSE))</f>
        <v/>
      </c>
      <c r="AU178" s="277" t="str">
        <f>IF(AU177="","",VLOOKUP(AU177,'②シフト記号表（従来型・ユニット型共通）'!$C$6:$L$47,10,FALSE))</f>
        <v/>
      </c>
      <c r="AV178" s="275" t="str">
        <f>IF(AV177="","",VLOOKUP(AV177,'②シフト記号表（従来型・ユニット型共通）'!$C$6:$L$47,10,FALSE))</f>
        <v/>
      </c>
      <c r="AW178" s="276" t="str">
        <f>IF(AW177="","",VLOOKUP(AW177,'②シフト記号表（従来型・ユニット型共通）'!$C$6:$L$47,10,FALSE))</f>
        <v/>
      </c>
      <c r="AX178" s="276" t="str">
        <f>IF(AX177="","",VLOOKUP(AX177,'②シフト記号表（従来型・ユニット型共通）'!$C$6:$L$47,10,FALSE))</f>
        <v/>
      </c>
      <c r="AY178" s="276" t="str">
        <f>IF(AY177="","",VLOOKUP(AY177,'②シフト記号表（従来型・ユニット型共通）'!$C$6:$L$47,10,FALSE))</f>
        <v/>
      </c>
      <c r="AZ178" s="276" t="str">
        <f>IF(AZ177="","",VLOOKUP(AZ177,'②シフト記号表（従来型・ユニット型共通）'!$C$6:$L$47,10,FALSE))</f>
        <v/>
      </c>
      <c r="BA178" s="276" t="str">
        <f>IF(BA177="","",VLOOKUP(BA177,'②シフト記号表（従来型・ユニット型共通）'!$C$6:$L$47,10,FALSE))</f>
        <v/>
      </c>
      <c r="BB178" s="277" t="str">
        <f>IF(BB177="","",VLOOKUP(BB177,'②シフト記号表（従来型・ユニット型共通）'!$C$6:$L$47,10,FALSE))</f>
        <v/>
      </c>
      <c r="BC178" s="275" t="str">
        <f>IF(BC177="","",VLOOKUP(BC177,'②シフト記号表（従来型・ユニット型共通）'!$C$6:$L$47,10,FALSE))</f>
        <v/>
      </c>
      <c r="BD178" s="276" t="str">
        <f>IF(BD177="","",VLOOKUP(BD177,'②シフト記号表（従来型・ユニット型共通）'!$C$6:$L$47,10,FALSE))</f>
        <v/>
      </c>
      <c r="BE178" s="276" t="str">
        <f>IF(BE177="","",VLOOKUP(BE177,'②シフト記号表（従来型・ユニット型共通）'!$C$6:$L$47,10,FALSE))</f>
        <v/>
      </c>
      <c r="BF178" s="750">
        <f>IF($BI$3="４週",SUM(AA178:BB178),IF($BI$3="暦月",SUM(AA178:BE178),""))</f>
        <v>0</v>
      </c>
      <c r="BG178" s="751"/>
      <c r="BH178" s="752">
        <f>IF($BI$3="４週",BF178/4,IF($BI$3="暦月",(BF178/($BI$8/7)),""))</f>
        <v>0</v>
      </c>
      <c r="BI178" s="751"/>
      <c r="BJ178" s="747"/>
      <c r="BK178" s="748"/>
      <c r="BL178" s="748"/>
      <c r="BM178" s="748"/>
      <c r="BN178" s="749"/>
    </row>
    <row r="179" spans="2:66" ht="20.25" customHeight="1">
      <c r="B179" s="660">
        <f>B177+1</f>
        <v>82</v>
      </c>
      <c r="C179" s="814"/>
      <c r="D179" s="816"/>
      <c r="E179" s="681"/>
      <c r="F179" s="817"/>
      <c r="G179" s="724"/>
      <c r="H179" s="651"/>
      <c r="I179" s="270"/>
      <c r="J179" s="271"/>
      <c r="K179" s="270"/>
      <c r="L179" s="271"/>
      <c r="M179" s="725"/>
      <c r="N179" s="726"/>
      <c r="O179" s="649"/>
      <c r="P179" s="650"/>
      <c r="Q179" s="650"/>
      <c r="R179" s="651"/>
      <c r="S179" s="655"/>
      <c r="T179" s="656"/>
      <c r="U179" s="656"/>
      <c r="V179" s="656"/>
      <c r="W179" s="657"/>
      <c r="X179" s="290" t="s">
        <v>902</v>
      </c>
      <c r="Y179" s="291"/>
      <c r="Z179" s="292"/>
      <c r="AA179" s="283"/>
      <c r="AB179" s="284"/>
      <c r="AC179" s="284"/>
      <c r="AD179" s="284"/>
      <c r="AE179" s="284"/>
      <c r="AF179" s="284"/>
      <c r="AG179" s="285"/>
      <c r="AH179" s="283"/>
      <c r="AI179" s="284"/>
      <c r="AJ179" s="284"/>
      <c r="AK179" s="284"/>
      <c r="AL179" s="284"/>
      <c r="AM179" s="284"/>
      <c r="AN179" s="285"/>
      <c r="AO179" s="283"/>
      <c r="AP179" s="284"/>
      <c r="AQ179" s="284"/>
      <c r="AR179" s="284"/>
      <c r="AS179" s="284"/>
      <c r="AT179" s="284"/>
      <c r="AU179" s="285"/>
      <c r="AV179" s="283"/>
      <c r="AW179" s="284"/>
      <c r="AX179" s="284"/>
      <c r="AY179" s="284"/>
      <c r="AZ179" s="284"/>
      <c r="BA179" s="284"/>
      <c r="BB179" s="285"/>
      <c r="BC179" s="283"/>
      <c r="BD179" s="284"/>
      <c r="BE179" s="286"/>
      <c r="BF179" s="658"/>
      <c r="BG179" s="659"/>
      <c r="BH179" s="713"/>
      <c r="BI179" s="714"/>
      <c r="BJ179" s="715"/>
      <c r="BK179" s="716"/>
      <c r="BL179" s="716"/>
      <c r="BM179" s="716"/>
      <c r="BN179" s="717"/>
    </row>
    <row r="180" spans="2:66" ht="20.25" customHeight="1">
      <c r="B180" s="661"/>
      <c r="C180" s="815"/>
      <c r="D180" s="818"/>
      <c r="E180" s="681"/>
      <c r="F180" s="817"/>
      <c r="G180" s="753"/>
      <c r="H180" s="754"/>
      <c r="I180" s="293"/>
      <c r="J180" s="294">
        <f>G179</f>
        <v>0</v>
      </c>
      <c r="K180" s="293"/>
      <c r="L180" s="294">
        <f>M179</f>
        <v>0</v>
      </c>
      <c r="M180" s="755"/>
      <c r="N180" s="756"/>
      <c r="O180" s="757"/>
      <c r="P180" s="758"/>
      <c r="Q180" s="758"/>
      <c r="R180" s="754"/>
      <c r="S180" s="655"/>
      <c r="T180" s="656"/>
      <c r="U180" s="656"/>
      <c r="V180" s="656"/>
      <c r="W180" s="657"/>
      <c r="X180" s="287" t="s">
        <v>903</v>
      </c>
      <c r="Y180" s="288"/>
      <c r="Z180" s="289"/>
      <c r="AA180" s="275" t="str">
        <f>IF(AA179="","",VLOOKUP(AA179,'②シフト記号表（従来型・ユニット型共通）'!$C$6:$L$47,10,FALSE))</f>
        <v/>
      </c>
      <c r="AB180" s="276" t="str">
        <f>IF(AB179="","",VLOOKUP(AB179,'②シフト記号表（従来型・ユニット型共通）'!$C$6:$L$47,10,FALSE))</f>
        <v/>
      </c>
      <c r="AC180" s="276" t="str">
        <f>IF(AC179="","",VLOOKUP(AC179,'②シフト記号表（従来型・ユニット型共通）'!$C$6:$L$47,10,FALSE))</f>
        <v/>
      </c>
      <c r="AD180" s="276" t="str">
        <f>IF(AD179="","",VLOOKUP(AD179,'②シフト記号表（従来型・ユニット型共通）'!$C$6:$L$47,10,FALSE))</f>
        <v/>
      </c>
      <c r="AE180" s="276" t="str">
        <f>IF(AE179="","",VLOOKUP(AE179,'②シフト記号表（従来型・ユニット型共通）'!$C$6:$L$47,10,FALSE))</f>
        <v/>
      </c>
      <c r="AF180" s="276" t="str">
        <f>IF(AF179="","",VLOOKUP(AF179,'②シフト記号表（従来型・ユニット型共通）'!$C$6:$L$47,10,FALSE))</f>
        <v/>
      </c>
      <c r="AG180" s="277" t="str">
        <f>IF(AG179="","",VLOOKUP(AG179,'②シフト記号表（従来型・ユニット型共通）'!$C$6:$L$47,10,FALSE))</f>
        <v/>
      </c>
      <c r="AH180" s="275" t="str">
        <f>IF(AH179="","",VLOOKUP(AH179,'②シフト記号表（従来型・ユニット型共通）'!$C$6:$L$47,10,FALSE))</f>
        <v/>
      </c>
      <c r="AI180" s="276" t="str">
        <f>IF(AI179="","",VLOOKUP(AI179,'②シフト記号表（従来型・ユニット型共通）'!$C$6:$L$47,10,FALSE))</f>
        <v/>
      </c>
      <c r="AJ180" s="276" t="str">
        <f>IF(AJ179="","",VLOOKUP(AJ179,'②シフト記号表（従来型・ユニット型共通）'!$C$6:$L$47,10,FALSE))</f>
        <v/>
      </c>
      <c r="AK180" s="276" t="str">
        <f>IF(AK179="","",VLOOKUP(AK179,'②シフト記号表（従来型・ユニット型共通）'!$C$6:$L$47,10,FALSE))</f>
        <v/>
      </c>
      <c r="AL180" s="276" t="str">
        <f>IF(AL179="","",VLOOKUP(AL179,'②シフト記号表（従来型・ユニット型共通）'!$C$6:$L$47,10,FALSE))</f>
        <v/>
      </c>
      <c r="AM180" s="276" t="str">
        <f>IF(AM179="","",VLOOKUP(AM179,'②シフト記号表（従来型・ユニット型共通）'!$C$6:$L$47,10,FALSE))</f>
        <v/>
      </c>
      <c r="AN180" s="277" t="str">
        <f>IF(AN179="","",VLOOKUP(AN179,'②シフト記号表（従来型・ユニット型共通）'!$C$6:$L$47,10,FALSE))</f>
        <v/>
      </c>
      <c r="AO180" s="275" t="str">
        <f>IF(AO179="","",VLOOKUP(AO179,'②シフト記号表（従来型・ユニット型共通）'!$C$6:$L$47,10,FALSE))</f>
        <v/>
      </c>
      <c r="AP180" s="276" t="str">
        <f>IF(AP179="","",VLOOKUP(AP179,'②シフト記号表（従来型・ユニット型共通）'!$C$6:$L$47,10,FALSE))</f>
        <v/>
      </c>
      <c r="AQ180" s="276" t="str">
        <f>IF(AQ179="","",VLOOKUP(AQ179,'②シフト記号表（従来型・ユニット型共通）'!$C$6:$L$47,10,FALSE))</f>
        <v/>
      </c>
      <c r="AR180" s="276" t="str">
        <f>IF(AR179="","",VLOOKUP(AR179,'②シフト記号表（従来型・ユニット型共通）'!$C$6:$L$47,10,FALSE))</f>
        <v/>
      </c>
      <c r="AS180" s="276" t="str">
        <f>IF(AS179="","",VLOOKUP(AS179,'②シフト記号表（従来型・ユニット型共通）'!$C$6:$L$47,10,FALSE))</f>
        <v/>
      </c>
      <c r="AT180" s="276" t="str">
        <f>IF(AT179="","",VLOOKUP(AT179,'②シフト記号表（従来型・ユニット型共通）'!$C$6:$L$47,10,FALSE))</f>
        <v/>
      </c>
      <c r="AU180" s="277" t="str">
        <f>IF(AU179="","",VLOOKUP(AU179,'②シフト記号表（従来型・ユニット型共通）'!$C$6:$L$47,10,FALSE))</f>
        <v/>
      </c>
      <c r="AV180" s="275" t="str">
        <f>IF(AV179="","",VLOOKUP(AV179,'②シフト記号表（従来型・ユニット型共通）'!$C$6:$L$47,10,FALSE))</f>
        <v/>
      </c>
      <c r="AW180" s="276" t="str">
        <f>IF(AW179="","",VLOOKUP(AW179,'②シフト記号表（従来型・ユニット型共通）'!$C$6:$L$47,10,FALSE))</f>
        <v/>
      </c>
      <c r="AX180" s="276" t="str">
        <f>IF(AX179="","",VLOOKUP(AX179,'②シフト記号表（従来型・ユニット型共通）'!$C$6:$L$47,10,FALSE))</f>
        <v/>
      </c>
      <c r="AY180" s="276" t="str">
        <f>IF(AY179="","",VLOOKUP(AY179,'②シフト記号表（従来型・ユニット型共通）'!$C$6:$L$47,10,FALSE))</f>
        <v/>
      </c>
      <c r="AZ180" s="276" t="str">
        <f>IF(AZ179="","",VLOOKUP(AZ179,'②シフト記号表（従来型・ユニット型共通）'!$C$6:$L$47,10,FALSE))</f>
        <v/>
      </c>
      <c r="BA180" s="276" t="str">
        <f>IF(BA179="","",VLOOKUP(BA179,'②シフト記号表（従来型・ユニット型共通）'!$C$6:$L$47,10,FALSE))</f>
        <v/>
      </c>
      <c r="BB180" s="277" t="str">
        <f>IF(BB179="","",VLOOKUP(BB179,'②シフト記号表（従来型・ユニット型共通）'!$C$6:$L$47,10,FALSE))</f>
        <v/>
      </c>
      <c r="BC180" s="275" t="str">
        <f>IF(BC179="","",VLOOKUP(BC179,'②シフト記号表（従来型・ユニット型共通）'!$C$6:$L$47,10,FALSE))</f>
        <v/>
      </c>
      <c r="BD180" s="276" t="str">
        <f>IF(BD179="","",VLOOKUP(BD179,'②シフト記号表（従来型・ユニット型共通）'!$C$6:$L$47,10,FALSE))</f>
        <v/>
      </c>
      <c r="BE180" s="276" t="str">
        <f>IF(BE179="","",VLOOKUP(BE179,'②シフト記号表（従来型・ユニット型共通）'!$C$6:$L$47,10,FALSE))</f>
        <v/>
      </c>
      <c r="BF180" s="750">
        <f>IF($BI$3="４週",SUM(AA180:BB180),IF($BI$3="暦月",SUM(AA180:BE180),""))</f>
        <v>0</v>
      </c>
      <c r="BG180" s="751"/>
      <c r="BH180" s="752">
        <f>IF($BI$3="４週",BF180/4,IF($BI$3="暦月",(BF180/($BI$8/7)),""))</f>
        <v>0</v>
      </c>
      <c r="BI180" s="751"/>
      <c r="BJ180" s="747"/>
      <c r="BK180" s="748"/>
      <c r="BL180" s="748"/>
      <c r="BM180" s="748"/>
      <c r="BN180" s="749"/>
    </row>
    <row r="181" spans="2:66" ht="20.25" customHeight="1">
      <c r="B181" s="660">
        <f>B179+1</f>
        <v>83</v>
      </c>
      <c r="C181" s="814"/>
      <c r="D181" s="816"/>
      <c r="E181" s="681"/>
      <c r="F181" s="817"/>
      <c r="G181" s="724"/>
      <c r="H181" s="651"/>
      <c r="I181" s="270"/>
      <c r="J181" s="271"/>
      <c r="K181" s="270"/>
      <c r="L181" s="271"/>
      <c r="M181" s="725"/>
      <c r="N181" s="726"/>
      <c r="O181" s="649"/>
      <c r="P181" s="650"/>
      <c r="Q181" s="650"/>
      <c r="R181" s="651"/>
      <c r="S181" s="655"/>
      <c r="T181" s="656"/>
      <c r="U181" s="656"/>
      <c r="V181" s="656"/>
      <c r="W181" s="657"/>
      <c r="X181" s="290" t="s">
        <v>902</v>
      </c>
      <c r="Y181" s="291"/>
      <c r="Z181" s="292"/>
      <c r="AA181" s="283"/>
      <c r="AB181" s="284"/>
      <c r="AC181" s="284"/>
      <c r="AD181" s="284"/>
      <c r="AE181" s="284"/>
      <c r="AF181" s="284"/>
      <c r="AG181" s="285"/>
      <c r="AH181" s="283"/>
      <c r="AI181" s="284"/>
      <c r="AJ181" s="284"/>
      <c r="AK181" s="284"/>
      <c r="AL181" s="284"/>
      <c r="AM181" s="284"/>
      <c r="AN181" s="285"/>
      <c r="AO181" s="283"/>
      <c r="AP181" s="284"/>
      <c r="AQ181" s="284"/>
      <c r="AR181" s="284"/>
      <c r="AS181" s="284"/>
      <c r="AT181" s="284"/>
      <c r="AU181" s="285"/>
      <c r="AV181" s="283"/>
      <c r="AW181" s="284"/>
      <c r="AX181" s="284"/>
      <c r="AY181" s="284"/>
      <c r="AZ181" s="284"/>
      <c r="BA181" s="284"/>
      <c r="BB181" s="285"/>
      <c r="BC181" s="283"/>
      <c r="BD181" s="284"/>
      <c r="BE181" s="286"/>
      <c r="BF181" s="658"/>
      <c r="BG181" s="659"/>
      <c r="BH181" s="713"/>
      <c r="BI181" s="714"/>
      <c r="BJ181" s="715"/>
      <c r="BK181" s="716"/>
      <c r="BL181" s="716"/>
      <c r="BM181" s="716"/>
      <c r="BN181" s="717"/>
    </row>
    <row r="182" spans="2:66" ht="20.25" customHeight="1">
      <c r="B182" s="661"/>
      <c r="C182" s="815"/>
      <c r="D182" s="818"/>
      <c r="E182" s="681"/>
      <c r="F182" s="817"/>
      <c r="G182" s="753"/>
      <c r="H182" s="754"/>
      <c r="I182" s="293"/>
      <c r="J182" s="294">
        <f>G181</f>
        <v>0</v>
      </c>
      <c r="K182" s="293"/>
      <c r="L182" s="294">
        <f>M181</f>
        <v>0</v>
      </c>
      <c r="M182" s="755"/>
      <c r="N182" s="756"/>
      <c r="O182" s="757"/>
      <c r="P182" s="758"/>
      <c r="Q182" s="758"/>
      <c r="R182" s="754"/>
      <c r="S182" s="655"/>
      <c r="T182" s="656"/>
      <c r="U182" s="656"/>
      <c r="V182" s="656"/>
      <c r="W182" s="657"/>
      <c r="X182" s="287" t="s">
        <v>903</v>
      </c>
      <c r="Y182" s="288"/>
      <c r="Z182" s="289"/>
      <c r="AA182" s="275" t="str">
        <f>IF(AA181="","",VLOOKUP(AA181,'②シフト記号表（従来型・ユニット型共通）'!$C$6:$L$47,10,FALSE))</f>
        <v/>
      </c>
      <c r="AB182" s="276" t="str">
        <f>IF(AB181="","",VLOOKUP(AB181,'②シフト記号表（従来型・ユニット型共通）'!$C$6:$L$47,10,FALSE))</f>
        <v/>
      </c>
      <c r="AC182" s="276" t="str">
        <f>IF(AC181="","",VLOOKUP(AC181,'②シフト記号表（従来型・ユニット型共通）'!$C$6:$L$47,10,FALSE))</f>
        <v/>
      </c>
      <c r="AD182" s="276" t="str">
        <f>IF(AD181="","",VLOOKUP(AD181,'②シフト記号表（従来型・ユニット型共通）'!$C$6:$L$47,10,FALSE))</f>
        <v/>
      </c>
      <c r="AE182" s="276" t="str">
        <f>IF(AE181="","",VLOOKUP(AE181,'②シフト記号表（従来型・ユニット型共通）'!$C$6:$L$47,10,FALSE))</f>
        <v/>
      </c>
      <c r="AF182" s="276" t="str">
        <f>IF(AF181="","",VLOOKUP(AF181,'②シフト記号表（従来型・ユニット型共通）'!$C$6:$L$47,10,FALSE))</f>
        <v/>
      </c>
      <c r="AG182" s="277" t="str">
        <f>IF(AG181="","",VLOOKUP(AG181,'②シフト記号表（従来型・ユニット型共通）'!$C$6:$L$47,10,FALSE))</f>
        <v/>
      </c>
      <c r="AH182" s="275" t="str">
        <f>IF(AH181="","",VLOOKUP(AH181,'②シフト記号表（従来型・ユニット型共通）'!$C$6:$L$47,10,FALSE))</f>
        <v/>
      </c>
      <c r="AI182" s="276" t="str">
        <f>IF(AI181="","",VLOOKUP(AI181,'②シフト記号表（従来型・ユニット型共通）'!$C$6:$L$47,10,FALSE))</f>
        <v/>
      </c>
      <c r="AJ182" s="276" t="str">
        <f>IF(AJ181="","",VLOOKUP(AJ181,'②シフト記号表（従来型・ユニット型共通）'!$C$6:$L$47,10,FALSE))</f>
        <v/>
      </c>
      <c r="AK182" s="276" t="str">
        <f>IF(AK181="","",VLOOKUP(AK181,'②シフト記号表（従来型・ユニット型共通）'!$C$6:$L$47,10,FALSE))</f>
        <v/>
      </c>
      <c r="AL182" s="276" t="str">
        <f>IF(AL181="","",VLOOKUP(AL181,'②シフト記号表（従来型・ユニット型共通）'!$C$6:$L$47,10,FALSE))</f>
        <v/>
      </c>
      <c r="AM182" s="276" t="str">
        <f>IF(AM181="","",VLOOKUP(AM181,'②シフト記号表（従来型・ユニット型共通）'!$C$6:$L$47,10,FALSE))</f>
        <v/>
      </c>
      <c r="AN182" s="277" t="str">
        <f>IF(AN181="","",VLOOKUP(AN181,'②シフト記号表（従来型・ユニット型共通）'!$C$6:$L$47,10,FALSE))</f>
        <v/>
      </c>
      <c r="AO182" s="275" t="str">
        <f>IF(AO181="","",VLOOKUP(AO181,'②シフト記号表（従来型・ユニット型共通）'!$C$6:$L$47,10,FALSE))</f>
        <v/>
      </c>
      <c r="AP182" s="276" t="str">
        <f>IF(AP181="","",VLOOKUP(AP181,'②シフト記号表（従来型・ユニット型共通）'!$C$6:$L$47,10,FALSE))</f>
        <v/>
      </c>
      <c r="AQ182" s="276" t="str">
        <f>IF(AQ181="","",VLOOKUP(AQ181,'②シフト記号表（従来型・ユニット型共通）'!$C$6:$L$47,10,FALSE))</f>
        <v/>
      </c>
      <c r="AR182" s="276" t="str">
        <f>IF(AR181="","",VLOOKUP(AR181,'②シフト記号表（従来型・ユニット型共通）'!$C$6:$L$47,10,FALSE))</f>
        <v/>
      </c>
      <c r="AS182" s="276" t="str">
        <f>IF(AS181="","",VLOOKUP(AS181,'②シフト記号表（従来型・ユニット型共通）'!$C$6:$L$47,10,FALSE))</f>
        <v/>
      </c>
      <c r="AT182" s="276" t="str">
        <f>IF(AT181="","",VLOOKUP(AT181,'②シフト記号表（従来型・ユニット型共通）'!$C$6:$L$47,10,FALSE))</f>
        <v/>
      </c>
      <c r="AU182" s="277" t="str">
        <f>IF(AU181="","",VLOOKUP(AU181,'②シフト記号表（従来型・ユニット型共通）'!$C$6:$L$47,10,FALSE))</f>
        <v/>
      </c>
      <c r="AV182" s="275" t="str">
        <f>IF(AV181="","",VLOOKUP(AV181,'②シフト記号表（従来型・ユニット型共通）'!$C$6:$L$47,10,FALSE))</f>
        <v/>
      </c>
      <c r="AW182" s="276" t="str">
        <f>IF(AW181="","",VLOOKUP(AW181,'②シフト記号表（従来型・ユニット型共通）'!$C$6:$L$47,10,FALSE))</f>
        <v/>
      </c>
      <c r="AX182" s="276" t="str">
        <f>IF(AX181="","",VLOOKUP(AX181,'②シフト記号表（従来型・ユニット型共通）'!$C$6:$L$47,10,FALSE))</f>
        <v/>
      </c>
      <c r="AY182" s="276" t="str">
        <f>IF(AY181="","",VLOOKUP(AY181,'②シフト記号表（従来型・ユニット型共通）'!$C$6:$L$47,10,FALSE))</f>
        <v/>
      </c>
      <c r="AZ182" s="276" t="str">
        <f>IF(AZ181="","",VLOOKUP(AZ181,'②シフト記号表（従来型・ユニット型共通）'!$C$6:$L$47,10,FALSE))</f>
        <v/>
      </c>
      <c r="BA182" s="276" t="str">
        <f>IF(BA181="","",VLOOKUP(BA181,'②シフト記号表（従来型・ユニット型共通）'!$C$6:$L$47,10,FALSE))</f>
        <v/>
      </c>
      <c r="BB182" s="277" t="str">
        <f>IF(BB181="","",VLOOKUP(BB181,'②シフト記号表（従来型・ユニット型共通）'!$C$6:$L$47,10,FALSE))</f>
        <v/>
      </c>
      <c r="BC182" s="275" t="str">
        <f>IF(BC181="","",VLOOKUP(BC181,'②シフト記号表（従来型・ユニット型共通）'!$C$6:$L$47,10,FALSE))</f>
        <v/>
      </c>
      <c r="BD182" s="276" t="str">
        <f>IF(BD181="","",VLOOKUP(BD181,'②シフト記号表（従来型・ユニット型共通）'!$C$6:$L$47,10,FALSE))</f>
        <v/>
      </c>
      <c r="BE182" s="276" t="str">
        <f>IF(BE181="","",VLOOKUP(BE181,'②シフト記号表（従来型・ユニット型共通）'!$C$6:$L$47,10,FALSE))</f>
        <v/>
      </c>
      <c r="BF182" s="750">
        <f>IF($BI$3="４週",SUM(AA182:BB182),IF($BI$3="暦月",SUM(AA182:BE182),""))</f>
        <v>0</v>
      </c>
      <c r="BG182" s="751"/>
      <c r="BH182" s="752">
        <f>IF($BI$3="４週",BF182/4,IF($BI$3="暦月",(BF182/($BI$8/7)),""))</f>
        <v>0</v>
      </c>
      <c r="BI182" s="751"/>
      <c r="BJ182" s="747"/>
      <c r="BK182" s="748"/>
      <c r="BL182" s="748"/>
      <c r="BM182" s="748"/>
      <c r="BN182" s="749"/>
    </row>
    <row r="183" spans="2:66" ht="20.25" customHeight="1">
      <c r="B183" s="660">
        <f>B181+1</f>
        <v>84</v>
      </c>
      <c r="C183" s="814"/>
      <c r="D183" s="816"/>
      <c r="E183" s="681"/>
      <c r="F183" s="817"/>
      <c r="G183" s="724"/>
      <c r="H183" s="651"/>
      <c r="I183" s="270"/>
      <c r="J183" s="271"/>
      <c r="K183" s="270"/>
      <c r="L183" s="271"/>
      <c r="M183" s="725"/>
      <c r="N183" s="726"/>
      <c r="O183" s="649"/>
      <c r="P183" s="650"/>
      <c r="Q183" s="650"/>
      <c r="R183" s="651"/>
      <c r="S183" s="655"/>
      <c r="T183" s="656"/>
      <c r="U183" s="656"/>
      <c r="V183" s="656"/>
      <c r="W183" s="657"/>
      <c r="X183" s="290" t="s">
        <v>902</v>
      </c>
      <c r="Y183" s="291"/>
      <c r="Z183" s="292"/>
      <c r="AA183" s="283"/>
      <c r="AB183" s="284"/>
      <c r="AC183" s="284"/>
      <c r="AD183" s="284"/>
      <c r="AE183" s="284"/>
      <c r="AF183" s="284"/>
      <c r="AG183" s="285"/>
      <c r="AH183" s="283"/>
      <c r="AI183" s="284"/>
      <c r="AJ183" s="284"/>
      <c r="AK183" s="284"/>
      <c r="AL183" s="284"/>
      <c r="AM183" s="284"/>
      <c r="AN183" s="285"/>
      <c r="AO183" s="283"/>
      <c r="AP183" s="284"/>
      <c r="AQ183" s="284"/>
      <c r="AR183" s="284"/>
      <c r="AS183" s="284"/>
      <c r="AT183" s="284"/>
      <c r="AU183" s="285"/>
      <c r="AV183" s="283"/>
      <c r="AW183" s="284"/>
      <c r="AX183" s="284"/>
      <c r="AY183" s="284"/>
      <c r="AZ183" s="284"/>
      <c r="BA183" s="284"/>
      <c r="BB183" s="285"/>
      <c r="BC183" s="283"/>
      <c r="BD183" s="284"/>
      <c r="BE183" s="286"/>
      <c r="BF183" s="658"/>
      <c r="BG183" s="659"/>
      <c r="BH183" s="713"/>
      <c r="BI183" s="714"/>
      <c r="BJ183" s="715"/>
      <c r="BK183" s="716"/>
      <c r="BL183" s="716"/>
      <c r="BM183" s="716"/>
      <c r="BN183" s="717"/>
    </row>
    <row r="184" spans="2:66" ht="20.25" customHeight="1">
      <c r="B184" s="661"/>
      <c r="C184" s="815"/>
      <c r="D184" s="818"/>
      <c r="E184" s="681"/>
      <c r="F184" s="817"/>
      <c r="G184" s="753"/>
      <c r="H184" s="754"/>
      <c r="I184" s="293"/>
      <c r="J184" s="294">
        <f>G183</f>
        <v>0</v>
      </c>
      <c r="K184" s="293"/>
      <c r="L184" s="294">
        <f>M183</f>
        <v>0</v>
      </c>
      <c r="M184" s="755"/>
      <c r="N184" s="756"/>
      <c r="O184" s="757"/>
      <c r="P184" s="758"/>
      <c r="Q184" s="758"/>
      <c r="R184" s="754"/>
      <c r="S184" s="655"/>
      <c r="T184" s="656"/>
      <c r="U184" s="656"/>
      <c r="V184" s="656"/>
      <c r="W184" s="657"/>
      <c r="X184" s="287" t="s">
        <v>903</v>
      </c>
      <c r="Y184" s="288"/>
      <c r="Z184" s="289"/>
      <c r="AA184" s="275" t="str">
        <f>IF(AA183="","",VLOOKUP(AA183,'②シフト記号表（従来型・ユニット型共通）'!$C$6:$L$47,10,FALSE))</f>
        <v/>
      </c>
      <c r="AB184" s="276" t="str">
        <f>IF(AB183="","",VLOOKUP(AB183,'②シフト記号表（従来型・ユニット型共通）'!$C$6:$L$47,10,FALSE))</f>
        <v/>
      </c>
      <c r="AC184" s="276" t="str">
        <f>IF(AC183="","",VLOOKUP(AC183,'②シフト記号表（従来型・ユニット型共通）'!$C$6:$L$47,10,FALSE))</f>
        <v/>
      </c>
      <c r="AD184" s="276" t="str">
        <f>IF(AD183="","",VLOOKUP(AD183,'②シフト記号表（従来型・ユニット型共通）'!$C$6:$L$47,10,FALSE))</f>
        <v/>
      </c>
      <c r="AE184" s="276" t="str">
        <f>IF(AE183="","",VLOOKUP(AE183,'②シフト記号表（従来型・ユニット型共通）'!$C$6:$L$47,10,FALSE))</f>
        <v/>
      </c>
      <c r="AF184" s="276" t="str">
        <f>IF(AF183="","",VLOOKUP(AF183,'②シフト記号表（従来型・ユニット型共通）'!$C$6:$L$47,10,FALSE))</f>
        <v/>
      </c>
      <c r="AG184" s="277" t="str">
        <f>IF(AG183="","",VLOOKUP(AG183,'②シフト記号表（従来型・ユニット型共通）'!$C$6:$L$47,10,FALSE))</f>
        <v/>
      </c>
      <c r="AH184" s="275" t="str">
        <f>IF(AH183="","",VLOOKUP(AH183,'②シフト記号表（従来型・ユニット型共通）'!$C$6:$L$47,10,FALSE))</f>
        <v/>
      </c>
      <c r="AI184" s="276" t="str">
        <f>IF(AI183="","",VLOOKUP(AI183,'②シフト記号表（従来型・ユニット型共通）'!$C$6:$L$47,10,FALSE))</f>
        <v/>
      </c>
      <c r="AJ184" s="276" t="str">
        <f>IF(AJ183="","",VLOOKUP(AJ183,'②シフト記号表（従来型・ユニット型共通）'!$C$6:$L$47,10,FALSE))</f>
        <v/>
      </c>
      <c r="AK184" s="276" t="str">
        <f>IF(AK183="","",VLOOKUP(AK183,'②シフト記号表（従来型・ユニット型共通）'!$C$6:$L$47,10,FALSE))</f>
        <v/>
      </c>
      <c r="AL184" s="276" t="str">
        <f>IF(AL183="","",VLOOKUP(AL183,'②シフト記号表（従来型・ユニット型共通）'!$C$6:$L$47,10,FALSE))</f>
        <v/>
      </c>
      <c r="AM184" s="276" t="str">
        <f>IF(AM183="","",VLOOKUP(AM183,'②シフト記号表（従来型・ユニット型共通）'!$C$6:$L$47,10,FALSE))</f>
        <v/>
      </c>
      <c r="AN184" s="277" t="str">
        <f>IF(AN183="","",VLOOKUP(AN183,'②シフト記号表（従来型・ユニット型共通）'!$C$6:$L$47,10,FALSE))</f>
        <v/>
      </c>
      <c r="AO184" s="275" t="str">
        <f>IF(AO183="","",VLOOKUP(AO183,'②シフト記号表（従来型・ユニット型共通）'!$C$6:$L$47,10,FALSE))</f>
        <v/>
      </c>
      <c r="AP184" s="276" t="str">
        <f>IF(AP183="","",VLOOKUP(AP183,'②シフト記号表（従来型・ユニット型共通）'!$C$6:$L$47,10,FALSE))</f>
        <v/>
      </c>
      <c r="AQ184" s="276" t="str">
        <f>IF(AQ183="","",VLOOKUP(AQ183,'②シフト記号表（従来型・ユニット型共通）'!$C$6:$L$47,10,FALSE))</f>
        <v/>
      </c>
      <c r="AR184" s="276" t="str">
        <f>IF(AR183="","",VLOOKUP(AR183,'②シフト記号表（従来型・ユニット型共通）'!$C$6:$L$47,10,FALSE))</f>
        <v/>
      </c>
      <c r="AS184" s="276" t="str">
        <f>IF(AS183="","",VLOOKUP(AS183,'②シフト記号表（従来型・ユニット型共通）'!$C$6:$L$47,10,FALSE))</f>
        <v/>
      </c>
      <c r="AT184" s="276" t="str">
        <f>IF(AT183="","",VLOOKUP(AT183,'②シフト記号表（従来型・ユニット型共通）'!$C$6:$L$47,10,FALSE))</f>
        <v/>
      </c>
      <c r="AU184" s="277" t="str">
        <f>IF(AU183="","",VLOOKUP(AU183,'②シフト記号表（従来型・ユニット型共通）'!$C$6:$L$47,10,FALSE))</f>
        <v/>
      </c>
      <c r="AV184" s="275" t="str">
        <f>IF(AV183="","",VLOOKUP(AV183,'②シフト記号表（従来型・ユニット型共通）'!$C$6:$L$47,10,FALSE))</f>
        <v/>
      </c>
      <c r="AW184" s="276" t="str">
        <f>IF(AW183="","",VLOOKUP(AW183,'②シフト記号表（従来型・ユニット型共通）'!$C$6:$L$47,10,FALSE))</f>
        <v/>
      </c>
      <c r="AX184" s="276" t="str">
        <f>IF(AX183="","",VLOOKUP(AX183,'②シフト記号表（従来型・ユニット型共通）'!$C$6:$L$47,10,FALSE))</f>
        <v/>
      </c>
      <c r="AY184" s="276" t="str">
        <f>IF(AY183="","",VLOOKUP(AY183,'②シフト記号表（従来型・ユニット型共通）'!$C$6:$L$47,10,FALSE))</f>
        <v/>
      </c>
      <c r="AZ184" s="276" t="str">
        <f>IF(AZ183="","",VLOOKUP(AZ183,'②シフト記号表（従来型・ユニット型共通）'!$C$6:$L$47,10,FALSE))</f>
        <v/>
      </c>
      <c r="BA184" s="276" t="str">
        <f>IF(BA183="","",VLOOKUP(BA183,'②シフト記号表（従来型・ユニット型共通）'!$C$6:$L$47,10,FALSE))</f>
        <v/>
      </c>
      <c r="BB184" s="277" t="str">
        <f>IF(BB183="","",VLOOKUP(BB183,'②シフト記号表（従来型・ユニット型共通）'!$C$6:$L$47,10,FALSE))</f>
        <v/>
      </c>
      <c r="BC184" s="275" t="str">
        <f>IF(BC183="","",VLOOKUP(BC183,'②シフト記号表（従来型・ユニット型共通）'!$C$6:$L$47,10,FALSE))</f>
        <v/>
      </c>
      <c r="BD184" s="276" t="str">
        <f>IF(BD183="","",VLOOKUP(BD183,'②シフト記号表（従来型・ユニット型共通）'!$C$6:$L$47,10,FALSE))</f>
        <v/>
      </c>
      <c r="BE184" s="276" t="str">
        <f>IF(BE183="","",VLOOKUP(BE183,'②シフト記号表（従来型・ユニット型共通）'!$C$6:$L$47,10,FALSE))</f>
        <v/>
      </c>
      <c r="BF184" s="750">
        <f>IF($BI$3="４週",SUM(AA184:BB184),IF($BI$3="暦月",SUM(AA184:BE184),""))</f>
        <v>0</v>
      </c>
      <c r="BG184" s="751"/>
      <c r="BH184" s="752">
        <f>IF($BI$3="４週",BF184/4,IF($BI$3="暦月",(BF184/($BI$8/7)),""))</f>
        <v>0</v>
      </c>
      <c r="BI184" s="751"/>
      <c r="BJ184" s="747"/>
      <c r="BK184" s="748"/>
      <c r="BL184" s="748"/>
      <c r="BM184" s="748"/>
      <c r="BN184" s="749"/>
    </row>
    <row r="185" spans="2:66" ht="20.25" customHeight="1">
      <c r="B185" s="660">
        <f>B183+1</f>
        <v>85</v>
      </c>
      <c r="C185" s="814"/>
      <c r="D185" s="816"/>
      <c r="E185" s="681"/>
      <c r="F185" s="817"/>
      <c r="G185" s="724"/>
      <c r="H185" s="651"/>
      <c r="I185" s="270"/>
      <c r="J185" s="271"/>
      <c r="K185" s="270"/>
      <c r="L185" s="271"/>
      <c r="M185" s="725"/>
      <c r="N185" s="726"/>
      <c r="O185" s="649"/>
      <c r="P185" s="650"/>
      <c r="Q185" s="650"/>
      <c r="R185" s="651"/>
      <c r="S185" s="655"/>
      <c r="T185" s="656"/>
      <c r="U185" s="656"/>
      <c r="V185" s="656"/>
      <c r="W185" s="657"/>
      <c r="X185" s="290" t="s">
        <v>902</v>
      </c>
      <c r="Y185" s="291"/>
      <c r="Z185" s="292"/>
      <c r="AA185" s="283"/>
      <c r="AB185" s="284"/>
      <c r="AC185" s="284"/>
      <c r="AD185" s="284"/>
      <c r="AE185" s="284"/>
      <c r="AF185" s="284"/>
      <c r="AG185" s="285"/>
      <c r="AH185" s="283"/>
      <c r="AI185" s="284"/>
      <c r="AJ185" s="284"/>
      <c r="AK185" s="284"/>
      <c r="AL185" s="284"/>
      <c r="AM185" s="284"/>
      <c r="AN185" s="285"/>
      <c r="AO185" s="283"/>
      <c r="AP185" s="284"/>
      <c r="AQ185" s="284"/>
      <c r="AR185" s="284"/>
      <c r="AS185" s="284"/>
      <c r="AT185" s="284"/>
      <c r="AU185" s="285"/>
      <c r="AV185" s="283"/>
      <c r="AW185" s="284"/>
      <c r="AX185" s="284"/>
      <c r="AY185" s="284"/>
      <c r="AZ185" s="284"/>
      <c r="BA185" s="284"/>
      <c r="BB185" s="285"/>
      <c r="BC185" s="283"/>
      <c r="BD185" s="284"/>
      <c r="BE185" s="286"/>
      <c r="BF185" s="658"/>
      <c r="BG185" s="659"/>
      <c r="BH185" s="713"/>
      <c r="BI185" s="714"/>
      <c r="BJ185" s="715"/>
      <c r="BK185" s="716"/>
      <c r="BL185" s="716"/>
      <c r="BM185" s="716"/>
      <c r="BN185" s="717"/>
    </row>
    <row r="186" spans="2:66" ht="20.25" customHeight="1">
      <c r="B186" s="661"/>
      <c r="C186" s="815"/>
      <c r="D186" s="818"/>
      <c r="E186" s="681"/>
      <c r="F186" s="817"/>
      <c r="G186" s="753"/>
      <c r="H186" s="754"/>
      <c r="I186" s="293"/>
      <c r="J186" s="294">
        <f>G185</f>
        <v>0</v>
      </c>
      <c r="K186" s="293"/>
      <c r="L186" s="294">
        <f>M185</f>
        <v>0</v>
      </c>
      <c r="M186" s="755"/>
      <c r="N186" s="756"/>
      <c r="O186" s="757"/>
      <c r="P186" s="758"/>
      <c r="Q186" s="758"/>
      <c r="R186" s="754"/>
      <c r="S186" s="655"/>
      <c r="T186" s="656"/>
      <c r="U186" s="656"/>
      <c r="V186" s="656"/>
      <c r="W186" s="657"/>
      <c r="X186" s="287" t="s">
        <v>903</v>
      </c>
      <c r="Y186" s="288"/>
      <c r="Z186" s="289"/>
      <c r="AA186" s="275" t="str">
        <f>IF(AA185="","",VLOOKUP(AA185,'②シフト記号表（従来型・ユニット型共通）'!$C$6:$L$47,10,FALSE))</f>
        <v/>
      </c>
      <c r="AB186" s="276" t="str">
        <f>IF(AB185="","",VLOOKUP(AB185,'②シフト記号表（従来型・ユニット型共通）'!$C$6:$L$47,10,FALSE))</f>
        <v/>
      </c>
      <c r="AC186" s="276" t="str">
        <f>IF(AC185="","",VLOOKUP(AC185,'②シフト記号表（従来型・ユニット型共通）'!$C$6:$L$47,10,FALSE))</f>
        <v/>
      </c>
      <c r="AD186" s="276" t="str">
        <f>IF(AD185="","",VLOOKUP(AD185,'②シフト記号表（従来型・ユニット型共通）'!$C$6:$L$47,10,FALSE))</f>
        <v/>
      </c>
      <c r="AE186" s="276" t="str">
        <f>IF(AE185="","",VLOOKUP(AE185,'②シフト記号表（従来型・ユニット型共通）'!$C$6:$L$47,10,FALSE))</f>
        <v/>
      </c>
      <c r="AF186" s="276" t="str">
        <f>IF(AF185="","",VLOOKUP(AF185,'②シフト記号表（従来型・ユニット型共通）'!$C$6:$L$47,10,FALSE))</f>
        <v/>
      </c>
      <c r="AG186" s="277" t="str">
        <f>IF(AG185="","",VLOOKUP(AG185,'②シフト記号表（従来型・ユニット型共通）'!$C$6:$L$47,10,FALSE))</f>
        <v/>
      </c>
      <c r="AH186" s="275" t="str">
        <f>IF(AH185="","",VLOOKUP(AH185,'②シフト記号表（従来型・ユニット型共通）'!$C$6:$L$47,10,FALSE))</f>
        <v/>
      </c>
      <c r="AI186" s="276" t="str">
        <f>IF(AI185="","",VLOOKUP(AI185,'②シフト記号表（従来型・ユニット型共通）'!$C$6:$L$47,10,FALSE))</f>
        <v/>
      </c>
      <c r="AJ186" s="276" t="str">
        <f>IF(AJ185="","",VLOOKUP(AJ185,'②シフト記号表（従来型・ユニット型共通）'!$C$6:$L$47,10,FALSE))</f>
        <v/>
      </c>
      <c r="AK186" s="276" t="str">
        <f>IF(AK185="","",VLOOKUP(AK185,'②シフト記号表（従来型・ユニット型共通）'!$C$6:$L$47,10,FALSE))</f>
        <v/>
      </c>
      <c r="AL186" s="276" t="str">
        <f>IF(AL185="","",VLOOKUP(AL185,'②シフト記号表（従来型・ユニット型共通）'!$C$6:$L$47,10,FALSE))</f>
        <v/>
      </c>
      <c r="AM186" s="276" t="str">
        <f>IF(AM185="","",VLOOKUP(AM185,'②シフト記号表（従来型・ユニット型共通）'!$C$6:$L$47,10,FALSE))</f>
        <v/>
      </c>
      <c r="AN186" s="277" t="str">
        <f>IF(AN185="","",VLOOKUP(AN185,'②シフト記号表（従来型・ユニット型共通）'!$C$6:$L$47,10,FALSE))</f>
        <v/>
      </c>
      <c r="AO186" s="275" t="str">
        <f>IF(AO185="","",VLOOKUP(AO185,'②シフト記号表（従来型・ユニット型共通）'!$C$6:$L$47,10,FALSE))</f>
        <v/>
      </c>
      <c r="AP186" s="276" t="str">
        <f>IF(AP185="","",VLOOKUP(AP185,'②シフト記号表（従来型・ユニット型共通）'!$C$6:$L$47,10,FALSE))</f>
        <v/>
      </c>
      <c r="AQ186" s="276" t="str">
        <f>IF(AQ185="","",VLOOKUP(AQ185,'②シフト記号表（従来型・ユニット型共通）'!$C$6:$L$47,10,FALSE))</f>
        <v/>
      </c>
      <c r="AR186" s="276" t="str">
        <f>IF(AR185="","",VLOOKUP(AR185,'②シフト記号表（従来型・ユニット型共通）'!$C$6:$L$47,10,FALSE))</f>
        <v/>
      </c>
      <c r="AS186" s="276" t="str">
        <f>IF(AS185="","",VLOOKUP(AS185,'②シフト記号表（従来型・ユニット型共通）'!$C$6:$L$47,10,FALSE))</f>
        <v/>
      </c>
      <c r="AT186" s="276" t="str">
        <f>IF(AT185="","",VLOOKUP(AT185,'②シフト記号表（従来型・ユニット型共通）'!$C$6:$L$47,10,FALSE))</f>
        <v/>
      </c>
      <c r="AU186" s="277" t="str">
        <f>IF(AU185="","",VLOOKUP(AU185,'②シフト記号表（従来型・ユニット型共通）'!$C$6:$L$47,10,FALSE))</f>
        <v/>
      </c>
      <c r="AV186" s="275" t="str">
        <f>IF(AV185="","",VLOOKUP(AV185,'②シフト記号表（従来型・ユニット型共通）'!$C$6:$L$47,10,FALSE))</f>
        <v/>
      </c>
      <c r="AW186" s="276" t="str">
        <f>IF(AW185="","",VLOOKUP(AW185,'②シフト記号表（従来型・ユニット型共通）'!$C$6:$L$47,10,FALSE))</f>
        <v/>
      </c>
      <c r="AX186" s="276" t="str">
        <f>IF(AX185="","",VLOOKUP(AX185,'②シフト記号表（従来型・ユニット型共通）'!$C$6:$L$47,10,FALSE))</f>
        <v/>
      </c>
      <c r="AY186" s="276" t="str">
        <f>IF(AY185="","",VLOOKUP(AY185,'②シフト記号表（従来型・ユニット型共通）'!$C$6:$L$47,10,FALSE))</f>
        <v/>
      </c>
      <c r="AZ186" s="276" t="str">
        <f>IF(AZ185="","",VLOOKUP(AZ185,'②シフト記号表（従来型・ユニット型共通）'!$C$6:$L$47,10,FALSE))</f>
        <v/>
      </c>
      <c r="BA186" s="276" t="str">
        <f>IF(BA185="","",VLOOKUP(BA185,'②シフト記号表（従来型・ユニット型共通）'!$C$6:$L$47,10,FALSE))</f>
        <v/>
      </c>
      <c r="BB186" s="277" t="str">
        <f>IF(BB185="","",VLOOKUP(BB185,'②シフト記号表（従来型・ユニット型共通）'!$C$6:$L$47,10,FALSE))</f>
        <v/>
      </c>
      <c r="BC186" s="275" t="str">
        <f>IF(BC185="","",VLOOKUP(BC185,'②シフト記号表（従来型・ユニット型共通）'!$C$6:$L$47,10,FALSE))</f>
        <v/>
      </c>
      <c r="BD186" s="276" t="str">
        <f>IF(BD185="","",VLOOKUP(BD185,'②シフト記号表（従来型・ユニット型共通）'!$C$6:$L$47,10,FALSE))</f>
        <v/>
      </c>
      <c r="BE186" s="276" t="str">
        <f>IF(BE185="","",VLOOKUP(BE185,'②シフト記号表（従来型・ユニット型共通）'!$C$6:$L$47,10,FALSE))</f>
        <v/>
      </c>
      <c r="BF186" s="750">
        <f>IF($BI$3="４週",SUM(AA186:BB186),IF($BI$3="暦月",SUM(AA186:BE186),""))</f>
        <v>0</v>
      </c>
      <c r="BG186" s="751"/>
      <c r="BH186" s="752">
        <f>IF($BI$3="４週",BF186/4,IF($BI$3="暦月",(BF186/($BI$8/7)),""))</f>
        <v>0</v>
      </c>
      <c r="BI186" s="751"/>
      <c r="BJ186" s="747"/>
      <c r="BK186" s="748"/>
      <c r="BL186" s="748"/>
      <c r="BM186" s="748"/>
      <c r="BN186" s="749"/>
    </row>
    <row r="187" spans="2:66" ht="20.25" customHeight="1">
      <c r="B187" s="660">
        <f>B185+1</f>
        <v>86</v>
      </c>
      <c r="C187" s="814"/>
      <c r="D187" s="816"/>
      <c r="E187" s="681"/>
      <c r="F187" s="817"/>
      <c r="G187" s="724"/>
      <c r="H187" s="651"/>
      <c r="I187" s="270"/>
      <c r="J187" s="271"/>
      <c r="K187" s="270"/>
      <c r="L187" s="271"/>
      <c r="M187" s="725"/>
      <c r="N187" s="726"/>
      <c r="O187" s="649"/>
      <c r="P187" s="650"/>
      <c r="Q187" s="650"/>
      <c r="R187" s="651"/>
      <c r="S187" s="655"/>
      <c r="T187" s="656"/>
      <c r="U187" s="656"/>
      <c r="V187" s="656"/>
      <c r="W187" s="657"/>
      <c r="X187" s="290" t="s">
        <v>902</v>
      </c>
      <c r="Y187" s="291"/>
      <c r="Z187" s="292"/>
      <c r="AA187" s="283"/>
      <c r="AB187" s="284"/>
      <c r="AC187" s="284"/>
      <c r="AD187" s="284"/>
      <c r="AE187" s="284"/>
      <c r="AF187" s="284"/>
      <c r="AG187" s="285"/>
      <c r="AH187" s="283"/>
      <c r="AI187" s="284"/>
      <c r="AJ187" s="284"/>
      <c r="AK187" s="284"/>
      <c r="AL187" s="284"/>
      <c r="AM187" s="284"/>
      <c r="AN187" s="285"/>
      <c r="AO187" s="283"/>
      <c r="AP187" s="284"/>
      <c r="AQ187" s="284"/>
      <c r="AR187" s="284"/>
      <c r="AS187" s="284"/>
      <c r="AT187" s="284"/>
      <c r="AU187" s="285"/>
      <c r="AV187" s="283"/>
      <c r="AW187" s="284"/>
      <c r="AX187" s="284"/>
      <c r="AY187" s="284"/>
      <c r="AZ187" s="284"/>
      <c r="BA187" s="284"/>
      <c r="BB187" s="285"/>
      <c r="BC187" s="283"/>
      <c r="BD187" s="284"/>
      <c r="BE187" s="286"/>
      <c r="BF187" s="658"/>
      <c r="BG187" s="659"/>
      <c r="BH187" s="713"/>
      <c r="BI187" s="714"/>
      <c r="BJ187" s="715"/>
      <c r="BK187" s="716"/>
      <c r="BL187" s="716"/>
      <c r="BM187" s="716"/>
      <c r="BN187" s="717"/>
    </row>
    <row r="188" spans="2:66" ht="20.25" customHeight="1">
      <c r="B188" s="661"/>
      <c r="C188" s="815"/>
      <c r="D188" s="818"/>
      <c r="E188" s="681"/>
      <c r="F188" s="817"/>
      <c r="G188" s="753"/>
      <c r="H188" s="754"/>
      <c r="I188" s="293"/>
      <c r="J188" s="294">
        <f>G187</f>
        <v>0</v>
      </c>
      <c r="K188" s="293"/>
      <c r="L188" s="294">
        <f>M187</f>
        <v>0</v>
      </c>
      <c r="M188" s="755"/>
      <c r="N188" s="756"/>
      <c r="O188" s="757"/>
      <c r="P188" s="758"/>
      <c r="Q188" s="758"/>
      <c r="R188" s="754"/>
      <c r="S188" s="655"/>
      <c r="T188" s="656"/>
      <c r="U188" s="656"/>
      <c r="V188" s="656"/>
      <c r="W188" s="657"/>
      <c r="X188" s="287" t="s">
        <v>903</v>
      </c>
      <c r="Y188" s="288"/>
      <c r="Z188" s="289"/>
      <c r="AA188" s="275" t="str">
        <f>IF(AA187="","",VLOOKUP(AA187,'②シフト記号表（従来型・ユニット型共通）'!$C$6:$L$47,10,FALSE))</f>
        <v/>
      </c>
      <c r="AB188" s="276" t="str">
        <f>IF(AB187="","",VLOOKUP(AB187,'②シフト記号表（従来型・ユニット型共通）'!$C$6:$L$47,10,FALSE))</f>
        <v/>
      </c>
      <c r="AC188" s="276" t="str">
        <f>IF(AC187="","",VLOOKUP(AC187,'②シフト記号表（従来型・ユニット型共通）'!$C$6:$L$47,10,FALSE))</f>
        <v/>
      </c>
      <c r="AD188" s="276" t="str">
        <f>IF(AD187="","",VLOOKUP(AD187,'②シフト記号表（従来型・ユニット型共通）'!$C$6:$L$47,10,FALSE))</f>
        <v/>
      </c>
      <c r="AE188" s="276" t="str">
        <f>IF(AE187="","",VLOOKUP(AE187,'②シフト記号表（従来型・ユニット型共通）'!$C$6:$L$47,10,FALSE))</f>
        <v/>
      </c>
      <c r="AF188" s="276" t="str">
        <f>IF(AF187="","",VLOOKUP(AF187,'②シフト記号表（従来型・ユニット型共通）'!$C$6:$L$47,10,FALSE))</f>
        <v/>
      </c>
      <c r="AG188" s="277" t="str">
        <f>IF(AG187="","",VLOOKUP(AG187,'②シフト記号表（従来型・ユニット型共通）'!$C$6:$L$47,10,FALSE))</f>
        <v/>
      </c>
      <c r="AH188" s="275" t="str">
        <f>IF(AH187="","",VLOOKUP(AH187,'②シフト記号表（従来型・ユニット型共通）'!$C$6:$L$47,10,FALSE))</f>
        <v/>
      </c>
      <c r="AI188" s="276" t="str">
        <f>IF(AI187="","",VLOOKUP(AI187,'②シフト記号表（従来型・ユニット型共通）'!$C$6:$L$47,10,FALSE))</f>
        <v/>
      </c>
      <c r="AJ188" s="276" t="str">
        <f>IF(AJ187="","",VLOOKUP(AJ187,'②シフト記号表（従来型・ユニット型共通）'!$C$6:$L$47,10,FALSE))</f>
        <v/>
      </c>
      <c r="AK188" s="276" t="str">
        <f>IF(AK187="","",VLOOKUP(AK187,'②シフト記号表（従来型・ユニット型共通）'!$C$6:$L$47,10,FALSE))</f>
        <v/>
      </c>
      <c r="AL188" s="276" t="str">
        <f>IF(AL187="","",VLOOKUP(AL187,'②シフト記号表（従来型・ユニット型共通）'!$C$6:$L$47,10,FALSE))</f>
        <v/>
      </c>
      <c r="AM188" s="276" t="str">
        <f>IF(AM187="","",VLOOKUP(AM187,'②シフト記号表（従来型・ユニット型共通）'!$C$6:$L$47,10,FALSE))</f>
        <v/>
      </c>
      <c r="AN188" s="277" t="str">
        <f>IF(AN187="","",VLOOKUP(AN187,'②シフト記号表（従来型・ユニット型共通）'!$C$6:$L$47,10,FALSE))</f>
        <v/>
      </c>
      <c r="AO188" s="275" t="str">
        <f>IF(AO187="","",VLOOKUP(AO187,'②シフト記号表（従来型・ユニット型共通）'!$C$6:$L$47,10,FALSE))</f>
        <v/>
      </c>
      <c r="AP188" s="276" t="str">
        <f>IF(AP187="","",VLOOKUP(AP187,'②シフト記号表（従来型・ユニット型共通）'!$C$6:$L$47,10,FALSE))</f>
        <v/>
      </c>
      <c r="AQ188" s="276" t="str">
        <f>IF(AQ187="","",VLOOKUP(AQ187,'②シフト記号表（従来型・ユニット型共通）'!$C$6:$L$47,10,FALSE))</f>
        <v/>
      </c>
      <c r="AR188" s="276" t="str">
        <f>IF(AR187="","",VLOOKUP(AR187,'②シフト記号表（従来型・ユニット型共通）'!$C$6:$L$47,10,FALSE))</f>
        <v/>
      </c>
      <c r="AS188" s="276" t="str">
        <f>IF(AS187="","",VLOOKUP(AS187,'②シフト記号表（従来型・ユニット型共通）'!$C$6:$L$47,10,FALSE))</f>
        <v/>
      </c>
      <c r="AT188" s="276" t="str">
        <f>IF(AT187="","",VLOOKUP(AT187,'②シフト記号表（従来型・ユニット型共通）'!$C$6:$L$47,10,FALSE))</f>
        <v/>
      </c>
      <c r="AU188" s="277" t="str">
        <f>IF(AU187="","",VLOOKUP(AU187,'②シフト記号表（従来型・ユニット型共通）'!$C$6:$L$47,10,FALSE))</f>
        <v/>
      </c>
      <c r="AV188" s="275" t="str">
        <f>IF(AV187="","",VLOOKUP(AV187,'②シフト記号表（従来型・ユニット型共通）'!$C$6:$L$47,10,FALSE))</f>
        <v/>
      </c>
      <c r="AW188" s="276" t="str">
        <f>IF(AW187="","",VLOOKUP(AW187,'②シフト記号表（従来型・ユニット型共通）'!$C$6:$L$47,10,FALSE))</f>
        <v/>
      </c>
      <c r="AX188" s="276" t="str">
        <f>IF(AX187="","",VLOOKUP(AX187,'②シフト記号表（従来型・ユニット型共通）'!$C$6:$L$47,10,FALSE))</f>
        <v/>
      </c>
      <c r="AY188" s="276" t="str">
        <f>IF(AY187="","",VLOOKUP(AY187,'②シフト記号表（従来型・ユニット型共通）'!$C$6:$L$47,10,FALSE))</f>
        <v/>
      </c>
      <c r="AZ188" s="276" t="str">
        <f>IF(AZ187="","",VLOOKUP(AZ187,'②シフト記号表（従来型・ユニット型共通）'!$C$6:$L$47,10,FALSE))</f>
        <v/>
      </c>
      <c r="BA188" s="276" t="str">
        <f>IF(BA187="","",VLOOKUP(BA187,'②シフト記号表（従来型・ユニット型共通）'!$C$6:$L$47,10,FALSE))</f>
        <v/>
      </c>
      <c r="BB188" s="277" t="str">
        <f>IF(BB187="","",VLOOKUP(BB187,'②シフト記号表（従来型・ユニット型共通）'!$C$6:$L$47,10,FALSE))</f>
        <v/>
      </c>
      <c r="BC188" s="275" t="str">
        <f>IF(BC187="","",VLOOKUP(BC187,'②シフト記号表（従来型・ユニット型共通）'!$C$6:$L$47,10,FALSE))</f>
        <v/>
      </c>
      <c r="BD188" s="276" t="str">
        <f>IF(BD187="","",VLOOKUP(BD187,'②シフト記号表（従来型・ユニット型共通）'!$C$6:$L$47,10,FALSE))</f>
        <v/>
      </c>
      <c r="BE188" s="276" t="str">
        <f>IF(BE187="","",VLOOKUP(BE187,'②シフト記号表（従来型・ユニット型共通）'!$C$6:$L$47,10,FALSE))</f>
        <v/>
      </c>
      <c r="BF188" s="750">
        <f>IF($BI$3="４週",SUM(AA188:BB188),IF($BI$3="暦月",SUM(AA188:BE188),""))</f>
        <v>0</v>
      </c>
      <c r="BG188" s="751"/>
      <c r="BH188" s="752">
        <f>IF($BI$3="４週",BF188/4,IF($BI$3="暦月",(BF188/($BI$8/7)),""))</f>
        <v>0</v>
      </c>
      <c r="BI188" s="751"/>
      <c r="BJ188" s="747"/>
      <c r="BK188" s="748"/>
      <c r="BL188" s="748"/>
      <c r="BM188" s="748"/>
      <c r="BN188" s="749"/>
    </row>
    <row r="189" spans="2:66" ht="20.25" customHeight="1">
      <c r="B189" s="660">
        <f>B187+1</f>
        <v>87</v>
      </c>
      <c r="C189" s="814"/>
      <c r="D189" s="816"/>
      <c r="E189" s="681"/>
      <c r="F189" s="817"/>
      <c r="G189" s="724"/>
      <c r="H189" s="651"/>
      <c r="I189" s="270"/>
      <c r="J189" s="271"/>
      <c r="K189" s="270"/>
      <c r="L189" s="271"/>
      <c r="M189" s="725"/>
      <c r="N189" s="726"/>
      <c r="O189" s="649"/>
      <c r="P189" s="650"/>
      <c r="Q189" s="650"/>
      <c r="R189" s="651"/>
      <c r="S189" s="655"/>
      <c r="T189" s="656"/>
      <c r="U189" s="656"/>
      <c r="V189" s="656"/>
      <c r="W189" s="657"/>
      <c r="X189" s="290" t="s">
        <v>902</v>
      </c>
      <c r="Y189" s="291"/>
      <c r="Z189" s="292"/>
      <c r="AA189" s="283"/>
      <c r="AB189" s="284"/>
      <c r="AC189" s="284"/>
      <c r="AD189" s="284"/>
      <c r="AE189" s="284"/>
      <c r="AF189" s="284"/>
      <c r="AG189" s="285"/>
      <c r="AH189" s="283"/>
      <c r="AI189" s="284"/>
      <c r="AJ189" s="284"/>
      <c r="AK189" s="284"/>
      <c r="AL189" s="284"/>
      <c r="AM189" s="284"/>
      <c r="AN189" s="285"/>
      <c r="AO189" s="283"/>
      <c r="AP189" s="284"/>
      <c r="AQ189" s="284"/>
      <c r="AR189" s="284"/>
      <c r="AS189" s="284"/>
      <c r="AT189" s="284"/>
      <c r="AU189" s="285"/>
      <c r="AV189" s="283"/>
      <c r="AW189" s="284"/>
      <c r="AX189" s="284"/>
      <c r="AY189" s="284"/>
      <c r="AZ189" s="284"/>
      <c r="BA189" s="284"/>
      <c r="BB189" s="285"/>
      <c r="BC189" s="283"/>
      <c r="BD189" s="284"/>
      <c r="BE189" s="286"/>
      <c r="BF189" s="658"/>
      <c r="BG189" s="659"/>
      <c r="BH189" s="713"/>
      <c r="BI189" s="714"/>
      <c r="BJ189" s="715"/>
      <c r="BK189" s="716"/>
      <c r="BL189" s="716"/>
      <c r="BM189" s="716"/>
      <c r="BN189" s="717"/>
    </row>
    <row r="190" spans="2:66" ht="20.25" customHeight="1">
      <c r="B190" s="661"/>
      <c r="C190" s="815"/>
      <c r="D190" s="818"/>
      <c r="E190" s="681"/>
      <c r="F190" s="817"/>
      <c r="G190" s="753"/>
      <c r="H190" s="754"/>
      <c r="I190" s="293"/>
      <c r="J190" s="294">
        <f>G189</f>
        <v>0</v>
      </c>
      <c r="K190" s="293"/>
      <c r="L190" s="294">
        <f>M189</f>
        <v>0</v>
      </c>
      <c r="M190" s="755"/>
      <c r="N190" s="756"/>
      <c r="O190" s="757"/>
      <c r="P190" s="758"/>
      <c r="Q190" s="758"/>
      <c r="R190" s="754"/>
      <c r="S190" s="655"/>
      <c r="T190" s="656"/>
      <c r="U190" s="656"/>
      <c r="V190" s="656"/>
      <c r="W190" s="657"/>
      <c r="X190" s="287" t="s">
        <v>903</v>
      </c>
      <c r="Y190" s="288"/>
      <c r="Z190" s="289"/>
      <c r="AA190" s="275" t="str">
        <f>IF(AA189="","",VLOOKUP(AA189,'②シフト記号表（従来型・ユニット型共通）'!$C$6:$L$47,10,FALSE))</f>
        <v/>
      </c>
      <c r="AB190" s="276" t="str">
        <f>IF(AB189="","",VLOOKUP(AB189,'②シフト記号表（従来型・ユニット型共通）'!$C$6:$L$47,10,FALSE))</f>
        <v/>
      </c>
      <c r="AC190" s="276" t="str">
        <f>IF(AC189="","",VLOOKUP(AC189,'②シフト記号表（従来型・ユニット型共通）'!$C$6:$L$47,10,FALSE))</f>
        <v/>
      </c>
      <c r="AD190" s="276" t="str">
        <f>IF(AD189="","",VLOOKUP(AD189,'②シフト記号表（従来型・ユニット型共通）'!$C$6:$L$47,10,FALSE))</f>
        <v/>
      </c>
      <c r="AE190" s="276" t="str">
        <f>IF(AE189="","",VLOOKUP(AE189,'②シフト記号表（従来型・ユニット型共通）'!$C$6:$L$47,10,FALSE))</f>
        <v/>
      </c>
      <c r="AF190" s="276" t="str">
        <f>IF(AF189="","",VLOOKUP(AF189,'②シフト記号表（従来型・ユニット型共通）'!$C$6:$L$47,10,FALSE))</f>
        <v/>
      </c>
      <c r="AG190" s="277" t="str">
        <f>IF(AG189="","",VLOOKUP(AG189,'②シフト記号表（従来型・ユニット型共通）'!$C$6:$L$47,10,FALSE))</f>
        <v/>
      </c>
      <c r="AH190" s="275" t="str">
        <f>IF(AH189="","",VLOOKUP(AH189,'②シフト記号表（従来型・ユニット型共通）'!$C$6:$L$47,10,FALSE))</f>
        <v/>
      </c>
      <c r="AI190" s="276" t="str">
        <f>IF(AI189="","",VLOOKUP(AI189,'②シフト記号表（従来型・ユニット型共通）'!$C$6:$L$47,10,FALSE))</f>
        <v/>
      </c>
      <c r="AJ190" s="276" t="str">
        <f>IF(AJ189="","",VLOOKUP(AJ189,'②シフト記号表（従来型・ユニット型共通）'!$C$6:$L$47,10,FALSE))</f>
        <v/>
      </c>
      <c r="AK190" s="276" t="str">
        <f>IF(AK189="","",VLOOKUP(AK189,'②シフト記号表（従来型・ユニット型共通）'!$C$6:$L$47,10,FALSE))</f>
        <v/>
      </c>
      <c r="AL190" s="276" t="str">
        <f>IF(AL189="","",VLOOKUP(AL189,'②シフト記号表（従来型・ユニット型共通）'!$C$6:$L$47,10,FALSE))</f>
        <v/>
      </c>
      <c r="AM190" s="276" t="str">
        <f>IF(AM189="","",VLOOKUP(AM189,'②シフト記号表（従来型・ユニット型共通）'!$C$6:$L$47,10,FALSE))</f>
        <v/>
      </c>
      <c r="AN190" s="277" t="str">
        <f>IF(AN189="","",VLOOKUP(AN189,'②シフト記号表（従来型・ユニット型共通）'!$C$6:$L$47,10,FALSE))</f>
        <v/>
      </c>
      <c r="AO190" s="275" t="str">
        <f>IF(AO189="","",VLOOKUP(AO189,'②シフト記号表（従来型・ユニット型共通）'!$C$6:$L$47,10,FALSE))</f>
        <v/>
      </c>
      <c r="AP190" s="276" t="str">
        <f>IF(AP189="","",VLOOKUP(AP189,'②シフト記号表（従来型・ユニット型共通）'!$C$6:$L$47,10,FALSE))</f>
        <v/>
      </c>
      <c r="AQ190" s="276" t="str">
        <f>IF(AQ189="","",VLOOKUP(AQ189,'②シフト記号表（従来型・ユニット型共通）'!$C$6:$L$47,10,FALSE))</f>
        <v/>
      </c>
      <c r="AR190" s="276" t="str">
        <f>IF(AR189="","",VLOOKUP(AR189,'②シフト記号表（従来型・ユニット型共通）'!$C$6:$L$47,10,FALSE))</f>
        <v/>
      </c>
      <c r="AS190" s="276" t="str">
        <f>IF(AS189="","",VLOOKUP(AS189,'②シフト記号表（従来型・ユニット型共通）'!$C$6:$L$47,10,FALSE))</f>
        <v/>
      </c>
      <c r="AT190" s="276" t="str">
        <f>IF(AT189="","",VLOOKUP(AT189,'②シフト記号表（従来型・ユニット型共通）'!$C$6:$L$47,10,FALSE))</f>
        <v/>
      </c>
      <c r="AU190" s="277" t="str">
        <f>IF(AU189="","",VLOOKUP(AU189,'②シフト記号表（従来型・ユニット型共通）'!$C$6:$L$47,10,FALSE))</f>
        <v/>
      </c>
      <c r="AV190" s="275" t="str">
        <f>IF(AV189="","",VLOOKUP(AV189,'②シフト記号表（従来型・ユニット型共通）'!$C$6:$L$47,10,FALSE))</f>
        <v/>
      </c>
      <c r="AW190" s="276" t="str">
        <f>IF(AW189="","",VLOOKUP(AW189,'②シフト記号表（従来型・ユニット型共通）'!$C$6:$L$47,10,FALSE))</f>
        <v/>
      </c>
      <c r="AX190" s="276" t="str">
        <f>IF(AX189="","",VLOOKUP(AX189,'②シフト記号表（従来型・ユニット型共通）'!$C$6:$L$47,10,FALSE))</f>
        <v/>
      </c>
      <c r="AY190" s="276" t="str">
        <f>IF(AY189="","",VLOOKUP(AY189,'②シフト記号表（従来型・ユニット型共通）'!$C$6:$L$47,10,FALSE))</f>
        <v/>
      </c>
      <c r="AZ190" s="276" t="str">
        <f>IF(AZ189="","",VLOOKUP(AZ189,'②シフト記号表（従来型・ユニット型共通）'!$C$6:$L$47,10,FALSE))</f>
        <v/>
      </c>
      <c r="BA190" s="276" t="str">
        <f>IF(BA189="","",VLOOKUP(BA189,'②シフト記号表（従来型・ユニット型共通）'!$C$6:$L$47,10,FALSE))</f>
        <v/>
      </c>
      <c r="BB190" s="277" t="str">
        <f>IF(BB189="","",VLOOKUP(BB189,'②シフト記号表（従来型・ユニット型共通）'!$C$6:$L$47,10,FALSE))</f>
        <v/>
      </c>
      <c r="BC190" s="275" t="str">
        <f>IF(BC189="","",VLOOKUP(BC189,'②シフト記号表（従来型・ユニット型共通）'!$C$6:$L$47,10,FALSE))</f>
        <v/>
      </c>
      <c r="BD190" s="276" t="str">
        <f>IF(BD189="","",VLOOKUP(BD189,'②シフト記号表（従来型・ユニット型共通）'!$C$6:$L$47,10,FALSE))</f>
        <v/>
      </c>
      <c r="BE190" s="276" t="str">
        <f>IF(BE189="","",VLOOKUP(BE189,'②シフト記号表（従来型・ユニット型共通）'!$C$6:$L$47,10,FALSE))</f>
        <v/>
      </c>
      <c r="BF190" s="750">
        <f>IF($BI$3="４週",SUM(AA190:BB190),IF($BI$3="暦月",SUM(AA190:BE190),""))</f>
        <v>0</v>
      </c>
      <c r="BG190" s="751"/>
      <c r="BH190" s="752">
        <f>IF($BI$3="４週",BF190/4,IF($BI$3="暦月",(BF190/($BI$8/7)),""))</f>
        <v>0</v>
      </c>
      <c r="BI190" s="751"/>
      <c r="BJ190" s="747"/>
      <c r="BK190" s="748"/>
      <c r="BL190" s="748"/>
      <c r="BM190" s="748"/>
      <c r="BN190" s="749"/>
    </row>
    <row r="191" spans="2:66" ht="20.25" customHeight="1">
      <c r="B191" s="660">
        <f>B189+1</f>
        <v>88</v>
      </c>
      <c r="C191" s="814"/>
      <c r="D191" s="816"/>
      <c r="E191" s="681"/>
      <c r="F191" s="817"/>
      <c r="G191" s="724"/>
      <c r="H191" s="651"/>
      <c r="I191" s="270"/>
      <c r="J191" s="271"/>
      <c r="K191" s="270"/>
      <c r="L191" s="271"/>
      <c r="M191" s="725"/>
      <c r="N191" s="726"/>
      <c r="O191" s="649"/>
      <c r="P191" s="650"/>
      <c r="Q191" s="650"/>
      <c r="R191" s="651"/>
      <c r="S191" s="655"/>
      <c r="T191" s="656"/>
      <c r="U191" s="656"/>
      <c r="V191" s="656"/>
      <c r="W191" s="657"/>
      <c r="X191" s="290" t="s">
        <v>902</v>
      </c>
      <c r="Y191" s="291"/>
      <c r="Z191" s="292"/>
      <c r="AA191" s="283"/>
      <c r="AB191" s="284"/>
      <c r="AC191" s="284"/>
      <c r="AD191" s="284"/>
      <c r="AE191" s="284"/>
      <c r="AF191" s="284"/>
      <c r="AG191" s="285"/>
      <c r="AH191" s="283"/>
      <c r="AI191" s="284"/>
      <c r="AJ191" s="284"/>
      <c r="AK191" s="284"/>
      <c r="AL191" s="284"/>
      <c r="AM191" s="284"/>
      <c r="AN191" s="285"/>
      <c r="AO191" s="283"/>
      <c r="AP191" s="284"/>
      <c r="AQ191" s="284"/>
      <c r="AR191" s="284"/>
      <c r="AS191" s="284"/>
      <c r="AT191" s="284"/>
      <c r="AU191" s="285"/>
      <c r="AV191" s="283"/>
      <c r="AW191" s="284"/>
      <c r="AX191" s="284"/>
      <c r="AY191" s="284"/>
      <c r="AZ191" s="284"/>
      <c r="BA191" s="284"/>
      <c r="BB191" s="285"/>
      <c r="BC191" s="283"/>
      <c r="BD191" s="284"/>
      <c r="BE191" s="286"/>
      <c r="BF191" s="658"/>
      <c r="BG191" s="659"/>
      <c r="BH191" s="713"/>
      <c r="BI191" s="714"/>
      <c r="BJ191" s="715"/>
      <c r="BK191" s="716"/>
      <c r="BL191" s="716"/>
      <c r="BM191" s="716"/>
      <c r="BN191" s="717"/>
    </row>
    <row r="192" spans="2:66" ht="20.25" customHeight="1">
      <c r="B192" s="661"/>
      <c r="C192" s="815"/>
      <c r="D192" s="818"/>
      <c r="E192" s="681"/>
      <c r="F192" s="817"/>
      <c r="G192" s="753"/>
      <c r="H192" s="754"/>
      <c r="I192" s="293"/>
      <c r="J192" s="294">
        <f>G191</f>
        <v>0</v>
      </c>
      <c r="K192" s="293"/>
      <c r="L192" s="294">
        <f>M191</f>
        <v>0</v>
      </c>
      <c r="M192" s="755"/>
      <c r="N192" s="756"/>
      <c r="O192" s="757"/>
      <c r="P192" s="758"/>
      <c r="Q192" s="758"/>
      <c r="R192" s="754"/>
      <c r="S192" s="655"/>
      <c r="T192" s="656"/>
      <c r="U192" s="656"/>
      <c r="V192" s="656"/>
      <c r="W192" s="657"/>
      <c r="X192" s="287" t="s">
        <v>903</v>
      </c>
      <c r="Y192" s="288"/>
      <c r="Z192" s="289"/>
      <c r="AA192" s="275" t="str">
        <f>IF(AA191="","",VLOOKUP(AA191,'②シフト記号表（従来型・ユニット型共通）'!$C$6:$L$47,10,FALSE))</f>
        <v/>
      </c>
      <c r="AB192" s="276" t="str">
        <f>IF(AB191="","",VLOOKUP(AB191,'②シフト記号表（従来型・ユニット型共通）'!$C$6:$L$47,10,FALSE))</f>
        <v/>
      </c>
      <c r="AC192" s="276" t="str">
        <f>IF(AC191="","",VLOOKUP(AC191,'②シフト記号表（従来型・ユニット型共通）'!$C$6:$L$47,10,FALSE))</f>
        <v/>
      </c>
      <c r="AD192" s="276" t="str">
        <f>IF(AD191="","",VLOOKUP(AD191,'②シフト記号表（従来型・ユニット型共通）'!$C$6:$L$47,10,FALSE))</f>
        <v/>
      </c>
      <c r="AE192" s="276" t="str">
        <f>IF(AE191="","",VLOOKUP(AE191,'②シフト記号表（従来型・ユニット型共通）'!$C$6:$L$47,10,FALSE))</f>
        <v/>
      </c>
      <c r="AF192" s="276" t="str">
        <f>IF(AF191="","",VLOOKUP(AF191,'②シフト記号表（従来型・ユニット型共通）'!$C$6:$L$47,10,FALSE))</f>
        <v/>
      </c>
      <c r="AG192" s="277" t="str">
        <f>IF(AG191="","",VLOOKUP(AG191,'②シフト記号表（従来型・ユニット型共通）'!$C$6:$L$47,10,FALSE))</f>
        <v/>
      </c>
      <c r="AH192" s="275" t="str">
        <f>IF(AH191="","",VLOOKUP(AH191,'②シフト記号表（従来型・ユニット型共通）'!$C$6:$L$47,10,FALSE))</f>
        <v/>
      </c>
      <c r="AI192" s="276" t="str">
        <f>IF(AI191="","",VLOOKUP(AI191,'②シフト記号表（従来型・ユニット型共通）'!$C$6:$L$47,10,FALSE))</f>
        <v/>
      </c>
      <c r="AJ192" s="276" t="str">
        <f>IF(AJ191="","",VLOOKUP(AJ191,'②シフト記号表（従来型・ユニット型共通）'!$C$6:$L$47,10,FALSE))</f>
        <v/>
      </c>
      <c r="AK192" s="276" t="str">
        <f>IF(AK191="","",VLOOKUP(AK191,'②シフト記号表（従来型・ユニット型共通）'!$C$6:$L$47,10,FALSE))</f>
        <v/>
      </c>
      <c r="AL192" s="276" t="str">
        <f>IF(AL191="","",VLOOKUP(AL191,'②シフト記号表（従来型・ユニット型共通）'!$C$6:$L$47,10,FALSE))</f>
        <v/>
      </c>
      <c r="AM192" s="276" t="str">
        <f>IF(AM191="","",VLOOKUP(AM191,'②シフト記号表（従来型・ユニット型共通）'!$C$6:$L$47,10,FALSE))</f>
        <v/>
      </c>
      <c r="AN192" s="277" t="str">
        <f>IF(AN191="","",VLOOKUP(AN191,'②シフト記号表（従来型・ユニット型共通）'!$C$6:$L$47,10,FALSE))</f>
        <v/>
      </c>
      <c r="AO192" s="275" t="str">
        <f>IF(AO191="","",VLOOKUP(AO191,'②シフト記号表（従来型・ユニット型共通）'!$C$6:$L$47,10,FALSE))</f>
        <v/>
      </c>
      <c r="AP192" s="276" t="str">
        <f>IF(AP191="","",VLOOKUP(AP191,'②シフト記号表（従来型・ユニット型共通）'!$C$6:$L$47,10,FALSE))</f>
        <v/>
      </c>
      <c r="AQ192" s="276" t="str">
        <f>IF(AQ191="","",VLOOKUP(AQ191,'②シフト記号表（従来型・ユニット型共通）'!$C$6:$L$47,10,FALSE))</f>
        <v/>
      </c>
      <c r="AR192" s="276" t="str">
        <f>IF(AR191="","",VLOOKUP(AR191,'②シフト記号表（従来型・ユニット型共通）'!$C$6:$L$47,10,FALSE))</f>
        <v/>
      </c>
      <c r="AS192" s="276" t="str">
        <f>IF(AS191="","",VLOOKUP(AS191,'②シフト記号表（従来型・ユニット型共通）'!$C$6:$L$47,10,FALSE))</f>
        <v/>
      </c>
      <c r="AT192" s="276" t="str">
        <f>IF(AT191="","",VLOOKUP(AT191,'②シフト記号表（従来型・ユニット型共通）'!$C$6:$L$47,10,FALSE))</f>
        <v/>
      </c>
      <c r="AU192" s="277" t="str">
        <f>IF(AU191="","",VLOOKUP(AU191,'②シフト記号表（従来型・ユニット型共通）'!$C$6:$L$47,10,FALSE))</f>
        <v/>
      </c>
      <c r="AV192" s="275" t="str">
        <f>IF(AV191="","",VLOOKUP(AV191,'②シフト記号表（従来型・ユニット型共通）'!$C$6:$L$47,10,FALSE))</f>
        <v/>
      </c>
      <c r="AW192" s="276" t="str">
        <f>IF(AW191="","",VLOOKUP(AW191,'②シフト記号表（従来型・ユニット型共通）'!$C$6:$L$47,10,FALSE))</f>
        <v/>
      </c>
      <c r="AX192" s="276" t="str">
        <f>IF(AX191="","",VLOOKUP(AX191,'②シフト記号表（従来型・ユニット型共通）'!$C$6:$L$47,10,FALSE))</f>
        <v/>
      </c>
      <c r="AY192" s="276" t="str">
        <f>IF(AY191="","",VLOOKUP(AY191,'②シフト記号表（従来型・ユニット型共通）'!$C$6:$L$47,10,FALSE))</f>
        <v/>
      </c>
      <c r="AZ192" s="276" t="str">
        <f>IF(AZ191="","",VLOOKUP(AZ191,'②シフト記号表（従来型・ユニット型共通）'!$C$6:$L$47,10,FALSE))</f>
        <v/>
      </c>
      <c r="BA192" s="276" t="str">
        <f>IF(BA191="","",VLOOKUP(BA191,'②シフト記号表（従来型・ユニット型共通）'!$C$6:$L$47,10,FALSE))</f>
        <v/>
      </c>
      <c r="BB192" s="277" t="str">
        <f>IF(BB191="","",VLOOKUP(BB191,'②シフト記号表（従来型・ユニット型共通）'!$C$6:$L$47,10,FALSE))</f>
        <v/>
      </c>
      <c r="BC192" s="275" t="str">
        <f>IF(BC191="","",VLOOKUP(BC191,'②シフト記号表（従来型・ユニット型共通）'!$C$6:$L$47,10,FALSE))</f>
        <v/>
      </c>
      <c r="BD192" s="276" t="str">
        <f>IF(BD191="","",VLOOKUP(BD191,'②シフト記号表（従来型・ユニット型共通）'!$C$6:$L$47,10,FALSE))</f>
        <v/>
      </c>
      <c r="BE192" s="276" t="str">
        <f>IF(BE191="","",VLOOKUP(BE191,'②シフト記号表（従来型・ユニット型共通）'!$C$6:$L$47,10,FALSE))</f>
        <v/>
      </c>
      <c r="BF192" s="750">
        <f>IF($BI$3="４週",SUM(AA192:BB192),IF($BI$3="暦月",SUM(AA192:BE192),""))</f>
        <v>0</v>
      </c>
      <c r="BG192" s="751"/>
      <c r="BH192" s="752">
        <f>IF($BI$3="４週",BF192/4,IF($BI$3="暦月",(BF192/($BI$8/7)),""))</f>
        <v>0</v>
      </c>
      <c r="BI192" s="751"/>
      <c r="BJ192" s="747"/>
      <c r="BK192" s="748"/>
      <c r="BL192" s="748"/>
      <c r="BM192" s="748"/>
      <c r="BN192" s="749"/>
    </row>
    <row r="193" spans="2:66" ht="20.25" customHeight="1">
      <c r="B193" s="660">
        <f>B191+1</f>
        <v>89</v>
      </c>
      <c r="C193" s="814"/>
      <c r="D193" s="816"/>
      <c r="E193" s="681"/>
      <c r="F193" s="817"/>
      <c r="G193" s="724"/>
      <c r="H193" s="651"/>
      <c r="I193" s="270"/>
      <c r="J193" s="271"/>
      <c r="K193" s="270"/>
      <c r="L193" s="271"/>
      <c r="M193" s="725"/>
      <c r="N193" s="726"/>
      <c r="O193" s="649"/>
      <c r="P193" s="650"/>
      <c r="Q193" s="650"/>
      <c r="R193" s="651"/>
      <c r="S193" s="655"/>
      <c r="T193" s="656"/>
      <c r="U193" s="656"/>
      <c r="V193" s="656"/>
      <c r="W193" s="657"/>
      <c r="X193" s="290" t="s">
        <v>902</v>
      </c>
      <c r="Y193" s="291"/>
      <c r="Z193" s="292"/>
      <c r="AA193" s="283"/>
      <c r="AB193" s="284"/>
      <c r="AC193" s="284"/>
      <c r="AD193" s="284"/>
      <c r="AE193" s="284"/>
      <c r="AF193" s="284"/>
      <c r="AG193" s="285"/>
      <c r="AH193" s="283"/>
      <c r="AI193" s="284"/>
      <c r="AJ193" s="284"/>
      <c r="AK193" s="284"/>
      <c r="AL193" s="284"/>
      <c r="AM193" s="284"/>
      <c r="AN193" s="285"/>
      <c r="AO193" s="283"/>
      <c r="AP193" s="284"/>
      <c r="AQ193" s="284"/>
      <c r="AR193" s="284"/>
      <c r="AS193" s="284"/>
      <c r="AT193" s="284"/>
      <c r="AU193" s="285"/>
      <c r="AV193" s="283"/>
      <c r="AW193" s="284"/>
      <c r="AX193" s="284"/>
      <c r="AY193" s="284"/>
      <c r="AZ193" s="284"/>
      <c r="BA193" s="284"/>
      <c r="BB193" s="285"/>
      <c r="BC193" s="283"/>
      <c r="BD193" s="284"/>
      <c r="BE193" s="286"/>
      <c r="BF193" s="658"/>
      <c r="BG193" s="659"/>
      <c r="BH193" s="713"/>
      <c r="BI193" s="714"/>
      <c r="BJ193" s="715"/>
      <c r="BK193" s="716"/>
      <c r="BL193" s="716"/>
      <c r="BM193" s="716"/>
      <c r="BN193" s="717"/>
    </row>
    <row r="194" spans="2:66" ht="20.25" customHeight="1">
      <c r="B194" s="661"/>
      <c r="C194" s="815"/>
      <c r="D194" s="818"/>
      <c r="E194" s="681"/>
      <c r="F194" s="817"/>
      <c r="G194" s="753"/>
      <c r="H194" s="754"/>
      <c r="I194" s="293"/>
      <c r="J194" s="294">
        <f>G193</f>
        <v>0</v>
      </c>
      <c r="K194" s="293"/>
      <c r="L194" s="294">
        <f>M193</f>
        <v>0</v>
      </c>
      <c r="M194" s="755"/>
      <c r="N194" s="756"/>
      <c r="O194" s="757"/>
      <c r="P194" s="758"/>
      <c r="Q194" s="758"/>
      <c r="R194" s="754"/>
      <c r="S194" s="655"/>
      <c r="T194" s="656"/>
      <c r="U194" s="656"/>
      <c r="V194" s="656"/>
      <c r="W194" s="657"/>
      <c r="X194" s="287" t="s">
        <v>903</v>
      </c>
      <c r="Y194" s="288"/>
      <c r="Z194" s="289"/>
      <c r="AA194" s="275" t="str">
        <f>IF(AA193="","",VLOOKUP(AA193,'②シフト記号表（従来型・ユニット型共通）'!$C$6:$L$47,10,FALSE))</f>
        <v/>
      </c>
      <c r="AB194" s="276" t="str">
        <f>IF(AB193="","",VLOOKUP(AB193,'②シフト記号表（従来型・ユニット型共通）'!$C$6:$L$47,10,FALSE))</f>
        <v/>
      </c>
      <c r="AC194" s="276" t="str">
        <f>IF(AC193="","",VLOOKUP(AC193,'②シフト記号表（従来型・ユニット型共通）'!$C$6:$L$47,10,FALSE))</f>
        <v/>
      </c>
      <c r="AD194" s="276" t="str">
        <f>IF(AD193="","",VLOOKUP(AD193,'②シフト記号表（従来型・ユニット型共通）'!$C$6:$L$47,10,FALSE))</f>
        <v/>
      </c>
      <c r="AE194" s="276" t="str">
        <f>IF(AE193="","",VLOOKUP(AE193,'②シフト記号表（従来型・ユニット型共通）'!$C$6:$L$47,10,FALSE))</f>
        <v/>
      </c>
      <c r="AF194" s="276" t="str">
        <f>IF(AF193="","",VLOOKUP(AF193,'②シフト記号表（従来型・ユニット型共通）'!$C$6:$L$47,10,FALSE))</f>
        <v/>
      </c>
      <c r="AG194" s="277" t="str">
        <f>IF(AG193="","",VLOOKUP(AG193,'②シフト記号表（従来型・ユニット型共通）'!$C$6:$L$47,10,FALSE))</f>
        <v/>
      </c>
      <c r="AH194" s="275" t="str">
        <f>IF(AH193="","",VLOOKUP(AH193,'②シフト記号表（従来型・ユニット型共通）'!$C$6:$L$47,10,FALSE))</f>
        <v/>
      </c>
      <c r="AI194" s="276" t="str">
        <f>IF(AI193="","",VLOOKUP(AI193,'②シフト記号表（従来型・ユニット型共通）'!$C$6:$L$47,10,FALSE))</f>
        <v/>
      </c>
      <c r="AJ194" s="276" t="str">
        <f>IF(AJ193="","",VLOOKUP(AJ193,'②シフト記号表（従来型・ユニット型共通）'!$C$6:$L$47,10,FALSE))</f>
        <v/>
      </c>
      <c r="AK194" s="276" t="str">
        <f>IF(AK193="","",VLOOKUP(AK193,'②シフト記号表（従来型・ユニット型共通）'!$C$6:$L$47,10,FALSE))</f>
        <v/>
      </c>
      <c r="AL194" s="276" t="str">
        <f>IF(AL193="","",VLOOKUP(AL193,'②シフト記号表（従来型・ユニット型共通）'!$C$6:$L$47,10,FALSE))</f>
        <v/>
      </c>
      <c r="AM194" s="276" t="str">
        <f>IF(AM193="","",VLOOKUP(AM193,'②シフト記号表（従来型・ユニット型共通）'!$C$6:$L$47,10,FALSE))</f>
        <v/>
      </c>
      <c r="AN194" s="277" t="str">
        <f>IF(AN193="","",VLOOKUP(AN193,'②シフト記号表（従来型・ユニット型共通）'!$C$6:$L$47,10,FALSE))</f>
        <v/>
      </c>
      <c r="AO194" s="275" t="str">
        <f>IF(AO193="","",VLOOKUP(AO193,'②シフト記号表（従来型・ユニット型共通）'!$C$6:$L$47,10,FALSE))</f>
        <v/>
      </c>
      <c r="AP194" s="276" t="str">
        <f>IF(AP193="","",VLOOKUP(AP193,'②シフト記号表（従来型・ユニット型共通）'!$C$6:$L$47,10,FALSE))</f>
        <v/>
      </c>
      <c r="AQ194" s="276" t="str">
        <f>IF(AQ193="","",VLOOKUP(AQ193,'②シフト記号表（従来型・ユニット型共通）'!$C$6:$L$47,10,FALSE))</f>
        <v/>
      </c>
      <c r="AR194" s="276" t="str">
        <f>IF(AR193="","",VLOOKUP(AR193,'②シフト記号表（従来型・ユニット型共通）'!$C$6:$L$47,10,FALSE))</f>
        <v/>
      </c>
      <c r="AS194" s="276" t="str">
        <f>IF(AS193="","",VLOOKUP(AS193,'②シフト記号表（従来型・ユニット型共通）'!$C$6:$L$47,10,FALSE))</f>
        <v/>
      </c>
      <c r="AT194" s="276" t="str">
        <f>IF(AT193="","",VLOOKUP(AT193,'②シフト記号表（従来型・ユニット型共通）'!$C$6:$L$47,10,FALSE))</f>
        <v/>
      </c>
      <c r="AU194" s="277" t="str">
        <f>IF(AU193="","",VLOOKUP(AU193,'②シフト記号表（従来型・ユニット型共通）'!$C$6:$L$47,10,FALSE))</f>
        <v/>
      </c>
      <c r="AV194" s="275" t="str">
        <f>IF(AV193="","",VLOOKUP(AV193,'②シフト記号表（従来型・ユニット型共通）'!$C$6:$L$47,10,FALSE))</f>
        <v/>
      </c>
      <c r="AW194" s="276" t="str">
        <f>IF(AW193="","",VLOOKUP(AW193,'②シフト記号表（従来型・ユニット型共通）'!$C$6:$L$47,10,FALSE))</f>
        <v/>
      </c>
      <c r="AX194" s="276" t="str">
        <f>IF(AX193="","",VLOOKUP(AX193,'②シフト記号表（従来型・ユニット型共通）'!$C$6:$L$47,10,FALSE))</f>
        <v/>
      </c>
      <c r="AY194" s="276" t="str">
        <f>IF(AY193="","",VLOOKUP(AY193,'②シフト記号表（従来型・ユニット型共通）'!$C$6:$L$47,10,FALSE))</f>
        <v/>
      </c>
      <c r="AZ194" s="276" t="str">
        <f>IF(AZ193="","",VLOOKUP(AZ193,'②シフト記号表（従来型・ユニット型共通）'!$C$6:$L$47,10,FALSE))</f>
        <v/>
      </c>
      <c r="BA194" s="276" t="str">
        <f>IF(BA193="","",VLOOKUP(BA193,'②シフト記号表（従来型・ユニット型共通）'!$C$6:$L$47,10,FALSE))</f>
        <v/>
      </c>
      <c r="BB194" s="277" t="str">
        <f>IF(BB193="","",VLOOKUP(BB193,'②シフト記号表（従来型・ユニット型共通）'!$C$6:$L$47,10,FALSE))</f>
        <v/>
      </c>
      <c r="BC194" s="275" t="str">
        <f>IF(BC193="","",VLOOKUP(BC193,'②シフト記号表（従来型・ユニット型共通）'!$C$6:$L$47,10,FALSE))</f>
        <v/>
      </c>
      <c r="BD194" s="276" t="str">
        <f>IF(BD193="","",VLOOKUP(BD193,'②シフト記号表（従来型・ユニット型共通）'!$C$6:$L$47,10,FALSE))</f>
        <v/>
      </c>
      <c r="BE194" s="276" t="str">
        <f>IF(BE193="","",VLOOKUP(BE193,'②シフト記号表（従来型・ユニット型共通）'!$C$6:$L$47,10,FALSE))</f>
        <v/>
      </c>
      <c r="BF194" s="750">
        <f>IF($BI$3="４週",SUM(AA194:BB194),IF($BI$3="暦月",SUM(AA194:BE194),""))</f>
        <v>0</v>
      </c>
      <c r="BG194" s="751"/>
      <c r="BH194" s="752">
        <f>IF($BI$3="４週",BF194/4,IF($BI$3="暦月",(BF194/($BI$8/7)),""))</f>
        <v>0</v>
      </c>
      <c r="BI194" s="751"/>
      <c r="BJ194" s="747"/>
      <c r="BK194" s="748"/>
      <c r="BL194" s="748"/>
      <c r="BM194" s="748"/>
      <c r="BN194" s="749"/>
    </row>
    <row r="195" spans="2:66" ht="20.25" customHeight="1">
      <c r="B195" s="660">
        <f>B193+1</f>
        <v>90</v>
      </c>
      <c r="C195" s="814"/>
      <c r="D195" s="816"/>
      <c r="E195" s="681"/>
      <c r="F195" s="817"/>
      <c r="G195" s="724"/>
      <c r="H195" s="651"/>
      <c r="I195" s="270"/>
      <c r="J195" s="271"/>
      <c r="K195" s="270"/>
      <c r="L195" s="271"/>
      <c r="M195" s="725"/>
      <c r="N195" s="726"/>
      <c r="O195" s="649"/>
      <c r="P195" s="650"/>
      <c r="Q195" s="650"/>
      <c r="R195" s="651"/>
      <c r="S195" s="655"/>
      <c r="T195" s="656"/>
      <c r="U195" s="656"/>
      <c r="V195" s="656"/>
      <c r="W195" s="657"/>
      <c r="X195" s="290" t="s">
        <v>902</v>
      </c>
      <c r="Y195" s="291"/>
      <c r="Z195" s="292"/>
      <c r="AA195" s="283"/>
      <c r="AB195" s="284"/>
      <c r="AC195" s="284"/>
      <c r="AD195" s="284"/>
      <c r="AE195" s="284"/>
      <c r="AF195" s="284"/>
      <c r="AG195" s="285"/>
      <c r="AH195" s="283"/>
      <c r="AI195" s="284"/>
      <c r="AJ195" s="284"/>
      <c r="AK195" s="284"/>
      <c r="AL195" s="284"/>
      <c r="AM195" s="284"/>
      <c r="AN195" s="285"/>
      <c r="AO195" s="283"/>
      <c r="AP195" s="284"/>
      <c r="AQ195" s="284"/>
      <c r="AR195" s="284"/>
      <c r="AS195" s="284"/>
      <c r="AT195" s="284"/>
      <c r="AU195" s="285"/>
      <c r="AV195" s="283"/>
      <c r="AW195" s="284"/>
      <c r="AX195" s="284"/>
      <c r="AY195" s="284"/>
      <c r="AZ195" s="284"/>
      <c r="BA195" s="284"/>
      <c r="BB195" s="285"/>
      <c r="BC195" s="283"/>
      <c r="BD195" s="284"/>
      <c r="BE195" s="286"/>
      <c r="BF195" s="658"/>
      <c r="BG195" s="659"/>
      <c r="BH195" s="713"/>
      <c r="BI195" s="714"/>
      <c r="BJ195" s="715"/>
      <c r="BK195" s="716"/>
      <c r="BL195" s="716"/>
      <c r="BM195" s="716"/>
      <c r="BN195" s="717"/>
    </row>
    <row r="196" spans="2:66" ht="20.25" customHeight="1">
      <c r="B196" s="661"/>
      <c r="C196" s="815"/>
      <c r="D196" s="818"/>
      <c r="E196" s="681"/>
      <c r="F196" s="817"/>
      <c r="G196" s="753"/>
      <c r="H196" s="754"/>
      <c r="I196" s="293"/>
      <c r="J196" s="294">
        <f>G195</f>
        <v>0</v>
      </c>
      <c r="K196" s="293"/>
      <c r="L196" s="294">
        <f>M195</f>
        <v>0</v>
      </c>
      <c r="M196" s="755"/>
      <c r="N196" s="756"/>
      <c r="O196" s="757"/>
      <c r="P196" s="758"/>
      <c r="Q196" s="758"/>
      <c r="R196" s="754"/>
      <c r="S196" s="655"/>
      <c r="T196" s="656"/>
      <c r="U196" s="656"/>
      <c r="V196" s="656"/>
      <c r="W196" s="657"/>
      <c r="X196" s="287" t="s">
        <v>903</v>
      </c>
      <c r="Y196" s="288"/>
      <c r="Z196" s="289"/>
      <c r="AA196" s="275" t="str">
        <f>IF(AA195="","",VLOOKUP(AA195,'②シフト記号表（従来型・ユニット型共通）'!$C$6:$L$47,10,FALSE))</f>
        <v/>
      </c>
      <c r="AB196" s="276" t="str">
        <f>IF(AB195="","",VLOOKUP(AB195,'②シフト記号表（従来型・ユニット型共通）'!$C$6:$L$47,10,FALSE))</f>
        <v/>
      </c>
      <c r="AC196" s="276" t="str">
        <f>IF(AC195="","",VLOOKUP(AC195,'②シフト記号表（従来型・ユニット型共通）'!$C$6:$L$47,10,FALSE))</f>
        <v/>
      </c>
      <c r="AD196" s="276" t="str">
        <f>IF(AD195="","",VLOOKUP(AD195,'②シフト記号表（従来型・ユニット型共通）'!$C$6:$L$47,10,FALSE))</f>
        <v/>
      </c>
      <c r="AE196" s="276" t="str">
        <f>IF(AE195="","",VLOOKUP(AE195,'②シフト記号表（従来型・ユニット型共通）'!$C$6:$L$47,10,FALSE))</f>
        <v/>
      </c>
      <c r="AF196" s="276" t="str">
        <f>IF(AF195="","",VLOOKUP(AF195,'②シフト記号表（従来型・ユニット型共通）'!$C$6:$L$47,10,FALSE))</f>
        <v/>
      </c>
      <c r="AG196" s="277" t="str">
        <f>IF(AG195="","",VLOOKUP(AG195,'②シフト記号表（従来型・ユニット型共通）'!$C$6:$L$47,10,FALSE))</f>
        <v/>
      </c>
      <c r="AH196" s="275" t="str">
        <f>IF(AH195="","",VLOOKUP(AH195,'②シフト記号表（従来型・ユニット型共通）'!$C$6:$L$47,10,FALSE))</f>
        <v/>
      </c>
      <c r="AI196" s="276" t="str">
        <f>IF(AI195="","",VLOOKUP(AI195,'②シフト記号表（従来型・ユニット型共通）'!$C$6:$L$47,10,FALSE))</f>
        <v/>
      </c>
      <c r="AJ196" s="276" t="str">
        <f>IF(AJ195="","",VLOOKUP(AJ195,'②シフト記号表（従来型・ユニット型共通）'!$C$6:$L$47,10,FALSE))</f>
        <v/>
      </c>
      <c r="AK196" s="276" t="str">
        <f>IF(AK195="","",VLOOKUP(AK195,'②シフト記号表（従来型・ユニット型共通）'!$C$6:$L$47,10,FALSE))</f>
        <v/>
      </c>
      <c r="AL196" s="276" t="str">
        <f>IF(AL195="","",VLOOKUP(AL195,'②シフト記号表（従来型・ユニット型共通）'!$C$6:$L$47,10,FALSE))</f>
        <v/>
      </c>
      <c r="AM196" s="276" t="str">
        <f>IF(AM195="","",VLOOKUP(AM195,'②シフト記号表（従来型・ユニット型共通）'!$C$6:$L$47,10,FALSE))</f>
        <v/>
      </c>
      <c r="AN196" s="277" t="str">
        <f>IF(AN195="","",VLOOKUP(AN195,'②シフト記号表（従来型・ユニット型共通）'!$C$6:$L$47,10,FALSE))</f>
        <v/>
      </c>
      <c r="AO196" s="275" t="str">
        <f>IF(AO195="","",VLOOKUP(AO195,'②シフト記号表（従来型・ユニット型共通）'!$C$6:$L$47,10,FALSE))</f>
        <v/>
      </c>
      <c r="AP196" s="276" t="str">
        <f>IF(AP195="","",VLOOKUP(AP195,'②シフト記号表（従来型・ユニット型共通）'!$C$6:$L$47,10,FALSE))</f>
        <v/>
      </c>
      <c r="AQ196" s="276" t="str">
        <f>IF(AQ195="","",VLOOKUP(AQ195,'②シフト記号表（従来型・ユニット型共通）'!$C$6:$L$47,10,FALSE))</f>
        <v/>
      </c>
      <c r="AR196" s="276" t="str">
        <f>IF(AR195="","",VLOOKUP(AR195,'②シフト記号表（従来型・ユニット型共通）'!$C$6:$L$47,10,FALSE))</f>
        <v/>
      </c>
      <c r="AS196" s="276" t="str">
        <f>IF(AS195="","",VLOOKUP(AS195,'②シフト記号表（従来型・ユニット型共通）'!$C$6:$L$47,10,FALSE))</f>
        <v/>
      </c>
      <c r="AT196" s="276" t="str">
        <f>IF(AT195="","",VLOOKUP(AT195,'②シフト記号表（従来型・ユニット型共通）'!$C$6:$L$47,10,FALSE))</f>
        <v/>
      </c>
      <c r="AU196" s="277" t="str">
        <f>IF(AU195="","",VLOOKUP(AU195,'②シフト記号表（従来型・ユニット型共通）'!$C$6:$L$47,10,FALSE))</f>
        <v/>
      </c>
      <c r="AV196" s="275" t="str">
        <f>IF(AV195="","",VLOOKUP(AV195,'②シフト記号表（従来型・ユニット型共通）'!$C$6:$L$47,10,FALSE))</f>
        <v/>
      </c>
      <c r="AW196" s="276" t="str">
        <f>IF(AW195="","",VLOOKUP(AW195,'②シフト記号表（従来型・ユニット型共通）'!$C$6:$L$47,10,FALSE))</f>
        <v/>
      </c>
      <c r="AX196" s="276" t="str">
        <f>IF(AX195="","",VLOOKUP(AX195,'②シフト記号表（従来型・ユニット型共通）'!$C$6:$L$47,10,FALSE))</f>
        <v/>
      </c>
      <c r="AY196" s="276" t="str">
        <f>IF(AY195="","",VLOOKUP(AY195,'②シフト記号表（従来型・ユニット型共通）'!$C$6:$L$47,10,FALSE))</f>
        <v/>
      </c>
      <c r="AZ196" s="276" t="str">
        <f>IF(AZ195="","",VLOOKUP(AZ195,'②シフト記号表（従来型・ユニット型共通）'!$C$6:$L$47,10,FALSE))</f>
        <v/>
      </c>
      <c r="BA196" s="276" t="str">
        <f>IF(BA195="","",VLOOKUP(BA195,'②シフト記号表（従来型・ユニット型共通）'!$C$6:$L$47,10,FALSE))</f>
        <v/>
      </c>
      <c r="BB196" s="277" t="str">
        <f>IF(BB195="","",VLOOKUP(BB195,'②シフト記号表（従来型・ユニット型共通）'!$C$6:$L$47,10,FALSE))</f>
        <v/>
      </c>
      <c r="BC196" s="275" t="str">
        <f>IF(BC195="","",VLOOKUP(BC195,'②シフト記号表（従来型・ユニット型共通）'!$C$6:$L$47,10,FALSE))</f>
        <v/>
      </c>
      <c r="BD196" s="276" t="str">
        <f>IF(BD195="","",VLOOKUP(BD195,'②シフト記号表（従来型・ユニット型共通）'!$C$6:$L$47,10,FALSE))</f>
        <v/>
      </c>
      <c r="BE196" s="276" t="str">
        <f>IF(BE195="","",VLOOKUP(BE195,'②シフト記号表（従来型・ユニット型共通）'!$C$6:$L$47,10,FALSE))</f>
        <v/>
      </c>
      <c r="BF196" s="750">
        <f>IF($BI$3="４週",SUM(AA196:BB196),IF($BI$3="暦月",SUM(AA196:BE196),""))</f>
        <v>0</v>
      </c>
      <c r="BG196" s="751"/>
      <c r="BH196" s="752">
        <f>IF($BI$3="４週",BF196/4,IF($BI$3="暦月",(BF196/($BI$8/7)),""))</f>
        <v>0</v>
      </c>
      <c r="BI196" s="751"/>
      <c r="BJ196" s="747"/>
      <c r="BK196" s="748"/>
      <c r="BL196" s="748"/>
      <c r="BM196" s="748"/>
      <c r="BN196" s="749"/>
    </row>
    <row r="197" spans="2:66" ht="20.25" customHeight="1">
      <c r="B197" s="660">
        <f>B195+1</f>
        <v>91</v>
      </c>
      <c r="C197" s="814"/>
      <c r="D197" s="816"/>
      <c r="E197" s="681"/>
      <c r="F197" s="817"/>
      <c r="G197" s="724"/>
      <c r="H197" s="651"/>
      <c r="I197" s="270"/>
      <c r="J197" s="271"/>
      <c r="K197" s="270"/>
      <c r="L197" s="271"/>
      <c r="M197" s="725"/>
      <c r="N197" s="726"/>
      <c r="O197" s="649"/>
      <c r="P197" s="650"/>
      <c r="Q197" s="650"/>
      <c r="R197" s="651"/>
      <c r="S197" s="655"/>
      <c r="T197" s="656"/>
      <c r="U197" s="656"/>
      <c r="V197" s="656"/>
      <c r="W197" s="657"/>
      <c r="X197" s="290" t="s">
        <v>902</v>
      </c>
      <c r="Y197" s="291"/>
      <c r="Z197" s="292"/>
      <c r="AA197" s="283"/>
      <c r="AB197" s="284"/>
      <c r="AC197" s="284"/>
      <c r="AD197" s="284"/>
      <c r="AE197" s="284"/>
      <c r="AF197" s="284"/>
      <c r="AG197" s="285"/>
      <c r="AH197" s="283"/>
      <c r="AI197" s="284"/>
      <c r="AJ197" s="284"/>
      <c r="AK197" s="284"/>
      <c r="AL197" s="284"/>
      <c r="AM197" s="284"/>
      <c r="AN197" s="285"/>
      <c r="AO197" s="283"/>
      <c r="AP197" s="284"/>
      <c r="AQ197" s="284"/>
      <c r="AR197" s="284"/>
      <c r="AS197" s="284"/>
      <c r="AT197" s="284"/>
      <c r="AU197" s="285"/>
      <c r="AV197" s="283"/>
      <c r="AW197" s="284"/>
      <c r="AX197" s="284"/>
      <c r="AY197" s="284"/>
      <c r="AZ197" s="284"/>
      <c r="BA197" s="284"/>
      <c r="BB197" s="285"/>
      <c r="BC197" s="283"/>
      <c r="BD197" s="284"/>
      <c r="BE197" s="286"/>
      <c r="BF197" s="658"/>
      <c r="BG197" s="659"/>
      <c r="BH197" s="713"/>
      <c r="BI197" s="714"/>
      <c r="BJ197" s="715"/>
      <c r="BK197" s="716"/>
      <c r="BL197" s="716"/>
      <c r="BM197" s="716"/>
      <c r="BN197" s="717"/>
    </row>
    <row r="198" spans="2:66" ht="20.25" customHeight="1">
      <c r="B198" s="661"/>
      <c r="C198" s="815"/>
      <c r="D198" s="818"/>
      <c r="E198" s="681"/>
      <c r="F198" s="817"/>
      <c r="G198" s="753"/>
      <c r="H198" s="754"/>
      <c r="I198" s="293"/>
      <c r="J198" s="294">
        <f>G197</f>
        <v>0</v>
      </c>
      <c r="K198" s="293"/>
      <c r="L198" s="294">
        <f>M197</f>
        <v>0</v>
      </c>
      <c r="M198" s="755"/>
      <c r="N198" s="756"/>
      <c r="O198" s="757"/>
      <c r="P198" s="758"/>
      <c r="Q198" s="758"/>
      <c r="R198" s="754"/>
      <c r="S198" s="655"/>
      <c r="T198" s="656"/>
      <c r="U198" s="656"/>
      <c r="V198" s="656"/>
      <c r="W198" s="657"/>
      <c r="X198" s="287" t="s">
        <v>903</v>
      </c>
      <c r="Y198" s="288"/>
      <c r="Z198" s="289"/>
      <c r="AA198" s="275" t="str">
        <f>IF(AA197="","",VLOOKUP(AA197,'②シフト記号表（従来型・ユニット型共通）'!$C$6:$L$47,10,FALSE))</f>
        <v/>
      </c>
      <c r="AB198" s="276" t="str">
        <f>IF(AB197="","",VLOOKUP(AB197,'②シフト記号表（従来型・ユニット型共通）'!$C$6:$L$47,10,FALSE))</f>
        <v/>
      </c>
      <c r="AC198" s="276" t="str">
        <f>IF(AC197="","",VLOOKUP(AC197,'②シフト記号表（従来型・ユニット型共通）'!$C$6:$L$47,10,FALSE))</f>
        <v/>
      </c>
      <c r="AD198" s="276" t="str">
        <f>IF(AD197="","",VLOOKUP(AD197,'②シフト記号表（従来型・ユニット型共通）'!$C$6:$L$47,10,FALSE))</f>
        <v/>
      </c>
      <c r="AE198" s="276" t="str">
        <f>IF(AE197="","",VLOOKUP(AE197,'②シフト記号表（従来型・ユニット型共通）'!$C$6:$L$47,10,FALSE))</f>
        <v/>
      </c>
      <c r="AF198" s="276" t="str">
        <f>IF(AF197="","",VLOOKUP(AF197,'②シフト記号表（従来型・ユニット型共通）'!$C$6:$L$47,10,FALSE))</f>
        <v/>
      </c>
      <c r="AG198" s="277" t="str">
        <f>IF(AG197="","",VLOOKUP(AG197,'②シフト記号表（従来型・ユニット型共通）'!$C$6:$L$47,10,FALSE))</f>
        <v/>
      </c>
      <c r="AH198" s="275" t="str">
        <f>IF(AH197="","",VLOOKUP(AH197,'②シフト記号表（従来型・ユニット型共通）'!$C$6:$L$47,10,FALSE))</f>
        <v/>
      </c>
      <c r="AI198" s="276" t="str">
        <f>IF(AI197="","",VLOOKUP(AI197,'②シフト記号表（従来型・ユニット型共通）'!$C$6:$L$47,10,FALSE))</f>
        <v/>
      </c>
      <c r="AJ198" s="276" t="str">
        <f>IF(AJ197="","",VLOOKUP(AJ197,'②シフト記号表（従来型・ユニット型共通）'!$C$6:$L$47,10,FALSE))</f>
        <v/>
      </c>
      <c r="AK198" s="276" t="str">
        <f>IF(AK197="","",VLOOKUP(AK197,'②シフト記号表（従来型・ユニット型共通）'!$C$6:$L$47,10,FALSE))</f>
        <v/>
      </c>
      <c r="AL198" s="276" t="str">
        <f>IF(AL197="","",VLOOKUP(AL197,'②シフト記号表（従来型・ユニット型共通）'!$C$6:$L$47,10,FALSE))</f>
        <v/>
      </c>
      <c r="AM198" s="276" t="str">
        <f>IF(AM197="","",VLOOKUP(AM197,'②シフト記号表（従来型・ユニット型共通）'!$C$6:$L$47,10,FALSE))</f>
        <v/>
      </c>
      <c r="AN198" s="277" t="str">
        <f>IF(AN197="","",VLOOKUP(AN197,'②シフト記号表（従来型・ユニット型共通）'!$C$6:$L$47,10,FALSE))</f>
        <v/>
      </c>
      <c r="AO198" s="275" t="str">
        <f>IF(AO197="","",VLOOKUP(AO197,'②シフト記号表（従来型・ユニット型共通）'!$C$6:$L$47,10,FALSE))</f>
        <v/>
      </c>
      <c r="AP198" s="276" t="str">
        <f>IF(AP197="","",VLOOKUP(AP197,'②シフト記号表（従来型・ユニット型共通）'!$C$6:$L$47,10,FALSE))</f>
        <v/>
      </c>
      <c r="AQ198" s="276" t="str">
        <f>IF(AQ197="","",VLOOKUP(AQ197,'②シフト記号表（従来型・ユニット型共通）'!$C$6:$L$47,10,FALSE))</f>
        <v/>
      </c>
      <c r="AR198" s="276" t="str">
        <f>IF(AR197="","",VLOOKUP(AR197,'②シフト記号表（従来型・ユニット型共通）'!$C$6:$L$47,10,FALSE))</f>
        <v/>
      </c>
      <c r="AS198" s="276" t="str">
        <f>IF(AS197="","",VLOOKUP(AS197,'②シフト記号表（従来型・ユニット型共通）'!$C$6:$L$47,10,FALSE))</f>
        <v/>
      </c>
      <c r="AT198" s="276" t="str">
        <f>IF(AT197="","",VLOOKUP(AT197,'②シフト記号表（従来型・ユニット型共通）'!$C$6:$L$47,10,FALSE))</f>
        <v/>
      </c>
      <c r="AU198" s="277" t="str">
        <f>IF(AU197="","",VLOOKUP(AU197,'②シフト記号表（従来型・ユニット型共通）'!$C$6:$L$47,10,FALSE))</f>
        <v/>
      </c>
      <c r="AV198" s="275" t="str">
        <f>IF(AV197="","",VLOOKUP(AV197,'②シフト記号表（従来型・ユニット型共通）'!$C$6:$L$47,10,FALSE))</f>
        <v/>
      </c>
      <c r="AW198" s="276" t="str">
        <f>IF(AW197="","",VLOOKUP(AW197,'②シフト記号表（従来型・ユニット型共通）'!$C$6:$L$47,10,FALSE))</f>
        <v/>
      </c>
      <c r="AX198" s="276" t="str">
        <f>IF(AX197="","",VLOOKUP(AX197,'②シフト記号表（従来型・ユニット型共通）'!$C$6:$L$47,10,FALSE))</f>
        <v/>
      </c>
      <c r="AY198" s="276" t="str">
        <f>IF(AY197="","",VLOOKUP(AY197,'②シフト記号表（従来型・ユニット型共通）'!$C$6:$L$47,10,FALSE))</f>
        <v/>
      </c>
      <c r="AZ198" s="276" t="str">
        <f>IF(AZ197="","",VLOOKUP(AZ197,'②シフト記号表（従来型・ユニット型共通）'!$C$6:$L$47,10,FALSE))</f>
        <v/>
      </c>
      <c r="BA198" s="276" t="str">
        <f>IF(BA197="","",VLOOKUP(BA197,'②シフト記号表（従来型・ユニット型共通）'!$C$6:$L$47,10,FALSE))</f>
        <v/>
      </c>
      <c r="BB198" s="277" t="str">
        <f>IF(BB197="","",VLOOKUP(BB197,'②シフト記号表（従来型・ユニット型共通）'!$C$6:$L$47,10,FALSE))</f>
        <v/>
      </c>
      <c r="BC198" s="275" t="str">
        <f>IF(BC197="","",VLOOKUP(BC197,'②シフト記号表（従来型・ユニット型共通）'!$C$6:$L$47,10,FALSE))</f>
        <v/>
      </c>
      <c r="BD198" s="276" t="str">
        <f>IF(BD197="","",VLOOKUP(BD197,'②シフト記号表（従来型・ユニット型共通）'!$C$6:$L$47,10,FALSE))</f>
        <v/>
      </c>
      <c r="BE198" s="276" t="str">
        <f>IF(BE197="","",VLOOKUP(BE197,'②シフト記号表（従来型・ユニット型共通）'!$C$6:$L$47,10,FALSE))</f>
        <v/>
      </c>
      <c r="BF198" s="750">
        <f>IF($BI$3="４週",SUM(AA198:BB198),IF($BI$3="暦月",SUM(AA198:BE198),""))</f>
        <v>0</v>
      </c>
      <c r="BG198" s="751"/>
      <c r="BH198" s="752">
        <f>IF($BI$3="４週",BF198/4,IF($BI$3="暦月",(BF198/($BI$8/7)),""))</f>
        <v>0</v>
      </c>
      <c r="BI198" s="751"/>
      <c r="BJ198" s="747"/>
      <c r="BK198" s="748"/>
      <c r="BL198" s="748"/>
      <c r="BM198" s="748"/>
      <c r="BN198" s="749"/>
    </row>
    <row r="199" spans="2:66" ht="20.25" customHeight="1">
      <c r="B199" s="660">
        <f>B197+1</f>
        <v>92</v>
      </c>
      <c r="C199" s="814"/>
      <c r="D199" s="816"/>
      <c r="E199" s="681"/>
      <c r="F199" s="817"/>
      <c r="G199" s="724"/>
      <c r="H199" s="651"/>
      <c r="I199" s="270"/>
      <c r="J199" s="271"/>
      <c r="K199" s="270"/>
      <c r="L199" s="271"/>
      <c r="M199" s="725"/>
      <c r="N199" s="726"/>
      <c r="O199" s="649"/>
      <c r="P199" s="650"/>
      <c r="Q199" s="650"/>
      <c r="R199" s="651"/>
      <c r="S199" s="655"/>
      <c r="T199" s="656"/>
      <c r="U199" s="656"/>
      <c r="V199" s="656"/>
      <c r="W199" s="657"/>
      <c r="X199" s="290" t="s">
        <v>902</v>
      </c>
      <c r="Y199" s="291"/>
      <c r="Z199" s="292"/>
      <c r="AA199" s="283"/>
      <c r="AB199" s="284"/>
      <c r="AC199" s="284"/>
      <c r="AD199" s="284"/>
      <c r="AE199" s="284"/>
      <c r="AF199" s="284"/>
      <c r="AG199" s="285"/>
      <c r="AH199" s="283"/>
      <c r="AI199" s="284"/>
      <c r="AJ199" s="284"/>
      <c r="AK199" s="284"/>
      <c r="AL199" s="284"/>
      <c r="AM199" s="284"/>
      <c r="AN199" s="285"/>
      <c r="AO199" s="283"/>
      <c r="AP199" s="284"/>
      <c r="AQ199" s="284"/>
      <c r="AR199" s="284"/>
      <c r="AS199" s="284"/>
      <c r="AT199" s="284"/>
      <c r="AU199" s="285"/>
      <c r="AV199" s="283"/>
      <c r="AW199" s="284"/>
      <c r="AX199" s="284"/>
      <c r="AY199" s="284"/>
      <c r="AZ199" s="284"/>
      <c r="BA199" s="284"/>
      <c r="BB199" s="285"/>
      <c r="BC199" s="283"/>
      <c r="BD199" s="284"/>
      <c r="BE199" s="286"/>
      <c r="BF199" s="658"/>
      <c r="BG199" s="659"/>
      <c r="BH199" s="713"/>
      <c r="BI199" s="714"/>
      <c r="BJ199" s="715"/>
      <c r="BK199" s="716"/>
      <c r="BL199" s="716"/>
      <c r="BM199" s="716"/>
      <c r="BN199" s="717"/>
    </row>
    <row r="200" spans="2:66" ht="20.25" customHeight="1">
      <c r="B200" s="661"/>
      <c r="C200" s="815"/>
      <c r="D200" s="818"/>
      <c r="E200" s="681"/>
      <c r="F200" s="817"/>
      <c r="G200" s="753"/>
      <c r="H200" s="754"/>
      <c r="I200" s="293"/>
      <c r="J200" s="294">
        <f>G199</f>
        <v>0</v>
      </c>
      <c r="K200" s="293"/>
      <c r="L200" s="294">
        <f>M199</f>
        <v>0</v>
      </c>
      <c r="M200" s="755"/>
      <c r="N200" s="756"/>
      <c r="O200" s="757"/>
      <c r="P200" s="758"/>
      <c r="Q200" s="758"/>
      <c r="R200" s="754"/>
      <c r="S200" s="655"/>
      <c r="T200" s="656"/>
      <c r="U200" s="656"/>
      <c r="V200" s="656"/>
      <c r="W200" s="657"/>
      <c r="X200" s="287" t="s">
        <v>903</v>
      </c>
      <c r="Y200" s="288"/>
      <c r="Z200" s="289"/>
      <c r="AA200" s="275" t="str">
        <f>IF(AA199="","",VLOOKUP(AA199,'②シフト記号表（従来型・ユニット型共通）'!$C$6:$L$47,10,FALSE))</f>
        <v/>
      </c>
      <c r="AB200" s="276" t="str">
        <f>IF(AB199="","",VLOOKUP(AB199,'②シフト記号表（従来型・ユニット型共通）'!$C$6:$L$47,10,FALSE))</f>
        <v/>
      </c>
      <c r="AC200" s="276" t="str">
        <f>IF(AC199="","",VLOOKUP(AC199,'②シフト記号表（従来型・ユニット型共通）'!$C$6:$L$47,10,FALSE))</f>
        <v/>
      </c>
      <c r="AD200" s="276" t="str">
        <f>IF(AD199="","",VLOOKUP(AD199,'②シフト記号表（従来型・ユニット型共通）'!$C$6:$L$47,10,FALSE))</f>
        <v/>
      </c>
      <c r="AE200" s="276" t="str">
        <f>IF(AE199="","",VLOOKUP(AE199,'②シフト記号表（従来型・ユニット型共通）'!$C$6:$L$47,10,FALSE))</f>
        <v/>
      </c>
      <c r="AF200" s="276" t="str">
        <f>IF(AF199="","",VLOOKUP(AF199,'②シフト記号表（従来型・ユニット型共通）'!$C$6:$L$47,10,FALSE))</f>
        <v/>
      </c>
      <c r="AG200" s="277" t="str">
        <f>IF(AG199="","",VLOOKUP(AG199,'②シフト記号表（従来型・ユニット型共通）'!$C$6:$L$47,10,FALSE))</f>
        <v/>
      </c>
      <c r="AH200" s="275" t="str">
        <f>IF(AH199="","",VLOOKUP(AH199,'②シフト記号表（従来型・ユニット型共通）'!$C$6:$L$47,10,FALSE))</f>
        <v/>
      </c>
      <c r="AI200" s="276" t="str">
        <f>IF(AI199="","",VLOOKUP(AI199,'②シフト記号表（従来型・ユニット型共通）'!$C$6:$L$47,10,FALSE))</f>
        <v/>
      </c>
      <c r="AJ200" s="276" t="str">
        <f>IF(AJ199="","",VLOOKUP(AJ199,'②シフト記号表（従来型・ユニット型共通）'!$C$6:$L$47,10,FALSE))</f>
        <v/>
      </c>
      <c r="AK200" s="276" t="str">
        <f>IF(AK199="","",VLOOKUP(AK199,'②シフト記号表（従来型・ユニット型共通）'!$C$6:$L$47,10,FALSE))</f>
        <v/>
      </c>
      <c r="AL200" s="276" t="str">
        <f>IF(AL199="","",VLOOKUP(AL199,'②シフト記号表（従来型・ユニット型共通）'!$C$6:$L$47,10,FALSE))</f>
        <v/>
      </c>
      <c r="AM200" s="276" t="str">
        <f>IF(AM199="","",VLOOKUP(AM199,'②シフト記号表（従来型・ユニット型共通）'!$C$6:$L$47,10,FALSE))</f>
        <v/>
      </c>
      <c r="AN200" s="277" t="str">
        <f>IF(AN199="","",VLOOKUP(AN199,'②シフト記号表（従来型・ユニット型共通）'!$C$6:$L$47,10,FALSE))</f>
        <v/>
      </c>
      <c r="AO200" s="275" t="str">
        <f>IF(AO199="","",VLOOKUP(AO199,'②シフト記号表（従来型・ユニット型共通）'!$C$6:$L$47,10,FALSE))</f>
        <v/>
      </c>
      <c r="AP200" s="276" t="str">
        <f>IF(AP199="","",VLOOKUP(AP199,'②シフト記号表（従来型・ユニット型共通）'!$C$6:$L$47,10,FALSE))</f>
        <v/>
      </c>
      <c r="AQ200" s="276" t="str">
        <f>IF(AQ199="","",VLOOKUP(AQ199,'②シフト記号表（従来型・ユニット型共通）'!$C$6:$L$47,10,FALSE))</f>
        <v/>
      </c>
      <c r="AR200" s="276" t="str">
        <f>IF(AR199="","",VLOOKUP(AR199,'②シフト記号表（従来型・ユニット型共通）'!$C$6:$L$47,10,FALSE))</f>
        <v/>
      </c>
      <c r="AS200" s="276" t="str">
        <f>IF(AS199="","",VLOOKUP(AS199,'②シフト記号表（従来型・ユニット型共通）'!$C$6:$L$47,10,FALSE))</f>
        <v/>
      </c>
      <c r="AT200" s="276" t="str">
        <f>IF(AT199="","",VLOOKUP(AT199,'②シフト記号表（従来型・ユニット型共通）'!$C$6:$L$47,10,FALSE))</f>
        <v/>
      </c>
      <c r="AU200" s="277" t="str">
        <f>IF(AU199="","",VLOOKUP(AU199,'②シフト記号表（従来型・ユニット型共通）'!$C$6:$L$47,10,FALSE))</f>
        <v/>
      </c>
      <c r="AV200" s="275" t="str">
        <f>IF(AV199="","",VLOOKUP(AV199,'②シフト記号表（従来型・ユニット型共通）'!$C$6:$L$47,10,FALSE))</f>
        <v/>
      </c>
      <c r="AW200" s="276" t="str">
        <f>IF(AW199="","",VLOOKUP(AW199,'②シフト記号表（従来型・ユニット型共通）'!$C$6:$L$47,10,FALSE))</f>
        <v/>
      </c>
      <c r="AX200" s="276" t="str">
        <f>IF(AX199="","",VLOOKUP(AX199,'②シフト記号表（従来型・ユニット型共通）'!$C$6:$L$47,10,FALSE))</f>
        <v/>
      </c>
      <c r="AY200" s="276" t="str">
        <f>IF(AY199="","",VLOOKUP(AY199,'②シフト記号表（従来型・ユニット型共通）'!$C$6:$L$47,10,FALSE))</f>
        <v/>
      </c>
      <c r="AZ200" s="276" t="str">
        <f>IF(AZ199="","",VLOOKUP(AZ199,'②シフト記号表（従来型・ユニット型共通）'!$C$6:$L$47,10,FALSE))</f>
        <v/>
      </c>
      <c r="BA200" s="276" t="str">
        <f>IF(BA199="","",VLOOKUP(BA199,'②シフト記号表（従来型・ユニット型共通）'!$C$6:$L$47,10,FALSE))</f>
        <v/>
      </c>
      <c r="BB200" s="277" t="str">
        <f>IF(BB199="","",VLOOKUP(BB199,'②シフト記号表（従来型・ユニット型共通）'!$C$6:$L$47,10,FALSE))</f>
        <v/>
      </c>
      <c r="BC200" s="275" t="str">
        <f>IF(BC199="","",VLOOKUP(BC199,'②シフト記号表（従来型・ユニット型共通）'!$C$6:$L$47,10,FALSE))</f>
        <v/>
      </c>
      <c r="BD200" s="276" t="str">
        <f>IF(BD199="","",VLOOKUP(BD199,'②シフト記号表（従来型・ユニット型共通）'!$C$6:$L$47,10,FALSE))</f>
        <v/>
      </c>
      <c r="BE200" s="276" t="str">
        <f>IF(BE199="","",VLOOKUP(BE199,'②シフト記号表（従来型・ユニット型共通）'!$C$6:$L$47,10,FALSE))</f>
        <v/>
      </c>
      <c r="BF200" s="750">
        <f>IF($BI$3="４週",SUM(AA200:BB200),IF($BI$3="暦月",SUM(AA200:BE200),""))</f>
        <v>0</v>
      </c>
      <c r="BG200" s="751"/>
      <c r="BH200" s="752">
        <f>IF($BI$3="４週",BF200/4,IF($BI$3="暦月",(BF200/($BI$8/7)),""))</f>
        <v>0</v>
      </c>
      <c r="BI200" s="751"/>
      <c r="BJ200" s="747"/>
      <c r="BK200" s="748"/>
      <c r="BL200" s="748"/>
      <c r="BM200" s="748"/>
      <c r="BN200" s="749"/>
    </row>
    <row r="201" spans="2:66" ht="20.25" customHeight="1">
      <c r="B201" s="660">
        <f>B199+1</f>
        <v>93</v>
      </c>
      <c r="C201" s="814"/>
      <c r="D201" s="816"/>
      <c r="E201" s="681"/>
      <c r="F201" s="817"/>
      <c r="G201" s="724"/>
      <c r="H201" s="651"/>
      <c r="I201" s="270"/>
      <c r="J201" s="271"/>
      <c r="K201" s="270"/>
      <c r="L201" s="271"/>
      <c r="M201" s="725"/>
      <c r="N201" s="726"/>
      <c r="O201" s="649"/>
      <c r="P201" s="650"/>
      <c r="Q201" s="650"/>
      <c r="R201" s="651"/>
      <c r="S201" s="655"/>
      <c r="T201" s="656"/>
      <c r="U201" s="656"/>
      <c r="V201" s="656"/>
      <c r="W201" s="657"/>
      <c r="X201" s="290" t="s">
        <v>902</v>
      </c>
      <c r="Y201" s="291"/>
      <c r="Z201" s="292"/>
      <c r="AA201" s="283"/>
      <c r="AB201" s="284"/>
      <c r="AC201" s="284"/>
      <c r="AD201" s="284"/>
      <c r="AE201" s="284"/>
      <c r="AF201" s="284"/>
      <c r="AG201" s="285"/>
      <c r="AH201" s="283"/>
      <c r="AI201" s="284"/>
      <c r="AJ201" s="284"/>
      <c r="AK201" s="284"/>
      <c r="AL201" s="284"/>
      <c r="AM201" s="284"/>
      <c r="AN201" s="285"/>
      <c r="AO201" s="283"/>
      <c r="AP201" s="284"/>
      <c r="AQ201" s="284"/>
      <c r="AR201" s="284"/>
      <c r="AS201" s="284"/>
      <c r="AT201" s="284"/>
      <c r="AU201" s="285"/>
      <c r="AV201" s="283"/>
      <c r="AW201" s="284"/>
      <c r="AX201" s="284"/>
      <c r="AY201" s="284"/>
      <c r="AZ201" s="284"/>
      <c r="BA201" s="284"/>
      <c r="BB201" s="285"/>
      <c r="BC201" s="283"/>
      <c r="BD201" s="284"/>
      <c r="BE201" s="286"/>
      <c r="BF201" s="658"/>
      <c r="BG201" s="659"/>
      <c r="BH201" s="713"/>
      <c r="BI201" s="714"/>
      <c r="BJ201" s="715"/>
      <c r="BK201" s="716"/>
      <c r="BL201" s="716"/>
      <c r="BM201" s="716"/>
      <c r="BN201" s="717"/>
    </row>
    <row r="202" spans="2:66" ht="20.25" customHeight="1">
      <c r="B202" s="661"/>
      <c r="C202" s="815"/>
      <c r="D202" s="818"/>
      <c r="E202" s="681"/>
      <c r="F202" s="817"/>
      <c r="G202" s="753"/>
      <c r="H202" s="754"/>
      <c r="I202" s="293"/>
      <c r="J202" s="294">
        <f>G201</f>
        <v>0</v>
      </c>
      <c r="K202" s="293"/>
      <c r="L202" s="294">
        <f>M201</f>
        <v>0</v>
      </c>
      <c r="M202" s="755"/>
      <c r="N202" s="756"/>
      <c r="O202" s="757"/>
      <c r="P202" s="758"/>
      <c r="Q202" s="758"/>
      <c r="R202" s="754"/>
      <c r="S202" s="655"/>
      <c r="T202" s="656"/>
      <c r="U202" s="656"/>
      <c r="V202" s="656"/>
      <c r="W202" s="657"/>
      <c r="X202" s="287" t="s">
        <v>903</v>
      </c>
      <c r="Y202" s="288"/>
      <c r="Z202" s="289"/>
      <c r="AA202" s="275" t="str">
        <f>IF(AA201="","",VLOOKUP(AA201,'②シフト記号表（従来型・ユニット型共通）'!$C$6:$L$47,10,FALSE))</f>
        <v/>
      </c>
      <c r="AB202" s="276" t="str">
        <f>IF(AB201="","",VLOOKUP(AB201,'②シフト記号表（従来型・ユニット型共通）'!$C$6:$L$47,10,FALSE))</f>
        <v/>
      </c>
      <c r="AC202" s="276" t="str">
        <f>IF(AC201="","",VLOOKUP(AC201,'②シフト記号表（従来型・ユニット型共通）'!$C$6:$L$47,10,FALSE))</f>
        <v/>
      </c>
      <c r="AD202" s="276" t="str">
        <f>IF(AD201="","",VLOOKUP(AD201,'②シフト記号表（従来型・ユニット型共通）'!$C$6:$L$47,10,FALSE))</f>
        <v/>
      </c>
      <c r="AE202" s="276" t="str">
        <f>IF(AE201="","",VLOOKUP(AE201,'②シフト記号表（従来型・ユニット型共通）'!$C$6:$L$47,10,FALSE))</f>
        <v/>
      </c>
      <c r="AF202" s="276" t="str">
        <f>IF(AF201="","",VLOOKUP(AF201,'②シフト記号表（従来型・ユニット型共通）'!$C$6:$L$47,10,FALSE))</f>
        <v/>
      </c>
      <c r="AG202" s="277" t="str">
        <f>IF(AG201="","",VLOOKUP(AG201,'②シフト記号表（従来型・ユニット型共通）'!$C$6:$L$47,10,FALSE))</f>
        <v/>
      </c>
      <c r="AH202" s="275" t="str">
        <f>IF(AH201="","",VLOOKUP(AH201,'②シフト記号表（従来型・ユニット型共通）'!$C$6:$L$47,10,FALSE))</f>
        <v/>
      </c>
      <c r="AI202" s="276" t="str">
        <f>IF(AI201="","",VLOOKUP(AI201,'②シフト記号表（従来型・ユニット型共通）'!$C$6:$L$47,10,FALSE))</f>
        <v/>
      </c>
      <c r="AJ202" s="276" t="str">
        <f>IF(AJ201="","",VLOOKUP(AJ201,'②シフト記号表（従来型・ユニット型共通）'!$C$6:$L$47,10,FALSE))</f>
        <v/>
      </c>
      <c r="AK202" s="276" t="str">
        <f>IF(AK201="","",VLOOKUP(AK201,'②シフト記号表（従来型・ユニット型共通）'!$C$6:$L$47,10,FALSE))</f>
        <v/>
      </c>
      <c r="AL202" s="276" t="str">
        <f>IF(AL201="","",VLOOKUP(AL201,'②シフト記号表（従来型・ユニット型共通）'!$C$6:$L$47,10,FALSE))</f>
        <v/>
      </c>
      <c r="AM202" s="276" t="str">
        <f>IF(AM201="","",VLOOKUP(AM201,'②シフト記号表（従来型・ユニット型共通）'!$C$6:$L$47,10,FALSE))</f>
        <v/>
      </c>
      <c r="AN202" s="277" t="str">
        <f>IF(AN201="","",VLOOKUP(AN201,'②シフト記号表（従来型・ユニット型共通）'!$C$6:$L$47,10,FALSE))</f>
        <v/>
      </c>
      <c r="AO202" s="275" t="str">
        <f>IF(AO201="","",VLOOKUP(AO201,'②シフト記号表（従来型・ユニット型共通）'!$C$6:$L$47,10,FALSE))</f>
        <v/>
      </c>
      <c r="AP202" s="276" t="str">
        <f>IF(AP201="","",VLOOKUP(AP201,'②シフト記号表（従来型・ユニット型共通）'!$C$6:$L$47,10,FALSE))</f>
        <v/>
      </c>
      <c r="AQ202" s="276" t="str">
        <f>IF(AQ201="","",VLOOKUP(AQ201,'②シフト記号表（従来型・ユニット型共通）'!$C$6:$L$47,10,FALSE))</f>
        <v/>
      </c>
      <c r="AR202" s="276" t="str">
        <f>IF(AR201="","",VLOOKUP(AR201,'②シフト記号表（従来型・ユニット型共通）'!$C$6:$L$47,10,FALSE))</f>
        <v/>
      </c>
      <c r="AS202" s="276" t="str">
        <f>IF(AS201="","",VLOOKUP(AS201,'②シフト記号表（従来型・ユニット型共通）'!$C$6:$L$47,10,FALSE))</f>
        <v/>
      </c>
      <c r="AT202" s="276" t="str">
        <f>IF(AT201="","",VLOOKUP(AT201,'②シフト記号表（従来型・ユニット型共通）'!$C$6:$L$47,10,FALSE))</f>
        <v/>
      </c>
      <c r="AU202" s="277" t="str">
        <f>IF(AU201="","",VLOOKUP(AU201,'②シフト記号表（従来型・ユニット型共通）'!$C$6:$L$47,10,FALSE))</f>
        <v/>
      </c>
      <c r="AV202" s="275" t="str">
        <f>IF(AV201="","",VLOOKUP(AV201,'②シフト記号表（従来型・ユニット型共通）'!$C$6:$L$47,10,FALSE))</f>
        <v/>
      </c>
      <c r="AW202" s="276" t="str">
        <f>IF(AW201="","",VLOOKUP(AW201,'②シフト記号表（従来型・ユニット型共通）'!$C$6:$L$47,10,FALSE))</f>
        <v/>
      </c>
      <c r="AX202" s="276" t="str">
        <f>IF(AX201="","",VLOOKUP(AX201,'②シフト記号表（従来型・ユニット型共通）'!$C$6:$L$47,10,FALSE))</f>
        <v/>
      </c>
      <c r="AY202" s="276" t="str">
        <f>IF(AY201="","",VLOOKUP(AY201,'②シフト記号表（従来型・ユニット型共通）'!$C$6:$L$47,10,FALSE))</f>
        <v/>
      </c>
      <c r="AZ202" s="276" t="str">
        <f>IF(AZ201="","",VLOOKUP(AZ201,'②シフト記号表（従来型・ユニット型共通）'!$C$6:$L$47,10,FALSE))</f>
        <v/>
      </c>
      <c r="BA202" s="276" t="str">
        <f>IF(BA201="","",VLOOKUP(BA201,'②シフト記号表（従来型・ユニット型共通）'!$C$6:$L$47,10,FALSE))</f>
        <v/>
      </c>
      <c r="BB202" s="277" t="str">
        <f>IF(BB201="","",VLOOKUP(BB201,'②シフト記号表（従来型・ユニット型共通）'!$C$6:$L$47,10,FALSE))</f>
        <v/>
      </c>
      <c r="BC202" s="275" t="str">
        <f>IF(BC201="","",VLOOKUP(BC201,'②シフト記号表（従来型・ユニット型共通）'!$C$6:$L$47,10,FALSE))</f>
        <v/>
      </c>
      <c r="BD202" s="276" t="str">
        <f>IF(BD201="","",VLOOKUP(BD201,'②シフト記号表（従来型・ユニット型共通）'!$C$6:$L$47,10,FALSE))</f>
        <v/>
      </c>
      <c r="BE202" s="276" t="str">
        <f>IF(BE201="","",VLOOKUP(BE201,'②シフト記号表（従来型・ユニット型共通）'!$C$6:$L$47,10,FALSE))</f>
        <v/>
      </c>
      <c r="BF202" s="750">
        <f>IF($BI$3="４週",SUM(AA202:BB202),IF($BI$3="暦月",SUM(AA202:BE202),""))</f>
        <v>0</v>
      </c>
      <c r="BG202" s="751"/>
      <c r="BH202" s="752">
        <f>IF($BI$3="４週",BF202/4,IF($BI$3="暦月",(BF202/($BI$8/7)),""))</f>
        <v>0</v>
      </c>
      <c r="BI202" s="751"/>
      <c r="BJ202" s="747"/>
      <c r="BK202" s="748"/>
      <c r="BL202" s="748"/>
      <c r="BM202" s="748"/>
      <c r="BN202" s="749"/>
    </row>
    <row r="203" spans="2:66" ht="20.25" customHeight="1">
      <c r="B203" s="660">
        <f>B201+1</f>
        <v>94</v>
      </c>
      <c r="C203" s="814"/>
      <c r="D203" s="816"/>
      <c r="E203" s="681"/>
      <c r="F203" s="817"/>
      <c r="G203" s="724"/>
      <c r="H203" s="651"/>
      <c r="I203" s="270"/>
      <c r="J203" s="271"/>
      <c r="K203" s="270"/>
      <c r="L203" s="271"/>
      <c r="M203" s="725"/>
      <c r="N203" s="726"/>
      <c r="O203" s="649"/>
      <c r="P203" s="650"/>
      <c r="Q203" s="650"/>
      <c r="R203" s="651"/>
      <c r="S203" s="655"/>
      <c r="T203" s="656"/>
      <c r="U203" s="656"/>
      <c r="V203" s="656"/>
      <c r="W203" s="657"/>
      <c r="X203" s="290" t="s">
        <v>902</v>
      </c>
      <c r="Y203" s="291"/>
      <c r="Z203" s="292"/>
      <c r="AA203" s="283"/>
      <c r="AB203" s="284"/>
      <c r="AC203" s="284"/>
      <c r="AD203" s="284"/>
      <c r="AE203" s="284"/>
      <c r="AF203" s="284"/>
      <c r="AG203" s="285"/>
      <c r="AH203" s="283"/>
      <c r="AI203" s="284"/>
      <c r="AJ203" s="284"/>
      <c r="AK203" s="284"/>
      <c r="AL203" s="284"/>
      <c r="AM203" s="284"/>
      <c r="AN203" s="285"/>
      <c r="AO203" s="283"/>
      <c r="AP203" s="284"/>
      <c r="AQ203" s="284"/>
      <c r="AR203" s="284"/>
      <c r="AS203" s="284"/>
      <c r="AT203" s="284"/>
      <c r="AU203" s="285"/>
      <c r="AV203" s="283"/>
      <c r="AW203" s="284"/>
      <c r="AX203" s="284"/>
      <c r="AY203" s="284"/>
      <c r="AZ203" s="284"/>
      <c r="BA203" s="284"/>
      <c r="BB203" s="285"/>
      <c r="BC203" s="283"/>
      <c r="BD203" s="284"/>
      <c r="BE203" s="286"/>
      <c r="BF203" s="658"/>
      <c r="BG203" s="659"/>
      <c r="BH203" s="713"/>
      <c r="BI203" s="714"/>
      <c r="BJ203" s="715"/>
      <c r="BK203" s="716"/>
      <c r="BL203" s="716"/>
      <c r="BM203" s="716"/>
      <c r="BN203" s="717"/>
    </row>
    <row r="204" spans="2:66" ht="20.25" customHeight="1">
      <c r="B204" s="661"/>
      <c r="C204" s="815"/>
      <c r="D204" s="818"/>
      <c r="E204" s="681"/>
      <c r="F204" s="817"/>
      <c r="G204" s="753"/>
      <c r="H204" s="754"/>
      <c r="I204" s="293"/>
      <c r="J204" s="294">
        <f>G203</f>
        <v>0</v>
      </c>
      <c r="K204" s="293"/>
      <c r="L204" s="294">
        <f>M203</f>
        <v>0</v>
      </c>
      <c r="M204" s="755"/>
      <c r="N204" s="756"/>
      <c r="O204" s="757"/>
      <c r="P204" s="758"/>
      <c r="Q204" s="758"/>
      <c r="R204" s="754"/>
      <c r="S204" s="655"/>
      <c r="T204" s="656"/>
      <c r="U204" s="656"/>
      <c r="V204" s="656"/>
      <c r="W204" s="657"/>
      <c r="X204" s="287" t="s">
        <v>903</v>
      </c>
      <c r="Y204" s="288"/>
      <c r="Z204" s="289"/>
      <c r="AA204" s="275" t="str">
        <f>IF(AA203="","",VLOOKUP(AA203,'②シフト記号表（従来型・ユニット型共通）'!$C$6:$L$47,10,FALSE))</f>
        <v/>
      </c>
      <c r="AB204" s="276" t="str">
        <f>IF(AB203="","",VLOOKUP(AB203,'②シフト記号表（従来型・ユニット型共通）'!$C$6:$L$47,10,FALSE))</f>
        <v/>
      </c>
      <c r="AC204" s="276" t="str">
        <f>IF(AC203="","",VLOOKUP(AC203,'②シフト記号表（従来型・ユニット型共通）'!$C$6:$L$47,10,FALSE))</f>
        <v/>
      </c>
      <c r="AD204" s="276" t="str">
        <f>IF(AD203="","",VLOOKUP(AD203,'②シフト記号表（従来型・ユニット型共通）'!$C$6:$L$47,10,FALSE))</f>
        <v/>
      </c>
      <c r="AE204" s="276" t="str">
        <f>IF(AE203="","",VLOOKUP(AE203,'②シフト記号表（従来型・ユニット型共通）'!$C$6:$L$47,10,FALSE))</f>
        <v/>
      </c>
      <c r="AF204" s="276" t="str">
        <f>IF(AF203="","",VLOOKUP(AF203,'②シフト記号表（従来型・ユニット型共通）'!$C$6:$L$47,10,FALSE))</f>
        <v/>
      </c>
      <c r="AG204" s="277" t="str">
        <f>IF(AG203="","",VLOOKUP(AG203,'②シフト記号表（従来型・ユニット型共通）'!$C$6:$L$47,10,FALSE))</f>
        <v/>
      </c>
      <c r="AH204" s="275" t="str">
        <f>IF(AH203="","",VLOOKUP(AH203,'②シフト記号表（従来型・ユニット型共通）'!$C$6:$L$47,10,FALSE))</f>
        <v/>
      </c>
      <c r="AI204" s="276" t="str">
        <f>IF(AI203="","",VLOOKUP(AI203,'②シフト記号表（従来型・ユニット型共通）'!$C$6:$L$47,10,FALSE))</f>
        <v/>
      </c>
      <c r="AJ204" s="276" t="str">
        <f>IF(AJ203="","",VLOOKUP(AJ203,'②シフト記号表（従来型・ユニット型共通）'!$C$6:$L$47,10,FALSE))</f>
        <v/>
      </c>
      <c r="AK204" s="276" t="str">
        <f>IF(AK203="","",VLOOKUP(AK203,'②シフト記号表（従来型・ユニット型共通）'!$C$6:$L$47,10,FALSE))</f>
        <v/>
      </c>
      <c r="AL204" s="276" t="str">
        <f>IF(AL203="","",VLOOKUP(AL203,'②シフト記号表（従来型・ユニット型共通）'!$C$6:$L$47,10,FALSE))</f>
        <v/>
      </c>
      <c r="AM204" s="276" t="str">
        <f>IF(AM203="","",VLOOKUP(AM203,'②シフト記号表（従来型・ユニット型共通）'!$C$6:$L$47,10,FALSE))</f>
        <v/>
      </c>
      <c r="AN204" s="277" t="str">
        <f>IF(AN203="","",VLOOKUP(AN203,'②シフト記号表（従来型・ユニット型共通）'!$C$6:$L$47,10,FALSE))</f>
        <v/>
      </c>
      <c r="AO204" s="275" t="str">
        <f>IF(AO203="","",VLOOKUP(AO203,'②シフト記号表（従来型・ユニット型共通）'!$C$6:$L$47,10,FALSE))</f>
        <v/>
      </c>
      <c r="AP204" s="276" t="str">
        <f>IF(AP203="","",VLOOKUP(AP203,'②シフト記号表（従来型・ユニット型共通）'!$C$6:$L$47,10,FALSE))</f>
        <v/>
      </c>
      <c r="AQ204" s="276" t="str">
        <f>IF(AQ203="","",VLOOKUP(AQ203,'②シフト記号表（従来型・ユニット型共通）'!$C$6:$L$47,10,FALSE))</f>
        <v/>
      </c>
      <c r="AR204" s="276" t="str">
        <f>IF(AR203="","",VLOOKUP(AR203,'②シフト記号表（従来型・ユニット型共通）'!$C$6:$L$47,10,FALSE))</f>
        <v/>
      </c>
      <c r="AS204" s="276" t="str">
        <f>IF(AS203="","",VLOOKUP(AS203,'②シフト記号表（従来型・ユニット型共通）'!$C$6:$L$47,10,FALSE))</f>
        <v/>
      </c>
      <c r="AT204" s="276" t="str">
        <f>IF(AT203="","",VLOOKUP(AT203,'②シフト記号表（従来型・ユニット型共通）'!$C$6:$L$47,10,FALSE))</f>
        <v/>
      </c>
      <c r="AU204" s="277" t="str">
        <f>IF(AU203="","",VLOOKUP(AU203,'②シフト記号表（従来型・ユニット型共通）'!$C$6:$L$47,10,FALSE))</f>
        <v/>
      </c>
      <c r="AV204" s="275" t="str">
        <f>IF(AV203="","",VLOOKUP(AV203,'②シフト記号表（従来型・ユニット型共通）'!$C$6:$L$47,10,FALSE))</f>
        <v/>
      </c>
      <c r="AW204" s="276" t="str">
        <f>IF(AW203="","",VLOOKUP(AW203,'②シフト記号表（従来型・ユニット型共通）'!$C$6:$L$47,10,FALSE))</f>
        <v/>
      </c>
      <c r="AX204" s="276" t="str">
        <f>IF(AX203="","",VLOOKUP(AX203,'②シフト記号表（従来型・ユニット型共通）'!$C$6:$L$47,10,FALSE))</f>
        <v/>
      </c>
      <c r="AY204" s="276" t="str">
        <f>IF(AY203="","",VLOOKUP(AY203,'②シフト記号表（従来型・ユニット型共通）'!$C$6:$L$47,10,FALSE))</f>
        <v/>
      </c>
      <c r="AZ204" s="276" t="str">
        <f>IF(AZ203="","",VLOOKUP(AZ203,'②シフト記号表（従来型・ユニット型共通）'!$C$6:$L$47,10,FALSE))</f>
        <v/>
      </c>
      <c r="BA204" s="276" t="str">
        <f>IF(BA203="","",VLOOKUP(BA203,'②シフト記号表（従来型・ユニット型共通）'!$C$6:$L$47,10,FALSE))</f>
        <v/>
      </c>
      <c r="BB204" s="277" t="str">
        <f>IF(BB203="","",VLOOKUP(BB203,'②シフト記号表（従来型・ユニット型共通）'!$C$6:$L$47,10,FALSE))</f>
        <v/>
      </c>
      <c r="BC204" s="275" t="str">
        <f>IF(BC203="","",VLOOKUP(BC203,'②シフト記号表（従来型・ユニット型共通）'!$C$6:$L$47,10,FALSE))</f>
        <v/>
      </c>
      <c r="BD204" s="276" t="str">
        <f>IF(BD203="","",VLOOKUP(BD203,'②シフト記号表（従来型・ユニット型共通）'!$C$6:$L$47,10,FALSE))</f>
        <v/>
      </c>
      <c r="BE204" s="276" t="str">
        <f>IF(BE203="","",VLOOKUP(BE203,'②シフト記号表（従来型・ユニット型共通）'!$C$6:$L$47,10,FALSE))</f>
        <v/>
      </c>
      <c r="BF204" s="750">
        <f>IF($BI$3="４週",SUM(AA204:BB204),IF($BI$3="暦月",SUM(AA204:BE204),""))</f>
        <v>0</v>
      </c>
      <c r="BG204" s="751"/>
      <c r="BH204" s="752">
        <f>IF($BI$3="４週",BF204/4,IF($BI$3="暦月",(BF204/($BI$8/7)),""))</f>
        <v>0</v>
      </c>
      <c r="BI204" s="751"/>
      <c r="BJ204" s="747"/>
      <c r="BK204" s="748"/>
      <c r="BL204" s="748"/>
      <c r="BM204" s="748"/>
      <c r="BN204" s="749"/>
    </row>
    <row r="205" spans="2:66" ht="20.25" customHeight="1">
      <c r="B205" s="660">
        <f>B203+1</f>
        <v>95</v>
      </c>
      <c r="C205" s="814"/>
      <c r="D205" s="816"/>
      <c r="E205" s="681"/>
      <c r="F205" s="817"/>
      <c r="G205" s="724"/>
      <c r="H205" s="651"/>
      <c r="I205" s="270"/>
      <c r="J205" s="271"/>
      <c r="K205" s="270"/>
      <c r="L205" s="271"/>
      <c r="M205" s="725"/>
      <c r="N205" s="726"/>
      <c r="O205" s="649"/>
      <c r="P205" s="650"/>
      <c r="Q205" s="650"/>
      <c r="R205" s="651"/>
      <c r="S205" s="655"/>
      <c r="T205" s="656"/>
      <c r="U205" s="656"/>
      <c r="V205" s="656"/>
      <c r="W205" s="657"/>
      <c r="X205" s="290" t="s">
        <v>902</v>
      </c>
      <c r="Y205" s="291"/>
      <c r="Z205" s="292"/>
      <c r="AA205" s="283"/>
      <c r="AB205" s="284"/>
      <c r="AC205" s="284"/>
      <c r="AD205" s="284"/>
      <c r="AE205" s="284"/>
      <c r="AF205" s="284"/>
      <c r="AG205" s="285"/>
      <c r="AH205" s="283"/>
      <c r="AI205" s="284"/>
      <c r="AJ205" s="284"/>
      <c r="AK205" s="284"/>
      <c r="AL205" s="284"/>
      <c r="AM205" s="284"/>
      <c r="AN205" s="285"/>
      <c r="AO205" s="283"/>
      <c r="AP205" s="284"/>
      <c r="AQ205" s="284"/>
      <c r="AR205" s="284"/>
      <c r="AS205" s="284"/>
      <c r="AT205" s="284"/>
      <c r="AU205" s="285"/>
      <c r="AV205" s="283"/>
      <c r="AW205" s="284"/>
      <c r="AX205" s="284"/>
      <c r="AY205" s="284"/>
      <c r="AZ205" s="284"/>
      <c r="BA205" s="284"/>
      <c r="BB205" s="285"/>
      <c r="BC205" s="283"/>
      <c r="BD205" s="284"/>
      <c r="BE205" s="286"/>
      <c r="BF205" s="658"/>
      <c r="BG205" s="659"/>
      <c r="BH205" s="713"/>
      <c r="BI205" s="714"/>
      <c r="BJ205" s="715"/>
      <c r="BK205" s="716"/>
      <c r="BL205" s="716"/>
      <c r="BM205" s="716"/>
      <c r="BN205" s="717"/>
    </row>
    <row r="206" spans="2:66" ht="20.25" customHeight="1">
      <c r="B206" s="661"/>
      <c r="C206" s="815"/>
      <c r="D206" s="818"/>
      <c r="E206" s="681"/>
      <c r="F206" s="817"/>
      <c r="G206" s="753"/>
      <c r="H206" s="754"/>
      <c r="I206" s="293"/>
      <c r="J206" s="294">
        <f>G205</f>
        <v>0</v>
      </c>
      <c r="K206" s="293"/>
      <c r="L206" s="294">
        <f>M205</f>
        <v>0</v>
      </c>
      <c r="M206" s="755"/>
      <c r="N206" s="756"/>
      <c r="O206" s="757"/>
      <c r="P206" s="758"/>
      <c r="Q206" s="758"/>
      <c r="R206" s="754"/>
      <c r="S206" s="655"/>
      <c r="T206" s="656"/>
      <c r="U206" s="656"/>
      <c r="V206" s="656"/>
      <c r="W206" s="657"/>
      <c r="X206" s="287" t="s">
        <v>903</v>
      </c>
      <c r="Y206" s="288"/>
      <c r="Z206" s="289"/>
      <c r="AA206" s="275" t="str">
        <f>IF(AA205="","",VLOOKUP(AA205,'②シフト記号表（従来型・ユニット型共通）'!$C$6:$L$47,10,FALSE))</f>
        <v/>
      </c>
      <c r="AB206" s="276" t="str">
        <f>IF(AB205="","",VLOOKUP(AB205,'②シフト記号表（従来型・ユニット型共通）'!$C$6:$L$47,10,FALSE))</f>
        <v/>
      </c>
      <c r="AC206" s="276" t="str">
        <f>IF(AC205="","",VLOOKUP(AC205,'②シフト記号表（従来型・ユニット型共通）'!$C$6:$L$47,10,FALSE))</f>
        <v/>
      </c>
      <c r="AD206" s="276" t="str">
        <f>IF(AD205="","",VLOOKUP(AD205,'②シフト記号表（従来型・ユニット型共通）'!$C$6:$L$47,10,FALSE))</f>
        <v/>
      </c>
      <c r="AE206" s="276" t="str">
        <f>IF(AE205="","",VLOOKUP(AE205,'②シフト記号表（従来型・ユニット型共通）'!$C$6:$L$47,10,FALSE))</f>
        <v/>
      </c>
      <c r="AF206" s="276" t="str">
        <f>IF(AF205="","",VLOOKUP(AF205,'②シフト記号表（従来型・ユニット型共通）'!$C$6:$L$47,10,FALSE))</f>
        <v/>
      </c>
      <c r="AG206" s="277" t="str">
        <f>IF(AG205="","",VLOOKUP(AG205,'②シフト記号表（従来型・ユニット型共通）'!$C$6:$L$47,10,FALSE))</f>
        <v/>
      </c>
      <c r="AH206" s="275" t="str">
        <f>IF(AH205="","",VLOOKUP(AH205,'②シフト記号表（従来型・ユニット型共通）'!$C$6:$L$47,10,FALSE))</f>
        <v/>
      </c>
      <c r="AI206" s="276" t="str">
        <f>IF(AI205="","",VLOOKUP(AI205,'②シフト記号表（従来型・ユニット型共通）'!$C$6:$L$47,10,FALSE))</f>
        <v/>
      </c>
      <c r="AJ206" s="276" t="str">
        <f>IF(AJ205="","",VLOOKUP(AJ205,'②シフト記号表（従来型・ユニット型共通）'!$C$6:$L$47,10,FALSE))</f>
        <v/>
      </c>
      <c r="AK206" s="276" t="str">
        <f>IF(AK205="","",VLOOKUP(AK205,'②シフト記号表（従来型・ユニット型共通）'!$C$6:$L$47,10,FALSE))</f>
        <v/>
      </c>
      <c r="AL206" s="276" t="str">
        <f>IF(AL205="","",VLOOKUP(AL205,'②シフト記号表（従来型・ユニット型共通）'!$C$6:$L$47,10,FALSE))</f>
        <v/>
      </c>
      <c r="AM206" s="276" t="str">
        <f>IF(AM205="","",VLOOKUP(AM205,'②シフト記号表（従来型・ユニット型共通）'!$C$6:$L$47,10,FALSE))</f>
        <v/>
      </c>
      <c r="AN206" s="277" t="str">
        <f>IF(AN205="","",VLOOKUP(AN205,'②シフト記号表（従来型・ユニット型共通）'!$C$6:$L$47,10,FALSE))</f>
        <v/>
      </c>
      <c r="AO206" s="275" t="str">
        <f>IF(AO205="","",VLOOKUP(AO205,'②シフト記号表（従来型・ユニット型共通）'!$C$6:$L$47,10,FALSE))</f>
        <v/>
      </c>
      <c r="AP206" s="276" t="str">
        <f>IF(AP205="","",VLOOKUP(AP205,'②シフト記号表（従来型・ユニット型共通）'!$C$6:$L$47,10,FALSE))</f>
        <v/>
      </c>
      <c r="AQ206" s="276" t="str">
        <f>IF(AQ205="","",VLOOKUP(AQ205,'②シフト記号表（従来型・ユニット型共通）'!$C$6:$L$47,10,FALSE))</f>
        <v/>
      </c>
      <c r="AR206" s="276" t="str">
        <f>IF(AR205="","",VLOOKUP(AR205,'②シフト記号表（従来型・ユニット型共通）'!$C$6:$L$47,10,FALSE))</f>
        <v/>
      </c>
      <c r="AS206" s="276" t="str">
        <f>IF(AS205="","",VLOOKUP(AS205,'②シフト記号表（従来型・ユニット型共通）'!$C$6:$L$47,10,FALSE))</f>
        <v/>
      </c>
      <c r="AT206" s="276" t="str">
        <f>IF(AT205="","",VLOOKUP(AT205,'②シフト記号表（従来型・ユニット型共通）'!$C$6:$L$47,10,FALSE))</f>
        <v/>
      </c>
      <c r="AU206" s="277" t="str">
        <f>IF(AU205="","",VLOOKUP(AU205,'②シフト記号表（従来型・ユニット型共通）'!$C$6:$L$47,10,FALSE))</f>
        <v/>
      </c>
      <c r="AV206" s="275" t="str">
        <f>IF(AV205="","",VLOOKUP(AV205,'②シフト記号表（従来型・ユニット型共通）'!$C$6:$L$47,10,FALSE))</f>
        <v/>
      </c>
      <c r="AW206" s="276" t="str">
        <f>IF(AW205="","",VLOOKUP(AW205,'②シフト記号表（従来型・ユニット型共通）'!$C$6:$L$47,10,FALSE))</f>
        <v/>
      </c>
      <c r="AX206" s="276" t="str">
        <f>IF(AX205="","",VLOOKUP(AX205,'②シフト記号表（従来型・ユニット型共通）'!$C$6:$L$47,10,FALSE))</f>
        <v/>
      </c>
      <c r="AY206" s="276" t="str">
        <f>IF(AY205="","",VLOOKUP(AY205,'②シフト記号表（従来型・ユニット型共通）'!$C$6:$L$47,10,FALSE))</f>
        <v/>
      </c>
      <c r="AZ206" s="276" t="str">
        <f>IF(AZ205="","",VLOOKUP(AZ205,'②シフト記号表（従来型・ユニット型共通）'!$C$6:$L$47,10,FALSE))</f>
        <v/>
      </c>
      <c r="BA206" s="276" t="str">
        <f>IF(BA205="","",VLOOKUP(BA205,'②シフト記号表（従来型・ユニット型共通）'!$C$6:$L$47,10,FALSE))</f>
        <v/>
      </c>
      <c r="BB206" s="277" t="str">
        <f>IF(BB205="","",VLOOKUP(BB205,'②シフト記号表（従来型・ユニット型共通）'!$C$6:$L$47,10,FALSE))</f>
        <v/>
      </c>
      <c r="BC206" s="275" t="str">
        <f>IF(BC205="","",VLOOKUP(BC205,'②シフト記号表（従来型・ユニット型共通）'!$C$6:$L$47,10,FALSE))</f>
        <v/>
      </c>
      <c r="BD206" s="276" t="str">
        <f>IF(BD205="","",VLOOKUP(BD205,'②シフト記号表（従来型・ユニット型共通）'!$C$6:$L$47,10,FALSE))</f>
        <v/>
      </c>
      <c r="BE206" s="276" t="str">
        <f>IF(BE205="","",VLOOKUP(BE205,'②シフト記号表（従来型・ユニット型共通）'!$C$6:$L$47,10,FALSE))</f>
        <v/>
      </c>
      <c r="BF206" s="750">
        <f>IF($BI$3="４週",SUM(AA206:BB206),IF($BI$3="暦月",SUM(AA206:BE206),""))</f>
        <v>0</v>
      </c>
      <c r="BG206" s="751"/>
      <c r="BH206" s="752">
        <f>IF($BI$3="４週",BF206/4,IF($BI$3="暦月",(BF206/($BI$8/7)),""))</f>
        <v>0</v>
      </c>
      <c r="BI206" s="751"/>
      <c r="BJ206" s="747"/>
      <c r="BK206" s="748"/>
      <c r="BL206" s="748"/>
      <c r="BM206" s="748"/>
      <c r="BN206" s="749"/>
    </row>
    <row r="207" spans="2:66" ht="20.25" customHeight="1">
      <c r="B207" s="660">
        <f>B205+1</f>
        <v>96</v>
      </c>
      <c r="C207" s="814"/>
      <c r="D207" s="816"/>
      <c r="E207" s="681"/>
      <c r="F207" s="817"/>
      <c r="G207" s="724"/>
      <c r="H207" s="651"/>
      <c r="I207" s="270"/>
      <c r="J207" s="271"/>
      <c r="K207" s="270"/>
      <c r="L207" s="271"/>
      <c r="M207" s="725"/>
      <c r="N207" s="726"/>
      <c r="O207" s="649"/>
      <c r="P207" s="650"/>
      <c r="Q207" s="650"/>
      <c r="R207" s="651"/>
      <c r="S207" s="655"/>
      <c r="T207" s="656"/>
      <c r="U207" s="656"/>
      <c r="V207" s="656"/>
      <c r="W207" s="657"/>
      <c r="X207" s="290" t="s">
        <v>902</v>
      </c>
      <c r="Y207" s="291"/>
      <c r="Z207" s="292"/>
      <c r="AA207" s="283"/>
      <c r="AB207" s="284"/>
      <c r="AC207" s="284"/>
      <c r="AD207" s="284"/>
      <c r="AE207" s="284"/>
      <c r="AF207" s="284"/>
      <c r="AG207" s="285"/>
      <c r="AH207" s="283"/>
      <c r="AI207" s="284"/>
      <c r="AJ207" s="284"/>
      <c r="AK207" s="284"/>
      <c r="AL207" s="284"/>
      <c r="AM207" s="284"/>
      <c r="AN207" s="285"/>
      <c r="AO207" s="283"/>
      <c r="AP207" s="284"/>
      <c r="AQ207" s="284"/>
      <c r="AR207" s="284"/>
      <c r="AS207" s="284"/>
      <c r="AT207" s="284"/>
      <c r="AU207" s="285"/>
      <c r="AV207" s="283"/>
      <c r="AW207" s="284"/>
      <c r="AX207" s="284"/>
      <c r="AY207" s="284"/>
      <c r="AZ207" s="284"/>
      <c r="BA207" s="284"/>
      <c r="BB207" s="285"/>
      <c r="BC207" s="283"/>
      <c r="BD207" s="284"/>
      <c r="BE207" s="286"/>
      <c r="BF207" s="658"/>
      <c r="BG207" s="659"/>
      <c r="BH207" s="713"/>
      <c r="BI207" s="714"/>
      <c r="BJ207" s="715"/>
      <c r="BK207" s="716"/>
      <c r="BL207" s="716"/>
      <c r="BM207" s="716"/>
      <c r="BN207" s="717"/>
    </row>
    <row r="208" spans="2:66" ht="20.25" customHeight="1">
      <c r="B208" s="661"/>
      <c r="C208" s="815"/>
      <c r="D208" s="818"/>
      <c r="E208" s="681"/>
      <c r="F208" s="817"/>
      <c r="G208" s="753"/>
      <c r="H208" s="754"/>
      <c r="I208" s="293"/>
      <c r="J208" s="294">
        <f>G207</f>
        <v>0</v>
      </c>
      <c r="K208" s="293"/>
      <c r="L208" s="294">
        <f>M207</f>
        <v>0</v>
      </c>
      <c r="M208" s="755"/>
      <c r="N208" s="756"/>
      <c r="O208" s="757"/>
      <c r="P208" s="758"/>
      <c r="Q208" s="758"/>
      <c r="R208" s="754"/>
      <c r="S208" s="655"/>
      <c r="T208" s="656"/>
      <c r="U208" s="656"/>
      <c r="V208" s="656"/>
      <c r="W208" s="657"/>
      <c r="X208" s="287" t="s">
        <v>903</v>
      </c>
      <c r="Y208" s="288"/>
      <c r="Z208" s="289"/>
      <c r="AA208" s="275" t="str">
        <f>IF(AA207="","",VLOOKUP(AA207,'②シフト記号表（従来型・ユニット型共通）'!$C$6:$L$47,10,FALSE))</f>
        <v/>
      </c>
      <c r="AB208" s="276" t="str">
        <f>IF(AB207="","",VLOOKUP(AB207,'②シフト記号表（従来型・ユニット型共通）'!$C$6:$L$47,10,FALSE))</f>
        <v/>
      </c>
      <c r="AC208" s="276" t="str">
        <f>IF(AC207="","",VLOOKUP(AC207,'②シフト記号表（従来型・ユニット型共通）'!$C$6:$L$47,10,FALSE))</f>
        <v/>
      </c>
      <c r="AD208" s="276" t="str">
        <f>IF(AD207="","",VLOOKUP(AD207,'②シフト記号表（従来型・ユニット型共通）'!$C$6:$L$47,10,FALSE))</f>
        <v/>
      </c>
      <c r="AE208" s="276" t="str">
        <f>IF(AE207="","",VLOOKUP(AE207,'②シフト記号表（従来型・ユニット型共通）'!$C$6:$L$47,10,FALSE))</f>
        <v/>
      </c>
      <c r="AF208" s="276" t="str">
        <f>IF(AF207="","",VLOOKUP(AF207,'②シフト記号表（従来型・ユニット型共通）'!$C$6:$L$47,10,FALSE))</f>
        <v/>
      </c>
      <c r="AG208" s="277" t="str">
        <f>IF(AG207="","",VLOOKUP(AG207,'②シフト記号表（従来型・ユニット型共通）'!$C$6:$L$47,10,FALSE))</f>
        <v/>
      </c>
      <c r="AH208" s="275" t="str">
        <f>IF(AH207="","",VLOOKUP(AH207,'②シフト記号表（従来型・ユニット型共通）'!$C$6:$L$47,10,FALSE))</f>
        <v/>
      </c>
      <c r="AI208" s="276" t="str">
        <f>IF(AI207="","",VLOOKUP(AI207,'②シフト記号表（従来型・ユニット型共通）'!$C$6:$L$47,10,FALSE))</f>
        <v/>
      </c>
      <c r="AJ208" s="276" t="str">
        <f>IF(AJ207="","",VLOOKUP(AJ207,'②シフト記号表（従来型・ユニット型共通）'!$C$6:$L$47,10,FALSE))</f>
        <v/>
      </c>
      <c r="AK208" s="276" t="str">
        <f>IF(AK207="","",VLOOKUP(AK207,'②シフト記号表（従来型・ユニット型共通）'!$C$6:$L$47,10,FALSE))</f>
        <v/>
      </c>
      <c r="AL208" s="276" t="str">
        <f>IF(AL207="","",VLOOKUP(AL207,'②シフト記号表（従来型・ユニット型共通）'!$C$6:$L$47,10,FALSE))</f>
        <v/>
      </c>
      <c r="AM208" s="276" t="str">
        <f>IF(AM207="","",VLOOKUP(AM207,'②シフト記号表（従来型・ユニット型共通）'!$C$6:$L$47,10,FALSE))</f>
        <v/>
      </c>
      <c r="AN208" s="277" t="str">
        <f>IF(AN207="","",VLOOKUP(AN207,'②シフト記号表（従来型・ユニット型共通）'!$C$6:$L$47,10,FALSE))</f>
        <v/>
      </c>
      <c r="AO208" s="275" t="str">
        <f>IF(AO207="","",VLOOKUP(AO207,'②シフト記号表（従来型・ユニット型共通）'!$C$6:$L$47,10,FALSE))</f>
        <v/>
      </c>
      <c r="AP208" s="276" t="str">
        <f>IF(AP207="","",VLOOKUP(AP207,'②シフト記号表（従来型・ユニット型共通）'!$C$6:$L$47,10,FALSE))</f>
        <v/>
      </c>
      <c r="AQ208" s="276" t="str">
        <f>IF(AQ207="","",VLOOKUP(AQ207,'②シフト記号表（従来型・ユニット型共通）'!$C$6:$L$47,10,FALSE))</f>
        <v/>
      </c>
      <c r="AR208" s="276" t="str">
        <f>IF(AR207="","",VLOOKUP(AR207,'②シフト記号表（従来型・ユニット型共通）'!$C$6:$L$47,10,FALSE))</f>
        <v/>
      </c>
      <c r="AS208" s="276" t="str">
        <f>IF(AS207="","",VLOOKUP(AS207,'②シフト記号表（従来型・ユニット型共通）'!$C$6:$L$47,10,FALSE))</f>
        <v/>
      </c>
      <c r="AT208" s="276" t="str">
        <f>IF(AT207="","",VLOOKUP(AT207,'②シフト記号表（従来型・ユニット型共通）'!$C$6:$L$47,10,FALSE))</f>
        <v/>
      </c>
      <c r="AU208" s="277" t="str">
        <f>IF(AU207="","",VLOOKUP(AU207,'②シフト記号表（従来型・ユニット型共通）'!$C$6:$L$47,10,FALSE))</f>
        <v/>
      </c>
      <c r="AV208" s="275" t="str">
        <f>IF(AV207="","",VLOOKUP(AV207,'②シフト記号表（従来型・ユニット型共通）'!$C$6:$L$47,10,FALSE))</f>
        <v/>
      </c>
      <c r="AW208" s="276" t="str">
        <f>IF(AW207="","",VLOOKUP(AW207,'②シフト記号表（従来型・ユニット型共通）'!$C$6:$L$47,10,FALSE))</f>
        <v/>
      </c>
      <c r="AX208" s="276" t="str">
        <f>IF(AX207="","",VLOOKUP(AX207,'②シフト記号表（従来型・ユニット型共通）'!$C$6:$L$47,10,FALSE))</f>
        <v/>
      </c>
      <c r="AY208" s="276" t="str">
        <f>IF(AY207="","",VLOOKUP(AY207,'②シフト記号表（従来型・ユニット型共通）'!$C$6:$L$47,10,FALSE))</f>
        <v/>
      </c>
      <c r="AZ208" s="276" t="str">
        <f>IF(AZ207="","",VLOOKUP(AZ207,'②シフト記号表（従来型・ユニット型共通）'!$C$6:$L$47,10,FALSE))</f>
        <v/>
      </c>
      <c r="BA208" s="276" t="str">
        <f>IF(BA207="","",VLOOKUP(BA207,'②シフト記号表（従来型・ユニット型共通）'!$C$6:$L$47,10,FALSE))</f>
        <v/>
      </c>
      <c r="BB208" s="277" t="str">
        <f>IF(BB207="","",VLOOKUP(BB207,'②シフト記号表（従来型・ユニット型共通）'!$C$6:$L$47,10,FALSE))</f>
        <v/>
      </c>
      <c r="BC208" s="275" t="str">
        <f>IF(BC207="","",VLOOKUP(BC207,'②シフト記号表（従来型・ユニット型共通）'!$C$6:$L$47,10,FALSE))</f>
        <v/>
      </c>
      <c r="BD208" s="276" t="str">
        <f>IF(BD207="","",VLOOKUP(BD207,'②シフト記号表（従来型・ユニット型共通）'!$C$6:$L$47,10,FALSE))</f>
        <v/>
      </c>
      <c r="BE208" s="276" t="str">
        <f>IF(BE207="","",VLOOKUP(BE207,'②シフト記号表（従来型・ユニット型共通）'!$C$6:$L$47,10,FALSE))</f>
        <v/>
      </c>
      <c r="BF208" s="750">
        <f>IF($BI$3="４週",SUM(AA208:BB208),IF($BI$3="暦月",SUM(AA208:BE208),""))</f>
        <v>0</v>
      </c>
      <c r="BG208" s="751"/>
      <c r="BH208" s="752">
        <f>IF($BI$3="４週",BF208/4,IF($BI$3="暦月",(BF208/($BI$8/7)),""))</f>
        <v>0</v>
      </c>
      <c r="BI208" s="751"/>
      <c r="BJ208" s="747"/>
      <c r="BK208" s="748"/>
      <c r="BL208" s="748"/>
      <c r="BM208" s="748"/>
      <c r="BN208" s="749"/>
    </row>
    <row r="209" spans="2:66" ht="20.25" customHeight="1">
      <c r="B209" s="660">
        <f>B207+1</f>
        <v>97</v>
      </c>
      <c r="C209" s="814"/>
      <c r="D209" s="816"/>
      <c r="E209" s="681"/>
      <c r="F209" s="817"/>
      <c r="G209" s="724"/>
      <c r="H209" s="651"/>
      <c r="I209" s="270"/>
      <c r="J209" s="271"/>
      <c r="K209" s="270"/>
      <c r="L209" s="271"/>
      <c r="M209" s="725"/>
      <c r="N209" s="726"/>
      <c r="O209" s="649"/>
      <c r="P209" s="650"/>
      <c r="Q209" s="650"/>
      <c r="R209" s="651"/>
      <c r="S209" s="655"/>
      <c r="T209" s="656"/>
      <c r="U209" s="656"/>
      <c r="V209" s="656"/>
      <c r="W209" s="657"/>
      <c r="X209" s="290" t="s">
        <v>902</v>
      </c>
      <c r="Y209" s="291"/>
      <c r="Z209" s="292"/>
      <c r="AA209" s="283"/>
      <c r="AB209" s="284"/>
      <c r="AC209" s="284"/>
      <c r="AD209" s="284"/>
      <c r="AE209" s="284"/>
      <c r="AF209" s="284"/>
      <c r="AG209" s="285"/>
      <c r="AH209" s="283"/>
      <c r="AI209" s="284"/>
      <c r="AJ209" s="284"/>
      <c r="AK209" s="284"/>
      <c r="AL209" s="284"/>
      <c r="AM209" s="284"/>
      <c r="AN209" s="285"/>
      <c r="AO209" s="283"/>
      <c r="AP209" s="284"/>
      <c r="AQ209" s="284"/>
      <c r="AR209" s="284"/>
      <c r="AS209" s="284"/>
      <c r="AT209" s="284"/>
      <c r="AU209" s="285"/>
      <c r="AV209" s="283"/>
      <c r="AW209" s="284"/>
      <c r="AX209" s="284"/>
      <c r="AY209" s="284"/>
      <c r="AZ209" s="284"/>
      <c r="BA209" s="284"/>
      <c r="BB209" s="285"/>
      <c r="BC209" s="283"/>
      <c r="BD209" s="284"/>
      <c r="BE209" s="286"/>
      <c r="BF209" s="658"/>
      <c r="BG209" s="659"/>
      <c r="BH209" s="713"/>
      <c r="BI209" s="714"/>
      <c r="BJ209" s="715"/>
      <c r="BK209" s="716"/>
      <c r="BL209" s="716"/>
      <c r="BM209" s="716"/>
      <c r="BN209" s="717"/>
    </row>
    <row r="210" spans="2:66" ht="20.25" customHeight="1">
      <c r="B210" s="661"/>
      <c r="C210" s="815"/>
      <c r="D210" s="818"/>
      <c r="E210" s="681"/>
      <c r="F210" s="817"/>
      <c r="G210" s="753"/>
      <c r="H210" s="754"/>
      <c r="I210" s="293"/>
      <c r="J210" s="294">
        <f>G209</f>
        <v>0</v>
      </c>
      <c r="K210" s="293"/>
      <c r="L210" s="294">
        <f>M209</f>
        <v>0</v>
      </c>
      <c r="M210" s="755"/>
      <c r="N210" s="756"/>
      <c r="O210" s="757"/>
      <c r="P210" s="758"/>
      <c r="Q210" s="758"/>
      <c r="R210" s="754"/>
      <c r="S210" s="655"/>
      <c r="T210" s="656"/>
      <c r="U210" s="656"/>
      <c r="V210" s="656"/>
      <c r="W210" s="657"/>
      <c r="X210" s="287" t="s">
        <v>903</v>
      </c>
      <c r="Y210" s="288"/>
      <c r="Z210" s="289"/>
      <c r="AA210" s="275" t="str">
        <f>IF(AA209="","",VLOOKUP(AA209,'②シフト記号表（従来型・ユニット型共通）'!$C$6:$L$47,10,FALSE))</f>
        <v/>
      </c>
      <c r="AB210" s="276" t="str">
        <f>IF(AB209="","",VLOOKUP(AB209,'②シフト記号表（従来型・ユニット型共通）'!$C$6:$L$47,10,FALSE))</f>
        <v/>
      </c>
      <c r="AC210" s="276" t="str">
        <f>IF(AC209="","",VLOOKUP(AC209,'②シフト記号表（従来型・ユニット型共通）'!$C$6:$L$47,10,FALSE))</f>
        <v/>
      </c>
      <c r="AD210" s="276" t="str">
        <f>IF(AD209="","",VLOOKUP(AD209,'②シフト記号表（従来型・ユニット型共通）'!$C$6:$L$47,10,FALSE))</f>
        <v/>
      </c>
      <c r="AE210" s="276" t="str">
        <f>IF(AE209="","",VLOOKUP(AE209,'②シフト記号表（従来型・ユニット型共通）'!$C$6:$L$47,10,FALSE))</f>
        <v/>
      </c>
      <c r="AF210" s="276" t="str">
        <f>IF(AF209="","",VLOOKUP(AF209,'②シフト記号表（従来型・ユニット型共通）'!$C$6:$L$47,10,FALSE))</f>
        <v/>
      </c>
      <c r="AG210" s="277" t="str">
        <f>IF(AG209="","",VLOOKUP(AG209,'②シフト記号表（従来型・ユニット型共通）'!$C$6:$L$47,10,FALSE))</f>
        <v/>
      </c>
      <c r="AH210" s="275" t="str">
        <f>IF(AH209="","",VLOOKUP(AH209,'②シフト記号表（従来型・ユニット型共通）'!$C$6:$L$47,10,FALSE))</f>
        <v/>
      </c>
      <c r="AI210" s="276" t="str">
        <f>IF(AI209="","",VLOOKUP(AI209,'②シフト記号表（従来型・ユニット型共通）'!$C$6:$L$47,10,FALSE))</f>
        <v/>
      </c>
      <c r="AJ210" s="276" t="str">
        <f>IF(AJ209="","",VLOOKUP(AJ209,'②シフト記号表（従来型・ユニット型共通）'!$C$6:$L$47,10,FALSE))</f>
        <v/>
      </c>
      <c r="AK210" s="276" t="str">
        <f>IF(AK209="","",VLOOKUP(AK209,'②シフト記号表（従来型・ユニット型共通）'!$C$6:$L$47,10,FALSE))</f>
        <v/>
      </c>
      <c r="AL210" s="276" t="str">
        <f>IF(AL209="","",VLOOKUP(AL209,'②シフト記号表（従来型・ユニット型共通）'!$C$6:$L$47,10,FALSE))</f>
        <v/>
      </c>
      <c r="AM210" s="276" t="str">
        <f>IF(AM209="","",VLOOKUP(AM209,'②シフト記号表（従来型・ユニット型共通）'!$C$6:$L$47,10,FALSE))</f>
        <v/>
      </c>
      <c r="AN210" s="277" t="str">
        <f>IF(AN209="","",VLOOKUP(AN209,'②シフト記号表（従来型・ユニット型共通）'!$C$6:$L$47,10,FALSE))</f>
        <v/>
      </c>
      <c r="AO210" s="275" t="str">
        <f>IF(AO209="","",VLOOKUP(AO209,'②シフト記号表（従来型・ユニット型共通）'!$C$6:$L$47,10,FALSE))</f>
        <v/>
      </c>
      <c r="AP210" s="276" t="str">
        <f>IF(AP209="","",VLOOKUP(AP209,'②シフト記号表（従来型・ユニット型共通）'!$C$6:$L$47,10,FALSE))</f>
        <v/>
      </c>
      <c r="AQ210" s="276" t="str">
        <f>IF(AQ209="","",VLOOKUP(AQ209,'②シフト記号表（従来型・ユニット型共通）'!$C$6:$L$47,10,FALSE))</f>
        <v/>
      </c>
      <c r="AR210" s="276" t="str">
        <f>IF(AR209="","",VLOOKUP(AR209,'②シフト記号表（従来型・ユニット型共通）'!$C$6:$L$47,10,FALSE))</f>
        <v/>
      </c>
      <c r="AS210" s="276" t="str">
        <f>IF(AS209="","",VLOOKUP(AS209,'②シフト記号表（従来型・ユニット型共通）'!$C$6:$L$47,10,FALSE))</f>
        <v/>
      </c>
      <c r="AT210" s="276" t="str">
        <f>IF(AT209="","",VLOOKUP(AT209,'②シフト記号表（従来型・ユニット型共通）'!$C$6:$L$47,10,FALSE))</f>
        <v/>
      </c>
      <c r="AU210" s="277" t="str">
        <f>IF(AU209="","",VLOOKUP(AU209,'②シフト記号表（従来型・ユニット型共通）'!$C$6:$L$47,10,FALSE))</f>
        <v/>
      </c>
      <c r="AV210" s="275" t="str">
        <f>IF(AV209="","",VLOOKUP(AV209,'②シフト記号表（従来型・ユニット型共通）'!$C$6:$L$47,10,FALSE))</f>
        <v/>
      </c>
      <c r="AW210" s="276" t="str">
        <f>IF(AW209="","",VLOOKUP(AW209,'②シフト記号表（従来型・ユニット型共通）'!$C$6:$L$47,10,FALSE))</f>
        <v/>
      </c>
      <c r="AX210" s="276" t="str">
        <f>IF(AX209="","",VLOOKUP(AX209,'②シフト記号表（従来型・ユニット型共通）'!$C$6:$L$47,10,FALSE))</f>
        <v/>
      </c>
      <c r="AY210" s="276" t="str">
        <f>IF(AY209="","",VLOOKUP(AY209,'②シフト記号表（従来型・ユニット型共通）'!$C$6:$L$47,10,FALSE))</f>
        <v/>
      </c>
      <c r="AZ210" s="276" t="str">
        <f>IF(AZ209="","",VLOOKUP(AZ209,'②シフト記号表（従来型・ユニット型共通）'!$C$6:$L$47,10,FALSE))</f>
        <v/>
      </c>
      <c r="BA210" s="276" t="str">
        <f>IF(BA209="","",VLOOKUP(BA209,'②シフト記号表（従来型・ユニット型共通）'!$C$6:$L$47,10,FALSE))</f>
        <v/>
      </c>
      <c r="BB210" s="277" t="str">
        <f>IF(BB209="","",VLOOKUP(BB209,'②シフト記号表（従来型・ユニット型共通）'!$C$6:$L$47,10,FALSE))</f>
        <v/>
      </c>
      <c r="BC210" s="275" t="str">
        <f>IF(BC209="","",VLOOKUP(BC209,'②シフト記号表（従来型・ユニット型共通）'!$C$6:$L$47,10,FALSE))</f>
        <v/>
      </c>
      <c r="BD210" s="276" t="str">
        <f>IF(BD209="","",VLOOKUP(BD209,'②シフト記号表（従来型・ユニット型共通）'!$C$6:$L$47,10,FALSE))</f>
        <v/>
      </c>
      <c r="BE210" s="276" t="str">
        <f>IF(BE209="","",VLOOKUP(BE209,'②シフト記号表（従来型・ユニット型共通）'!$C$6:$L$47,10,FALSE))</f>
        <v/>
      </c>
      <c r="BF210" s="750">
        <f>IF($BI$3="４週",SUM(AA210:BB210),IF($BI$3="暦月",SUM(AA210:BE210),""))</f>
        <v>0</v>
      </c>
      <c r="BG210" s="751"/>
      <c r="BH210" s="752">
        <f>IF($BI$3="４週",BF210/4,IF($BI$3="暦月",(BF210/($BI$8/7)),""))</f>
        <v>0</v>
      </c>
      <c r="BI210" s="751"/>
      <c r="BJ210" s="747"/>
      <c r="BK210" s="748"/>
      <c r="BL210" s="748"/>
      <c r="BM210" s="748"/>
      <c r="BN210" s="749"/>
    </row>
    <row r="211" spans="2:66" ht="20.25" customHeight="1">
      <c r="B211" s="660">
        <f>B209+1</f>
        <v>98</v>
      </c>
      <c r="C211" s="814"/>
      <c r="D211" s="816"/>
      <c r="E211" s="681"/>
      <c r="F211" s="817"/>
      <c r="G211" s="724"/>
      <c r="H211" s="651"/>
      <c r="I211" s="270"/>
      <c r="J211" s="271"/>
      <c r="K211" s="270"/>
      <c r="L211" s="271"/>
      <c r="M211" s="725"/>
      <c r="N211" s="726"/>
      <c r="O211" s="649"/>
      <c r="P211" s="650"/>
      <c r="Q211" s="650"/>
      <c r="R211" s="651"/>
      <c r="S211" s="655"/>
      <c r="T211" s="656"/>
      <c r="U211" s="656"/>
      <c r="V211" s="656"/>
      <c r="W211" s="657"/>
      <c r="X211" s="290" t="s">
        <v>902</v>
      </c>
      <c r="Y211" s="291"/>
      <c r="Z211" s="292"/>
      <c r="AA211" s="283"/>
      <c r="AB211" s="284"/>
      <c r="AC211" s="284"/>
      <c r="AD211" s="284"/>
      <c r="AE211" s="284"/>
      <c r="AF211" s="284"/>
      <c r="AG211" s="285"/>
      <c r="AH211" s="283"/>
      <c r="AI211" s="284"/>
      <c r="AJ211" s="284"/>
      <c r="AK211" s="284"/>
      <c r="AL211" s="284"/>
      <c r="AM211" s="284"/>
      <c r="AN211" s="285"/>
      <c r="AO211" s="283"/>
      <c r="AP211" s="284"/>
      <c r="AQ211" s="284"/>
      <c r="AR211" s="284"/>
      <c r="AS211" s="284"/>
      <c r="AT211" s="284"/>
      <c r="AU211" s="285"/>
      <c r="AV211" s="283"/>
      <c r="AW211" s="284"/>
      <c r="AX211" s="284"/>
      <c r="AY211" s="284"/>
      <c r="AZ211" s="284"/>
      <c r="BA211" s="284"/>
      <c r="BB211" s="285"/>
      <c r="BC211" s="283"/>
      <c r="BD211" s="284"/>
      <c r="BE211" s="286"/>
      <c r="BF211" s="658"/>
      <c r="BG211" s="659"/>
      <c r="BH211" s="713"/>
      <c r="BI211" s="714"/>
      <c r="BJ211" s="715"/>
      <c r="BK211" s="716"/>
      <c r="BL211" s="716"/>
      <c r="BM211" s="716"/>
      <c r="BN211" s="717"/>
    </row>
    <row r="212" spans="2:66" ht="20.25" customHeight="1">
      <c r="B212" s="661"/>
      <c r="C212" s="815"/>
      <c r="D212" s="818"/>
      <c r="E212" s="681"/>
      <c r="F212" s="817"/>
      <c r="G212" s="753"/>
      <c r="H212" s="754"/>
      <c r="I212" s="293"/>
      <c r="J212" s="294">
        <f>G211</f>
        <v>0</v>
      </c>
      <c r="K212" s="293"/>
      <c r="L212" s="294">
        <f>M211</f>
        <v>0</v>
      </c>
      <c r="M212" s="755"/>
      <c r="N212" s="756"/>
      <c r="O212" s="757"/>
      <c r="P212" s="758"/>
      <c r="Q212" s="758"/>
      <c r="R212" s="754"/>
      <c r="S212" s="655"/>
      <c r="T212" s="656"/>
      <c r="U212" s="656"/>
      <c r="V212" s="656"/>
      <c r="W212" s="657"/>
      <c r="X212" s="287" t="s">
        <v>903</v>
      </c>
      <c r="Y212" s="288"/>
      <c r="Z212" s="289"/>
      <c r="AA212" s="275" t="str">
        <f>IF(AA211="","",VLOOKUP(AA211,'②シフト記号表（従来型・ユニット型共通）'!$C$6:$L$47,10,FALSE))</f>
        <v/>
      </c>
      <c r="AB212" s="276" t="str">
        <f>IF(AB211="","",VLOOKUP(AB211,'②シフト記号表（従来型・ユニット型共通）'!$C$6:$L$47,10,FALSE))</f>
        <v/>
      </c>
      <c r="AC212" s="276" t="str">
        <f>IF(AC211="","",VLOOKUP(AC211,'②シフト記号表（従来型・ユニット型共通）'!$C$6:$L$47,10,FALSE))</f>
        <v/>
      </c>
      <c r="AD212" s="276" t="str">
        <f>IF(AD211="","",VLOOKUP(AD211,'②シフト記号表（従来型・ユニット型共通）'!$C$6:$L$47,10,FALSE))</f>
        <v/>
      </c>
      <c r="AE212" s="276" t="str">
        <f>IF(AE211="","",VLOOKUP(AE211,'②シフト記号表（従来型・ユニット型共通）'!$C$6:$L$47,10,FALSE))</f>
        <v/>
      </c>
      <c r="AF212" s="276" t="str">
        <f>IF(AF211="","",VLOOKUP(AF211,'②シフト記号表（従来型・ユニット型共通）'!$C$6:$L$47,10,FALSE))</f>
        <v/>
      </c>
      <c r="AG212" s="277" t="str">
        <f>IF(AG211="","",VLOOKUP(AG211,'②シフト記号表（従来型・ユニット型共通）'!$C$6:$L$47,10,FALSE))</f>
        <v/>
      </c>
      <c r="AH212" s="275" t="str">
        <f>IF(AH211="","",VLOOKUP(AH211,'②シフト記号表（従来型・ユニット型共通）'!$C$6:$L$47,10,FALSE))</f>
        <v/>
      </c>
      <c r="AI212" s="276" t="str">
        <f>IF(AI211="","",VLOOKUP(AI211,'②シフト記号表（従来型・ユニット型共通）'!$C$6:$L$47,10,FALSE))</f>
        <v/>
      </c>
      <c r="AJ212" s="276" t="str">
        <f>IF(AJ211="","",VLOOKUP(AJ211,'②シフト記号表（従来型・ユニット型共通）'!$C$6:$L$47,10,FALSE))</f>
        <v/>
      </c>
      <c r="AK212" s="276" t="str">
        <f>IF(AK211="","",VLOOKUP(AK211,'②シフト記号表（従来型・ユニット型共通）'!$C$6:$L$47,10,FALSE))</f>
        <v/>
      </c>
      <c r="AL212" s="276" t="str">
        <f>IF(AL211="","",VLOOKUP(AL211,'②シフト記号表（従来型・ユニット型共通）'!$C$6:$L$47,10,FALSE))</f>
        <v/>
      </c>
      <c r="AM212" s="276" t="str">
        <f>IF(AM211="","",VLOOKUP(AM211,'②シフト記号表（従来型・ユニット型共通）'!$C$6:$L$47,10,FALSE))</f>
        <v/>
      </c>
      <c r="AN212" s="277" t="str">
        <f>IF(AN211="","",VLOOKUP(AN211,'②シフト記号表（従来型・ユニット型共通）'!$C$6:$L$47,10,FALSE))</f>
        <v/>
      </c>
      <c r="AO212" s="275" t="str">
        <f>IF(AO211="","",VLOOKUP(AO211,'②シフト記号表（従来型・ユニット型共通）'!$C$6:$L$47,10,FALSE))</f>
        <v/>
      </c>
      <c r="AP212" s="276" t="str">
        <f>IF(AP211="","",VLOOKUP(AP211,'②シフト記号表（従来型・ユニット型共通）'!$C$6:$L$47,10,FALSE))</f>
        <v/>
      </c>
      <c r="AQ212" s="276" t="str">
        <f>IF(AQ211="","",VLOOKUP(AQ211,'②シフト記号表（従来型・ユニット型共通）'!$C$6:$L$47,10,FALSE))</f>
        <v/>
      </c>
      <c r="AR212" s="276" t="str">
        <f>IF(AR211="","",VLOOKUP(AR211,'②シフト記号表（従来型・ユニット型共通）'!$C$6:$L$47,10,FALSE))</f>
        <v/>
      </c>
      <c r="AS212" s="276" t="str">
        <f>IF(AS211="","",VLOOKUP(AS211,'②シフト記号表（従来型・ユニット型共通）'!$C$6:$L$47,10,FALSE))</f>
        <v/>
      </c>
      <c r="AT212" s="276" t="str">
        <f>IF(AT211="","",VLOOKUP(AT211,'②シフト記号表（従来型・ユニット型共通）'!$C$6:$L$47,10,FALSE))</f>
        <v/>
      </c>
      <c r="AU212" s="277" t="str">
        <f>IF(AU211="","",VLOOKUP(AU211,'②シフト記号表（従来型・ユニット型共通）'!$C$6:$L$47,10,FALSE))</f>
        <v/>
      </c>
      <c r="AV212" s="275" t="str">
        <f>IF(AV211="","",VLOOKUP(AV211,'②シフト記号表（従来型・ユニット型共通）'!$C$6:$L$47,10,FALSE))</f>
        <v/>
      </c>
      <c r="AW212" s="276" t="str">
        <f>IF(AW211="","",VLOOKUP(AW211,'②シフト記号表（従来型・ユニット型共通）'!$C$6:$L$47,10,FALSE))</f>
        <v/>
      </c>
      <c r="AX212" s="276" t="str">
        <f>IF(AX211="","",VLOOKUP(AX211,'②シフト記号表（従来型・ユニット型共通）'!$C$6:$L$47,10,FALSE))</f>
        <v/>
      </c>
      <c r="AY212" s="276" t="str">
        <f>IF(AY211="","",VLOOKUP(AY211,'②シフト記号表（従来型・ユニット型共通）'!$C$6:$L$47,10,FALSE))</f>
        <v/>
      </c>
      <c r="AZ212" s="276" t="str">
        <f>IF(AZ211="","",VLOOKUP(AZ211,'②シフト記号表（従来型・ユニット型共通）'!$C$6:$L$47,10,FALSE))</f>
        <v/>
      </c>
      <c r="BA212" s="276" t="str">
        <f>IF(BA211="","",VLOOKUP(BA211,'②シフト記号表（従来型・ユニット型共通）'!$C$6:$L$47,10,FALSE))</f>
        <v/>
      </c>
      <c r="BB212" s="277" t="str">
        <f>IF(BB211="","",VLOOKUP(BB211,'②シフト記号表（従来型・ユニット型共通）'!$C$6:$L$47,10,FALSE))</f>
        <v/>
      </c>
      <c r="BC212" s="275" t="str">
        <f>IF(BC211="","",VLOOKUP(BC211,'②シフト記号表（従来型・ユニット型共通）'!$C$6:$L$47,10,FALSE))</f>
        <v/>
      </c>
      <c r="BD212" s="276" t="str">
        <f>IF(BD211="","",VLOOKUP(BD211,'②シフト記号表（従来型・ユニット型共通）'!$C$6:$L$47,10,FALSE))</f>
        <v/>
      </c>
      <c r="BE212" s="276" t="str">
        <f>IF(BE211="","",VLOOKUP(BE211,'②シフト記号表（従来型・ユニット型共通）'!$C$6:$L$47,10,FALSE))</f>
        <v/>
      </c>
      <c r="BF212" s="750">
        <f>IF($BI$3="４週",SUM(AA212:BB212),IF($BI$3="暦月",SUM(AA212:BE212),""))</f>
        <v>0</v>
      </c>
      <c r="BG212" s="751"/>
      <c r="BH212" s="752">
        <f>IF($BI$3="４週",BF212/4,IF($BI$3="暦月",(BF212/($BI$8/7)),""))</f>
        <v>0</v>
      </c>
      <c r="BI212" s="751"/>
      <c r="BJ212" s="747"/>
      <c r="BK212" s="748"/>
      <c r="BL212" s="748"/>
      <c r="BM212" s="748"/>
      <c r="BN212" s="749"/>
    </row>
    <row r="213" spans="2:66" ht="20.25" customHeight="1">
      <c r="B213" s="660">
        <f>B211+1</f>
        <v>99</v>
      </c>
      <c r="C213" s="814"/>
      <c r="D213" s="816"/>
      <c r="E213" s="681"/>
      <c r="F213" s="817"/>
      <c r="G213" s="724"/>
      <c r="H213" s="651"/>
      <c r="I213" s="270"/>
      <c r="J213" s="271"/>
      <c r="K213" s="270"/>
      <c r="L213" s="271"/>
      <c r="M213" s="725"/>
      <c r="N213" s="726"/>
      <c r="O213" s="649"/>
      <c r="P213" s="650"/>
      <c r="Q213" s="650"/>
      <c r="R213" s="651"/>
      <c r="S213" s="655"/>
      <c r="T213" s="656"/>
      <c r="U213" s="656"/>
      <c r="V213" s="656"/>
      <c r="W213" s="657"/>
      <c r="X213" s="290" t="s">
        <v>902</v>
      </c>
      <c r="Y213" s="291"/>
      <c r="Z213" s="292"/>
      <c r="AA213" s="283"/>
      <c r="AB213" s="284"/>
      <c r="AC213" s="284"/>
      <c r="AD213" s="284"/>
      <c r="AE213" s="284"/>
      <c r="AF213" s="284"/>
      <c r="AG213" s="285"/>
      <c r="AH213" s="283"/>
      <c r="AI213" s="284"/>
      <c r="AJ213" s="284"/>
      <c r="AK213" s="284"/>
      <c r="AL213" s="284"/>
      <c r="AM213" s="284"/>
      <c r="AN213" s="285"/>
      <c r="AO213" s="283"/>
      <c r="AP213" s="284"/>
      <c r="AQ213" s="284"/>
      <c r="AR213" s="284"/>
      <c r="AS213" s="284"/>
      <c r="AT213" s="284"/>
      <c r="AU213" s="285"/>
      <c r="AV213" s="283"/>
      <c r="AW213" s="284"/>
      <c r="AX213" s="284"/>
      <c r="AY213" s="284"/>
      <c r="AZ213" s="284"/>
      <c r="BA213" s="284"/>
      <c r="BB213" s="285"/>
      <c r="BC213" s="283"/>
      <c r="BD213" s="284"/>
      <c r="BE213" s="286"/>
      <c r="BF213" s="658"/>
      <c r="BG213" s="659"/>
      <c r="BH213" s="713"/>
      <c r="BI213" s="714"/>
      <c r="BJ213" s="715"/>
      <c r="BK213" s="716"/>
      <c r="BL213" s="716"/>
      <c r="BM213" s="716"/>
      <c r="BN213" s="717"/>
    </row>
    <row r="214" spans="2:66" ht="20.25" customHeight="1">
      <c r="B214" s="661"/>
      <c r="C214" s="815"/>
      <c r="D214" s="818"/>
      <c r="E214" s="681"/>
      <c r="F214" s="817"/>
      <c r="G214" s="753"/>
      <c r="H214" s="754"/>
      <c r="I214" s="293"/>
      <c r="J214" s="294">
        <f>G213</f>
        <v>0</v>
      </c>
      <c r="K214" s="293"/>
      <c r="L214" s="294">
        <f>M213</f>
        <v>0</v>
      </c>
      <c r="M214" s="755"/>
      <c r="N214" s="756"/>
      <c r="O214" s="757"/>
      <c r="P214" s="758"/>
      <c r="Q214" s="758"/>
      <c r="R214" s="754"/>
      <c r="S214" s="655"/>
      <c r="T214" s="656"/>
      <c r="U214" s="656"/>
      <c r="V214" s="656"/>
      <c r="W214" s="657"/>
      <c r="X214" s="287" t="s">
        <v>903</v>
      </c>
      <c r="Y214" s="288"/>
      <c r="Z214" s="289"/>
      <c r="AA214" s="275" t="str">
        <f>IF(AA213="","",VLOOKUP(AA213,'②シフト記号表（従来型・ユニット型共通）'!$C$6:$L$47,10,FALSE))</f>
        <v/>
      </c>
      <c r="AB214" s="276" t="str">
        <f>IF(AB213="","",VLOOKUP(AB213,'②シフト記号表（従来型・ユニット型共通）'!$C$6:$L$47,10,FALSE))</f>
        <v/>
      </c>
      <c r="AC214" s="276" t="str">
        <f>IF(AC213="","",VLOOKUP(AC213,'②シフト記号表（従来型・ユニット型共通）'!$C$6:$L$47,10,FALSE))</f>
        <v/>
      </c>
      <c r="AD214" s="276" t="str">
        <f>IF(AD213="","",VLOOKUP(AD213,'②シフト記号表（従来型・ユニット型共通）'!$C$6:$L$47,10,FALSE))</f>
        <v/>
      </c>
      <c r="AE214" s="276" t="str">
        <f>IF(AE213="","",VLOOKUP(AE213,'②シフト記号表（従来型・ユニット型共通）'!$C$6:$L$47,10,FALSE))</f>
        <v/>
      </c>
      <c r="AF214" s="276" t="str">
        <f>IF(AF213="","",VLOOKUP(AF213,'②シフト記号表（従来型・ユニット型共通）'!$C$6:$L$47,10,FALSE))</f>
        <v/>
      </c>
      <c r="AG214" s="277" t="str">
        <f>IF(AG213="","",VLOOKUP(AG213,'②シフト記号表（従来型・ユニット型共通）'!$C$6:$L$47,10,FALSE))</f>
        <v/>
      </c>
      <c r="AH214" s="275" t="str">
        <f>IF(AH213="","",VLOOKUP(AH213,'②シフト記号表（従来型・ユニット型共通）'!$C$6:$L$47,10,FALSE))</f>
        <v/>
      </c>
      <c r="AI214" s="276" t="str">
        <f>IF(AI213="","",VLOOKUP(AI213,'②シフト記号表（従来型・ユニット型共通）'!$C$6:$L$47,10,FALSE))</f>
        <v/>
      </c>
      <c r="AJ214" s="276" t="str">
        <f>IF(AJ213="","",VLOOKUP(AJ213,'②シフト記号表（従来型・ユニット型共通）'!$C$6:$L$47,10,FALSE))</f>
        <v/>
      </c>
      <c r="AK214" s="276" t="str">
        <f>IF(AK213="","",VLOOKUP(AK213,'②シフト記号表（従来型・ユニット型共通）'!$C$6:$L$47,10,FALSE))</f>
        <v/>
      </c>
      <c r="AL214" s="276" t="str">
        <f>IF(AL213="","",VLOOKUP(AL213,'②シフト記号表（従来型・ユニット型共通）'!$C$6:$L$47,10,FALSE))</f>
        <v/>
      </c>
      <c r="AM214" s="276" t="str">
        <f>IF(AM213="","",VLOOKUP(AM213,'②シフト記号表（従来型・ユニット型共通）'!$C$6:$L$47,10,FALSE))</f>
        <v/>
      </c>
      <c r="AN214" s="277" t="str">
        <f>IF(AN213="","",VLOOKUP(AN213,'②シフト記号表（従来型・ユニット型共通）'!$C$6:$L$47,10,FALSE))</f>
        <v/>
      </c>
      <c r="AO214" s="275" t="str">
        <f>IF(AO213="","",VLOOKUP(AO213,'②シフト記号表（従来型・ユニット型共通）'!$C$6:$L$47,10,FALSE))</f>
        <v/>
      </c>
      <c r="AP214" s="276" t="str">
        <f>IF(AP213="","",VLOOKUP(AP213,'②シフト記号表（従来型・ユニット型共通）'!$C$6:$L$47,10,FALSE))</f>
        <v/>
      </c>
      <c r="AQ214" s="276" t="str">
        <f>IF(AQ213="","",VLOOKUP(AQ213,'②シフト記号表（従来型・ユニット型共通）'!$C$6:$L$47,10,FALSE))</f>
        <v/>
      </c>
      <c r="AR214" s="276" t="str">
        <f>IF(AR213="","",VLOOKUP(AR213,'②シフト記号表（従来型・ユニット型共通）'!$C$6:$L$47,10,FALSE))</f>
        <v/>
      </c>
      <c r="AS214" s="276" t="str">
        <f>IF(AS213="","",VLOOKUP(AS213,'②シフト記号表（従来型・ユニット型共通）'!$C$6:$L$47,10,FALSE))</f>
        <v/>
      </c>
      <c r="AT214" s="276" t="str">
        <f>IF(AT213="","",VLOOKUP(AT213,'②シフト記号表（従来型・ユニット型共通）'!$C$6:$L$47,10,FALSE))</f>
        <v/>
      </c>
      <c r="AU214" s="277" t="str">
        <f>IF(AU213="","",VLOOKUP(AU213,'②シフト記号表（従来型・ユニット型共通）'!$C$6:$L$47,10,FALSE))</f>
        <v/>
      </c>
      <c r="AV214" s="275" t="str">
        <f>IF(AV213="","",VLOOKUP(AV213,'②シフト記号表（従来型・ユニット型共通）'!$C$6:$L$47,10,FALSE))</f>
        <v/>
      </c>
      <c r="AW214" s="276" t="str">
        <f>IF(AW213="","",VLOOKUP(AW213,'②シフト記号表（従来型・ユニット型共通）'!$C$6:$L$47,10,FALSE))</f>
        <v/>
      </c>
      <c r="AX214" s="276" t="str">
        <f>IF(AX213="","",VLOOKUP(AX213,'②シフト記号表（従来型・ユニット型共通）'!$C$6:$L$47,10,FALSE))</f>
        <v/>
      </c>
      <c r="AY214" s="276" t="str">
        <f>IF(AY213="","",VLOOKUP(AY213,'②シフト記号表（従来型・ユニット型共通）'!$C$6:$L$47,10,FALSE))</f>
        <v/>
      </c>
      <c r="AZ214" s="276" t="str">
        <f>IF(AZ213="","",VLOOKUP(AZ213,'②シフト記号表（従来型・ユニット型共通）'!$C$6:$L$47,10,FALSE))</f>
        <v/>
      </c>
      <c r="BA214" s="276" t="str">
        <f>IF(BA213="","",VLOOKUP(BA213,'②シフト記号表（従来型・ユニット型共通）'!$C$6:$L$47,10,FALSE))</f>
        <v/>
      </c>
      <c r="BB214" s="277" t="str">
        <f>IF(BB213="","",VLOOKUP(BB213,'②シフト記号表（従来型・ユニット型共通）'!$C$6:$L$47,10,FALSE))</f>
        <v/>
      </c>
      <c r="BC214" s="275" t="str">
        <f>IF(BC213="","",VLOOKUP(BC213,'②シフト記号表（従来型・ユニット型共通）'!$C$6:$L$47,10,FALSE))</f>
        <v/>
      </c>
      <c r="BD214" s="276" t="str">
        <f>IF(BD213="","",VLOOKUP(BD213,'②シフト記号表（従来型・ユニット型共通）'!$C$6:$L$47,10,FALSE))</f>
        <v/>
      </c>
      <c r="BE214" s="276" t="str">
        <f>IF(BE213="","",VLOOKUP(BE213,'②シフト記号表（従来型・ユニット型共通）'!$C$6:$L$47,10,FALSE))</f>
        <v/>
      </c>
      <c r="BF214" s="750">
        <f>IF($BI$3="４週",SUM(AA214:BB214),IF($BI$3="暦月",SUM(AA214:BE214),""))</f>
        <v>0</v>
      </c>
      <c r="BG214" s="751"/>
      <c r="BH214" s="752">
        <f>IF($BI$3="４週",BF214/4,IF($BI$3="暦月",(BF214/($BI$8/7)),""))</f>
        <v>0</v>
      </c>
      <c r="BI214" s="751"/>
      <c r="BJ214" s="747"/>
      <c r="BK214" s="748"/>
      <c r="BL214" s="748"/>
      <c r="BM214" s="748"/>
      <c r="BN214" s="749"/>
    </row>
    <row r="215" spans="2:66" ht="20.25" customHeight="1">
      <c r="B215" s="759">
        <f>B213+1</f>
        <v>100</v>
      </c>
      <c r="C215" s="814"/>
      <c r="D215" s="816"/>
      <c r="E215" s="681"/>
      <c r="F215" s="817"/>
      <c r="G215" s="724"/>
      <c r="H215" s="651"/>
      <c r="I215" s="278"/>
      <c r="J215" s="279"/>
      <c r="K215" s="278"/>
      <c r="L215" s="279"/>
      <c r="M215" s="725"/>
      <c r="N215" s="726"/>
      <c r="O215" s="649"/>
      <c r="P215" s="650"/>
      <c r="Q215" s="650"/>
      <c r="R215" s="651"/>
      <c r="S215" s="655"/>
      <c r="T215" s="656"/>
      <c r="U215" s="656"/>
      <c r="V215" s="656"/>
      <c r="W215" s="657"/>
      <c r="X215" s="280" t="s">
        <v>902</v>
      </c>
      <c r="Y215" s="281"/>
      <c r="Z215" s="282"/>
      <c r="AA215" s="283"/>
      <c r="AB215" s="284"/>
      <c r="AC215" s="284"/>
      <c r="AD215" s="284"/>
      <c r="AE215" s="284"/>
      <c r="AF215" s="284"/>
      <c r="AG215" s="285"/>
      <c r="AH215" s="283"/>
      <c r="AI215" s="284"/>
      <c r="AJ215" s="284"/>
      <c r="AK215" s="284"/>
      <c r="AL215" s="284"/>
      <c r="AM215" s="284"/>
      <c r="AN215" s="285"/>
      <c r="AO215" s="283"/>
      <c r="AP215" s="284"/>
      <c r="AQ215" s="284"/>
      <c r="AR215" s="284"/>
      <c r="AS215" s="284"/>
      <c r="AT215" s="284"/>
      <c r="AU215" s="285"/>
      <c r="AV215" s="283"/>
      <c r="AW215" s="284"/>
      <c r="AX215" s="284"/>
      <c r="AY215" s="284"/>
      <c r="AZ215" s="284"/>
      <c r="BA215" s="284"/>
      <c r="BB215" s="285"/>
      <c r="BC215" s="283"/>
      <c r="BD215" s="284"/>
      <c r="BE215" s="286"/>
      <c r="BF215" s="658"/>
      <c r="BG215" s="659"/>
      <c r="BH215" s="713"/>
      <c r="BI215" s="714"/>
      <c r="BJ215" s="715"/>
      <c r="BK215" s="716"/>
      <c r="BL215" s="716"/>
      <c r="BM215" s="716"/>
      <c r="BN215" s="717"/>
    </row>
    <row r="216" spans="2:66" ht="20.25" customHeight="1" thickBot="1">
      <c r="B216" s="760"/>
      <c r="C216" s="823"/>
      <c r="D216" s="824"/>
      <c r="E216" s="825"/>
      <c r="F216" s="826"/>
      <c r="G216" s="761"/>
      <c r="H216" s="762"/>
      <c r="I216" s="295"/>
      <c r="J216" s="296">
        <f>G215</f>
        <v>0</v>
      </c>
      <c r="K216" s="295"/>
      <c r="L216" s="296">
        <f>M215</f>
        <v>0</v>
      </c>
      <c r="M216" s="763"/>
      <c r="N216" s="764"/>
      <c r="O216" s="765"/>
      <c r="P216" s="766"/>
      <c r="Q216" s="766"/>
      <c r="R216" s="762"/>
      <c r="S216" s="767"/>
      <c r="T216" s="768"/>
      <c r="U216" s="768"/>
      <c r="V216" s="768"/>
      <c r="W216" s="769"/>
      <c r="X216" s="297" t="s">
        <v>903</v>
      </c>
      <c r="Y216" s="298"/>
      <c r="Z216" s="299"/>
      <c r="AA216" s="300" t="str">
        <f>IF(AA215="","",VLOOKUP(AA215,'②シフト記号表（従来型・ユニット型共通）'!$C$6:$L$47,10,FALSE))</f>
        <v/>
      </c>
      <c r="AB216" s="301" t="str">
        <f>IF(AB215="","",VLOOKUP(AB215,'②シフト記号表（従来型・ユニット型共通）'!$C$6:$L$47,10,FALSE))</f>
        <v/>
      </c>
      <c r="AC216" s="301" t="str">
        <f>IF(AC215="","",VLOOKUP(AC215,'②シフト記号表（従来型・ユニット型共通）'!$C$6:$L$47,10,FALSE))</f>
        <v/>
      </c>
      <c r="AD216" s="301" t="str">
        <f>IF(AD215="","",VLOOKUP(AD215,'②シフト記号表（従来型・ユニット型共通）'!$C$6:$L$47,10,FALSE))</f>
        <v/>
      </c>
      <c r="AE216" s="301" t="str">
        <f>IF(AE215="","",VLOOKUP(AE215,'②シフト記号表（従来型・ユニット型共通）'!$C$6:$L$47,10,FALSE))</f>
        <v/>
      </c>
      <c r="AF216" s="301" t="str">
        <f>IF(AF215="","",VLOOKUP(AF215,'②シフト記号表（従来型・ユニット型共通）'!$C$6:$L$47,10,FALSE))</f>
        <v/>
      </c>
      <c r="AG216" s="302" t="str">
        <f>IF(AG215="","",VLOOKUP(AG215,'②シフト記号表（従来型・ユニット型共通）'!$C$6:$L$47,10,FALSE))</f>
        <v/>
      </c>
      <c r="AH216" s="300" t="str">
        <f>IF(AH215="","",VLOOKUP(AH215,'②シフト記号表（従来型・ユニット型共通）'!$C$6:$L$47,10,FALSE))</f>
        <v/>
      </c>
      <c r="AI216" s="301" t="str">
        <f>IF(AI215="","",VLOOKUP(AI215,'②シフト記号表（従来型・ユニット型共通）'!$C$6:$L$47,10,FALSE))</f>
        <v/>
      </c>
      <c r="AJ216" s="301" t="str">
        <f>IF(AJ215="","",VLOOKUP(AJ215,'②シフト記号表（従来型・ユニット型共通）'!$C$6:$L$47,10,FALSE))</f>
        <v/>
      </c>
      <c r="AK216" s="301" t="str">
        <f>IF(AK215="","",VLOOKUP(AK215,'②シフト記号表（従来型・ユニット型共通）'!$C$6:$L$47,10,FALSE))</f>
        <v/>
      </c>
      <c r="AL216" s="301" t="str">
        <f>IF(AL215="","",VLOOKUP(AL215,'②シフト記号表（従来型・ユニット型共通）'!$C$6:$L$47,10,FALSE))</f>
        <v/>
      </c>
      <c r="AM216" s="301" t="str">
        <f>IF(AM215="","",VLOOKUP(AM215,'②シフト記号表（従来型・ユニット型共通）'!$C$6:$L$47,10,FALSE))</f>
        <v/>
      </c>
      <c r="AN216" s="302" t="str">
        <f>IF(AN215="","",VLOOKUP(AN215,'②シフト記号表（従来型・ユニット型共通）'!$C$6:$L$47,10,FALSE))</f>
        <v/>
      </c>
      <c r="AO216" s="300" t="str">
        <f>IF(AO215="","",VLOOKUP(AO215,'②シフト記号表（従来型・ユニット型共通）'!$C$6:$L$47,10,FALSE))</f>
        <v/>
      </c>
      <c r="AP216" s="301" t="str">
        <f>IF(AP215="","",VLOOKUP(AP215,'②シフト記号表（従来型・ユニット型共通）'!$C$6:$L$47,10,FALSE))</f>
        <v/>
      </c>
      <c r="AQ216" s="301" t="str">
        <f>IF(AQ215="","",VLOOKUP(AQ215,'②シフト記号表（従来型・ユニット型共通）'!$C$6:$L$47,10,FALSE))</f>
        <v/>
      </c>
      <c r="AR216" s="301" t="str">
        <f>IF(AR215="","",VLOOKUP(AR215,'②シフト記号表（従来型・ユニット型共通）'!$C$6:$L$47,10,FALSE))</f>
        <v/>
      </c>
      <c r="AS216" s="301" t="str">
        <f>IF(AS215="","",VLOOKUP(AS215,'②シフト記号表（従来型・ユニット型共通）'!$C$6:$L$47,10,FALSE))</f>
        <v/>
      </c>
      <c r="AT216" s="301" t="str">
        <f>IF(AT215="","",VLOOKUP(AT215,'②シフト記号表（従来型・ユニット型共通）'!$C$6:$L$47,10,FALSE))</f>
        <v/>
      </c>
      <c r="AU216" s="302" t="str">
        <f>IF(AU215="","",VLOOKUP(AU215,'②シフト記号表（従来型・ユニット型共通）'!$C$6:$L$47,10,FALSE))</f>
        <v/>
      </c>
      <c r="AV216" s="300" t="str">
        <f>IF(AV215="","",VLOOKUP(AV215,'②シフト記号表（従来型・ユニット型共通）'!$C$6:$L$47,10,FALSE))</f>
        <v/>
      </c>
      <c r="AW216" s="301" t="str">
        <f>IF(AW215="","",VLOOKUP(AW215,'②シフト記号表（従来型・ユニット型共通）'!$C$6:$L$47,10,FALSE))</f>
        <v/>
      </c>
      <c r="AX216" s="301" t="str">
        <f>IF(AX215="","",VLOOKUP(AX215,'②シフト記号表（従来型・ユニット型共通）'!$C$6:$L$47,10,FALSE))</f>
        <v/>
      </c>
      <c r="AY216" s="301" t="str">
        <f>IF(AY215="","",VLOOKUP(AY215,'②シフト記号表（従来型・ユニット型共通）'!$C$6:$L$47,10,FALSE))</f>
        <v/>
      </c>
      <c r="AZ216" s="301" t="str">
        <f>IF(AZ215="","",VLOOKUP(AZ215,'②シフト記号表（従来型・ユニット型共通）'!$C$6:$L$47,10,FALSE))</f>
        <v/>
      </c>
      <c r="BA216" s="301" t="str">
        <f>IF(BA215="","",VLOOKUP(BA215,'②シフト記号表（従来型・ユニット型共通）'!$C$6:$L$47,10,FALSE))</f>
        <v/>
      </c>
      <c r="BB216" s="302" t="str">
        <f>IF(BB215="","",VLOOKUP(BB215,'②シフト記号表（従来型・ユニット型共通）'!$C$6:$L$47,10,FALSE))</f>
        <v/>
      </c>
      <c r="BC216" s="300" t="str">
        <f>IF(BC215="","",VLOOKUP(BC215,'②シフト記号表（従来型・ユニット型共通）'!$C$6:$L$47,10,FALSE))</f>
        <v/>
      </c>
      <c r="BD216" s="301" t="str">
        <f>IF(BD215="","",VLOOKUP(BD215,'②シフト記号表（従来型・ユニット型共通）'!$C$6:$L$47,10,FALSE))</f>
        <v/>
      </c>
      <c r="BE216" s="301" t="str">
        <f>IF(BE215="","",VLOOKUP(BE215,'②シフト記号表（従来型・ユニット型共通）'!$C$6:$L$47,10,FALSE))</f>
        <v/>
      </c>
      <c r="BF216" s="778">
        <f>IF($BI$3="４週",SUM(AA216:BB216),IF($BI$3="暦月",SUM(AA216:BE216),""))</f>
        <v>0</v>
      </c>
      <c r="BG216" s="779"/>
      <c r="BH216" s="780">
        <f>IF($BI$3="４週",BF216/4,IF($BI$3="暦月",(BF216/($BI$8/7)),""))</f>
        <v>0</v>
      </c>
      <c r="BI216" s="779"/>
      <c r="BJ216" s="775"/>
      <c r="BK216" s="776"/>
      <c r="BL216" s="776"/>
      <c r="BM216" s="776"/>
      <c r="BN216" s="777"/>
    </row>
    <row r="217" spans="2:66" ht="20.25" customHeight="1">
      <c r="B217" s="303"/>
      <c r="C217" s="303"/>
      <c r="D217" s="303"/>
      <c r="E217" s="303"/>
      <c r="F217" s="303"/>
      <c r="G217" s="304"/>
      <c r="H217" s="304"/>
      <c r="I217" s="304"/>
      <c r="J217" s="304"/>
      <c r="K217" s="304"/>
      <c r="L217" s="304"/>
      <c r="M217" s="305"/>
      <c r="N217" s="305"/>
      <c r="O217" s="304"/>
      <c r="P217" s="304"/>
      <c r="Q217" s="304"/>
      <c r="R217" s="304"/>
      <c r="S217" s="306"/>
      <c r="T217" s="306"/>
      <c r="U217" s="306"/>
      <c r="V217" s="307"/>
      <c r="W217" s="307"/>
      <c r="X217" s="307"/>
      <c r="Y217" s="308"/>
      <c r="Z217" s="309"/>
      <c r="AA217" s="310"/>
      <c r="AB217" s="310"/>
      <c r="AC217" s="310"/>
      <c r="AD217" s="310"/>
      <c r="AE217" s="310"/>
      <c r="AF217" s="310"/>
      <c r="AG217" s="310"/>
      <c r="AH217" s="310"/>
      <c r="AI217" s="310"/>
      <c r="AJ217" s="310"/>
      <c r="AK217" s="310"/>
      <c r="AL217" s="310"/>
      <c r="AM217" s="310"/>
      <c r="AN217" s="310"/>
      <c r="AO217" s="310"/>
      <c r="AP217" s="310"/>
      <c r="AQ217" s="310"/>
      <c r="AR217" s="310"/>
      <c r="AS217" s="310"/>
      <c r="AT217" s="310"/>
      <c r="AU217" s="310"/>
      <c r="AV217" s="310"/>
      <c r="AW217" s="310"/>
      <c r="AX217" s="310"/>
      <c r="AY217" s="310"/>
      <c r="AZ217" s="310"/>
      <c r="BA217" s="310"/>
      <c r="BB217" s="310"/>
      <c r="BC217" s="310"/>
      <c r="BD217" s="310"/>
      <c r="BE217" s="310"/>
      <c r="BF217" s="310"/>
      <c r="BG217" s="310"/>
      <c r="BH217" s="311"/>
      <c r="BI217" s="311"/>
      <c r="BJ217" s="306"/>
      <c r="BK217" s="306"/>
      <c r="BL217" s="306"/>
      <c r="BM217" s="306"/>
      <c r="BN217" s="306"/>
    </row>
    <row r="218" spans="2:66" ht="20.25" customHeight="1">
      <c r="B218" s="303"/>
      <c r="C218" s="303"/>
      <c r="D218" s="303"/>
      <c r="E218" s="303"/>
      <c r="F218" s="303"/>
      <c r="G218" s="304"/>
      <c r="H218" s="304"/>
      <c r="I218" s="304"/>
      <c r="J218" s="304"/>
      <c r="K218" s="304"/>
      <c r="L218" s="304"/>
      <c r="M218" s="312"/>
      <c r="N218" s="313" t="s">
        <v>954</v>
      </c>
      <c r="O218" s="313"/>
      <c r="P218" s="313"/>
      <c r="Q218" s="313"/>
      <c r="R218" s="313"/>
      <c r="S218" s="313"/>
      <c r="T218" s="313"/>
      <c r="U218" s="313"/>
      <c r="V218" s="313"/>
      <c r="W218" s="313"/>
      <c r="X218" s="314"/>
      <c r="Y218" s="313"/>
      <c r="Z218" s="313"/>
      <c r="AA218" s="313"/>
      <c r="AB218" s="313"/>
      <c r="AC218" s="313"/>
      <c r="AD218" s="315"/>
      <c r="AE218" s="315"/>
      <c r="AF218" s="315"/>
      <c r="AG218" s="315"/>
      <c r="AH218" s="315"/>
      <c r="AI218" s="315"/>
      <c r="AJ218" s="315"/>
      <c r="AK218" s="315"/>
      <c r="AL218" s="315"/>
      <c r="AM218" s="315"/>
      <c r="AN218" s="315"/>
      <c r="AO218" s="315"/>
      <c r="AP218" s="315"/>
      <c r="AQ218" s="315"/>
      <c r="AR218" s="315"/>
      <c r="AS218" s="315"/>
      <c r="AT218" s="315"/>
      <c r="AU218" s="315"/>
      <c r="AV218" s="315"/>
      <c r="AW218" s="315"/>
      <c r="AX218" s="315"/>
      <c r="AY218" s="315"/>
      <c r="AZ218" s="315"/>
      <c r="BA218" s="315"/>
      <c r="BB218" s="315"/>
      <c r="BC218" s="315"/>
      <c r="BD218" s="315"/>
      <c r="BE218" s="315"/>
      <c r="BF218" s="315"/>
      <c r="BG218" s="315"/>
      <c r="BH218" s="316"/>
      <c r="BI218" s="311"/>
      <c r="BJ218" s="306"/>
      <c r="BK218" s="306"/>
      <c r="BL218" s="306"/>
      <c r="BM218" s="306"/>
      <c r="BN218" s="306"/>
    </row>
    <row r="219" spans="2:66" ht="20.25" customHeight="1">
      <c r="B219" s="303"/>
      <c r="C219" s="303"/>
      <c r="D219" s="303"/>
      <c r="E219" s="303"/>
      <c r="F219" s="303"/>
      <c r="G219" s="304"/>
      <c r="H219" s="304"/>
      <c r="I219" s="304"/>
      <c r="J219" s="304"/>
      <c r="K219" s="304"/>
      <c r="L219" s="304"/>
      <c r="M219" s="312"/>
      <c r="N219" s="313"/>
      <c r="O219" s="313" t="s">
        <v>905</v>
      </c>
      <c r="P219" s="313"/>
      <c r="Q219" s="313"/>
      <c r="R219" s="313"/>
      <c r="S219" s="313"/>
      <c r="T219" s="313"/>
      <c r="U219" s="313"/>
      <c r="V219" s="313"/>
      <c r="W219" s="313"/>
      <c r="X219" s="314"/>
      <c r="Y219" s="313"/>
      <c r="Z219" s="313"/>
      <c r="AA219" s="313"/>
      <c r="AB219" s="313"/>
      <c r="AC219" s="313"/>
      <c r="AD219" s="315"/>
      <c r="AE219" s="313" t="s">
        <v>906</v>
      </c>
      <c r="AF219" s="313"/>
      <c r="AG219" s="313"/>
      <c r="AH219" s="313"/>
      <c r="AI219" s="313"/>
      <c r="AJ219" s="313"/>
      <c r="AK219" s="313"/>
      <c r="AL219" s="313"/>
      <c r="AM219" s="313"/>
      <c r="AN219" s="314"/>
      <c r="AO219" s="313"/>
      <c r="AP219" s="313"/>
      <c r="AQ219" s="313"/>
      <c r="AR219" s="313"/>
      <c r="AS219" s="315"/>
      <c r="AT219" s="315"/>
      <c r="AU219" s="313" t="s">
        <v>907</v>
      </c>
      <c r="AV219" s="315"/>
      <c r="AW219" s="315"/>
      <c r="AX219" s="315"/>
      <c r="AY219" s="315"/>
      <c r="AZ219" s="315"/>
      <c r="BA219" s="315"/>
      <c r="BB219" s="315"/>
      <c r="BC219" s="315"/>
      <c r="BD219" s="315"/>
      <c r="BE219" s="315"/>
      <c r="BF219" s="315"/>
      <c r="BG219" s="315"/>
      <c r="BH219" s="316"/>
      <c r="BI219" s="311"/>
      <c r="BJ219" s="781"/>
      <c r="BK219" s="781"/>
      <c r="BL219" s="781"/>
      <c r="BM219" s="781"/>
      <c r="BN219" s="306"/>
    </row>
    <row r="220" spans="2:66" ht="20.25" customHeight="1">
      <c r="B220" s="303"/>
      <c r="C220" s="303"/>
      <c r="D220" s="303"/>
      <c r="E220" s="303"/>
      <c r="F220" s="303"/>
      <c r="G220" s="304"/>
      <c r="H220" s="304"/>
      <c r="I220" s="304"/>
      <c r="J220" s="304"/>
      <c r="K220" s="304"/>
      <c r="L220" s="304"/>
      <c r="M220" s="312"/>
      <c r="N220" s="313"/>
      <c r="O220" s="782" t="s">
        <v>908</v>
      </c>
      <c r="P220" s="782"/>
      <c r="Q220" s="782" t="s">
        <v>909</v>
      </c>
      <c r="R220" s="782"/>
      <c r="S220" s="782"/>
      <c r="T220" s="782"/>
      <c r="U220" s="313"/>
      <c r="V220" s="771" t="s">
        <v>910</v>
      </c>
      <c r="W220" s="771"/>
      <c r="X220" s="771"/>
      <c r="Y220" s="771"/>
      <c r="Z220" s="317"/>
      <c r="AA220" s="318" t="s">
        <v>911</v>
      </c>
      <c r="AB220" s="318"/>
      <c r="AC220" s="224"/>
      <c r="AD220" s="315"/>
      <c r="AE220" s="782" t="s">
        <v>908</v>
      </c>
      <c r="AF220" s="782"/>
      <c r="AG220" s="782" t="s">
        <v>909</v>
      </c>
      <c r="AH220" s="782"/>
      <c r="AI220" s="782"/>
      <c r="AJ220" s="782"/>
      <c r="AK220" s="313"/>
      <c r="AL220" s="771" t="s">
        <v>910</v>
      </c>
      <c r="AM220" s="771"/>
      <c r="AN220" s="771"/>
      <c r="AO220" s="771"/>
      <c r="AP220" s="317"/>
      <c r="AQ220" s="318" t="s">
        <v>911</v>
      </c>
      <c r="AR220" s="318"/>
      <c r="AS220" s="315"/>
      <c r="AT220" s="315"/>
      <c r="AU220" s="315"/>
      <c r="AV220" s="315"/>
      <c r="AW220" s="315"/>
      <c r="AX220" s="315"/>
      <c r="AY220" s="315"/>
      <c r="AZ220" s="315"/>
      <c r="BA220" s="315"/>
      <c r="BB220" s="315"/>
      <c r="BC220" s="315"/>
      <c r="BD220" s="315"/>
      <c r="BE220" s="315"/>
      <c r="BF220" s="315"/>
      <c r="BG220" s="315"/>
      <c r="BH220" s="316"/>
      <c r="BI220" s="311"/>
      <c r="BJ220" s="772"/>
      <c r="BK220" s="772"/>
      <c r="BL220" s="772"/>
      <c r="BM220" s="772"/>
      <c r="BN220" s="306"/>
    </row>
    <row r="221" spans="2:66" ht="20.25" customHeight="1">
      <c r="B221" s="303"/>
      <c r="C221" s="303"/>
      <c r="D221" s="303"/>
      <c r="E221" s="303"/>
      <c r="F221" s="303"/>
      <c r="G221" s="304"/>
      <c r="H221" s="304"/>
      <c r="I221" s="304"/>
      <c r="J221" s="304"/>
      <c r="K221" s="304"/>
      <c r="L221" s="304"/>
      <c r="M221" s="312"/>
      <c r="N221" s="313"/>
      <c r="O221" s="773"/>
      <c r="P221" s="773"/>
      <c r="Q221" s="773" t="s">
        <v>912</v>
      </c>
      <c r="R221" s="773"/>
      <c r="S221" s="773" t="s">
        <v>913</v>
      </c>
      <c r="T221" s="773"/>
      <c r="U221" s="313"/>
      <c r="V221" s="773" t="s">
        <v>912</v>
      </c>
      <c r="W221" s="773"/>
      <c r="X221" s="773" t="s">
        <v>913</v>
      </c>
      <c r="Y221" s="773"/>
      <c r="Z221" s="317"/>
      <c r="AA221" s="318" t="s">
        <v>914</v>
      </c>
      <c r="AB221" s="318"/>
      <c r="AC221" s="224"/>
      <c r="AD221" s="315"/>
      <c r="AE221" s="773"/>
      <c r="AF221" s="773"/>
      <c r="AG221" s="773" t="s">
        <v>912</v>
      </c>
      <c r="AH221" s="773"/>
      <c r="AI221" s="773" t="s">
        <v>913</v>
      </c>
      <c r="AJ221" s="773"/>
      <c r="AK221" s="313"/>
      <c r="AL221" s="773" t="s">
        <v>912</v>
      </c>
      <c r="AM221" s="773"/>
      <c r="AN221" s="773" t="s">
        <v>913</v>
      </c>
      <c r="AO221" s="773"/>
      <c r="AP221" s="317"/>
      <c r="AQ221" s="318" t="s">
        <v>914</v>
      </c>
      <c r="AR221" s="318"/>
      <c r="AS221" s="315"/>
      <c r="AT221" s="315"/>
      <c r="AU221" s="319" t="s">
        <v>915</v>
      </c>
      <c r="AV221" s="319"/>
      <c r="AW221" s="319"/>
      <c r="AX221" s="319"/>
      <c r="AY221" s="317"/>
      <c r="AZ221" s="318" t="s">
        <v>916</v>
      </c>
      <c r="BA221" s="319"/>
      <c r="BB221" s="319"/>
      <c r="BC221" s="319"/>
      <c r="BD221" s="317"/>
      <c r="BE221" s="773" t="s">
        <v>917</v>
      </c>
      <c r="BF221" s="773"/>
      <c r="BG221" s="773"/>
      <c r="BH221" s="773"/>
      <c r="BI221" s="311"/>
      <c r="BJ221" s="770"/>
      <c r="BK221" s="770"/>
      <c r="BL221" s="770"/>
      <c r="BM221" s="770"/>
      <c r="BN221" s="306"/>
    </row>
    <row r="222" spans="2:66" ht="20.25" customHeight="1">
      <c r="B222" s="303"/>
      <c r="C222" s="303"/>
      <c r="D222" s="303"/>
      <c r="E222" s="303"/>
      <c r="F222" s="303"/>
      <c r="G222" s="304"/>
      <c r="H222" s="304"/>
      <c r="I222" s="304"/>
      <c r="J222" s="304"/>
      <c r="K222" s="304"/>
      <c r="L222" s="304"/>
      <c r="M222" s="312"/>
      <c r="N222" s="313"/>
      <c r="O222" s="788" t="s">
        <v>918</v>
      </c>
      <c r="P222" s="788"/>
      <c r="Q222" s="790">
        <f>SUMIFS($BF$17:$BF$216,$J$17:$J$216,"看護職員",$L$17:$L$216,"A")</f>
        <v>0</v>
      </c>
      <c r="R222" s="790"/>
      <c r="S222" s="783">
        <f>SUMIFS($BH$17:$BH$216,$J$17:$J$216,"看護職員",$L$17:$L$216,"A")</f>
        <v>0</v>
      </c>
      <c r="T222" s="783"/>
      <c r="U222" s="320"/>
      <c r="V222" s="784">
        <v>0</v>
      </c>
      <c r="W222" s="784"/>
      <c r="X222" s="784">
        <v>0</v>
      </c>
      <c r="Y222" s="784"/>
      <c r="Z222" s="321"/>
      <c r="AA222" s="785">
        <v>0</v>
      </c>
      <c r="AB222" s="786"/>
      <c r="AC222" s="224"/>
      <c r="AD222" s="315"/>
      <c r="AE222" s="788" t="s">
        <v>918</v>
      </c>
      <c r="AF222" s="788"/>
      <c r="AG222" s="790">
        <f>SUMIFS($BF$17:$BF$216,$J$17:$J$216,"介護職員",$L$17:$L$216,"A")</f>
        <v>0</v>
      </c>
      <c r="AH222" s="790"/>
      <c r="AI222" s="783">
        <f>SUMIFS($BH$17:$BH$216,$J$17:$J$216,"介護職員",$L$17:$L$216,"A")</f>
        <v>0</v>
      </c>
      <c r="AJ222" s="783"/>
      <c r="AK222" s="320"/>
      <c r="AL222" s="784">
        <v>0</v>
      </c>
      <c r="AM222" s="784"/>
      <c r="AN222" s="784">
        <v>0</v>
      </c>
      <c r="AO222" s="784"/>
      <c r="AP222" s="321"/>
      <c r="AQ222" s="785">
        <v>0</v>
      </c>
      <c r="AR222" s="786"/>
      <c r="AS222" s="315"/>
      <c r="AT222" s="315"/>
      <c r="AU222" s="787">
        <f>Y236</f>
        <v>0</v>
      </c>
      <c r="AV222" s="788"/>
      <c r="AW222" s="788"/>
      <c r="AX222" s="788"/>
      <c r="AY222" s="322" t="s">
        <v>919</v>
      </c>
      <c r="AZ222" s="787">
        <f>AO236</f>
        <v>0</v>
      </c>
      <c r="BA222" s="789"/>
      <c r="BB222" s="789"/>
      <c r="BC222" s="789"/>
      <c r="BD222" s="322" t="s">
        <v>920</v>
      </c>
      <c r="BE222" s="774">
        <f>ROUNDDOWN(AU222+AZ222,1)</f>
        <v>0</v>
      </c>
      <c r="BF222" s="774"/>
      <c r="BG222" s="774"/>
      <c r="BH222" s="774"/>
      <c r="BI222" s="311"/>
      <c r="BJ222" s="323"/>
      <c r="BK222" s="323"/>
      <c r="BL222" s="323"/>
      <c r="BM222" s="323"/>
      <c r="BN222" s="306"/>
    </row>
    <row r="223" spans="2:66" ht="20.25" customHeight="1">
      <c r="B223" s="303"/>
      <c r="C223" s="303"/>
      <c r="D223" s="303"/>
      <c r="E223" s="303"/>
      <c r="F223" s="303"/>
      <c r="G223" s="304"/>
      <c r="H223" s="304"/>
      <c r="I223" s="304"/>
      <c r="J223" s="304"/>
      <c r="K223" s="304"/>
      <c r="L223" s="304"/>
      <c r="M223" s="312"/>
      <c r="N223" s="313"/>
      <c r="O223" s="788" t="s">
        <v>921</v>
      </c>
      <c r="P223" s="788"/>
      <c r="Q223" s="790">
        <f>SUMIFS($BF$17:$BF$216,$J$17:$J$216,"看護職員",$L$17:$L$216,"B")</f>
        <v>0</v>
      </c>
      <c r="R223" s="790"/>
      <c r="S223" s="783">
        <f>SUMIFS($BH$17:$BH$216,$J$17:$J$216,"看護職員",$L$17:$L$216,"B")</f>
        <v>0</v>
      </c>
      <c r="T223" s="783"/>
      <c r="U223" s="320"/>
      <c r="V223" s="784">
        <v>0</v>
      </c>
      <c r="W223" s="784"/>
      <c r="X223" s="784">
        <v>0</v>
      </c>
      <c r="Y223" s="784"/>
      <c r="Z223" s="321"/>
      <c r="AA223" s="785">
        <v>0</v>
      </c>
      <c r="AB223" s="786"/>
      <c r="AC223" s="224"/>
      <c r="AD223" s="315"/>
      <c r="AE223" s="788" t="s">
        <v>921</v>
      </c>
      <c r="AF223" s="788"/>
      <c r="AG223" s="790">
        <f>SUMIFS($BF$17:$BF$216,$J$17:$J$216,"介護職員",$L$17:$L$216,"B")</f>
        <v>0</v>
      </c>
      <c r="AH223" s="790"/>
      <c r="AI223" s="783">
        <f>SUMIFS($BH$17:$BH$216,$J$17:$J$216,"介護職員",$L$17:$L$216,"B")</f>
        <v>0</v>
      </c>
      <c r="AJ223" s="783"/>
      <c r="AK223" s="320"/>
      <c r="AL223" s="784">
        <v>0</v>
      </c>
      <c r="AM223" s="784"/>
      <c r="AN223" s="784">
        <v>0</v>
      </c>
      <c r="AO223" s="784"/>
      <c r="AP223" s="321"/>
      <c r="AQ223" s="785">
        <v>0</v>
      </c>
      <c r="AR223" s="786"/>
      <c r="AS223" s="315"/>
      <c r="AT223" s="315"/>
      <c r="AU223" s="315"/>
      <c r="AV223" s="315"/>
      <c r="AW223" s="315"/>
      <c r="AX223" s="315"/>
      <c r="AY223" s="315"/>
      <c r="AZ223" s="315"/>
      <c r="BA223" s="315"/>
      <c r="BB223" s="315"/>
      <c r="BC223" s="315"/>
      <c r="BD223" s="315"/>
      <c r="BE223" s="315"/>
      <c r="BF223" s="315"/>
      <c r="BG223" s="315"/>
      <c r="BH223" s="316"/>
      <c r="BI223" s="311"/>
      <c r="BJ223" s="306"/>
      <c r="BK223" s="306"/>
      <c r="BL223" s="306"/>
      <c r="BM223" s="306"/>
      <c r="BN223" s="306"/>
    </row>
    <row r="224" spans="2:66" ht="20.25" customHeight="1">
      <c r="B224" s="303"/>
      <c r="C224" s="303"/>
      <c r="D224" s="303"/>
      <c r="E224" s="303"/>
      <c r="F224" s="303"/>
      <c r="G224" s="304"/>
      <c r="H224" s="304"/>
      <c r="I224" s="304"/>
      <c r="J224" s="304"/>
      <c r="K224" s="304"/>
      <c r="L224" s="304"/>
      <c r="M224" s="312"/>
      <c r="N224" s="313"/>
      <c r="O224" s="788" t="s">
        <v>922</v>
      </c>
      <c r="P224" s="788"/>
      <c r="Q224" s="790">
        <f>SUMIFS($BF$17:$BF$216,$J$17:$J$216,"看護職員",$L$17:$L$216,"C")</f>
        <v>0</v>
      </c>
      <c r="R224" s="790"/>
      <c r="S224" s="783">
        <f>SUMIFS($BH$17:$BH$216,$J$17:$J$216,"看護職員",$L$17:$L$216,"C")</f>
        <v>0</v>
      </c>
      <c r="T224" s="783"/>
      <c r="U224" s="320"/>
      <c r="V224" s="784">
        <v>0</v>
      </c>
      <c r="W224" s="784"/>
      <c r="X224" s="791">
        <v>0</v>
      </c>
      <c r="Y224" s="791"/>
      <c r="Z224" s="321"/>
      <c r="AA224" s="792" t="s">
        <v>923</v>
      </c>
      <c r="AB224" s="793"/>
      <c r="AC224" s="224"/>
      <c r="AD224" s="315"/>
      <c r="AE224" s="788" t="s">
        <v>922</v>
      </c>
      <c r="AF224" s="788"/>
      <c r="AG224" s="790">
        <f>SUMIFS($BF$17:$BF$216,$J$17:$J$216,"介護職員",$L$17:$L$216,"C")</f>
        <v>0</v>
      </c>
      <c r="AH224" s="790"/>
      <c r="AI224" s="783">
        <f>SUMIFS($BH$17:$BH$216,$J$17:$J$216,"介護職員",$L$17:$L$216,"C")</f>
        <v>0</v>
      </c>
      <c r="AJ224" s="783"/>
      <c r="AK224" s="320"/>
      <c r="AL224" s="784">
        <v>0</v>
      </c>
      <c r="AM224" s="784"/>
      <c r="AN224" s="791">
        <v>0</v>
      </c>
      <c r="AO224" s="791"/>
      <c r="AP224" s="321"/>
      <c r="AQ224" s="792" t="s">
        <v>923</v>
      </c>
      <c r="AR224" s="793"/>
      <c r="AS224" s="315"/>
      <c r="AT224" s="315"/>
      <c r="AU224" s="315"/>
      <c r="AV224" s="315"/>
      <c r="AW224" s="315"/>
      <c r="AX224" s="315"/>
      <c r="AY224" s="315"/>
      <c r="AZ224" s="315"/>
      <c r="BA224" s="315"/>
      <c r="BB224" s="315"/>
      <c r="BC224" s="315"/>
      <c r="BD224" s="315"/>
      <c r="BE224" s="315"/>
      <c r="BF224" s="315"/>
      <c r="BG224" s="315"/>
      <c r="BH224" s="316"/>
      <c r="BI224" s="311"/>
      <c r="BJ224" s="306"/>
      <c r="BK224" s="306"/>
      <c r="BL224" s="306"/>
      <c r="BM224" s="306"/>
      <c r="BN224" s="306"/>
    </row>
    <row r="225" spans="2:66" ht="20.25" customHeight="1">
      <c r="B225" s="303"/>
      <c r="C225" s="303"/>
      <c r="D225" s="303"/>
      <c r="E225" s="303"/>
      <c r="F225" s="303"/>
      <c r="G225" s="304"/>
      <c r="H225" s="304"/>
      <c r="I225" s="304"/>
      <c r="J225" s="304"/>
      <c r="K225" s="304"/>
      <c r="L225" s="304"/>
      <c r="M225" s="312"/>
      <c r="N225" s="313"/>
      <c r="O225" s="788" t="s">
        <v>924</v>
      </c>
      <c r="P225" s="788"/>
      <c r="Q225" s="790">
        <f>SUMIFS($BF$17:$BF$216,$J$17:$J$216,"看護職員",$L$17:$L$216,"D")</f>
        <v>0</v>
      </c>
      <c r="R225" s="790"/>
      <c r="S225" s="783">
        <f>SUMIFS($BH$17:$BH$216,$J$17:$J$216,"看護職員",$L$17:$L$216,"D")</f>
        <v>0</v>
      </c>
      <c r="T225" s="783"/>
      <c r="U225" s="320"/>
      <c r="V225" s="784">
        <v>0</v>
      </c>
      <c r="W225" s="784"/>
      <c r="X225" s="791">
        <v>0</v>
      </c>
      <c r="Y225" s="791"/>
      <c r="Z225" s="321"/>
      <c r="AA225" s="792" t="s">
        <v>923</v>
      </c>
      <c r="AB225" s="793"/>
      <c r="AC225" s="224"/>
      <c r="AD225" s="315"/>
      <c r="AE225" s="788" t="s">
        <v>924</v>
      </c>
      <c r="AF225" s="788"/>
      <c r="AG225" s="790">
        <f>SUMIFS($BF$17:$BF$216,$J$17:$J$216,"介護職員",$L$17:$L$216,"D")</f>
        <v>0</v>
      </c>
      <c r="AH225" s="790"/>
      <c r="AI225" s="783">
        <f>SUMIFS($BH$17:$BH$216,$J$17:$J$216,"介護職員",$L$17:$L$216,"D")</f>
        <v>0</v>
      </c>
      <c r="AJ225" s="783"/>
      <c r="AK225" s="320"/>
      <c r="AL225" s="784">
        <v>0</v>
      </c>
      <c r="AM225" s="784"/>
      <c r="AN225" s="791">
        <v>0</v>
      </c>
      <c r="AO225" s="791"/>
      <c r="AP225" s="321"/>
      <c r="AQ225" s="792" t="s">
        <v>923</v>
      </c>
      <c r="AR225" s="793"/>
      <c r="AS225" s="315"/>
      <c r="AT225" s="315"/>
      <c r="AU225" s="313" t="s">
        <v>925</v>
      </c>
      <c r="AV225" s="313"/>
      <c r="AW225" s="313"/>
      <c r="AX225" s="313"/>
      <c r="AY225" s="313"/>
      <c r="AZ225" s="313"/>
      <c r="BA225" s="315"/>
      <c r="BB225" s="315"/>
      <c r="BC225" s="315"/>
      <c r="BD225" s="315"/>
      <c r="BE225" s="315"/>
      <c r="BF225" s="315"/>
      <c r="BG225" s="315"/>
      <c r="BH225" s="316"/>
      <c r="BI225" s="311"/>
      <c r="BJ225" s="306"/>
      <c r="BK225" s="306"/>
      <c r="BL225" s="306"/>
      <c r="BM225" s="306"/>
      <c r="BN225" s="306"/>
    </row>
    <row r="226" spans="2:66" ht="20.25" customHeight="1">
      <c r="B226" s="303"/>
      <c r="C226" s="303"/>
      <c r="D226" s="303"/>
      <c r="E226" s="303"/>
      <c r="F226" s="303"/>
      <c r="G226" s="304"/>
      <c r="H226" s="304"/>
      <c r="I226" s="304"/>
      <c r="J226" s="304"/>
      <c r="K226" s="304"/>
      <c r="L226" s="304"/>
      <c r="M226" s="312"/>
      <c r="N226" s="313"/>
      <c r="O226" s="788" t="s">
        <v>917</v>
      </c>
      <c r="P226" s="788"/>
      <c r="Q226" s="790">
        <f>SUM(Q222:R225)</f>
        <v>0</v>
      </c>
      <c r="R226" s="790"/>
      <c r="S226" s="783">
        <f>SUM(S222:T225)</f>
        <v>0</v>
      </c>
      <c r="T226" s="783"/>
      <c r="U226" s="320"/>
      <c r="V226" s="790">
        <f>SUM(V222:W225)</f>
        <v>0</v>
      </c>
      <c r="W226" s="790"/>
      <c r="X226" s="783">
        <f>SUM(X222:Y225)</f>
        <v>0</v>
      </c>
      <c r="Y226" s="783"/>
      <c r="Z226" s="321"/>
      <c r="AA226" s="801">
        <f>SUM(AA222:AB223)</f>
        <v>0</v>
      </c>
      <c r="AB226" s="802"/>
      <c r="AC226" s="224"/>
      <c r="AD226" s="315"/>
      <c r="AE226" s="788" t="s">
        <v>917</v>
      </c>
      <c r="AF226" s="788"/>
      <c r="AG226" s="790">
        <f>SUM(AG222:AH225)</f>
        <v>0</v>
      </c>
      <c r="AH226" s="790"/>
      <c r="AI226" s="783">
        <f>SUM(AI222:AJ225)</f>
        <v>0</v>
      </c>
      <c r="AJ226" s="783"/>
      <c r="AK226" s="320"/>
      <c r="AL226" s="790">
        <f>SUM(AL222:AM225)</f>
        <v>0</v>
      </c>
      <c r="AM226" s="790"/>
      <c r="AN226" s="783">
        <f>SUM(AN222:AO225)</f>
        <v>0</v>
      </c>
      <c r="AO226" s="783"/>
      <c r="AP226" s="321"/>
      <c r="AQ226" s="801">
        <f>SUM(AQ222:AR223)</f>
        <v>0</v>
      </c>
      <c r="AR226" s="802"/>
      <c r="AS226" s="315"/>
      <c r="AT226" s="315"/>
      <c r="AU226" s="788" t="s">
        <v>926</v>
      </c>
      <c r="AV226" s="788"/>
      <c r="AW226" s="788" t="s">
        <v>927</v>
      </c>
      <c r="AX226" s="788"/>
      <c r="AY226" s="788"/>
      <c r="AZ226" s="788"/>
      <c r="BA226" s="315"/>
      <c r="BB226" s="315"/>
      <c r="BC226" s="315"/>
      <c r="BD226" s="315"/>
      <c r="BE226" s="315"/>
      <c r="BF226" s="315"/>
      <c r="BG226" s="315"/>
      <c r="BH226" s="316"/>
      <c r="BI226" s="311"/>
      <c r="BJ226" s="306"/>
      <c r="BK226" s="306"/>
      <c r="BL226" s="306"/>
      <c r="BM226" s="306"/>
      <c r="BN226" s="306"/>
    </row>
    <row r="227" spans="2:66" ht="20.25" customHeight="1">
      <c r="B227" s="303"/>
      <c r="C227" s="303"/>
      <c r="D227" s="303"/>
      <c r="E227" s="303"/>
      <c r="F227" s="303"/>
      <c r="G227" s="304"/>
      <c r="H227" s="304"/>
      <c r="I227" s="304"/>
      <c r="J227" s="304"/>
      <c r="K227" s="304"/>
      <c r="L227" s="304"/>
      <c r="M227" s="312"/>
      <c r="N227" s="312"/>
      <c r="O227" s="324"/>
      <c r="P227" s="324"/>
      <c r="Q227" s="324"/>
      <c r="R227" s="324"/>
      <c r="S227" s="325"/>
      <c r="T227" s="325"/>
      <c r="U227" s="325"/>
      <c r="V227" s="326"/>
      <c r="W227" s="326"/>
      <c r="X227" s="326"/>
      <c r="Y227" s="326"/>
      <c r="Z227" s="327"/>
      <c r="AA227" s="315"/>
      <c r="AB227" s="315"/>
      <c r="AC227" s="315"/>
      <c r="AD227" s="315"/>
      <c r="AE227" s="324"/>
      <c r="AF227" s="324"/>
      <c r="AG227" s="324"/>
      <c r="AH227" s="324"/>
      <c r="AI227" s="325"/>
      <c r="AJ227" s="325"/>
      <c r="AK227" s="325"/>
      <c r="AL227" s="326"/>
      <c r="AM227" s="326"/>
      <c r="AN227" s="326"/>
      <c r="AO227" s="326"/>
      <c r="AP227" s="327"/>
      <c r="AQ227" s="315"/>
      <c r="AR227" s="315"/>
      <c r="AS227" s="315"/>
      <c r="AT227" s="315"/>
      <c r="AU227" s="788" t="s">
        <v>918</v>
      </c>
      <c r="AV227" s="788"/>
      <c r="AW227" s="788" t="s">
        <v>928</v>
      </c>
      <c r="AX227" s="788"/>
      <c r="AY227" s="788"/>
      <c r="AZ227" s="788"/>
      <c r="BA227" s="315"/>
      <c r="BB227" s="315"/>
      <c r="BC227" s="315"/>
      <c r="BD227" s="315"/>
      <c r="BE227" s="315"/>
      <c r="BF227" s="315"/>
      <c r="BG227" s="315"/>
      <c r="BH227" s="316"/>
      <c r="BI227" s="311"/>
      <c r="BJ227" s="306"/>
      <c r="BK227" s="306"/>
      <c r="BL227" s="306"/>
      <c r="BM227" s="306"/>
      <c r="BN227" s="306"/>
    </row>
    <row r="228" spans="2:66" ht="20.25" customHeight="1">
      <c r="B228" s="303"/>
      <c r="C228" s="303"/>
      <c r="D228" s="303"/>
      <c r="E228" s="303"/>
      <c r="F228" s="303"/>
      <c r="G228" s="304"/>
      <c r="H228" s="304"/>
      <c r="I228" s="304"/>
      <c r="J228" s="304"/>
      <c r="K228" s="304"/>
      <c r="L228" s="304"/>
      <c r="M228" s="312"/>
      <c r="N228" s="312"/>
      <c r="O228" s="314" t="s">
        <v>929</v>
      </c>
      <c r="P228" s="313"/>
      <c r="Q228" s="313"/>
      <c r="R228" s="313"/>
      <c r="S228" s="313"/>
      <c r="T228" s="313"/>
      <c r="U228" s="328" t="s">
        <v>930</v>
      </c>
      <c r="V228" s="797" t="s">
        <v>931</v>
      </c>
      <c r="W228" s="798"/>
      <c r="X228" s="329"/>
      <c r="Y228" s="329"/>
      <c r="Z228" s="313"/>
      <c r="AA228" s="313"/>
      <c r="AB228" s="313"/>
      <c r="AC228" s="315"/>
      <c r="AD228" s="315"/>
      <c r="AE228" s="314" t="s">
        <v>929</v>
      </c>
      <c r="AF228" s="313"/>
      <c r="AG228" s="313"/>
      <c r="AH228" s="313"/>
      <c r="AI228" s="313"/>
      <c r="AJ228" s="313"/>
      <c r="AK228" s="328" t="s">
        <v>930</v>
      </c>
      <c r="AL228" s="799" t="str">
        <f>V228</f>
        <v>週</v>
      </c>
      <c r="AM228" s="800"/>
      <c r="AN228" s="329"/>
      <c r="AO228" s="329"/>
      <c r="AP228" s="313"/>
      <c r="AQ228" s="313"/>
      <c r="AR228" s="313"/>
      <c r="AS228" s="315"/>
      <c r="AT228" s="315"/>
      <c r="AU228" s="788" t="s">
        <v>921</v>
      </c>
      <c r="AV228" s="788"/>
      <c r="AW228" s="788" t="s">
        <v>932</v>
      </c>
      <c r="AX228" s="788"/>
      <c r="AY228" s="788"/>
      <c r="AZ228" s="788"/>
      <c r="BA228" s="315"/>
      <c r="BB228" s="315"/>
      <c r="BC228" s="315"/>
      <c r="BD228" s="315"/>
      <c r="BE228" s="315"/>
      <c r="BF228" s="315"/>
      <c r="BG228" s="315"/>
      <c r="BH228" s="316"/>
      <c r="BI228" s="311"/>
      <c r="BJ228" s="306"/>
      <c r="BK228" s="306"/>
      <c r="BL228" s="306"/>
      <c r="BM228" s="306"/>
      <c r="BN228" s="306"/>
    </row>
    <row r="229" spans="2:66" ht="20.25" customHeight="1">
      <c r="B229" s="303"/>
      <c r="C229" s="303"/>
      <c r="D229" s="303"/>
      <c r="E229" s="303"/>
      <c r="F229" s="303"/>
      <c r="G229" s="304"/>
      <c r="H229" s="304"/>
      <c r="I229" s="304"/>
      <c r="J229" s="304"/>
      <c r="K229" s="304"/>
      <c r="L229" s="304"/>
      <c r="M229" s="312"/>
      <c r="N229" s="312"/>
      <c r="O229" s="313" t="s">
        <v>933</v>
      </c>
      <c r="P229" s="313"/>
      <c r="Q229" s="313"/>
      <c r="R229" s="313"/>
      <c r="S229" s="313"/>
      <c r="T229" s="313" t="s">
        <v>934</v>
      </c>
      <c r="U229" s="313"/>
      <c r="V229" s="313"/>
      <c r="W229" s="313"/>
      <c r="X229" s="314"/>
      <c r="Y229" s="313"/>
      <c r="Z229" s="313"/>
      <c r="AA229" s="313"/>
      <c r="AB229" s="313"/>
      <c r="AC229" s="315"/>
      <c r="AD229" s="315"/>
      <c r="AE229" s="313" t="s">
        <v>933</v>
      </c>
      <c r="AF229" s="313"/>
      <c r="AG229" s="313"/>
      <c r="AH229" s="313"/>
      <c r="AI229" s="313"/>
      <c r="AJ229" s="313" t="s">
        <v>934</v>
      </c>
      <c r="AK229" s="313"/>
      <c r="AL229" s="313"/>
      <c r="AM229" s="313"/>
      <c r="AN229" s="314"/>
      <c r="AO229" s="313"/>
      <c r="AP229" s="313"/>
      <c r="AQ229" s="313"/>
      <c r="AR229" s="313"/>
      <c r="AS229" s="315"/>
      <c r="AT229" s="315"/>
      <c r="AU229" s="788" t="s">
        <v>922</v>
      </c>
      <c r="AV229" s="788"/>
      <c r="AW229" s="788" t="s">
        <v>935</v>
      </c>
      <c r="AX229" s="788"/>
      <c r="AY229" s="788"/>
      <c r="AZ229" s="788"/>
      <c r="BA229" s="315"/>
      <c r="BB229" s="315"/>
      <c r="BC229" s="315"/>
      <c r="BD229" s="315"/>
      <c r="BE229" s="315"/>
      <c r="BF229" s="315"/>
      <c r="BG229" s="315"/>
      <c r="BH229" s="316"/>
      <c r="BI229" s="311"/>
      <c r="BJ229" s="306"/>
      <c r="BK229" s="306"/>
      <c r="BL229" s="306"/>
      <c r="BM229" s="306"/>
      <c r="BN229" s="306"/>
    </row>
    <row r="230" spans="2:66" ht="20.25" customHeight="1">
      <c r="B230" s="303"/>
      <c r="C230" s="303"/>
      <c r="D230" s="303"/>
      <c r="E230" s="303"/>
      <c r="F230" s="303"/>
      <c r="G230" s="304"/>
      <c r="H230" s="304"/>
      <c r="I230" s="304"/>
      <c r="J230" s="304"/>
      <c r="K230" s="304"/>
      <c r="L230" s="304"/>
      <c r="M230" s="312"/>
      <c r="N230" s="312"/>
      <c r="O230" s="313" t="str">
        <f>IF($V$228="週","対象時間数（週平均）","対象時間数（当月合計）")</f>
        <v>対象時間数（週平均）</v>
      </c>
      <c r="P230" s="313"/>
      <c r="Q230" s="313"/>
      <c r="R230" s="313"/>
      <c r="S230" s="313"/>
      <c r="T230" s="313" t="str">
        <f>IF($V$228="週","週に勤務すべき時間数","当月に勤務すべき時間数")</f>
        <v>週に勤務すべき時間数</v>
      </c>
      <c r="U230" s="313"/>
      <c r="V230" s="313"/>
      <c r="W230" s="313"/>
      <c r="X230" s="314"/>
      <c r="Y230" s="313" t="s">
        <v>936</v>
      </c>
      <c r="Z230" s="313"/>
      <c r="AA230" s="313"/>
      <c r="AB230" s="313"/>
      <c r="AC230" s="315"/>
      <c r="AD230" s="315"/>
      <c r="AE230" s="313" t="str">
        <f>IF(AL228="週","対象時間数（週平均）","対象時間数（当月合計）")</f>
        <v>対象時間数（週平均）</v>
      </c>
      <c r="AF230" s="313"/>
      <c r="AG230" s="313"/>
      <c r="AH230" s="313"/>
      <c r="AI230" s="313"/>
      <c r="AJ230" s="313" t="str">
        <f>IF($AL$228="週","週に勤務すべき時間数","当月に勤務すべき時間数")</f>
        <v>週に勤務すべき時間数</v>
      </c>
      <c r="AK230" s="313"/>
      <c r="AL230" s="313"/>
      <c r="AM230" s="313"/>
      <c r="AN230" s="314"/>
      <c r="AO230" s="313" t="s">
        <v>936</v>
      </c>
      <c r="AP230" s="313"/>
      <c r="AQ230" s="313"/>
      <c r="AR230" s="313"/>
      <c r="AS230" s="315"/>
      <c r="AT230" s="315"/>
      <c r="AU230" s="788" t="s">
        <v>924</v>
      </c>
      <c r="AV230" s="788"/>
      <c r="AW230" s="788" t="s">
        <v>937</v>
      </c>
      <c r="AX230" s="788"/>
      <c r="AY230" s="788"/>
      <c r="AZ230" s="788"/>
      <c r="BA230" s="315"/>
      <c r="BB230" s="315"/>
      <c r="BC230" s="315"/>
      <c r="BD230" s="315"/>
      <c r="BE230" s="315"/>
      <c r="BF230" s="315"/>
      <c r="BG230" s="315"/>
      <c r="BH230" s="316"/>
      <c r="BI230" s="311"/>
      <c r="BJ230" s="306"/>
      <c r="BK230" s="306"/>
      <c r="BL230" s="306"/>
      <c r="BM230" s="306"/>
      <c r="BN230" s="306"/>
    </row>
    <row r="231" spans="2:66" ht="20.25" customHeight="1">
      <c r="M231" s="224"/>
      <c r="N231" s="224"/>
      <c r="O231" s="803">
        <f>IF($V$228="週",X226,V226)</f>
        <v>0</v>
      </c>
      <c r="P231" s="803"/>
      <c r="Q231" s="803"/>
      <c r="R231" s="803"/>
      <c r="S231" s="322" t="s">
        <v>938</v>
      </c>
      <c r="T231" s="788">
        <f>IF($V$228="週",$BE$6,$BI$6)</f>
        <v>40</v>
      </c>
      <c r="U231" s="788"/>
      <c r="V231" s="788"/>
      <c r="W231" s="788"/>
      <c r="X231" s="322" t="s">
        <v>920</v>
      </c>
      <c r="Y231" s="794">
        <f>ROUNDDOWN(O231/T231,1)</f>
        <v>0</v>
      </c>
      <c r="Z231" s="794"/>
      <c r="AA231" s="794"/>
      <c r="AB231" s="794"/>
      <c r="AC231" s="224"/>
      <c r="AD231" s="224"/>
      <c r="AE231" s="803">
        <f>IF($AL$228="週",AN226,AL226)</f>
        <v>0</v>
      </c>
      <c r="AF231" s="803"/>
      <c r="AG231" s="803"/>
      <c r="AH231" s="803"/>
      <c r="AI231" s="322" t="s">
        <v>938</v>
      </c>
      <c r="AJ231" s="788">
        <f>IF($AL$228="週",$BE$6,$BI$6)</f>
        <v>40</v>
      </c>
      <c r="AK231" s="788"/>
      <c r="AL231" s="788"/>
      <c r="AM231" s="788"/>
      <c r="AN231" s="322" t="s">
        <v>920</v>
      </c>
      <c r="AO231" s="794">
        <f>ROUNDDOWN(AE231/AJ231,1)</f>
        <v>0</v>
      </c>
      <c r="AP231" s="794"/>
      <c r="AQ231" s="794"/>
      <c r="AR231" s="794"/>
      <c r="AS231" s="224"/>
      <c r="AT231" s="224"/>
      <c r="AU231" s="224"/>
      <c r="AV231" s="224"/>
      <c r="AW231" s="224"/>
      <c r="AX231" s="224"/>
      <c r="AY231" s="224"/>
      <c r="AZ231" s="224"/>
      <c r="BA231" s="224"/>
      <c r="BB231" s="224"/>
      <c r="BC231" s="224"/>
      <c r="BD231" s="224"/>
      <c r="BE231" s="224"/>
      <c r="BF231" s="224"/>
      <c r="BG231" s="224"/>
      <c r="BH231" s="224"/>
    </row>
    <row r="232" spans="2:66" ht="20.25" customHeight="1">
      <c r="M232" s="224"/>
      <c r="N232" s="224"/>
      <c r="O232" s="313"/>
      <c r="P232" s="313"/>
      <c r="Q232" s="313"/>
      <c r="R232" s="313"/>
      <c r="S232" s="313"/>
      <c r="T232" s="313"/>
      <c r="U232" s="313"/>
      <c r="V232" s="313"/>
      <c r="W232" s="313"/>
      <c r="X232" s="314"/>
      <c r="Y232" s="313" t="s">
        <v>939</v>
      </c>
      <c r="Z232" s="313"/>
      <c r="AA232" s="313"/>
      <c r="AB232" s="313"/>
      <c r="AC232" s="224"/>
      <c r="AD232" s="224"/>
      <c r="AE232" s="313"/>
      <c r="AF232" s="313"/>
      <c r="AG232" s="313"/>
      <c r="AH232" s="313"/>
      <c r="AI232" s="313"/>
      <c r="AJ232" s="313"/>
      <c r="AK232" s="313"/>
      <c r="AL232" s="313"/>
      <c r="AM232" s="313"/>
      <c r="AN232" s="314"/>
      <c r="AO232" s="313" t="s">
        <v>939</v>
      </c>
      <c r="AP232" s="313"/>
      <c r="AQ232" s="313"/>
      <c r="AR232" s="313"/>
      <c r="AS232" s="224"/>
      <c r="AT232" s="224"/>
      <c r="AU232" s="224"/>
      <c r="AV232" s="224"/>
      <c r="AW232" s="224"/>
      <c r="AX232" s="224"/>
      <c r="AY232" s="224"/>
      <c r="AZ232" s="224"/>
      <c r="BA232" s="224"/>
      <c r="BB232" s="224"/>
      <c r="BC232" s="224"/>
      <c r="BD232" s="224"/>
      <c r="BE232" s="224"/>
      <c r="BF232" s="224"/>
      <c r="BG232" s="224"/>
      <c r="BH232" s="224"/>
    </row>
    <row r="233" spans="2:66" ht="20.25" customHeight="1">
      <c r="M233" s="224"/>
      <c r="N233" s="224"/>
      <c r="O233" s="313" t="s">
        <v>940</v>
      </c>
      <c r="P233" s="313"/>
      <c r="Q233" s="313"/>
      <c r="R233" s="313"/>
      <c r="S233" s="313"/>
      <c r="T233" s="313"/>
      <c r="U233" s="313"/>
      <c r="V233" s="313"/>
      <c r="W233" s="313"/>
      <c r="X233" s="314"/>
      <c r="Y233" s="313"/>
      <c r="Z233" s="313"/>
      <c r="AA233" s="313"/>
      <c r="AB233" s="313"/>
      <c r="AC233" s="224"/>
      <c r="AD233" s="224"/>
      <c r="AE233" s="313" t="s">
        <v>941</v>
      </c>
      <c r="AF233" s="313"/>
      <c r="AG233" s="313"/>
      <c r="AH233" s="313"/>
      <c r="AI233" s="313"/>
      <c r="AJ233" s="313"/>
      <c r="AK233" s="313"/>
      <c r="AL233" s="313"/>
      <c r="AM233" s="313"/>
      <c r="AN233" s="314"/>
      <c r="AO233" s="313"/>
      <c r="AP233" s="313"/>
      <c r="AQ233" s="313"/>
      <c r="AR233" s="313"/>
      <c r="AS233" s="224"/>
      <c r="AT233" s="224"/>
      <c r="AU233" s="224"/>
      <c r="AV233" s="224"/>
      <c r="AW233" s="224"/>
      <c r="AX233" s="224"/>
      <c r="AY233" s="224"/>
      <c r="AZ233" s="224"/>
      <c r="BA233" s="224"/>
      <c r="BB233" s="224"/>
      <c r="BC233" s="224"/>
      <c r="BD233" s="224"/>
      <c r="BE233" s="224"/>
      <c r="BF233" s="224"/>
      <c r="BG233" s="224"/>
      <c r="BH233" s="224"/>
    </row>
    <row r="234" spans="2:66" ht="20.25" customHeight="1">
      <c r="M234" s="224"/>
      <c r="N234" s="224"/>
      <c r="O234" s="313" t="s">
        <v>911</v>
      </c>
      <c r="P234" s="313"/>
      <c r="Q234" s="313"/>
      <c r="R234" s="313"/>
      <c r="S234" s="313"/>
      <c r="T234" s="313"/>
      <c r="U234" s="313"/>
      <c r="V234" s="313"/>
      <c r="W234" s="313"/>
      <c r="X234" s="314"/>
      <c r="Y234" s="782"/>
      <c r="Z234" s="782"/>
      <c r="AA234" s="782"/>
      <c r="AB234" s="782"/>
      <c r="AC234" s="224"/>
      <c r="AD234" s="224"/>
      <c r="AE234" s="313" t="s">
        <v>911</v>
      </c>
      <c r="AF234" s="313"/>
      <c r="AG234" s="313"/>
      <c r="AH234" s="313"/>
      <c r="AI234" s="313"/>
      <c r="AJ234" s="313"/>
      <c r="AK234" s="313"/>
      <c r="AL234" s="313"/>
      <c r="AM234" s="313"/>
      <c r="AN234" s="314"/>
      <c r="AO234" s="782"/>
      <c r="AP234" s="782"/>
      <c r="AQ234" s="782"/>
      <c r="AR234" s="782"/>
      <c r="AS234" s="224"/>
      <c r="AT234" s="224"/>
      <c r="AU234" s="224"/>
      <c r="AV234" s="224"/>
      <c r="AW234" s="224"/>
      <c r="AX234" s="224"/>
      <c r="AY234" s="224"/>
      <c r="AZ234" s="224"/>
      <c r="BA234" s="224"/>
      <c r="BB234" s="224"/>
      <c r="BC234" s="224"/>
      <c r="BD234" s="224"/>
      <c r="BE234" s="224"/>
      <c r="BF234" s="224"/>
      <c r="BG234" s="224"/>
      <c r="BH234" s="224"/>
    </row>
    <row r="235" spans="2:66" ht="20.25" customHeight="1">
      <c r="M235" s="224"/>
      <c r="N235" s="224"/>
      <c r="O235" s="317" t="s">
        <v>942</v>
      </c>
      <c r="P235" s="317"/>
      <c r="Q235" s="317"/>
      <c r="R235" s="317"/>
      <c r="S235" s="317"/>
      <c r="T235" s="313" t="s">
        <v>943</v>
      </c>
      <c r="U235" s="317"/>
      <c r="V235" s="317"/>
      <c r="W235" s="317"/>
      <c r="X235" s="317"/>
      <c r="Y235" s="773" t="s">
        <v>917</v>
      </c>
      <c r="Z235" s="773"/>
      <c r="AA235" s="773"/>
      <c r="AB235" s="773"/>
      <c r="AC235" s="224"/>
      <c r="AD235" s="224"/>
      <c r="AE235" s="317" t="s">
        <v>942</v>
      </c>
      <c r="AF235" s="317"/>
      <c r="AG235" s="317"/>
      <c r="AH235" s="317"/>
      <c r="AI235" s="317"/>
      <c r="AJ235" s="313" t="s">
        <v>943</v>
      </c>
      <c r="AK235" s="317"/>
      <c r="AL235" s="317"/>
      <c r="AM235" s="317"/>
      <c r="AN235" s="317"/>
      <c r="AO235" s="773" t="s">
        <v>917</v>
      </c>
      <c r="AP235" s="773"/>
      <c r="AQ235" s="773"/>
      <c r="AR235" s="773"/>
      <c r="AS235" s="224"/>
      <c r="AT235" s="224"/>
      <c r="AU235" s="224"/>
      <c r="AV235" s="224"/>
      <c r="AW235" s="224"/>
      <c r="AX235" s="224"/>
      <c r="AY235" s="224"/>
      <c r="AZ235" s="224"/>
      <c r="BA235" s="224"/>
      <c r="BB235" s="224"/>
      <c r="BC235" s="224"/>
      <c r="BD235" s="224"/>
      <c r="BE235" s="224"/>
      <c r="BF235" s="224"/>
      <c r="BG235" s="224"/>
      <c r="BH235" s="224"/>
    </row>
    <row r="236" spans="2:66" ht="20.25" customHeight="1">
      <c r="M236" s="224"/>
      <c r="N236" s="224"/>
      <c r="O236" s="788">
        <f>AA226</f>
        <v>0</v>
      </c>
      <c r="P236" s="788"/>
      <c r="Q236" s="788"/>
      <c r="R236" s="788"/>
      <c r="S236" s="322" t="s">
        <v>919</v>
      </c>
      <c r="T236" s="794">
        <f>Y231</f>
        <v>0</v>
      </c>
      <c r="U236" s="794"/>
      <c r="V236" s="794"/>
      <c r="W236" s="794"/>
      <c r="X236" s="322" t="s">
        <v>920</v>
      </c>
      <c r="Y236" s="774">
        <f>ROUNDDOWN(O236+T236,1)</f>
        <v>0</v>
      </c>
      <c r="Z236" s="774"/>
      <c r="AA236" s="774"/>
      <c r="AB236" s="774"/>
      <c r="AC236" s="330"/>
      <c r="AD236" s="330"/>
      <c r="AE236" s="795">
        <f>AQ226</f>
        <v>0</v>
      </c>
      <c r="AF236" s="795"/>
      <c r="AG236" s="795"/>
      <c r="AH236" s="795"/>
      <c r="AI236" s="327" t="s">
        <v>919</v>
      </c>
      <c r="AJ236" s="796">
        <f>AO231</f>
        <v>0</v>
      </c>
      <c r="AK236" s="796"/>
      <c r="AL236" s="796"/>
      <c r="AM236" s="796"/>
      <c r="AN236" s="327" t="s">
        <v>920</v>
      </c>
      <c r="AO236" s="774">
        <f>ROUNDDOWN(AE236+AJ236,1)</f>
        <v>0</v>
      </c>
      <c r="AP236" s="774"/>
      <c r="AQ236" s="774"/>
      <c r="AR236" s="774"/>
      <c r="AS236" s="224"/>
      <c r="AT236" s="224"/>
      <c r="AU236" s="224"/>
      <c r="AV236" s="224"/>
      <c r="AW236" s="224"/>
      <c r="AX236" s="224"/>
      <c r="AY236" s="224"/>
      <c r="AZ236" s="224"/>
      <c r="BA236" s="224"/>
      <c r="BB236" s="224"/>
      <c r="BC236" s="224"/>
      <c r="BD236" s="224"/>
      <c r="BE236" s="224"/>
      <c r="BF236" s="224"/>
      <c r="BG236" s="224"/>
      <c r="BH236" s="224"/>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331"/>
      <c r="B283" s="331"/>
      <c r="C283" s="331"/>
      <c r="D283" s="331"/>
      <c r="E283" s="331"/>
      <c r="F283" s="331"/>
      <c r="G283" s="332"/>
      <c r="H283" s="332"/>
      <c r="I283" s="332"/>
      <c r="J283" s="332"/>
      <c r="K283" s="332"/>
      <c r="L283" s="332"/>
      <c r="M283" s="332"/>
      <c r="N283" s="332"/>
      <c r="O283" s="333"/>
      <c r="P283" s="333"/>
      <c r="Q283" s="333"/>
      <c r="R283" s="333"/>
      <c r="S283" s="333"/>
      <c r="T283" s="333"/>
      <c r="U283" s="333"/>
      <c r="V283" s="333"/>
      <c r="W283" s="333"/>
      <c r="X283" s="333"/>
      <c r="Y283" s="333"/>
      <c r="Z283" s="333"/>
      <c r="AA283" s="333"/>
      <c r="AB283" s="333"/>
      <c r="AC283" s="333"/>
      <c r="AD283" s="333"/>
      <c r="AE283" s="333"/>
      <c r="AF283" s="333"/>
      <c r="AG283" s="333"/>
      <c r="AH283" s="333"/>
      <c r="AI283" s="333"/>
      <c r="AJ283" s="333"/>
      <c r="AK283" s="333"/>
      <c r="AL283" s="333"/>
      <c r="AM283" s="333"/>
      <c r="AN283" s="333"/>
      <c r="AO283" s="333"/>
      <c r="AP283" s="333"/>
      <c r="AQ283" s="333"/>
      <c r="AR283" s="333"/>
      <c r="AS283" s="333"/>
      <c r="AT283" s="333"/>
      <c r="AU283" s="333"/>
      <c r="AV283" s="333"/>
      <c r="AW283" s="333"/>
      <c r="AX283" s="333"/>
      <c r="AY283" s="333"/>
      <c r="AZ283" s="333"/>
      <c r="BA283" s="333"/>
      <c r="BB283" s="333"/>
      <c r="BC283" s="333"/>
      <c r="BD283" s="334"/>
      <c r="BE283" s="334"/>
      <c r="BF283" s="334"/>
      <c r="BG283" s="334"/>
      <c r="BH283" s="334"/>
      <c r="BI283" s="334"/>
      <c r="BJ283" s="334"/>
      <c r="BK283" s="334"/>
    </row>
    <row r="284" spans="1:63">
      <c r="A284" s="331"/>
      <c r="B284" s="331"/>
      <c r="C284" s="331"/>
      <c r="D284" s="331"/>
      <c r="E284" s="331"/>
      <c r="F284" s="331"/>
      <c r="G284" s="332"/>
      <c r="H284" s="332"/>
      <c r="I284" s="332"/>
      <c r="J284" s="332"/>
      <c r="K284" s="332"/>
      <c r="L284" s="332"/>
      <c r="M284" s="332"/>
      <c r="N284" s="332"/>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3"/>
      <c r="BA284" s="333"/>
      <c r="BB284" s="333"/>
      <c r="BC284" s="333"/>
      <c r="BD284" s="334"/>
      <c r="BE284" s="334"/>
      <c r="BF284" s="334"/>
      <c r="BG284" s="334"/>
      <c r="BH284" s="334"/>
      <c r="BI284" s="334"/>
      <c r="BJ284" s="334"/>
      <c r="BK284" s="334"/>
    </row>
    <row r="285" spans="1:63">
      <c r="A285" s="331"/>
      <c r="B285" s="331"/>
      <c r="C285" s="331"/>
      <c r="D285" s="331"/>
      <c r="E285" s="331"/>
      <c r="F285" s="331"/>
      <c r="G285" s="335"/>
      <c r="H285" s="335"/>
      <c r="I285" s="335"/>
      <c r="J285" s="335"/>
      <c r="K285" s="335"/>
      <c r="L285" s="335"/>
      <c r="M285" s="335"/>
      <c r="N285" s="335"/>
      <c r="O285" s="332"/>
      <c r="P285" s="332"/>
      <c r="Q285" s="331"/>
      <c r="R285" s="331"/>
      <c r="S285" s="331"/>
      <c r="T285" s="331"/>
      <c r="U285" s="331"/>
      <c r="V285" s="331"/>
    </row>
    <row r="286" spans="1:63">
      <c r="A286" s="331"/>
      <c r="B286" s="331"/>
      <c r="C286" s="331"/>
      <c r="D286" s="331"/>
      <c r="E286" s="331"/>
      <c r="F286" s="331"/>
      <c r="G286" s="335"/>
      <c r="H286" s="335"/>
      <c r="I286" s="335"/>
      <c r="J286" s="335"/>
      <c r="K286" s="335"/>
      <c r="L286" s="335"/>
      <c r="M286" s="335"/>
      <c r="N286" s="335"/>
      <c r="O286" s="332"/>
      <c r="P286" s="332"/>
      <c r="Q286" s="331"/>
      <c r="R286" s="331"/>
      <c r="S286" s="331"/>
      <c r="T286" s="331"/>
      <c r="U286" s="331"/>
      <c r="V286" s="331"/>
    </row>
    <row r="287" spans="1:63">
      <c r="G287" s="237"/>
      <c r="H287" s="237"/>
      <c r="I287" s="237"/>
      <c r="J287" s="237"/>
      <c r="K287" s="237"/>
      <c r="L287" s="237"/>
      <c r="M287" s="237"/>
      <c r="N287" s="237"/>
    </row>
    <row r="288" spans="1:63">
      <c r="G288" s="237"/>
      <c r="H288" s="237"/>
      <c r="I288" s="237"/>
      <c r="J288" s="237"/>
      <c r="K288" s="237"/>
      <c r="L288" s="237"/>
      <c r="M288" s="237"/>
      <c r="N288" s="237"/>
    </row>
    <row r="289" spans="7:14">
      <c r="G289" s="237"/>
      <c r="H289" s="237"/>
      <c r="I289" s="237"/>
      <c r="J289" s="237"/>
      <c r="K289" s="237"/>
      <c r="L289" s="237"/>
      <c r="M289" s="237"/>
      <c r="N289" s="237"/>
    </row>
    <row r="290" spans="7:14">
      <c r="G290" s="237"/>
      <c r="H290" s="237"/>
      <c r="I290" s="237"/>
      <c r="J290" s="237"/>
      <c r="K290" s="237"/>
      <c r="L290" s="237"/>
      <c r="M290" s="237"/>
      <c r="N290" s="237"/>
    </row>
  </sheetData>
  <sheetProtection insertRows="0" deleteRows="0"/>
  <mergeCells count="133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18"/>
  <conditionalFormatting sqref="O231:R231">
    <cfRule type="expression" dxfId="107" priority="174">
      <formula>INDIRECT(ADDRESS(ROW(),COLUMN()))=TRUNC(INDIRECT(ADDRESS(ROW(),COLUMN())))</formula>
    </cfRule>
  </conditionalFormatting>
  <conditionalFormatting sqref="Q222:AB226">
    <cfRule type="expression" dxfId="106" priority="176">
      <formula>INDIRECT(ADDRESS(ROW(),COLUMN()))=TRUNC(INDIRECT(ADDRESS(ROW(),COLUMN())))</formula>
    </cfRule>
  </conditionalFormatting>
  <conditionalFormatting sqref="AA220:AB220 AD220 AS220:BE220 AA229:AD229 AS229:BE229">
    <cfRule type="expression" dxfId="105" priority="209">
      <formula>OR(#REF!=$B218,#REF!=$B218)</formula>
    </cfRule>
  </conditionalFormatting>
  <conditionalFormatting sqref="AA230:AD230 AS230:BE230">
    <cfRule type="expression" dxfId="104" priority="208">
      <formula>OR(#REF!=$B217,#REF!=$B217)</formula>
    </cfRule>
  </conditionalFormatting>
  <conditionalFormatting sqref="AA18:BI18">
    <cfRule type="expression" dxfId="103" priority="170">
      <formula>INDIRECT(ADDRESS(ROW(),COLUMN()))=TRUNC(INDIRECT(ADDRESS(ROW(),COLUMN())))</formula>
    </cfRule>
  </conditionalFormatting>
  <conditionalFormatting sqref="AA20:BI20">
    <cfRule type="expression" dxfId="102" priority="171">
      <formula>INDIRECT(ADDRESS(ROW(),COLUMN()))=TRUNC(INDIRECT(ADDRESS(ROW(),COLUMN())))</formula>
    </cfRule>
  </conditionalFormatting>
  <conditionalFormatting sqref="AA22:BI22">
    <cfRule type="expression" dxfId="101" priority="169">
      <formula>INDIRECT(ADDRESS(ROW(),COLUMN()))=TRUNC(INDIRECT(ADDRESS(ROW(),COLUMN())))</formula>
    </cfRule>
  </conditionalFormatting>
  <conditionalFormatting sqref="AA24:BI24">
    <cfRule type="expression" dxfId="100" priority="168">
      <formula>INDIRECT(ADDRESS(ROW(),COLUMN()))=TRUNC(INDIRECT(ADDRESS(ROW(),COLUMN())))</formula>
    </cfRule>
  </conditionalFormatting>
  <conditionalFormatting sqref="AA26:BI26">
    <cfRule type="expression" dxfId="99" priority="167">
      <formula>INDIRECT(ADDRESS(ROW(),COLUMN()))=TRUNC(INDIRECT(ADDRESS(ROW(),COLUMN())))</formula>
    </cfRule>
  </conditionalFormatting>
  <conditionalFormatting sqref="AA28:BI28">
    <cfRule type="expression" dxfId="98" priority="166">
      <formula>INDIRECT(ADDRESS(ROW(),COLUMN()))=TRUNC(INDIRECT(ADDRESS(ROW(),COLUMN())))</formula>
    </cfRule>
  </conditionalFormatting>
  <conditionalFormatting sqref="AA30:BI30">
    <cfRule type="expression" dxfId="97" priority="165">
      <formula>INDIRECT(ADDRESS(ROW(),COLUMN()))=TRUNC(INDIRECT(ADDRESS(ROW(),COLUMN())))</formula>
    </cfRule>
  </conditionalFormatting>
  <conditionalFormatting sqref="AA32:BI32">
    <cfRule type="expression" dxfId="96" priority="164">
      <formula>INDIRECT(ADDRESS(ROW(),COLUMN()))=TRUNC(INDIRECT(ADDRESS(ROW(),COLUMN())))</formula>
    </cfRule>
  </conditionalFormatting>
  <conditionalFormatting sqref="AA34:BI34">
    <cfRule type="expression" dxfId="95" priority="163">
      <formula>INDIRECT(ADDRESS(ROW(),COLUMN()))=TRUNC(INDIRECT(ADDRESS(ROW(),COLUMN())))</formula>
    </cfRule>
  </conditionalFormatting>
  <conditionalFormatting sqref="AA36:BI36">
    <cfRule type="expression" dxfId="94" priority="162">
      <formula>INDIRECT(ADDRESS(ROW(),COLUMN()))=TRUNC(INDIRECT(ADDRESS(ROW(),COLUMN())))</formula>
    </cfRule>
  </conditionalFormatting>
  <conditionalFormatting sqref="AA38:BI38">
    <cfRule type="expression" dxfId="93" priority="161">
      <formula>INDIRECT(ADDRESS(ROW(),COLUMN()))=TRUNC(INDIRECT(ADDRESS(ROW(),COLUMN())))</formula>
    </cfRule>
  </conditionalFormatting>
  <conditionalFormatting sqref="AA40:BI40">
    <cfRule type="expression" dxfId="92" priority="160">
      <formula>INDIRECT(ADDRESS(ROW(),COLUMN()))=TRUNC(INDIRECT(ADDRESS(ROW(),COLUMN())))</formula>
    </cfRule>
  </conditionalFormatting>
  <conditionalFormatting sqref="AA42:BI42">
    <cfRule type="expression" dxfId="91" priority="159">
      <formula>INDIRECT(ADDRESS(ROW(),COLUMN()))=TRUNC(INDIRECT(ADDRESS(ROW(),COLUMN())))</formula>
    </cfRule>
  </conditionalFormatting>
  <conditionalFormatting sqref="AA44:BI44">
    <cfRule type="expression" dxfId="90" priority="158">
      <formula>INDIRECT(ADDRESS(ROW(),COLUMN()))=TRUNC(INDIRECT(ADDRESS(ROW(),COLUMN())))</formula>
    </cfRule>
  </conditionalFormatting>
  <conditionalFormatting sqref="AA46:BI46">
    <cfRule type="expression" dxfId="89" priority="157">
      <formula>INDIRECT(ADDRESS(ROW(),COLUMN()))=TRUNC(INDIRECT(ADDRESS(ROW(),COLUMN())))</formula>
    </cfRule>
  </conditionalFormatting>
  <conditionalFormatting sqref="AA48:BI48">
    <cfRule type="expression" dxfId="88" priority="156">
      <formula>INDIRECT(ADDRESS(ROW(),COLUMN()))=TRUNC(INDIRECT(ADDRESS(ROW(),COLUMN())))</formula>
    </cfRule>
  </conditionalFormatting>
  <conditionalFormatting sqref="AA50:BI50">
    <cfRule type="expression" dxfId="87" priority="155">
      <formula>INDIRECT(ADDRESS(ROW(),COLUMN()))=TRUNC(INDIRECT(ADDRESS(ROW(),COLUMN())))</formula>
    </cfRule>
  </conditionalFormatting>
  <conditionalFormatting sqref="AA52:BI52">
    <cfRule type="expression" dxfId="86" priority="154">
      <formula>INDIRECT(ADDRESS(ROW(),COLUMN()))=TRUNC(INDIRECT(ADDRESS(ROW(),COLUMN())))</formula>
    </cfRule>
  </conditionalFormatting>
  <conditionalFormatting sqref="AA54:BI54">
    <cfRule type="expression" dxfId="85" priority="153">
      <formula>INDIRECT(ADDRESS(ROW(),COLUMN()))=TRUNC(INDIRECT(ADDRESS(ROW(),COLUMN())))</formula>
    </cfRule>
  </conditionalFormatting>
  <conditionalFormatting sqref="AA56:BI56">
    <cfRule type="expression" dxfId="84" priority="152">
      <formula>INDIRECT(ADDRESS(ROW(),COLUMN()))=TRUNC(INDIRECT(ADDRESS(ROW(),COLUMN())))</formula>
    </cfRule>
  </conditionalFormatting>
  <conditionalFormatting sqref="AA58:BI58">
    <cfRule type="expression" dxfId="83" priority="151">
      <formula>INDIRECT(ADDRESS(ROW(),COLUMN()))=TRUNC(INDIRECT(ADDRESS(ROW(),COLUMN())))</formula>
    </cfRule>
  </conditionalFormatting>
  <conditionalFormatting sqref="AA60:BI60">
    <cfRule type="expression" dxfId="82" priority="150">
      <formula>INDIRECT(ADDRESS(ROW(),COLUMN()))=TRUNC(INDIRECT(ADDRESS(ROW(),COLUMN())))</formula>
    </cfRule>
  </conditionalFormatting>
  <conditionalFormatting sqref="AA62:BI62">
    <cfRule type="expression" dxfId="81" priority="149">
      <formula>INDIRECT(ADDRESS(ROW(),COLUMN()))=TRUNC(INDIRECT(ADDRESS(ROW(),COLUMN())))</formula>
    </cfRule>
  </conditionalFormatting>
  <conditionalFormatting sqref="AA64:BI64">
    <cfRule type="expression" dxfId="80" priority="148">
      <formula>INDIRECT(ADDRESS(ROW(),COLUMN()))=TRUNC(INDIRECT(ADDRESS(ROW(),COLUMN())))</formula>
    </cfRule>
  </conditionalFormatting>
  <conditionalFormatting sqref="AA66:BI66">
    <cfRule type="expression" dxfId="79" priority="147">
      <formula>INDIRECT(ADDRESS(ROW(),COLUMN()))=TRUNC(INDIRECT(ADDRESS(ROW(),COLUMN())))</formula>
    </cfRule>
  </conditionalFormatting>
  <conditionalFormatting sqref="AA68:BI68">
    <cfRule type="expression" dxfId="78" priority="146">
      <formula>INDIRECT(ADDRESS(ROW(),COLUMN()))=TRUNC(INDIRECT(ADDRESS(ROW(),COLUMN())))</formula>
    </cfRule>
  </conditionalFormatting>
  <conditionalFormatting sqref="AA70:BI70">
    <cfRule type="expression" dxfId="77" priority="145">
      <formula>INDIRECT(ADDRESS(ROW(),COLUMN()))=TRUNC(INDIRECT(ADDRESS(ROW(),COLUMN())))</formula>
    </cfRule>
  </conditionalFormatting>
  <conditionalFormatting sqref="AA72:BI72">
    <cfRule type="expression" dxfId="76" priority="144">
      <formula>INDIRECT(ADDRESS(ROW(),COLUMN()))=TRUNC(INDIRECT(ADDRESS(ROW(),COLUMN())))</formula>
    </cfRule>
  </conditionalFormatting>
  <conditionalFormatting sqref="AA74:BI74">
    <cfRule type="expression" dxfId="75" priority="143">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173">
      <formula>INDIRECT(ADDRESS(ROW(),COLUMN()))=TRUNC(INDIRECT(ADDRESS(ROW(),COLUMN())))</formula>
    </cfRule>
  </conditionalFormatting>
  <conditionalFormatting sqref="AG222:AR226">
    <cfRule type="expression" dxfId="2" priority="172">
      <formula>INDIRECT(ADDRESS(ROW(),COLUMN()))=TRUNC(INDIRECT(ADDRESS(ROW(),COLUMN())))</formula>
    </cfRule>
  </conditionalFormatting>
  <conditionalFormatting sqref="AQ220:AR220 AQ229:AR229">
    <cfRule type="expression" dxfId="1" priority="207">
      <formula>OR(#REF!=$B218,#REF!=$B218)</formula>
    </cfRule>
  </conditionalFormatting>
  <conditionalFormatting sqref="AQ230:AR230">
    <cfRule type="expression" dxfId="0" priority="206">
      <formula>OR(#REF!=$B217,#REF!=$B217)</formula>
    </cfRule>
  </conditionalFormatting>
  <dataValidations count="8">
    <dataValidation allowBlank="1" showInputMessage="1" showErrorMessage="1" error="入力可能範囲　32～40" sqref="BI10" xr:uid="{6A13E939-BA35-4F48-A638-C3772D9740EC}"/>
    <dataValidation type="list" allowBlank="1" showInputMessage="1" sqref="M17:N216" xr:uid="{1E695F1D-267C-4CE0-891A-36EDF5295575}">
      <formula1>"A, B, C, D"</formula1>
    </dataValidation>
    <dataValidation type="list" allowBlank="1" showInputMessage="1" showErrorMessage="1" sqref="BI4:BL4" xr:uid="{4C35F7D2-3AF1-4507-84D0-1273490D1BBD}">
      <formula1>"予定,実績,予定・実績"</formula1>
    </dataValidation>
    <dataValidation type="decimal" allowBlank="1" showInputMessage="1" showErrorMessage="1" error="入力可能範囲　32～40" sqref="BE6:BF6" xr:uid="{7670662F-C5CD-4DD7-A175-B2B393440DDE}">
      <formula1>32</formula1>
      <formula2>40</formula2>
    </dataValidation>
    <dataValidation type="list" allowBlank="1" showInputMessage="1" showErrorMessage="1" sqref="AJ3:AJ4" xr:uid="{9C727A3F-3972-4664-A049-7606309C930C}">
      <formula1>#REF!</formula1>
    </dataValidation>
    <dataValidation type="list" allowBlank="1" showInputMessage="1" showErrorMessage="1" sqref="BI3:BL3" xr:uid="{CCA4FA41-ADEA-4C1A-9D34-5E2FBBCF4AEC}">
      <formula1>"４週,暦月"</formula1>
    </dataValidation>
    <dataValidation type="list" allowBlank="1" showInputMessage="1" showErrorMessage="1" sqref="V228:W228" xr:uid="{CD00C6A1-69C9-40F3-B8BF-42B1AC105CBD}">
      <formula1>"週,暦月"</formula1>
    </dataValidation>
    <dataValidation type="list" allowBlank="1" showInputMessage="1" sqref="C17:C230" xr:uid="{B7E3B840-ECB2-454E-9E14-72284A3AE72F}">
      <formula1>"◎,○"</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4">
        <x14:dataValidation type="list" errorStyle="information" allowBlank="1" showInputMessage="1" error="プルダウンにないケースは直接入力してください。" xr:uid="{EF1CCBBE-3E4B-4484-8CF3-653C8E667A38}">
          <x14:formula1>
            <xm:f>'②勤務形態一覧表（従来型）'!$BM$2:$BM$8</xm:f>
          </x14:formula1>
          <xm:sqref>AX1:BM1</xm:sqref>
        </x14:dataValidation>
        <x14:dataValidation type="list" allowBlank="1" showInputMessage="1" xr:uid="{950D94AB-B73F-4630-B3F1-45CA838982D5}">
          <x14:formula1>
            <xm:f>'②シフト記号表（従来型・ユニット型共通）'!$C$6:$C$47</xm:f>
          </x14:formula1>
          <xm: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xm:sqref>
        </x14:dataValidation>
        <x14:dataValidation type="list" errorStyle="warning" allowBlank="1" showInputMessage="1" error="リストにない場合のみ、入力してください。" xr:uid="{F5AB831B-ABBE-411B-A1EF-76D5894C4582}">
          <x14:formula1>
            <xm:f>'②勤務形態一覧表（従来型）'!$BN$2:$BN$11</xm:f>
          </x14:formula1>
          <xm:sqref>O17:R216</xm:sqref>
        </x14:dataValidation>
        <x14:dataValidation type="list" allowBlank="1" showInputMessage="1" xr:uid="{D7A80459-F709-4C13-A2B8-243655433414}">
          <x14:formula1>
            <xm:f>'②勤務形態一覧表（従来型）'!$BO$2:$BO$15</xm:f>
          </x14:formula1>
          <xm:sqref>G17:H216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46451-5914-4DB5-9B7A-4657273E1F5E}">
  <sheetPr>
    <tabColor rgb="FFFFFFCC"/>
    <pageSetUpPr fitToPage="1"/>
  </sheetPr>
  <dimension ref="B1:N52"/>
  <sheetViews>
    <sheetView zoomScale="90" zoomScaleNormal="90" workbookViewId="0"/>
  </sheetViews>
  <sheetFormatPr defaultColWidth="9" defaultRowHeight="18.75"/>
  <cols>
    <col min="1" max="1" width="1.625" style="338" customWidth="1"/>
    <col min="2" max="2" width="5.625" style="337" customWidth="1"/>
    <col min="3" max="3" width="10.625" style="337" customWidth="1"/>
    <col min="4" max="4" width="10.625" style="337" hidden="1" customWidth="1"/>
    <col min="5" max="5" width="3.375" style="337" bestFit="1" customWidth="1"/>
    <col min="6" max="6" width="15.625" style="338" customWidth="1"/>
    <col min="7" max="7" width="3.375" style="338" bestFit="1" customWidth="1"/>
    <col min="8" max="8" width="15.625" style="338" customWidth="1"/>
    <col min="9" max="9" width="3.375" style="338" bestFit="1" customWidth="1"/>
    <col min="10" max="10" width="15.625" style="337" customWidth="1"/>
    <col min="11" max="11" width="3.375" style="338" bestFit="1" customWidth="1"/>
    <col min="12" max="12" width="15.625" style="338" customWidth="1"/>
    <col min="13" max="13" width="3.375" style="338" customWidth="1"/>
    <col min="14" max="14" width="50.625" style="338" customWidth="1"/>
    <col min="15" max="16384" width="9" style="338"/>
  </cols>
  <sheetData>
    <row r="1" spans="2:14">
      <c r="B1" s="336" t="s">
        <v>955</v>
      </c>
    </row>
    <row r="2" spans="2:14">
      <c r="B2" s="339" t="s">
        <v>956</v>
      </c>
      <c r="F2" s="340"/>
      <c r="G2" s="341"/>
      <c r="H2" s="341"/>
      <c r="I2" s="341"/>
      <c r="J2" s="342"/>
      <c r="K2" s="341"/>
      <c r="L2" s="341"/>
    </row>
    <row r="3" spans="2:14">
      <c r="B3" s="340" t="s">
        <v>957</v>
      </c>
      <c r="F3" s="342" t="s">
        <v>958</v>
      </c>
      <c r="G3" s="341"/>
      <c r="H3" s="341"/>
      <c r="I3" s="341"/>
      <c r="J3" s="342"/>
      <c r="K3" s="341"/>
      <c r="L3" s="341"/>
    </row>
    <row r="4" spans="2:14">
      <c r="B4" s="339"/>
      <c r="F4" s="827" t="s">
        <v>959</v>
      </c>
      <c r="G4" s="827"/>
      <c r="H4" s="827"/>
      <c r="I4" s="827"/>
      <c r="J4" s="827"/>
      <c r="K4" s="827"/>
      <c r="L4" s="827"/>
      <c r="N4" s="827" t="s">
        <v>960</v>
      </c>
    </row>
    <row r="5" spans="2:14">
      <c r="B5" s="337" t="s">
        <v>889</v>
      </c>
      <c r="C5" s="337" t="s">
        <v>926</v>
      </c>
      <c r="F5" s="337" t="s">
        <v>961</v>
      </c>
      <c r="G5" s="337"/>
      <c r="H5" s="337" t="s">
        <v>962</v>
      </c>
      <c r="J5" s="337" t="s">
        <v>963</v>
      </c>
      <c r="L5" s="337" t="s">
        <v>959</v>
      </c>
      <c r="N5" s="827"/>
    </row>
    <row r="6" spans="2:14">
      <c r="B6" s="343">
        <v>1</v>
      </c>
      <c r="C6" s="344" t="s">
        <v>964</v>
      </c>
      <c r="D6" s="345" t="str">
        <f>C6</f>
        <v>a</v>
      </c>
      <c r="E6" s="343" t="s">
        <v>965</v>
      </c>
      <c r="F6" s="346">
        <v>0.29166666666666669</v>
      </c>
      <c r="G6" s="343" t="s">
        <v>966</v>
      </c>
      <c r="H6" s="346">
        <v>0.66666666666666663</v>
      </c>
      <c r="I6" s="347" t="s">
        <v>967</v>
      </c>
      <c r="J6" s="346">
        <v>4.1666666666666664E-2</v>
      </c>
      <c r="K6" s="348" t="s">
        <v>869</v>
      </c>
      <c r="L6" s="349">
        <f>IF(OR(F6="",H6=""),"",(H6+IF(F6&gt;H6,1,0)-F6-J6)*24)</f>
        <v>7.9999999999999982</v>
      </c>
      <c r="N6" s="350"/>
    </row>
    <row r="7" spans="2:14">
      <c r="B7" s="343">
        <v>2</v>
      </c>
      <c r="C7" s="344" t="s">
        <v>968</v>
      </c>
      <c r="D7" s="345" t="str">
        <f t="shared" ref="D7:D38" si="0">C7</f>
        <v>b</v>
      </c>
      <c r="E7" s="343" t="s">
        <v>965</v>
      </c>
      <c r="F7" s="346">
        <v>0.375</v>
      </c>
      <c r="G7" s="343" t="s">
        <v>966</v>
      </c>
      <c r="H7" s="346">
        <v>0.75</v>
      </c>
      <c r="I7" s="347" t="s">
        <v>967</v>
      </c>
      <c r="J7" s="346">
        <v>4.1666666666666664E-2</v>
      </c>
      <c r="K7" s="348" t="s">
        <v>869</v>
      </c>
      <c r="L7" s="349">
        <f>IF(OR(F7="",H7=""),"",(H7+IF(F7&gt;H7,1,0)-F7-J7)*24)</f>
        <v>8</v>
      </c>
      <c r="N7" s="350"/>
    </row>
    <row r="8" spans="2:14">
      <c r="B8" s="343">
        <v>3</v>
      </c>
      <c r="C8" s="344" t="s">
        <v>969</v>
      </c>
      <c r="D8" s="345" t="str">
        <f t="shared" si="0"/>
        <v>c</v>
      </c>
      <c r="E8" s="343" t="s">
        <v>965</v>
      </c>
      <c r="F8" s="346">
        <v>0.41666666666666669</v>
      </c>
      <c r="G8" s="343" t="s">
        <v>966</v>
      </c>
      <c r="H8" s="346">
        <v>0.79166666666666663</v>
      </c>
      <c r="I8" s="347" t="s">
        <v>967</v>
      </c>
      <c r="J8" s="346">
        <v>4.1666666666666664E-2</v>
      </c>
      <c r="K8" s="348" t="s">
        <v>869</v>
      </c>
      <c r="L8" s="349">
        <f>IF(OR(F8="",H8=""),"",(H8+IF(F8&gt;H8,1,0)-F8-J8)*24)</f>
        <v>7.9999999999999982</v>
      </c>
      <c r="N8" s="350"/>
    </row>
    <row r="9" spans="2:14">
      <c r="B9" s="343">
        <v>4</v>
      </c>
      <c r="C9" s="344" t="s">
        <v>970</v>
      </c>
      <c r="D9" s="345" t="str">
        <f t="shared" si="0"/>
        <v>d</v>
      </c>
      <c r="E9" s="343" t="s">
        <v>965</v>
      </c>
      <c r="F9" s="346">
        <v>0.5</v>
      </c>
      <c r="G9" s="343" t="s">
        <v>966</v>
      </c>
      <c r="H9" s="346">
        <v>0.875</v>
      </c>
      <c r="I9" s="347" t="s">
        <v>967</v>
      </c>
      <c r="J9" s="346">
        <v>4.1666666666666664E-2</v>
      </c>
      <c r="K9" s="348" t="s">
        <v>869</v>
      </c>
      <c r="L9" s="349">
        <f>IF(OR(F9="",H9=""),"",(H9+IF(F9&gt;H9,1,0)-F9-J9)*24)</f>
        <v>8</v>
      </c>
      <c r="N9" s="350"/>
    </row>
    <row r="10" spans="2:14">
      <c r="B10" s="343">
        <v>5</v>
      </c>
      <c r="C10" s="344" t="s">
        <v>971</v>
      </c>
      <c r="D10" s="345" t="str">
        <f t="shared" si="0"/>
        <v>e</v>
      </c>
      <c r="E10" s="343" t="s">
        <v>965</v>
      </c>
      <c r="F10" s="346">
        <v>0.375</v>
      </c>
      <c r="G10" s="343" t="s">
        <v>966</v>
      </c>
      <c r="H10" s="346">
        <v>0.54166666666666663</v>
      </c>
      <c r="I10" s="347" t="s">
        <v>967</v>
      </c>
      <c r="J10" s="346">
        <v>0</v>
      </c>
      <c r="K10" s="348" t="s">
        <v>869</v>
      </c>
      <c r="L10" s="349">
        <f t="shared" ref="L10:L22" si="1">IF(OR(F10="",H10=""),"",(H10+IF(F10&gt;H10,1,0)-F10-J10)*24)</f>
        <v>3.9999999999999991</v>
      </c>
      <c r="N10" s="350"/>
    </row>
    <row r="11" spans="2:14">
      <c r="B11" s="343">
        <v>6</v>
      </c>
      <c r="C11" s="344" t="s">
        <v>972</v>
      </c>
      <c r="D11" s="345" t="str">
        <f t="shared" si="0"/>
        <v>f</v>
      </c>
      <c r="E11" s="343" t="s">
        <v>965</v>
      </c>
      <c r="F11" s="346">
        <v>0.54166666666666663</v>
      </c>
      <c r="G11" s="343" t="s">
        <v>966</v>
      </c>
      <c r="H11" s="346">
        <v>0.77083333333333337</v>
      </c>
      <c r="I11" s="347" t="s">
        <v>967</v>
      </c>
      <c r="J11" s="346">
        <v>0</v>
      </c>
      <c r="K11" s="348" t="s">
        <v>869</v>
      </c>
      <c r="L11" s="349">
        <f>IF(OR(F11="",H11=""),"",(H11+IF(F11&gt;H11,1,0)-F11-J11)*24)</f>
        <v>5.5000000000000018</v>
      </c>
      <c r="N11" s="350"/>
    </row>
    <row r="12" spans="2:14">
      <c r="B12" s="343">
        <v>7</v>
      </c>
      <c r="C12" s="344" t="s">
        <v>973</v>
      </c>
      <c r="D12" s="345" t="str">
        <f t="shared" si="0"/>
        <v>g</v>
      </c>
      <c r="E12" s="343" t="s">
        <v>965</v>
      </c>
      <c r="F12" s="346">
        <v>0.58333333333333337</v>
      </c>
      <c r="G12" s="343" t="s">
        <v>966</v>
      </c>
      <c r="H12" s="346">
        <v>0.83333333333333337</v>
      </c>
      <c r="I12" s="347" t="s">
        <v>967</v>
      </c>
      <c r="J12" s="346">
        <v>0</v>
      </c>
      <c r="K12" s="348" t="s">
        <v>869</v>
      </c>
      <c r="L12" s="349">
        <f t="shared" si="1"/>
        <v>6</v>
      </c>
      <c r="N12" s="350"/>
    </row>
    <row r="13" spans="2:14">
      <c r="B13" s="343">
        <v>8</v>
      </c>
      <c r="C13" s="344" t="s">
        <v>974</v>
      </c>
      <c r="D13" s="345" t="str">
        <f t="shared" si="0"/>
        <v>h</v>
      </c>
      <c r="E13" s="343" t="s">
        <v>965</v>
      </c>
      <c r="F13" s="346">
        <v>0.66666666666666663</v>
      </c>
      <c r="G13" s="343" t="s">
        <v>966</v>
      </c>
      <c r="H13" s="346">
        <v>0</v>
      </c>
      <c r="I13" s="347" t="s">
        <v>967</v>
      </c>
      <c r="J13" s="346">
        <v>2.0833333333333332E-2</v>
      </c>
      <c r="K13" s="348" t="s">
        <v>869</v>
      </c>
      <c r="L13" s="349">
        <f t="shared" si="1"/>
        <v>7.5000000000000018</v>
      </c>
      <c r="N13" s="350" t="s">
        <v>975</v>
      </c>
    </row>
    <row r="14" spans="2:14">
      <c r="B14" s="343">
        <v>9</v>
      </c>
      <c r="C14" s="344" t="s">
        <v>976</v>
      </c>
      <c r="D14" s="345" t="str">
        <f t="shared" si="0"/>
        <v>i</v>
      </c>
      <c r="E14" s="343" t="s">
        <v>965</v>
      </c>
      <c r="F14" s="346">
        <v>0</v>
      </c>
      <c r="G14" s="343" t="s">
        <v>966</v>
      </c>
      <c r="H14" s="346">
        <v>0.375</v>
      </c>
      <c r="I14" s="347" t="s">
        <v>967</v>
      </c>
      <c r="J14" s="346">
        <v>2.0833333333333332E-2</v>
      </c>
      <c r="K14" s="348" t="s">
        <v>869</v>
      </c>
      <c r="L14" s="349">
        <f t="shared" si="1"/>
        <v>8.5</v>
      </c>
      <c r="N14" s="350" t="s">
        <v>977</v>
      </c>
    </row>
    <row r="15" spans="2:14">
      <c r="B15" s="343">
        <v>10</v>
      </c>
      <c r="C15" s="344" t="s">
        <v>978</v>
      </c>
      <c r="D15" s="345" t="str">
        <f t="shared" si="0"/>
        <v>j</v>
      </c>
      <c r="E15" s="343" t="s">
        <v>965</v>
      </c>
      <c r="F15" s="346"/>
      <c r="G15" s="343" t="s">
        <v>966</v>
      </c>
      <c r="H15" s="346"/>
      <c r="I15" s="347" t="s">
        <v>967</v>
      </c>
      <c r="J15" s="346">
        <v>0</v>
      </c>
      <c r="K15" s="348" t="s">
        <v>869</v>
      </c>
      <c r="L15" s="349" t="str">
        <f t="shared" si="1"/>
        <v/>
      </c>
      <c r="N15" s="350"/>
    </row>
    <row r="16" spans="2:14">
      <c r="B16" s="343">
        <v>11</v>
      </c>
      <c r="C16" s="344" t="s">
        <v>979</v>
      </c>
      <c r="D16" s="345" t="str">
        <f t="shared" si="0"/>
        <v>k</v>
      </c>
      <c r="E16" s="343" t="s">
        <v>965</v>
      </c>
      <c r="F16" s="346"/>
      <c r="G16" s="343" t="s">
        <v>966</v>
      </c>
      <c r="H16" s="346"/>
      <c r="I16" s="347" t="s">
        <v>967</v>
      </c>
      <c r="J16" s="346">
        <v>0</v>
      </c>
      <c r="K16" s="348" t="s">
        <v>869</v>
      </c>
      <c r="L16" s="349" t="str">
        <f t="shared" si="1"/>
        <v/>
      </c>
      <c r="N16" s="350"/>
    </row>
    <row r="17" spans="2:14">
      <c r="B17" s="343">
        <v>12</v>
      </c>
      <c r="C17" s="344" t="s">
        <v>980</v>
      </c>
      <c r="D17" s="345" t="str">
        <f t="shared" si="0"/>
        <v>l</v>
      </c>
      <c r="E17" s="343" t="s">
        <v>965</v>
      </c>
      <c r="F17" s="346"/>
      <c r="G17" s="343" t="s">
        <v>966</v>
      </c>
      <c r="H17" s="346"/>
      <c r="I17" s="347" t="s">
        <v>967</v>
      </c>
      <c r="J17" s="346">
        <v>0</v>
      </c>
      <c r="K17" s="348" t="s">
        <v>869</v>
      </c>
      <c r="L17" s="349" t="str">
        <f t="shared" si="1"/>
        <v/>
      </c>
      <c r="N17" s="350"/>
    </row>
    <row r="18" spans="2:14">
      <c r="B18" s="343">
        <v>13</v>
      </c>
      <c r="C18" s="344" t="s">
        <v>981</v>
      </c>
      <c r="D18" s="345" t="str">
        <f t="shared" si="0"/>
        <v>m</v>
      </c>
      <c r="E18" s="343" t="s">
        <v>965</v>
      </c>
      <c r="F18" s="346"/>
      <c r="G18" s="343" t="s">
        <v>966</v>
      </c>
      <c r="H18" s="346"/>
      <c r="I18" s="347" t="s">
        <v>967</v>
      </c>
      <c r="J18" s="346">
        <v>0</v>
      </c>
      <c r="K18" s="348" t="s">
        <v>869</v>
      </c>
      <c r="L18" s="349" t="str">
        <f t="shared" si="1"/>
        <v/>
      </c>
      <c r="N18" s="350"/>
    </row>
    <row r="19" spans="2:14">
      <c r="B19" s="343">
        <v>14</v>
      </c>
      <c r="C19" s="344" t="s">
        <v>982</v>
      </c>
      <c r="D19" s="345" t="str">
        <f t="shared" si="0"/>
        <v>n</v>
      </c>
      <c r="E19" s="343" t="s">
        <v>965</v>
      </c>
      <c r="F19" s="346"/>
      <c r="G19" s="343" t="s">
        <v>966</v>
      </c>
      <c r="H19" s="346"/>
      <c r="I19" s="347" t="s">
        <v>967</v>
      </c>
      <c r="J19" s="346">
        <v>0</v>
      </c>
      <c r="K19" s="348" t="s">
        <v>869</v>
      </c>
      <c r="L19" s="349" t="str">
        <f t="shared" si="1"/>
        <v/>
      </c>
      <c r="N19" s="350"/>
    </row>
    <row r="20" spans="2:14">
      <c r="B20" s="343">
        <v>15</v>
      </c>
      <c r="C20" s="344" t="s">
        <v>983</v>
      </c>
      <c r="D20" s="345" t="str">
        <f t="shared" si="0"/>
        <v>o</v>
      </c>
      <c r="E20" s="343" t="s">
        <v>965</v>
      </c>
      <c r="F20" s="346"/>
      <c r="G20" s="343" t="s">
        <v>966</v>
      </c>
      <c r="H20" s="346"/>
      <c r="I20" s="347" t="s">
        <v>967</v>
      </c>
      <c r="J20" s="346">
        <v>0</v>
      </c>
      <c r="K20" s="348" t="s">
        <v>869</v>
      </c>
      <c r="L20" s="349" t="str">
        <f t="shared" si="1"/>
        <v/>
      </c>
      <c r="N20" s="350"/>
    </row>
    <row r="21" spans="2:14">
      <c r="B21" s="343">
        <v>16</v>
      </c>
      <c r="C21" s="344" t="s">
        <v>984</v>
      </c>
      <c r="D21" s="345" t="str">
        <f t="shared" si="0"/>
        <v>p</v>
      </c>
      <c r="E21" s="343" t="s">
        <v>965</v>
      </c>
      <c r="F21" s="346"/>
      <c r="G21" s="343" t="s">
        <v>966</v>
      </c>
      <c r="H21" s="346"/>
      <c r="I21" s="347" t="s">
        <v>967</v>
      </c>
      <c r="J21" s="346">
        <v>0</v>
      </c>
      <c r="K21" s="348" t="s">
        <v>869</v>
      </c>
      <c r="L21" s="349" t="str">
        <f t="shared" si="1"/>
        <v/>
      </c>
      <c r="N21" s="350"/>
    </row>
    <row r="22" spans="2:14">
      <c r="B22" s="343">
        <v>17</v>
      </c>
      <c r="C22" s="344" t="s">
        <v>985</v>
      </c>
      <c r="D22" s="345" t="str">
        <f t="shared" si="0"/>
        <v>q</v>
      </c>
      <c r="E22" s="343" t="s">
        <v>965</v>
      </c>
      <c r="F22" s="346"/>
      <c r="G22" s="343" t="s">
        <v>966</v>
      </c>
      <c r="H22" s="346"/>
      <c r="I22" s="347" t="s">
        <v>967</v>
      </c>
      <c r="J22" s="346">
        <v>0</v>
      </c>
      <c r="K22" s="348" t="s">
        <v>869</v>
      </c>
      <c r="L22" s="349" t="str">
        <f t="shared" si="1"/>
        <v/>
      </c>
      <c r="N22" s="350"/>
    </row>
    <row r="23" spans="2:14">
      <c r="B23" s="343">
        <v>18</v>
      </c>
      <c r="C23" s="344" t="s">
        <v>986</v>
      </c>
      <c r="D23" s="345" t="str">
        <f t="shared" si="0"/>
        <v>r</v>
      </c>
      <c r="E23" s="343" t="s">
        <v>965</v>
      </c>
      <c r="F23" s="351"/>
      <c r="G23" s="343" t="s">
        <v>966</v>
      </c>
      <c r="H23" s="351"/>
      <c r="I23" s="347" t="s">
        <v>967</v>
      </c>
      <c r="J23" s="351"/>
      <c r="K23" s="348" t="s">
        <v>869</v>
      </c>
      <c r="L23" s="344">
        <v>1</v>
      </c>
      <c r="N23" s="350"/>
    </row>
    <row r="24" spans="2:14">
      <c r="B24" s="343">
        <v>19</v>
      </c>
      <c r="C24" s="344" t="s">
        <v>987</v>
      </c>
      <c r="D24" s="345" t="str">
        <f t="shared" si="0"/>
        <v>s</v>
      </c>
      <c r="E24" s="343" t="s">
        <v>965</v>
      </c>
      <c r="F24" s="351"/>
      <c r="G24" s="343" t="s">
        <v>966</v>
      </c>
      <c r="H24" s="351"/>
      <c r="I24" s="347" t="s">
        <v>967</v>
      </c>
      <c r="J24" s="351"/>
      <c r="K24" s="348" t="s">
        <v>869</v>
      </c>
      <c r="L24" s="344">
        <v>2</v>
      </c>
      <c r="N24" s="350"/>
    </row>
    <row r="25" spans="2:14">
      <c r="B25" s="343">
        <v>20</v>
      </c>
      <c r="C25" s="344" t="s">
        <v>988</v>
      </c>
      <c r="D25" s="345" t="str">
        <f t="shared" si="0"/>
        <v>t</v>
      </c>
      <c r="E25" s="343" t="s">
        <v>965</v>
      </c>
      <c r="F25" s="351"/>
      <c r="G25" s="343" t="s">
        <v>966</v>
      </c>
      <c r="H25" s="351"/>
      <c r="I25" s="347" t="s">
        <v>967</v>
      </c>
      <c r="J25" s="351"/>
      <c r="K25" s="348" t="s">
        <v>869</v>
      </c>
      <c r="L25" s="344">
        <v>3</v>
      </c>
      <c r="N25" s="350"/>
    </row>
    <row r="26" spans="2:14">
      <c r="B26" s="343">
        <v>21</v>
      </c>
      <c r="C26" s="344" t="s">
        <v>989</v>
      </c>
      <c r="D26" s="345" t="str">
        <f t="shared" si="0"/>
        <v>u</v>
      </c>
      <c r="E26" s="343" t="s">
        <v>965</v>
      </c>
      <c r="F26" s="351"/>
      <c r="G26" s="343" t="s">
        <v>966</v>
      </c>
      <c r="H26" s="351"/>
      <c r="I26" s="347" t="s">
        <v>967</v>
      </c>
      <c r="J26" s="351"/>
      <c r="K26" s="348" t="s">
        <v>869</v>
      </c>
      <c r="L26" s="344">
        <v>4</v>
      </c>
      <c r="N26" s="350"/>
    </row>
    <row r="27" spans="2:14">
      <c r="B27" s="343">
        <v>22</v>
      </c>
      <c r="C27" s="344" t="s">
        <v>990</v>
      </c>
      <c r="D27" s="345" t="str">
        <f t="shared" si="0"/>
        <v>v</v>
      </c>
      <c r="E27" s="343" t="s">
        <v>965</v>
      </c>
      <c r="F27" s="351"/>
      <c r="G27" s="343" t="s">
        <v>966</v>
      </c>
      <c r="H27" s="351"/>
      <c r="I27" s="347" t="s">
        <v>967</v>
      </c>
      <c r="J27" s="351"/>
      <c r="K27" s="348" t="s">
        <v>869</v>
      </c>
      <c r="L27" s="344">
        <v>5</v>
      </c>
      <c r="N27" s="350"/>
    </row>
    <row r="28" spans="2:14">
      <c r="B28" s="343">
        <v>23</v>
      </c>
      <c r="C28" s="344" t="s">
        <v>991</v>
      </c>
      <c r="D28" s="345" t="str">
        <f t="shared" si="0"/>
        <v>w</v>
      </c>
      <c r="E28" s="343" t="s">
        <v>965</v>
      </c>
      <c r="F28" s="351"/>
      <c r="G28" s="343" t="s">
        <v>966</v>
      </c>
      <c r="H28" s="351"/>
      <c r="I28" s="347" t="s">
        <v>967</v>
      </c>
      <c r="J28" s="351"/>
      <c r="K28" s="348" t="s">
        <v>869</v>
      </c>
      <c r="L28" s="344">
        <v>6</v>
      </c>
      <c r="N28" s="350"/>
    </row>
    <row r="29" spans="2:14">
      <c r="B29" s="343">
        <v>24</v>
      </c>
      <c r="C29" s="344" t="s">
        <v>992</v>
      </c>
      <c r="D29" s="345" t="str">
        <f t="shared" si="0"/>
        <v>x</v>
      </c>
      <c r="E29" s="343" t="s">
        <v>965</v>
      </c>
      <c r="F29" s="351"/>
      <c r="G29" s="343" t="s">
        <v>966</v>
      </c>
      <c r="H29" s="351"/>
      <c r="I29" s="347" t="s">
        <v>967</v>
      </c>
      <c r="J29" s="351"/>
      <c r="K29" s="348" t="s">
        <v>869</v>
      </c>
      <c r="L29" s="344">
        <v>7</v>
      </c>
      <c r="N29" s="350"/>
    </row>
    <row r="30" spans="2:14">
      <c r="B30" s="343">
        <v>25</v>
      </c>
      <c r="C30" s="344" t="s">
        <v>993</v>
      </c>
      <c r="D30" s="345" t="str">
        <f t="shared" si="0"/>
        <v>y</v>
      </c>
      <c r="E30" s="343" t="s">
        <v>965</v>
      </c>
      <c r="F30" s="351"/>
      <c r="G30" s="343" t="s">
        <v>966</v>
      </c>
      <c r="H30" s="351"/>
      <c r="I30" s="347" t="s">
        <v>967</v>
      </c>
      <c r="J30" s="351"/>
      <c r="K30" s="348" t="s">
        <v>869</v>
      </c>
      <c r="L30" s="344">
        <v>8</v>
      </c>
      <c r="N30" s="350"/>
    </row>
    <row r="31" spans="2:14">
      <c r="B31" s="343">
        <v>26</v>
      </c>
      <c r="C31" s="344" t="s">
        <v>994</v>
      </c>
      <c r="D31" s="345" t="str">
        <f t="shared" si="0"/>
        <v>z</v>
      </c>
      <c r="E31" s="343" t="s">
        <v>965</v>
      </c>
      <c r="F31" s="351"/>
      <c r="G31" s="343" t="s">
        <v>966</v>
      </c>
      <c r="H31" s="351"/>
      <c r="I31" s="347" t="s">
        <v>967</v>
      </c>
      <c r="J31" s="351"/>
      <c r="K31" s="348" t="s">
        <v>869</v>
      </c>
      <c r="L31" s="344">
        <v>1</v>
      </c>
      <c r="N31" s="350"/>
    </row>
    <row r="32" spans="2:14">
      <c r="B32" s="343">
        <v>27</v>
      </c>
      <c r="C32" s="344" t="s">
        <v>992</v>
      </c>
      <c r="D32" s="345" t="str">
        <f t="shared" si="0"/>
        <v>x</v>
      </c>
      <c r="E32" s="343" t="s">
        <v>965</v>
      </c>
      <c r="F32" s="351"/>
      <c r="G32" s="343" t="s">
        <v>966</v>
      </c>
      <c r="H32" s="351"/>
      <c r="I32" s="347" t="s">
        <v>967</v>
      </c>
      <c r="J32" s="351"/>
      <c r="K32" s="348" t="s">
        <v>869</v>
      </c>
      <c r="L32" s="344">
        <v>2</v>
      </c>
      <c r="N32" s="350"/>
    </row>
    <row r="33" spans="2:14">
      <c r="B33" s="343">
        <v>28</v>
      </c>
      <c r="C33" s="344" t="s">
        <v>995</v>
      </c>
      <c r="D33" s="345" t="str">
        <f t="shared" si="0"/>
        <v>aa</v>
      </c>
      <c r="E33" s="343" t="s">
        <v>965</v>
      </c>
      <c r="F33" s="351"/>
      <c r="G33" s="343" t="s">
        <v>966</v>
      </c>
      <c r="H33" s="351"/>
      <c r="I33" s="347" t="s">
        <v>967</v>
      </c>
      <c r="J33" s="351"/>
      <c r="K33" s="348" t="s">
        <v>869</v>
      </c>
      <c r="L33" s="344">
        <v>3</v>
      </c>
      <c r="N33" s="350"/>
    </row>
    <row r="34" spans="2:14">
      <c r="B34" s="343">
        <v>29</v>
      </c>
      <c r="C34" s="344" t="s">
        <v>996</v>
      </c>
      <c r="D34" s="345" t="str">
        <f t="shared" si="0"/>
        <v>ab</v>
      </c>
      <c r="E34" s="343" t="s">
        <v>965</v>
      </c>
      <c r="F34" s="351"/>
      <c r="G34" s="343" t="s">
        <v>966</v>
      </c>
      <c r="H34" s="351"/>
      <c r="I34" s="347" t="s">
        <v>967</v>
      </c>
      <c r="J34" s="351"/>
      <c r="K34" s="348" t="s">
        <v>869</v>
      </c>
      <c r="L34" s="344">
        <v>4</v>
      </c>
      <c r="N34" s="350"/>
    </row>
    <row r="35" spans="2:14">
      <c r="B35" s="343">
        <v>30</v>
      </c>
      <c r="C35" s="344" t="s">
        <v>997</v>
      </c>
      <c r="D35" s="345" t="str">
        <f t="shared" si="0"/>
        <v>ac</v>
      </c>
      <c r="E35" s="343" t="s">
        <v>965</v>
      </c>
      <c r="F35" s="351"/>
      <c r="G35" s="343" t="s">
        <v>966</v>
      </c>
      <c r="H35" s="351"/>
      <c r="I35" s="347" t="s">
        <v>967</v>
      </c>
      <c r="J35" s="351"/>
      <c r="K35" s="348" t="s">
        <v>869</v>
      </c>
      <c r="L35" s="344">
        <v>5</v>
      </c>
      <c r="N35" s="350"/>
    </row>
    <row r="36" spans="2:14">
      <c r="B36" s="343">
        <v>31</v>
      </c>
      <c r="C36" s="344" t="s">
        <v>998</v>
      </c>
      <c r="D36" s="345" t="str">
        <f t="shared" si="0"/>
        <v>ad</v>
      </c>
      <c r="E36" s="343" t="s">
        <v>965</v>
      </c>
      <c r="F36" s="351"/>
      <c r="G36" s="343" t="s">
        <v>966</v>
      </c>
      <c r="H36" s="351"/>
      <c r="I36" s="347" t="s">
        <v>967</v>
      </c>
      <c r="J36" s="351"/>
      <c r="K36" s="348" t="s">
        <v>869</v>
      </c>
      <c r="L36" s="344">
        <v>6</v>
      </c>
      <c r="N36" s="350"/>
    </row>
    <row r="37" spans="2:14">
      <c r="B37" s="343">
        <v>32</v>
      </c>
      <c r="C37" s="344" t="s">
        <v>999</v>
      </c>
      <c r="D37" s="345" t="str">
        <f t="shared" si="0"/>
        <v>ae</v>
      </c>
      <c r="E37" s="343" t="s">
        <v>965</v>
      </c>
      <c r="F37" s="351"/>
      <c r="G37" s="343" t="s">
        <v>966</v>
      </c>
      <c r="H37" s="351"/>
      <c r="I37" s="347" t="s">
        <v>967</v>
      </c>
      <c r="J37" s="351"/>
      <c r="K37" s="348" t="s">
        <v>869</v>
      </c>
      <c r="L37" s="344">
        <v>7</v>
      </c>
      <c r="N37" s="350"/>
    </row>
    <row r="38" spans="2:14">
      <c r="B38" s="343">
        <v>33</v>
      </c>
      <c r="C38" s="344" t="s">
        <v>1000</v>
      </c>
      <c r="D38" s="345" t="str">
        <f t="shared" si="0"/>
        <v>af</v>
      </c>
      <c r="E38" s="343" t="s">
        <v>965</v>
      </c>
      <c r="F38" s="351"/>
      <c r="G38" s="343" t="s">
        <v>966</v>
      </c>
      <c r="H38" s="351"/>
      <c r="I38" s="347" t="s">
        <v>967</v>
      </c>
      <c r="J38" s="351"/>
      <c r="K38" s="348" t="s">
        <v>869</v>
      </c>
      <c r="L38" s="344">
        <v>8</v>
      </c>
      <c r="N38" s="350"/>
    </row>
    <row r="39" spans="2:14">
      <c r="B39" s="343">
        <v>34</v>
      </c>
      <c r="C39" s="352" t="s">
        <v>1001</v>
      </c>
      <c r="D39" s="345"/>
      <c r="E39" s="343" t="s">
        <v>965</v>
      </c>
      <c r="F39" s="346">
        <v>0.29166666666666669</v>
      </c>
      <c r="G39" s="343" t="s">
        <v>966</v>
      </c>
      <c r="H39" s="346">
        <v>0.39583333333333331</v>
      </c>
      <c r="I39" s="347" t="s">
        <v>967</v>
      </c>
      <c r="J39" s="346">
        <v>0</v>
      </c>
      <c r="K39" s="348" t="s">
        <v>869</v>
      </c>
      <c r="L39" s="349">
        <f t="shared" ref="L39:L40" si="2">IF(OR(F39="",H39=""),"",(H39+IF(F39&gt;H39,1,0)-F39-J39)*24)</f>
        <v>2.4999999999999991</v>
      </c>
      <c r="N39" s="350"/>
    </row>
    <row r="40" spans="2:14">
      <c r="B40" s="343"/>
      <c r="C40" s="353" t="s">
        <v>923</v>
      </c>
      <c r="D40" s="345"/>
      <c r="E40" s="343" t="s">
        <v>965</v>
      </c>
      <c r="F40" s="346">
        <v>0.6875</v>
      </c>
      <c r="G40" s="343" t="s">
        <v>966</v>
      </c>
      <c r="H40" s="346">
        <v>0.83333333333333337</v>
      </c>
      <c r="I40" s="347" t="s">
        <v>967</v>
      </c>
      <c r="J40" s="346">
        <v>0</v>
      </c>
      <c r="K40" s="348" t="s">
        <v>869</v>
      </c>
      <c r="L40" s="349">
        <f t="shared" si="2"/>
        <v>3.5000000000000009</v>
      </c>
      <c r="N40" s="350"/>
    </row>
    <row r="41" spans="2:14">
      <c r="B41" s="343"/>
      <c r="C41" s="354" t="s">
        <v>923</v>
      </c>
      <c r="D41" s="345" t="str">
        <f>C39</f>
        <v>ag</v>
      </c>
      <c r="E41" s="343" t="s">
        <v>965</v>
      </c>
      <c r="F41" s="346" t="s">
        <v>923</v>
      </c>
      <c r="G41" s="343" t="s">
        <v>966</v>
      </c>
      <c r="H41" s="346" t="s">
        <v>923</v>
      </c>
      <c r="I41" s="347" t="s">
        <v>967</v>
      </c>
      <c r="J41" s="346" t="s">
        <v>923</v>
      </c>
      <c r="K41" s="348" t="s">
        <v>869</v>
      </c>
      <c r="L41" s="349">
        <f>IF(OR(L39="",L40=""),"",L39+L40)</f>
        <v>6</v>
      </c>
      <c r="N41" s="350" t="s">
        <v>1002</v>
      </c>
    </row>
    <row r="42" spans="2:14">
      <c r="B42" s="343"/>
      <c r="C42" s="352" t="s">
        <v>1003</v>
      </c>
      <c r="D42" s="345"/>
      <c r="E42" s="343" t="s">
        <v>965</v>
      </c>
      <c r="F42" s="346"/>
      <c r="G42" s="343" t="s">
        <v>966</v>
      </c>
      <c r="H42" s="346"/>
      <c r="I42" s="347" t="s">
        <v>967</v>
      </c>
      <c r="J42" s="346">
        <v>0</v>
      </c>
      <c r="K42" s="348" t="s">
        <v>869</v>
      </c>
      <c r="L42" s="349" t="str">
        <f t="shared" ref="L42:L43" si="3">IF(OR(F42="",H42=""),"",(H42+IF(F42&gt;H42,1,0)-F42-J42)*24)</f>
        <v/>
      </c>
      <c r="N42" s="350"/>
    </row>
    <row r="43" spans="2:14">
      <c r="B43" s="343">
        <v>35</v>
      </c>
      <c r="C43" s="353" t="s">
        <v>923</v>
      </c>
      <c r="D43" s="345"/>
      <c r="E43" s="343" t="s">
        <v>965</v>
      </c>
      <c r="F43" s="346"/>
      <c r="G43" s="343" t="s">
        <v>966</v>
      </c>
      <c r="H43" s="346"/>
      <c r="I43" s="347" t="s">
        <v>967</v>
      </c>
      <c r="J43" s="346">
        <v>0</v>
      </c>
      <c r="K43" s="348" t="s">
        <v>869</v>
      </c>
      <c r="L43" s="349" t="str">
        <f t="shared" si="3"/>
        <v/>
      </c>
      <c r="N43" s="350"/>
    </row>
    <row r="44" spans="2:14">
      <c r="B44" s="343"/>
      <c r="C44" s="354" t="s">
        <v>923</v>
      </c>
      <c r="D44" s="345" t="str">
        <f>C42</f>
        <v>ah</v>
      </c>
      <c r="E44" s="343" t="s">
        <v>965</v>
      </c>
      <c r="F44" s="346" t="s">
        <v>923</v>
      </c>
      <c r="G44" s="343" t="s">
        <v>966</v>
      </c>
      <c r="H44" s="346" t="s">
        <v>923</v>
      </c>
      <c r="I44" s="347" t="s">
        <v>967</v>
      </c>
      <c r="J44" s="346" t="s">
        <v>923</v>
      </c>
      <c r="K44" s="348" t="s">
        <v>869</v>
      </c>
      <c r="L44" s="349" t="str">
        <f>IF(OR(L42="",L43=""),"",L42+L43)</f>
        <v/>
      </c>
      <c r="N44" s="350" t="s">
        <v>1004</v>
      </c>
    </row>
    <row r="45" spans="2:14">
      <c r="B45" s="343"/>
      <c r="C45" s="352" t="s">
        <v>1005</v>
      </c>
      <c r="D45" s="345"/>
      <c r="E45" s="343" t="s">
        <v>965</v>
      </c>
      <c r="F45" s="346"/>
      <c r="G45" s="343" t="s">
        <v>966</v>
      </c>
      <c r="H45" s="346"/>
      <c r="I45" s="347" t="s">
        <v>967</v>
      </c>
      <c r="J45" s="346">
        <v>0</v>
      </c>
      <c r="K45" s="348" t="s">
        <v>869</v>
      </c>
      <c r="L45" s="349" t="str">
        <f t="shared" ref="L45:L46" si="4">IF(OR(F45="",H45=""),"",(H45+IF(F45&gt;H45,1,0)-F45-J45)*24)</f>
        <v/>
      </c>
      <c r="N45" s="350"/>
    </row>
    <row r="46" spans="2:14">
      <c r="B46" s="343">
        <v>36</v>
      </c>
      <c r="C46" s="353" t="s">
        <v>923</v>
      </c>
      <c r="D46" s="345"/>
      <c r="E46" s="343" t="s">
        <v>965</v>
      </c>
      <c r="F46" s="346"/>
      <c r="G46" s="343" t="s">
        <v>966</v>
      </c>
      <c r="H46" s="346"/>
      <c r="I46" s="347" t="s">
        <v>967</v>
      </c>
      <c r="J46" s="346">
        <v>0</v>
      </c>
      <c r="K46" s="348" t="s">
        <v>869</v>
      </c>
      <c r="L46" s="349" t="str">
        <f t="shared" si="4"/>
        <v/>
      </c>
      <c r="N46" s="350"/>
    </row>
    <row r="47" spans="2:14">
      <c r="B47" s="343"/>
      <c r="C47" s="354" t="s">
        <v>923</v>
      </c>
      <c r="D47" s="345" t="str">
        <f>C45</f>
        <v>ai</v>
      </c>
      <c r="E47" s="343" t="s">
        <v>965</v>
      </c>
      <c r="F47" s="346" t="s">
        <v>923</v>
      </c>
      <c r="G47" s="343" t="s">
        <v>966</v>
      </c>
      <c r="H47" s="346" t="s">
        <v>923</v>
      </c>
      <c r="I47" s="347" t="s">
        <v>967</v>
      </c>
      <c r="J47" s="346" t="s">
        <v>923</v>
      </c>
      <c r="K47" s="348" t="s">
        <v>869</v>
      </c>
      <c r="L47" s="349" t="str">
        <f>IF(OR(L45="",L46=""),"",L45+L46)</f>
        <v/>
      </c>
      <c r="N47" s="350" t="s">
        <v>1004</v>
      </c>
    </row>
    <row r="49" spans="3:4">
      <c r="C49" s="339" t="s">
        <v>1006</v>
      </c>
      <c r="D49" s="339"/>
    </row>
    <row r="50" spans="3:4">
      <c r="C50" s="339" t="s">
        <v>1007</v>
      </c>
      <c r="D50" s="339"/>
    </row>
    <row r="51" spans="3:4">
      <c r="C51" s="339" t="s">
        <v>1008</v>
      </c>
      <c r="D51" s="339"/>
    </row>
    <row r="52" spans="3:4">
      <c r="C52" s="339" t="s">
        <v>1009</v>
      </c>
      <c r="D52" s="339"/>
    </row>
  </sheetData>
  <sheetProtection insertRows="0" deleteRows="0"/>
  <mergeCells count="2">
    <mergeCell ref="F4:L4"/>
    <mergeCell ref="N4:N5"/>
  </mergeCells>
  <phoneticPr fontId="18"/>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B6EF-1A4B-4C8A-9AFF-522ED2DD3EFA}">
  <dimension ref="A1:IU12"/>
  <sheetViews>
    <sheetView zoomScaleNormal="100" workbookViewId="0">
      <selection sqref="A1:C1"/>
    </sheetView>
  </sheetViews>
  <sheetFormatPr defaultColWidth="9" defaultRowHeight="13.5"/>
  <cols>
    <col min="1" max="1" width="3" style="156" customWidth="1"/>
    <col min="2" max="2" width="5.875" style="156" customWidth="1"/>
    <col min="3" max="14" width="8.875" style="156" customWidth="1"/>
    <col min="15" max="16384" width="9" style="156"/>
  </cols>
  <sheetData>
    <row r="1" spans="1:255" ht="21" customHeight="1">
      <c r="A1" s="832"/>
      <c r="B1" s="832"/>
      <c r="C1" s="832"/>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c r="FC1" s="171"/>
      <c r="FD1" s="171"/>
      <c r="FE1" s="171"/>
      <c r="FF1" s="171"/>
      <c r="FG1" s="171"/>
      <c r="FH1" s="171"/>
      <c r="FI1" s="171"/>
      <c r="FJ1" s="171"/>
      <c r="FK1" s="171"/>
      <c r="FL1" s="171"/>
      <c r="FM1" s="171"/>
      <c r="FN1" s="171"/>
      <c r="FO1" s="171"/>
      <c r="FP1" s="171"/>
      <c r="FQ1" s="171"/>
      <c r="FR1" s="171"/>
      <c r="FS1" s="171"/>
      <c r="FT1" s="171"/>
      <c r="FU1" s="171"/>
      <c r="FV1" s="171"/>
      <c r="FW1" s="171"/>
      <c r="FX1" s="171"/>
      <c r="FY1" s="171"/>
      <c r="FZ1" s="171"/>
      <c r="GA1" s="171"/>
      <c r="GB1" s="171"/>
      <c r="GC1" s="171"/>
      <c r="GD1" s="171"/>
      <c r="GE1" s="171"/>
      <c r="GF1" s="171"/>
      <c r="GG1" s="171"/>
      <c r="GH1" s="171"/>
      <c r="GI1" s="171"/>
      <c r="GJ1" s="171"/>
      <c r="GK1" s="171"/>
      <c r="GL1" s="171"/>
      <c r="GM1" s="171"/>
      <c r="GN1" s="171"/>
      <c r="GO1" s="171"/>
      <c r="GP1" s="171"/>
      <c r="GQ1" s="171"/>
      <c r="GR1" s="171"/>
      <c r="GS1" s="171"/>
      <c r="GT1" s="171"/>
      <c r="GU1" s="171"/>
      <c r="GV1" s="171"/>
      <c r="GW1" s="171"/>
      <c r="GX1" s="171"/>
      <c r="GY1" s="171"/>
      <c r="GZ1" s="171"/>
      <c r="HA1" s="171"/>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row>
    <row r="2" spans="1:255" s="175" customFormat="1" ht="16.899999999999999" customHeight="1">
      <c r="A2" s="176" t="s">
        <v>690</v>
      </c>
      <c r="B2" s="176"/>
      <c r="C2" s="176"/>
      <c r="D2" s="833"/>
      <c r="E2" s="833"/>
      <c r="F2" s="833"/>
      <c r="G2" s="833"/>
      <c r="H2" s="833"/>
      <c r="I2" s="833"/>
      <c r="J2" s="833"/>
      <c r="K2" s="833"/>
      <c r="L2" s="833"/>
      <c r="M2" s="833"/>
      <c r="N2" s="833"/>
    </row>
    <row r="3" spans="1:255" ht="16.899999999999999" customHeight="1">
      <c r="A3" s="174"/>
      <c r="B3" s="174"/>
      <c r="D3" s="833"/>
      <c r="E3" s="833"/>
      <c r="F3" s="833"/>
      <c r="G3" s="833"/>
      <c r="H3" s="833"/>
      <c r="I3" s="833"/>
      <c r="J3" s="833"/>
      <c r="K3" s="833"/>
      <c r="L3" s="833"/>
      <c r="M3" s="833"/>
      <c r="N3" s="833"/>
    </row>
    <row r="4" spans="1:255" ht="15" customHeight="1">
      <c r="A4" s="173"/>
      <c r="B4" s="173"/>
      <c r="D4" s="833"/>
      <c r="E4" s="833"/>
      <c r="F4" s="833"/>
      <c r="G4" s="833"/>
      <c r="H4" s="833"/>
      <c r="I4" s="833"/>
      <c r="J4" s="833"/>
      <c r="K4" s="833"/>
      <c r="L4" s="833"/>
      <c r="M4" s="833"/>
      <c r="N4" s="833"/>
    </row>
    <row r="5" spans="1:255" ht="15" customHeight="1" thickBot="1">
      <c r="A5" s="171"/>
      <c r="B5" s="171"/>
      <c r="C5" s="172"/>
      <c r="D5" s="172"/>
      <c r="E5" s="172"/>
      <c r="F5" s="171"/>
      <c r="G5" s="171"/>
      <c r="H5" s="171"/>
      <c r="I5" s="171"/>
      <c r="J5" s="171"/>
      <c r="K5" s="171"/>
      <c r="L5" s="171"/>
      <c r="M5" s="171"/>
      <c r="N5" s="171"/>
    </row>
    <row r="6" spans="1:255" ht="21.95" customHeight="1">
      <c r="A6" s="834" t="s">
        <v>689</v>
      </c>
      <c r="B6" s="835"/>
      <c r="C6" s="170" t="s">
        <v>688</v>
      </c>
      <c r="D6" s="170" t="s">
        <v>688</v>
      </c>
      <c r="E6" s="170" t="s">
        <v>688</v>
      </c>
      <c r="F6" s="170" t="s">
        <v>688</v>
      </c>
      <c r="G6" s="170" t="s">
        <v>688</v>
      </c>
      <c r="H6" s="170" t="s">
        <v>688</v>
      </c>
      <c r="I6" s="170" t="s">
        <v>688</v>
      </c>
      <c r="J6" s="170" t="s">
        <v>688</v>
      </c>
      <c r="K6" s="170" t="s">
        <v>688</v>
      </c>
      <c r="L6" s="170" t="s">
        <v>688</v>
      </c>
      <c r="M6" s="170" t="s">
        <v>688</v>
      </c>
      <c r="N6" s="169" t="s">
        <v>688</v>
      </c>
      <c r="O6" s="828" t="s">
        <v>687</v>
      </c>
      <c r="P6" s="168"/>
    </row>
    <row r="7" spans="1:255" ht="27" customHeight="1">
      <c r="A7" s="836"/>
      <c r="B7" s="837"/>
      <c r="C7" s="167" t="s">
        <v>686</v>
      </c>
      <c r="D7" s="167" t="s">
        <v>686</v>
      </c>
      <c r="E7" s="167" t="s">
        <v>686</v>
      </c>
      <c r="F7" s="167" t="s">
        <v>686</v>
      </c>
      <c r="G7" s="167" t="s">
        <v>686</v>
      </c>
      <c r="H7" s="167" t="s">
        <v>686</v>
      </c>
      <c r="I7" s="167" t="s">
        <v>686</v>
      </c>
      <c r="J7" s="167" t="s">
        <v>686</v>
      </c>
      <c r="K7" s="167" t="s">
        <v>686</v>
      </c>
      <c r="L7" s="167" t="s">
        <v>686</v>
      </c>
      <c r="M7" s="167" t="s">
        <v>686</v>
      </c>
      <c r="N7" s="166" t="s">
        <v>686</v>
      </c>
      <c r="O7" s="829"/>
    </row>
    <row r="8" spans="1:255" ht="37.5" customHeight="1" thickBot="1">
      <c r="A8" s="830" t="s">
        <v>685</v>
      </c>
      <c r="B8" s="831"/>
      <c r="C8" s="165"/>
      <c r="D8" s="165"/>
      <c r="E8" s="165"/>
      <c r="F8" s="165"/>
      <c r="G8" s="165"/>
      <c r="H8" s="165"/>
      <c r="I8" s="165"/>
      <c r="J8" s="165"/>
      <c r="K8" s="165"/>
      <c r="L8" s="165"/>
      <c r="M8" s="165"/>
      <c r="N8" s="164"/>
      <c r="O8" s="163" t="e">
        <f>AVERAGE(C8:N8)</f>
        <v>#DIV/0!</v>
      </c>
    </row>
    <row r="9" spans="1:255" ht="28.5" customHeight="1">
      <c r="A9" s="162"/>
      <c r="B9" s="161"/>
      <c r="C9" s="160"/>
      <c r="D9" s="160"/>
      <c r="E9" s="160"/>
      <c r="F9" s="160"/>
      <c r="G9" s="160"/>
      <c r="H9" s="160"/>
      <c r="I9" s="160"/>
      <c r="J9" s="160"/>
      <c r="K9" s="160"/>
      <c r="L9" s="160"/>
      <c r="M9" s="160"/>
      <c r="N9" s="160"/>
      <c r="O9" s="159"/>
    </row>
    <row r="10" spans="1:255" ht="27" customHeight="1">
      <c r="A10" s="158"/>
      <c r="B10" s="157" t="s">
        <v>684</v>
      </c>
      <c r="C10" s="158"/>
      <c r="D10" s="158"/>
      <c r="E10" s="158"/>
      <c r="F10" s="158"/>
      <c r="G10" s="158"/>
      <c r="H10" s="158"/>
      <c r="I10" s="158"/>
      <c r="J10" s="158"/>
      <c r="K10" s="158"/>
      <c r="L10" s="158"/>
      <c r="M10" s="158"/>
    </row>
    <row r="11" spans="1:255" ht="27" customHeight="1">
      <c r="A11" s="158"/>
      <c r="B11" s="157" t="s">
        <v>683</v>
      </c>
      <c r="C11" s="158"/>
      <c r="D11" s="158"/>
      <c r="E11" s="158"/>
      <c r="F11" s="158"/>
      <c r="G11" s="158"/>
      <c r="H11" s="158"/>
      <c r="I11" s="158"/>
      <c r="J11" s="158"/>
      <c r="K11" s="158"/>
      <c r="L11" s="158"/>
      <c r="M11" s="158"/>
    </row>
    <row r="12" spans="1:255" ht="27" customHeight="1">
      <c r="B12" s="157" t="s">
        <v>682</v>
      </c>
    </row>
  </sheetData>
  <sheetProtection selectLockedCells="1" selectUnlockedCells="1"/>
  <mergeCells count="5">
    <mergeCell ref="O6:O7"/>
    <mergeCell ref="A8:B8"/>
    <mergeCell ref="A1:C1"/>
    <mergeCell ref="D2:N4"/>
    <mergeCell ref="A6:B7"/>
  </mergeCells>
  <phoneticPr fontId="18"/>
  <pageMargins left="0.75" right="0.75" top="1" bottom="1" header="0.51180555555555551" footer="0.51180555555555551"/>
  <pageSetup paperSize="9"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1AD2-277F-45F4-8870-F700CF9D4A02}">
  <dimension ref="A2:J33"/>
  <sheetViews>
    <sheetView workbookViewId="0"/>
  </sheetViews>
  <sheetFormatPr defaultColWidth="9" defaultRowHeight="13.5"/>
  <cols>
    <col min="1" max="1" width="9" style="177"/>
    <col min="2" max="2" width="5.5" style="177" customWidth="1"/>
    <col min="3" max="3" width="14.25" style="177" customWidth="1"/>
    <col min="4" max="4" width="9" style="177"/>
    <col min="5" max="5" width="10.5" style="177" customWidth="1"/>
    <col min="6" max="6" width="31.625" style="177" customWidth="1"/>
    <col min="7" max="16384" width="9" style="177"/>
  </cols>
  <sheetData>
    <row r="2" spans="1:8" ht="18.75" customHeight="1">
      <c r="A2" s="841" t="s">
        <v>711</v>
      </c>
      <c r="B2" s="841"/>
      <c r="C2" s="841"/>
      <c r="D2" s="841"/>
      <c r="E2" s="841"/>
      <c r="F2" s="841"/>
      <c r="G2" s="189"/>
      <c r="H2" s="189"/>
    </row>
    <row r="3" spans="1:8" ht="17.25">
      <c r="D3" s="188"/>
    </row>
    <row r="4" spans="1:8" ht="21.75" customHeight="1">
      <c r="D4" s="187" t="s">
        <v>710</v>
      </c>
      <c r="E4" s="187"/>
      <c r="F4" s="187"/>
      <c r="G4" s="187"/>
    </row>
    <row r="5" spans="1:8" ht="15.75">
      <c r="D5" s="186"/>
    </row>
    <row r="6" spans="1:8" ht="15.75">
      <c r="B6" s="185" t="s">
        <v>709</v>
      </c>
      <c r="C6" s="184" t="s">
        <v>708</v>
      </c>
      <c r="D6" s="184" t="s">
        <v>707</v>
      </c>
      <c r="E6" s="184" t="s">
        <v>706</v>
      </c>
      <c r="F6" s="183" t="s">
        <v>705</v>
      </c>
    </row>
    <row r="7" spans="1:8" ht="15.75">
      <c r="B7" s="182"/>
      <c r="C7" s="182"/>
      <c r="D7" s="182"/>
      <c r="E7" s="182"/>
      <c r="F7" s="182"/>
    </row>
    <row r="8" spans="1:8" ht="15.75">
      <c r="B8" s="182"/>
      <c r="C8" s="182"/>
      <c r="D8" s="182"/>
      <c r="E8" s="182"/>
      <c r="F8" s="182"/>
    </row>
    <row r="9" spans="1:8" ht="15.75">
      <c r="B9" s="182"/>
      <c r="C9" s="182"/>
      <c r="D9" s="182"/>
      <c r="E9" s="182"/>
      <c r="F9" s="182"/>
    </row>
    <row r="10" spans="1:8" ht="15.75">
      <c r="B10" s="182"/>
      <c r="C10" s="182"/>
      <c r="D10" s="182"/>
      <c r="E10" s="182"/>
      <c r="F10" s="182"/>
    </row>
    <row r="11" spans="1:8" ht="15.75">
      <c r="B11" s="182"/>
      <c r="C11" s="182"/>
      <c r="D11" s="182"/>
      <c r="E11" s="182"/>
      <c r="F11" s="182"/>
    </row>
    <row r="12" spans="1:8" ht="15.75">
      <c r="B12" s="182"/>
      <c r="C12" s="182"/>
      <c r="D12" s="182"/>
      <c r="E12" s="182"/>
      <c r="F12" s="182"/>
    </row>
    <row r="13" spans="1:8" ht="15.75">
      <c r="B13" s="182"/>
      <c r="C13" s="182"/>
      <c r="D13" s="182"/>
      <c r="E13" s="182"/>
      <c r="F13" s="182"/>
    </row>
    <row r="14" spans="1:8" ht="15.75">
      <c r="B14" s="182"/>
      <c r="C14" s="182"/>
      <c r="D14" s="182"/>
      <c r="E14" s="182"/>
      <c r="F14" s="182"/>
    </row>
    <row r="15" spans="1:8" ht="15.75">
      <c r="B15" s="182"/>
      <c r="C15" s="182"/>
      <c r="D15" s="182"/>
      <c r="E15" s="182"/>
      <c r="F15" s="182"/>
    </row>
    <row r="16" spans="1:8" ht="15.75">
      <c r="B16" s="182"/>
      <c r="C16" s="182"/>
      <c r="D16" s="182"/>
      <c r="E16" s="182"/>
      <c r="F16" s="182"/>
    </row>
    <row r="17" spans="2:10" ht="15.75">
      <c r="B17" s="182"/>
      <c r="C17" s="182"/>
      <c r="D17" s="182"/>
      <c r="E17" s="182"/>
      <c r="F17" s="182"/>
    </row>
    <row r="18" spans="2:10" ht="15.75">
      <c r="B18" s="182"/>
      <c r="C18" s="182"/>
      <c r="D18" s="182"/>
      <c r="E18" s="182"/>
      <c r="F18" s="182"/>
    </row>
    <row r="19" spans="2:10" ht="15.75">
      <c r="D19" s="181"/>
      <c r="E19" s="181"/>
      <c r="F19" s="181"/>
      <c r="G19" s="181"/>
      <c r="H19" s="181"/>
    </row>
    <row r="20" spans="2:10" ht="15.75">
      <c r="B20" s="180" t="s">
        <v>704</v>
      </c>
      <c r="C20" s="180"/>
      <c r="D20" s="180"/>
      <c r="E20" s="180"/>
      <c r="F20" s="180"/>
      <c r="G20" s="180"/>
      <c r="H20" s="180"/>
    </row>
    <row r="21" spans="2:10" ht="14.25">
      <c r="B21" s="180" t="s">
        <v>703</v>
      </c>
      <c r="C21" s="180"/>
      <c r="D21" s="180"/>
      <c r="E21" s="180"/>
      <c r="F21" s="180"/>
      <c r="G21" s="180"/>
      <c r="H21" s="180"/>
    </row>
    <row r="22" spans="2:10" ht="15.75">
      <c r="B22" s="840" t="s">
        <v>702</v>
      </c>
      <c r="C22" s="840"/>
      <c r="D22" s="840"/>
      <c r="E22" s="840"/>
      <c r="F22" s="840"/>
      <c r="G22" s="840"/>
      <c r="H22" s="840"/>
      <c r="I22" s="840"/>
      <c r="J22" s="178"/>
    </row>
    <row r="23" spans="2:10" ht="15.75">
      <c r="B23" s="839" t="s">
        <v>701</v>
      </c>
      <c r="C23" s="839"/>
      <c r="D23" s="839"/>
      <c r="E23" s="839"/>
      <c r="F23" s="839"/>
      <c r="G23" s="839"/>
      <c r="H23" s="839"/>
      <c r="I23" s="839"/>
      <c r="J23" s="178"/>
    </row>
    <row r="24" spans="2:10" ht="15.75">
      <c r="B24" s="839" t="s">
        <v>700</v>
      </c>
      <c r="C24" s="839"/>
      <c r="D24" s="839"/>
      <c r="E24" s="839"/>
      <c r="F24" s="839"/>
      <c r="G24" s="839"/>
      <c r="H24" s="839"/>
      <c r="I24" s="839"/>
      <c r="J24" s="178"/>
    </row>
    <row r="25" spans="2:10" ht="15.75">
      <c r="B25" s="839" t="s">
        <v>699</v>
      </c>
      <c r="C25" s="839"/>
      <c r="D25" s="839"/>
      <c r="E25" s="839"/>
      <c r="F25" s="839"/>
      <c r="G25" s="839"/>
      <c r="H25" s="839"/>
      <c r="I25" s="839"/>
      <c r="J25" s="178"/>
    </row>
    <row r="26" spans="2:10" ht="15.75">
      <c r="B26" s="839" t="s">
        <v>698</v>
      </c>
      <c r="C26" s="839"/>
      <c r="D26" s="839"/>
      <c r="E26" s="839"/>
      <c r="F26" s="839"/>
      <c r="G26" s="839"/>
      <c r="H26" s="839"/>
      <c r="I26" s="839"/>
      <c r="J26" s="178"/>
    </row>
    <row r="27" spans="2:10" ht="29.25" customHeight="1">
      <c r="B27" s="838" t="s">
        <v>697</v>
      </c>
      <c r="C27" s="838"/>
      <c r="D27" s="838"/>
      <c r="E27" s="838"/>
      <c r="F27" s="838"/>
      <c r="G27" s="838"/>
      <c r="H27" s="838"/>
      <c r="I27" s="838"/>
      <c r="J27" s="838"/>
    </row>
    <row r="28" spans="2:10" ht="28.5" customHeight="1">
      <c r="B28" s="838" t="s">
        <v>696</v>
      </c>
      <c r="C28" s="838"/>
      <c r="D28" s="838"/>
      <c r="E28" s="838"/>
      <c r="F28" s="838"/>
      <c r="G28" s="838"/>
      <c r="H28" s="838"/>
      <c r="I28" s="838"/>
      <c r="J28" s="178"/>
    </row>
    <row r="29" spans="2:10" ht="15.75">
      <c r="B29" s="179" t="s">
        <v>695</v>
      </c>
      <c r="C29" s="179"/>
      <c r="D29" s="179"/>
      <c r="E29" s="179"/>
      <c r="F29" s="179"/>
      <c r="G29" s="179"/>
      <c r="H29" s="179"/>
      <c r="I29" s="178"/>
      <c r="J29" s="178"/>
    </row>
    <row r="30" spans="2:10" ht="15.75">
      <c r="B30" s="179" t="s">
        <v>694</v>
      </c>
      <c r="C30" s="179"/>
      <c r="D30" s="179"/>
      <c r="E30" s="179"/>
      <c r="F30" s="179"/>
      <c r="G30" s="179"/>
      <c r="H30" s="179"/>
      <c r="I30" s="178"/>
      <c r="J30" s="178"/>
    </row>
    <row r="31" spans="2:10" ht="15.75">
      <c r="B31" s="179" t="s">
        <v>693</v>
      </c>
      <c r="C31" s="179"/>
      <c r="D31" s="179"/>
      <c r="E31" s="179"/>
      <c r="F31" s="179"/>
      <c r="G31" s="179"/>
      <c r="H31" s="179"/>
      <c r="I31" s="178"/>
      <c r="J31" s="178"/>
    </row>
    <row r="32" spans="2:10" ht="15.75">
      <c r="B32" s="839" t="s">
        <v>692</v>
      </c>
      <c r="C32" s="839"/>
      <c r="D32" s="839"/>
      <c r="E32" s="839"/>
      <c r="F32" s="839"/>
      <c r="G32" s="839"/>
      <c r="H32" s="839"/>
      <c r="I32" s="839"/>
      <c r="J32" s="178"/>
    </row>
    <row r="33" spans="2:10" ht="15.75">
      <c r="B33" s="840" t="s">
        <v>691</v>
      </c>
      <c r="C33" s="840"/>
      <c r="D33" s="840"/>
      <c r="E33" s="840"/>
      <c r="F33" s="840"/>
      <c r="G33" s="840"/>
      <c r="H33" s="840"/>
      <c r="I33" s="840"/>
      <c r="J33" s="178"/>
    </row>
  </sheetData>
  <mergeCells count="10">
    <mergeCell ref="B27:J27"/>
    <mergeCell ref="B28:I28"/>
    <mergeCell ref="B32:I32"/>
    <mergeCell ref="B33:I33"/>
    <mergeCell ref="A2:F2"/>
    <mergeCell ref="B22:I22"/>
    <mergeCell ref="B23:I23"/>
    <mergeCell ref="B24:I24"/>
    <mergeCell ref="B25:I25"/>
    <mergeCell ref="B26:I26"/>
  </mergeCells>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短期入所療養介護</vt:lpstr>
      <vt:lpstr>①自己点検シート</vt:lpstr>
      <vt:lpstr>②勤務形態一覧表（従来型）</vt:lpstr>
      <vt:lpstr>②勤務形態一覧表（ユニット型）</vt:lpstr>
      <vt:lpstr>②シフト記号表（従来型・ユニット型共通）</vt:lpstr>
      <vt:lpstr>④利用者の状況</vt:lpstr>
      <vt:lpstr>⑤身体拘束者名簿</vt:lpstr>
      <vt:lpstr>'②シフト記号表（従来型・ユニット型共通）'!【記載例】シフト記号</vt:lpstr>
      <vt:lpstr>'②シフト記号表（従来型・ユニット型共通）'!【記載例】シフト記号表</vt:lpstr>
      <vt:lpstr>①自己点検シート!Print_Area</vt:lpstr>
      <vt:lpstr>'②シフト記号表（従来型・ユニット型共通）'!Print_Area</vt:lpstr>
      <vt:lpstr>'②勤務形態一覧表（ユニット型）'!Print_Area</vt:lpstr>
      <vt:lpstr>'②勤務形態一覧表（従来型）'!Print_Area</vt:lpstr>
      <vt:lpstr>短期入所療養介護!Print_Area</vt:lpstr>
      <vt:lpstr>①自己点検シート!Print_Titles</vt:lpstr>
      <vt:lpstr>'②勤務形態一覧表（ユニット型）'!Print_Titles</vt:lpstr>
      <vt:lpstr>'②勤務形態一覧表（従来型）'!Print_Titles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2024-11-11T02:51:50Z</dcterms:created>
  <dcterms:modified xsi:type="dcterms:W3CDTF">2026-03-23T06:41:02Z</dcterms:modified>
</cp:coreProperties>
</file>