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defaultThemeVersion="166925"/>
  <xr:revisionPtr revIDLastSave="0" documentId="13_ncr:1_{086EB095-7BD6-4FBA-AB92-480EFAC096C0}" xr6:coauthVersionLast="36" xr6:coauthVersionMax="36" xr10:uidLastSave="{00000000-0000-0000-0000-000000000000}"/>
  <bookViews>
    <workbookView xWindow="0" yWindow="0" windowWidth="20490" windowHeight="7455" xr2:uid="{FE943D67-245D-4CC9-86B0-4E37B5C0D300}"/>
  </bookViews>
  <sheets>
    <sheet name="地域密着型介護老人福祉施設" sheetId="7" r:id="rId1"/>
    <sheet name="①自己点検シート" sheetId="6" r:id="rId2"/>
    <sheet name="②勤務形態一覧表（ユニット型）" sheetId="2" r:id="rId3"/>
    <sheet name="勤務形態一覧表_シフト記号表" sheetId="3" r:id="rId4"/>
    <sheet name="勤務形態一覧表_（ユニット型）記入方法" sheetId="4" r:id="rId5"/>
    <sheet name="プルダウン・リスト（従来型・ユニット型共通）" sheetId="5" r:id="rId6"/>
    <sheet name="④利用者の状況" sheetId="8" r:id="rId7"/>
  </sheets>
  <externalReferences>
    <externalReference r:id="rId8"/>
    <externalReference r:id="rId9"/>
  </externalReferences>
  <definedNames>
    <definedName name="【記載例】シフト記号" localSheetId="3">勤務形態一覧表_シフト記号表!$C$6:$C$47</definedName>
    <definedName name="【記載例】シフト記号">#REF!</definedName>
    <definedName name="【記載例】シフト記号表" localSheetId="3">勤務形態一覧表_シフト記号表!$C$6:$C$47</definedName>
    <definedName name="【記載例】シフト記号表">'[1]【記載例】シフト記号表（勤務時間帯）'!$C$6:$C$47</definedName>
    <definedName name="_xlnm.Print_Area" localSheetId="1">①自己点検シート!$A$1:$J$573</definedName>
    <definedName name="_xlnm.Print_Area" localSheetId="2">'②勤務形態一覧表（ユニット型）'!$A$1:$BN$237</definedName>
    <definedName name="_xlnm.Print_Area" localSheetId="4">'勤務形態一覧表_（ユニット型）記入方法'!$A$1:$Q$93</definedName>
    <definedName name="_xlnm.Print_Area" localSheetId="3">勤務形態一覧表_シフト記号表!$B$1:$N$54</definedName>
    <definedName name="_xlnm.Print_Titles" localSheetId="2">'②勤務形態一覧表（ユニット型）'!$1:$16</definedName>
    <definedName name="シフト記号表" localSheetId="0">'[2]シフト記号表（勤務時間帯）'!$C$6:$C$35</definedName>
    <definedName name="シフト記号表">勤務形態一覧表_シフト記号表!$C$6:$C$47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 localSheetId="0">[2]プルダウン・リスト!$C$12:$L$12</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3" l="1"/>
  <c r="L46" i="3"/>
  <c r="L45" i="3"/>
  <c r="L47" i="3" s="1"/>
  <c r="D44" i="3"/>
  <c r="L43" i="3"/>
  <c r="L42" i="3"/>
  <c r="L44" i="3" s="1"/>
  <c r="D41" i="3"/>
  <c r="L40" i="3"/>
  <c r="L39" i="3"/>
  <c r="L41" i="3" s="1"/>
  <c r="D38" i="3"/>
  <c r="D37" i="3"/>
  <c r="D36" i="3"/>
  <c r="D35" i="3"/>
  <c r="D34" i="3"/>
  <c r="D33" i="3"/>
  <c r="D32" i="3"/>
  <c r="D31" i="3"/>
  <c r="D30" i="3"/>
  <c r="D29" i="3"/>
  <c r="D28" i="3"/>
  <c r="D27" i="3"/>
  <c r="D26" i="3"/>
  <c r="D25" i="3"/>
  <c r="D24" i="3"/>
  <c r="D23" i="3"/>
  <c r="L22" i="3"/>
  <c r="D22" i="3"/>
  <c r="L21" i="3"/>
  <c r="D21" i="3"/>
  <c r="L20" i="3"/>
  <c r="D20" i="3"/>
  <c r="L19" i="3"/>
  <c r="D19" i="3"/>
  <c r="L18" i="3"/>
  <c r="D18" i="3"/>
  <c r="L17" i="3"/>
  <c r="D17" i="3"/>
  <c r="L16" i="3"/>
  <c r="D16" i="3"/>
  <c r="L15" i="3"/>
  <c r="D15" i="3"/>
  <c r="L14" i="3"/>
  <c r="D14" i="3"/>
  <c r="L13" i="3"/>
  <c r="D13" i="3"/>
  <c r="L12" i="3"/>
  <c r="D12" i="3"/>
  <c r="L11" i="3"/>
  <c r="D11" i="3"/>
  <c r="L10" i="3"/>
  <c r="D10" i="3"/>
  <c r="L9" i="3"/>
  <c r="D9" i="3"/>
  <c r="L8" i="3"/>
  <c r="D8" i="3"/>
  <c r="L7" i="3"/>
  <c r="D7" i="3"/>
  <c r="L6" i="3"/>
  <c r="D6" i="3"/>
  <c r="AJ231" i="2"/>
  <c r="T231" i="2"/>
  <c r="T230" i="2"/>
  <c r="O230" i="2"/>
  <c r="AL228" i="2"/>
  <c r="AE231" i="2" s="1"/>
  <c r="AO231" i="2" s="1"/>
  <c r="AJ236" i="2" s="1"/>
  <c r="AQ226" i="2"/>
  <c r="AE236" i="2" s="1"/>
  <c r="AN226" i="2"/>
  <c r="AL226" i="2"/>
  <c r="AA226" i="2"/>
  <c r="O236" i="2" s="1"/>
  <c r="Y236" i="2" s="1"/>
  <c r="AU222" i="2" s="1"/>
  <c r="X226" i="2"/>
  <c r="O231" i="2" s="1"/>
  <c r="Y231" i="2" s="1"/>
  <c r="T236" i="2" s="1"/>
  <c r="V226" i="2"/>
  <c r="BE216" i="2"/>
  <c r="BD216" i="2"/>
  <c r="BC216" i="2"/>
  <c r="BB216" i="2"/>
  <c r="BA216" i="2"/>
  <c r="AZ216" i="2"/>
  <c r="AY216" i="2"/>
  <c r="AX216" i="2"/>
  <c r="AW216" i="2"/>
  <c r="AV216" i="2"/>
  <c r="AU216" i="2"/>
  <c r="AT216" i="2"/>
  <c r="AS216" i="2"/>
  <c r="AR216" i="2"/>
  <c r="AQ216" i="2"/>
  <c r="AP216" i="2"/>
  <c r="AO216" i="2"/>
  <c r="AN216" i="2"/>
  <c r="AM216" i="2"/>
  <c r="AL216" i="2"/>
  <c r="AK216" i="2"/>
  <c r="AJ216" i="2"/>
  <c r="AI216" i="2"/>
  <c r="AH216" i="2"/>
  <c r="AG216" i="2"/>
  <c r="AF216" i="2"/>
  <c r="AE216" i="2"/>
  <c r="AD216" i="2"/>
  <c r="BF216" i="2" s="1"/>
  <c r="BH216" i="2" s="1"/>
  <c r="AC216" i="2"/>
  <c r="AB216" i="2"/>
  <c r="AA216" i="2"/>
  <c r="L216" i="2"/>
  <c r="J216" i="2"/>
  <c r="BE214" i="2"/>
  <c r="BD214" i="2"/>
  <c r="BC214" i="2"/>
  <c r="BB214" i="2"/>
  <c r="BA214" i="2"/>
  <c r="AZ214" i="2"/>
  <c r="AY214" i="2"/>
  <c r="AX214" i="2"/>
  <c r="AW214" i="2"/>
  <c r="AV214" i="2"/>
  <c r="AU214" i="2"/>
  <c r="AT214" i="2"/>
  <c r="AS214" i="2"/>
  <c r="AR214" i="2"/>
  <c r="AQ214" i="2"/>
  <c r="AP214" i="2"/>
  <c r="AO214" i="2"/>
  <c r="AN214" i="2"/>
  <c r="AM214" i="2"/>
  <c r="AL214" i="2"/>
  <c r="AK214" i="2"/>
  <c r="AJ214" i="2"/>
  <c r="AI214" i="2"/>
  <c r="AH214" i="2"/>
  <c r="AG214" i="2"/>
  <c r="AF214" i="2"/>
  <c r="AE214" i="2"/>
  <c r="AD214" i="2"/>
  <c r="BF214" i="2" s="1"/>
  <c r="BH214" i="2" s="1"/>
  <c r="AC214" i="2"/>
  <c r="AB214" i="2"/>
  <c r="AA214" i="2"/>
  <c r="L214" i="2"/>
  <c r="J214" i="2"/>
  <c r="BE212" i="2"/>
  <c r="BD212" i="2"/>
  <c r="BC212" i="2"/>
  <c r="BB212" i="2"/>
  <c r="BA212" i="2"/>
  <c r="AZ212" i="2"/>
  <c r="AY212" i="2"/>
  <c r="AX212" i="2"/>
  <c r="AW212" i="2"/>
  <c r="AV212" i="2"/>
  <c r="AU212" i="2"/>
  <c r="AT212" i="2"/>
  <c r="AS212" i="2"/>
  <c r="AR212" i="2"/>
  <c r="AQ212" i="2"/>
  <c r="AP212" i="2"/>
  <c r="AO212" i="2"/>
  <c r="AN212" i="2"/>
  <c r="AM212" i="2"/>
  <c r="AL212" i="2"/>
  <c r="AK212" i="2"/>
  <c r="AJ212" i="2"/>
  <c r="AI212" i="2"/>
  <c r="AH212" i="2"/>
  <c r="AG212" i="2"/>
  <c r="AF212" i="2"/>
  <c r="AE212" i="2"/>
  <c r="AD212" i="2"/>
  <c r="BF212" i="2" s="1"/>
  <c r="BH212" i="2" s="1"/>
  <c r="AC212" i="2"/>
  <c r="AB212" i="2"/>
  <c r="AA212" i="2"/>
  <c r="L212" i="2"/>
  <c r="J212" i="2"/>
  <c r="BE210" i="2"/>
  <c r="BD210" i="2"/>
  <c r="BC210" i="2"/>
  <c r="BB210" i="2"/>
  <c r="BA210" i="2"/>
  <c r="AZ210" i="2"/>
  <c r="AY210" i="2"/>
  <c r="AX210" i="2"/>
  <c r="AW210" i="2"/>
  <c r="AV210" i="2"/>
  <c r="AU210" i="2"/>
  <c r="AT210" i="2"/>
  <c r="AS210" i="2"/>
  <c r="AR210" i="2"/>
  <c r="AQ210" i="2"/>
  <c r="AP210" i="2"/>
  <c r="AO210" i="2"/>
  <c r="AN210" i="2"/>
  <c r="AM210" i="2"/>
  <c r="AL210" i="2"/>
  <c r="AK210" i="2"/>
  <c r="AJ210" i="2"/>
  <c r="AI210" i="2"/>
  <c r="AH210" i="2"/>
  <c r="AG210" i="2"/>
  <c r="AF210" i="2"/>
  <c r="AE210" i="2"/>
  <c r="AD210" i="2"/>
  <c r="BF210" i="2" s="1"/>
  <c r="BH210" i="2" s="1"/>
  <c r="AC210" i="2"/>
  <c r="AB210" i="2"/>
  <c r="AA210" i="2"/>
  <c r="L210" i="2"/>
  <c r="J210" i="2"/>
  <c r="BE208" i="2"/>
  <c r="BD208" i="2"/>
  <c r="BC208" i="2"/>
  <c r="BB208" i="2"/>
  <c r="BA208" i="2"/>
  <c r="AZ208" i="2"/>
  <c r="AY208" i="2"/>
  <c r="AX208" i="2"/>
  <c r="AW208" i="2"/>
  <c r="AV208" i="2"/>
  <c r="AU208" i="2"/>
  <c r="AT208" i="2"/>
  <c r="AS208" i="2"/>
  <c r="AR208" i="2"/>
  <c r="AQ208" i="2"/>
  <c r="AP208" i="2"/>
  <c r="AO208" i="2"/>
  <c r="AN208" i="2"/>
  <c r="AM208" i="2"/>
  <c r="AL208" i="2"/>
  <c r="AK208" i="2"/>
  <c r="AJ208" i="2"/>
  <c r="AI208" i="2"/>
  <c r="AH208" i="2"/>
  <c r="AG208" i="2"/>
  <c r="AF208" i="2"/>
  <c r="AE208" i="2"/>
  <c r="AD208" i="2"/>
  <c r="BF208" i="2" s="1"/>
  <c r="BH208" i="2" s="1"/>
  <c r="AC208" i="2"/>
  <c r="AB208" i="2"/>
  <c r="AA208" i="2"/>
  <c r="L208" i="2"/>
  <c r="J208" i="2"/>
  <c r="BE206" i="2"/>
  <c r="BD206" i="2"/>
  <c r="BC206" i="2"/>
  <c r="BB206" i="2"/>
  <c r="BA206" i="2"/>
  <c r="AZ206" i="2"/>
  <c r="AY206" i="2"/>
  <c r="AX206" i="2"/>
  <c r="AW206" i="2"/>
  <c r="AV206" i="2"/>
  <c r="AU206" i="2"/>
  <c r="AT206" i="2"/>
  <c r="AS206" i="2"/>
  <c r="AR206" i="2"/>
  <c r="AQ206" i="2"/>
  <c r="AP206" i="2"/>
  <c r="AO206" i="2"/>
  <c r="AN206" i="2"/>
  <c r="AM206" i="2"/>
  <c r="AL206" i="2"/>
  <c r="AK206" i="2"/>
  <c r="AJ206" i="2"/>
  <c r="AI206" i="2"/>
  <c r="AH206" i="2"/>
  <c r="AG206" i="2"/>
  <c r="AF206" i="2"/>
  <c r="AE206" i="2"/>
  <c r="AD206" i="2"/>
  <c r="BF206" i="2" s="1"/>
  <c r="BH206" i="2" s="1"/>
  <c r="AC206" i="2"/>
  <c r="AB206" i="2"/>
  <c r="AA206" i="2"/>
  <c r="L206" i="2"/>
  <c r="J206" i="2"/>
  <c r="BE204" i="2"/>
  <c r="BD204" i="2"/>
  <c r="BC204" i="2"/>
  <c r="BB204" i="2"/>
  <c r="BA204" i="2"/>
  <c r="AZ204" i="2"/>
  <c r="AY204" i="2"/>
  <c r="AX204" i="2"/>
  <c r="AW204" i="2"/>
  <c r="AV204" i="2"/>
  <c r="AU204" i="2"/>
  <c r="AT204" i="2"/>
  <c r="AS204" i="2"/>
  <c r="AR204" i="2"/>
  <c r="AQ204" i="2"/>
  <c r="AP204" i="2"/>
  <c r="AO204" i="2"/>
  <c r="AN204" i="2"/>
  <c r="AM204" i="2"/>
  <c r="AL204" i="2"/>
  <c r="AK204" i="2"/>
  <c r="AJ204" i="2"/>
  <c r="AI204" i="2"/>
  <c r="AH204" i="2"/>
  <c r="AG204" i="2"/>
  <c r="AF204" i="2"/>
  <c r="AE204" i="2"/>
  <c r="AD204" i="2"/>
  <c r="BF204" i="2" s="1"/>
  <c r="BH204" i="2" s="1"/>
  <c r="AC204" i="2"/>
  <c r="AB204" i="2"/>
  <c r="AA204" i="2"/>
  <c r="L204" i="2"/>
  <c r="J204" i="2"/>
  <c r="BE202" i="2"/>
  <c r="BD202" i="2"/>
  <c r="BC202" i="2"/>
  <c r="BB202" i="2"/>
  <c r="BA202" i="2"/>
  <c r="AZ202" i="2"/>
  <c r="AY202" i="2"/>
  <c r="AX202" i="2"/>
  <c r="AW202" i="2"/>
  <c r="AV202" i="2"/>
  <c r="AU202" i="2"/>
  <c r="AT202" i="2"/>
  <c r="AS202" i="2"/>
  <c r="AR202" i="2"/>
  <c r="AQ202" i="2"/>
  <c r="AP202" i="2"/>
  <c r="AO202" i="2"/>
  <c r="AN202" i="2"/>
  <c r="AM202" i="2"/>
  <c r="AL202" i="2"/>
  <c r="AK202" i="2"/>
  <c r="AJ202" i="2"/>
  <c r="AI202" i="2"/>
  <c r="AH202" i="2"/>
  <c r="AG202" i="2"/>
  <c r="AF202" i="2"/>
  <c r="AE202" i="2"/>
  <c r="AD202" i="2"/>
  <c r="BF202" i="2" s="1"/>
  <c r="BH202" i="2" s="1"/>
  <c r="AC202" i="2"/>
  <c r="AB202" i="2"/>
  <c r="AA202" i="2"/>
  <c r="L202" i="2"/>
  <c r="J202" i="2"/>
  <c r="BE200" i="2"/>
  <c r="BD200" i="2"/>
  <c r="BC200" i="2"/>
  <c r="BB200" i="2"/>
  <c r="BA200" i="2"/>
  <c r="AZ200" i="2"/>
  <c r="AY200" i="2"/>
  <c r="AX200" i="2"/>
  <c r="AW200" i="2"/>
  <c r="AV200" i="2"/>
  <c r="AU200" i="2"/>
  <c r="AT200" i="2"/>
  <c r="AS200" i="2"/>
  <c r="AR200" i="2"/>
  <c r="AQ200" i="2"/>
  <c r="AP200" i="2"/>
  <c r="AO200" i="2"/>
  <c r="AN200" i="2"/>
  <c r="AM200" i="2"/>
  <c r="AL200" i="2"/>
  <c r="AK200" i="2"/>
  <c r="AJ200" i="2"/>
  <c r="AI200" i="2"/>
  <c r="AH200" i="2"/>
  <c r="AG200" i="2"/>
  <c r="AF200" i="2"/>
  <c r="AE200" i="2"/>
  <c r="AD200" i="2"/>
  <c r="BF200" i="2" s="1"/>
  <c r="BH200" i="2" s="1"/>
  <c r="AC200" i="2"/>
  <c r="AB200" i="2"/>
  <c r="AA200" i="2"/>
  <c r="L200" i="2"/>
  <c r="J200" i="2"/>
  <c r="BE198" i="2"/>
  <c r="BD198" i="2"/>
  <c r="BC198" i="2"/>
  <c r="BB198" i="2"/>
  <c r="BA198" i="2"/>
  <c r="AZ198" i="2"/>
  <c r="AY198" i="2"/>
  <c r="AX198" i="2"/>
  <c r="AW198" i="2"/>
  <c r="AV198" i="2"/>
  <c r="AU198" i="2"/>
  <c r="AT198" i="2"/>
  <c r="AS198" i="2"/>
  <c r="AR198" i="2"/>
  <c r="AQ198" i="2"/>
  <c r="AP198" i="2"/>
  <c r="AO198" i="2"/>
  <c r="AN198" i="2"/>
  <c r="AM198" i="2"/>
  <c r="AL198" i="2"/>
  <c r="AK198" i="2"/>
  <c r="AJ198" i="2"/>
  <c r="AI198" i="2"/>
  <c r="AH198" i="2"/>
  <c r="AG198" i="2"/>
  <c r="AF198" i="2"/>
  <c r="AE198" i="2"/>
  <c r="AD198" i="2"/>
  <c r="BF198" i="2" s="1"/>
  <c r="BH198" i="2" s="1"/>
  <c r="AC198" i="2"/>
  <c r="AB198" i="2"/>
  <c r="AA198" i="2"/>
  <c r="L198" i="2"/>
  <c r="J198" i="2"/>
  <c r="BE196" i="2"/>
  <c r="BD196" i="2"/>
  <c r="BC196" i="2"/>
  <c r="BB196" i="2"/>
  <c r="BA196" i="2"/>
  <c r="AZ196" i="2"/>
  <c r="AY196" i="2"/>
  <c r="AX196" i="2"/>
  <c r="AW196" i="2"/>
  <c r="AV196" i="2"/>
  <c r="AU196" i="2"/>
  <c r="AT196" i="2"/>
  <c r="AS196" i="2"/>
  <c r="AR196" i="2"/>
  <c r="AQ196" i="2"/>
  <c r="AP196" i="2"/>
  <c r="AO196" i="2"/>
  <c r="AN196" i="2"/>
  <c r="AM196" i="2"/>
  <c r="AL196" i="2"/>
  <c r="AK196" i="2"/>
  <c r="AJ196" i="2"/>
  <c r="AI196" i="2"/>
  <c r="AH196" i="2"/>
  <c r="AG196" i="2"/>
  <c r="AF196" i="2"/>
  <c r="AE196" i="2"/>
  <c r="AD196" i="2"/>
  <c r="BF196" i="2" s="1"/>
  <c r="BH196" i="2" s="1"/>
  <c r="AC196" i="2"/>
  <c r="AB196" i="2"/>
  <c r="AA196" i="2"/>
  <c r="L196" i="2"/>
  <c r="J196" i="2"/>
  <c r="BE194" i="2"/>
  <c r="BD194" i="2"/>
  <c r="BC194" i="2"/>
  <c r="BB194" i="2"/>
  <c r="BA194" i="2"/>
  <c r="AZ194" i="2"/>
  <c r="AY194" i="2"/>
  <c r="AX194" i="2"/>
  <c r="AW194" i="2"/>
  <c r="AV194" i="2"/>
  <c r="AU194" i="2"/>
  <c r="AT194" i="2"/>
  <c r="AS194" i="2"/>
  <c r="AR194" i="2"/>
  <c r="AQ194" i="2"/>
  <c r="AP194" i="2"/>
  <c r="AO194" i="2"/>
  <c r="AN194" i="2"/>
  <c r="AM194" i="2"/>
  <c r="AL194" i="2"/>
  <c r="AK194" i="2"/>
  <c r="AJ194" i="2"/>
  <c r="AI194" i="2"/>
  <c r="AH194" i="2"/>
  <c r="AG194" i="2"/>
  <c r="AF194" i="2"/>
  <c r="AE194" i="2"/>
  <c r="AD194" i="2"/>
  <c r="BF194" i="2" s="1"/>
  <c r="BH194" i="2" s="1"/>
  <c r="AC194" i="2"/>
  <c r="AB194" i="2"/>
  <c r="AA194" i="2"/>
  <c r="L194" i="2"/>
  <c r="J194" i="2"/>
  <c r="BE192" i="2"/>
  <c r="BD192" i="2"/>
  <c r="BC192" i="2"/>
  <c r="BB192" i="2"/>
  <c r="BA192" i="2"/>
  <c r="AZ192" i="2"/>
  <c r="AY192" i="2"/>
  <c r="AX192" i="2"/>
  <c r="AW192" i="2"/>
  <c r="AV192" i="2"/>
  <c r="AU192" i="2"/>
  <c r="AT192" i="2"/>
  <c r="AS192" i="2"/>
  <c r="AR192" i="2"/>
  <c r="AQ192" i="2"/>
  <c r="AP192" i="2"/>
  <c r="AO192" i="2"/>
  <c r="AN192" i="2"/>
  <c r="AM192" i="2"/>
  <c r="AL192" i="2"/>
  <c r="AK192" i="2"/>
  <c r="AJ192" i="2"/>
  <c r="AI192" i="2"/>
  <c r="AH192" i="2"/>
  <c r="AG192" i="2"/>
  <c r="AF192" i="2"/>
  <c r="AE192" i="2"/>
  <c r="AD192" i="2"/>
  <c r="BF192" i="2" s="1"/>
  <c r="BH192" i="2" s="1"/>
  <c r="AC192" i="2"/>
  <c r="AB192" i="2"/>
  <c r="AA192" i="2"/>
  <c r="L192" i="2"/>
  <c r="J192" i="2"/>
  <c r="BE190" i="2"/>
  <c r="BD190" i="2"/>
  <c r="BC190" i="2"/>
  <c r="BB190" i="2"/>
  <c r="BA190" i="2"/>
  <c r="AZ190" i="2"/>
  <c r="AY190" i="2"/>
  <c r="AX190" i="2"/>
  <c r="AW190" i="2"/>
  <c r="AV190" i="2"/>
  <c r="AU190" i="2"/>
  <c r="AT190" i="2"/>
  <c r="AS190" i="2"/>
  <c r="AR190" i="2"/>
  <c r="AQ190" i="2"/>
  <c r="AP190" i="2"/>
  <c r="AO190" i="2"/>
  <c r="AN190" i="2"/>
  <c r="AM190" i="2"/>
  <c r="AL190" i="2"/>
  <c r="AK190" i="2"/>
  <c r="AJ190" i="2"/>
  <c r="AI190" i="2"/>
  <c r="AH190" i="2"/>
  <c r="AG190" i="2"/>
  <c r="AF190" i="2"/>
  <c r="AE190" i="2"/>
  <c r="AD190" i="2"/>
  <c r="BF190" i="2" s="1"/>
  <c r="BH190" i="2" s="1"/>
  <c r="AC190" i="2"/>
  <c r="AB190" i="2"/>
  <c r="AA190" i="2"/>
  <c r="L190" i="2"/>
  <c r="J190" i="2"/>
  <c r="BE188" i="2"/>
  <c r="BD188" i="2"/>
  <c r="BC188" i="2"/>
  <c r="BB188" i="2"/>
  <c r="BA188" i="2"/>
  <c r="AZ188" i="2"/>
  <c r="AY188" i="2"/>
  <c r="AX188" i="2"/>
  <c r="AW188" i="2"/>
  <c r="AV188" i="2"/>
  <c r="AU188" i="2"/>
  <c r="AT188" i="2"/>
  <c r="AS188" i="2"/>
  <c r="AR188" i="2"/>
  <c r="AQ188" i="2"/>
  <c r="AP188" i="2"/>
  <c r="AO188" i="2"/>
  <c r="AN188" i="2"/>
  <c r="AM188" i="2"/>
  <c r="AL188" i="2"/>
  <c r="AK188" i="2"/>
  <c r="AJ188" i="2"/>
  <c r="AI188" i="2"/>
  <c r="AH188" i="2"/>
  <c r="AG188" i="2"/>
  <c r="AF188" i="2"/>
  <c r="AE188" i="2"/>
  <c r="AD188" i="2"/>
  <c r="BF188" i="2" s="1"/>
  <c r="BH188" i="2" s="1"/>
  <c r="AC188" i="2"/>
  <c r="AB188" i="2"/>
  <c r="AA188" i="2"/>
  <c r="L188" i="2"/>
  <c r="J188" i="2"/>
  <c r="BE186" i="2"/>
  <c r="BD186" i="2"/>
  <c r="BC186" i="2"/>
  <c r="BB186" i="2"/>
  <c r="BA186" i="2"/>
  <c r="AZ186" i="2"/>
  <c r="AY186" i="2"/>
  <c r="AX186" i="2"/>
  <c r="AW186" i="2"/>
  <c r="AV186" i="2"/>
  <c r="AU186" i="2"/>
  <c r="AT186" i="2"/>
  <c r="AS186" i="2"/>
  <c r="AR186" i="2"/>
  <c r="AQ186" i="2"/>
  <c r="AP186" i="2"/>
  <c r="AO186" i="2"/>
  <c r="AN186" i="2"/>
  <c r="AM186" i="2"/>
  <c r="AL186" i="2"/>
  <c r="AK186" i="2"/>
  <c r="AJ186" i="2"/>
  <c r="AI186" i="2"/>
  <c r="AH186" i="2"/>
  <c r="AG186" i="2"/>
  <c r="AF186" i="2"/>
  <c r="AE186" i="2"/>
  <c r="AD186" i="2"/>
  <c r="BF186" i="2" s="1"/>
  <c r="BH186" i="2" s="1"/>
  <c r="AC186" i="2"/>
  <c r="AB186" i="2"/>
  <c r="AA186" i="2"/>
  <c r="L186" i="2"/>
  <c r="J186" i="2"/>
  <c r="BE184" i="2"/>
  <c r="BD184" i="2"/>
  <c r="BC184" i="2"/>
  <c r="BB184" i="2"/>
  <c r="BA184" i="2"/>
  <c r="AZ184" i="2"/>
  <c r="AY184" i="2"/>
  <c r="AX184" i="2"/>
  <c r="AW184" i="2"/>
  <c r="AV184" i="2"/>
  <c r="AU184" i="2"/>
  <c r="AT184" i="2"/>
  <c r="AS184" i="2"/>
  <c r="AR184" i="2"/>
  <c r="AQ184" i="2"/>
  <c r="AP184" i="2"/>
  <c r="AO184" i="2"/>
  <c r="AN184" i="2"/>
  <c r="AM184" i="2"/>
  <c r="AL184" i="2"/>
  <c r="AK184" i="2"/>
  <c r="AJ184" i="2"/>
  <c r="AI184" i="2"/>
  <c r="AH184" i="2"/>
  <c r="AG184" i="2"/>
  <c r="AF184" i="2"/>
  <c r="AE184" i="2"/>
  <c r="AD184" i="2"/>
  <c r="BF184" i="2" s="1"/>
  <c r="BH184" i="2" s="1"/>
  <c r="AC184" i="2"/>
  <c r="AB184" i="2"/>
  <c r="AA184" i="2"/>
  <c r="L184" i="2"/>
  <c r="J184" i="2"/>
  <c r="BE182" i="2"/>
  <c r="BD182" i="2"/>
  <c r="BC182" i="2"/>
  <c r="BB182" i="2"/>
  <c r="BA182" i="2"/>
  <c r="AZ182" i="2"/>
  <c r="AY182" i="2"/>
  <c r="AX182" i="2"/>
  <c r="AW182" i="2"/>
  <c r="AV182" i="2"/>
  <c r="AU182" i="2"/>
  <c r="AT182" i="2"/>
  <c r="AS182" i="2"/>
  <c r="AR182" i="2"/>
  <c r="AQ182" i="2"/>
  <c r="AP182" i="2"/>
  <c r="AO182" i="2"/>
  <c r="AN182" i="2"/>
  <c r="AM182" i="2"/>
  <c r="AL182" i="2"/>
  <c r="AK182" i="2"/>
  <c r="AJ182" i="2"/>
  <c r="AI182" i="2"/>
  <c r="AH182" i="2"/>
  <c r="AG182" i="2"/>
  <c r="AF182" i="2"/>
  <c r="AE182" i="2"/>
  <c r="AD182" i="2"/>
  <c r="BF182" i="2" s="1"/>
  <c r="BH182" i="2" s="1"/>
  <c r="AC182" i="2"/>
  <c r="AB182" i="2"/>
  <c r="AA182" i="2"/>
  <c r="L182" i="2"/>
  <c r="J182" i="2"/>
  <c r="BE180" i="2"/>
  <c r="BD180" i="2"/>
  <c r="BC180" i="2"/>
  <c r="BB180" i="2"/>
  <c r="BA180" i="2"/>
  <c r="AZ180" i="2"/>
  <c r="AY180" i="2"/>
  <c r="AX180" i="2"/>
  <c r="AW180" i="2"/>
  <c r="AV180" i="2"/>
  <c r="AU180" i="2"/>
  <c r="AT180" i="2"/>
  <c r="AS180" i="2"/>
  <c r="AR180" i="2"/>
  <c r="AQ180" i="2"/>
  <c r="AP180" i="2"/>
  <c r="AO180" i="2"/>
  <c r="AN180" i="2"/>
  <c r="AM180" i="2"/>
  <c r="AL180" i="2"/>
  <c r="AK180" i="2"/>
  <c r="AJ180" i="2"/>
  <c r="AI180" i="2"/>
  <c r="AH180" i="2"/>
  <c r="AG180" i="2"/>
  <c r="AF180" i="2"/>
  <c r="AE180" i="2"/>
  <c r="AD180" i="2"/>
  <c r="BF180" i="2" s="1"/>
  <c r="BH180" i="2" s="1"/>
  <c r="AC180" i="2"/>
  <c r="AB180" i="2"/>
  <c r="AA180" i="2"/>
  <c r="L180" i="2"/>
  <c r="J180" i="2"/>
  <c r="BE178" i="2"/>
  <c r="BD178" i="2"/>
  <c r="BC178" i="2"/>
  <c r="BB178" i="2"/>
  <c r="BA178" i="2"/>
  <c r="AZ178" i="2"/>
  <c r="AY178" i="2"/>
  <c r="AX178" i="2"/>
  <c r="AW178" i="2"/>
  <c r="AV178" i="2"/>
  <c r="AU178" i="2"/>
  <c r="AT178" i="2"/>
  <c r="AS178" i="2"/>
  <c r="AR178" i="2"/>
  <c r="AQ178" i="2"/>
  <c r="AP178" i="2"/>
  <c r="AO178" i="2"/>
  <c r="AN178" i="2"/>
  <c r="AM178" i="2"/>
  <c r="AL178" i="2"/>
  <c r="AK178" i="2"/>
  <c r="AJ178" i="2"/>
  <c r="AI178" i="2"/>
  <c r="AH178" i="2"/>
  <c r="AG178" i="2"/>
  <c r="AF178" i="2"/>
  <c r="AE178" i="2"/>
  <c r="AD178" i="2"/>
  <c r="BF178" i="2" s="1"/>
  <c r="BH178" i="2" s="1"/>
  <c r="AC178" i="2"/>
  <c r="AB178" i="2"/>
  <c r="AA178" i="2"/>
  <c r="L178" i="2"/>
  <c r="J178" i="2"/>
  <c r="BE176" i="2"/>
  <c r="BD176" i="2"/>
  <c r="BC176" i="2"/>
  <c r="BB176" i="2"/>
  <c r="BA176" i="2"/>
  <c r="AZ176" i="2"/>
  <c r="AY176" i="2"/>
  <c r="AX176" i="2"/>
  <c r="AW176" i="2"/>
  <c r="AV176" i="2"/>
  <c r="AU176" i="2"/>
  <c r="AT176" i="2"/>
  <c r="AS176" i="2"/>
  <c r="AR176" i="2"/>
  <c r="AQ176" i="2"/>
  <c r="AP176" i="2"/>
  <c r="AO176" i="2"/>
  <c r="AN176" i="2"/>
  <c r="AM176" i="2"/>
  <c r="AL176" i="2"/>
  <c r="AK176" i="2"/>
  <c r="AJ176" i="2"/>
  <c r="AI176" i="2"/>
  <c r="AH176" i="2"/>
  <c r="AG176" i="2"/>
  <c r="AF176" i="2"/>
  <c r="AE176" i="2"/>
  <c r="AD176" i="2"/>
  <c r="BF176" i="2" s="1"/>
  <c r="BH176" i="2" s="1"/>
  <c r="AC176" i="2"/>
  <c r="AB176" i="2"/>
  <c r="AA176" i="2"/>
  <c r="L176" i="2"/>
  <c r="J176" i="2"/>
  <c r="BE174" i="2"/>
  <c r="BD174" i="2"/>
  <c r="BC174" i="2"/>
  <c r="BB174" i="2"/>
  <c r="BA174" i="2"/>
  <c r="AZ174" i="2"/>
  <c r="AY174" i="2"/>
  <c r="AX174" i="2"/>
  <c r="AW174" i="2"/>
  <c r="AV174" i="2"/>
  <c r="AU174" i="2"/>
  <c r="AT174" i="2"/>
  <c r="AS174" i="2"/>
  <c r="AR174" i="2"/>
  <c r="AQ174" i="2"/>
  <c r="AP174" i="2"/>
  <c r="AO174" i="2"/>
  <c r="AN174" i="2"/>
  <c r="AM174" i="2"/>
  <c r="AL174" i="2"/>
  <c r="AK174" i="2"/>
  <c r="AJ174" i="2"/>
  <c r="AI174" i="2"/>
  <c r="AH174" i="2"/>
  <c r="AG174" i="2"/>
  <c r="AF174" i="2"/>
  <c r="AE174" i="2"/>
  <c r="AD174" i="2"/>
  <c r="BF174" i="2" s="1"/>
  <c r="BH174" i="2" s="1"/>
  <c r="AC174" i="2"/>
  <c r="AB174" i="2"/>
  <c r="AA174" i="2"/>
  <c r="L174" i="2"/>
  <c r="J174" i="2"/>
  <c r="BE172" i="2"/>
  <c r="BD172" i="2"/>
  <c r="BC172" i="2"/>
  <c r="BB172" i="2"/>
  <c r="BA172" i="2"/>
  <c r="AZ172" i="2"/>
  <c r="AY172" i="2"/>
  <c r="AX172" i="2"/>
  <c r="AW172" i="2"/>
  <c r="AV172" i="2"/>
  <c r="AU172" i="2"/>
  <c r="AT172" i="2"/>
  <c r="AS172" i="2"/>
  <c r="AR172" i="2"/>
  <c r="AQ172" i="2"/>
  <c r="AP172" i="2"/>
  <c r="AO172" i="2"/>
  <c r="AN172" i="2"/>
  <c r="AM172" i="2"/>
  <c r="AL172" i="2"/>
  <c r="AK172" i="2"/>
  <c r="AJ172" i="2"/>
  <c r="AI172" i="2"/>
  <c r="AH172" i="2"/>
  <c r="AG172" i="2"/>
  <c r="AF172" i="2"/>
  <c r="AE172" i="2"/>
  <c r="AD172" i="2"/>
  <c r="BF172" i="2" s="1"/>
  <c r="BH172" i="2" s="1"/>
  <c r="AC172" i="2"/>
  <c r="AB172" i="2"/>
  <c r="AA172" i="2"/>
  <c r="L172" i="2"/>
  <c r="J172" i="2"/>
  <c r="BE170" i="2"/>
  <c r="BD170" i="2"/>
  <c r="BC170" i="2"/>
  <c r="BB170" i="2"/>
  <c r="BA170" i="2"/>
  <c r="AZ170" i="2"/>
  <c r="AY170" i="2"/>
  <c r="AX170" i="2"/>
  <c r="AW170" i="2"/>
  <c r="AV170" i="2"/>
  <c r="AU170" i="2"/>
  <c r="AT170" i="2"/>
  <c r="AS170" i="2"/>
  <c r="AR170" i="2"/>
  <c r="AQ170" i="2"/>
  <c r="AP170" i="2"/>
  <c r="AO170" i="2"/>
  <c r="AN170" i="2"/>
  <c r="AM170" i="2"/>
  <c r="AL170" i="2"/>
  <c r="AK170" i="2"/>
  <c r="AJ170" i="2"/>
  <c r="AI170" i="2"/>
  <c r="AH170" i="2"/>
  <c r="AG170" i="2"/>
  <c r="AF170" i="2"/>
  <c r="AE170" i="2"/>
  <c r="AD170" i="2"/>
  <c r="BF170" i="2" s="1"/>
  <c r="BH170" i="2" s="1"/>
  <c r="AC170" i="2"/>
  <c r="AB170" i="2"/>
  <c r="AA170" i="2"/>
  <c r="L170" i="2"/>
  <c r="J170" i="2"/>
  <c r="BE168" i="2"/>
  <c r="BD168" i="2"/>
  <c r="BC168" i="2"/>
  <c r="BB168" i="2"/>
  <c r="BA168" i="2"/>
  <c r="AZ168" i="2"/>
  <c r="AY168" i="2"/>
  <c r="AX168" i="2"/>
  <c r="AW168" i="2"/>
  <c r="AV168" i="2"/>
  <c r="AU168" i="2"/>
  <c r="AT168" i="2"/>
  <c r="AS168" i="2"/>
  <c r="AR168" i="2"/>
  <c r="AQ168" i="2"/>
  <c r="AP168" i="2"/>
  <c r="AO168" i="2"/>
  <c r="AN168" i="2"/>
  <c r="AM168" i="2"/>
  <c r="AL168" i="2"/>
  <c r="AK168" i="2"/>
  <c r="AJ168" i="2"/>
  <c r="AI168" i="2"/>
  <c r="AH168" i="2"/>
  <c r="AG168" i="2"/>
  <c r="AF168" i="2"/>
  <c r="AE168" i="2"/>
  <c r="AD168" i="2"/>
  <c r="BF168" i="2" s="1"/>
  <c r="BH168" i="2" s="1"/>
  <c r="AC168" i="2"/>
  <c r="AB168" i="2"/>
  <c r="AA168" i="2"/>
  <c r="L168" i="2"/>
  <c r="J168" i="2"/>
  <c r="BE166" i="2"/>
  <c r="BD166" i="2"/>
  <c r="BC166" i="2"/>
  <c r="BB166" i="2"/>
  <c r="BA166" i="2"/>
  <c r="AZ166" i="2"/>
  <c r="AY166" i="2"/>
  <c r="AX166" i="2"/>
  <c r="AW166" i="2"/>
  <c r="AV166" i="2"/>
  <c r="AU166" i="2"/>
  <c r="AT166" i="2"/>
  <c r="AS166" i="2"/>
  <c r="AR166" i="2"/>
  <c r="AQ166" i="2"/>
  <c r="AP166" i="2"/>
  <c r="AO166" i="2"/>
  <c r="AN166" i="2"/>
  <c r="AM166" i="2"/>
  <c r="AL166" i="2"/>
  <c r="AK166" i="2"/>
  <c r="AJ166" i="2"/>
  <c r="AI166" i="2"/>
  <c r="AH166" i="2"/>
  <c r="AG166" i="2"/>
  <c r="AF166" i="2"/>
  <c r="AE166" i="2"/>
  <c r="AD166" i="2"/>
  <c r="BF166" i="2" s="1"/>
  <c r="BH166" i="2" s="1"/>
  <c r="AC166" i="2"/>
  <c r="AB166" i="2"/>
  <c r="AA166" i="2"/>
  <c r="L166" i="2"/>
  <c r="J166" i="2"/>
  <c r="BE164" i="2"/>
  <c r="BD164" i="2"/>
  <c r="BC164" i="2"/>
  <c r="BB164" i="2"/>
  <c r="BA164" i="2"/>
  <c r="AZ164" i="2"/>
  <c r="AY164" i="2"/>
  <c r="AX164" i="2"/>
  <c r="AW164" i="2"/>
  <c r="AV164" i="2"/>
  <c r="AU164" i="2"/>
  <c r="AT164" i="2"/>
  <c r="AS164" i="2"/>
  <c r="AR164" i="2"/>
  <c r="AQ164" i="2"/>
  <c r="AP164" i="2"/>
  <c r="AO164" i="2"/>
  <c r="AN164" i="2"/>
  <c r="AM164" i="2"/>
  <c r="AL164" i="2"/>
  <c r="AK164" i="2"/>
  <c r="AJ164" i="2"/>
  <c r="AI164" i="2"/>
  <c r="AH164" i="2"/>
  <c r="AG164" i="2"/>
  <c r="AF164" i="2"/>
  <c r="AE164" i="2"/>
  <c r="AD164" i="2"/>
  <c r="BF164" i="2" s="1"/>
  <c r="BH164" i="2" s="1"/>
  <c r="AC164" i="2"/>
  <c r="AB164" i="2"/>
  <c r="AA164" i="2"/>
  <c r="L164" i="2"/>
  <c r="J164" i="2"/>
  <c r="BE162" i="2"/>
  <c r="BD162" i="2"/>
  <c r="BC162" i="2"/>
  <c r="BB162" i="2"/>
  <c r="BA162" i="2"/>
  <c r="AZ162" i="2"/>
  <c r="AY162" i="2"/>
  <c r="AX162" i="2"/>
  <c r="AW162" i="2"/>
  <c r="AV162" i="2"/>
  <c r="AU162" i="2"/>
  <c r="AT162" i="2"/>
  <c r="AS162" i="2"/>
  <c r="AR162" i="2"/>
  <c r="AQ162" i="2"/>
  <c r="AP162" i="2"/>
  <c r="AO162" i="2"/>
  <c r="AN162" i="2"/>
  <c r="AM162" i="2"/>
  <c r="AL162" i="2"/>
  <c r="AK162" i="2"/>
  <c r="AJ162" i="2"/>
  <c r="AI162" i="2"/>
  <c r="AH162" i="2"/>
  <c r="AG162" i="2"/>
  <c r="AF162" i="2"/>
  <c r="AE162" i="2"/>
  <c r="AD162" i="2"/>
  <c r="BF162" i="2" s="1"/>
  <c r="BH162" i="2" s="1"/>
  <c r="AC162" i="2"/>
  <c r="AB162" i="2"/>
  <c r="AA162" i="2"/>
  <c r="L162" i="2"/>
  <c r="J162" i="2"/>
  <c r="BE160" i="2"/>
  <c r="BD160" i="2"/>
  <c r="BC160" i="2"/>
  <c r="BB160" i="2"/>
  <c r="BA160" i="2"/>
  <c r="AZ160" i="2"/>
  <c r="AY160" i="2"/>
  <c r="AX160" i="2"/>
  <c r="AW160" i="2"/>
  <c r="AV160" i="2"/>
  <c r="AU160" i="2"/>
  <c r="AT160" i="2"/>
  <c r="AS160" i="2"/>
  <c r="AR160" i="2"/>
  <c r="AQ160" i="2"/>
  <c r="AP160" i="2"/>
  <c r="AO160" i="2"/>
  <c r="AN160" i="2"/>
  <c r="AM160" i="2"/>
  <c r="AL160" i="2"/>
  <c r="AK160" i="2"/>
  <c r="AJ160" i="2"/>
  <c r="AI160" i="2"/>
  <c r="AH160" i="2"/>
  <c r="AG160" i="2"/>
  <c r="AF160" i="2"/>
  <c r="AE160" i="2"/>
  <c r="AD160" i="2"/>
  <c r="BF160" i="2" s="1"/>
  <c r="BH160" i="2" s="1"/>
  <c r="AC160" i="2"/>
  <c r="AB160" i="2"/>
  <c r="AA160" i="2"/>
  <c r="L160" i="2"/>
  <c r="J160" i="2"/>
  <c r="BE158" i="2"/>
  <c r="BD158" i="2"/>
  <c r="BC158" i="2"/>
  <c r="BB158" i="2"/>
  <c r="BA158" i="2"/>
  <c r="AZ158" i="2"/>
  <c r="AY158" i="2"/>
  <c r="AX158" i="2"/>
  <c r="AW158" i="2"/>
  <c r="AV158" i="2"/>
  <c r="AU158" i="2"/>
  <c r="AT158" i="2"/>
  <c r="AS158" i="2"/>
  <c r="AR158" i="2"/>
  <c r="AQ158" i="2"/>
  <c r="AP158" i="2"/>
  <c r="AO158" i="2"/>
  <c r="AN158" i="2"/>
  <c r="AM158" i="2"/>
  <c r="AL158" i="2"/>
  <c r="AK158" i="2"/>
  <c r="AJ158" i="2"/>
  <c r="AI158" i="2"/>
  <c r="AH158" i="2"/>
  <c r="AG158" i="2"/>
  <c r="AF158" i="2"/>
  <c r="AE158" i="2"/>
  <c r="AD158" i="2"/>
  <c r="BF158" i="2" s="1"/>
  <c r="BH158" i="2" s="1"/>
  <c r="AC158" i="2"/>
  <c r="AB158" i="2"/>
  <c r="AA158" i="2"/>
  <c r="L158" i="2"/>
  <c r="J158" i="2"/>
  <c r="BE156" i="2"/>
  <c r="BD156" i="2"/>
  <c r="BC156" i="2"/>
  <c r="BB156" i="2"/>
  <c r="BA156" i="2"/>
  <c r="AZ156" i="2"/>
  <c r="AY156" i="2"/>
  <c r="AX156" i="2"/>
  <c r="AW156" i="2"/>
  <c r="AV156" i="2"/>
  <c r="AU156" i="2"/>
  <c r="AT156" i="2"/>
  <c r="AS156" i="2"/>
  <c r="AR156" i="2"/>
  <c r="AQ156" i="2"/>
  <c r="AP156" i="2"/>
  <c r="AO156" i="2"/>
  <c r="AN156" i="2"/>
  <c r="AM156" i="2"/>
  <c r="AL156" i="2"/>
  <c r="AK156" i="2"/>
  <c r="AJ156" i="2"/>
  <c r="AI156" i="2"/>
  <c r="AH156" i="2"/>
  <c r="AG156" i="2"/>
  <c r="AF156" i="2"/>
  <c r="AE156" i="2"/>
  <c r="AD156" i="2"/>
  <c r="BF156" i="2" s="1"/>
  <c r="BH156" i="2" s="1"/>
  <c r="AC156" i="2"/>
  <c r="AB156" i="2"/>
  <c r="AA156" i="2"/>
  <c r="L156" i="2"/>
  <c r="J156" i="2"/>
  <c r="BE154" i="2"/>
  <c r="BD154" i="2"/>
  <c r="BC154" i="2"/>
  <c r="BB154" i="2"/>
  <c r="BA154" i="2"/>
  <c r="AZ154" i="2"/>
  <c r="AY154" i="2"/>
  <c r="AX154" i="2"/>
  <c r="AW154" i="2"/>
  <c r="AV154" i="2"/>
  <c r="AU154" i="2"/>
  <c r="AT154" i="2"/>
  <c r="AS154" i="2"/>
  <c r="AR154" i="2"/>
  <c r="AQ154" i="2"/>
  <c r="AP154" i="2"/>
  <c r="AO154" i="2"/>
  <c r="AN154" i="2"/>
  <c r="AM154" i="2"/>
  <c r="AL154" i="2"/>
  <c r="AK154" i="2"/>
  <c r="AJ154" i="2"/>
  <c r="AI154" i="2"/>
  <c r="AH154" i="2"/>
  <c r="AG154" i="2"/>
  <c r="AF154" i="2"/>
  <c r="AE154" i="2"/>
  <c r="AD154" i="2"/>
  <c r="BF154" i="2" s="1"/>
  <c r="BH154" i="2" s="1"/>
  <c r="AC154" i="2"/>
  <c r="AB154" i="2"/>
  <c r="AA154" i="2"/>
  <c r="L154" i="2"/>
  <c r="J154" i="2"/>
  <c r="BE152" i="2"/>
  <c r="BD152" i="2"/>
  <c r="BC152" i="2"/>
  <c r="BB152" i="2"/>
  <c r="BA152" i="2"/>
  <c r="AZ152" i="2"/>
  <c r="AY152" i="2"/>
  <c r="AX152" i="2"/>
  <c r="AW152" i="2"/>
  <c r="AV152" i="2"/>
  <c r="AU152" i="2"/>
  <c r="AT152" i="2"/>
  <c r="AS152" i="2"/>
  <c r="AR152" i="2"/>
  <c r="AQ152" i="2"/>
  <c r="AP152" i="2"/>
  <c r="AO152" i="2"/>
  <c r="AN152" i="2"/>
  <c r="AM152" i="2"/>
  <c r="AL152" i="2"/>
  <c r="AK152" i="2"/>
  <c r="AJ152" i="2"/>
  <c r="AI152" i="2"/>
  <c r="AH152" i="2"/>
  <c r="AG152" i="2"/>
  <c r="AF152" i="2"/>
  <c r="AE152" i="2"/>
  <c r="AD152" i="2"/>
  <c r="BF152" i="2" s="1"/>
  <c r="BH152" i="2" s="1"/>
  <c r="AC152" i="2"/>
  <c r="AB152" i="2"/>
  <c r="AA152" i="2"/>
  <c r="L152" i="2"/>
  <c r="J152" i="2"/>
  <c r="BE150" i="2"/>
  <c r="BD150" i="2"/>
  <c r="BC150" i="2"/>
  <c r="BB150" i="2"/>
  <c r="BA150" i="2"/>
  <c r="AZ150" i="2"/>
  <c r="AY150" i="2"/>
  <c r="AX150" i="2"/>
  <c r="AW150" i="2"/>
  <c r="AV150" i="2"/>
  <c r="AU150" i="2"/>
  <c r="AT150" i="2"/>
  <c r="AS150" i="2"/>
  <c r="AR150" i="2"/>
  <c r="AQ150" i="2"/>
  <c r="AP150" i="2"/>
  <c r="AO150" i="2"/>
  <c r="AN150" i="2"/>
  <c r="AM150" i="2"/>
  <c r="AL150" i="2"/>
  <c r="AK150" i="2"/>
  <c r="AJ150" i="2"/>
  <c r="AI150" i="2"/>
  <c r="AH150" i="2"/>
  <c r="AG150" i="2"/>
  <c r="AF150" i="2"/>
  <c r="AE150" i="2"/>
  <c r="AD150" i="2"/>
  <c r="BF150" i="2" s="1"/>
  <c r="BH150" i="2" s="1"/>
  <c r="AC150" i="2"/>
  <c r="AB150" i="2"/>
  <c r="AA150" i="2"/>
  <c r="L150" i="2"/>
  <c r="J150" i="2"/>
  <c r="BE148" i="2"/>
  <c r="BD148" i="2"/>
  <c r="BC148" i="2"/>
  <c r="BB148" i="2"/>
  <c r="BA148" i="2"/>
  <c r="AZ148" i="2"/>
  <c r="AY148" i="2"/>
  <c r="AX148" i="2"/>
  <c r="AW148" i="2"/>
  <c r="AV148" i="2"/>
  <c r="AU148" i="2"/>
  <c r="AT148" i="2"/>
  <c r="AS148" i="2"/>
  <c r="AR148" i="2"/>
  <c r="AQ148" i="2"/>
  <c r="AP148" i="2"/>
  <c r="AO148" i="2"/>
  <c r="AN148" i="2"/>
  <c r="AM148" i="2"/>
  <c r="AL148" i="2"/>
  <c r="AK148" i="2"/>
  <c r="AJ148" i="2"/>
  <c r="AI148" i="2"/>
  <c r="AH148" i="2"/>
  <c r="AG148" i="2"/>
  <c r="AF148" i="2"/>
  <c r="AE148" i="2"/>
  <c r="AD148" i="2"/>
  <c r="BF148" i="2" s="1"/>
  <c r="BH148" i="2" s="1"/>
  <c r="AC148" i="2"/>
  <c r="AB148" i="2"/>
  <c r="AA148" i="2"/>
  <c r="L148" i="2"/>
  <c r="J148" i="2"/>
  <c r="BE146" i="2"/>
  <c r="BD146" i="2"/>
  <c r="BC146" i="2"/>
  <c r="BB146" i="2"/>
  <c r="BA146" i="2"/>
  <c r="AZ146" i="2"/>
  <c r="AY146" i="2"/>
  <c r="AX146" i="2"/>
  <c r="AW146" i="2"/>
  <c r="AV146" i="2"/>
  <c r="AU146" i="2"/>
  <c r="AT146" i="2"/>
  <c r="AS146" i="2"/>
  <c r="AR146" i="2"/>
  <c r="AQ146" i="2"/>
  <c r="AP146" i="2"/>
  <c r="AO146" i="2"/>
  <c r="AN146" i="2"/>
  <c r="AM146" i="2"/>
  <c r="AL146" i="2"/>
  <c r="AK146" i="2"/>
  <c r="AJ146" i="2"/>
  <c r="AI146" i="2"/>
  <c r="AH146" i="2"/>
  <c r="AG146" i="2"/>
  <c r="AF146" i="2"/>
  <c r="AE146" i="2"/>
  <c r="AD146" i="2"/>
  <c r="BF146" i="2" s="1"/>
  <c r="BH146" i="2" s="1"/>
  <c r="AC146" i="2"/>
  <c r="AB146" i="2"/>
  <c r="AA146" i="2"/>
  <c r="L146" i="2"/>
  <c r="J146" i="2"/>
  <c r="BE144" i="2"/>
  <c r="BD144" i="2"/>
  <c r="BC144" i="2"/>
  <c r="BB144" i="2"/>
  <c r="BA144" i="2"/>
  <c r="AZ144" i="2"/>
  <c r="AY144" i="2"/>
  <c r="AX144" i="2"/>
  <c r="AW144" i="2"/>
  <c r="AV144" i="2"/>
  <c r="AU144" i="2"/>
  <c r="AT144" i="2"/>
  <c r="AS144" i="2"/>
  <c r="AR144" i="2"/>
  <c r="AQ144" i="2"/>
  <c r="AP144" i="2"/>
  <c r="AO144" i="2"/>
  <c r="AN144" i="2"/>
  <c r="AM144" i="2"/>
  <c r="AL144" i="2"/>
  <c r="AK144" i="2"/>
  <c r="AJ144" i="2"/>
  <c r="AI144" i="2"/>
  <c r="AH144" i="2"/>
  <c r="AG144" i="2"/>
  <c r="AF144" i="2"/>
  <c r="AE144" i="2"/>
  <c r="AD144" i="2"/>
  <c r="BF144" i="2" s="1"/>
  <c r="BH144" i="2" s="1"/>
  <c r="AC144" i="2"/>
  <c r="AB144" i="2"/>
  <c r="AA144" i="2"/>
  <c r="L144" i="2"/>
  <c r="J144" i="2"/>
  <c r="BE142" i="2"/>
  <c r="BD142" i="2"/>
  <c r="BC142" i="2"/>
  <c r="BB142" i="2"/>
  <c r="BA142" i="2"/>
  <c r="AZ142" i="2"/>
  <c r="AY142" i="2"/>
  <c r="AX142" i="2"/>
  <c r="AW142" i="2"/>
  <c r="AV142" i="2"/>
  <c r="AU142" i="2"/>
  <c r="AT142" i="2"/>
  <c r="AS142" i="2"/>
  <c r="AR142" i="2"/>
  <c r="AQ142" i="2"/>
  <c r="AP142" i="2"/>
  <c r="AO142" i="2"/>
  <c r="AN142" i="2"/>
  <c r="AM142" i="2"/>
  <c r="AL142" i="2"/>
  <c r="AK142" i="2"/>
  <c r="AJ142" i="2"/>
  <c r="AI142" i="2"/>
  <c r="AH142" i="2"/>
  <c r="AG142" i="2"/>
  <c r="AF142" i="2"/>
  <c r="AE142" i="2"/>
  <c r="AD142" i="2"/>
  <c r="BF142" i="2" s="1"/>
  <c r="BH142" i="2" s="1"/>
  <c r="AC142" i="2"/>
  <c r="AB142" i="2"/>
  <c r="AA142" i="2"/>
  <c r="L142" i="2"/>
  <c r="J142" i="2"/>
  <c r="BE140" i="2"/>
  <c r="BD140" i="2"/>
  <c r="BC140" i="2"/>
  <c r="BB140" i="2"/>
  <c r="BA140" i="2"/>
  <c r="AZ140" i="2"/>
  <c r="AY140" i="2"/>
  <c r="AX140" i="2"/>
  <c r="AW140" i="2"/>
  <c r="AV140" i="2"/>
  <c r="AU140" i="2"/>
  <c r="AT140" i="2"/>
  <c r="AS140" i="2"/>
  <c r="AR140" i="2"/>
  <c r="AQ140" i="2"/>
  <c r="AP140" i="2"/>
  <c r="AO140" i="2"/>
  <c r="AN140" i="2"/>
  <c r="AM140" i="2"/>
  <c r="AL140" i="2"/>
  <c r="AK140" i="2"/>
  <c r="AJ140" i="2"/>
  <c r="AI140" i="2"/>
  <c r="AH140" i="2"/>
  <c r="AG140" i="2"/>
  <c r="AF140" i="2"/>
  <c r="AE140" i="2"/>
  <c r="AD140" i="2"/>
  <c r="BF140" i="2" s="1"/>
  <c r="BH140" i="2" s="1"/>
  <c r="AC140" i="2"/>
  <c r="AB140" i="2"/>
  <c r="AA140" i="2"/>
  <c r="L140" i="2"/>
  <c r="J140" i="2"/>
  <c r="BE138" i="2"/>
  <c r="BD138" i="2"/>
  <c r="BC138" i="2"/>
  <c r="BB138" i="2"/>
  <c r="BA138" i="2"/>
  <c r="AZ138" i="2"/>
  <c r="AY138" i="2"/>
  <c r="AX138" i="2"/>
  <c r="AW138" i="2"/>
  <c r="AV138" i="2"/>
  <c r="AU138" i="2"/>
  <c r="AT138" i="2"/>
  <c r="AS138" i="2"/>
  <c r="AR138" i="2"/>
  <c r="AQ138" i="2"/>
  <c r="AP138" i="2"/>
  <c r="AO138" i="2"/>
  <c r="AN138" i="2"/>
  <c r="AM138" i="2"/>
  <c r="AL138" i="2"/>
  <c r="AK138" i="2"/>
  <c r="AJ138" i="2"/>
  <c r="AI138" i="2"/>
  <c r="AH138" i="2"/>
  <c r="AG138" i="2"/>
  <c r="AF138" i="2"/>
  <c r="AE138" i="2"/>
  <c r="AD138" i="2"/>
  <c r="BF138" i="2" s="1"/>
  <c r="BH138" i="2" s="1"/>
  <c r="AC138" i="2"/>
  <c r="AB138" i="2"/>
  <c r="AA138" i="2"/>
  <c r="L138" i="2"/>
  <c r="J138" i="2"/>
  <c r="BE136" i="2"/>
  <c r="BD136" i="2"/>
  <c r="BC136" i="2"/>
  <c r="BB136" i="2"/>
  <c r="BA136" i="2"/>
  <c r="AZ136" i="2"/>
  <c r="AY136" i="2"/>
  <c r="AX136" i="2"/>
  <c r="AW136" i="2"/>
  <c r="AV136" i="2"/>
  <c r="AU136" i="2"/>
  <c r="AT136" i="2"/>
  <c r="AS136" i="2"/>
  <c r="AR136" i="2"/>
  <c r="AQ136" i="2"/>
  <c r="AP136" i="2"/>
  <c r="AO136" i="2"/>
  <c r="AN136" i="2"/>
  <c r="AM136" i="2"/>
  <c r="AL136" i="2"/>
  <c r="AK136" i="2"/>
  <c r="AJ136" i="2"/>
  <c r="AI136" i="2"/>
  <c r="AH136" i="2"/>
  <c r="AG136" i="2"/>
  <c r="AF136" i="2"/>
  <c r="AE136" i="2"/>
  <c r="AD136" i="2"/>
  <c r="BF136" i="2" s="1"/>
  <c r="BH136" i="2" s="1"/>
  <c r="AC136" i="2"/>
  <c r="AB136" i="2"/>
  <c r="AA136" i="2"/>
  <c r="L136" i="2"/>
  <c r="J136" i="2"/>
  <c r="BE134" i="2"/>
  <c r="BD134" i="2"/>
  <c r="BC134" i="2"/>
  <c r="BB134" i="2"/>
  <c r="BA134" i="2"/>
  <c r="AZ134" i="2"/>
  <c r="AY134" i="2"/>
  <c r="AX134" i="2"/>
  <c r="AW134" i="2"/>
  <c r="AV134" i="2"/>
  <c r="AU134" i="2"/>
  <c r="AT134" i="2"/>
  <c r="AS134" i="2"/>
  <c r="AR134" i="2"/>
  <c r="AQ134" i="2"/>
  <c r="AP134" i="2"/>
  <c r="AO134" i="2"/>
  <c r="AN134" i="2"/>
  <c r="AM134" i="2"/>
  <c r="AL134" i="2"/>
  <c r="AK134" i="2"/>
  <c r="AJ134" i="2"/>
  <c r="AI134" i="2"/>
  <c r="AH134" i="2"/>
  <c r="AG134" i="2"/>
  <c r="AF134" i="2"/>
  <c r="AE134" i="2"/>
  <c r="AD134" i="2"/>
  <c r="BF134" i="2" s="1"/>
  <c r="BH134" i="2" s="1"/>
  <c r="AC134" i="2"/>
  <c r="AB134" i="2"/>
  <c r="AA134" i="2"/>
  <c r="L134" i="2"/>
  <c r="J134" i="2"/>
  <c r="BE132" i="2"/>
  <c r="BD132" i="2"/>
  <c r="BC132" i="2"/>
  <c r="BB132" i="2"/>
  <c r="BA132" i="2"/>
  <c r="AZ132" i="2"/>
  <c r="AY132" i="2"/>
  <c r="AX132" i="2"/>
  <c r="AW132" i="2"/>
  <c r="AV132" i="2"/>
  <c r="AU132" i="2"/>
  <c r="AT132" i="2"/>
  <c r="AS132" i="2"/>
  <c r="AR132" i="2"/>
  <c r="AQ132" i="2"/>
  <c r="AP132" i="2"/>
  <c r="AO132" i="2"/>
  <c r="AN132" i="2"/>
  <c r="AM132" i="2"/>
  <c r="AL132" i="2"/>
  <c r="AK132" i="2"/>
  <c r="AJ132" i="2"/>
  <c r="AI132" i="2"/>
  <c r="AH132" i="2"/>
  <c r="AG132" i="2"/>
  <c r="AF132" i="2"/>
  <c r="AE132" i="2"/>
  <c r="AD132" i="2"/>
  <c r="BF132" i="2" s="1"/>
  <c r="BH132" i="2" s="1"/>
  <c r="AC132" i="2"/>
  <c r="AB132" i="2"/>
  <c r="AA132" i="2"/>
  <c r="L132" i="2"/>
  <c r="J132" i="2"/>
  <c r="BE130" i="2"/>
  <c r="BD130" i="2"/>
  <c r="BC130" i="2"/>
  <c r="BB130" i="2"/>
  <c r="BA130" i="2"/>
  <c r="AZ130" i="2"/>
  <c r="AY130" i="2"/>
  <c r="AX130" i="2"/>
  <c r="AW130" i="2"/>
  <c r="AV130" i="2"/>
  <c r="AU130" i="2"/>
  <c r="AT130" i="2"/>
  <c r="AS130" i="2"/>
  <c r="AR130" i="2"/>
  <c r="AQ130" i="2"/>
  <c r="AP130" i="2"/>
  <c r="AO130" i="2"/>
  <c r="AN130" i="2"/>
  <c r="AM130" i="2"/>
  <c r="AL130" i="2"/>
  <c r="AK130" i="2"/>
  <c r="AJ130" i="2"/>
  <c r="AI130" i="2"/>
  <c r="AH130" i="2"/>
  <c r="AG130" i="2"/>
  <c r="AF130" i="2"/>
  <c r="AE130" i="2"/>
  <c r="AD130" i="2"/>
  <c r="BF130" i="2" s="1"/>
  <c r="BH130" i="2" s="1"/>
  <c r="AC130" i="2"/>
  <c r="AB130" i="2"/>
  <c r="AA130" i="2"/>
  <c r="L130" i="2"/>
  <c r="J130" i="2"/>
  <c r="BE128" i="2"/>
  <c r="BD128" i="2"/>
  <c r="BC128" i="2"/>
  <c r="BB128" i="2"/>
  <c r="BA128" i="2"/>
  <c r="AZ128" i="2"/>
  <c r="AY128" i="2"/>
  <c r="AX128" i="2"/>
  <c r="AW128" i="2"/>
  <c r="AV128" i="2"/>
  <c r="AU128" i="2"/>
  <c r="AT128" i="2"/>
  <c r="AS128" i="2"/>
  <c r="AR128" i="2"/>
  <c r="AQ128" i="2"/>
  <c r="AP128" i="2"/>
  <c r="AO128" i="2"/>
  <c r="AN128" i="2"/>
  <c r="AM128" i="2"/>
  <c r="AL128" i="2"/>
  <c r="AK128" i="2"/>
  <c r="AJ128" i="2"/>
  <c r="AI128" i="2"/>
  <c r="AH128" i="2"/>
  <c r="AG128" i="2"/>
  <c r="AF128" i="2"/>
  <c r="AE128" i="2"/>
  <c r="AD128" i="2"/>
  <c r="BF128" i="2" s="1"/>
  <c r="BH128" i="2" s="1"/>
  <c r="AC128" i="2"/>
  <c r="AB128" i="2"/>
  <c r="AA128" i="2"/>
  <c r="L128" i="2"/>
  <c r="J128" i="2"/>
  <c r="BE126" i="2"/>
  <c r="BD126" i="2"/>
  <c r="BC126" i="2"/>
  <c r="BB126" i="2"/>
  <c r="BA126" i="2"/>
  <c r="AZ126" i="2"/>
  <c r="AY126" i="2"/>
  <c r="AX126" i="2"/>
  <c r="AW126" i="2"/>
  <c r="AV126" i="2"/>
  <c r="AU126" i="2"/>
  <c r="AT126" i="2"/>
  <c r="AS126" i="2"/>
  <c r="AR126" i="2"/>
  <c r="AQ126" i="2"/>
  <c r="AP126" i="2"/>
  <c r="AO126" i="2"/>
  <c r="AN126" i="2"/>
  <c r="AM126" i="2"/>
  <c r="AL126" i="2"/>
  <c r="AK126" i="2"/>
  <c r="AJ126" i="2"/>
  <c r="AI126" i="2"/>
  <c r="AH126" i="2"/>
  <c r="AG126" i="2"/>
  <c r="AF126" i="2"/>
  <c r="AE126" i="2"/>
  <c r="AD126" i="2"/>
  <c r="BF126" i="2" s="1"/>
  <c r="BH126" i="2" s="1"/>
  <c r="AC126" i="2"/>
  <c r="AB126" i="2"/>
  <c r="AA126" i="2"/>
  <c r="L126" i="2"/>
  <c r="J126" i="2"/>
  <c r="BE124" i="2"/>
  <c r="BD124" i="2"/>
  <c r="BC124" i="2"/>
  <c r="BB124" i="2"/>
  <c r="BA124" i="2"/>
  <c r="AZ124" i="2"/>
  <c r="AY124" i="2"/>
  <c r="AX124" i="2"/>
  <c r="AW124" i="2"/>
  <c r="AV124" i="2"/>
  <c r="AU124" i="2"/>
  <c r="AT124" i="2"/>
  <c r="AS124" i="2"/>
  <c r="AR124" i="2"/>
  <c r="AQ124" i="2"/>
  <c r="AP124" i="2"/>
  <c r="AO124" i="2"/>
  <c r="AN124" i="2"/>
  <c r="AM124" i="2"/>
  <c r="AL124" i="2"/>
  <c r="AK124" i="2"/>
  <c r="AJ124" i="2"/>
  <c r="AI124" i="2"/>
  <c r="AH124" i="2"/>
  <c r="AG124" i="2"/>
  <c r="AF124" i="2"/>
  <c r="AE124" i="2"/>
  <c r="AD124" i="2"/>
  <c r="BF124" i="2" s="1"/>
  <c r="BH124" i="2" s="1"/>
  <c r="AC124" i="2"/>
  <c r="AB124" i="2"/>
  <c r="AA124" i="2"/>
  <c r="L124" i="2"/>
  <c r="J124" i="2"/>
  <c r="BE122" i="2"/>
  <c r="BD122" i="2"/>
  <c r="BC122" i="2"/>
  <c r="BB122" i="2"/>
  <c r="BA122" i="2"/>
  <c r="AZ122" i="2"/>
  <c r="AY122" i="2"/>
  <c r="AX122" i="2"/>
  <c r="AW122" i="2"/>
  <c r="AV122" i="2"/>
  <c r="AU122" i="2"/>
  <c r="AT122" i="2"/>
  <c r="AS122" i="2"/>
  <c r="AR122" i="2"/>
  <c r="AQ122" i="2"/>
  <c r="AP122" i="2"/>
  <c r="AO122" i="2"/>
  <c r="AN122" i="2"/>
  <c r="AM122" i="2"/>
  <c r="AL122" i="2"/>
  <c r="AK122" i="2"/>
  <c r="AJ122" i="2"/>
  <c r="AI122" i="2"/>
  <c r="AH122" i="2"/>
  <c r="AG122" i="2"/>
  <c r="AF122" i="2"/>
  <c r="AE122" i="2"/>
  <c r="AD122" i="2"/>
  <c r="BF122" i="2" s="1"/>
  <c r="BH122" i="2" s="1"/>
  <c r="AC122" i="2"/>
  <c r="AB122" i="2"/>
  <c r="AA122" i="2"/>
  <c r="L122" i="2"/>
  <c r="J122" i="2"/>
  <c r="BE120" i="2"/>
  <c r="BD120" i="2"/>
  <c r="BC120" i="2"/>
  <c r="BB120" i="2"/>
  <c r="BA120" i="2"/>
  <c r="AZ120" i="2"/>
  <c r="AY120" i="2"/>
  <c r="AX120" i="2"/>
  <c r="AW120" i="2"/>
  <c r="AV120" i="2"/>
  <c r="AU120" i="2"/>
  <c r="AT120" i="2"/>
  <c r="AS120" i="2"/>
  <c r="AR120" i="2"/>
  <c r="AQ120" i="2"/>
  <c r="AP120" i="2"/>
  <c r="AO120" i="2"/>
  <c r="AN120" i="2"/>
  <c r="AM120" i="2"/>
  <c r="AL120" i="2"/>
  <c r="AK120" i="2"/>
  <c r="AJ120" i="2"/>
  <c r="AI120" i="2"/>
  <c r="AH120" i="2"/>
  <c r="AG120" i="2"/>
  <c r="AF120" i="2"/>
  <c r="AE120" i="2"/>
  <c r="AD120" i="2"/>
  <c r="BF120" i="2" s="1"/>
  <c r="BH120" i="2" s="1"/>
  <c r="AC120" i="2"/>
  <c r="AB120" i="2"/>
  <c r="AA120" i="2"/>
  <c r="L120" i="2"/>
  <c r="J120" i="2"/>
  <c r="BE118" i="2"/>
  <c r="BD118" i="2"/>
  <c r="BC118" i="2"/>
  <c r="BB118" i="2"/>
  <c r="BA118" i="2"/>
  <c r="AZ118" i="2"/>
  <c r="AY118" i="2"/>
  <c r="AX118" i="2"/>
  <c r="AW118" i="2"/>
  <c r="AV118" i="2"/>
  <c r="AU118" i="2"/>
  <c r="AT118" i="2"/>
  <c r="AS118" i="2"/>
  <c r="AR118" i="2"/>
  <c r="AQ118" i="2"/>
  <c r="AP118" i="2"/>
  <c r="AO118" i="2"/>
  <c r="AN118" i="2"/>
  <c r="AM118" i="2"/>
  <c r="AL118" i="2"/>
  <c r="AK118" i="2"/>
  <c r="AJ118" i="2"/>
  <c r="AI118" i="2"/>
  <c r="AH118" i="2"/>
  <c r="AG118" i="2"/>
  <c r="AF118" i="2"/>
  <c r="AE118" i="2"/>
  <c r="AD118" i="2"/>
  <c r="BF118" i="2" s="1"/>
  <c r="BH118" i="2" s="1"/>
  <c r="AC118" i="2"/>
  <c r="AB118" i="2"/>
  <c r="AA118" i="2"/>
  <c r="L118" i="2"/>
  <c r="J118" i="2"/>
  <c r="BE116" i="2"/>
  <c r="BD116" i="2"/>
  <c r="BC116" i="2"/>
  <c r="BB116" i="2"/>
  <c r="BA116" i="2"/>
  <c r="AZ116" i="2"/>
  <c r="AY116" i="2"/>
  <c r="AX116" i="2"/>
  <c r="AW116" i="2"/>
  <c r="AV116" i="2"/>
  <c r="AU116" i="2"/>
  <c r="AT116" i="2"/>
  <c r="AS116" i="2"/>
  <c r="AR116" i="2"/>
  <c r="AQ116" i="2"/>
  <c r="AP116" i="2"/>
  <c r="AO116" i="2"/>
  <c r="AN116" i="2"/>
  <c r="AM116" i="2"/>
  <c r="AL116" i="2"/>
  <c r="AK116" i="2"/>
  <c r="AJ116" i="2"/>
  <c r="AI116" i="2"/>
  <c r="AH116" i="2"/>
  <c r="AG116" i="2"/>
  <c r="AF116" i="2"/>
  <c r="AE116" i="2"/>
  <c r="AD116" i="2"/>
  <c r="BF116" i="2" s="1"/>
  <c r="BH116" i="2" s="1"/>
  <c r="AC116" i="2"/>
  <c r="AB116" i="2"/>
  <c r="AA116" i="2"/>
  <c r="L116" i="2"/>
  <c r="J116" i="2"/>
  <c r="BE114" i="2"/>
  <c r="BD114" i="2"/>
  <c r="BC114" i="2"/>
  <c r="BB114" i="2"/>
  <c r="BA114" i="2"/>
  <c r="AZ114" i="2"/>
  <c r="AY114" i="2"/>
  <c r="AX114" i="2"/>
  <c r="AW114" i="2"/>
  <c r="AV114" i="2"/>
  <c r="AU114" i="2"/>
  <c r="AT114" i="2"/>
  <c r="AS114" i="2"/>
  <c r="AR114" i="2"/>
  <c r="AQ114" i="2"/>
  <c r="AP114" i="2"/>
  <c r="AO114" i="2"/>
  <c r="AN114" i="2"/>
  <c r="AM114" i="2"/>
  <c r="AL114" i="2"/>
  <c r="AK114" i="2"/>
  <c r="AJ114" i="2"/>
  <c r="AI114" i="2"/>
  <c r="AH114" i="2"/>
  <c r="AG114" i="2"/>
  <c r="AF114" i="2"/>
  <c r="AE114" i="2"/>
  <c r="AD114" i="2"/>
  <c r="BF114" i="2" s="1"/>
  <c r="BH114" i="2" s="1"/>
  <c r="AC114" i="2"/>
  <c r="AB114" i="2"/>
  <c r="AA114" i="2"/>
  <c r="L114" i="2"/>
  <c r="J114" i="2"/>
  <c r="BE112" i="2"/>
  <c r="BD112" i="2"/>
  <c r="BC112" i="2"/>
  <c r="BB112" i="2"/>
  <c r="BA112" i="2"/>
  <c r="AZ112" i="2"/>
  <c r="AY112" i="2"/>
  <c r="AX112" i="2"/>
  <c r="AW112" i="2"/>
  <c r="AV112" i="2"/>
  <c r="AU112" i="2"/>
  <c r="AT112" i="2"/>
  <c r="AS112" i="2"/>
  <c r="AR112" i="2"/>
  <c r="AQ112" i="2"/>
  <c r="AP112" i="2"/>
  <c r="AO112" i="2"/>
  <c r="AN112" i="2"/>
  <c r="AM112" i="2"/>
  <c r="AL112" i="2"/>
  <c r="AK112" i="2"/>
  <c r="AJ112" i="2"/>
  <c r="AI112" i="2"/>
  <c r="AH112" i="2"/>
  <c r="AG112" i="2"/>
  <c r="AF112" i="2"/>
  <c r="AE112" i="2"/>
  <c r="AD112" i="2"/>
  <c r="BF112" i="2" s="1"/>
  <c r="BH112" i="2" s="1"/>
  <c r="AC112" i="2"/>
  <c r="AB112" i="2"/>
  <c r="AA112" i="2"/>
  <c r="L112" i="2"/>
  <c r="J112" i="2"/>
  <c r="BE110" i="2"/>
  <c r="BD110" i="2"/>
  <c r="BC110" i="2"/>
  <c r="BB110" i="2"/>
  <c r="BA110" i="2"/>
  <c r="AZ110" i="2"/>
  <c r="AY110" i="2"/>
  <c r="AX110" i="2"/>
  <c r="AW110" i="2"/>
  <c r="AV110" i="2"/>
  <c r="AU110" i="2"/>
  <c r="AT110" i="2"/>
  <c r="AS110" i="2"/>
  <c r="AR110" i="2"/>
  <c r="AQ110" i="2"/>
  <c r="AP110" i="2"/>
  <c r="AO110" i="2"/>
  <c r="AN110" i="2"/>
  <c r="AM110" i="2"/>
  <c r="AL110" i="2"/>
  <c r="AK110" i="2"/>
  <c r="AJ110" i="2"/>
  <c r="AI110" i="2"/>
  <c r="AH110" i="2"/>
  <c r="AG110" i="2"/>
  <c r="AF110" i="2"/>
  <c r="AE110" i="2"/>
  <c r="AD110" i="2"/>
  <c r="BF110" i="2" s="1"/>
  <c r="BH110" i="2" s="1"/>
  <c r="AC110" i="2"/>
  <c r="AB110" i="2"/>
  <c r="AA110" i="2"/>
  <c r="L110" i="2"/>
  <c r="J110" i="2"/>
  <c r="BE108" i="2"/>
  <c r="BD108" i="2"/>
  <c r="BC108" i="2"/>
  <c r="BB108" i="2"/>
  <c r="BA108" i="2"/>
  <c r="AZ108" i="2"/>
  <c r="AY108" i="2"/>
  <c r="AX108" i="2"/>
  <c r="AW108" i="2"/>
  <c r="AV108" i="2"/>
  <c r="AU108" i="2"/>
  <c r="AT108" i="2"/>
  <c r="AS108" i="2"/>
  <c r="AR108" i="2"/>
  <c r="AQ108" i="2"/>
  <c r="AP108" i="2"/>
  <c r="AO108" i="2"/>
  <c r="AN108" i="2"/>
  <c r="AM108" i="2"/>
  <c r="AL108" i="2"/>
  <c r="AK108" i="2"/>
  <c r="AJ108" i="2"/>
  <c r="AI108" i="2"/>
  <c r="AH108" i="2"/>
  <c r="AG108" i="2"/>
  <c r="AF108" i="2"/>
  <c r="AE108" i="2"/>
  <c r="AD108" i="2"/>
  <c r="BF108" i="2" s="1"/>
  <c r="BH108" i="2" s="1"/>
  <c r="AC108" i="2"/>
  <c r="AB108" i="2"/>
  <c r="AA108" i="2"/>
  <c r="L108" i="2"/>
  <c r="J108" i="2"/>
  <c r="BE106" i="2"/>
  <c r="BD106" i="2"/>
  <c r="BC106" i="2"/>
  <c r="BB106" i="2"/>
  <c r="BA106" i="2"/>
  <c r="AZ106" i="2"/>
  <c r="AY106" i="2"/>
  <c r="AX106" i="2"/>
  <c r="AW106" i="2"/>
  <c r="AV106" i="2"/>
  <c r="AU106" i="2"/>
  <c r="AT106" i="2"/>
  <c r="AS106" i="2"/>
  <c r="AR106" i="2"/>
  <c r="AQ106" i="2"/>
  <c r="AP106" i="2"/>
  <c r="AO106" i="2"/>
  <c r="AN106" i="2"/>
  <c r="AM106" i="2"/>
  <c r="AL106" i="2"/>
  <c r="AK106" i="2"/>
  <c r="AJ106" i="2"/>
  <c r="AI106" i="2"/>
  <c r="AH106" i="2"/>
  <c r="AG106" i="2"/>
  <c r="AF106" i="2"/>
  <c r="AE106" i="2"/>
  <c r="AD106" i="2"/>
  <c r="BF106" i="2" s="1"/>
  <c r="BH106" i="2" s="1"/>
  <c r="AC106" i="2"/>
  <c r="AB106" i="2"/>
  <c r="AA106" i="2"/>
  <c r="L106" i="2"/>
  <c r="J106" i="2"/>
  <c r="BE104" i="2"/>
  <c r="BD104" i="2"/>
  <c r="BC104" i="2"/>
  <c r="BB104" i="2"/>
  <c r="BA104" i="2"/>
  <c r="AZ104" i="2"/>
  <c r="AY104" i="2"/>
  <c r="AX104" i="2"/>
  <c r="AW104" i="2"/>
  <c r="AV104" i="2"/>
  <c r="AU104" i="2"/>
  <c r="AT104" i="2"/>
  <c r="AS104" i="2"/>
  <c r="AR104" i="2"/>
  <c r="AQ104" i="2"/>
  <c r="AP104" i="2"/>
  <c r="AO104" i="2"/>
  <c r="AN104" i="2"/>
  <c r="AM104" i="2"/>
  <c r="AL104" i="2"/>
  <c r="AK104" i="2"/>
  <c r="AJ104" i="2"/>
  <c r="AI104" i="2"/>
  <c r="AH104" i="2"/>
  <c r="AG104" i="2"/>
  <c r="AF104" i="2"/>
  <c r="AE104" i="2"/>
  <c r="AD104" i="2"/>
  <c r="BF104" i="2" s="1"/>
  <c r="BH104" i="2" s="1"/>
  <c r="AC104" i="2"/>
  <c r="AB104" i="2"/>
  <c r="AA104" i="2"/>
  <c r="L104" i="2"/>
  <c r="J104" i="2"/>
  <c r="BE102" i="2"/>
  <c r="BD102" i="2"/>
  <c r="BC102" i="2"/>
  <c r="BB102" i="2"/>
  <c r="BA102" i="2"/>
  <c r="AZ102" i="2"/>
  <c r="AY102" i="2"/>
  <c r="AX102" i="2"/>
  <c r="AW102" i="2"/>
  <c r="AV102" i="2"/>
  <c r="AU102" i="2"/>
  <c r="AT102" i="2"/>
  <c r="AS102" i="2"/>
  <c r="AR102" i="2"/>
  <c r="AQ102" i="2"/>
  <c r="AP102" i="2"/>
  <c r="AO102" i="2"/>
  <c r="AN102" i="2"/>
  <c r="AM102" i="2"/>
  <c r="AL102" i="2"/>
  <c r="AK102" i="2"/>
  <c r="AJ102" i="2"/>
  <c r="AI102" i="2"/>
  <c r="AH102" i="2"/>
  <c r="AG102" i="2"/>
  <c r="AF102" i="2"/>
  <c r="AE102" i="2"/>
  <c r="AD102" i="2"/>
  <c r="BF102" i="2" s="1"/>
  <c r="BH102" i="2" s="1"/>
  <c r="AC102" i="2"/>
  <c r="AB102" i="2"/>
  <c r="AA102" i="2"/>
  <c r="L102" i="2"/>
  <c r="J102" i="2"/>
  <c r="BE100" i="2"/>
  <c r="BD100" i="2"/>
  <c r="BC100" i="2"/>
  <c r="BB100" i="2"/>
  <c r="BA100" i="2"/>
  <c r="AZ100" i="2"/>
  <c r="AY100" i="2"/>
  <c r="AX100" i="2"/>
  <c r="AW100" i="2"/>
  <c r="AV100" i="2"/>
  <c r="AU100" i="2"/>
  <c r="AT100" i="2"/>
  <c r="AS100" i="2"/>
  <c r="AR100" i="2"/>
  <c r="AQ100" i="2"/>
  <c r="AP100" i="2"/>
  <c r="AO100" i="2"/>
  <c r="AN100" i="2"/>
  <c r="AM100" i="2"/>
  <c r="AL100" i="2"/>
  <c r="AK100" i="2"/>
  <c r="AJ100" i="2"/>
  <c r="AI100" i="2"/>
  <c r="AH100" i="2"/>
  <c r="AG100" i="2"/>
  <c r="AF100" i="2"/>
  <c r="AE100" i="2"/>
  <c r="AD100" i="2"/>
  <c r="BF100" i="2" s="1"/>
  <c r="BH100" i="2" s="1"/>
  <c r="AC100" i="2"/>
  <c r="AB100" i="2"/>
  <c r="AA100" i="2"/>
  <c r="L100" i="2"/>
  <c r="J100" i="2"/>
  <c r="BE98" i="2"/>
  <c r="BD98" i="2"/>
  <c r="BC98" i="2"/>
  <c r="BB98" i="2"/>
  <c r="BA98" i="2"/>
  <c r="AZ98" i="2"/>
  <c r="AY98" i="2"/>
  <c r="AX98" i="2"/>
  <c r="AW98" i="2"/>
  <c r="AV98" i="2"/>
  <c r="AU98" i="2"/>
  <c r="AT98" i="2"/>
  <c r="AS98" i="2"/>
  <c r="AR98" i="2"/>
  <c r="AQ98" i="2"/>
  <c r="AP98" i="2"/>
  <c r="AO98" i="2"/>
  <c r="AN98" i="2"/>
  <c r="AM98" i="2"/>
  <c r="AL98" i="2"/>
  <c r="AK98" i="2"/>
  <c r="AJ98" i="2"/>
  <c r="AI98" i="2"/>
  <c r="AH98" i="2"/>
  <c r="AG98" i="2"/>
  <c r="AF98" i="2"/>
  <c r="AE98" i="2"/>
  <c r="AD98" i="2"/>
  <c r="BF98" i="2" s="1"/>
  <c r="BH98" i="2" s="1"/>
  <c r="AC98" i="2"/>
  <c r="AB98" i="2"/>
  <c r="AA98" i="2"/>
  <c r="L98" i="2"/>
  <c r="J98" i="2"/>
  <c r="BE96" i="2"/>
  <c r="BD96" i="2"/>
  <c r="BC96" i="2"/>
  <c r="BB96" i="2"/>
  <c r="BA96" i="2"/>
  <c r="AZ96" i="2"/>
  <c r="AY96" i="2"/>
  <c r="AX96" i="2"/>
  <c r="AW96" i="2"/>
  <c r="AV96" i="2"/>
  <c r="AU96" i="2"/>
  <c r="AT96" i="2"/>
  <c r="AS96" i="2"/>
  <c r="AR96" i="2"/>
  <c r="AQ96" i="2"/>
  <c r="AP96" i="2"/>
  <c r="AO96" i="2"/>
  <c r="AN96" i="2"/>
  <c r="AM96" i="2"/>
  <c r="AL96" i="2"/>
  <c r="AK96" i="2"/>
  <c r="AJ96" i="2"/>
  <c r="AI96" i="2"/>
  <c r="AH96" i="2"/>
  <c r="AG96" i="2"/>
  <c r="AF96" i="2"/>
  <c r="AE96" i="2"/>
  <c r="AD96" i="2"/>
  <c r="BF96" i="2" s="1"/>
  <c r="BH96" i="2" s="1"/>
  <c r="AC96" i="2"/>
  <c r="AB96" i="2"/>
  <c r="AA96" i="2"/>
  <c r="L96" i="2"/>
  <c r="J96" i="2"/>
  <c r="BE94" i="2"/>
  <c r="BD94" i="2"/>
  <c r="BC94" i="2"/>
  <c r="BB94" i="2"/>
  <c r="BA94" i="2"/>
  <c r="AZ94" i="2"/>
  <c r="AY94" i="2"/>
  <c r="AX94" i="2"/>
  <c r="AW94" i="2"/>
  <c r="AV94" i="2"/>
  <c r="AU94" i="2"/>
  <c r="AT94" i="2"/>
  <c r="AS94" i="2"/>
  <c r="AR94" i="2"/>
  <c r="AQ94" i="2"/>
  <c r="AP94" i="2"/>
  <c r="AO94" i="2"/>
  <c r="AN94" i="2"/>
  <c r="AM94" i="2"/>
  <c r="AL94" i="2"/>
  <c r="AK94" i="2"/>
  <c r="AJ94" i="2"/>
  <c r="AI94" i="2"/>
  <c r="AH94" i="2"/>
  <c r="AG94" i="2"/>
  <c r="AF94" i="2"/>
  <c r="AE94" i="2"/>
  <c r="AD94" i="2"/>
  <c r="BF94" i="2" s="1"/>
  <c r="BH94" i="2" s="1"/>
  <c r="AC94" i="2"/>
  <c r="AB94" i="2"/>
  <c r="AA94" i="2"/>
  <c r="L94" i="2"/>
  <c r="J94" i="2"/>
  <c r="BE92" i="2"/>
  <c r="BD92" i="2"/>
  <c r="BC92" i="2"/>
  <c r="BB92" i="2"/>
  <c r="BA92" i="2"/>
  <c r="AZ92" i="2"/>
  <c r="AY92" i="2"/>
  <c r="AX92" i="2"/>
  <c r="AW92" i="2"/>
  <c r="AV92" i="2"/>
  <c r="AU92" i="2"/>
  <c r="AT92" i="2"/>
  <c r="AS92" i="2"/>
  <c r="AR92" i="2"/>
  <c r="AQ92" i="2"/>
  <c r="AP92" i="2"/>
  <c r="AO92" i="2"/>
  <c r="AN92" i="2"/>
  <c r="AM92" i="2"/>
  <c r="AL92" i="2"/>
  <c r="AK92" i="2"/>
  <c r="AJ92" i="2"/>
  <c r="AI92" i="2"/>
  <c r="AH92" i="2"/>
  <c r="AG92" i="2"/>
  <c r="AF92" i="2"/>
  <c r="AE92" i="2"/>
  <c r="AD92" i="2"/>
  <c r="BF92" i="2" s="1"/>
  <c r="BH92" i="2" s="1"/>
  <c r="AC92" i="2"/>
  <c r="AB92" i="2"/>
  <c r="AA92" i="2"/>
  <c r="L92" i="2"/>
  <c r="J92" i="2"/>
  <c r="BE90" i="2"/>
  <c r="BD90" i="2"/>
  <c r="BC90" i="2"/>
  <c r="BB90" i="2"/>
  <c r="BA90" i="2"/>
  <c r="AZ90" i="2"/>
  <c r="AY90" i="2"/>
  <c r="AX90" i="2"/>
  <c r="AW90" i="2"/>
  <c r="AV90" i="2"/>
  <c r="AU90" i="2"/>
  <c r="AT90" i="2"/>
  <c r="AS90" i="2"/>
  <c r="AR90" i="2"/>
  <c r="AQ90" i="2"/>
  <c r="AP90" i="2"/>
  <c r="AO90" i="2"/>
  <c r="AN90" i="2"/>
  <c r="AM90" i="2"/>
  <c r="AL90" i="2"/>
  <c r="AK90" i="2"/>
  <c r="AJ90" i="2"/>
  <c r="AI90" i="2"/>
  <c r="AH90" i="2"/>
  <c r="AG90" i="2"/>
  <c r="AF90" i="2"/>
  <c r="AE90" i="2"/>
  <c r="AD90" i="2"/>
  <c r="BF90" i="2" s="1"/>
  <c r="BH90" i="2" s="1"/>
  <c r="AC90" i="2"/>
  <c r="AB90" i="2"/>
  <c r="AA90" i="2"/>
  <c r="L90" i="2"/>
  <c r="J90" i="2"/>
  <c r="BE88" i="2"/>
  <c r="BD88" i="2"/>
  <c r="BC88" i="2"/>
  <c r="BB88" i="2"/>
  <c r="BA88" i="2"/>
  <c r="AZ88" i="2"/>
  <c r="AY88" i="2"/>
  <c r="AX88" i="2"/>
  <c r="AW88" i="2"/>
  <c r="AV88" i="2"/>
  <c r="AU88" i="2"/>
  <c r="AT88" i="2"/>
  <c r="AS88" i="2"/>
  <c r="AR88" i="2"/>
  <c r="AQ88" i="2"/>
  <c r="AP88" i="2"/>
  <c r="AO88" i="2"/>
  <c r="AN88" i="2"/>
  <c r="AM88" i="2"/>
  <c r="AL88" i="2"/>
  <c r="AK88" i="2"/>
  <c r="AJ88" i="2"/>
  <c r="AI88" i="2"/>
  <c r="AH88" i="2"/>
  <c r="AG88" i="2"/>
  <c r="AF88" i="2"/>
  <c r="AE88" i="2"/>
  <c r="AD88" i="2"/>
  <c r="BF88" i="2" s="1"/>
  <c r="BH88" i="2" s="1"/>
  <c r="AC88" i="2"/>
  <c r="AB88" i="2"/>
  <c r="AA88" i="2"/>
  <c r="L88" i="2"/>
  <c r="J88" i="2"/>
  <c r="BE86" i="2"/>
  <c r="BD86" i="2"/>
  <c r="BC86" i="2"/>
  <c r="BB86" i="2"/>
  <c r="BA86" i="2"/>
  <c r="AZ86" i="2"/>
  <c r="AY86" i="2"/>
  <c r="AX86" i="2"/>
  <c r="AW86" i="2"/>
  <c r="AV86" i="2"/>
  <c r="AU86" i="2"/>
  <c r="AT86" i="2"/>
  <c r="AS86" i="2"/>
  <c r="AR86" i="2"/>
  <c r="AQ86" i="2"/>
  <c r="AP86" i="2"/>
  <c r="AO86" i="2"/>
  <c r="AN86" i="2"/>
  <c r="AM86" i="2"/>
  <c r="AL86" i="2"/>
  <c r="AK86" i="2"/>
  <c r="AJ86" i="2"/>
  <c r="AI86" i="2"/>
  <c r="AH86" i="2"/>
  <c r="AG86" i="2"/>
  <c r="AF86" i="2"/>
  <c r="AE86" i="2"/>
  <c r="AD86" i="2"/>
  <c r="BF86" i="2" s="1"/>
  <c r="BH86" i="2" s="1"/>
  <c r="AC86" i="2"/>
  <c r="AB86" i="2"/>
  <c r="AA86" i="2"/>
  <c r="L86" i="2"/>
  <c r="J86" i="2"/>
  <c r="BE84" i="2"/>
  <c r="BD84" i="2"/>
  <c r="BC84" i="2"/>
  <c r="BB84" i="2"/>
  <c r="BA84" i="2"/>
  <c r="AZ84" i="2"/>
  <c r="AY84" i="2"/>
  <c r="AX84" i="2"/>
  <c r="AW84" i="2"/>
  <c r="AV84" i="2"/>
  <c r="AU84" i="2"/>
  <c r="AT84" i="2"/>
  <c r="AS84" i="2"/>
  <c r="AR84" i="2"/>
  <c r="AQ84" i="2"/>
  <c r="AP84" i="2"/>
  <c r="AO84" i="2"/>
  <c r="AN84" i="2"/>
  <c r="AM84" i="2"/>
  <c r="AL84" i="2"/>
  <c r="AK84" i="2"/>
  <c r="AJ84" i="2"/>
  <c r="AI84" i="2"/>
  <c r="AH84" i="2"/>
  <c r="AG84" i="2"/>
  <c r="AF84" i="2"/>
  <c r="AE84" i="2"/>
  <c r="AD84" i="2"/>
  <c r="BF84" i="2" s="1"/>
  <c r="BH84" i="2" s="1"/>
  <c r="AC84" i="2"/>
  <c r="AB84" i="2"/>
  <c r="AA84" i="2"/>
  <c r="L84" i="2"/>
  <c r="J84" i="2"/>
  <c r="BE82" i="2"/>
  <c r="BD82" i="2"/>
  <c r="BC82" i="2"/>
  <c r="BB82" i="2"/>
  <c r="BA82" i="2"/>
  <c r="AZ82" i="2"/>
  <c r="AY82" i="2"/>
  <c r="AX82" i="2"/>
  <c r="AW82" i="2"/>
  <c r="AV82" i="2"/>
  <c r="AU82" i="2"/>
  <c r="AT82" i="2"/>
  <c r="AS82" i="2"/>
  <c r="AR82" i="2"/>
  <c r="AQ82" i="2"/>
  <c r="AP82" i="2"/>
  <c r="AO82" i="2"/>
  <c r="AN82" i="2"/>
  <c r="AM82" i="2"/>
  <c r="AL82" i="2"/>
  <c r="AK82" i="2"/>
  <c r="AJ82" i="2"/>
  <c r="AI82" i="2"/>
  <c r="AH82" i="2"/>
  <c r="AG82" i="2"/>
  <c r="AF82" i="2"/>
  <c r="AE82" i="2"/>
  <c r="AD82" i="2"/>
  <c r="BF82" i="2" s="1"/>
  <c r="BH82" i="2" s="1"/>
  <c r="AC82" i="2"/>
  <c r="AB82" i="2"/>
  <c r="AA82" i="2"/>
  <c r="L82" i="2"/>
  <c r="J82" i="2"/>
  <c r="BE80" i="2"/>
  <c r="BD80" i="2"/>
  <c r="BC80" i="2"/>
  <c r="BB80" i="2"/>
  <c r="BA80" i="2"/>
  <c r="AZ80" i="2"/>
  <c r="AY80" i="2"/>
  <c r="AX80" i="2"/>
  <c r="AW80" i="2"/>
  <c r="AV80" i="2"/>
  <c r="AU80" i="2"/>
  <c r="AT80" i="2"/>
  <c r="AS80" i="2"/>
  <c r="AR80" i="2"/>
  <c r="AQ80" i="2"/>
  <c r="AP80" i="2"/>
  <c r="AO80" i="2"/>
  <c r="AN80" i="2"/>
  <c r="AM80" i="2"/>
  <c r="AL80" i="2"/>
  <c r="AK80" i="2"/>
  <c r="AJ80" i="2"/>
  <c r="AI80" i="2"/>
  <c r="AH80" i="2"/>
  <c r="AG80" i="2"/>
  <c r="AF80" i="2"/>
  <c r="AE80" i="2"/>
  <c r="AD80" i="2"/>
  <c r="BF80" i="2" s="1"/>
  <c r="BH80" i="2" s="1"/>
  <c r="AC80" i="2"/>
  <c r="AB80" i="2"/>
  <c r="AA80" i="2"/>
  <c r="L80" i="2"/>
  <c r="J80" i="2"/>
  <c r="BE78" i="2"/>
  <c r="BD78" i="2"/>
  <c r="BC78" i="2"/>
  <c r="BB78" i="2"/>
  <c r="BA78" i="2"/>
  <c r="AZ78" i="2"/>
  <c r="AY78" i="2"/>
  <c r="AX78" i="2"/>
  <c r="AW78" i="2"/>
  <c r="AV78" i="2"/>
  <c r="AU78" i="2"/>
  <c r="AT78" i="2"/>
  <c r="AS78" i="2"/>
  <c r="AR78" i="2"/>
  <c r="AQ78" i="2"/>
  <c r="AP78" i="2"/>
  <c r="AO78" i="2"/>
  <c r="AN78" i="2"/>
  <c r="AM78" i="2"/>
  <c r="AL78" i="2"/>
  <c r="AK78" i="2"/>
  <c r="AJ78" i="2"/>
  <c r="AI78" i="2"/>
  <c r="AH78" i="2"/>
  <c r="AG78" i="2"/>
  <c r="AF78" i="2"/>
  <c r="AE78" i="2"/>
  <c r="AD78" i="2"/>
  <c r="BF78" i="2" s="1"/>
  <c r="BH78" i="2" s="1"/>
  <c r="AC78" i="2"/>
  <c r="AB78" i="2"/>
  <c r="AA78" i="2"/>
  <c r="L78" i="2"/>
  <c r="J78" i="2"/>
  <c r="BE76" i="2"/>
  <c r="BD76" i="2"/>
  <c r="BC76" i="2"/>
  <c r="BB76" i="2"/>
  <c r="BA76" i="2"/>
  <c r="AZ76" i="2"/>
  <c r="AY76" i="2"/>
  <c r="AX76" i="2"/>
  <c r="AW76" i="2"/>
  <c r="AV76" i="2"/>
  <c r="AU76" i="2"/>
  <c r="AT76" i="2"/>
  <c r="AS76" i="2"/>
  <c r="AR76" i="2"/>
  <c r="AQ76" i="2"/>
  <c r="AP76" i="2"/>
  <c r="AO76" i="2"/>
  <c r="AN76" i="2"/>
  <c r="AM76" i="2"/>
  <c r="AL76" i="2"/>
  <c r="AK76" i="2"/>
  <c r="AJ76" i="2"/>
  <c r="AI76" i="2"/>
  <c r="AH76" i="2"/>
  <c r="AG76" i="2"/>
  <c r="AF76" i="2"/>
  <c r="AE76" i="2"/>
  <c r="AD76" i="2"/>
  <c r="BF76" i="2" s="1"/>
  <c r="BH76" i="2" s="1"/>
  <c r="AC76" i="2"/>
  <c r="AB76" i="2"/>
  <c r="AA76" i="2"/>
  <c r="L76" i="2"/>
  <c r="J76" i="2"/>
  <c r="BE74" i="2"/>
  <c r="BD74" i="2"/>
  <c r="BC74" i="2"/>
  <c r="BB74" i="2"/>
  <c r="BA74" i="2"/>
  <c r="AZ74" i="2"/>
  <c r="AY74" i="2"/>
  <c r="AX74" i="2"/>
  <c r="AW74" i="2"/>
  <c r="AV74" i="2"/>
  <c r="AU74" i="2"/>
  <c r="AT74" i="2"/>
  <c r="AS74" i="2"/>
  <c r="AR74" i="2"/>
  <c r="AQ74" i="2"/>
  <c r="AP74" i="2"/>
  <c r="AO74" i="2"/>
  <c r="AN74" i="2"/>
  <c r="AM74" i="2"/>
  <c r="AL74" i="2"/>
  <c r="AK74" i="2"/>
  <c r="AJ74" i="2"/>
  <c r="AI74" i="2"/>
  <c r="AH74" i="2"/>
  <c r="AG74" i="2"/>
  <c r="AF74" i="2"/>
  <c r="AE74" i="2"/>
  <c r="AD74" i="2"/>
  <c r="AC74" i="2"/>
  <c r="AB74" i="2"/>
  <c r="AA74" i="2"/>
  <c r="BF74" i="2" s="1"/>
  <c r="BH74" i="2" s="1"/>
  <c r="L74" i="2"/>
  <c r="J74" i="2"/>
  <c r="BE72" i="2"/>
  <c r="BD72" i="2"/>
  <c r="BC72" i="2"/>
  <c r="BB72" i="2"/>
  <c r="BA72" i="2"/>
  <c r="AZ72" i="2"/>
  <c r="AY72" i="2"/>
  <c r="AX72" i="2"/>
  <c r="AW72" i="2"/>
  <c r="AV72" i="2"/>
  <c r="AU72" i="2"/>
  <c r="AT72" i="2"/>
  <c r="AS72" i="2"/>
  <c r="AR72" i="2"/>
  <c r="AQ72" i="2"/>
  <c r="AP72" i="2"/>
  <c r="AO72" i="2"/>
  <c r="AN72" i="2"/>
  <c r="AM72" i="2"/>
  <c r="AL72" i="2"/>
  <c r="AK72" i="2"/>
  <c r="AJ72" i="2"/>
  <c r="AI72" i="2"/>
  <c r="AH72" i="2"/>
  <c r="AG72" i="2"/>
  <c r="AF72" i="2"/>
  <c r="AE72" i="2"/>
  <c r="AD72" i="2"/>
  <c r="BF72" i="2" s="1"/>
  <c r="BH72" i="2" s="1"/>
  <c r="AC72" i="2"/>
  <c r="AB72" i="2"/>
  <c r="AA72" i="2"/>
  <c r="L72" i="2"/>
  <c r="J72" i="2"/>
  <c r="BE70" i="2"/>
  <c r="BD70" i="2"/>
  <c r="BC70" i="2"/>
  <c r="BB70" i="2"/>
  <c r="BA70" i="2"/>
  <c r="AZ70" i="2"/>
  <c r="AY70" i="2"/>
  <c r="AX70" i="2"/>
  <c r="AW70" i="2"/>
  <c r="AV70" i="2"/>
  <c r="AU70" i="2"/>
  <c r="AT70" i="2"/>
  <c r="AS70" i="2"/>
  <c r="AR70" i="2"/>
  <c r="AQ70" i="2"/>
  <c r="AP70" i="2"/>
  <c r="AO70" i="2"/>
  <c r="AN70" i="2"/>
  <c r="AM70" i="2"/>
  <c r="AL70" i="2"/>
  <c r="AK70" i="2"/>
  <c r="AJ70" i="2"/>
  <c r="AI70" i="2"/>
  <c r="AH70" i="2"/>
  <c r="AG70" i="2"/>
  <c r="AF70" i="2"/>
  <c r="AE70" i="2"/>
  <c r="AD70" i="2"/>
  <c r="BF70" i="2" s="1"/>
  <c r="BH70" i="2" s="1"/>
  <c r="AC70" i="2"/>
  <c r="AB70" i="2"/>
  <c r="AA70" i="2"/>
  <c r="L70" i="2"/>
  <c r="J70" i="2"/>
  <c r="BE68" i="2"/>
  <c r="BD68" i="2"/>
  <c r="BC68" i="2"/>
  <c r="BB68" i="2"/>
  <c r="BA68" i="2"/>
  <c r="AZ68" i="2"/>
  <c r="AY68" i="2"/>
  <c r="AX68" i="2"/>
  <c r="AW68" i="2"/>
  <c r="AV68" i="2"/>
  <c r="AU68" i="2"/>
  <c r="AT68" i="2"/>
  <c r="AS68" i="2"/>
  <c r="AR68" i="2"/>
  <c r="AQ68" i="2"/>
  <c r="AP68" i="2"/>
  <c r="AO68" i="2"/>
  <c r="AN68" i="2"/>
  <c r="AM68" i="2"/>
  <c r="AL68" i="2"/>
  <c r="AK68" i="2"/>
  <c r="AJ68" i="2"/>
  <c r="AI68" i="2"/>
  <c r="AH68" i="2"/>
  <c r="AG68" i="2"/>
  <c r="AF68" i="2"/>
  <c r="AE68" i="2"/>
  <c r="AD68" i="2"/>
  <c r="AC68" i="2"/>
  <c r="AB68" i="2"/>
  <c r="AA68" i="2"/>
  <c r="L68" i="2"/>
  <c r="J68" i="2"/>
  <c r="BE66" i="2"/>
  <c r="BD66" i="2"/>
  <c r="BC66" i="2"/>
  <c r="BB66" i="2"/>
  <c r="BA66" i="2"/>
  <c r="AZ66" i="2"/>
  <c r="AY66" i="2"/>
  <c r="AX66" i="2"/>
  <c r="AW66" i="2"/>
  <c r="AV66" i="2"/>
  <c r="AU66" i="2"/>
  <c r="AT66" i="2"/>
  <c r="AS66" i="2"/>
  <c r="AR66" i="2"/>
  <c r="AQ66" i="2"/>
  <c r="AP66" i="2"/>
  <c r="AO66" i="2"/>
  <c r="AN66" i="2"/>
  <c r="AM66" i="2"/>
  <c r="AL66" i="2"/>
  <c r="AK66" i="2"/>
  <c r="AJ66" i="2"/>
  <c r="AI66" i="2"/>
  <c r="AH66" i="2"/>
  <c r="AG66" i="2"/>
  <c r="AF66" i="2"/>
  <c r="AE66" i="2"/>
  <c r="AD66" i="2"/>
  <c r="AC66" i="2"/>
  <c r="AB66" i="2"/>
  <c r="AA66" i="2"/>
  <c r="BF66" i="2" s="1"/>
  <c r="BH66" i="2" s="1"/>
  <c r="L66" i="2"/>
  <c r="J66" i="2"/>
  <c r="BE64" i="2"/>
  <c r="BD64" i="2"/>
  <c r="BC64" i="2"/>
  <c r="BB64" i="2"/>
  <c r="BA64" i="2"/>
  <c r="AZ64" i="2"/>
  <c r="AY64" i="2"/>
  <c r="AX64" i="2"/>
  <c r="AW64" i="2"/>
  <c r="AV64" i="2"/>
  <c r="AU64" i="2"/>
  <c r="AT64" i="2"/>
  <c r="AS64" i="2"/>
  <c r="AR64" i="2"/>
  <c r="AQ64" i="2"/>
  <c r="AP64" i="2"/>
  <c r="AO64" i="2"/>
  <c r="AN64" i="2"/>
  <c r="AM64" i="2"/>
  <c r="AL64" i="2"/>
  <c r="AK64" i="2"/>
  <c r="AJ64" i="2"/>
  <c r="AI64" i="2"/>
  <c r="AH64" i="2"/>
  <c r="AG64" i="2"/>
  <c r="AF64" i="2"/>
  <c r="AE64" i="2"/>
  <c r="AD64" i="2"/>
  <c r="AC64" i="2"/>
  <c r="AB64" i="2"/>
  <c r="AA64" i="2"/>
  <c r="L64" i="2"/>
  <c r="J64" i="2"/>
  <c r="BE62" i="2"/>
  <c r="BD62" i="2"/>
  <c r="BC62" i="2"/>
  <c r="BB62" i="2"/>
  <c r="BA62" i="2"/>
  <c r="AZ62" i="2"/>
  <c r="AY62" i="2"/>
  <c r="AX62" i="2"/>
  <c r="AW62" i="2"/>
  <c r="AV62" i="2"/>
  <c r="AU62" i="2"/>
  <c r="AT62" i="2"/>
  <c r="AS62" i="2"/>
  <c r="AR62" i="2"/>
  <c r="AQ62" i="2"/>
  <c r="AP62" i="2"/>
  <c r="AO62" i="2"/>
  <c r="AN62" i="2"/>
  <c r="AM62" i="2"/>
  <c r="AL62" i="2"/>
  <c r="AK62" i="2"/>
  <c r="AJ62" i="2"/>
  <c r="AI62" i="2"/>
  <c r="AH62" i="2"/>
  <c r="AG62" i="2"/>
  <c r="AF62" i="2"/>
  <c r="AE62" i="2"/>
  <c r="AD62" i="2"/>
  <c r="AC62" i="2"/>
  <c r="AB62" i="2"/>
  <c r="AA62" i="2"/>
  <c r="BF62" i="2" s="1"/>
  <c r="BH62" i="2" s="1"/>
  <c r="L62" i="2"/>
  <c r="J62" i="2"/>
  <c r="BE60" i="2"/>
  <c r="BD60" i="2"/>
  <c r="BC60" i="2"/>
  <c r="BB60" i="2"/>
  <c r="BA60" i="2"/>
  <c r="AZ60" i="2"/>
  <c r="AY60" i="2"/>
  <c r="AX60" i="2"/>
  <c r="AW60" i="2"/>
  <c r="AV60" i="2"/>
  <c r="AU60" i="2"/>
  <c r="AT60" i="2"/>
  <c r="AS60" i="2"/>
  <c r="AR60" i="2"/>
  <c r="AQ60" i="2"/>
  <c r="AP60" i="2"/>
  <c r="AO60" i="2"/>
  <c r="AN60" i="2"/>
  <c r="AM60" i="2"/>
  <c r="AL60" i="2"/>
  <c r="AK60" i="2"/>
  <c r="AJ60" i="2"/>
  <c r="AI60" i="2"/>
  <c r="AH60" i="2"/>
  <c r="AG60" i="2"/>
  <c r="AF60" i="2"/>
  <c r="AE60" i="2"/>
  <c r="AD60" i="2"/>
  <c r="AC60" i="2"/>
  <c r="AB60" i="2"/>
  <c r="AA60" i="2"/>
  <c r="L60" i="2"/>
  <c r="J60" i="2"/>
  <c r="BE58" i="2"/>
  <c r="BD58" i="2"/>
  <c r="BC58" i="2"/>
  <c r="BB58" i="2"/>
  <c r="BA58" i="2"/>
  <c r="AZ58" i="2"/>
  <c r="AY58" i="2"/>
  <c r="AX58" i="2"/>
  <c r="AW58" i="2"/>
  <c r="AV58" i="2"/>
  <c r="AU58" i="2"/>
  <c r="AT58" i="2"/>
  <c r="AS58" i="2"/>
  <c r="AR58" i="2"/>
  <c r="AQ58" i="2"/>
  <c r="AP58" i="2"/>
  <c r="AO58" i="2"/>
  <c r="AN58" i="2"/>
  <c r="AM58" i="2"/>
  <c r="AL58" i="2"/>
  <c r="AK58" i="2"/>
  <c r="AJ58" i="2"/>
  <c r="AI58" i="2"/>
  <c r="AH58" i="2"/>
  <c r="AG58" i="2"/>
  <c r="AF58" i="2"/>
  <c r="AE58" i="2"/>
  <c r="AD58" i="2"/>
  <c r="AC58" i="2"/>
  <c r="AB58" i="2"/>
  <c r="AA58" i="2"/>
  <c r="BF58" i="2" s="1"/>
  <c r="BH58" i="2" s="1"/>
  <c r="L58" i="2"/>
  <c r="J58" i="2"/>
  <c r="BE56" i="2"/>
  <c r="BD56" i="2"/>
  <c r="BC56" i="2"/>
  <c r="BB56" i="2"/>
  <c r="BA56" i="2"/>
  <c r="AZ56" i="2"/>
  <c r="AY56" i="2"/>
  <c r="AX56" i="2"/>
  <c r="AW56" i="2"/>
  <c r="AV56" i="2"/>
  <c r="AU56" i="2"/>
  <c r="AT56" i="2"/>
  <c r="AS56" i="2"/>
  <c r="AR56" i="2"/>
  <c r="AQ56" i="2"/>
  <c r="AP56" i="2"/>
  <c r="AO56" i="2"/>
  <c r="AN56" i="2"/>
  <c r="AM56" i="2"/>
  <c r="AL56" i="2"/>
  <c r="AK56" i="2"/>
  <c r="AJ56" i="2"/>
  <c r="AI56" i="2"/>
  <c r="AH56" i="2"/>
  <c r="AG56" i="2"/>
  <c r="AF56" i="2"/>
  <c r="AE56" i="2"/>
  <c r="AD56" i="2"/>
  <c r="AC56" i="2"/>
  <c r="AB56" i="2"/>
  <c r="AA56" i="2"/>
  <c r="L56" i="2"/>
  <c r="J56" i="2"/>
  <c r="BE54" i="2"/>
  <c r="BD54" i="2"/>
  <c r="BC54" i="2"/>
  <c r="BB54" i="2"/>
  <c r="BA54" i="2"/>
  <c r="AZ54" i="2"/>
  <c r="AY54" i="2"/>
  <c r="AX54" i="2"/>
  <c r="AW54" i="2"/>
  <c r="AV54" i="2"/>
  <c r="AU54" i="2"/>
  <c r="AT54" i="2"/>
  <c r="AS54" i="2"/>
  <c r="AR54" i="2"/>
  <c r="AQ54" i="2"/>
  <c r="AP54" i="2"/>
  <c r="AO54" i="2"/>
  <c r="AN54" i="2"/>
  <c r="AM54" i="2"/>
  <c r="AL54" i="2"/>
  <c r="AK54" i="2"/>
  <c r="AJ54" i="2"/>
  <c r="AI54" i="2"/>
  <c r="AH54" i="2"/>
  <c r="AG54" i="2"/>
  <c r="AF54" i="2"/>
  <c r="AE54" i="2"/>
  <c r="AD54" i="2"/>
  <c r="AC54" i="2"/>
  <c r="AB54" i="2"/>
  <c r="AA54" i="2"/>
  <c r="BF54" i="2" s="1"/>
  <c r="BH54" i="2" s="1"/>
  <c r="L54" i="2"/>
  <c r="J54" i="2"/>
  <c r="BE52" i="2"/>
  <c r="BD52" i="2"/>
  <c r="BC52" i="2"/>
  <c r="BB52" i="2"/>
  <c r="BA52" i="2"/>
  <c r="AZ52" i="2"/>
  <c r="AY52" i="2"/>
  <c r="AX52" i="2"/>
  <c r="AW52" i="2"/>
  <c r="AV52" i="2"/>
  <c r="AU52" i="2"/>
  <c r="AT52" i="2"/>
  <c r="AS52" i="2"/>
  <c r="AR52" i="2"/>
  <c r="AQ52" i="2"/>
  <c r="AP52" i="2"/>
  <c r="AO52" i="2"/>
  <c r="AN52" i="2"/>
  <c r="AM52" i="2"/>
  <c r="AL52" i="2"/>
  <c r="AK52" i="2"/>
  <c r="AJ52" i="2"/>
  <c r="AI52" i="2"/>
  <c r="AH52" i="2"/>
  <c r="AG52" i="2"/>
  <c r="AF52" i="2"/>
  <c r="AE52" i="2"/>
  <c r="AD52" i="2"/>
  <c r="AC52" i="2"/>
  <c r="AB52" i="2"/>
  <c r="AA52" i="2"/>
  <c r="L52" i="2"/>
  <c r="J52" i="2"/>
  <c r="BE50" i="2"/>
  <c r="BD50" i="2"/>
  <c r="BC50" i="2"/>
  <c r="BB50" i="2"/>
  <c r="BA50" i="2"/>
  <c r="AZ50" i="2"/>
  <c r="AY50" i="2"/>
  <c r="AX50" i="2"/>
  <c r="AW50" i="2"/>
  <c r="AV50" i="2"/>
  <c r="AU50" i="2"/>
  <c r="AT50" i="2"/>
  <c r="AS50" i="2"/>
  <c r="AR50" i="2"/>
  <c r="AQ50" i="2"/>
  <c r="AP50" i="2"/>
  <c r="AO50" i="2"/>
  <c r="AN50" i="2"/>
  <c r="AM50" i="2"/>
  <c r="AL50" i="2"/>
  <c r="AK50" i="2"/>
  <c r="AJ50" i="2"/>
  <c r="AI50" i="2"/>
  <c r="AH50" i="2"/>
  <c r="AG50" i="2"/>
  <c r="AF50" i="2"/>
  <c r="AE50" i="2"/>
  <c r="AD50" i="2"/>
  <c r="AC50" i="2"/>
  <c r="AB50" i="2"/>
  <c r="AA50" i="2"/>
  <c r="BF50" i="2" s="1"/>
  <c r="BH50" i="2" s="1"/>
  <c r="L50" i="2"/>
  <c r="J50" i="2"/>
  <c r="BE48" i="2"/>
  <c r="BD48" i="2"/>
  <c r="BC48" i="2"/>
  <c r="BB48" i="2"/>
  <c r="BA48" i="2"/>
  <c r="AZ48" i="2"/>
  <c r="AY48" i="2"/>
  <c r="AX48" i="2"/>
  <c r="AW48" i="2"/>
  <c r="AV48" i="2"/>
  <c r="AU48" i="2"/>
  <c r="AT48" i="2"/>
  <c r="AS48" i="2"/>
  <c r="AR48" i="2"/>
  <c r="AQ48" i="2"/>
  <c r="AP48" i="2"/>
  <c r="AO48" i="2"/>
  <c r="AN48" i="2"/>
  <c r="AM48" i="2"/>
  <c r="AL48" i="2"/>
  <c r="AK48" i="2"/>
  <c r="AJ48" i="2"/>
  <c r="AI48" i="2"/>
  <c r="AH48" i="2"/>
  <c r="AG48" i="2"/>
  <c r="AF48" i="2"/>
  <c r="AE48" i="2"/>
  <c r="AD48" i="2"/>
  <c r="AC48" i="2"/>
  <c r="AB48" i="2"/>
  <c r="AA48" i="2"/>
  <c r="L48" i="2"/>
  <c r="J48" i="2"/>
  <c r="BE46" i="2"/>
  <c r="BD46" i="2"/>
  <c r="BC46" i="2"/>
  <c r="BB46" i="2"/>
  <c r="BA46" i="2"/>
  <c r="AZ46" i="2"/>
  <c r="AY46" i="2"/>
  <c r="AX46" i="2"/>
  <c r="AW46" i="2"/>
  <c r="AV46" i="2"/>
  <c r="AU46" i="2"/>
  <c r="AT46" i="2"/>
  <c r="AS46" i="2"/>
  <c r="AR46" i="2"/>
  <c r="AQ46" i="2"/>
  <c r="AP46" i="2"/>
  <c r="AO46" i="2"/>
  <c r="AN46" i="2"/>
  <c r="AM46" i="2"/>
  <c r="AL46" i="2"/>
  <c r="AK46" i="2"/>
  <c r="AJ46" i="2"/>
  <c r="AI46" i="2"/>
  <c r="AH46" i="2"/>
  <c r="AG46" i="2"/>
  <c r="AF46" i="2"/>
  <c r="AE46" i="2"/>
  <c r="AD46" i="2"/>
  <c r="AC46" i="2"/>
  <c r="AB46" i="2"/>
  <c r="AA46" i="2"/>
  <c r="BF46" i="2" s="1"/>
  <c r="BH46" i="2" s="1"/>
  <c r="L46" i="2"/>
  <c r="J46" i="2"/>
  <c r="BE44" i="2"/>
  <c r="BD44" i="2"/>
  <c r="BC44" i="2"/>
  <c r="BB44" i="2"/>
  <c r="BA44" i="2"/>
  <c r="AZ44" i="2"/>
  <c r="AY44" i="2"/>
  <c r="AX44" i="2"/>
  <c r="AW44" i="2"/>
  <c r="AV44" i="2"/>
  <c r="AU44" i="2"/>
  <c r="AT44" i="2"/>
  <c r="AS44" i="2"/>
  <c r="AR44" i="2"/>
  <c r="AQ44" i="2"/>
  <c r="AP44" i="2"/>
  <c r="AO44" i="2"/>
  <c r="AN44" i="2"/>
  <c r="AM44" i="2"/>
  <c r="AL44" i="2"/>
  <c r="AK44" i="2"/>
  <c r="AJ44" i="2"/>
  <c r="AI44" i="2"/>
  <c r="AH44" i="2"/>
  <c r="AG44" i="2"/>
  <c r="AF44" i="2"/>
  <c r="AE44" i="2"/>
  <c r="AD44" i="2"/>
  <c r="AC44" i="2"/>
  <c r="AB44" i="2"/>
  <c r="AA44" i="2"/>
  <c r="L44" i="2"/>
  <c r="J44" i="2"/>
  <c r="BE42" i="2"/>
  <c r="BD42" i="2"/>
  <c r="BC42" i="2"/>
  <c r="BB42" i="2"/>
  <c r="BA42" i="2"/>
  <c r="AZ42" i="2"/>
  <c r="AY42" i="2"/>
  <c r="AX42" i="2"/>
  <c r="AW42" i="2"/>
  <c r="AV42" i="2"/>
  <c r="AU42" i="2"/>
  <c r="AT42" i="2"/>
  <c r="AS42" i="2"/>
  <c r="AR42" i="2"/>
  <c r="AQ42" i="2"/>
  <c r="AP42" i="2"/>
  <c r="AO42" i="2"/>
  <c r="AN42" i="2"/>
  <c r="AM42" i="2"/>
  <c r="AL42" i="2"/>
  <c r="AK42" i="2"/>
  <c r="AJ42" i="2"/>
  <c r="AI42" i="2"/>
  <c r="AH42" i="2"/>
  <c r="AG42" i="2"/>
  <c r="AF42" i="2"/>
  <c r="AE42" i="2"/>
  <c r="AD42" i="2"/>
  <c r="AC42" i="2"/>
  <c r="AB42" i="2"/>
  <c r="AA42" i="2"/>
  <c r="BF42" i="2" s="1"/>
  <c r="BH42" i="2" s="1"/>
  <c r="L42" i="2"/>
  <c r="J42" i="2"/>
  <c r="BE40" i="2"/>
  <c r="BD40" i="2"/>
  <c r="BC40" i="2"/>
  <c r="BB40" i="2"/>
  <c r="BA40" i="2"/>
  <c r="AZ40" i="2"/>
  <c r="AY40" i="2"/>
  <c r="AX40" i="2"/>
  <c r="AW40" i="2"/>
  <c r="AV40" i="2"/>
  <c r="AU40" i="2"/>
  <c r="AT40" i="2"/>
  <c r="AS40" i="2"/>
  <c r="AR40" i="2"/>
  <c r="AQ40" i="2"/>
  <c r="AP40" i="2"/>
  <c r="AO40" i="2"/>
  <c r="AN40" i="2"/>
  <c r="AM40" i="2"/>
  <c r="AL40" i="2"/>
  <c r="AK40" i="2"/>
  <c r="AJ40" i="2"/>
  <c r="AI40" i="2"/>
  <c r="AH40" i="2"/>
  <c r="AG40" i="2"/>
  <c r="AF40" i="2"/>
  <c r="AE40" i="2"/>
  <c r="AD40" i="2"/>
  <c r="AC40" i="2"/>
  <c r="AB40" i="2"/>
  <c r="AA40" i="2"/>
  <c r="L40" i="2"/>
  <c r="J40" i="2"/>
  <c r="BE38" i="2"/>
  <c r="BD38" i="2"/>
  <c r="BC38" i="2"/>
  <c r="BB38" i="2"/>
  <c r="BA38" i="2"/>
  <c r="AZ38" i="2"/>
  <c r="AY38" i="2"/>
  <c r="AX38" i="2"/>
  <c r="AW38" i="2"/>
  <c r="AV38" i="2"/>
  <c r="AU38" i="2"/>
  <c r="AT38" i="2"/>
  <c r="AS38" i="2"/>
  <c r="AR38" i="2"/>
  <c r="AQ38" i="2"/>
  <c r="AP38" i="2"/>
  <c r="AO38" i="2"/>
  <c r="AN38" i="2"/>
  <c r="AM38" i="2"/>
  <c r="AL38" i="2"/>
  <c r="AK38" i="2"/>
  <c r="AJ38" i="2"/>
  <c r="AI38" i="2"/>
  <c r="AH38" i="2"/>
  <c r="AG38" i="2"/>
  <c r="AF38" i="2"/>
  <c r="AE38" i="2"/>
  <c r="AD38" i="2"/>
  <c r="AC38" i="2"/>
  <c r="AB38" i="2"/>
  <c r="AA38" i="2"/>
  <c r="BF38" i="2" s="1"/>
  <c r="BH38" i="2" s="1"/>
  <c r="L38" i="2"/>
  <c r="J38" i="2"/>
  <c r="BE36" i="2"/>
  <c r="BD36" i="2"/>
  <c r="BC36" i="2"/>
  <c r="BB36" i="2"/>
  <c r="BA36" i="2"/>
  <c r="AZ36" i="2"/>
  <c r="AY36" i="2"/>
  <c r="AX36" i="2"/>
  <c r="AW36" i="2"/>
  <c r="AV36" i="2"/>
  <c r="AU36" i="2"/>
  <c r="AT36" i="2"/>
  <c r="AS36" i="2"/>
  <c r="AR36" i="2"/>
  <c r="AQ36" i="2"/>
  <c r="AP36" i="2"/>
  <c r="AO36" i="2"/>
  <c r="AN36" i="2"/>
  <c r="AM36" i="2"/>
  <c r="AL36" i="2"/>
  <c r="AK36" i="2"/>
  <c r="AJ36" i="2"/>
  <c r="AI36" i="2"/>
  <c r="AH36" i="2"/>
  <c r="AG36" i="2"/>
  <c r="AF36" i="2"/>
  <c r="AE36" i="2"/>
  <c r="AD36" i="2"/>
  <c r="AC36" i="2"/>
  <c r="AB36" i="2"/>
  <c r="AA36" i="2"/>
  <c r="L36" i="2"/>
  <c r="J36" i="2"/>
  <c r="BE34" i="2"/>
  <c r="BD34" i="2"/>
  <c r="BC34" i="2"/>
  <c r="BB34" i="2"/>
  <c r="BA34" i="2"/>
  <c r="AZ34" i="2"/>
  <c r="AY34" i="2"/>
  <c r="AX34" i="2"/>
  <c r="AW34" i="2"/>
  <c r="AV34" i="2"/>
  <c r="AU34" i="2"/>
  <c r="AT34" i="2"/>
  <c r="AS34" i="2"/>
  <c r="AR34" i="2"/>
  <c r="AQ34" i="2"/>
  <c r="AP34" i="2"/>
  <c r="AO34" i="2"/>
  <c r="AN34" i="2"/>
  <c r="AM34" i="2"/>
  <c r="AL34" i="2"/>
  <c r="AK34" i="2"/>
  <c r="AJ34" i="2"/>
  <c r="AI34" i="2"/>
  <c r="AH34" i="2"/>
  <c r="AG34" i="2"/>
  <c r="AF34" i="2"/>
  <c r="AE34" i="2"/>
  <c r="AD34" i="2"/>
  <c r="AC34" i="2"/>
  <c r="AB34" i="2"/>
  <c r="AA34" i="2"/>
  <c r="BF34" i="2" s="1"/>
  <c r="BH34" i="2" s="1"/>
  <c r="L34" i="2"/>
  <c r="J34" i="2"/>
  <c r="BE32" i="2"/>
  <c r="BD32" i="2"/>
  <c r="BC32" i="2"/>
  <c r="BB32" i="2"/>
  <c r="BA32" i="2"/>
  <c r="AZ32" i="2"/>
  <c r="AY32" i="2"/>
  <c r="AX32" i="2"/>
  <c r="AW32" i="2"/>
  <c r="AV32" i="2"/>
  <c r="AU32" i="2"/>
  <c r="AT32" i="2"/>
  <c r="AS32" i="2"/>
  <c r="AR32" i="2"/>
  <c r="AQ32" i="2"/>
  <c r="AP32" i="2"/>
  <c r="AO32" i="2"/>
  <c r="AN32" i="2"/>
  <c r="AM32" i="2"/>
  <c r="AL32" i="2"/>
  <c r="AK32" i="2"/>
  <c r="AJ32" i="2"/>
  <c r="AI32" i="2"/>
  <c r="AH32" i="2"/>
  <c r="AG32" i="2"/>
  <c r="AF32" i="2"/>
  <c r="AE32" i="2"/>
  <c r="AD32" i="2"/>
  <c r="AC32" i="2"/>
  <c r="AB32" i="2"/>
  <c r="AA32" i="2"/>
  <c r="L32" i="2"/>
  <c r="J32" i="2"/>
  <c r="BE30" i="2"/>
  <c r="BD30" i="2"/>
  <c r="BC30" i="2"/>
  <c r="BB30" i="2"/>
  <c r="BA30" i="2"/>
  <c r="AZ30" i="2"/>
  <c r="AY30" i="2"/>
  <c r="AX30" i="2"/>
  <c r="AW30" i="2"/>
  <c r="AV30" i="2"/>
  <c r="AU30" i="2"/>
  <c r="AT30" i="2"/>
  <c r="AS30" i="2"/>
  <c r="AR30" i="2"/>
  <c r="AQ30" i="2"/>
  <c r="AP30" i="2"/>
  <c r="AO30" i="2"/>
  <c r="AN30" i="2"/>
  <c r="AM30" i="2"/>
  <c r="AL30" i="2"/>
  <c r="AK30" i="2"/>
  <c r="AJ30" i="2"/>
  <c r="AI30" i="2"/>
  <c r="AH30" i="2"/>
  <c r="AG30" i="2"/>
  <c r="AF30" i="2"/>
  <c r="AE30" i="2"/>
  <c r="AD30" i="2"/>
  <c r="AC30" i="2"/>
  <c r="AB30" i="2"/>
  <c r="AA30" i="2"/>
  <c r="BF30" i="2" s="1"/>
  <c r="BH30" i="2" s="1"/>
  <c r="L30" i="2"/>
  <c r="J30" i="2"/>
  <c r="BE28" i="2"/>
  <c r="BD28" i="2"/>
  <c r="BC28" i="2"/>
  <c r="BB28" i="2"/>
  <c r="BA28" i="2"/>
  <c r="AZ28" i="2"/>
  <c r="AY28" i="2"/>
  <c r="AX28" i="2"/>
  <c r="AW28" i="2"/>
  <c r="AV28" i="2"/>
  <c r="AU28" i="2"/>
  <c r="AT28" i="2"/>
  <c r="AS28" i="2"/>
  <c r="AR28" i="2"/>
  <c r="AQ28" i="2"/>
  <c r="AP28" i="2"/>
  <c r="AO28" i="2"/>
  <c r="AN28" i="2"/>
  <c r="AM28" i="2"/>
  <c r="AL28" i="2"/>
  <c r="AK28" i="2"/>
  <c r="AJ28" i="2"/>
  <c r="AI28" i="2"/>
  <c r="AH28" i="2"/>
  <c r="AG28" i="2"/>
  <c r="AF28" i="2"/>
  <c r="AE28" i="2"/>
  <c r="AD28" i="2"/>
  <c r="AC28" i="2"/>
  <c r="AB28" i="2"/>
  <c r="AA28" i="2"/>
  <c r="L28" i="2"/>
  <c r="J28" i="2"/>
  <c r="BE26" i="2"/>
  <c r="BD26" i="2"/>
  <c r="BC26" i="2"/>
  <c r="BB26" i="2"/>
  <c r="BA26" i="2"/>
  <c r="AZ26" i="2"/>
  <c r="AY26" i="2"/>
  <c r="AX26" i="2"/>
  <c r="AW26" i="2"/>
  <c r="AV26" i="2"/>
  <c r="AU26" i="2"/>
  <c r="AT26" i="2"/>
  <c r="AS26" i="2"/>
  <c r="AR26" i="2"/>
  <c r="AQ26" i="2"/>
  <c r="AP26" i="2"/>
  <c r="AO26" i="2"/>
  <c r="AN26" i="2"/>
  <c r="AM26" i="2"/>
  <c r="AL26" i="2"/>
  <c r="AK26" i="2"/>
  <c r="AJ26" i="2"/>
  <c r="AI26" i="2"/>
  <c r="AH26" i="2"/>
  <c r="AG26" i="2"/>
  <c r="AF26" i="2"/>
  <c r="AE26" i="2"/>
  <c r="AD26" i="2"/>
  <c r="AC26" i="2"/>
  <c r="AB26" i="2"/>
  <c r="AA26" i="2"/>
  <c r="BF26" i="2" s="1"/>
  <c r="BH26" i="2" s="1"/>
  <c r="L26" i="2"/>
  <c r="J26" i="2"/>
  <c r="BE24" i="2"/>
  <c r="BD24" i="2"/>
  <c r="BC24" i="2"/>
  <c r="BB24" i="2"/>
  <c r="BA24" i="2"/>
  <c r="AZ24" i="2"/>
  <c r="AY24" i="2"/>
  <c r="AX24" i="2"/>
  <c r="AW24" i="2"/>
  <c r="AV24" i="2"/>
  <c r="AU24" i="2"/>
  <c r="AT24" i="2"/>
  <c r="AS24" i="2"/>
  <c r="AR24" i="2"/>
  <c r="AQ24" i="2"/>
  <c r="AP24" i="2"/>
  <c r="AO24" i="2"/>
  <c r="AN24" i="2"/>
  <c r="AM24" i="2"/>
  <c r="AL24" i="2"/>
  <c r="AK24" i="2"/>
  <c r="AJ24" i="2"/>
  <c r="AI24" i="2"/>
  <c r="AH24" i="2"/>
  <c r="AG24" i="2"/>
  <c r="AF24" i="2"/>
  <c r="AE24" i="2"/>
  <c r="AD24" i="2"/>
  <c r="AC24" i="2"/>
  <c r="AB24" i="2"/>
  <c r="AA24" i="2"/>
  <c r="L24" i="2"/>
  <c r="J24" i="2"/>
  <c r="BE22" i="2"/>
  <c r="BD22" i="2"/>
  <c r="BC22" i="2"/>
  <c r="BB22" i="2"/>
  <c r="BA22" i="2"/>
  <c r="AZ22" i="2"/>
  <c r="AY22" i="2"/>
  <c r="AX22" i="2"/>
  <c r="AW22" i="2"/>
  <c r="AV22" i="2"/>
  <c r="AU22" i="2"/>
  <c r="AT22" i="2"/>
  <c r="AS22" i="2"/>
  <c r="AR22" i="2"/>
  <c r="AQ22" i="2"/>
  <c r="AP22" i="2"/>
  <c r="AO22" i="2"/>
  <c r="AN22" i="2"/>
  <c r="AM22" i="2"/>
  <c r="AL22" i="2"/>
  <c r="AK22" i="2"/>
  <c r="AJ22" i="2"/>
  <c r="AI22" i="2"/>
  <c r="AH22" i="2"/>
  <c r="AG22" i="2"/>
  <c r="AF22" i="2"/>
  <c r="AE22" i="2"/>
  <c r="AD22" i="2"/>
  <c r="AC22" i="2"/>
  <c r="AB22" i="2"/>
  <c r="AA22" i="2"/>
  <c r="BF22" i="2" s="1"/>
  <c r="BH22" i="2" s="1"/>
  <c r="L22" i="2"/>
  <c r="J22" i="2"/>
  <c r="BE20" i="2"/>
  <c r="BD20" i="2"/>
  <c r="BC20" i="2"/>
  <c r="BB20" i="2"/>
  <c r="BA20" i="2"/>
  <c r="AZ20" i="2"/>
  <c r="AY20" i="2"/>
  <c r="AX20" i="2"/>
  <c r="AW20" i="2"/>
  <c r="AV20" i="2"/>
  <c r="AU20" i="2"/>
  <c r="AT20" i="2"/>
  <c r="AS20" i="2"/>
  <c r="AR20" i="2"/>
  <c r="AQ20" i="2"/>
  <c r="AP20" i="2"/>
  <c r="AO20" i="2"/>
  <c r="AN20" i="2"/>
  <c r="AM20" i="2"/>
  <c r="AL20" i="2"/>
  <c r="AK20" i="2"/>
  <c r="AJ20" i="2"/>
  <c r="AI20" i="2"/>
  <c r="AH20" i="2"/>
  <c r="AG20" i="2"/>
  <c r="AF20" i="2"/>
  <c r="AE20" i="2"/>
  <c r="AD20" i="2"/>
  <c r="AC20" i="2"/>
  <c r="AB20" i="2"/>
  <c r="AA20" i="2"/>
  <c r="L20" i="2"/>
  <c r="J20" i="2"/>
  <c r="B19" i="2"/>
  <c r="B21" i="2" s="1"/>
  <c r="B23" i="2" s="1"/>
  <c r="B25" i="2" s="1"/>
  <c r="B27" i="2" s="1"/>
  <c r="B29" i="2" s="1"/>
  <c r="B31" i="2" s="1"/>
  <c r="B33" i="2" s="1"/>
  <c r="B35" i="2" s="1"/>
  <c r="B37" i="2" s="1"/>
  <c r="B39" i="2" s="1"/>
  <c r="B41" i="2" s="1"/>
  <c r="B43" i="2" s="1"/>
  <c r="B45" i="2" s="1"/>
  <c r="B47" i="2" s="1"/>
  <c r="B49" i="2" s="1"/>
  <c r="B51" i="2" s="1"/>
  <c r="B53" i="2" s="1"/>
  <c r="B55" i="2" s="1"/>
  <c r="B57" i="2" s="1"/>
  <c r="B59" i="2" s="1"/>
  <c r="B61" i="2" s="1"/>
  <c r="B63" i="2" s="1"/>
  <c r="B65" i="2" s="1"/>
  <c r="B67" i="2" s="1"/>
  <c r="B69" i="2" s="1"/>
  <c r="B71" i="2" s="1"/>
  <c r="B73" i="2" s="1"/>
  <c r="B75" i="2" s="1"/>
  <c r="B77" i="2" s="1"/>
  <c r="B79" i="2" s="1"/>
  <c r="B81" i="2" s="1"/>
  <c r="B83" i="2" s="1"/>
  <c r="B85" i="2" s="1"/>
  <c r="B87" i="2" s="1"/>
  <c r="B89" i="2" s="1"/>
  <c r="B91" i="2" s="1"/>
  <c r="B93" i="2" s="1"/>
  <c r="B95" i="2" s="1"/>
  <c r="B97" i="2" s="1"/>
  <c r="B99" i="2" s="1"/>
  <c r="B101" i="2" s="1"/>
  <c r="B103" i="2" s="1"/>
  <c r="B105" i="2" s="1"/>
  <c r="B107" i="2" s="1"/>
  <c r="B109" i="2" s="1"/>
  <c r="B111" i="2" s="1"/>
  <c r="B113" i="2" s="1"/>
  <c r="B115" i="2" s="1"/>
  <c r="B117" i="2" s="1"/>
  <c r="B119" i="2" s="1"/>
  <c r="B121" i="2" s="1"/>
  <c r="B123" i="2" s="1"/>
  <c r="B125" i="2" s="1"/>
  <c r="B127" i="2" s="1"/>
  <c r="B129" i="2" s="1"/>
  <c r="B131" i="2" s="1"/>
  <c r="B133" i="2" s="1"/>
  <c r="B135" i="2" s="1"/>
  <c r="B137" i="2" s="1"/>
  <c r="B139" i="2" s="1"/>
  <c r="B141" i="2" s="1"/>
  <c r="B143" i="2" s="1"/>
  <c r="B145" i="2" s="1"/>
  <c r="B147" i="2" s="1"/>
  <c r="B149" i="2" s="1"/>
  <c r="B151" i="2" s="1"/>
  <c r="B153" i="2" s="1"/>
  <c r="B155" i="2" s="1"/>
  <c r="B157" i="2" s="1"/>
  <c r="B159" i="2" s="1"/>
  <c r="B161" i="2" s="1"/>
  <c r="B163" i="2" s="1"/>
  <c r="B165" i="2" s="1"/>
  <c r="B167" i="2" s="1"/>
  <c r="B169" i="2" s="1"/>
  <c r="B171" i="2" s="1"/>
  <c r="B173" i="2" s="1"/>
  <c r="B175" i="2" s="1"/>
  <c r="B177" i="2" s="1"/>
  <c r="B179" i="2" s="1"/>
  <c r="B181" i="2" s="1"/>
  <c r="B183" i="2" s="1"/>
  <c r="B185" i="2" s="1"/>
  <c r="B187" i="2" s="1"/>
  <c r="B189" i="2" s="1"/>
  <c r="B191" i="2" s="1"/>
  <c r="B193" i="2" s="1"/>
  <c r="B195" i="2" s="1"/>
  <c r="B197" i="2" s="1"/>
  <c r="B199" i="2" s="1"/>
  <c r="B201" i="2" s="1"/>
  <c r="B203" i="2" s="1"/>
  <c r="B205" i="2" s="1"/>
  <c r="B207" i="2" s="1"/>
  <c r="B209" i="2" s="1"/>
  <c r="B211" i="2" s="1"/>
  <c r="B213" i="2" s="1"/>
  <c r="B215" i="2" s="1"/>
  <c r="BE18" i="2"/>
  <c r="BD18" i="2"/>
  <c r="BC18" i="2"/>
  <c r="BB18" i="2"/>
  <c r="BA18" i="2"/>
  <c r="AZ18" i="2"/>
  <c r="AY18" i="2"/>
  <c r="AX18" i="2"/>
  <c r="AW18" i="2"/>
  <c r="AV18" i="2"/>
  <c r="AU18" i="2"/>
  <c r="AT18" i="2"/>
  <c r="AS18" i="2"/>
  <c r="AR18" i="2"/>
  <c r="AQ18" i="2"/>
  <c r="AP18" i="2"/>
  <c r="AO18" i="2"/>
  <c r="AN18" i="2"/>
  <c r="AM18" i="2"/>
  <c r="AL18" i="2"/>
  <c r="AK18" i="2"/>
  <c r="AJ18" i="2"/>
  <c r="AI18" i="2"/>
  <c r="AH18" i="2"/>
  <c r="AG18" i="2"/>
  <c r="AF18" i="2"/>
  <c r="AE18" i="2"/>
  <c r="AD18" i="2"/>
  <c r="AC18" i="2"/>
  <c r="AB18" i="2"/>
  <c r="AA18" i="2"/>
  <c r="BF18" i="2" s="1"/>
  <c r="BH18" i="2" s="1"/>
  <c r="L18" i="2"/>
  <c r="J18" i="2"/>
  <c r="AG222" i="2" s="1"/>
  <c r="B17" i="2"/>
  <c r="AX15" i="2"/>
  <c r="AX16" i="2" s="1"/>
  <c r="AP15" i="2"/>
  <c r="AP16" i="2" s="1"/>
  <c r="AH15" i="2"/>
  <c r="AH16" i="2" s="1"/>
  <c r="BE14" i="2"/>
  <c r="BE15" i="2" s="1"/>
  <c r="BE16" i="2" s="1"/>
  <c r="BD14" i="2"/>
  <c r="BD15" i="2" s="1"/>
  <c r="BD16" i="2" s="1"/>
  <c r="BC14" i="2"/>
  <c r="BC15" i="2" s="1"/>
  <c r="BC16" i="2" s="1"/>
  <c r="BF12" i="2"/>
  <c r="BI8" i="2"/>
  <c r="AJ2" i="2"/>
  <c r="BB15" i="2" s="1"/>
  <c r="BB16" i="2" s="1"/>
  <c r="AI223" i="2" l="1"/>
  <c r="AC15" i="2"/>
  <c r="AC16" i="2" s="1"/>
  <c r="AS15" i="2"/>
  <c r="AS16" i="2" s="1"/>
  <c r="AK15" i="2"/>
  <c r="AK16" i="2" s="1"/>
  <c r="BA15" i="2"/>
  <c r="BA16" i="2" s="1"/>
  <c r="AD15" i="2"/>
  <c r="AD16" i="2" s="1"/>
  <c r="AL15" i="2"/>
  <c r="AL16" i="2" s="1"/>
  <c r="AT15" i="2"/>
  <c r="AT16" i="2" s="1"/>
  <c r="AZ15" i="2"/>
  <c r="AZ16" i="2" s="1"/>
  <c r="AV15" i="2"/>
  <c r="AV16" i="2" s="1"/>
  <c r="AR15" i="2"/>
  <c r="AR16" i="2" s="1"/>
  <c r="AN15" i="2"/>
  <c r="AN16" i="2" s="1"/>
  <c r="AJ15" i="2"/>
  <c r="AJ16" i="2" s="1"/>
  <c r="AF15" i="2"/>
  <c r="AF16" i="2" s="1"/>
  <c r="AB15" i="2"/>
  <c r="AB16" i="2" s="1"/>
  <c r="AY15" i="2"/>
  <c r="AY16" i="2" s="1"/>
  <c r="AU15" i="2"/>
  <c r="AU16" i="2" s="1"/>
  <c r="AQ15" i="2"/>
  <c r="AQ16" i="2" s="1"/>
  <c r="AM15" i="2"/>
  <c r="AM16" i="2" s="1"/>
  <c r="AI15" i="2"/>
  <c r="AI16" i="2" s="1"/>
  <c r="AE15" i="2"/>
  <c r="AE16" i="2" s="1"/>
  <c r="AA15" i="2"/>
  <c r="AA16" i="2" s="1"/>
  <c r="AG15" i="2"/>
  <c r="AG16" i="2" s="1"/>
  <c r="AO15" i="2"/>
  <c r="AO16" i="2" s="1"/>
  <c r="AW15" i="2"/>
  <c r="AW16" i="2" s="1"/>
  <c r="BF20" i="2"/>
  <c r="BH20" i="2" s="1"/>
  <c r="BF24" i="2"/>
  <c r="BH24" i="2" s="1"/>
  <c r="BF28" i="2"/>
  <c r="BH28" i="2" s="1"/>
  <c r="BF32" i="2"/>
  <c r="BH32" i="2" s="1"/>
  <c r="BF36" i="2"/>
  <c r="BH36" i="2" s="1"/>
  <c r="BF40" i="2"/>
  <c r="BH40" i="2" s="1"/>
  <c r="BF44" i="2"/>
  <c r="BH44" i="2" s="1"/>
  <c r="BF48" i="2"/>
  <c r="BH48" i="2" s="1"/>
  <c r="BF52" i="2"/>
  <c r="BH52" i="2" s="1"/>
  <c r="BF56" i="2"/>
  <c r="BH56" i="2" s="1"/>
  <c r="BF60" i="2"/>
  <c r="BH60" i="2" s="1"/>
  <c r="BF64" i="2"/>
  <c r="BH64" i="2" s="1"/>
  <c r="BF68" i="2"/>
  <c r="BH68" i="2" s="1"/>
  <c r="AI224" i="2"/>
  <c r="Q225" i="2"/>
  <c r="Q224" i="2"/>
  <c r="Q223" i="2"/>
  <c r="AI222" i="2"/>
  <c r="AI225" i="2"/>
  <c r="AG225" i="2"/>
  <c r="AG224" i="2"/>
  <c r="AG223" i="2"/>
  <c r="S222" i="2"/>
  <c r="S225" i="2"/>
  <c r="S224" i="2"/>
  <c r="S223" i="2"/>
  <c r="Q222" i="2"/>
  <c r="Q226" i="2" s="1"/>
  <c r="AO236" i="2"/>
  <c r="AZ222" i="2" s="1"/>
  <c r="BE222" i="2" s="1"/>
  <c r="AE230" i="2"/>
  <c r="AJ230" i="2"/>
  <c r="AG226" i="2" l="1"/>
  <c r="AI226" i="2"/>
  <c r="S226" i="2"/>
</calcChain>
</file>

<file path=xl/sharedStrings.xml><?xml version="1.0" encoding="utf-8"?>
<sst xmlns="http://schemas.openxmlformats.org/spreadsheetml/2006/main" count="3569" uniqueCount="1380">
  <si>
    <t>□</t>
  </si>
  <si>
    <t>定員超過利用・人員基準欠如に該当していないこと。</t>
    <phoneticPr fontId="7"/>
  </si>
  <si>
    <t>定員超過利用・人員基準欠如に該当していないこと。</t>
  </si>
  <si>
    <t>・職員に関する記録
・常勤換算方法により算出した前年度(３月を除く)の平均の記録
・職員勤務表
・職員履歴書</t>
  </si>
  <si>
    <t xml:space="preserve">
サービス提供体制強化加算</t>
  </si>
  <si>
    <t>③当該施設内に安全管理部門を設置し、組織的に安全対策を実施する体制が整備されていること。</t>
    <rPh sb="1" eb="3">
      <t>トウガイ</t>
    </rPh>
    <rPh sb="3" eb="5">
      <t>シセツ</t>
    </rPh>
    <rPh sb="5" eb="6">
      <t>ナイ</t>
    </rPh>
    <rPh sb="7" eb="9">
      <t>アンゼン</t>
    </rPh>
    <rPh sb="9" eb="11">
      <t>カンリ</t>
    </rPh>
    <rPh sb="11" eb="13">
      <t>ブモン</t>
    </rPh>
    <rPh sb="14" eb="16">
      <t>セッチ</t>
    </rPh>
    <rPh sb="18" eb="21">
      <t>ソシキテキ</t>
    </rPh>
    <rPh sb="22" eb="24">
      <t>アンゼン</t>
    </rPh>
    <rPh sb="24" eb="26">
      <t>タイサク</t>
    </rPh>
    <rPh sb="27" eb="29">
      <t>ジッシ</t>
    </rPh>
    <rPh sb="31" eb="33">
      <t>タイセイ</t>
    </rPh>
    <rPh sb="34" eb="36">
      <t>セイビ</t>
    </rPh>
    <phoneticPr fontId="7"/>
  </si>
  <si>
    <t>②基準第155条第1項第4号に規定する担当者が安全対策に係る外部における研修を受けていること。</t>
    <rPh sb="1" eb="3">
      <t>キジュン</t>
    </rPh>
    <rPh sb="3" eb="4">
      <t>ダイ</t>
    </rPh>
    <rPh sb="7" eb="8">
      <t>ジョウ</t>
    </rPh>
    <rPh sb="8" eb="9">
      <t>ダイ</t>
    </rPh>
    <rPh sb="10" eb="11">
      <t>コウ</t>
    </rPh>
    <rPh sb="11" eb="12">
      <t>ダイ</t>
    </rPh>
    <rPh sb="13" eb="14">
      <t>ゴウ</t>
    </rPh>
    <rPh sb="15" eb="17">
      <t>キテイ</t>
    </rPh>
    <rPh sb="19" eb="22">
      <t>タントウシャ</t>
    </rPh>
    <rPh sb="23" eb="25">
      <t>アンゼン</t>
    </rPh>
    <rPh sb="25" eb="27">
      <t>タイサク</t>
    </rPh>
    <rPh sb="28" eb="29">
      <t>カカ</t>
    </rPh>
    <rPh sb="30" eb="32">
      <t>ガイブ</t>
    </rPh>
    <rPh sb="36" eb="38">
      <t>ケンシュウ</t>
    </rPh>
    <rPh sb="39" eb="40">
      <t>ウ</t>
    </rPh>
    <phoneticPr fontId="7"/>
  </si>
  <si>
    <t>①基準第155条第1項に規定する基準に適合していること。</t>
    <rPh sb="1" eb="3">
      <t>キジュン</t>
    </rPh>
    <rPh sb="3" eb="4">
      <t>ダイ</t>
    </rPh>
    <rPh sb="7" eb="8">
      <t>ジョウ</t>
    </rPh>
    <rPh sb="8" eb="9">
      <t>ダイ</t>
    </rPh>
    <rPh sb="10" eb="11">
      <t>コウ</t>
    </rPh>
    <rPh sb="12" eb="14">
      <t>キテイ</t>
    </rPh>
    <rPh sb="16" eb="18">
      <t>キジュン</t>
    </rPh>
    <rPh sb="19" eb="21">
      <t>テキゴウ</t>
    </rPh>
    <phoneticPr fontId="7"/>
  </si>
  <si>
    <t>施設基準第四十五の二
※いずれにも適合すること。</t>
    <rPh sb="0" eb="2">
      <t>シセツ</t>
    </rPh>
    <rPh sb="2" eb="4">
      <t>キジュン</t>
    </rPh>
    <rPh sb="4" eb="5">
      <t>ダイ</t>
    </rPh>
    <rPh sb="5" eb="8">
      <t>４５</t>
    </rPh>
    <rPh sb="9" eb="10">
      <t>２</t>
    </rPh>
    <rPh sb="17" eb="19">
      <t>テキゴウ</t>
    </rPh>
    <phoneticPr fontId="7"/>
  </si>
  <si>
    <t>・事故に関する記録
・研修の記録</t>
    <phoneticPr fontId="7"/>
  </si>
  <si>
    <t>別に厚生労働大臣が定める基準に適合しているものとして市町村長に届け出た施設において、サービスの提供を行った場合、入所初日に限り20単位を加算していますか。</t>
    <rPh sb="0" eb="1">
      <t>ベツ</t>
    </rPh>
    <rPh sb="26" eb="28">
      <t>シチョウ</t>
    </rPh>
    <rPh sb="28" eb="30">
      <t>ソンチョウ</t>
    </rPh>
    <rPh sb="31" eb="32">
      <t>トド</t>
    </rPh>
    <rPh sb="33" eb="34">
      <t>デ</t>
    </rPh>
    <rPh sb="35" eb="37">
      <t>シセツ</t>
    </rPh>
    <rPh sb="47" eb="49">
      <t>テイキョウ</t>
    </rPh>
    <rPh sb="50" eb="51">
      <t>オコナ</t>
    </rPh>
    <rPh sb="53" eb="55">
      <t>バアイ</t>
    </rPh>
    <rPh sb="56" eb="58">
      <t>ニュウショ</t>
    </rPh>
    <rPh sb="58" eb="60">
      <t>ショニチ</t>
    </rPh>
    <rPh sb="61" eb="62">
      <t>カギ</t>
    </rPh>
    <rPh sb="65" eb="67">
      <t>タンイ</t>
    </rPh>
    <rPh sb="68" eb="70">
      <t>カサン</t>
    </rPh>
    <phoneticPr fontId="7"/>
  </si>
  <si>
    <t>安全対策体制加算</t>
    <rPh sb="0" eb="2">
      <t>アンゼン</t>
    </rPh>
    <rPh sb="2" eb="4">
      <t>タイサク</t>
    </rPh>
    <rPh sb="4" eb="6">
      <t>タイセイ</t>
    </rPh>
    <rPh sb="6" eb="8">
      <t>カサン</t>
    </rPh>
    <phoneticPr fontId="7"/>
  </si>
  <si>
    <t>③①に規定する情報に加えて、入所者ごとの疾病の状況等の情報を、厚生労働省に提出していること。</t>
    <rPh sb="3" eb="5">
      <t>キテイ</t>
    </rPh>
    <rPh sb="7" eb="9">
      <t>ジョウホウ</t>
    </rPh>
    <rPh sb="10" eb="11">
      <t>クワ</t>
    </rPh>
    <rPh sb="14" eb="17">
      <t>ニュウショシャ</t>
    </rPh>
    <rPh sb="20" eb="22">
      <t>シッペイ</t>
    </rPh>
    <rPh sb="23" eb="25">
      <t>ジョウキョウ</t>
    </rPh>
    <rPh sb="25" eb="26">
      <t>トウ</t>
    </rPh>
    <rPh sb="27" eb="29">
      <t>ジョウホウ</t>
    </rPh>
    <rPh sb="31" eb="33">
      <t>コウセイ</t>
    </rPh>
    <rPh sb="33" eb="36">
      <t>ロウドウショウ</t>
    </rPh>
    <rPh sb="37" eb="39">
      <t>テイシュツ</t>
    </rPh>
    <phoneticPr fontId="7"/>
  </si>
  <si>
    <t>①入所者ごとのADL値、栄養状態、口腔機能、認知症の状況その他の入所者の心身の状況等に係る基本的な情報を、厚生労働省に提出していること。</t>
  </si>
  <si>
    <t>・入所者の心身の状況等に係る基本的な情報の記録
・施設サービス計画</t>
    <rPh sb="5" eb="7">
      <t>シンシン</t>
    </rPh>
    <rPh sb="8" eb="10">
      <t>ジョウキョウ</t>
    </rPh>
    <rPh sb="10" eb="11">
      <t>トウ</t>
    </rPh>
    <rPh sb="12" eb="13">
      <t>カカ</t>
    </rPh>
    <rPh sb="14" eb="17">
      <t>キホンテキ</t>
    </rPh>
    <rPh sb="18" eb="20">
      <t>ジョウホウ</t>
    </rPh>
    <rPh sb="21" eb="23">
      <t>キロク</t>
    </rPh>
    <rPh sb="25" eb="27">
      <t>シセツ</t>
    </rPh>
    <rPh sb="31" eb="33">
      <t>ケイカク</t>
    </rPh>
    <phoneticPr fontId="7"/>
  </si>
  <si>
    <t>別に厚生労働大臣が定める基準に適合しているものとして市町村長に届け出た施設が、入所者に対しサービスを提供した場合は、次に掲げる区分に従い所定単位数を加算していますか。
(1)科学的介護推進体制加算(Ⅰ)…40単位
(2)科学的介護推進体制加算(Ⅱ)…50単位</t>
    <rPh sb="0" eb="1">
      <t>ベツ</t>
    </rPh>
    <rPh sb="2" eb="4">
      <t>コウセイ</t>
    </rPh>
    <rPh sb="4" eb="6">
      <t>ロウドウ</t>
    </rPh>
    <rPh sb="6" eb="8">
      <t>ダイジン</t>
    </rPh>
    <rPh sb="9" eb="10">
      <t>サダ</t>
    </rPh>
    <rPh sb="12" eb="14">
      <t>キジュン</t>
    </rPh>
    <rPh sb="15" eb="17">
      <t>テキゴウ</t>
    </rPh>
    <rPh sb="33" eb="34">
      <t>デ</t>
    </rPh>
    <rPh sb="35" eb="37">
      <t>シセツ</t>
    </rPh>
    <rPh sb="43" eb="44">
      <t>タイ</t>
    </rPh>
    <rPh sb="50" eb="52">
      <t>テイキョウ</t>
    </rPh>
    <rPh sb="54" eb="56">
      <t>バアイ</t>
    </rPh>
    <rPh sb="58" eb="59">
      <t>ツギ</t>
    </rPh>
    <rPh sb="60" eb="61">
      <t>カカ</t>
    </rPh>
    <rPh sb="63" eb="65">
      <t>クブン</t>
    </rPh>
    <rPh sb="66" eb="67">
      <t>シタガ</t>
    </rPh>
    <rPh sb="68" eb="70">
      <t>ショテイ</t>
    </rPh>
    <rPh sb="70" eb="72">
      <t>タンイ</t>
    </rPh>
    <rPh sb="72" eb="73">
      <t>スウ</t>
    </rPh>
    <rPh sb="74" eb="76">
      <t>カサン</t>
    </rPh>
    <phoneticPr fontId="7"/>
  </si>
  <si>
    <t>科学的介護
推進体制加算</t>
    <rPh sb="0" eb="3">
      <t>カガクテキ</t>
    </rPh>
    <rPh sb="3" eb="5">
      <t>カイゴ</t>
    </rPh>
    <rPh sb="6" eb="8">
      <t>スイシン</t>
    </rPh>
    <rPh sb="8" eb="10">
      <t>タイセイ</t>
    </rPh>
    <rPh sb="10" eb="12">
      <t>カサン</t>
    </rPh>
    <phoneticPr fontId="7"/>
  </si>
  <si>
    <t>□</t>
    <phoneticPr fontId="7"/>
  </si>
  <si>
    <t>④医師が自立支援に係る支援計画の策定等に参加していること。</t>
    <phoneticPr fontId="7"/>
  </si>
  <si>
    <t>③①の医学的評価に基づき、少なくとも3か月に1回、入所者ごとに支援計画を見直していること。</t>
    <rPh sb="20" eb="21">
      <t>ゲツ</t>
    </rPh>
    <rPh sb="23" eb="24">
      <t>カイ</t>
    </rPh>
    <phoneticPr fontId="7"/>
  </si>
  <si>
    <t>②①の医学的評価の結果、自立支援の促進が必要であるとされた入所者ごとに、医師、看護職員、介護職員、介護支援専門員その他の職種の者が共同して、自立支援に係る支援計画を策定
し、支援計画に従ったケアを実施していること。</t>
    <phoneticPr fontId="7"/>
  </si>
  <si>
    <t>基準告示
七十一の四
※次のいずれにも適合すること。</t>
    <rPh sb="12" eb="13">
      <t>ツギ</t>
    </rPh>
    <rPh sb="19" eb="21">
      <t>テキゴウ</t>
    </rPh>
    <phoneticPr fontId="7"/>
  </si>
  <si>
    <t>・自立支援に係る記録</t>
    <rPh sb="1" eb="3">
      <t>ジリツ</t>
    </rPh>
    <rPh sb="3" eb="5">
      <t>シエン</t>
    </rPh>
    <rPh sb="6" eb="7">
      <t>カカ</t>
    </rPh>
    <rPh sb="8" eb="10">
      <t>キロク</t>
    </rPh>
    <phoneticPr fontId="7"/>
  </si>
  <si>
    <t>自立支援促進加算</t>
    <rPh sb="0" eb="2">
      <t>ジリツ</t>
    </rPh>
    <rPh sb="2" eb="4">
      <t>シエン</t>
    </rPh>
    <rPh sb="4" eb="6">
      <t>ソクシン</t>
    </rPh>
    <rPh sb="6" eb="8">
      <t>カサン</t>
    </rPh>
    <phoneticPr fontId="7"/>
  </si>
  <si>
    <t>・排せつ支援に係る記録</t>
    <rPh sb="1" eb="2">
      <t>ハイ</t>
    </rPh>
    <rPh sb="4" eb="6">
      <t>シエン</t>
    </rPh>
    <rPh sb="7" eb="8">
      <t>カカ</t>
    </rPh>
    <rPh sb="9" eb="11">
      <t>キロク</t>
    </rPh>
    <phoneticPr fontId="7"/>
  </si>
  <si>
    <t>排せつ支援加算</t>
  </si>
  <si>
    <t>褥瘡マネジメント加算</t>
  </si>
  <si>
    <t>･医師の判断の記録
･入所者に関する記録</t>
  </si>
  <si>
    <t>認知症行動・心理症状緊急対応加算</t>
  </si>
  <si>
    <t>･入所者に関する記録
･認知症ケアに関する研修計画
･認知症ケアに関する伝達又は技術指導会議の記録
･資格証</t>
  </si>
  <si>
    <t>基準告示に適合しているものとして市町村長に届け出た施設であって、利用者等告示に定める者(※)に対し専門的な認知症ケアを行った場合には、当該基準に掲げる区分に従い、1日につき次に掲げる所定単位数を加算していますか。</t>
    <rPh sb="23" eb="24">
      <t>デ</t>
    </rPh>
    <phoneticPr fontId="7"/>
  </si>
  <si>
    <t>認知症専門ケア加算</t>
  </si>
  <si>
    <t>･平面図
･施設入所者一覧</t>
  </si>
  <si>
    <t>小規模拠点集合型施設加算</t>
  </si>
  <si>
    <t>在宅での生活期間中の介護支援専門員と入所する施設の介護支援専門員との間で情報の交換を十分に行い、双方合意の上介護に関する目標及び方針を定め、入所者又はその家族等に対して当該目標及び方針の内容を説明し、同意を得ていること。</t>
  </si>
  <si>
    <t>基準告示
七十一</t>
  </si>
  <si>
    <t>在宅生活を継続する観点から、複数の者であらかじめ在宅期間及び入所期間(入所期間が３月を超えるときは、３月を限度とする。)を定めて、当該施設の居室を計画的に利用している者</t>
    <rPh sb="41" eb="42">
      <t>ツキ</t>
    </rPh>
    <rPh sb="43" eb="44">
      <t>コ</t>
    </rPh>
    <rPh sb="53" eb="55">
      <t>ゲンド</t>
    </rPh>
    <rPh sb="70" eb="72">
      <t>キョシツ</t>
    </rPh>
    <phoneticPr fontId="7"/>
  </si>
  <si>
    <t>利用者等告示
四十九</t>
  </si>
  <si>
    <t>･在宅期間の介護に関する目標及び方針
･目標及び方針に対する評価
･在宅期間と入所期間に関する同意
･支援チームに関する記録</t>
  </si>
  <si>
    <t xml:space="preserve"> ・在宅・入所相互利用加算　　40単位
利用者等告示四十九に定める者に対して、基準告示七十一に適合する指定地域密着型介護老人福祉施設入所者生活介護を行う場合にあっては、1日につき所定単位数を算定していますか。
</t>
    <rPh sb="28" eb="29">
      <t>9</t>
    </rPh>
    <rPh sb="39" eb="41">
      <t>キジュン</t>
    </rPh>
    <rPh sb="43" eb="46">
      <t>71</t>
    </rPh>
    <rPh sb="60" eb="62">
      <t>ロウジン</t>
    </rPh>
    <rPh sb="66" eb="69">
      <t>ニュウショシャ</t>
    </rPh>
    <rPh sb="69" eb="71">
      <t>セイカツ</t>
    </rPh>
    <rPh sb="71" eb="73">
      <t>カイゴ</t>
    </rPh>
    <phoneticPr fontId="7"/>
  </si>
  <si>
    <t>在宅・入所相互利用加算</t>
  </si>
  <si>
    <t>算定日が属する月の前６月間において当該施設から退所した者（在宅・入所相互利用加算を算定しているものを除く。）の総数のうち、当該期間内に退所し、在宅において介護を受けることとなった者（入所期間が１月を超えていた者に限る。）の占める割合が100分の20を超えていること。</t>
    <rPh sb="120" eb="121">
      <t>ブン</t>
    </rPh>
    <phoneticPr fontId="7"/>
  </si>
  <si>
    <t>基準告示
七十
※いずれにも適合すること</t>
  </si>
  <si>
    <t>･入所者家族への支援の記録
･相談援助の記録
･地域包括支援センター等への入所者の介護状況を示す文書
･在宅継続の見込みに関する記録</t>
  </si>
  <si>
    <t>在宅復帰支援機能加算</t>
  </si>
  <si>
    <t>利用者等告示
四十八
※いずれにも適合する利用者</t>
  </si>
  <si>
    <t>(6)配置医師緊急時対応加算施設基準に該当すること。</t>
    <rPh sb="3" eb="5">
      <t>ハイチ</t>
    </rPh>
    <rPh sb="5" eb="7">
      <t>イシ</t>
    </rPh>
    <rPh sb="7" eb="10">
      <t>キンキュウジ</t>
    </rPh>
    <rPh sb="10" eb="12">
      <t>タイオウ</t>
    </rPh>
    <rPh sb="12" eb="14">
      <t>カサン</t>
    </rPh>
    <rPh sb="14" eb="16">
      <t>シセツ</t>
    </rPh>
    <rPh sb="16" eb="18">
      <t>キジュン</t>
    </rPh>
    <rPh sb="19" eb="21">
      <t>ガイトウ</t>
    </rPh>
    <phoneticPr fontId="7"/>
  </si>
  <si>
    <t>(5)看取りを行う際に個室又は静養室の利用が可能となるよう配慮を行うこと。</t>
    <rPh sb="3" eb="5">
      <t>ミト</t>
    </rPh>
    <rPh sb="7" eb="8">
      <t>オコナ</t>
    </rPh>
    <rPh sb="9" eb="10">
      <t>サイ</t>
    </rPh>
    <rPh sb="11" eb="13">
      <t>コシツ</t>
    </rPh>
    <rPh sb="13" eb="14">
      <t>マタ</t>
    </rPh>
    <rPh sb="15" eb="17">
      <t>セイヨウ</t>
    </rPh>
    <rPh sb="17" eb="18">
      <t>シツ</t>
    </rPh>
    <rPh sb="19" eb="21">
      <t>リヨウ</t>
    </rPh>
    <rPh sb="22" eb="24">
      <t>カノウ</t>
    </rPh>
    <rPh sb="29" eb="31">
      <t>ハイリョ</t>
    </rPh>
    <rPh sb="32" eb="33">
      <t>オコナ</t>
    </rPh>
    <phoneticPr fontId="7"/>
  </si>
  <si>
    <t>(4)看取りに関する職員研修を行うこと。</t>
    <phoneticPr fontId="7"/>
  </si>
  <si>
    <t>(3)医師、生活相談員、看護職員、介護職員、管理栄養士、介護支援専門員その他の職種の者による協議の上、看取りの実績を踏まえ指針の見直しを行うこと。</t>
    <rPh sb="6" eb="8">
      <t>セイカツ</t>
    </rPh>
    <rPh sb="8" eb="11">
      <t>ソウダンイン</t>
    </rPh>
    <rPh sb="22" eb="24">
      <t>カンリ</t>
    </rPh>
    <rPh sb="24" eb="27">
      <t>エイヨウシ</t>
    </rPh>
    <phoneticPr fontId="7"/>
  </si>
  <si>
    <t>(2)看取りに関する指針を定め、入居の際に利用者又はその家族等に説明し、同意を得ていること。</t>
    <phoneticPr fontId="7"/>
  </si>
  <si>
    <t>(1)常勤の看護師を1名以上配置し、当該施設の看護職員により、又は病院、診療所もしくは訪問看護ステーションの看護職員との連携により、24時間連絡できる体制を確保していること。</t>
    <rPh sb="3" eb="5">
      <t>ジョウキン</t>
    </rPh>
    <rPh sb="6" eb="9">
      <t>カンゴシ</t>
    </rPh>
    <rPh sb="11" eb="14">
      <t>メイイジョウ</t>
    </rPh>
    <rPh sb="14" eb="16">
      <t>ハイチ</t>
    </rPh>
    <rPh sb="18" eb="20">
      <t>トウガイ</t>
    </rPh>
    <rPh sb="20" eb="22">
      <t>シセツ</t>
    </rPh>
    <rPh sb="23" eb="25">
      <t>カンゴ</t>
    </rPh>
    <rPh sb="25" eb="27">
      <t>ショクイン</t>
    </rPh>
    <rPh sb="31" eb="32">
      <t>マタ</t>
    </rPh>
    <rPh sb="33" eb="35">
      <t>ビョウイン</t>
    </rPh>
    <rPh sb="36" eb="39">
      <t>シンリョウジョ</t>
    </rPh>
    <rPh sb="43" eb="45">
      <t>ホウモン</t>
    </rPh>
    <rPh sb="45" eb="47">
      <t>カンゴ</t>
    </rPh>
    <rPh sb="54" eb="56">
      <t>カンゴ</t>
    </rPh>
    <rPh sb="56" eb="58">
      <t>ショクイン</t>
    </rPh>
    <rPh sb="60" eb="62">
      <t>レンケイ</t>
    </rPh>
    <rPh sb="68" eb="70">
      <t>ジカン</t>
    </rPh>
    <rPh sb="70" eb="72">
      <t>レンラク</t>
    </rPh>
    <rPh sb="75" eb="77">
      <t>タイセイ</t>
    </rPh>
    <rPh sb="78" eb="80">
      <t>カクホ</t>
    </rPh>
    <phoneticPr fontId="7"/>
  </si>
  <si>
    <t>施設基準
四十五
看取り介護加算(Ⅰ)…(1)～(5)すべてを満たす場合
看取り介護加算(Ⅱ)
…(1)～(6)すべてを満たす場合</t>
    <rPh sb="3" eb="5">
      <t>ハイチ</t>
    </rPh>
    <rPh sb="5" eb="8">
      <t>４５</t>
    </rPh>
    <rPh sb="10" eb="12">
      <t>タイオウ</t>
    </rPh>
    <rPh sb="12" eb="14">
      <t>カサン</t>
    </rPh>
    <rPh sb="14" eb="16">
      <t>シセツ</t>
    </rPh>
    <rPh sb="16" eb="18">
      <t>キジュン</t>
    </rPh>
    <rPh sb="19" eb="21">
      <t>ガイトウ</t>
    </rPh>
    <phoneticPr fontId="7"/>
  </si>
  <si>
    <t>施設基準に適合しているものとして市町村長に届け出た施設において、利用者等告示に適合する利用者について、
・死亡日以前31日以上45日以下…1日につき72単位
・死亡日以前4日以上30日以下…1日につき144単位
・死亡日の前日及び前々日…1日につき780単位
・死亡日…1日につき1,580単位
を死亡月に加算していますか。
ただし、看取り介護加算（Ⅰ）を算定している場合は算定しない。</t>
    <rPh sb="53" eb="56">
      <t>シボウビ</t>
    </rPh>
    <rPh sb="56" eb="58">
      <t>イゼン</t>
    </rPh>
    <rPh sb="60" eb="61">
      <t>ニチ</t>
    </rPh>
    <rPh sb="61" eb="63">
      <t>イジョウ</t>
    </rPh>
    <rPh sb="65" eb="66">
      <t>ニチ</t>
    </rPh>
    <rPh sb="66" eb="68">
      <t>イカ</t>
    </rPh>
    <rPh sb="70" eb="71">
      <t>ニチ</t>
    </rPh>
    <rPh sb="76" eb="78">
      <t>タンイ</t>
    </rPh>
    <rPh sb="167" eb="169">
      <t>ミト</t>
    </rPh>
    <rPh sb="170" eb="172">
      <t>カイゴ</t>
    </rPh>
    <rPh sb="172" eb="174">
      <t>カサン</t>
    </rPh>
    <rPh sb="178" eb="180">
      <t>サンテイ</t>
    </rPh>
    <rPh sb="184" eb="186">
      <t>バアイ</t>
    </rPh>
    <rPh sb="187" eb="189">
      <t>サンテイ</t>
    </rPh>
    <phoneticPr fontId="7"/>
  </si>
  <si>
    <t>看取り介護加算(Ⅱ)</t>
    <phoneticPr fontId="7"/>
  </si>
  <si>
    <t>･医師、看護師との連携が分かる書類
･看取りに関する指針
･看取り加算の加算時期、情報提供に関する同意の記録
･利用者の家族との連絡等の記録</t>
  </si>
  <si>
    <t>看取り介護加算(Ⅰ)</t>
    <phoneticPr fontId="7"/>
  </si>
  <si>
    <t>※施設基準
四十四の二
※いずれにも適合すること</t>
  </si>
  <si>
    <t>・入所者に対する注意事項や病状等についての情報共有、曜日や時間帯ごとの医師との連絡方法、診療を依頼する場合の具体的状況等についての配置医師と施設取り決め
・24時間対応できる体制が確認できるもの
・経過記録等（診療場所、時間、理由）</t>
  </si>
  <si>
    <t>配置医師緊急時対応加算</t>
  </si>
  <si>
    <t>疾病治療の直接手段として、医師の発行する食事せんに基づき提供された適切な栄養量及び内容を有する糖尿病食、腎臓病食、肝臓病食、胃潰瘍食、貧血食、膵臓病食、脂質異常症食、痛風食及び特別な場合の検査食</t>
  </si>
  <si>
    <t>※利用者等告示
四十七</t>
    <phoneticPr fontId="7"/>
  </si>
  <si>
    <t>ハ　定員利用・人員基準に適合していること。</t>
  </si>
  <si>
    <t>ロ　入所者の年齢、心身の状況によって適切な栄養量及び内容の食事の提供が行われていること。</t>
  </si>
  <si>
    <t>イ　食事の提供が管理栄養士又は栄養士によって管理されていること。</t>
  </si>
  <si>
    <t>･食事せん
･利用者に関する記録
･食事の提供に関する記録</t>
  </si>
  <si>
    <t>次のいずれの基準にも適合するものとして市町村長に届け出て当該基準による食事の提供を行う施設が利用者等告示(※)で定める療養食を提供したときは、１日につき３回を限度として、6単位を加算していますか。</t>
    <rPh sb="28" eb="30">
      <t>トウガイ</t>
    </rPh>
    <rPh sb="30" eb="32">
      <t>キジュン</t>
    </rPh>
    <rPh sb="35" eb="37">
      <t>ショクジ</t>
    </rPh>
    <rPh sb="38" eb="40">
      <t>テイキョウ</t>
    </rPh>
    <rPh sb="41" eb="42">
      <t>オコナ</t>
    </rPh>
    <rPh sb="77" eb="78">
      <t>カイ</t>
    </rPh>
    <rPh sb="79" eb="81">
      <t>ゲンド</t>
    </rPh>
    <rPh sb="86" eb="88">
      <t>タンイ</t>
    </rPh>
    <rPh sb="89" eb="91">
      <t>カサン</t>
    </rPh>
    <phoneticPr fontId="7"/>
  </si>
  <si>
    <t>療養食加算</t>
  </si>
  <si>
    <t>⑥入所者ごとの口腔衛生等の管理に係る情報を厚生労働省に提出し、口腔衛生等の管理の実施に当たって、当該情報その他口腔衛生の管理の適切かつ有効な実施のために必要な情報を活用していること。</t>
    <rPh sb="35" eb="36">
      <t>トウ</t>
    </rPh>
    <phoneticPr fontId="7"/>
  </si>
  <si>
    <t>⑤定員超過利用・人員基準欠如に該当していないこと。</t>
    <phoneticPr fontId="7"/>
  </si>
  <si>
    <t>④歯科衛生士が、①における入所者の口腔に関する介護職員からの相談等に必要に応じ対応すること。</t>
    <phoneticPr fontId="7"/>
  </si>
  <si>
    <t>③歯科衛生士が、①における入所者に係る口腔衛生等の管理について、介護職員に対し、具体的な技術的助言及び指導を行うこと。</t>
    <phoneticPr fontId="7"/>
  </si>
  <si>
    <t>②歯科医師の指示を受けた歯科衛生士が、入所者に対し、口腔衛生等の管理を月二回以上行うこと。</t>
    <rPh sb="1" eb="3">
      <t>シカ</t>
    </rPh>
    <rPh sb="3" eb="5">
      <t>イシ</t>
    </rPh>
    <rPh sb="6" eb="8">
      <t>シジ</t>
    </rPh>
    <rPh sb="9" eb="10">
      <t>ウ</t>
    </rPh>
    <rPh sb="12" eb="14">
      <t>シカ</t>
    </rPh>
    <rPh sb="14" eb="17">
      <t>エイセイシ</t>
    </rPh>
    <rPh sb="19" eb="22">
      <t>ニュウショシャ</t>
    </rPh>
    <rPh sb="23" eb="24">
      <t>タイ</t>
    </rPh>
    <rPh sb="26" eb="27">
      <t>クチ</t>
    </rPh>
    <rPh sb="27" eb="28">
      <t>コウ</t>
    </rPh>
    <rPh sb="28" eb="30">
      <t>エイセイ</t>
    </rPh>
    <rPh sb="30" eb="31">
      <t>トウ</t>
    </rPh>
    <rPh sb="32" eb="34">
      <t>カンリ</t>
    </rPh>
    <rPh sb="35" eb="36">
      <t>ツキ</t>
    </rPh>
    <rPh sb="36" eb="37">
      <t>フタ</t>
    </rPh>
    <rPh sb="37" eb="40">
      <t>カイイジョウ</t>
    </rPh>
    <rPh sb="40" eb="41">
      <t>オコナ</t>
    </rPh>
    <phoneticPr fontId="7"/>
  </si>
  <si>
    <t>①歯科医師又は歯科医師の指示を受けた歯科衛生士の技術的助言及び指導に基づき、入所者の口腔衛生等の管理に係る計画が作成されていること。</t>
    <phoneticPr fontId="7"/>
  </si>
  <si>
    <t>基準告示
六十九</t>
    <rPh sb="5" eb="8">
      <t>６９</t>
    </rPh>
    <phoneticPr fontId="7"/>
  </si>
  <si>
    <t>・口腔衛生管理に関する記録</t>
    <rPh sb="1" eb="3">
      <t>コウクウ</t>
    </rPh>
    <rPh sb="3" eb="5">
      <t>エイセイ</t>
    </rPh>
    <rPh sb="5" eb="7">
      <t>カンリ</t>
    </rPh>
    <rPh sb="8" eb="9">
      <t>カン</t>
    </rPh>
    <rPh sb="11" eb="13">
      <t>キロク</t>
    </rPh>
    <phoneticPr fontId="7"/>
  </si>
  <si>
    <t>口腔衛生管理加算</t>
    <rPh sb="0" eb="2">
      <t>コウクウ</t>
    </rPh>
    <rPh sb="2" eb="4">
      <t>エイセイ</t>
    </rPh>
    <rPh sb="4" eb="6">
      <t>カンリ</t>
    </rPh>
    <rPh sb="6" eb="8">
      <t>カサン</t>
    </rPh>
    <phoneticPr fontId="7"/>
  </si>
  <si>
    <t>基準告示
六十七
※いずれにも適合すること</t>
  </si>
  <si>
    <t>･医師の指示書
･経口維持計画書
･地域密着型施設サービス計画書
･利用者に関する記録
･医師への報告書</t>
  </si>
  <si>
    <t>経口維持加算</t>
  </si>
  <si>
    <t>基準告示
六十六</t>
  </si>
  <si>
    <t>･医師の指示書
･経口移行計画書
･地域密着型施設サービス計画書
･利用者に関する記録</t>
  </si>
  <si>
    <t>経口移行加算</t>
  </si>
  <si>
    <t>④入所者ごとの栄養状態等の情報を厚生労働省に提出し、継続的な栄養管理の実施に当たって、当該情報その他継続的な栄養管理の適切かつ有効な実施のために必要な情報を活用していること。</t>
    <phoneticPr fontId="7"/>
  </si>
  <si>
    <t>③②に規定する入所者以外の入所者に対しても、食事の観察の際に変化を把握し、問題があると認められる場合は、早期に対応していること。</t>
    <phoneticPr fontId="7"/>
  </si>
  <si>
    <t>②低栄養状態にある入所者又は低栄養状態のおそれのある入所者に対して、医師、歯科医師、管理栄養士、看護師、介護支援専門員その他の職種の者が共同して作成した栄養ケア計画に従
い、当該入所者の栄養管理をするための食事の観察を定期的に行い、当該入所者ごとの栄養状態、心身の状況及び嗜好を踏まえた食事の調整等を実施すること。</t>
    <phoneticPr fontId="7"/>
  </si>
  <si>
    <t>①管理栄養士を常勤換算方法で、入所者の数を五十で除して得た数以上配置していること。ただし、常勤の栄養士を一名以上配置し、当該栄養士が給食管理を行っている場合にあっては、管理栄養士を常勤換算方法で、入所者の数を七十で除して得た数以上配置していること。</t>
    <phoneticPr fontId="7"/>
  </si>
  <si>
    <t>栄養マネジメント強化加算</t>
    <rPh sb="0" eb="2">
      <t>エイヨウ</t>
    </rPh>
    <rPh sb="8" eb="10">
      <t>キョウカ</t>
    </rPh>
    <rPh sb="10" eb="12">
      <t>カサン</t>
    </rPh>
    <phoneticPr fontId="7"/>
  </si>
  <si>
    <t>　入所期間が１月を超える入所者が退所し、その居宅において居宅サービス又は地域密着型サービスを利用する場合において、当該入所者の退所に先立って当該入所者が利用を希望する指定居宅介護支援事業者に対して、当該入所者の同意を得て、当該入所者の介護状況を示す文書を添えて当該入所者に係る居宅サービス又は地域密着型サービスに必要な情報を提供し、かつ、当該居宅介護支援事業者と連携して退所後の居宅サービス又は地域密着型サービスの利用に関する調整を行った場合に、入所者一人につき１回を限度として算定していますか。</t>
  </si>
  <si>
    <t>(4) 退所前連携加算　　　　　　　　　　500単位</t>
  </si>
  <si>
    <t>　入所者が退所後にその居宅でなく、他の社会福祉施設等に入所する場合であって、当該入所者の同意を得て、当該社会福祉施設等に対して当該入所者の介護状況を示す文書を添えて当該入所者の処遇に必要な情報を提供したときも、同様に算定していますか。</t>
  </si>
  <si>
    <t>退所時等相談援助加算</t>
  </si>
  <si>
    <t>　入所期間が１月を超える入所者が退所し、その居宅において居宅サービス又は地域密着型サービスを利用する場合において、当該入所者の退所時に、当該入所者及びその家族等に対して退所後の居宅サービス、地域密着型サービスその他の保健医療サービス又は福祉サービスについて相談援助を行い、かつ、当該入所者の同意を得て、退所の日から２週間以内に当該入所者の退所後の居住地を管轄する市町村及び老人福祉法第20条の７の２に規定する老人介護支援センター(地域包括支援センターでも可)に対して、当該入所者の介護状況を示す文書を添えて当該入所者に係る居宅サービス又は地域密着型サービスに必要な情報を提供した場合に、入所者一人につき１回を限度として算定していますか。</t>
    <phoneticPr fontId="7"/>
  </si>
  <si>
    <t>(3) 退所時相談援助加算　　　　　　　400単位</t>
  </si>
  <si>
    <t>　入所者が退所後にその居宅でなく、他の社会福祉施設等に入所する場合であって、当該入所者の同意を得て、当該社会福祉施設等を訪問し、連絡調整、情報提供を行ったときも、同様に算定していますか。</t>
  </si>
  <si>
    <t>　入所者の退所後30日以内に当該入所者の居宅を訪問し、当該入所者及びその家族等に対して相談援助を行った場合に、退所後1回を限度として算定していますか。　　　　　　　　　　　　　　　　　　　　　　　　　　　　　　　　　　　　　　　　　　　　　　　　　　　　　　　　　　　　　　　　　　　　　　　　　　　　　　　　　　　　　　　　　　　　　　　　　　　　　　　　　　　　　　　　　　　　　　　　　　　　　　　　　　　　　　　　　　　　　　　　　　　　　　　　　　　　　　　　　　　　　　　　　　　　　　　　　　　　　　　　　　　　　　　　　　　　　　　　　　　　　　　　　　　　　　　　　　　</t>
  </si>
  <si>
    <t>(2) 退所後訪問相談援助加算　　　　　460単位　　　　　　　　　　　　　　　　　　　　　　　　　　　　　　　　　　　　　　　　　　　　　　　　　　　　　　　　　　　　　　　　　　　　　　　　　　　　　　　　　　　　　　　　　　　　　　　　　　　　　　　　　　　　　　　　　　　　　　　　　　　　　　　　　　　　　　　　　　　　　　　　　　　　　　　　　　　　　　　</t>
  </si>
  <si>
    <t>　入所者が退所後にその居宅でなく、他の社会福祉施設等（病院、診療所及び介護保険施設を除く。以下同じ。）に入所する場合であって、当該入所者の同意を得て、当該社会福祉施設等を訪問し、連絡調整、情報提供等を行ったときも、同様に算定していますか。　　　　　　　　　　　　　　　　　　　　　　　　　　　　　　　　　　　　　　　　　　　　　　　　　　　　　　　　　　　　　　　　　　　　　　　　　　　　　　　　　　　　　　　　　　　　　　　　　　　　　　　　</t>
  </si>
  <si>
    <t>　入所期間が１月を超えると見込まれる入所者の退所に先立って介護支援専門員、生活相談員、看護職員、機能訓練指導員又は医師のいずれかの職種の者が、当該入所者が退所後生活する居宅を訪問し、当該入所者及びその家族等に対して退所後の居宅サービス、地域密着サービスその他の保健医療サービス又は福祉サービスについて相談援助を行った場合に、入所中１回（入所後早期に退所前相談援助の必要があると認められる入所者については、２回）を限度として算定していますか。</t>
    <rPh sb="118" eb="120">
      <t>チイキ</t>
    </rPh>
    <rPh sb="120" eb="122">
      <t>ミッチャク</t>
    </rPh>
    <phoneticPr fontId="7"/>
  </si>
  <si>
    <t>･入所者に関する記録
･居宅又は社会福祉士施設等訪問及び調整の記録
･訪問相談援助の記録</t>
  </si>
  <si>
    <t>(1) 退所前訪問相談援助加算　　　　　460単位</t>
  </si>
  <si>
    <t>再入所時栄養連携加算</t>
  </si>
  <si>
    <t>平18厚告126号
別表7ホ注</t>
    <phoneticPr fontId="7"/>
  </si>
  <si>
    <t>なお、当該施設の併設又は空床利用の短期入所生活介護（単独型の場合であっても、同一の敷地内又は隣接若しくは近隣する敷地であって相互に職員の兼務や施設の共用等が行われている場合を含む。）を利用していた者が日を空けることなく引き続き当該施設に入所した場合については、初期加算は入所直前の短期入所生活介護の利用日数を30日から控除して得た日数に限り算定していますか。</t>
  </si>
  <si>
    <t>初期加算</t>
    <rPh sb="0" eb="2">
      <t>ショキ</t>
    </rPh>
    <rPh sb="2" eb="4">
      <t>カサン</t>
    </rPh>
    <phoneticPr fontId="7"/>
  </si>
  <si>
    <t>初期加算は当該入所者が過去３月間（ただし、「自立度判定基準」によるランクⅢ、Ⅳ又はＭに該当する者の場合は過去１月間とする。）の間に、当該施設に入所したことがない場合に限り算定していますか。</t>
  </si>
  <si>
    <t>※外泊している間は算定できない。
※30日を超える病院又は診療所への入院後に指定地域密着型介護老人福祉施設に再び入所した場合も加算できる。</t>
  </si>
  <si>
    <t xml:space="preserve">･入所者に関する記録
</t>
  </si>
  <si>
    <t>入所した日から起算して30日以内の期間については、初期加算として、１日につき30単位を加算していますか。</t>
    <phoneticPr fontId="7"/>
  </si>
  <si>
    <t>初期加算</t>
  </si>
  <si>
    <t xml:space="preserve">･入所者に関する記録
･医師判断の記録
</t>
  </si>
  <si>
    <t>次のいずれかに該当する者に対しては、多床室入所者として報酬を算定していますか。　　　　　　　　　　　　　　　　　　　　イ　感染症等により、従来型個室への入所が必要であると医師が判断した者であって、従来型個室への入所期間が30日以内であるもの　　　　　　　　　　　　　　　　　　　　　　　　　　　　　ロ　居室の面積が10.65㎡以下である従来型個室に入所する者　　　　　　　　　　　　　　　　　　　　　　　　　　　　　　　　　　ハ　著しい精神症状等により、同室の他の入所者の心身の状況に重大な影響を及ぼすおそれがあるとして、従来型個室への入所が必要であると医師が判断した者</t>
  </si>
  <si>
    <t>従来型個室利用者で多床室の報酬を算定する場合</t>
  </si>
  <si>
    <t>･入所者に関する記録
･領収証</t>
  </si>
  <si>
    <t>平成17年9月30日において従来型個室に入所している者であって、平成17年10月1日以後引き続き従来型個室に入所するもの（平成17年9月1日から同月30日までの間において、特別な室料を支払っていない者に限る。）に対して、多床室入所者として算定していますか。</t>
  </si>
  <si>
    <t>H17.9.30従来型個室入所者の経過措置</t>
  </si>
  <si>
    <t>外泊時在宅サービス利用の費用</t>
  </si>
  <si>
    <t>　ただし、入院又は外泊の初日及び最終日について算定していませんか。</t>
  </si>
  <si>
    <t>･外泊届
･入所者に関する記録</t>
  </si>
  <si>
    <t>　入所者が病院又は診療所への入院を要した場合及び入所者に対して居宅における外泊を認めた場合は、１月につき６日を限度として所定単位数に代えて１日につき246単位を算定していますか。</t>
  </si>
  <si>
    <t>入院・外泊の費用の算定</t>
  </si>
  <si>
    <t>④精神障害
精神保健福祉士又は精神保健福祉法施行令第12条各号に掲げる者</t>
    <rPh sb="12" eb="13">
      <t>シ</t>
    </rPh>
    <phoneticPr fontId="7"/>
  </si>
  <si>
    <t>③知的障害
知的障害者福祉法第14条各号に掲げる者又はこれらに準ずる者</t>
  </si>
  <si>
    <t>②聴覚障害又は言語機能障害
手話通訳等を行うことができる者</t>
  </si>
  <si>
    <t>①視覚障害
点字の指導、点訳、歩行支援等を行うことができる者</t>
  </si>
  <si>
    <t>利用者等告示
四十五</t>
  </si>
  <si>
    <t>視覚、聴覚若しくは言語機能に重度の障害のある者又は重度の知的障害者若しくは精神障害者</t>
    <rPh sb="22" eb="23">
      <t>モノ</t>
    </rPh>
    <phoneticPr fontId="7"/>
  </si>
  <si>
    <t>利用者等告示
四十四</t>
  </si>
  <si>
    <t xml:space="preserve">･入所者に関する記録
･障害者生活支援員の確認書類
</t>
  </si>
  <si>
    <t>障害者生活支援体制の加算</t>
  </si>
  <si>
    <t>･入所者の記録
･療養指導の記録</t>
  </si>
  <si>
    <t>認知症である入所者が全入所者の３分の１以上を占める指定地域密着型介護老人福祉施設において、精神科を担当する医師による定期的な療養指導が月に２回以上行われている場合は、１日につき５単位を所定単位数に加算していますか。</t>
  </si>
  <si>
    <t>精神科医による療養指導の加算</t>
  </si>
  <si>
    <t>･勤務体制一覧表</t>
  </si>
  <si>
    <t>専ら当該施設の職務に従事する常勤の医師を１名以上配置しているものとして市町村長に届け出た場合、１日につき25単位を所定単位数に加算していますか。</t>
  </si>
  <si>
    <t>常勤の医師の配置加算</t>
  </si>
  <si>
    <t>受け入れた若年性認知症利用者ごとに個別の担当者を定めていること。</t>
  </si>
  <si>
    <t>基準告示
六十四</t>
  </si>
  <si>
    <t>･職員勤務一覧表
･入所者の記録</t>
  </si>
  <si>
    <t>若年性認知症入所者受入加算</t>
  </si>
  <si>
    <t>(3)評価対象者の評価対象利用開始月の翌月から起算して6か月目のの月に測定したADL値から評価対象利用開始月に測定したADL値を控除して得た値を用いて算出したADL利得の平均値が1以上であること。</t>
    <rPh sb="3" eb="5">
      <t>ヒョウカ</t>
    </rPh>
    <rPh sb="5" eb="7">
      <t>タイショウ</t>
    </rPh>
    <rPh sb="7" eb="8">
      <t>シャ</t>
    </rPh>
    <rPh sb="9" eb="11">
      <t>ヒョウカ</t>
    </rPh>
    <rPh sb="11" eb="13">
      <t>タイショウ</t>
    </rPh>
    <rPh sb="13" eb="15">
      <t>リヨウ</t>
    </rPh>
    <rPh sb="15" eb="18">
      <t>カイシヅキ</t>
    </rPh>
    <rPh sb="19" eb="21">
      <t>ヨクゲツ</t>
    </rPh>
    <rPh sb="23" eb="25">
      <t>キサン</t>
    </rPh>
    <rPh sb="29" eb="31">
      <t>ゲツメ</t>
    </rPh>
    <rPh sb="33" eb="34">
      <t>ツキ</t>
    </rPh>
    <rPh sb="35" eb="37">
      <t>ソクテイ</t>
    </rPh>
    <rPh sb="42" eb="43">
      <t>チ</t>
    </rPh>
    <rPh sb="45" eb="47">
      <t>ヒョウカ</t>
    </rPh>
    <rPh sb="47" eb="49">
      <t>タイショウ</t>
    </rPh>
    <rPh sb="49" eb="51">
      <t>リヨウ</t>
    </rPh>
    <rPh sb="51" eb="54">
      <t>カイシヅキ</t>
    </rPh>
    <rPh sb="55" eb="57">
      <t>ソクテイ</t>
    </rPh>
    <rPh sb="62" eb="63">
      <t>チ</t>
    </rPh>
    <rPh sb="64" eb="66">
      <t>コウジョ</t>
    </rPh>
    <rPh sb="68" eb="69">
      <t>エ</t>
    </rPh>
    <rPh sb="70" eb="71">
      <t>アタイ</t>
    </rPh>
    <rPh sb="72" eb="73">
      <t>モチ</t>
    </rPh>
    <rPh sb="75" eb="77">
      <t>サンシュツ</t>
    </rPh>
    <rPh sb="82" eb="84">
      <t>リトク</t>
    </rPh>
    <rPh sb="85" eb="88">
      <t>ヘイキンチ</t>
    </rPh>
    <rPh sb="90" eb="92">
      <t>イジョウ</t>
    </rPh>
    <phoneticPr fontId="7"/>
  </si>
  <si>
    <t>(2)評価対象者全員について、評価対象利用期間の初月と、当該月の翌月から起算して6か月目においてADLを評価し、ADL値を測定し、測定した日が属する月ごとに厚生労働省に当該測定を提出していること。</t>
    <rPh sb="3" eb="5">
      <t>ヒョウカ</t>
    </rPh>
    <rPh sb="5" eb="7">
      <t>タイショウ</t>
    </rPh>
    <rPh sb="7" eb="8">
      <t>シャ</t>
    </rPh>
    <rPh sb="8" eb="10">
      <t>ゼンイン</t>
    </rPh>
    <rPh sb="15" eb="17">
      <t>ヒョウカ</t>
    </rPh>
    <rPh sb="17" eb="19">
      <t>タイショウ</t>
    </rPh>
    <rPh sb="19" eb="21">
      <t>リヨウ</t>
    </rPh>
    <rPh sb="21" eb="23">
      <t>キカン</t>
    </rPh>
    <rPh sb="24" eb="26">
      <t>ショゲツ</t>
    </rPh>
    <rPh sb="28" eb="30">
      <t>トウガイ</t>
    </rPh>
    <rPh sb="30" eb="31">
      <t>ツキ</t>
    </rPh>
    <rPh sb="32" eb="34">
      <t>ヨクゲツ</t>
    </rPh>
    <rPh sb="36" eb="38">
      <t>キサン</t>
    </rPh>
    <rPh sb="42" eb="44">
      <t>ゲツメ</t>
    </rPh>
    <rPh sb="52" eb="54">
      <t>ヒョウカ</t>
    </rPh>
    <rPh sb="59" eb="60">
      <t>チ</t>
    </rPh>
    <rPh sb="61" eb="63">
      <t>ソクテイ</t>
    </rPh>
    <rPh sb="65" eb="67">
      <t>ソクテイ</t>
    </rPh>
    <rPh sb="69" eb="70">
      <t>ヒ</t>
    </rPh>
    <rPh sb="71" eb="72">
      <t>ゾク</t>
    </rPh>
    <rPh sb="74" eb="75">
      <t>ツキ</t>
    </rPh>
    <rPh sb="78" eb="80">
      <t>コウセイ</t>
    </rPh>
    <rPh sb="80" eb="83">
      <t>ロウドウショウ</t>
    </rPh>
    <rPh sb="84" eb="86">
      <t>トウガイ</t>
    </rPh>
    <rPh sb="86" eb="88">
      <t>ソクテイ</t>
    </rPh>
    <rPh sb="89" eb="91">
      <t>テイシュツ</t>
    </rPh>
    <phoneticPr fontId="7"/>
  </si>
  <si>
    <t>(1)評価対象者の総数が10人以上であること。</t>
    <rPh sb="3" eb="5">
      <t>ヒョウカ</t>
    </rPh>
    <rPh sb="5" eb="7">
      <t>タイショウ</t>
    </rPh>
    <rPh sb="7" eb="8">
      <t>シャ</t>
    </rPh>
    <rPh sb="9" eb="11">
      <t>ソウスウ</t>
    </rPh>
    <rPh sb="14" eb="15">
      <t>ヒト</t>
    </rPh>
    <rPh sb="15" eb="17">
      <t>イジョウ</t>
    </rPh>
    <phoneticPr fontId="7"/>
  </si>
  <si>
    <t>別に厚生労働大臣が定める基準に適合しているものとして市町村長に届け出た施設において、入所者に対してサービスの提供を行った場合は、評価対象期間の満了日の属する月の翌月から12か月以内の期間に限り、当該基準に掲げる区分に従い、1月につき次に掲げる単位数を加算していますか。
(1)ADL維持等加算(Ⅰ)…30単位
(2)ADL維持等加算(Ⅱ)…60単位</t>
    <rPh sb="0" eb="1">
      <t>ベツ</t>
    </rPh>
    <rPh sb="54" eb="56">
      <t>テイキョウ</t>
    </rPh>
    <rPh sb="141" eb="143">
      <t>イジ</t>
    </rPh>
    <rPh sb="143" eb="144">
      <t>トウ</t>
    </rPh>
    <rPh sb="144" eb="146">
      <t>カサン</t>
    </rPh>
    <rPh sb="152" eb="154">
      <t>タンイ</t>
    </rPh>
    <rPh sb="161" eb="166">
      <t>イジトウカサン</t>
    </rPh>
    <rPh sb="172" eb="174">
      <t>タンイ</t>
    </rPh>
    <phoneticPr fontId="7"/>
  </si>
  <si>
    <t>ADL維持等加算</t>
    <rPh sb="3" eb="5">
      <t>イジ</t>
    </rPh>
    <rPh sb="5" eb="6">
      <t>トウ</t>
    </rPh>
    <rPh sb="6" eb="8">
      <t>カサン</t>
    </rPh>
    <phoneticPr fontId="7"/>
  </si>
  <si>
    <t>･職員名簿
･職員勤務表
･サービス提供の記録</t>
  </si>
  <si>
    <t>平18厚告126号
別表7ニ注12</t>
    <phoneticPr fontId="7"/>
  </si>
  <si>
    <t>個別機能訓練加算</t>
  </si>
  <si>
    <t>(4)指定訪問リハビリテーション事業所、指定通所リハビリテーション事業所又はリハビリテーションを実施している医療提供施設の理学療法士等が当該指定特定施設、指定地域密着型特定施設等を訪問し、当該施設の機能訓練指導員等が共同して入所者の身体の状況等の評価及び個別機能訓練計画の作成を行っていること。</t>
    <rPh sb="68" eb="70">
      <t>トウガイ</t>
    </rPh>
    <rPh sb="70" eb="72">
      <t>シテイ</t>
    </rPh>
    <rPh sb="72" eb="74">
      <t>トクテイ</t>
    </rPh>
    <rPh sb="74" eb="76">
      <t>シセツ</t>
    </rPh>
    <rPh sb="77" eb="79">
      <t>シテイ</t>
    </rPh>
    <rPh sb="79" eb="81">
      <t>チイキ</t>
    </rPh>
    <rPh sb="81" eb="84">
      <t>ミッチャクガタ</t>
    </rPh>
    <rPh sb="84" eb="86">
      <t>トクテイ</t>
    </rPh>
    <rPh sb="86" eb="88">
      <t>シセツ</t>
    </rPh>
    <rPh sb="88" eb="89">
      <t>トウ</t>
    </rPh>
    <rPh sb="90" eb="92">
      <t>ホウモン</t>
    </rPh>
    <rPh sb="94" eb="96">
      <t>トウガイ</t>
    </rPh>
    <rPh sb="96" eb="98">
      <t>シセツ</t>
    </rPh>
    <rPh sb="99" eb="101">
      <t>キノウ</t>
    </rPh>
    <rPh sb="101" eb="103">
      <t>クンレン</t>
    </rPh>
    <rPh sb="103" eb="106">
      <t>シドウイン</t>
    </rPh>
    <rPh sb="106" eb="107">
      <t>トウ</t>
    </rPh>
    <rPh sb="108" eb="110">
      <t>キョウドウ</t>
    </rPh>
    <rPh sb="116" eb="118">
      <t>シンタイ</t>
    </rPh>
    <rPh sb="119" eb="121">
      <t>ジョウキョウ</t>
    </rPh>
    <rPh sb="121" eb="122">
      <t>トウ</t>
    </rPh>
    <rPh sb="123" eb="125">
      <t>ヒョウカ</t>
    </rPh>
    <rPh sb="125" eb="126">
      <t>オヨ</t>
    </rPh>
    <rPh sb="127" eb="129">
      <t>コベツ</t>
    </rPh>
    <rPh sb="129" eb="131">
      <t>キノウ</t>
    </rPh>
    <rPh sb="131" eb="133">
      <t>クンレン</t>
    </rPh>
    <rPh sb="133" eb="135">
      <t>ケイカク</t>
    </rPh>
    <rPh sb="136" eb="138">
      <t>サクセイ</t>
    </rPh>
    <rPh sb="139" eb="140">
      <t>オコナ</t>
    </rPh>
    <phoneticPr fontId="7"/>
  </si>
  <si>
    <t>(3)個別機能訓練計画の進捗状況等について、３月ごとに１回以上評価した上で、入所者又はその家族に対して機能訓練の内容と個別機能訓練計画の進捗状況等を説明し、必要に応じて訓練内容の見直し等を行っていること。</t>
    <rPh sb="51" eb="53">
      <t>キノウ</t>
    </rPh>
    <rPh sb="53" eb="55">
      <t>クンレン</t>
    </rPh>
    <rPh sb="56" eb="58">
      <t>ナイヨウ</t>
    </rPh>
    <phoneticPr fontId="7"/>
  </si>
  <si>
    <t>(2)個別機能訓練計画に基づき、入所者の身体機能又は生活機能の向上を目的とする機能訓練の項目を準備し、機能訓練指導員等が、入所者の心身の状況に応じた機能訓練を適切に提供していること。</t>
  </si>
  <si>
    <t>(1)指定訪問リハビリテーション事業所、指定通所リハビリテーション事業所又はリハビリテーションを実施している医療提供施設の理学療法士や医師等の助言に基づき、当該指定特定施設、指定地域密着型特定施設等の機能訓練指導員等が共同して入所者の身体の状況等の評価及び個別機能訓練計画の作成を行っていること。</t>
    <rPh sb="67" eb="69">
      <t>イシ</t>
    </rPh>
    <rPh sb="71" eb="73">
      <t>ジョゲン</t>
    </rPh>
    <rPh sb="74" eb="75">
      <t>モト</t>
    </rPh>
    <rPh sb="78" eb="80">
      <t>トウガイ</t>
    </rPh>
    <rPh sb="80" eb="82">
      <t>シテイ</t>
    </rPh>
    <rPh sb="82" eb="84">
      <t>トクテイ</t>
    </rPh>
    <rPh sb="84" eb="86">
      <t>シセツ</t>
    </rPh>
    <rPh sb="87" eb="89">
      <t>シテイ</t>
    </rPh>
    <rPh sb="89" eb="91">
      <t>チイキ</t>
    </rPh>
    <rPh sb="91" eb="94">
      <t>ミッチャクガタ</t>
    </rPh>
    <rPh sb="94" eb="96">
      <t>トクテイ</t>
    </rPh>
    <rPh sb="96" eb="98">
      <t>シセツ</t>
    </rPh>
    <rPh sb="98" eb="99">
      <t>トウ</t>
    </rPh>
    <rPh sb="100" eb="102">
      <t>キノウ</t>
    </rPh>
    <rPh sb="102" eb="104">
      <t>クンレン</t>
    </rPh>
    <rPh sb="104" eb="107">
      <t>シドウイン</t>
    </rPh>
    <rPh sb="107" eb="108">
      <t>トウ</t>
    </rPh>
    <rPh sb="109" eb="111">
      <t>キョウドウ</t>
    </rPh>
    <rPh sb="117" eb="119">
      <t>シンタイ</t>
    </rPh>
    <rPh sb="120" eb="122">
      <t>ジョウキョウ</t>
    </rPh>
    <rPh sb="122" eb="123">
      <t>トウ</t>
    </rPh>
    <rPh sb="124" eb="126">
      <t>ヒョウカ</t>
    </rPh>
    <rPh sb="126" eb="127">
      <t>オヨ</t>
    </rPh>
    <rPh sb="128" eb="130">
      <t>コベツ</t>
    </rPh>
    <rPh sb="130" eb="132">
      <t>キノウ</t>
    </rPh>
    <rPh sb="132" eb="134">
      <t>クンレン</t>
    </rPh>
    <rPh sb="134" eb="136">
      <t>ケイカク</t>
    </rPh>
    <rPh sb="137" eb="139">
      <t>サクセイ</t>
    </rPh>
    <rPh sb="140" eb="141">
      <t>オコナ</t>
    </rPh>
    <phoneticPr fontId="7"/>
  </si>
  <si>
    <t>基準告示四十二の四
・生活機能向上連携加算(Ⅰ)…(1)～(3)を満たす場合
・生活機能向上連携加算(Ⅱ)…(2)～(4)を満たす場合</t>
    <rPh sb="8" eb="9">
      <t>４</t>
    </rPh>
    <rPh sb="38" eb="40">
      <t>バアイ</t>
    </rPh>
    <phoneticPr fontId="7"/>
  </si>
  <si>
    <t xml:space="preserve">・施設サービス計画
・入所者に関する記録
・介護給付費請求書
・介護給付費明細書
</t>
  </si>
  <si>
    <t>生活機能向上連携加算</t>
  </si>
  <si>
    <t>次の①から③までに掲げる基準に従い人員を配置していること。
①日中については、準ユニットごとに常時一人以上の介護職員又は看護職員を配置すること。
②夜間及び深夜において、2準ユニットごとに一人以上の介護職員又は看護職員を夜間及び深夜の勤務に従事する職員として配置すること。
③準ユニットごとに、常勤のユニットリーダーを配置すること。</t>
    <phoneticPr fontId="7"/>
  </si>
  <si>
    <t>プライバシーの確保に配慮した個室的なしつらえを整備し、準ユニットごとに利用できる共同生活室を設けていること。</t>
  </si>
  <si>
    <t>12人を標準とする準ユニットにおいてケアを行っていること。</t>
  </si>
  <si>
    <t>施設基準
四十三
※いずれにも適合すること</t>
  </si>
  <si>
    <t>ユニット型介護福祉施設サービスについて、施設基準に適合しているものとして市町村長に届け出た場合は、 1日につき５単位を所定単位数に加算していますか。</t>
  </si>
  <si>
    <t>準ユニットケア加算</t>
  </si>
  <si>
    <t>⑤　④ａ、ｂ又はｃに該当する職員を配置する場合にあっては喀痰吸引等業務の登録（社会福祉士及び介護福祉士法第四十八条の三第一項に規定する登録をいう。）を、④ｄに該当する職員を配置する場合にあっては特定行為業務（社会福祉士及び介護福祉士法附則第二十条第一項に規定する特定行為業務をいう。）の登録（社会福祉士及び介護福祉士法附則第二十条第一項に規定する登録をいう。）を受けていること。</t>
  </si>
  <si>
    <t>ｄ 社会福祉士及び介護福祉士法（昭和六十二年法律第三十号）附則第三条第一項に規定する認定特定行為業務従事者</t>
  </si>
  <si>
    <t>ｃ 新特定登録者であって、介護サービスの基盤強化のための介護保険法等の一部を改正する法律附則第十三条第十一項において準用する同条第五項に規定する新特定登録証の交付を受けている者</t>
  </si>
  <si>
    <t>ｂ 特定登録者であって、介護サービスの基盤強化のための介護保険法等の一部を改正する法律附則第十三条第五項に規定する特定登録証の交付を受けている者</t>
  </si>
  <si>
    <t>ａ 介護福祉士（介護サービスの基盤強化のための介護保険法等の一部を改正する法律（平成二十三年法律第七十二号）附則第十三条第一項に規定する特定登録者（ｂにおいて「特定登録者」という。）及び同条第九項に規定する新特定登録者（ｃにおいて「新特定登録者」という。）を除く。）であって、社会福祉士及び介護福祉士法施行規則（昭和六十二年厚生省令第四十九号）第一条各号に掲げる行為のうちいずれかの行為に係る実地研修を修了している者</t>
  </si>
  <si>
    <t>④　夜勤時間帯を通じて、看護職員又は次のいずれかに該当する職員を一人以上配置していること</t>
  </si>
  <si>
    <t>③　夜勤を行う介護職員・看護職員の数が、最低基準を１以上上回っている場合、ユニット型以外においては（Ⅲ）を、ユニット型においては（Ⅳ）を算定する。</t>
  </si>
  <si>
    <t>夜勤職員配置加算（Ⅲ）及び夜勤職員配置加算（Ⅳ）　</t>
  </si>
  <si>
    <t>②　ただし、次に掲げる要件のいずれかに適合している場合は、平成12年厚生省告示第29号の五のロに規定する夜勤を行う介護職員又は看護職員の数に10分の９を加えた数以上であること。
ａ 入所者の動向を検知できる見守り機器を、当該施設の入所者の数の100分の15以上の数設置していること。
ｂ 見守り機器を安全かつ有効に活用するための委員会を設置し、必要な検討等が行われていること。</t>
  </si>
  <si>
    <t>①　夜勤を行う介護職員・看護職員の数が、最低基準を１以上上回っている場合、ユニット型以外においては（Ⅰ）を、ユニット型においては（Ⅱ）を算定する。</t>
  </si>
  <si>
    <t>夜勤職員配置加算（Ⅰ）及び夜勤職員配置加算（Ⅱ）</t>
  </si>
  <si>
    <t>(1) 夜勤職員配置加算(Ⅰ)イ･･･41単位
(2) 夜勤職員配置加算(Ⅰ)ロ･･･13単位
(3) 夜勤職員配置加算(Ⅱ)イ･･･46単位
(4) 夜勤職員配置加算(Ⅱ)ロ･･･18単位
(5) 夜勤職員配置加算(Ⅲ)イ･･･56単位
(6) 夜勤職員配置加算(Ⅲ)ロ･･･16単位
(7) 夜勤職員配置加算(Ⅳ)イ･･･61単位
(8) 夜勤職員配置加算(Ⅳ)ロ･･･21単位</t>
  </si>
  <si>
    <t>夜勤を行う職員の勤務条件に関する基準を満たすものとして市町村長に届け出た場合、当該基準に掲げる区分に従い、１日につき次に掲げる単位数を所定単位数に加算していますか。ただし、次に掲げるいずれかの加算を算定している場合においては、次に掲げるその他の加算は算定しない。</t>
    <rPh sb="86" eb="87">
      <t>ツギ</t>
    </rPh>
    <rPh sb="88" eb="89">
      <t>カカ</t>
    </rPh>
    <rPh sb="96" eb="98">
      <t>カサン</t>
    </rPh>
    <rPh sb="99" eb="101">
      <t>サンテイ</t>
    </rPh>
    <rPh sb="105" eb="107">
      <t>バアイ</t>
    </rPh>
    <rPh sb="113" eb="114">
      <t>ツギ</t>
    </rPh>
    <rPh sb="115" eb="116">
      <t>カカ</t>
    </rPh>
    <rPh sb="120" eb="121">
      <t>ホカ</t>
    </rPh>
    <rPh sb="122" eb="124">
      <t>カサン</t>
    </rPh>
    <rPh sb="125" eb="127">
      <t>サンテイ</t>
    </rPh>
    <phoneticPr fontId="7"/>
  </si>
  <si>
    <t>夜勤職員配置加算</t>
  </si>
  <si>
    <t>当該指定地域密着型介護老人福祉施設の看護職員により、又は病院若しくは診療所若しくは指定訪問看護ステーションの看護職員との連携により、二十四時間連絡できる体制を確保していること。</t>
    <phoneticPr fontId="7"/>
  </si>
  <si>
    <t>看護職員を常勤換算方法で二名以上配置していること。</t>
    <phoneticPr fontId="7"/>
  </si>
  <si>
    <t>経過的地域密着型介護老人福祉施設入所者生活介護費又はユニット型経過的地域密着型介護老人福祉施設入所者生活介護費を算定していること。</t>
    <phoneticPr fontId="7"/>
  </si>
  <si>
    <t>看護体制加算(Ⅱ)ロ
※いずれにも適合すること</t>
  </si>
  <si>
    <t>地域密着型介護老人福祉施設入所者生活介護費又はユニット型地域密着型介護老人福祉施設入所者生活介護費を算定していること。</t>
    <phoneticPr fontId="7"/>
  </si>
  <si>
    <t>看護体制加算(Ⅱ)イ
※いずれにも適合すること</t>
  </si>
  <si>
    <t>常勤の看護師を一名以上配置していること。</t>
    <phoneticPr fontId="7"/>
  </si>
  <si>
    <t>看護体制加算(Ⅰ)ロ
※いずれにも適合すること</t>
  </si>
  <si>
    <t>看護体制加算(Ⅰ) イ
※いずれにも適合すること</t>
  </si>
  <si>
    <t>看護体制加算(Ⅰ)イ･･･12単位
看護体制加算(Ⅰ)ロ･･･4単位
看護体制加算(Ⅱ)イ･･･23単位
看護体制加算(Ⅱ)ロ･･･8単位</t>
  </si>
  <si>
    <t xml:space="preserve">･勤務体制一覧表
･資格証
</t>
  </si>
  <si>
    <t>施設基準に適合しているものとして市町村長に届け出た場合、当該施設基準に掲げる区分に従い、１日につき次に掲げる単位数を所定単位数に加算していますか。</t>
  </si>
  <si>
    <t>看護体制加算</t>
  </si>
  <si>
    <t>(4)定員超過利用・人員基準欠如に該当していないこと。</t>
    <phoneticPr fontId="7"/>
  </si>
  <si>
    <t>(3)介護福祉士の数が、常勤換算方法で、入所者の数が６又はその端数を増すごとに１以上であること。</t>
  </si>
  <si>
    <t>c　社会福祉士及び介護福祉士法施行規則第一条各号に掲げる行為（口腔内の喀痰吸引等）を必要とする者の占める割合が入所者の百分の十五以上であること。</t>
  </si>
  <si>
    <t>b　算定日の属する月の前六月間又は前十二月間における新規入所者の総数のうち、日常生活に支障を来すおそれのある症状又は行動が認められることから介護を必要とする認知症である者の占める割合が百分の六十五以上であること。</t>
  </si>
  <si>
    <t>a　算定日の属する月の前六月間又は前十二月間における新規入所者の総数のうち、要介護状態区分が要介護四又は要介護五の者の占める割合が百分の七十以上であること。</t>
  </si>
  <si>
    <t>(2)a～cのいずれかに該当すること。</t>
  </si>
  <si>
    <t xml:space="preserve">
※施設基準
四十一
日常生活継続支援加算(Ⅱ)
※(1)～(4)のいずれにも適合すること</t>
    <phoneticPr fontId="7"/>
  </si>
  <si>
    <t>b　介護機器の使用に当たり、介護職員、看護職員、介護支援専門員等が共同して、アセスメント及び入所者の身体の状況等の評価を行い、職員の配置の状況等の見直しを行っていること。</t>
    <rPh sb="2" eb="4">
      <t>カイゴ</t>
    </rPh>
    <rPh sb="4" eb="6">
      <t>キキ</t>
    </rPh>
    <rPh sb="7" eb="9">
      <t>シヨウ</t>
    </rPh>
    <rPh sb="10" eb="11">
      <t>ア</t>
    </rPh>
    <rPh sb="14" eb="16">
      <t>カイゴ</t>
    </rPh>
    <rPh sb="16" eb="18">
      <t>ショクイン</t>
    </rPh>
    <rPh sb="19" eb="21">
      <t>カンゴ</t>
    </rPh>
    <rPh sb="21" eb="23">
      <t>ショクイン</t>
    </rPh>
    <rPh sb="24" eb="26">
      <t>カイゴ</t>
    </rPh>
    <rPh sb="26" eb="28">
      <t>シエン</t>
    </rPh>
    <rPh sb="28" eb="31">
      <t>センモンイン</t>
    </rPh>
    <rPh sb="31" eb="32">
      <t>トウ</t>
    </rPh>
    <rPh sb="33" eb="35">
      <t>キョウドウ</t>
    </rPh>
    <rPh sb="44" eb="45">
      <t>オヨ</t>
    </rPh>
    <rPh sb="46" eb="49">
      <t>ニュウショシャ</t>
    </rPh>
    <rPh sb="50" eb="52">
      <t>シンタイ</t>
    </rPh>
    <rPh sb="53" eb="55">
      <t>ジョウキョウ</t>
    </rPh>
    <rPh sb="55" eb="56">
      <t>トウ</t>
    </rPh>
    <rPh sb="57" eb="59">
      <t>ヒョウカ</t>
    </rPh>
    <rPh sb="60" eb="61">
      <t>オコナ</t>
    </rPh>
    <rPh sb="63" eb="65">
      <t>ショクイン</t>
    </rPh>
    <rPh sb="66" eb="68">
      <t>ハイチ</t>
    </rPh>
    <rPh sb="69" eb="71">
      <t>ジョウキョウ</t>
    </rPh>
    <rPh sb="71" eb="72">
      <t>トウ</t>
    </rPh>
    <rPh sb="73" eb="75">
      <t>ミナオ</t>
    </rPh>
    <rPh sb="77" eb="78">
      <t>オコナ</t>
    </rPh>
    <phoneticPr fontId="7"/>
  </si>
  <si>
    <t>a　業務の効率化及び質の向上又は職員の負担の軽減に資する機器（以下、「介護機器」という）を複数種類使用していること。</t>
    <rPh sb="2" eb="4">
      <t>ギョウム</t>
    </rPh>
    <rPh sb="5" eb="8">
      <t>コウリツカ</t>
    </rPh>
    <rPh sb="8" eb="9">
      <t>オヨ</t>
    </rPh>
    <rPh sb="10" eb="11">
      <t>シツ</t>
    </rPh>
    <rPh sb="12" eb="14">
      <t>コウジョウ</t>
    </rPh>
    <rPh sb="14" eb="15">
      <t>マタ</t>
    </rPh>
    <rPh sb="16" eb="18">
      <t>ショクイン</t>
    </rPh>
    <rPh sb="19" eb="21">
      <t>フタン</t>
    </rPh>
    <rPh sb="22" eb="24">
      <t>ケイゲン</t>
    </rPh>
    <rPh sb="25" eb="26">
      <t>シ</t>
    </rPh>
    <rPh sb="28" eb="30">
      <t>キキ</t>
    </rPh>
    <rPh sb="31" eb="33">
      <t>イカ</t>
    </rPh>
    <rPh sb="35" eb="37">
      <t>カイゴ</t>
    </rPh>
    <rPh sb="37" eb="39">
      <t>キキ</t>
    </rPh>
    <rPh sb="45" eb="47">
      <t>フクスウ</t>
    </rPh>
    <rPh sb="47" eb="49">
      <t>シュルイ</t>
    </rPh>
    <rPh sb="49" eb="51">
      <t>シヨウ</t>
    </rPh>
    <phoneticPr fontId="7"/>
  </si>
  <si>
    <t>(3)介護福祉士の数が、常勤換算方法で、入所者の数が６又はその端数を増すごとに１以上であること。※ただし、次の規定のいずれにも適合する場合は、介護福祉士の数が、常勤換算方法で、入所者の数が7又はその端数を増すごとに1以上であること。</t>
    <rPh sb="53" eb="54">
      <t>ツギ</t>
    </rPh>
    <rPh sb="55" eb="57">
      <t>キテイ</t>
    </rPh>
    <rPh sb="63" eb="65">
      <t>テキゴウ</t>
    </rPh>
    <rPh sb="67" eb="69">
      <t>バアイ</t>
    </rPh>
    <rPh sb="71" eb="73">
      <t>カイゴ</t>
    </rPh>
    <rPh sb="73" eb="76">
      <t>フクシシ</t>
    </rPh>
    <rPh sb="77" eb="78">
      <t>カズ</t>
    </rPh>
    <rPh sb="80" eb="82">
      <t>ジョウキン</t>
    </rPh>
    <rPh sb="82" eb="84">
      <t>カンサン</t>
    </rPh>
    <rPh sb="84" eb="86">
      <t>ホウホウ</t>
    </rPh>
    <rPh sb="88" eb="91">
      <t>ニュウショシャ</t>
    </rPh>
    <rPh sb="92" eb="93">
      <t>カズ</t>
    </rPh>
    <rPh sb="95" eb="96">
      <t>マタ</t>
    </rPh>
    <rPh sb="99" eb="101">
      <t>ハスウ</t>
    </rPh>
    <rPh sb="102" eb="103">
      <t>マ</t>
    </rPh>
    <rPh sb="108" eb="110">
      <t>イジョウ</t>
    </rPh>
    <phoneticPr fontId="7"/>
  </si>
  <si>
    <t>(1)地域密着型介護老人福祉施設入所者生活介護費、経過的地域密着型介護老人福祉施設入所者生活介護費又は旧措置入所者経過的地域密着型介護老人福祉施設入所者生活介護費を算定していること。</t>
  </si>
  <si>
    <t xml:space="preserve">
※施設基準
四十一
日常生活継続支援加算(Ⅰ)
※(1)～(4)のいずれにも適合すること</t>
  </si>
  <si>
    <t>･勤務体制一覧表
･入所者に関する記録
･入所状況</t>
  </si>
  <si>
    <t>施設基準(※)に適合しているものとして市町村長に届け出た場合は、以下に掲げる単位数を所定単位数に加算していますか。
（１）日常生活継続支援加算(Ⅰ)　36単位
（２）日常生活継続支援加算(Ⅱ)　46単位</t>
  </si>
  <si>
    <t>日常生活継続支援加算</t>
  </si>
  <si>
    <t>栄養管理について基準を満たさない場合の減算</t>
    <rPh sb="0" eb="2">
      <t>エイヨウ</t>
    </rPh>
    <rPh sb="2" eb="4">
      <t>カンリ</t>
    </rPh>
    <rPh sb="8" eb="10">
      <t>キジュン</t>
    </rPh>
    <rPh sb="11" eb="12">
      <t>ミ</t>
    </rPh>
    <rPh sb="16" eb="18">
      <t>バアイ</t>
    </rPh>
    <rPh sb="19" eb="21">
      <t>ゲンサン</t>
    </rPh>
    <phoneticPr fontId="7"/>
  </si>
  <si>
    <t>別に厚生労働大臣が定める基準（基準第155条第1項）を満たさない場合は、1日につき5単位を所定単位から減算していますか。</t>
    <rPh sb="0" eb="1">
      <t>ベツ</t>
    </rPh>
    <rPh sb="2" eb="4">
      <t>コウセイ</t>
    </rPh>
    <rPh sb="4" eb="6">
      <t>ロウドウ</t>
    </rPh>
    <rPh sb="6" eb="8">
      <t>ダイジン</t>
    </rPh>
    <rPh sb="9" eb="10">
      <t>サダ</t>
    </rPh>
    <rPh sb="12" eb="14">
      <t>キジュン</t>
    </rPh>
    <rPh sb="27" eb="28">
      <t>ミ</t>
    </rPh>
    <rPh sb="32" eb="34">
      <t>バアイ</t>
    </rPh>
    <rPh sb="37" eb="38">
      <t>ニチ</t>
    </rPh>
    <rPh sb="42" eb="44">
      <t>タンイ</t>
    </rPh>
    <rPh sb="45" eb="47">
      <t>ショテイ</t>
    </rPh>
    <rPh sb="47" eb="49">
      <t>タンイ</t>
    </rPh>
    <rPh sb="51" eb="53">
      <t>ゲンサン</t>
    </rPh>
    <phoneticPr fontId="7"/>
  </si>
  <si>
    <t>安全管理体制未実施減算</t>
    <rPh sb="0" eb="6">
      <t>アンゼンカンリタイセイ</t>
    </rPh>
    <rPh sb="6" eb="9">
      <t>ミジッシ</t>
    </rPh>
    <rPh sb="9" eb="11">
      <t>ゲンサン</t>
    </rPh>
    <phoneticPr fontId="7"/>
  </si>
  <si>
    <t>介護職員その他の従業者に対し、身体的拘束等の適正化のための研修を定期的に実施していない場合</t>
  </si>
  <si>
    <t>身体的拘束等の適正化のための指針を整備していない場合</t>
  </si>
  <si>
    <t>身体的拘束等の適正化のための対策を検討する委員会を３月に１回以上開催するとともに、その結果について、介護職員その他の従業者に周知徹底を図っていない場合</t>
  </si>
  <si>
    <t>身体的拘束等を行う場合に、その態様及び時間、その際の入所者の心身の状況並びに緊急やむを得ない理由を記録していない場合</t>
  </si>
  <si>
    <t>※基準告示
六十三</t>
  </si>
  <si>
    <t>・身体的拘束の記録</t>
  </si>
  <si>
    <t>平18厚告126号
別表7ニ注4
基準告示
六十三</t>
    <phoneticPr fontId="7"/>
  </si>
  <si>
    <t>基準告示(※)を満たさない場合は、身体拘束廃止未実施減算として、所定単位数の100分の10に相当する単位数を減算していますか。</t>
  </si>
  <si>
    <t>身体拘束廃止未実施減算</t>
  </si>
  <si>
    <t>ユニットごとに、常勤のユニットリーダーを配置すること。</t>
  </si>
  <si>
    <t>日中については、ユニットごとに常時一人以上の介護職員又は看護職員を配置すること。</t>
  </si>
  <si>
    <t>施設基準
四十一
※いずれにも適合すること</t>
  </si>
  <si>
    <t>平18厚告126号
別表7二注3</t>
  </si>
  <si>
    <t xml:space="preserve">ユニット型介護福祉施設サービスについて、施設基準(※)を満たさない場合は、 1日につき所定単位数の100分の97に相当する単位数を算定していますか。
</t>
  </si>
  <si>
    <t>ユニットケア減算</t>
  </si>
  <si>
    <t>平12告27
十</t>
  </si>
  <si>
    <t>なお、入所者の数又は介護職員、看護職員若しくは、介護支援専門員の員数が、通所介護費等の算定方法に該当する場合は、通所介護費等の算定方法に定めるところにより算定していますか。</t>
  </si>
  <si>
    <t>平12告29
四</t>
  </si>
  <si>
    <t>ただし、当該夜勤を行う職員の勤務条件に関する基準を満たさない場合は、所定単位数の100分97に相当する単位数を算定していますか。</t>
  </si>
  <si>
    <t xml:space="preserve">・地域密着型施設サービス計画書
・介護給付費明細書
・介護給付費請求書
</t>
  </si>
  <si>
    <t>平18厚告126号
別表7二注2
施設基準
三十九、四十</t>
  </si>
  <si>
    <t>施設基準(平12告26)三十九ハに適合し、かつ、夜勤を行う職員の勤務条件に関する基準を満たすものとして市長村長に届け出た指定地域密着型介護老人福祉施設において、指定地域密着型介護福祉施設入所者生活介護（介護保険法施行法第13条第１項に規定する旧措置入所者に対して行われるものに限る。）を行った場合に、当該施設基準に掲げる区分及び施設基準（従来型個室、多床室、ユニット型個室、ユニット型準個室）に従い、入所者の介護の必要の程度に応じて、それぞれ所定単位数を算定していますか。</t>
  </si>
  <si>
    <t>経過的地域密着型介護福祉施設サービス費</t>
  </si>
  <si>
    <t>平18厚告126号
別表7二注1</t>
    <phoneticPr fontId="7"/>
  </si>
  <si>
    <t>入所者の数又は介護職員、看護職員（看護師又は准看護師をいう。以下同じ。）若しくは、介護支援専門員の員数が、通所介護費等の算定方法に該当する場合は、通所介護費等の算定方法に定めるところにより算定していますか。</t>
  </si>
  <si>
    <t>夜勤を行う職員の勤務条件に関する基準を満たさない場合は、所定単位数の100分の97に相当する単位数を算定していますか。</t>
  </si>
  <si>
    <t>平18厚告126号
別表7二注1
施設基準
三十九</t>
    <phoneticPr fontId="7"/>
  </si>
  <si>
    <t>施設基準に適合し、かつ、夜勤を行う職員の勤務条件に関する基準を満たすものとして市長村長に届け出た指定地域密着型介護老人福祉施設において、指定地域密着型介護福祉施設入所者生活介護（介護保険法施行法第13条第１項に規定する旧措置入所者に対して行われるものを除く。）を行った場合に、当該施設基準に掲げる区分及び施設基準(平12告26)三十九（従来型個室、多床室、ユニット型個室、ユニット型準個室）に従い、入所者の要介護状態区分に応じて、それぞれ所定単位数を算定していますか。</t>
    <rPh sb="164" eb="167">
      <t>39</t>
    </rPh>
    <phoneticPr fontId="7"/>
  </si>
  <si>
    <t>地域密着型介護福祉施設サービス費</t>
  </si>
  <si>
    <t>平18厚告126の3</t>
  </si>
  <si>
    <t>(3) (1)、(2)により指定地域密着型サービスに要する費用の額を算定した場合において、その額に１円未満の端数があるときは、その端数金額は切り捨てて計算していますか。</t>
  </si>
  <si>
    <t>平18厚告126の2</t>
  </si>
  <si>
    <t>(2) 指定地域密着型サービスに係る費用の額は、平成27年厚生労働省告示第93号（厚生労働大臣が定める一単位の単価）に、別表に定める単位数を乗じて算定されていますか。</t>
    <phoneticPr fontId="7"/>
  </si>
  <si>
    <t>平18厚告126の1</t>
  </si>
  <si>
    <t>(1) 指定地域密着型サービスに要する費用の額は、平成18年厚生省告示第126号別表「指定地域密着型サービス介護給付費単位数表」により算定される費用の額により算定される費用の額の合計額となっていますか。</t>
  </si>
  <si>
    <t>基本的事項</t>
  </si>
  <si>
    <t>Ⅵ　介護給付費の算定及び取扱い</t>
  </si>
  <si>
    <t>・変更届書類</t>
  </si>
  <si>
    <t>法第78条の5</t>
  </si>
  <si>
    <t>指定地域密着型介護老人福祉施設の開設者は、開設者の住所その他の施行規則第135条で定める事項に変更があったときは、施行規則で定めるところにより、10日以内に、その旨を市町村長に届け出ていますか。</t>
  </si>
  <si>
    <t>変更の届出等</t>
  </si>
  <si>
    <t>Ⅴ　変更の届出等</t>
    <phoneticPr fontId="7"/>
  </si>
  <si>
    <t>条例第176条第2項</t>
    <rPh sb="0" eb="2">
      <t>ジョウレイ</t>
    </rPh>
    <rPh sb="2" eb="3">
      <t>ダイ</t>
    </rPh>
    <rPh sb="6" eb="7">
      <t>ジョウ</t>
    </rPh>
    <rPh sb="7" eb="8">
      <t>ダイ</t>
    </rPh>
    <rPh sb="9" eb="10">
      <t>コウ</t>
    </rPh>
    <phoneticPr fontId="7"/>
  </si>
  <si>
    <t>(2) 入所者に対するサービスの提供に関する次に掲げる記録を整備し、その完結の日から５年間保存していますか。
①地域密着型施設サービス計画
②提供した具体的なサービスの内容等の記録
③身体的拘束等の態様及び時間、その際の入所者の心身の状況並びに緊急やむを得ない理由の記録
④市町への通知に係る記録
⑤苦情の内容等の記録
⑥事故の状況及び事故に際して採った処置についての記録
⑦運営推進会議における報告、評価、要望、助言等についての記録</t>
    <rPh sb="189" eb="191">
      <t>ウンエイ</t>
    </rPh>
    <rPh sb="191" eb="193">
      <t>スイシン</t>
    </rPh>
    <rPh sb="193" eb="195">
      <t>カイギ</t>
    </rPh>
    <rPh sb="199" eb="201">
      <t>ホウコク</t>
    </rPh>
    <rPh sb="202" eb="204">
      <t>ヒョウカ</t>
    </rPh>
    <rPh sb="205" eb="207">
      <t>ヨウボウ</t>
    </rPh>
    <rPh sb="208" eb="210">
      <t>ジョゲン</t>
    </rPh>
    <rPh sb="210" eb="211">
      <t>トウ</t>
    </rPh>
    <rPh sb="216" eb="218">
      <t>キロク</t>
    </rPh>
    <phoneticPr fontId="7"/>
  </si>
  <si>
    <t>・職員名簿
・履歴書等
・設備台帳
・備品台帳
・会計関係書類
・地域密着型施設サービス計画書
・提供記録
・身体的拘束等に関する記録
・市町への通知の記録
・苦情に関する記録
・事故に関する記録</t>
  </si>
  <si>
    <t>条例第176条第1項</t>
    <rPh sb="0" eb="2">
      <t>ジョウレイ</t>
    </rPh>
    <rPh sb="2" eb="3">
      <t>ダイ</t>
    </rPh>
    <rPh sb="6" eb="7">
      <t>ジョウ</t>
    </rPh>
    <rPh sb="7" eb="8">
      <t>ダイ</t>
    </rPh>
    <rPh sb="9" eb="10">
      <t>コウ</t>
    </rPh>
    <phoneticPr fontId="7"/>
  </si>
  <si>
    <t>(1) 従業者、設備及び会計に関する諸記録を整備していますか。</t>
  </si>
  <si>
    <t>記録の整備</t>
  </si>
  <si>
    <t>平13老振18</t>
  </si>
  <si>
    <t>(2) 具体的な会計処理の方法については、別に通知された「介護保険の給付対象事業における会計の区分について」を参考として適切に行われていますか。</t>
  </si>
  <si>
    <t>・会計に関する書類</t>
  </si>
  <si>
    <t>基準第3条の39</t>
    <phoneticPr fontId="7"/>
  </si>
  <si>
    <t>(1) 指定地域密着型介護福祉施設サービスの事業の会計をその他の事業の会計と区分していますか。</t>
  </si>
  <si>
    <t>会計の区分</t>
  </si>
  <si>
    <t>①虐待防止のための委員会を定期的に開催するとともに、その結果について、従業者に周知徹底を図ること。
②虐待防止のための指針を整備すること。
③従業者に対し、虐待防止のための研修を定期的に実施すること。
④①～③に掲げる措置を適切に実施するための担当者を置くこと。</t>
    <rPh sb="1" eb="3">
      <t>ギャクタイ</t>
    </rPh>
    <rPh sb="3" eb="5">
      <t>ボウシ</t>
    </rPh>
    <rPh sb="9" eb="12">
      <t>イインカイ</t>
    </rPh>
    <rPh sb="13" eb="16">
      <t>テイキテキ</t>
    </rPh>
    <rPh sb="17" eb="19">
      <t>カイサイ</t>
    </rPh>
    <rPh sb="28" eb="30">
      <t>ケッカ</t>
    </rPh>
    <rPh sb="35" eb="38">
      <t>ジュウギョウシャ</t>
    </rPh>
    <rPh sb="39" eb="41">
      <t>シュウチ</t>
    </rPh>
    <rPh sb="41" eb="43">
      <t>テッテイ</t>
    </rPh>
    <rPh sb="44" eb="45">
      <t>ハカ</t>
    </rPh>
    <rPh sb="51" eb="53">
      <t>ギャクタイ</t>
    </rPh>
    <rPh sb="53" eb="55">
      <t>ボウシ</t>
    </rPh>
    <rPh sb="59" eb="61">
      <t>シシン</t>
    </rPh>
    <rPh sb="62" eb="64">
      <t>セイビ</t>
    </rPh>
    <rPh sb="71" eb="74">
      <t>ジュウギョウシャ</t>
    </rPh>
    <rPh sb="75" eb="76">
      <t>タイ</t>
    </rPh>
    <rPh sb="78" eb="80">
      <t>ギャクタイ</t>
    </rPh>
    <rPh sb="80" eb="82">
      <t>ボウシ</t>
    </rPh>
    <rPh sb="86" eb="88">
      <t>ケンシュウ</t>
    </rPh>
    <rPh sb="89" eb="92">
      <t>テイキテキ</t>
    </rPh>
    <rPh sb="93" eb="95">
      <t>ジッシ</t>
    </rPh>
    <rPh sb="106" eb="107">
      <t>カカ</t>
    </rPh>
    <rPh sb="109" eb="111">
      <t>ソチ</t>
    </rPh>
    <rPh sb="112" eb="114">
      <t>テキセツ</t>
    </rPh>
    <rPh sb="115" eb="117">
      <t>ジッシ</t>
    </rPh>
    <rPh sb="122" eb="125">
      <t>タントウシャ</t>
    </rPh>
    <rPh sb="126" eb="127">
      <t>オ</t>
    </rPh>
    <phoneticPr fontId="7"/>
  </si>
  <si>
    <t>・虐待防止のための委員会議事録
・虐待防止のための指針
・研修記録</t>
    <rPh sb="1" eb="3">
      <t>ギャクタイ</t>
    </rPh>
    <rPh sb="3" eb="5">
      <t>ボウシ</t>
    </rPh>
    <rPh sb="9" eb="12">
      <t>イインカイ</t>
    </rPh>
    <rPh sb="12" eb="15">
      <t>ギジロク</t>
    </rPh>
    <rPh sb="17" eb="19">
      <t>ギャクタイ</t>
    </rPh>
    <rPh sb="19" eb="21">
      <t>ボウシ</t>
    </rPh>
    <rPh sb="25" eb="27">
      <t>シシン</t>
    </rPh>
    <rPh sb="29" eb="31">
      <t>ケンシュウ</t>
    </rPh>
    <rPh sb="31" eb="33">
      <t>キロク</t>
    </rPh>
    <phoneticPr fontId="7"/>
  </si>
  <si>
    <t>基準第3条の38の2</t>
    <rPh sb="0" eb="2">
      <t>キジュン</t>
    </rPh>
    <rPh sb="2" eb="3">
      <t>ダイ</t>
    </rPh>
    <rPh sb="4" eb="5">
      <t>ジョウ</t>
    </rPh>
    <phoneticPr fontId="7"/>
  </si>
  <si>
    <t>虐待の防止</t>
    <rPh sb="0" eb="2">
      <t>ギャクタイ</t>
    </rPh>
    <rPh sb="3" eb="5">
      <t>ボウシ</t>
    </rPh>
    <phoneticPr fontId="7"/>
  </si>
  <si>
    <t>基準第155条第4項</t>
    <phoneticPr fontId="7"/>
  </si>
  <si>
    <t>(7) 入所者に対するサービスの提供により賠償すべき事故が発生した場合は、損害賠償を速やかに行っていますか。</t>
    <phoneticPr fontId="7"/>
  </si>
  <si>
    <t>基準第155条第3項</t>
    <phoneticPr fontId="7"/>
  </si>
  <si>
    <t>(6) (5)の事故の状況及び事故に際して採った処置について記録していますか。</t>
    <phoneticPr fontId="7"/>
  </si>
  <si>
    <t>基準第155条第2項</t>
    <phoneticPr fontId="7"/>
  </si>
  <si>
    <t>(5) 入所者に対するサービスの提供により事故が発生した場合は、速やかに市町村、入所者の家族等に連絡を行うとともに、必要な措置を講じていますか。</t>
    <rPh sb="38" eb="39">
      <t>ソン</t>
    </rPh>
    <phoneticPr fontId="7"/>
  </si>
  <si>
    <t>基準第155条第1項</t>
    <phoneticPr fontId="7"/>
  </si>
  <si>
    <t>(4) (1)～(3)に掲げる措置を適切に実施するための担当者を置いていますか。</t>
    <rPh sb="12" eb="13">
      <t>カカ</t>
    </rPh>
    <rPh sb="15" eb="17">
      <t>ソチ</t>
    </rPh>
    <rPh sb="18" eb="20">
      <t>テキセツ</t>
    </rPh>
    <rPh sb="21" eb="23">
      <t>ジッシ</t>
    </rPh>
    <rPh sb="28" eb="31">
      <t>タントウシャ</t>
    </rPh>
    <rPh sb="32" eb="33">
      <t>オ</t>
    </rPh>
    <phoneticPr fontId="7"/>
  </si>
  <si>
    <t>(3) 事故発生の防止のための委員会及び従業者に対する研修会を定期的に行っていますか。</t>
  </si>
  <si>
    <t>(2) 事故が発生した場合又はそれに至る危険性がある事態が生じた場合に当該事実が報告され、その分析を通じた改善策を従業者に周知徹底する体制を整備していますか。</t>
  </si>
  <si>
    <t>(1) 事故が発生した場合の対応、報告の方法等が規定された事故発生の防止のための指針を整備していますか。</t>
  </si>
  <si>
    <t>事故発生の防止及び発生時の対応</t>
  </si>
  <si>
    <t>基準第34条第4項</t>
    <phoneticPr fontId="7"/>
  </si>
  <si>
    <t>(4) 運営に当たっては、提供したサービスに関する利用者からの苦情に関して、市町村等が派遣する者が相談及び援助を行う事業その他の市町村が実施する介護相談員派遣事業等に協力するよう努めていますか。</t>
    <rPh sb="25" eb="27">
      <t>リヨウ</t>
    </rPh>
    <rPh sb="40" eb="41">
      <t>ソン</t>
    </rPh>
    <rPh sb="66" eb="67">
      <t>ソン</t>
    </rPh>
    <phoneticPr fontId="7"/>
  </si>
  <si>
    <t>基準第34条第3項</t>
    <phoneticPr fontId="7"/>
  </si>
  <si>
    <t>(3) 事業の運営に当たっては、地域住民又はその自発的な活動等との連携及び協力を行う等の地域との交流を図っていますか。</t>
  </si>
  <si>
    <t>基準第34条第2項</t>
    <phoneticPr fontId="7"/>
  </si>
  <si>
    <t>運営推進会議をおおむね2月に1回以上開催し、活動状況を報告し、その評価を受けるとともに、必要な要望、助言等を聴く機会を設けていますか。</t>
  </si>
  <si>
    <t>・地域交流に関する書類
・市町等の行う事業に関する書類</t>
  </si>
  <si>
    <t>基準第34条第1項</t>
    <phoneticPr fontId="7"/>
  </si>
  <si>
    <t>(1) サービスの提供に当たっては、利用者、利用者の家族、地域住民の代表者、事業所が所在する市町村の職員又は地域包括支援センターの職員、地域密着型介護老人福祉施設入所者生活介護について知見を有する者等により構成される運営推進会議を設置していますか。</t>
    <rPh sb="68" eb="70">
      <t>チイキ</t>
    </rPh>
    <rPh sb="70" eb="73">
      <t>ミッチャクガタ</t>
    </rPh>
    <rPh sb="73" eb="75">
      <t>カイゴ</t>
    </rPh>
    <rPh sb="75" eb="77">
      <t>ロウジン</t>
    </rPh>
    <rPh sb="77" eb="79">
      <t>フクシ</t>
    </rPh>
    <rPh sb="79" eb="81">
      <t>シセツ</t>
    </rPh>
    <rPh sb="81" eb="84">
      <t>ニュウショシャ</t>
    </rPh>
    <rPh sb="84" eb="86">
      <t>セイカツ</t>
    </rPh>
    <rPh sb="86" eb="88">
      <t>カイゴ</t>
    </rPh>
    <phoneticPr fontId="7"/>
  </si>
  <si>
    <t>地域との連携</t>
  </si>
  <si>
    <t>基準第3条の36第6項</t>
    <phoneticPr fontId="7"/>
  </si>
  <si>
    <t>(7) 国民健康保険団体連合会からの求めがあった場合には、(6)の改善の内容を国民健康保険団体連合会に報告していますか。</t>
  </si>
  <si>
    <t>基準第3条の36第5項</t>
    <phoneticPr fontId="7"/>
  </si>
  <si>
    <t>(6) 提供したサービスに関する入所者からの苦情に関して国民健康保険団体連合会が行う法第176条第１項第３号の規定による調査に協力するとともに、国民健康保険団体連合会から同号の規定による指導又は助言を受けた場合は、当該指導又は助言に従って必要な改善を行っていますか。</t>
    <phoneticPr fontId="7"/>
  </si>
  <si>
    <t>基準
第3条の36第4項</t>
  </si>
  <si>
    <t>(5) 市町村からの求めがあった場合には、(4)の改善の内容を市町村に報告していますか。</t>
    <rPh sb="6" eb="7">
      <t>ソン</t>
    </rPh>
    <rPh sb="33" eb="34">
      <t>ソン</t>
    </rPh>
    <phoneticPr fontId="7"/>
  </si>
  <si>
    <t>基準第3条の36第3項</t>
    <phoneticPr fontId="7"/>
  </si>
  <si>
    <t>(4) 提供したサービスに関し、法第23条の規定による市町村が行う文書その他の物件の提出若しくは提示の求め又は当該市町村の職員からの質問若しくは照会に応じ、利用者からの苦情に関して市町村が行う調査に協力するとともに、市町村から指導又は助言を受けた場合は、当該指導又は助言に従って必要な改善を行っていますか。</t>
    <rPh sb="29" eb="30">
      <t>ソン</t>
    </rPh>
    <rPh sb="59" eb="60">
      <t>ソン</t>
    </rPh>
    <rPh sb="78" eb="80">
      <t>リヨウ</t>
    </rPh>
    <rPh sb="92" eb="93">
      <t>ソン</t>
    </rPh>
    <rPh sb="110" eb="111">
      <t>ソン</t>
    </rPh>
    <phoneticPr fontId="7"/>
  </si>
  <si>
    <t>平18老計他
第3七(25)</t>
    <rPh sb="9" eb="10">
      <t>７</t>
    </rPh>
    <phoneticPr fontId="7"/>
  </si>
  <si>
    <t>(3) 苦情がサービスの質の向上を図る上での重要な情報であるとの認識に立ち、苦情の内容を踏まえ、サービスの質の向上に向けた取組を自ら行っていますか。</t>
  </si>
  <si>
    <t>基準第3条の36第2項</t>
    <phoneticPr fontId="7"/>
  </si>
  <si>
    <t>(2) (1)の苦情を受け付けた場合には、当該苦情の内容等を記録していますか。</t>
    <phoneticPr fontId="7"/>
  </si>
  <si>
    <t>　苦情を受け付けるための窓口を設置することのほか、相談窓口、苦情処理の体制及び手順等当該施設における苦情を処理するために講ずる措置の概要について明らかにし、これを入所者又はその家族にサービスの内容を説明する文書に記載するとともに、施設に掲示する等していますか。</t>
  </si>
  <si>
    <t>　　苦情件数　：　月　　　　件程度
　　苦情相談窓口の設置　：　有　・　無
　　相談窓口担当者　：　</t>
  </si>
  <si>
    <t>・運営規程
・掲示物
・苦情に関する記録
・調査に関する記録
・指導等に関する記録
・改善内容に関する報告</t>
  </si>
  <si>
    <t>基準3条の36第1項</t>
    <phoneticPr fontId="7"/>
  </si>
  <si>
    <t>(1) 提供したサービスに関する入所者及びその家族からの苦情に迅速かつ適切に対応するために、苦情を受け付けるための窓口を設置する等の必要な措置を講じていますか。</t>
  </si>
  <si>
    <t>苦情処理</t>
  </si>
  <si>
    <t>基準第154条第2項</t>
    <phoneticPr fontId="7"/>
  </si>
  <si>
    <t>(2) 居宅介護支援事業者又はその従業者から、当該施設からの退所者を紹介することの対償として、金品その他の財産上の利益を収受していないか。</t>
  </si>
  <si>
    <t>基準第154条第1項</t>
    <phoneticPr fontId="7"/>
  </si>
  <si>
    <t>(1) 居宅介護支援事業者又はその従業者に対し、要介護被保険者に当該施設を紹介することの対償として、金品その他の財産上の利益を供与していないか。</t>
  </si>
  <si>
    <t>居宅介護支援事業者に対する利益供与の禁止</t>
  </si>
  <si>
    <t>基準第3条の34</t>
    <phoneticPr fontId="7"/>
  </si>
  <si>
    <t>当該施設について、広告をする場合は、その内容が虚偽又は誇大なものとなってはいないか。</t>
  </si>
  <si>
    <t>広告</t>
  </si>
  <si>
    <t>基準第153条第3項</t>
    <phoneticPr fontId="7"/>
  </si>
  <si>
    <t>(3) 居宅介護支援事業者等に対して、入所者に関する情報を提供する際には、あらかじめ文書により入所者の同意を得ていますか。</t>
  </si>
  <si>
    <t>基準第153条第2項</t>
    <phoneticPr fontId="7"/>
  </si>
  <si>
    <t>(2) 従業者であった者が、正当な理由がなく、その業務上知り得た入所者又はその家族の秘密を漏らすことがないよう、必要な措置を講じていますか。</t>
  </si>
  <si>
    <t>・就業時の取り決め等の記録</t>
  </si>
  <si>
    <t>基準第153条第1項</t>
    <phoneticPr fontId="7"/>
  </si>
  <si>
    <t>秘密保持等</t>
  </si>
  <si>
    <t>・掲示場所確認</t>
  </si>
  <si>
    <t>掲示</t>
  </si>
  <si>
    <t>基準第152条第2項</t>
    <phoneticPr fontId="7"/>
  </si>
  <si>
    <t>基準第152条第1項</t>
    <phoneticPr fontId="7"/>
  </si>
  <si>
    <t>　調理や清掃などの業務を委託する場合には、委託を受けて行う者に対しても、施設の指針を周知していますか。</t>
    <rPh sb="1" eb="3">
      <t>チョウリ</t>
    </rPh>
    <rPh sb="4" eb="6">
      <t>セイソウ</t>
    </rPh>
    <rPh sb="9" eb="11">
      <t>ギョウム</t>
    </rPh>
    <rPh sb="12" eb="14">
      <t>イタク</t>
    </rPh>
    <rPh sb="16" eb="18">
      <t>バアイ</t>
    </rPh>
    <rPh sb="21" eb="23">
      <t>イタク</t>
    </rPh>
    <rPh sb="24" eb="25">
      <t>ウ</t>
    </rPh>
    <rPh sb="27" eb="28">
      <t>オコナ</t>
    </rPh>
    <rPh sb="29" eb="30">
      <t>モノ</t>
    </rPh>
    <rPh sb="36" eb="38">
      <t>シセツ</t>
    </rPh>
    <phoneticPr fontId="7"/>
  </si>
  <si>
    <t>衛生管理等</t>
    <phoneticPr fontId="7"/>
  </si>
  <si>
    <t>(6) 空調設備等により施設内の適温の確保に努めていますか。</t>
  </si>
  <si>
    <t>(5) 特にインフルエンザ対策、腸管出血性大腸菌感染症対策、レジオネラ症対策等については、その発生及びまん延を防止するための措置について、別途通知等に基づき、適切な措置を講じていますか。</t>
  </si>
  <si>
    <t>(4) 食中毒及び感染症の発生を防止するための措置等について、必要に応じて保健所の助言、指導を求めるとともに、常に密接な連携を保っていますか。</t>
  </si>
  <si>
    <t>(3) 調理及び配膳に当たっては、食品衛生法等関係法規に準じて衛生的に行っていますか。</t>
  </si>
  <si>
    <t>④ ①～③以外に別に厚生労働大臣が定める感染症及び食中毒の発生が疑われる際の対処等に関する手順に沿った対応を行っていますか。</t>
  </si>
  <si>
    <t>② 施設における感染症及び食中毒の予防及びまん延の防止のための指針を整備していますか。</t>
  </si>
  <si>
    <t>① 感染症及び食中毒の予防及びまん延の防止のための対策を検討する委員会をおおむね３月に１回以上、定期的に開催するとともに、感染症が流行する時期等を勘案して必要に応じ随時開催していますか。また、その結果を介護職員その他の従業者に周知徹底していますか。</t>
  </si>
  <si>
    <t>基準第151条第2項</t>
    <phoneticPr fontId="7"/>
  </si>
  <si>
    <t>(2) 当該施設において感染症又は食中毒が発生し、又はまん延しないように次の措置を講じていますか。</t>
  </si>
  <si>
    <t>・受水槽の清掃に関する記録
・定期消毒の記録等
・委員会開催記録
・食中毒防止等の記録等
・指導等に関する記録
・衛生管理に関する指針・ﾏﾆｭｱﾙ等
・研修記録
・対応記録
・現場確認
・感染対策委員会開催記録、名簿
・感染症及び食中毒の予防及びまん延の防止のための指針
・研修プログラム、研修実施記録、受託業者への周知記録</t>
  </si>
  <si>
    <t>基準第151条第1項</t>
    <phoneticPr fontId="7"/>
  </si>
  <si>
    <t>(1) 入所者の使用する食器その他の設備又は飲用に供する水について、衛生的な管理に努め、又は衛生上必要な措置を講ずるとともに、医薬品及び医療機器の管理を適正に行っていますか。</t>
  </si>
  <si>
    <t>基準第3条の30の2第3項</t>
    <rPh sb="0" eb="2">
      <t>キジュン</t>
    </rPh>
    <rPh sb="2" eb="3">
      <t>ダイ</t>
    </rPh>
    <rPh sb="4" eb="5">
      <t>ジョウ</t>
    </rPh>
    <rPh sb="10" eb="11">
      <t>ダイ</t>
    </rPh>
    <rPh sb="12" eb="13">
      <t>コウ</t>
    </rPh>
    <phoneticPr fontId="7"/>
  </si>
  <si>
    <t>定期的に業務継続計画の見直しを行い、必要に応じて業務継続計画の見直しを行っていますか。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ミナオ</t>
    </rPh>
    <rPh sb="35" eb="36">
      <t>オコナ</t>
    </rPh>
    <phoneticPr fontId="7"/>
  </si>
  <si>
    <t>基準第3条の30の2第2項</t>
    <rPh sb="0" eb="2">
      <t>キジュン</t>
    </rPh>
    <rPh sb="2" eb="3">
      <t>ダイ</t>
    </rPh>
    <rPh sb="4" eb="5">
      <t>ジョウ</t>
    </rPh>
    <rPh sb="10" eb="11">
      <t>ダイ</t>
    </rPh>
    <rPh sb="12" eb="13">
      <t>コウ</t>
    </rPh>
    <phoneticPr fontId="7"/>
  </si>
  <si>
    <t>従業者に対し、業務継続計画について周知するとともに、必要な研修及び訓練を定期的に実施していますか。</t>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36" eb="39">
      <t>テイキテキ</t>
    </rPh>
    <rPh sb="40" eb="42">
      <t>ジッシ</t>
    </rPh>
    <phoneticPr fontId="7"/>
  </si>
  <si>
    <t>・業務継続計画
・研修及び訓練の記録
・職員会議録</t>
    <rPh sb="1" eb="3">
      <t>ギョウム</t>
    </rPh>
    <rPh sb="3" eb="5">
      <t>ケイゾク</t>
    </rPh>
    <rPh sb="5" eb="7">
      <t>ケイカク</t>
    </rPh>
    <rPh sb="9" eb="11">
      <t>ケンシュウ</t>
    </rPh>
    <rPh sb="11" eb="12">
      <t>オヨ</t>
    </rPh>
    <rPh sb="13" eb="15">
      <t>クンレン</t>
    </rPh>
    <rPh sb="16" eb="18">
      <t>キロク</t>
    </rPh>
    <rPh sb="20" eb="22">
      <t>ショクイン</t>
    </rPh>
    <rPh sb="22" eb="25">
      <t>カイギロク</t>
    </rPh>
    <phoneticPr fontId="7"/>
  </si>
  <si>
    <t>基準第3条の30の2第1項</t>
    <rPh sb="0" eb="2">
      <t>キジュン</t>
    </rPh>
    <rPh sb="2" eb="3">
      <t>ダイ</t>
    </rPh>
    <rPh sb="4" eb="5">
      <t>ジョウ</t>
    </rPh>
    <rPh sb="10" eb="11">
      <t>ダイ</t>
    </rPh>
    <rPh sb="12" eb="13">
      <t>コウ</t>
    </rPh>
    <phoneticPr fontId="7"/>
  </si>
  <si>
    <t>感染症や非常災害の発生時において、入所者に対するサービスの提供を継続的に実施するための、及び非常時の体制で早期の業務再開を図るための計画（以下「業務継続計画」という。）を策定し、当該計画に従い必要な措置を講じていますか。</t>
    <rPh sb="0" eb="3">
      <t>カンセンショウ</t>
    </rPh>
    <rPh sb="4" eb="6">
      <t>ヒジョウ</t>
    </rPh>
    <rPh sb="6" eb="8">
      <t>サイガイ</t>
    </rPh>
    <rPh sb="9" eb="11">
      <t>ハッセイ</t>
    </rPh>
    <rPh sb="11" eb="12">
      <t>ジ</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rPh sb="89" eb="91">
      <t>トウガイ</t>
    </rPh>
    <rPh sb="91" eb="93">
      <t>ケイカク</t>
    </rPh>
    <rPh sb="94" eb="95">
      <t>シタガ</t>
    </rPh>
    <rPh sb="96" eb="98">
      <t>ヒツヨウ</t>
    </rPh>
    <rPh sb="99" eb="101">
      <t>ソチ</t>
    </rPh>
    <rPh sb="102" eb="103">
      <t>コウ</t>
    </rPh>
    <phoneticPr fontId="7"/>
  </si>
  <si>
    <t>・消防計画
･要配慮者利用施設避難確保計画
・避難訓練に関する記録
・従業者への周知の記録</t>
  </si>
  <si>
    <t>基準第32条</t>
    <phoneticPr fontId="7"/>
  </si>
  <si>
    <t>非常災害に関する具体的計画を立て、非常災害時の関係機関への通報及び連携体制を整備し、それらを定期的に従業者に周知するとともに、定期的に避難、救出その他必要な訓練を行っていますか。</t>
  </si>
  <si>
    <t>非常災害対策</t>
  </si>
  <si>
    <t>・入所者名簿
・運営規程</t>
  </si>
  <si>
    <t>基準第150条
基準第168条</t>
    <phoneticPr fontId="7"/>
  </si>
  <si>
    <t>定員の遵守</t>
  </si>
  <si>
    <t>・就業規則</t>
    <rPh sb="1" eb="3">
      <t>シュウギョウ</t>
    </rPh>
    <rPh sb="3" eb="5">
      <t>キソク</t>
    </rPh>
    <phoneticPr fontId="7"/>
  </si>
  <si>
    <t>勤務体制の確保等</t>
    <phoneticPr fontId="7"/>
  </si>
  <si>
    <t>・研修受講修了証明書
・研修計画、出張命令
・研修会資料</t>
  </si>
  <si>
    <t>基準第149条第3項
基準第167条第4項</t>
    <phoneticPr fontId="7"/>
  </si>
  <si>
    <t>・委託契約書</t>
  </si>
  <si>
    <t>基準第149条第2項
基準第167条第3項</t>
    <phoneticPr fontId="7"/>
  </si>
  <si>
    <t>(3) 当該施設の従業者によってサービスを提供していますか。
　ただし、入所者の処遇に直接影響を及ぼさない業務については、この限りでない。（調理業務、洗濯等）</t>
  </si>
  <si>
    <t>ユニットごとに、常勤のユニットリーダーを配置していますか。</t>
  </si>
  <si>
    <t>夜間及び深夜については、２ユニットごとに１人以上の介護職員又は看護職員を夜間及び深夜の勤務に従事する職員として配置していますか。</t>
    <phoneticPr fontId="7"/>
  </si>
  <si>
    <t>・雇用契約書
・勤務体制一覧表</t>
  </si>
  <si>
    <t>基準第167条第2項</t>
    <phoneticPr fontId="7"/>
  </si>
  <si>
    <t>昼間については、ユニットごとに常時１人以上の介護職員又は看護職員を配置していますか。</t>
    <phoneticPr fontId="7"/>
  </si>
  <si>
    <t>【ユニット型の場合】</t>
  </si>
  <si>
    <t>･雇用契約書
･勤務体制一覧表</t>
  </si>
  <si>
    <t>(2) 指定地域密着型介護老人福祉施設ごとに、原則として月ごとに勤務表（介護職員の勤務体制を２以上で行っている場合は、その勤務体制ごとの勤務表）を作成し、従業者の日々の勤務時間、常勤・非常勤の別、介護職員及び看護職員等の配置、管理者との兼務関係等を明確にしていますか。</t>
  </si>
  <si>
    <t>･就業規則
･運営規程</t>
  </si>
  <si>
    <t>基準第149条第1項
基準第167条第1項</t>
    <rPh sb="11" eb="13">
      <t>キジュン</t>
    </rPh>
    <rPh sb="13" eb="14">
      <t>ダイ</t>
    </rPh>
    <rPh sb="17" eb="18">
      <t>ジョウ</t>
    </rPh>
    <rPh sb="18" eb="19">
      <t>ダイ</t>
    </rPh>
    <rPh sb="20" eb="21">
      <t>コウ</t>
    </rPh>
    <phoneticPr fontId="7"/>
  </si>
  <si>
    <t>(1) 入所者に対し、適切なサービスを提供できるよう、従業者の勤務の体制を定めていますか。</t>
  </si>
  <si>
    <t>平18老計他
第3七5(8)</t>
  </si>
  <si>
    <t xml:space="preserve">・運営規程
</t>
  </si>
  <si>
    <t>基準第148条
基準第166条</t>
    <rPh sb="8" eb="10">
      <t>キジュン</t>
    </rPh>
    <rPh sb="10" eb="11">
      <t>ダイ</t>
    </rPh>
    <rPh sb="14" eb="15">
      <t>ジョウ</t>
    </rPh>
    <phoneticPr fontId="7"/>
  </si>
  <si>
    <t>次に掲げる重要事項を内容とする運営規程を定めていますか。</t>
  </si>
  <si>
    <t>運営規程</t>
  </si>
  <si>
    <t>⑦ 事故の状況及び事故に際して採った処置について記録すること。</t>
  </si>
  <si>
    <t>⑥ 苦情の内容を記録すること。</t>
  </si>
  <si>
    <t>⑤ 身体的拘束等の態様及び時間、その際の入所者の状況並びに緊急やむを得ない理由を記録すること。</t>
  </si>
  <si>
    <t>④ 入所者の退所に際し、居宅サービス計画の作成等の援助に資するため、居宅介護支援事業者に対して情報を提供するほか、保健医療サービス又は福祉サービスを提供する者と密接に連携すること。</t>
  </si>
  <si>
    <t>③ 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うこと。</t>
  </si>
  <si>
    <t>② 入所者の心身の状況、その置かれている環境等に照らし、その者が居宅において日常生活を営むことができるかどうかについて定期的に検討すること。</t>
  </si>
  <si>
    <t>① 入所申込者の入所に際し、その者に係る居宅介護支援事業者に対する照会等により、その者の心身の状況、生活歴、病歴、指定居宅サービス等の利用状況等を把握すること。</t>
    <rPh sb="71" eb="72">
      <t>トウ</t>
    </rPh>
    <phoneticPr fontId="7"/>
  </si>
  <si>
    <t>・居宅介護支援事業者等への照会記録
・居宅介護支援事業者等への情報提供記録
・身体的拘束に関する記録
・苦情に関する記録
・事故に関する記録</t>
  </si>
  <si>
    <t>基準第147条</t>
    <phoneticPr fontId="7"/>
  </si>
  <si>
    <t>計画担当介護支援専門員は、「地域密着型施設サービス計画の作成」に規定する業務のほか、次に掲げる業務を行っていますか。</t>
  </si>
  <si>
    <t>計画担当介護支援専門員の責務</t>
  </si>
  <si>
    <t>・組織図
・運営規程</t>
  </si>
  <si>
    <t>基準第28条第2項</t>
    <phoneticPr fontId="7"/>
  </si>
  <si>
    <t>(2) 管理者は、従業者に、「Ⅳ運営に関する基準」を遵守させるために必要な指揮命令を行っていますか。</t>
  </si>
  <si>
    <t>基準第28条第1項</t>
    <phoneticPr fontId="7"/>
  </si>
  <si>
    <t>管理者の責務</t>
  </si>
  <si>
    <t>基準第146条</t>
    <phoneticPr fontId="7"/>
  </si>
  <si>
    <t>管理者による管理</t>
  </si>
  <si>
    <t>・運営規程</t>
    <rPh sb="1" eb="3">
      <t>ウンエイ</t>
    </rPh>
    <rPh sb="3" eb="5">
      <t>キテイ</t>
    </rPh>
    <phoneticPr fontId="7"/>
  </si>
  <si>
    <t>基準第145条の2</t>
    <phoneticPr fontId="7"/>
  </si>
  <si>
    <t>緊急時等の対応</t>
    <rPh sb="0" eb="3">
      <t>キンキュウジ</t>
    </rPh>
    <rPh sb="3" eb="4">
      <t>トウ</t>
    </rPh>
    <rPh sb="5" eb="7">
      <t>タイオウ</t>
    </rPh>
    <phoneticPr fontId="7"/>
  </si>
  <si>
    <t>・市町村への通知</t>
  </si>
  <si>
    <t>基準第3条の26</t>
    <phoneticPr fontId="7"/>
  </si>
  <si>
    <t>入所者が次のいずれかに該当する場合は、遅滞なく、意見を付してその旨を市町村に通知していますか。　ア 正当な理由なしにサービスの利用に関する指示に従わないことにより、要介護状態の程度を増進させたと認められるとき。　イ 偽りその他不正の行為によって保険給付を受け、又は受けようとしたとき。</t>
    <rPh sb="36" eb="37">
      <t>ムラ</t>
    </rPh>
    <phoneticPr fontId="7"/>
  </si>
  <si>
    <t>入所者に関する市町村への通知</t>
    <rPh sb="9" eb="10">
      <t>ムラ</t>
    </rPh>
    <phoneticPr fontId="7"/>
  </si>
  <si>
    <t>(2) 入所者の入院期間中のベッドは、短期入所生活介護事業等に利用しても差し支えないが、当該入所者が退院する際に円滑に再入所できるよう、その利用は計画的なものとなっていますか。</t>
  </si>
  <si>
    <t>・入所者に関する記録</t>
  </si>
  <si>
    <t>基準第145条</t>
    <phoneticPr fontId="7"/>
  </si>
  <si>
    <t>(1) 入所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施設に円滑に入所することができるようにしていますか。</t>
  </si>
  <si>
    <t>入所者の入院期間中の取扱い</t>
  </si>
  <si>
    <t>・健康チェックの記録</t>
  </si>
  <si>
    <t>基準第144条</t>
    <phoneticPr fontId="7"/>
  </si>
  <si>
    <t>当該施設の医師又は看護職員は、常に入所者の健康の状況に注意し、必要に応じて健康保持のための適切な措置を採っていますか。</t>
  </si>
  <si>
    <t>健康管理</t>
  </si>
  <si>
    <t>基準第143条の3</t>
    <rPh sb="0" eb="2">
      <t>キジュン</t>
    </rPh>
    <rPh sb="2" eb="3">
      <t>ダイ</t>
    </rPh>
    <rPh sb="6" eb="7">
      <t>ジョウ</t>
    </rPh>
    <phoneticPr fontId="7"/>
  </si>
  <si>
    <t>入所者の口腔の健康の保持を図り、自立した日常生活を営むことができるよう、口腔衛生の管理体制を整備し、各入所者の状態に応じた口腔衛生の管理を計画的に行っていますか。</t>
    <rPh sb="0" eb="3">
      <t>ニュウショシャ</t>
    </rPh>
    <rPh sb="4" eb="6">
      <t>コウクウ</t>
    </rPh>
    <rPh sb="7" eb="9">
      <t>ケンコウ</t>
    </rPh>
    <rPh sb="10" eb="12">
      <t>ホジ</t>
    </rPh>
    <rPh sb="13" eb="14">
      <t>ハカ</t>
    </rPh>
    <rPh sb="16" eb="18">
      <t>ジリツ</t>
    </rPh>
    <rPh sb="20" eb="22">
      <t>ニチジョウ</t>
    </rPh>
    <rPh sb="22" eb="24">
      <t>セイカツ</t>
    </rPh>
    <rPh sb="25" eb="26">
      <t>イトナ</t>
    </rPh>
    <rPh sb="36" eb="38">
      <t>コウクウ</t>
    </rPh>
    <rPh sb="38" eb="40">
      <t>エイセイ</t>
    </rPh>
    <rPh sb="41" eb="43">
      <t>カンリ</t>
    </rPh>
    <rPh sb="43" eb="45">
      <t>タイセイ</t>
    </rPh>
    <rPh sb="46" eb="48">
      <t>セイビ</t>
    </rPh>
    <rPh sb="50" eb="51">
      <t>カク</t>
    </rPh>
    <rPh sb="51" eb="54">
      <t>ニュウショシャ</t>
    </rPh>
    <rPh sb="55" eb="57">
      <t>ジョウタイ</t>
    </rPh>
    <rPh sb="58" eb="59">
      <t>オウ</t>
    </rPh>
    <rPh sb="61" eb="63">
      <t>コウクウ</t>
    </rPh>
    <rPh sb="63" eb="65">
      <t>エイセイ</t>
    </rPh>
    <rPh sb="66" eb="68">
      <t>カンリ</t>
    </rPh>
    <rPh sb="69" eb="72">
      <t>ケイカクテキ</t>
    </rPh>
    <rPh sb="73" eb="74">
      <t>オコナ</t>
    </rPh>
    <phoneticPr fontId="7"/>
  </si>
  <si>
    <t>口腔衛生の管理</t>
    <rPh sb="0" eb="2">
      <t>コウクウ</t>
    </rPh>
    <rPh sb="2" eb="4">
      <t>エイセイ</t>
    </rPh>
    <rPh sb="5" eb="7">
      <t>カンリ</t>
    </rPh>
    <phoneticPr fontId="7"/>
  </si>
  <si>
    <t>・栄養管理に関する記録</t>
    <rPh sb="1" eb="3">
      <t>エイヨウ</t>
    </rPh>
    <rPh sb="3" eb="5">
      <t>カンリ</t>
    </rPh>
    <rPh sb="6" eb="7">
      <t>カン</t>
    </rPh>
    <rPh sb="9" eb="11">
      <t>キロク</t>
    </rPh>
    <phoneticPr fontId="7"/>
  </si>
  <si>
    <t>基準第143条の2</t>
    <rPh sb="0" eb="2">
      <t>キジュン</t>
    </rPh>
    <rPh sb="2" eb="3">
      <t>ダイ</t>
    </rPh>
    <rPh sb="6" eb="7">
      <t>ジョウ</t>
    </rPh>
    <phoneticPr fontId="7"/>
  </si>
  <si>
    <t>入居者の栄養状態の維持及び改善を図り、自立した日常生活を営むことができるよう、各入所者の状態に応じた栄養管理を計画的に行っていますか。</t>
    <rPh sb="0" eb="3">
      <t>ニュウキョシャ</t>
    </rPh>
    <rPh sb="4" eb="6">
      <t>エイヨウ</t>
    </rPh>
    <rPh sb="6" eb="8">
      <t>ジョウタイ</t>
    </rPh>
    <rPh sb="9" eb="11">
      <t>イジ</t>
    </rPh>
    <rPh sb="11" eb="12">
      <t>オヨ</t>
    </rPh>
    <rPh sb="13" eb="15">
      <t>カイゼン</t>
    </rPh>
    <rPh sb="16" eb="17">
      <t>ハカ</t>
    </rPh>
    <rPh sb="19" eb="21">
      <t>ジリツ</t>
    </rPh>
    <rPh sb="23" eb="25">
      <t>ニチジョウ</t>
    </rPh>
    <rPh sb="25" eb="27">
      <t>セイカツ</t>
    </rPh>
    <rPh sb="28" eb="29">
      <t>イトナ</t>
    </rPh>
    <rPh sb="39" eb="40">
      <t>カク</t>
    </rPh>
    <rPh sb="40" eb="43">
      <t>ニュウショシャ</t>
    </rPh>
    <rPh sb="44" eb="46">
      <t>ジョウタイ</t>
    </rPh>
    <rPh sb="47" eb="48">
      <t>オウ</t>
    </rPh>
    <rPh sb="50" eb="52">
      <t>エイヨウ</t>
    </rPh>
    <rPh sb="52" eb="54">
      <t>カンリ</t>
    </rPh>
    <rPh sb="55" eb="58">
      <t>ケイカクテキ</t>
    </rPh>
    <rPh sb="59" eb="60">
      <t>オコナ</t>
    </rPh>
    <phoneticPr fontId="7"/>
  </si>
  <si>
    <t>栄養管理</t>
    <rPh sb="0" eb="2">
      <t>エイヨウ</t>
    </rPh>
    <rPh sb="2" eb="4">
      <t>カンリ</t>
    </rPh>
    <phoneticPr fontId="7"/>
  </si>
  <si>
    <t>平18老計他
第3七4(10)</t>
  </si>
  <si>
    <t>　なお、機能訓練は、機能訓練室における機能訓練に限るものではなく、日常生活の中での機能訓練やレクリエーション、行事の実施等を通じた機能訓練を含むものであり、これらについても十分に配慮していますか。</t>
  </si>
  <si>
    <t>・機能訓練計画に関する書類
・機能訓練日誌</t>
  </si>
  <si>
    <t>基準第143条</t>
    <phoneticPr fontId="7"/>
  </si>
  <si>
    <t>　入所者に対し、その心身の状況等に応じて、日常生活を営むのに必要な機能を改善し、又はその減退を防止するための訓練を行っていますか。</t>
  </si>
  <si>
    <t>機能訓練</t>
  </si>
  <si>
    <t>平18老計他
第3七4(9)④
第3七5(7)③</t>
    <phoneticPr fontId="7"/>
  </si>
  <si>
    <t>入所(入居)者の生活を当該施設内で完結させてしまうことのないよう、入所(入居)者の希望や心身の状況を踏まえながら、買物や外食、図書館や公民館等の公共施設の利用、地域の行事への参加、友人宅の訪問、散歩など、入所(入居)者に多様な外出の機会を確保するよう努めていますか。</t>
    <phoneticPr fontId="7"/>
  </si>
  <si>
    <t>基準第142条第4項
基準第165条第4項</t>
    <phoneticPr fontId="7"/>
  </si>
  <si>
    <t>入所(入居)者の外出の機会を確保するよう努めていますか。</t>
    <rPh sb="3" eb="5">
      <t>ニュウキョ</t>
    </rPh>
    <phoneticPr fontId="7"/>
  </si>
  <si>
    <t>基準第142条第3項
基準第165条第3項</t>
    <phoneticPr fontId="7"/>
  </si>
  <si>
    <t>常に入所(入居)者の家族との連携を図るとともに、入所(入居)者とその家族との交流等の機会を確保するよう努めていますか。</t>
    <rPh sb="5" eb="7">
      <t>ニュウキョ</t>
    </rPh>
    <rPh sb="27" eb="29">
      <t>ニュウキョ</t>
    </rPh>
    <phoneticPr fontId="7"/>
  </si>
  <si>
    <t>・金銭管理等に関する同意等の記録</t>
  </si>
  <si>
    <t>平18老計他
第3七4(9)②
第3七5(7)③</t>
    <phoneticPr fontId="7"/>
  </si>
  <si>
    <t>特に金銭にかかわるものについては書面等をもって事前に同意を得るとともに、代行した後はその都度本人に確認を得ていますか。</t>
  </si>
  <si>
    <t>・地域密着型施設サービスの記録</t>
  </si>
  <si>
    <t>基準第142条第2項
基準第165条第2項</t>
    <phoneticPr fontId="7"/>
  </si>
  <si>
    <t>入所(入居)者が日常生活を営むのに必要な行政機関等に対する手続きについて、その者又はその家族において行うことが困難である場合は、その者の同意を得て、代わって行っていますか。</t>
    <rPh sb="3" eb="5">
      <t>ニュウキョ</t>
    </rPh>
    <phoneticPr fontId="7"/>
  </si>
  <si>
    <t>・事業計画（報告）書</t>
  </si>
  <si>
    <t xml:space="preserve">
基準第142条第1項
基準第165条第1項</t>
    <phoneticPr fontId="7"/>
  </si>
  <si>
    <t>(1) 教養娯楽設備等を備えるほか、適宜入所者のためのレクリエーション行事を行っていますか。
【ユニット型の場合】
入居者の嗜好に応じた趣味、教養又は娯楽に係る活動の機会を提供するとともに、入居者が自律的に行うこれらの活動を支援していますか。</t>
    <rPh sb="60" eb="61">
      <t>キョ</t>
    </rPh>
    <rPh sb="97" eb="98">
      <t>キョ</t>
    </rPh>
    <phoneticPr fontId="7"/>
  </si>
  <si>
    <t>社会生活上の便宜の提供等</t>
  </si>
  <si>
    <t>・相談等の記録</t>
  </si>
  <si>
    <t>基準第141条</t>
    <phoneticPr fontId="7"/>
  </si>
  <si>
    <t>常に入所者の心身の状況、その置かれている環境等の的確な把握に努め、入所者又はその家族に対し、その相談に適切に応じるとともに、必要な助言その他の援助を行っていますか。</t>
  </si>
  <si>
    <t>相談及び援助</t>
  </si>
  <si>
    <t>平18老計他
第3七4(7)⑦</t>
  </si>
  <si>
    <t>平18老計他
第3七4(7)⑥</t>
  </si>
  <si>
    <t>入居者に対して、適切な栄養食事相談を行っていますか。</t>
    <rPh sb="1" eb="2">
      <t>キョ</t>
    </rPh>
    <phoneticPr fontId="7"/>
  </si>
  <si>
    <t>平18老計他
第3七4(7)⑤</t>
  </si>
  <si>
    <t>食事提供については、入居者の嚥下や咀嚼の状況、食欲など心身の状態等を食事に的確に反映させるために、居室関係部門と食事関係部門との連絡が十分とられていますか。</t>
    <rPh sb="11" eb="12">
      <t>キョ</t>
    </rPh>
    <phoneticPr fontId="7"/>
  </si>
  <si>
    <t>平18老計他
第3七4(7)④</t>
  </si>
  <si>
    <t>食事提供業務を委託する場合には、栄養管理、調理管理、材料管理、施設等管理、業務管理、衛生管理、労働衛生管理について施設自らが行う等、当該施設の管理者が業務遂行上必要な注意を果たし得るような体制と契約内容により食事サービスの質が確保され、当該施設の最終的責任の下で第三者に委託していますか。</t>
  </si>
  <si>
    <t>【ユニット型】
食事</t>
    <phoneticPr fontId="7"/>
  </si>
  <si>
    <t>平18老計他
第3七4(7)③</t>
  </si>
  <si>
    <t>食事時間は適切なものとし、夕食時間は午後６時以降とすることが望ましいが、早くても午後５時以降となっていますか。</t>
  </si>
  <si>
    <t>平18老計他
第3七4(7)②</t>
    <phoneticPr fontId="7"/>
  </si>
  <si>
    <t>調理は、あらかじめ作成された献立に従って行うとともに、その実施状況が明らかにされていますか。
また、病弱者に対する献立については、必要に応じ、医師の指導を受けていますか。</t>
    <phoneticPr fontId="7"/>
  </si>
  <si>
    <t>平18老計他
第3七4(7)①</t>
    <phoneticPr fontId="7"/>
  </si>
  <si>
    <t>入居者ごとの栄養状態を定期的に把握し、個々の入所者の栄養状態に応じた栄養管理を行うよう努めるとともに、摂食・嚥下機能その他の入居者の身体の状況や、食形態、嗜好等にも配慮した適切な栄養量及び内容になっていますか。</t>
    <rPh sb="1" eb="2">
      <t>キョ</t>
    </rPh>
    <rPh sb="2" eb="3">
      <t>シャ</t>
    </rPh>
    <rPh sb="6" eb="8">
      <t>エイヨウ</t>
    </rPh>
    <rPh sb="8" eb="10">
      <t>ジョウタイ</t>
    </rPh>
    <rPh sb="11" eb="14">
      <t>テイキテキ</t>
    </rPh>
    <rPh sb="15" eb="17">
      <t>ハアク</t>
    </rPh>
    <rPh sb="19" eb="21">
      <t>ココ</t>
    </rPh>
    <rPh sb="22" eb="25">
      <t>ニュウショシャ</t>
    </rPh>
    <rPh sb="26" eb="28">
      <t>エイヨウ</t>
    </rPh>
    <rPh sb="28" eb="30">
      <t>ジョウタイ</t>
    </rPh>
    <rPh sb="31" eb="32">
      <t>オウ</t>
    </rPh>
    <rPh sb="34" eb="36">
      <t>エイヨウ</t>
    </rPh>
    <rPh sb="36" eb="38">
      <t>カンリ</t>
    </rPh>
    <rPh sb="39" eb="40">
      <t>オコナ</t>
    </rPh>
    <rPh sb="43" eb="44">
      <t>ツト</t>
    </rPh>
    <rPh sb="51" eb="53">
      <t>セッショク</t>
    </rPh>
    <rPh sb="54" eb="56">
      <t>エンゲ</t>
    </rPh>
    <rPh sb="56" eb="58">
      <t>キノウ</t>
    </rPh>
    <rPh sb="60" eb="61">
      <t>タ</t>
    </rPh>
    <rPh sb="66" eb="68">
      <t>シンタイ</t>
    </rPh>
    <rPh sb="69" eb="71">
      <t>ジョウキョウ</t>
    </rPh>
    <rPh sb="73" eb="74">
      <t>ショク</t>
    </rPh>
    <rPh sb="74" eb="76">
      <t>ケイタイ</t>
    </rPh>
    <rPh sb="77" eb="79">
      <t>シコウ</t>
    </rPh>
    <rPh sb="79" eb="80">
      <t>トウ</t>
    </rPh>
    <rPh sb="82" eb="84">
      <t>ハイリョ</t>
    </rPh>
    <rPh sb="86" eb="88">
      <t>テキセツ</t>
    </rPh>
    <rPh sb="89" eb="92">
      <t>エイヨウリョウ</t>
    </rPh>
    <rPh sb="92" eb="93">
      <t>オヨ</t>
    </rPh>
    <rPh sb="94" eb="96">
      <t>ナイヨウ</t>
    </rPh>
    <phoneticPr fontId="7"/>
  </si>
  <si>
    <t>平18老計他
第3七5(6)②</t>
    <phoneticPr fontId="7"/>
  </si>
  <si>
    <t>入居者の意思を尊重し、また、その心身の状況に配慮した上で、できる限り離床し、共同生活室で食事を摂ることを支援していますか。</t>
    <rPh sb="0" eb="3">
      <t>ニュウキョシャ</t>
    </rPh>
    <rPh sb="4" eb="6">
      <t>イシ</t>
    </rPh>
    <rPh sb="7" eb="9">
      <t>ソンチョウ</t>
    </rPh>
    <rPh sb="16" eb="18">
      <t>シンシン</t>
    </rPh>
    <rPh sb="19" eb="21">
      <t>ジョウキョウ</t>
    </rPh>
    <rPh sb="22" eb="24">
      <t>ハイリョ</t>
    </rPh>
    <rPh sb="26" eb="27">
      <t>ウエ</t>
    </rPh>
    <rPh sb="32" eb="33">
      <t>カギ</t>
    </rPh>
    <rPh sb="34" eb="36">
      <t>リショウ</t>
    </rPh>
    <rPh sb="38" eb="40">
      <t>キョウドウ</t>
    </rPh>
    <rPh sb="40" eb="42">
      <t>セイカツ</t>
    </rPh>
    <rPh sb="42" eb="43">
      <t>シツ</t>
    </rPh>
    <phoneticPr fontId="7"/>
  </si>
  <si>
    <t>平18老計他
第3七5(6)①</t>
    <phoneticPr fontId="7"/>
  </si>
  <si>
    <t>食事は、入居者の生活習慣を尊重した適切な時間に提供していますか。
また、入居者が自分のペースで食事を摂ることができるよう十分な時間を確保していますか。</t>
    <rPh sb="0" eb="2">
      <t>ショクジ</t>
    </rPh>
    <rPh sb="4" eb="7">
      <t>ニュウキョシャ</t>
    </rPh>
    <rPh sb="8" eb="10">
      <t>セイカツ</t>
    </rPh>
    <rPh sb="10" eb="12">
      <t>シュウカン</t>
    </rPh>
    <rPh sb="13" eb="15">
      <t>ソンチョウ</t>
    </rPh>
    <rPh sb="17" eb="19">
      <t>テキセツ</t>
    </rPh>
    <rPh sb="20" eb="22">
      <t>ジカン</t>
    </rPh>
    <rPh sb="23" eb="25">
      <t>テイキョウ</t>
    </rPh>
    <rPh sb="36" eb="39">
      <t>ニュウキョシャ</t>
    </rPh>
    <rPh sb="40" eb="42">
      <t>ジブン</t>
    </rPh>
    <rPh sb="47" eb="49">
      <t>ショクジ</t>
    </rPh>
    <rPh sb="50" eb="51">
      <t>ト</t>
    </rPh>
    <rPh sb="60" eb="62">
      <t>ジュウブン</t>
    </rPh>
    <rPh sb="63" eb="65">
      <t>ジカン</t>
    </rPh>
    <rPh sb="66" eb="68">
      <t>カクホ</t>
    </rPh>
    <phoneticPr fontId="7"/>
  </si>
  <si>
    <t>基準第164条第4項</t>
    <phoneticPr fontId="7"/>
  </si>
  <si>
    <t>入居者が相互に社会的関係を築くことができるよう、その意思を尊重しつつ、入居者が共同生活室で食事を摂ることを支援していますか。</t>
    <rPh sb="1" eb="2">
      <t>キョ</t>
    </rPh>
    <rPh sb="36" eb="37">
      <t>キョ</t>
    </rPh>
    <phoneticPr fontId="7"/>
  </si>
  <si>
    <t>基準第164条第3項</t>
    <phoneticPr fontId="7"/>
  </si>
  <si>
    <t>入居者の生活習慣を尊重した適切な時間に食事を提供するとともに、入居者がその心身の状況に応じてできる限り自立して食事を摂ることができるよう必要な時間を確保していますか。</t>
    <rPh sb="1" eb="2">
      <t>キョ</t>
    </rPh>
    <rPh sb="32" eb="33">
      <t>キョ</t>
    </rPh>
    <phoneticPr fontId="7"/>
  </si>
  <si>
    <t>基準第164条第2項</t>
    <phoneticPr fontId="7"/>
  </si>
  <si>
    <t>入居者の心身の状況に応じて、適切な方法により、食事の自立について必要な支援を行っていますか。</t>
    <rPh sb="1" eb="2">
      <t>キョ</t>
    </rPh>
    <rPh sb="4" eb="6">
      <t>シンシン</t>
    </rPh>
    <rPh sb="7" eb="9">
      <t>ジョウキョウ</t>
    </rPh>
    <rPh sb="10" eb="11">
      <t>オウ</t>
    </rPh>
    <rPh sb="14" eb="16">
      <t>テキセツ</t>
    </rPh>
    <rPh sb="17" eb="19">
      <t>ホウホウ</t>
    </rPh>
    <rPh sb="23" eb="25">
      <t>ショクジ</t>
    </rPh>
    <rPh sb="26" eb="28">
      <t>ジリツ</t>
    </rPh>
    <rPh sb="32" eb="34">
      <t>ヒツヨウ</t>
    </rPh>
    <rPh sb="35" eb="37">
      <t>シエン</t>
    </rPh>
    <rPh sb="38" eb="39">
      <t>オコナ</t>
    </rPh>
    <phoneticPr fontId="7"/>
  </si>
  <si>
    <t>基準第164条第1項</t>
    <phoneticPr fontId="7"/>
  </si>
  <si>
    <t>栄養並びに入居者の心身の状況及び嗜好を考慮した食事を提供していますか。</t>
    <rPh sb="6" eb="7">
      <t>キョ</t>
    </rPh>
    <phoneticPr fontId="7"/>
  </si>
  <si>
    <t>16</t>
  </si>
  <si>
    <t>入所者に対して、適切な栄養食事相談を行っていますか。</t>
  </si>
  <si>
    <t>食事提供については、入所者の嚥下や咀嚼の状況、食欲など心身の状態等を食事に的確に反映させるために、居室関係部門と食事関係部門との連絡が十分とられていますか。</t>
    <phoneticPr fontId="7"/>
  </si>
  <si>
    <t>入所者ごとの栄養状態を定期的に把握し、個々の入所者の栄養状態に応じた栄養管理を行うよう努めるとともに、摂食・嚥下機能その他の入所者の身体の状況や、食形態、嗜好等にも配慮した適切な栄養量及び内容になっていますか。</t>
    <rPh sb="2" eb="3">
      <t>シャ</t>
    </rPh>
    <rPh sb="6" eb="8">
      <t>エイヨウ</t>
    </rPh>
    <rPh sb="8" eb="10">
      <t>ジョウタイ</t>
    </rPh>
    <rPh sb="11" eb="14">
      <t>テイキテキ</t>
    </rPh>
    <rPh sb="15" eb="17">
      <t>ハアク</t>
    </rPh>
    <rPh sb="19" eb="21">
      <t>ココ</t>
    </rPh>
    <rPh sb="22" eb="25">
      <t>ニュウショシャ</t>
    </rPh>
    <rPh sb="26" eb="28">
      <t>エイヨウ</t>
    </rPh>
    <rPh sb="28" eb="30">
      <t>ジョウタイ</t>
    </rPh>
    <rPh sb="31" eb="32">
      <t>オウ</t>
    </rPh>
    <rPh sb="34" eb="36">
      <t>エイヨウ</t>
    </rPh>
    <rPh sb="36" eb="38">
      <t>カンリ</t>
    </rPh>
    <rPh sb="39" eb="40">
      <t>オコナ</t>
    </rPh>
    <rPh sb="43" eb="44">
      <t>ツト</t>
    </rPh>
    <rPh sb="51" eb="53">
      <t>セッショク</t>
    </rPh>
    <rPh sb="54" eb="56">
      <t>エンゲ</t>
    </rPh>
    <rPh sb="56" eb="58">
      <t>キノウ</t>
    </rPh>
    <rPh sb="60" eb="61">
      <t>タ</t>
    </rPh>
    <rPh sb="62" eb="65">
      <t>ニュウショシャ</t>
    </rPh>
    <rPh sb="66" eb="68">
      <t>シンタイ</t>
    </rPh>
    <rPh sb="69" eb="71">
      <t>ジョウキョウ</t>
    </rPh>
    <rPh sb="73" eb="74">
      <t>ショク</t>
    </rPh>
    <rPh sb="74" eb="76">
      <t>ケイタイ</t>
    </rPh>
    <rPh sb="77" eb="79">
      <t>シコウ</t>
    </rPh>
    <rPh sb="79" eb="80">
      <t>トウ</t>
    </rPh>
    <rPh sb="82" eb="84">
      <t>ハイリョ</t>
    </rPh>
    <rPh sb="86" eb="88">
      <t>テキセツ</t>
    </rPh>
    <rPh sb="89" eb="92">
      <t>エイヨウリョウ</t>
    </rPh>
    <rPh sb="92" eb="93">
      <t>オヨ</t>
    </rPh>
    <rPh sb="94" eb="96">
      <t>ナイヨウ</t>
    </rPh>
    <phoneticPr fontId="7"/>
  </si>
  <si>
    <t>基準第140条第2項</t>
    <phoneticPr fontId="7"/>
  </si>
  <si>
    <t>入所者が可能な限り離床して、食堂で食事を摂ることを支援していますか。</t>
    <rPh sb="0" eb="3">
      <t>ニュウショシャ</t>
    </rPh>
    <rPh sb="4" eb="6">
      <t>カノウ</t>
    </rPh>
    <rPh sb="7" eb="8">
      <t>カギ</t>
    </rPh>
    <rPh sb="9" eb="11">
      <t>リショウ</t>
    </rPh>
    <rPh sb="14" eb="16">
      <t>ショクドウ</t>
    </rPh>
    <phoneticPr fontId="7"/>
  </si>
  <si>
    <t>基準第140条第1項</t>
    <phoneticPr fontId="7"/>
  </si>
  <si>
    <t>栄養並びに入所者の心身の状況及び嗜好を考慮した食事を、適切な時間に提供していますか。</t>
    <rPh sb="27" eb="29">
      <t>テキセツ</t>
    </rPh>
    <rPh sb="30" eb="32">
      <t>ジカン</t>
    </rPh>
    <phoneticPr fontId="7"/>
  </si>
  <si>
    <t>【従来型】
食事</t>
    <phoneticPr fontId="7"/>
  </si>
  <si>
    <t>基準第163条第9項</t>
    <phoneticPr fontId="7"/>
  </si>
  <si>
    <t>入居者に対し、その負担により、当該施設の従業者以外の者による介護を受けさせていないか。</t>
    <rPh sb="1" eb="2">
      <t>キョ</t>
    </rPh>
    <phoneticPr fontId="7"/>
  </si>
  <si>
    <t>15</t>
    <phoneticPr fontId="7"/>
  </si>
  <si>
    <t>基準第163条第8項</t>
    <phoneticPr fontId="7"/>
  </si>
  <si>
    <t>常時１人以上の介護職員を介護に従事させていますか。</t>
    <phoneticPr fontId="7"/>
  </si>
  <si>
    <t>基準第163条第7項</t>
    <phoneticPr fontId="7"/>
  </si>
  <si>
    <t>基準第163条第6項</t>
    <phoneticPr fontId="7"/>
  </si>
  <si>
    <t>褥瘡が発生しないよう適切な介護を行うとともに、その発生を予防するための体制を整備していますか。</t>
  </si>
  <si>
    <t>基準第163条第5項</t>
    <phoneticPr fontId="7"/>
  </si>
  <si>
    <t>おむつを使用せざるを得ない入居者について、排せつの自立を図りつつ、おむつを適切に取り替えていますか。</t>
    <rPh sb="14" eb="15">
      <t>キョ</t>
    </rPh>
    <phoneticPr fontId="7"/>
  </si>
  <si>
    <t>基準第163条第4項</t>
    <phoneticPr fontId="7"/>
  </si>
  <si>
    <t>入居者に対しその心身の状況に応じて、適切な方法により排せつの自立について必要な支援を行っていますか。</t>
    <rPh sb="1" eb="2">
      <t>キョ</t>
    </rPh>
    <rPh sb="39" eb="41">
      <t>シエン</t>
    </rPh>
    <phoneticPr fontId="7"/>
  </si>
  <si>
    <t>基準第163条第3項</t>
    <phoneticPr fontId="7"/>
  </si>
  <si>
    <t>入居者が身体の清潔を維持し、精神的に快適な生活を営むことができるよう、適切な方法により入居者に入浴の機会を提供していますか。
※やむを得ない場合は清しきにより入浴に代えることができる。</t>
    <rPh sb="1" eb="2">
      <t>キョ</t>
    </rPh>
    <rPh sb="44" eb="45">
      <t>キョ</t>
    </rPh>
    <phoneticPr fontId="7"/>
  </si>
  <si>
    <t>基準第163条第2項</t>
    <phoneticPr fontId="7"/>
  </si>
  <si>
    <t>入居者の日常生活における家事を、入居者がその心身の状況等に応じて、それぞれの役割を持って行うよう支援していますか。</t>
    <rPh sb="1" eb="2">
      <t>キョ</t>
    </rPh>
    <rPh sb="17" eb="18">
      <t>キョ</t>
    </rPh>
    <phoneticPr fontId="7"/>
  </si>
  <si>
    <t>基準第163条第1項</t>
    <phoneticPr fontId="7"/>
  </si>
  <si>
    <t>各ユニットにおいて、入居者が相互に社会的関係を築き、自律的な日常生活を営むことを支援するよう、入居者の心身の状況に応じて、適切な技術をもって行っていますか。</t>
    <rPh sb="11" eb="12">
      <t>キョ</t>
    </rPh>
    <rPh sb="48" eb="49">
      <t>キョ</t>
    </rPh>
    <phoneticPr fontId="7"/>
  </si>
  <si>
    <t xml:space="preserve">【ユニット型】
介護
</t>
    <phoneticPr fontId="7"/>
  </si>
  <si>
    <t>基準第139条第8項</t>
    <phoneticPr fontId="7"/>
  </si>
  <si>
    <t>(8) 入所者に対し、その負担により、当該施設の従業者以外の者による介護を受けさせていないか。</t>
  </si>
  <si>
    <t>基準第139条第7項</t>
    <phoneticPr fontId="7"/>
  </si>
  <si>
    <t>(7) 常時１人以上の介護職員を介護に従事させていますか。</t>
    <phoneticPr fontId="7"/>
  </si>
  <si>
    <t>基準第139条第6項</t>
    <phoneticPr fontId="7"/>
  </si>
  <si>
    <t>(6) 入所者に対し、離床、着替え、整容等介護を適切に行っていますか。</t>
  </si>
  <si>
    <t>基準第139条第5項</t>
    <phoneticPr fontId="7"/>
  </si>
  <si>
    <t>(5) 褥瘡が発生しないよう適切な介護を行うとともに、その発生を予防するための体制を整備していますか。</t>
  </si>
  <si>
    <t>基準第139条第4項</t>
    <phoneticPr fontId="7"/>
  </si>
  <si>
    <t>(4) おむつを使用せざるを得ない入所者のおむつを適切に取り替えていますか。</t>
  </si>
  <si>
    <t>基準第139条第3項</t>
    <phoneticPr fontId="7"/>
  </si>
  <si>
    <t>(3) 入所者に対し、その心身の状況に応じて、適切な方法により、排せつの自立について必要な援助を行っていますか。</t>
    <phoneticPr fontId="7"/>
  </si>
  <si>
    <t>平18老計他
第3七4(6)</t>
    <phoneticPr fontId="7"/>
  </si>
  <si>
    <t>　また、入浴は、入所者の心身の状況や自立支援を踏まえて、適切な方法により行われていますか。
　なお、入浴の実施に当たっては、事前に健康管理を行い、入浴することが困難な場合は、清しきを実施するなど入所者の清潔保持に努めていますか。</t>
    <rPh sb="28" eb="30">
      <t>テキセツ</t>
    </rPh>
    <phoneticPr fontId="7"/>
  </si>
  <si>
    <t>基準第139条第2項</t>
    <phoneticPr fontId="7"/>
  </si>
  <si>
    <t>(2) １週間に２回以上、適切な方法により、入所者を入浴させ、又は清しきを行っていますか。</t>
    <phoneticPr fontId="7"/>
  </si>
  <si>
    <t>　なお、介護サービスの提供に当たっては、入所者の人格に十分配慮して行っていますか。</t>
  </si>
  <si>
    <t>基準第139条第1項</t>
    <phoneticPr fontId="7"/>
  </si>
  <si>
    <t>(1) 介護は、入所者の自立の支援及び日常生活の充実に資するよう、入所者の心身の状況に応じて、適切な技術をもって行っていますか。</t>
  </si>
  <si>
    <t>【従来型】
介護</t>
    <phoneticPr fontId="7"/>
  </si>
  <si>
    <t>15</t>
  </si>
  <si>
    <t>基準第138条第12項</t>
    <phoneticPr fontId="7"/>
  </si>
  <si>
    <t>(12) (9)に規定する地域密着型施設サービス計画の変更についても、(2)から(8)までの規定を準用して行っていますか。</t>
  </si>
  <si>
    <t>基準第138条第11項</t>
    <phoneticPr fontId="7"/>
  </si>
  <si>
    <t>(11) 計画担当介護支援専門員は、次に掲げる場合においては、サービス担当者会議の開催、担当者に対する照会等により地域密着型施設サービス計画の変更の必要性について、担当者から、専門的な見地からの意見を求めていますか。
① 入所者が要介護更新認定を受けた場合
② 入所者が要介護状態区分の変更の認定を受けた場合</t>
  </si>
  <si>
    <t>基準第138条第10項</t>
    <phoneticPr fontId="7"/>
  </si>
  <si>
    <t>(10) 計画担当介護支援専門員は、(9)に規定する実施状況の把握（モニタリング）に当たっては、入所者及びその家族並びに担当者との連絡を継続的に行うこととし、特段の事情のない限り、次に定めるところにより、行っていますか。
① 定期的に入所者に面接すること。
② 定期的にモニタリングの結果を記録すること。</t>
  </si>
  <si>
    <t>地域密着型施設サービス計画の作成</t>
  </si>
  <si>
    <t>基準第138条第9項</t>
    <phoneticPr fontId="7"/>
  </si>
  <si>
    <t>(9)　計画担当介護支援専門員は、地域密着型施設サービス計画の作成後においても、当該サービス計画の実施状況の把握（入所者についての継続的なアセスメントを含む。）を行うとともに、入所者についての解決すべき課題の把握を行い、必要に応じて地域密着型施設サービス計画の変更を行っていますか。</t>
  </si>
  <si>
    <t>基準第138条第8項</t>
    <phoneticPr fontId="7"/>
  </si>
  <si>
    <t>(8)　計画担当介護支援専門員は、地域密着型施設サービス計画を作成した際には、当該サービス計画を入所者に交付していますか。</t>
  </si>
  <si>
    <t>平18老計他
第3七4(5)</t>
  </si>
  <si>
    <t>説明及び同意を要する地域密着型施設サービス計画の原案とは、いわゆる地域密着型施設サービス計画書の第１表及び第２表（「介護サービス計画書の様式及び課題分析標準項目の提示について」（平成11年11月12日老企第29号）に示す標準様式を指す。）に相当するものを指すものである。また、地域密着型施設サービス計画の原案について、入所者に対して説明し、同意を得ることを義務づけているが、必要に応じて入所者の家族に対しても説明を行い同意を得ることが望ましい。</t>
  </si>
  <si>
    <t>基準第138条第7項</t>
    <phoneticPr fontId="7"/>
  </si>
  <si>
    <t>(7)　計画担当介護支援専門員は、地域密着型施設サービス計画の原案の内容について、入所者又はその家族に対して説明し、文書により入所者の同意を得ていますか。</t>
  </si>
  <si>
    <t>基準第138条第6項</t>
    <phoneticPr fontId="7"/>
  </si>
  <si>
    <t>(6) 計画担当介護支援専門員は、サービス担当者会議の開催、担当者に対する照会等により、当該施設サービス計画の原案の内容について、担当者から、専門的な見地からの意見を求めていますか。</t>
  </si>
  <si>
    <t>基準第138条第5項</t>
    <phoneticPr fontId="7"/>
  </si>
  <si>
    <t>(5) 計画担当介護支援専門員は、入所者の希望及び入所者についてのアセスメントの結果に基づき、入所者の家族の希望を勘案して、入所者及びその家族の生活に対する意向、総合的な援助の方針、生活全般の解決すべき課題、サービスの目標及びその達成時期、サービスの内容、サービスを提供する上での留意事項等を記載した地域密着型施設サービス計画の原案を作成していますか。</t>
  </si>
  <si>
    <t>　このため、計画担当介護支援専門員は面接技法等の研鑚に努めていますか。</t>
  </si>
  <si>
    <t>基準第138条第4項</t>
    <phoneticPr fontId="7"/>
  </si>
  <si>
    <t>(4) 計画担当介護支援専門員は、アセスメントに当たっては、入所者及びその家族に面接して行っていますか。この場合において、計画担当介護支援専門員は、面接の趣旨を入所者及びその家族に対して十分に説明し、理解を得ていますか。</t>
  </si>
  <si>
    <t>基準第138条第3項</t>
    <phoneticPr fontId="7"/>
  </si>
  <si>
    <t>(3) 計画担当介護支援専門員は、地域密着型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アセスメント)していますか。</t>
  </si>
  <si>
    <t>基準第138条第2項</t>
    <phoneticPr fontId="7"/>
  </si>
  <si>
    <t>(2) 地域密着型施設サービス計画に関する業務を担当する介護支援専門員（計画担当介護支援専門員）は、地域密着型施設サービス計画の作成に当たっては、入所者の日常生活全般を支援する観点から、当該地域の住民による自発的な活動によるサービス等の利用も含めて地域密着型施設サービス計画上に位置づけるよう努めていますか。</t>
  </si>
  <si>
    <t>・運営規程
・職務分担表
・施設サービス計画書原案
・入所者に関する記録
・面接等に関する記録
・アセスメントに関する記録
・担当者会議に関する記録
・照会に関する記録
・同意に関する記録
・モニタリングに関する記録等</t>
  </si>
  <si>
    <t>基準第138条第1項</t>
    <phoneticPr fontId="7"/>
  </si>
  <si>
    <t>(1) 管理者は、介護支援専門員に地域密着型施設サービス計画の作成に関する業務を担当させていますか。</t>
  </si>
  <si>
    <t>・評価に関する記録</t>
  </si>
  <si>
    <t>基準第162条第9項</t>
    <phoneticPr fontId="7"/>
  </si>
  <si>
    <t>(9）自らその提供するサービスの質の評価を行い、常にその改善を図っていますか。</t>
    <phoneticPr fontId="7"/>
  </si>
  <si>
    <t>③介護職員その他の従業者に対し、身体的拘束等の適正化のための研修を定期的に実施していますか。</t>
  </si>
  <si>
    <t>②身体的拘束等の適正化のための指針を整備していますか。</t>
  </si>
  <si>
    <t>①身体的拘束等の適正化のための対策を検討する委員会を３月に１回以上開催するとともに、その結果について、介護職員その他の従業者に周知徹底を図っていますか。</t>
    <phoneticPr fontId="7"/>
  </si>
  <si>
    <t>・指針
・検討委員会の会議録
・研修記録</t>
  </si>
  <si>
    <t>基準第162条第8項</t>
    <phoneticPr fontId="7"/>
  </si>
  <si>
    <t>(8）身体的拘束等の適正化を図るため、次に定めるところにより措置を講じていますか。</t>
    <phoneticPr fontId="7"/>
  </si>
  <si>
    <t>・身体的拘束等に関する記録</t>
    <phoneticPr fontId="7"/>
  </si>
  <si>
    <t>基準第162条第7項</t>
    <phoneticPr fontId="7"/>
  </si>
  <si>
    <t>(7）サービス提供に当たって、緊急やむを得ず身体的拘束等を行う場合、その態様及び時間、その際の入居者の心身の状況、緊急やむを得ない理由を記録していますか。</t>
    <rPh sb="45" eb="46">
      <t>サイ</t>
    </rPh>
    <rPh sb="47" eb="50">
      <t>ニュウキョシャ</t>
    </rPh>
    <phoneticPr fontId="7"/>
  </si>
  <si>
    <t>《身体拘束禁止の対象となる具体的行為》　身体拘束ゼロへの手引きより
①徘徊をしないように、車いすやいす、ベッドに体幹や四肢をひも等で縛る。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
　手指の機能を制限するミトン型の手袋等をつける。
⑥車いすやいすからずり落ちたり、立ち上がったりしないように、Ｙ字型拘束帯や腰ベルト、
　車いすテーブルをつける。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⑪自分の意思で開けることができない居室等に隔離する。</t>
  </si>
  <si>
    <t>・処遇に関する記録
・身体的拘束等に関する記録</t>
  </si>
  <si>
    <t>基準第162条第6項</t>
    <phoneticPr fontId="7"/>
  </si>
  <si>
    <t>(6) サービスの提供に当たっては、当該入居者又は他の入居者等の生命又は身体を保護するため緊急やむを得ない場合を除き、身体的拘束その他入所者の行動を制限する行為（身体的拘束等）を行っていませんか。</t>
    <rPh sb="21" eb="22">
      <t>キョ</t>
    </rPh>
    <rPh sb="28" eb="29">
      <t>キョ</t>
    </rPh>
    <phoneticPr fontId="7"/>
  </si>
  <si>
    <t>13</t>
    <phoneticPr fontId="7"/>
  </si>
  <si>
    <t>基準第162条第5項</t>
    <phoneticPr fontId="7"/>
  </si>
  <si>
    <t>(5) サービスの提供に当たって、入居者又はその家族に対し、サービスの提供方法等について、理解しやすいように説明を行っていますか。</t>
    <rPh sb="18" eb="19">
      <t>キョ</t>
    </rPh>
    <rPh sb="35" eb="37">
      <t>テイキョウ</t>
    </rPh>
    <rPh sb="37" eb="39">
      <t>ホウホウ</t>
    </rPh>
    <rPh sb="39" eb="40">
      <t>トウ</t>
    </rPh>
    <phoneticPr fontId="7"/>
  </si>
  <si>
    <t>・入所者に関する書類
・地域密着型施設サービス計画書</t>
  </si>
  <si>
    <t>基準第162条第4項</t>
    <phoneticPr fontId="7"/>
  </si>
  <si>
    <t>(4) 入居者の自立した生活を支援することを基本として、入居者の要介護状態の軽減又は悪化の防止に資するよう、その者の心身の状況等を常に把握しながら、適切に行っていますか。</t>
    <rPh sb="5" eb="6">
      <t>キョ</t>
    </rPh>
    <rPh sb="8" eb="10">
      <t>ジリツ</t>
    </rPh>
    <rPh sb="22" eb="24">
      <t>キホン</t>
    </rPh>
    <rPh sb="28" eb="31">
      <t>ニュウキョシャ</t>
    </rPh>
    <rPh sb="65" eb="66">
      <t>ツネ</t>
    </rPh>
    <rPh sb="67" eb="69">
      <t>ハアク</t>
    </rPh>
    <rPh sb="74" eb="76">
      <t>テキセツ</t>
    </rPh>
    <phoneticPr fontId="7"/>
  </si>
  <si>
    <t>基準第162条第3項</t>
    <phoneticPr fontId="7"/>
  </si>
  <si>
    <t>(3) 入居者のプライバシーの確保に配慮して行っていますか。</t>
    <rPh sb="4" eb="7">
      <t>ニュウキョシャ</t>
    </rPh>
    <phoneticPr fontId="7"/>
  </si>
  <si>
    <t>基準第162条第2項</t>
    <phoneticPr fontId="7"/>
  </si>
  <si>
    <t>(2) 各ユニットにおいて入居者がそれぞれの役割をもって生活を営むことができるよう配慮して行っていますか。</t>
    <rPh sb="14" eb="15">
      <t>キョ</t>
    </rPh>
    <phoneticPr fontId="7"/>
  </si>
  <si>
    <t>基準第162条第1項</t>
    <phoneticPr fontId="7"/>
  </si>
  <si>
    <t>(1) 地域密着型施設サービス計画に基づき、入居者の日常生活上の活動について必要な援助を行うことにより、入居者の日常生活を支援するものとして行っていますか。</t>
    <rPh sb="23" eb="24">
      <t>キョ</t>
    </rPh>
    <rPh sb="30" eb="31">
      <t>ジョウ</t>
    </rPh>
    <rPh sb="32" eb="34">
      <t>カツドウ</t>
    </rPh>
    <rPh sb="38" eb="40">
      <t>ヒツヨウ</t>
    </rPh>
    <rPh sb="41" eb="43">
      <t>エンジョ</t>
    </rPh>
    <rPh sb="44" eb="45">
      <t>オコナ</t>
    </rPh>
    <rPh sb="52" eb="55">
      <t>ニュウキョシャ</t>
    </rPh>
    <rPh sb="56" eb="58">
      <t>ニチジョウ</t>
    </rPh>
    <rPh sb="58" eb="60">
      <t>セイカツ</t>
    </rPh>
    <rPh sb="61" eb="63">
      <t>シエン</t>
    </rPh>
    <rPh sb="70" eb="71">
      <t>オコナ</t>
    </rPh>
    <phoneticPr fontId="7"/>
  </si>
  <si>
    <t>【ユニット型】
指定地域密着型介護老人福祉施設入所者生活介護の取扱方針</t>
    <rPh sb="5" eb="6">
      <t>ガタ</t>
    </rPh>
    <phoneticPr fontId="7"/>
  </si>
  <si>
    <t>基準第137条第7項</t>
    <phoneticPr fontId="7"/>
  </si>
  <si>
    <t>(7）自らその提供するサービスの質の評価を行い、常にその改善を図っていますか。</t>
    <phoneticPr fontId="7"/>
  </si>
  <si>
    <t>③介護職員その他の従業者に対し、身体的拘束等の適正化のための研修を定期的に実施していますか。</t>
    <phoneticPr fontId="7"/>
  </si>
  <si>
    <t>基準第137条第6項</t>
    <phoneticPr fontId="7"/>
  </si>
  <si>
    <t>(6）身体的拘束等の適正化を図るため、次に定めるところにより措置を講じていますか。</t>
    <phoneticPr fontId="7"/>
  </si>
  <si>
    <t>基準第137条第5項</t>
    <phoneticPr fontId="7"/>
  </si>
  <si>
    <t>(5）サービス提供に当たって、緊急やむを得ず身体的拘束等を行う場合、その態様及び時間、その際の入所者の心身の状況、緊急やむを得ない理由を記録していますか。</t>
    <rPh sb="45" eb="46">
      <t>サイ</t>
    </rPh>
    <rPh sb="47" eb="50">
      <t>ニュウショシャ</t>
    </rPh>
    <phoneticPr fontId="7"/>
  </si>
  <si>
    <t>基準第137条第4項</t>
    <phoneticPr fontId="7"/>
  </si>
  <si>
    <t>(4) サービスの提供に当たっては、当該入所者又は他の入所者等の生命又は身体を保護するため緊急やむを得ない場合を除き、身体的拘束その他入所者の行動を制限する行為（身体的拘束等）を行っていませんか。</t>
  </si>
  <si>
    <t>基準第137条第3項</t>
    <phoneticPr fontId="7"/>
  </si>
  <si>
    <t>(3) サービスの提供に当たっては、懇切丁寧に行うことを旨とし、入所者又はその家族に対し、処遇上必要な事項について、理解しやすいように説明を行っていますか。</t>
    <rPh sb="23" eb="24">
      <t>オコナ</t>
    </rPh>
    <phoneticPr fontId="7"/>
  </si>
  <si>
    <t>基準第137条第2項</t>
    <phoneticPr fontId="7"/>
  </si>
  <si>
    <t>(2) 地域密着型施設サービス計画に基づき、漫然かつ画一的なものとならないよう配慮して行っていますか。</t>
  </si>
  <si>
    <t>･入所者に関する書類
･地域密着型施設サービス計画書</t>
  </si>
  <si>
    <t>基準第137条第1項</t>
    <phoneticPr fontId="7"/>
  </si>
  <si>
    <t>(1) 地域密着型施設サービス計画に基づき、入所者の要介護状態の軽減又は悪化の防止に資するよう、その者の心身の状況等に応じて、その者の処遇を妥当適切に行っていますか。</t>
  </si>
  <si>
    <t>13</t>
  </si>
  <si>
    <t>・サービス提供証明書控（介護給付費明細書代用可）</t>
  </si>
  <si>
    <t>基準第3条の20</t>
    <phoneticPr fontId="7"/>
  </si>
  <si>
    <t>保険給付の請求のための証明書の交付</t>
  </si>
  <si>
    <t>(7)　領収証にそれぞれ個別の費用ごとに区分して記載していますか。</t>
  </si>
  <si>
    <t>・領収証控</t>
  </si>
  <si>
    <t>施行規則第82条</t>
    <phoneticPr fontId="7"/>
  </si>
  <si>
    <t>(6)　指定地域密着型介護福祉施設サービスその他のサービスの提供に要した費用につき、その支払いを受ける際、領収証を交付していますか。</t>
  </si>
  <si>
    <t>・説明に用いた文書
・同意に関する記録</t>
  </si>
  <si>
    <t>基準第161条第5項</t>
    <phoneticPr fontId="7"/>
  </si>
  <si>
    <t>(5) あらかじめ、入所者又はその家族に対し、当該サービスの内容及び費用を記した文書を交付して説明を行い、入所者の同意を得ていますか。ただし、①から④については、文書による同意を得ていますか。</t>
    <rPh sb="37" eb="38">
      <t>シル</t>
    </rPh>
    <rPh sb="40" eb="42">
      <t>ブンショ</t>
    </rPh>
    <rPh sb="43" eb="45">
      <t>コウフ</t>
    </rPh>
    <phoneticPr fontId="7"/>
  </si>
  <si>
    <t>基準第161条第4項</t>
    <phoneticPr fontId="7"/>
  </si>
  <si>
    <t>(4) 上記（3）の①から④については、別に厚生労働大臣が定めるところ(※)によっていますか。※ 居住、滞在及び宿泊並びに食事の提供に係る利用料等に関する指針（平成17年9月7日厚生労働省告示第419号）</t>
  </si>
  <si>
    <t>⑥ ①から⑤に掲げるもののほか、サービスにおいて提供される便宜のうち、日常生活においても通常必要となるものに係る費用であって、その入所者に負担させることが適当と認められるもの。※費用の具体的な範囲については、別に通知された「通所介護等における日常生活に要する費用の取扱いについて」に沿って適切に取り扱われていますか。</t>
  </si>
  <si>
    <t>⑤ 理美容代</t>
  </si>
  <si>
    <t>④ 入所者が選定する特別な食事の提供を行ったことに伴い必要となる費用</t>
  </si>
  <si>
    <t>③ 厚生労働大臣の定める基準（平成12年3月30日厚生省告示第123号）に基づき入所者が選定する特別な居室（国若しくは地方公共団体の負担若しくは補助又はこれらに準ずるものを受けて建築され、買収され、又は改造されたものを除く。）の提供を行ったことに伴い必要となる費用</t>
  </si>
  <si>
    <t>② 居住に要する費用（法第51条の3第1項の規定により特定入所者介護サービス費が入所者に支給された場合は、同条第2項第二号に規定する「居住費の基準費用額」を限度とし、特定入所者介護サービス費を指定介護老人福祉施設が代理受領していた場合は同条同項同号の「居住費の負担限度額」を限度とする。）</t>
  </si>
  <si>
    <t>基準第136条第3項
基準第161条第3項</t>
    <phoneticPr fontId="7"/>
  </si>
  <si>
    <t>① 食事の提供に要する費用（法第51条の3第1項の規定により特定入所者介護サービス費が入所者に支給された場合は、同条第2項第一号に規定する「食費の基準費用額」を限度とし、特定入所者介護サービス費を指定介護老人福祉施設が代理受領していた場合は同条同項同号の「食費の負担限度額」を限度とする。）</t>
  </si>
  <si>
    <t>(3） 上記(1)、(2)の支払を受ける額のほか、受けることのできる次に掲げる費用の額以外の支払いを入所者から受けていませんか。</t>
  </si>
  <si>
    <t>基準第136条第2項
基準第161条第2項</t>
    <phoneticPr fontId="7"/>
  </si>
  <si>
    <t>(2） 法定代理受領サービスに該当しないサービスを提供した際に入所者から支払を受ける利用料の額と、地域密着型介護サービス費用基準額との間に、不合理な差額が生じないようにしていますか。</t>
  </si>
  <si>
    <t>・地域密着型施設サービス計画書
・領収証控</t>
  </si>
  <si>
    <t>基準第136条第1項
基準第161条第1項</t>
    <phoneticPr fontId="7"/>
  </si>
  <si>
    <t>(1) 法定代理受領サービスに該当するサービスを提供した際には、入所者から利用料の一部として、当該サービスに係る地域密着型介護サービス費用基準額から当該施設に支払われる地域密着型介護サービス費の額を控除して得た額の支払を受けていますか。</t>
  </si>
  <si>
    <t>利用料等の受領</t>
  </si>
  <si>
    <t>・サービス内容の記録</t>
  </si>
  <si>
    <t>基準第135条第2項</t>
    <phoneticPr fontId="7"/>
  </si>
  <si>
    <t>(2) サービスを提供した際には、提供した具体的なサービスの内容を記録していますか。</t>
  </si>
  <si>
    <t>・被保険者証</t>
  </si>
  <si>
    <t>基準第135条第1項</t>
    <phoneticPr fontId="7"/>
  </si>
  <si>
    <t>(1) 入所に際しては入所の年月日並びに入所している介護保険施設の種類及び名称を、退所に際しては退所の年月日を、当該者の被保険者証に記載していますか。</t>
  </si>
  <si>
    <t>サービスの提供の記録</t>
  </si>
  <si>
    <t>基準第134条第7項</t>
    <phoneticPr fontId="7"/>
  </si>
  <si>
    <t>(7) 入所者の退所に際しては、居宅サービス計画の作成等の援助に資するため、居宅介護支援事業者に対する情報の提供に努めるほか、保健医療サービス又は福祉サービスを提供する者との密接な連携に努めていますか。</t>
  </si>
  <si>
    <t>　また、退所が可能になった入所者の退所を円滑に行うために、介護支援専門員及び生活相談員が中心となって、退所後の主治の医師及び居宅介護支援事業者等並びに市町村と十分連携を図っていますか。</t>
  </si>
  <si>
    <t>・入所者に関する書類
・指導、情報提供の記録</t>
  </si>
  <si>
    <t>平18老計他
第3七4(1)</t>
  </si>
  <si>
    <t>(6) (5)は(4)の検討の結果、居宅での生活が可能と判断される入所者に対し、退所に際しての本人又は家族等に対する家庭での介護方法等に関する適切な指導、居宅介護支援事業者等に対する情報提供等の必要な援助をすることを規定したものであり、安易に施設側の理由により退所を促すことのないよう留意していますか。</t>
  </si>
  <si>
    <t>基準第134条第6項</t>
    <phoneticPr fontId="7"/>
  </si>
  <si>
    <t>(5) 入所者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っていますか。</t>
  </si>
  <si>
    <t>その検討に当たっては、生活相談員、介護職員、看護職員、介護支援専門員等の従業者の間で協議していますか。</t>
  </si>
  <si>
    <t>・入所者に関する書類</t>
  </si>
  <si>
    <t>基準第134条第4項、第5項</t>
    <phoneticPr fontId="7"/>
  </si>
  <si>
    <t>(4) 入所者の心身の状況、その置かれている環境等に照らし、その者が居宅において日常生活を営むことができるかどうかについて定期的に検討を行っていますか。</t>
  </si>
  <si>
    <t>・居宅介護支援事業者への照会文書等
・入所者に関する書類</t>
  </si>
  <si>
    <t>基準第134条第3項</t>
    <phoneticPr fontId="7"/>
  </si>
  <si>
    <t>(3) 入所申込者の入所に際しては、その者に係る居宅介護支援事業者に対する照会等により、その者の心身の状況、生活歴、病歴、指定居宅サービス等の利用状況等の把握に努めていますか。</t>
  </si>
  <si>
    <t>　なお、こうした優先的な入所の取扱いについては、透明性及び公平性が求められることに留意していますか。</t>
  </si>
  <si>
    <t>・入所選考基準等の指針</t>
  </si>
  <si>
    <t>基準第134条第2項</t>
    <phoneticPr fontId="7"/>
  </si>
  <si>
    <t>(2) 入所申込者の数が、入所定員から入所者の数を差し引いた数を超えている場合には、介護の必要の程度及び家族等の状況を勘案し、サービスを受ける必要性が高いと認められる入所申込者を優先的に入所させるよう努めていますか。</t>
  </si>
  <si>
    <t>基準第134条第1項</t>
    <phoneticPr fontId="7"/>
  </si>
  <si>
    <t>(1) 身体上又は精神上著しい障害があるために常時の介護を必要とし、かつ、居宅においてこれを受けることが困難な者に対し、サービスを提供していますか。</t>
  </si>
  <si>
    <t>入退所</t>
  </si>
  <si>
    <t>基準第3条の11第2項</t>
    <phoneticPr fontId="7"/>
  </si>
  <si>
    <t>(2) 要介護認定の更新の申請が遅くとも当該入所者が受けている要介護認定の有効期間の満了日の30日前には行われるよう必要な援助を行っていますか。</t>
  </si>
  <si>
    <t>基準第3条の11第1項</t>
    <phoneticPr fontId="7"/>
  </si>
  <si>
    <t>(1) 入所の際に要介護認定を受けていない入所申込者については、要介護認定の申請が既に行われているかどうかを確認していますか。申請が行われていない場合は、入所申込者の意思を踏まえて速やかに当該申請が行われるよう必要な援助を行っていますか。</t>
    <phoneticPr fontId="7"/>
  </si>
  <si>
    <t>要介護認定の申請に係る援助</t>
  </si>
  <si>
    <t>基準第3条の10第2項</t>
    <phoneticPr fontId="7"/>
  </si>
  <si>
    <t>(2) 被保険者証に認定審査会意見が記載されているときは、当該認定審査会意見に配慮して、サービスを提供するように努めていますか。</t>
  </si>
  <si>
    <t>・地域密着型施設サービス計画書
・入所者に関する記録</t>
  </si>
  <si>
    <t>基準第3条の10第1項</t>
    <phoneticPr fontId="7"/>
  </si>
  <si>
    <t>(1) サービスの提供を求められた場合は、その者の提示する被保険者証によって、被保険者資格、要介護認定の有無及び要介護認定の有効期間の確認を行っていますか。</t>
  </si>
  <si>
    <t>受給資格等の確認</t>
  </si>
  <si>
    <t>･紹介に関する文書</t>
  </si>
  <si>
    <t>基準第133条</t>
    <phoneticPr fontId="7"/>
  </si>
  <si>
    <t>入所申込者が入院治療を必要とする場合その他入所申込者に対し自ら適切な便宜を提供することが困難である場合は、適切な病院若しくは診療所又は介護老人保健施設若しくは介護医療院を紹介する等の適切な措置を速やかに講じていますか。</t>
  </si>
  <si>
    <t>サービス提供困難時の対応</t>
  </si>
  <si>
    <t>※提供を拒むことのできる正当な理由がある場合とは、①当該事業所の現員からは利用申込に応じきれない場合　②利用申込者の居住地が当該事業所の通常の事業の実施地域外である場合　③その他入所者に対し自ら適切なサービスを提供することが困難な場合である。</t>
    <rPh sb="26" eb="28">
      <t>トウガイ</t>
    </rPh>
    <rPh sb="28" eb="31">
      <t>ジギョウショ</t>
    </rPh>
    <rPh sb="32" eb="34">
      <t>ゲンイン</t>
    </rPh>
    <rPh sb="37" eb="39">
      <t>リヨウ</t>
    </rPh>
    <rPh sb="39" eb="41">
      <t>モウシコミ</t>
    </rPh>
    <rPh sb="42" eb="43">
      <t>オウ</t>
    </rPh>
    <rPh sb="48" eb="50">
      <t>バアイ</t>
    </rPh>
    <rPh sb="52" eb="54">
      <t>リヨウ</t>
    </rPh>
    <rPh sb="54" eb="56">
      <t>モウシコミ</t>
    </rPh>
    <rPh sb="56" eb="57">
      <t>シャ</t>
    </rPh>
    <rPh sb="58" eb="61">
      <t>キョジュウチ</t>
    </rPh>
    <rPh sb="62" eb="64">
      <t>トウガイ</t>
    </rPh>
    <rPh sb="64" eb="67">
      <t>ジギョウショ</t>
    </rPh>
    <rPh sb="68" eb="70">
      <t>ツウジョウ</t>
    </rPh>
    <rPh sb="71" eb="73">
      <t>ジギョウ</t>
    </rPh>
    <rPh sb="74" eb="76">
      <t>ジッシ</t>
    </rPh>
    <rPh sb="76" eb="78">
      <t>チイキ</t>
    </rPh>
    <rPh sb="78" eb="79">
      <t>ガイ</t>
    </rPh>
    <rPh sb="82" eb="84">
      <t>バアイ</t>
    </rPh>
    <phoneticPr fontId="7"/>
  </si>
  <si>
    <t>・入所申込書
・申込受付簿</t>
  </si>
  <si>
    <t>基準第3条の8</t>
    <phoneticPr fontId="7"/>
  </si>
  <si>
    <t>正当な理由なくサービスの提供を拒んではいないか。</t>
  </si>
  <si>
    <t>提供拒否の禁止</t>
  </si>
  <si>
    <t>・運営規程
・重要事項説明書
・入所申込書</t>
  </si>
  <si>
    <t>内容及び手続きの説明及び同意</t>
  </si>
  <si>
    <t>Ⅳ　運営に関する基準</t>
  </si>
  <si>
    <t>平18老計他
第3七3(1)</t>
    <phoneticPr fontId="7"/>
  </si>
  <si>
    <t>(2) 便所等の面積又は数の定めのない設備については、それぞれの設備の持つ機能を十分に発揮し得る適当な広さ又は数を確保するよう配慮しているか。</t>
  </si>
  <si>
    <t>基準第160条第2項</t>
    <phoneticPr fontId="7"/>
  </si>
  <si>
    <t>【その他】
(1) 上記の設備は、専ら当該施設の用に供するものとなっているか。
※ただし、入所者の処遇に支障がない場合には、この限りではない。</t>
    <phoneticPr fontId="7"/>
  </si>
  <si>
    <t>基準第160条第1項第5号</t>
    <phoneticPr fontId="7"/>
  </si>
  <si>
    <t>【消防設備等】
消火設備その他の非常災害に際して必要な設備を設けているか。</t>
  </si>
  <si>
    <t>基準第160条第1項第4号</t>
    <phoneticPr fontId="7"/>
  </si>
  <si>
    <t>【廊下幅】
1.5メートル以上となっていますか。ただし、中廊下は1.8メートル以上となっていますか。</t>
  </si>
  <si>
    <t>(2) 入所者を診療するために必要な医薬品及び医療機器を備えているか。また、必要に応じて臨床検査設備を設けているか。</t>
  </si>
  <si>
    <t>基準第160条第1項第3号</t>
    <phoneticPr fontId="7"/>
  </si>
  <si>
    <t>【医務室】
(1) 医療法第１条の５第２項に規定する診療所となっているか。</t>
  </si>
  <si>
    <t>基準第160条第1項第2号</t>
    <phoneticPr fontId="7"/>
  </si>
  <si>
    <t>【浴室】
要介護者が入浴するのに適したものとなっているか。
※居室のある階ごとに設けることが望ましい。</t>
    <phoneticPr fontId="7"/>
  </si>
  <si>
    <t>(2) ブザー又はこれに代わる設備を設けるとともに、要介護者が使用するのに適したものであるか。</t>
  </si>
  <si>
    <t>基準第160条第1項第1号</t>
    <phoneticPr fontId="7"/>
  </si>
  <si>
    <t>(1) 居室ごとに設けるか、又は共同生活室ごとに適当数設けていますか。</t>
    <phoneticPr fontId="7"/>
  </si>
  <si>
    <t>【便所】</t>
    <rPh sb="1" eb="3">
      <t>ベンジョ</t>
    </rPh>
    <phoneticPr fontId="7"/>
  </si>
  <si>
    <t>設備
【ユニット型、一部ユニット型の場合】</t>
    <phoneticPr fontId="7"/>
  </si>
  <si>
    <t>(2) 要介護者が使用するのに適したものであるか。</t>
  </si>
  <si>
    <t>(1) 居室ごとに設けるか、又は共同生活室ごとに適当数設けていますか。</t>
  </si>
  <si>
    <t>【洗面設備】</t>
    <rPh sb="1" eb="3">
      <t>センメン</t>
    </rPh>
    <rPh sb="3" eb="5">
      <t>セツビ</t>
    </rPh>
    <phoneticPr fontId="7"/>
  </si>
  <si>
    <t>(3) 必要な設備・備品を備えていますか。</t>
  </si>
  <si>
    <t>(2) １の共同生活室の床面積は、２平方メートルに当該共同生活室が属するユニットの入所定員を乗じて得た面積以上を標準としていますか。</t>
  </si>
  <si>
    <t xml:space="preserve">基準
第160条第1項第1号
</t>
  </si>
  <si>
    <t>(1) 共同生活室は、いずれかのユニットに属するものとし、当該ユニットの入所者が交流し、共同で日常生活を営むための場所としてふさわしい形状を有していますか。</t>
  </si>
  <si>
    <t>【共同生活室】</t>
    <rPh sb="1" eb="3">
      <t>キョウドウ</t>
    </rPh>
    <rPh sb="3" eb="5">
      <t>セイカツ</t>
    </rPh>
    <rPh sb="5" eb="6">
      <t>シツ</t>
    </rPh>
    <phoneticPr fontId="7"/>
  </si>
  <si>
    <t>10.65平方メートル以上を標準としていますか。（２人定員の場合は21.3平方メートル以上を標準としていますか。）</t>
    <phoneticPr fontId="7"/>
  </si>
  <si>
    <t>基準第160条第1項第1号
平18老計他
第3七5（2）</t>
    <phoneticPr fontId="7"/>
  </si>
  <si>
    <t>(5) １の居室の床面積等は、次の要件を満たしていますか。</t>
    <rPh sb="17" eb="19">
      <t>ヨウケン</t>
    </rPh>
    <phoneticPr fontId="7"/>
  </si>
  <si>
    <t>(3) ユニットの居室は、いずれかのユニットに属するものとし、当該ユニットの共同生活室に近接して一体的に設けられていますか。
　「当該ユニットの共同生活室に近接して一体的に」設けられた居室とは、①当該共同生活室に隣接、②当該共同生活室に隣接していないが①の居室に隣接、③その他当該共同生活室に近接して一体的に設けられている居室（他の共同生活室の①及び②に該当する居室を除く。）の３つをいう。</t>
  </si>
  <si>
    <t>(2) ユニットの居室の定員は１人としていますか。
　ただし、入所者への指定介護老人福祉施設サービスの提供上必要と認められる場合は、２人とすることができる。（夫婦で居室を利用する場合等）</t>
    <phoneticPr fontId="7"/>
  </si>
  <si>
    <t>平18老計他
第3七5（2）</t>
  </si>
  <si>
    <t>入所者が、自室のあるユニットを超えて広がりのある日常生活を楽しむことができるよう、他のユニットの入所者と交流したり、多数の入所者が集まったりすることができる場所を設けることが望ましい。</t>
  </si>
  <si>
    <t>(1) ユニットケアを行うためには、入所者の自立的な生活を保障する居室（使い慣れた家具等を持ち込むことができる個室）と、少人数の家庭的な雰囲気の中で生活できる共同生活室（居宅での居間に相当する部屋）が不可欠であることから、ユニット型指定介護老人福祉施設（一部ユニット型にあってはユニット部分）は、こうした居室と共同生活室によって一体的に構成される場所（ユニット）を単位とし、運営していますか。</t>
  </si>
  <si>
    <t>【居室】</t>
    <phoneticPr fontId="7"/>
  </si>
  <si>
    <t>基準第132条第1項</t>
    <phoneticPr fontId="7"/>
  </si>
  <si>
    <t>(2) 必要な備品を備えているか。</t>
  </si>
  <si>
    <t>附則第11条</t>
    <phoneticPr fontId="7"/>
  </si>
  <si>
    <t>（経過措置）
　みなし指定地域密着型介護老人福祉施設であって、施行日の前日に介護老人福祉施設基準附則第5条の適用を受けていたものについては、第132条第1項第７号イ（食堂及び機能訓練室の合計した面積に係る部分に限る。）の規定は、当分の間適用しない。</t>
  </si>
  <si>
    <t>【食堂及び機能訓練室】
(1) それぞれ必要な広さを有するとともにその合計した面積が３平方メートルに入所定員を乗じて得た面積以上となっているか。
※ただし、食事の提供又は機能訓練を行う場合において、当該食事の提供又は機能訓練に支障がない広さを確保することができるときは、同一の場所とすることができる。</t>
    <phoneticPr fontId="7"/>
  </si>
  <si>
    <t>(2) ブザー又はこれに代わる設備が設けられ、かつ、要介護者が使用するのに適したものとなっているか。</t>
  </si>
  <si>
    <t>基準第132条第1項第5号</t>
    <phoneticPr fontId="7"/>
  </si>
  <si>
    <t>【便所】
(1) 居室のある階ごとに居室に近接して設けられているか。</t>
  </si>
  <si>
    <t>(2) 要介護者が使用するのに適したものとなっているか。</t>
  </si>
  <si>
    <t>【洗面設備】
(1) 居室のある階ごとに設けられているか。</t>
  </si>
  <si>
    <t>【浴室】
要介護者が入浴するのに適したものとなっているか。
※居室のある階ごとに設けることが望ましい。</t>
  </si>
  <si>
    <t>【静養室】
介護職員室又は看護職員室に近接して設けられているか。</t>
  </si>
  <si>
    <t>【従来型】
設備</t>
    <phoneticPr fontId="7"/>
  </si>
  <si>
    <t>基準
附則第10条
第2項</t>
    <phoneticPr fontId="7"/>
  </si>
  <si>
    <t>（経過措置）
　みなし指定地域密着型介護老人福祉施設であって、平成18年4月1日の前日に介護老人福祉施設基準附則第4条第2項の規定の適用を受けていたものに係る前項の適用については、同項中「原則として４人」とあるのは、「８人」とする。</t>
  </si>
  <si>
    <t>基準
附則第10条
第1項</t>
  </si>
  <si>
    <t>　（経過措置）
　平成17年改正法附則第10条第3項の規定により指定地域密着型介護老人福祉施設とみなされた指定介護老人福祉施設（みなし指定地域密着型介護老人福祉施設）であって、平成18年4月1日の前日に介護老人福祉施設基準附則第4条第1項の規定の適用を受けていたものに係る第132条第１項第１号の適用については、同号イ中「４人」とあるのは「原則として４人」と、同号ロ中「10.65平方メートル」とあるのは「収納設備等を除き、4.95平方メートル」とする。</t>
  </si>
  <si>
    <t>　（経過措置）
　平成24年4月1日から起算して1年を超えない期間内において、介護保険法第78条の4第1項又は第2項の規定に基づく市町村の条例が制定施行の際現に介護保険法第42条の2第1項第一号の規定に基づく指定を受けている地域密着型介護老人福祉施設（当該条例の制定施行の後に増築され、又は改築された部分を除く。）について、新地域密着型サービス基準第132条第1項第一号イの規定を適用する場合においては、同号イ中「一人」とあるのは、「4人以下」とする。</t>
  </si>
  <si>
    <t>(3) ブザー又はこれに代わる設備が設けられているか。</t>
  </si>
  <si>
    <t>･平面図
※ 運営規程
･設備･備品台帳
※ 変更届書類（写）</t>
  </si>
  <si>
    <t>【従来型】
設備</t>
    <rPh sb="1" eb="4">
      <t>ジュウライガタ</t>
    </rPh>
    <phoneticPr fontId="7"/>
  </si>
  <si>
    <t>Ⅲ　設備に関する基準</t>
  </si>
  <si>
    <t>平18老計他
第3七2（6）</t>
  </si>
  <si>
    <t>(3) 居宅介護支援事業者の介護支援専門員との兼務を行っていないか。　
※ただし、増員に係る非常勤の介護支援専門員については、この限りでない。</t>
    <phoneticPr fontId="7"/>
  </si>
  <si>
    <t>　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ものとする。</t>
  </si>
  <si>
    <t>基準第131条第11項</t>
    <phoneticPr fontId="7"/>
  </si>
  <si>
    <t xml:space="preserve">・職員勤務表
・入所者数がわかる書類
・常勤、非常勤職員の員数がわかる職員名簿
</t>
  </si>
  <si>
    <t>基準第131条第1項、第8項</t>
    <phoneticPr fontId="7"/>
  </si>
  <si>
    <t>【介護支援専門員】
(1) １以上配置していますか。
※ただし、サテライト型居住施設の場合、本体施設が「(地域密着型)介護老人福祉施設」、「介護老人保健施設」、「療養型医療施設」であって、入所者の処遇に支障がないときは、介護支援専門員を置かなくても差し支えない。
※また、「小規模多機能型居宅介護」、「複合型サービス」が併設される場合、入所者の処遇に支障がないときは、介護支援専門員を置かなくても差し支えない。</t>
  </si>
  <si>
    <t>従業者の員数</t>
    <phoneticPr fontId="7"/>
  </si>
  <si>
    <t>平18老計他
第3七2（5）</t>
  </si>
  <si>
    <t>　この「訓練を行う能力を有すると認められる者」とは、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の資格を有する者であるか。
※ただし、入所者の日常生活やレクリエーション、行事等を通じて行う機能訓練指導については、当該施設の生活相談員又は介護職員が兼務して行っても差し支えない。</t>
    <phoneticPr fontId="7"/>
  </si>
  <si>
    <t>・職員勤務表
・入所者数がわかる書類</t>
  </si>
  <si>
    <t>基準第131条第9項</t>
    <phoneticPr fontId="7"/>
  </si>
  <si>
    <t>(2) 日常生活を営むのに必要な機能を改善し、又はその減退を防止するための訓練を行う能力を有すると認められる者を配置していますか。</t>
  </si>
  <si>
    <t>・職員勤務表</t>
  </si>
  <si>
    <t>基準第131条第1項、第8項
平18老計他
第3七2(4)</t>
    <phoneticPr fontId="7"/>
  </si>
  <si>
    <t>基準第131条第6項、第7項</t>
    <phoneticPr fontId="7"/>
  </si>
  <si>
    <t>(3) 介護職員又は看護職員は、それぞれ１人以上は常勤の者を配置していますか。
※サテライト型居住施設での看護職員は常勤換算で１以上でよい。</t>
    <phoneticPr fontId="7"/>
  </si>
  <si>
    <t>(2) 看護職員の員数は1以上となっていますか。</t>
  </si>
  <si>
    <t>・入所者数等のわかる書類
・職員勤務表
・常勤、非常勤職員の員数がわかる職員名簿</t>
  </si>
  <si>
    <t>基準第131条第1項、第2項</t>
    <phoneticPr fontId="7"/>
  </si>
  <si>
    <t>【介護職員又は看護職員】
(1) その総数は常勤換算方法で、入所者（※）の数が３又はその端数を増すごとに１以上配置していますか。
※入所者の数は前年度の平均値、新規指定は推定数による。</t>
    <phoneticPr fontId="7"/>
  </si>
  <si>
    <t>従業者の員数</t>
  </si>
  <si>
    <t>・資格証</t>
  </si>
  <si>
    <t>平18老計他
第3七2（2）</t>
  </si>
  <si>
    <t>(3) 社会福祉法第19条第1項各号のいずれかに該当する者又はこれと同等以上の能力を有すると認められる者となっていますか。</t>
  </si>
  <si>
    <t>・常勤、非常勤職員の員数がわかる職員名簿</t>
  </si>
  <si>
    <t>基準第131条第5項</t>
    <phoneticPr fontId="7"/>
  </si>
  <si>
    <t>(2) 常勤の者となっていますか。
※ただし、サテライト型居住施設の場合は、常勤換算で1以上でよい。</t>
  </si>
  <si>
    <t>基準第131条第1項</t>
    <phoneticPr fontId="7"/>
  </si>
  <si>
    <t>【生活相談員】
(1) 1以上配置していますか。</t>
  </si>
  <si>
    <t>基準第131条第1項
、第4項</t>
    <phoneticPr fontId="7"/>
  </si>
  <si>
    <t>【医師】
　入所者に対し健康管理及び療養上の指導を行うために必要な数を配置していますか。
※本体施設の医師により当該サテライト型居住施設の入所者の健康管理が適切に行われる場合は、置かないことができる。その際には、本体施設とサテライト施設の入所者の合計数を基礎として本体施設に置くべき医師等の人員を算出すること。</t>
  </si>
  <si>
    <t>指定地域密着型介護老人福祉施設に置くべき従業者の員数は次のとおりとなっていますか。</t>
    <phoneticPr fontId="7"/>
  </si>
  <si>
    <t>Ⅱ　人員に関する基準</t>
  </si>
  <si>
    <t>・運営規程</t>
  </si>
  <si>
    <t>基準
第159条第1項</t>
  </si>
  <si>
    <t>【ユニット型の場合】
ユニット型指定地域密着型介護老人福祉施設は、入居者一人一人の意思及び人格を尊重し、施設サービス計画に基づき、入居前の居宅における生活と入居後の生活が連続したものとなるよう配慮しながら、各ユニットにおいて入居者が相互に社会的関係を築き、自律的な日常生活を営むことを支援していますか。</t>
    <rPh sb="33" eb="35">
      <t>ニュウキョ</t>
    </rPh>
    <rPh sb="66" eb="67">
      <t>キョ</t>
    </rPh>
    <rPh sb="79" eb="80">
      <t>キョ</t>
    </rPh>
    <rPh sb="80" eb="81">
      <t>ゴ</t>
    </rPh>
    <rPh sb="113" eb="114">
      <t>キョ</t>
    </rPh>
    <phoneticPr fontId="7"/>
  </si>
  <si>
    <t>基準
第130条第3項
基準
第159条第2項</t>
  </si>
  <si>
    <t>(3) 指定地域密着型介護老人福祉施設は、明るく家庭的な雰囲気を有し、地域や家庭との結び付きを重視した運営を行い、市町村、居宅介護支援事業者、居宅サービス事業者、地域密着型サービス事業者、他の介護保険施設その他の保健医療サービス又は福祉サービスを提供する者との密接な連携に努めていますか。</t>
    <rPh sb="81" eb="83">
      <t>チイキ</t>
    </rPh>
    <rPh sb="83" eb="86">
      <t>ミッチャクガタ</t>
    </rPh>
    <rPh sb="90" eb="93">
      <t>ジギョウシャ</t>
    </rPh>
    <phoneticPr fontId="7"/>
  </si>
  <si>
    <t>基準
第130条第2項</t>
  </si>
  <si>
    <t>(2) 指定地域密着型介護老人福祉施設は、入所者の意思及び人格を尊重し、常にその者の立場に立ってサービス提供するように努めていますか。</t>
  </si>
  <si>
    <t>･定款、寄付行為等
･運営規程
･パンフレット等</t>
  </si>
  <si>
    <t>基準
第130条第1項</t>
  </si>
  <si>
    <t>(1) 指定地域密着型介護老人福祉施設は、地域密着型施設サービス計画に基づき、可能な限り、居宅における生活への復帰を念頭に置いて、入浴、排せつ、食事等の介護、相談及び援助、社会生活上の便宜の供与その他の日常生活上の世話、機能訓練、健康管理及び療養上の世話を行うことにより、入所者がその有する能力に応じ自立した日常生活を営むことができるようにすることを目指すものとなっていますか。</t>
  </si>
  <si>
    <t>基本方針</t>
  </si>
  <si>
    <t>Ⅰ　基本方針</t>
  </si>
  <si>
    <t>不適</t>
  </si>
  <si>
    <t>適</t>
  </si>
  <si>
    <t>点検結果</t>
  </si>
  <si>
    <t>確認書類等</t>
    <phoneticPr fontId="7"/>
  </si>
  <si>
    <t>根拠条文</t>
  </si>
  <si>
    <t>確認事項</t>
  </si>
  <si>
    <t>点検項目</t>
  </si>
  <si>
    <t>自己点検シート
（地域密着型介護老人福祉施設入所者生活介護、
ユニット型地域密着型介護老人福祉施設入所者生活介護）</t>
    <phoneticPr fontId="7"/>
  </si>
  <si>
    <t>平18厚告126号
別表7ニ注5
基準告示
六十三の二</t>
    <rPh sb="18" eb="20">
      <t>キジュン</t>
    </rPh>
    <rPh sb="20" eb="22">
      <t>コクジ</t>
    </rPh>
    <rPh sb="23" eb="26">
      <t>６３</t>
    </rPh>
    <rPh sb="27" eb="28">
      <t>２</t>
    </rPh>
    <phoneticPr fontId="7"/>
  </si>
  <si>
    <t>ｃ 介護機器を活用する際の安全体制及びケアの質の確保並びに職員の負担軽減に関する次の事項を実施し、かつ、介護機器を安全かつ有効に活用するための委員会を設置し、介護職員、看護職員、介護支援専門員等と共同して、当該委員会において必要な検討等を行い、及び当該事項の実施を定期的に確認すること。
ⅰ 入所者の安全及びケアの質の確保
ⅱ 職員の負担の軽減及び勤務状況への配慮
ⅲ 介護機器の定期的な点検
ⅳ 介護機器を安全かつ有効に活用するための職員研修</t>
    <rPh sb="2" eb="4">
      <t>カイゴ</t>
    </rPh>
    <rPh sb="4" eb="6">
      <t>キキ</t>
    </rPh>
    <rPh sb="7" eb="9">
      <t>カツヨウ</t>
    </rPh>
    <rPh sb="11" eb="12">
      <t>サイ</t>
    </rPh>
    <rPh sb="13" eb="15">
      <t>アンゼン</t>
    </rPh>
    <rPh sb="15" eb="17">
      <t>タイセイ</t>
    </rPh>
    <rPh sb="17" eb="18">
      <t>オヨ</t>
    </rPh>
    <rPh sb="22" eb="23">
      <t>シツ</t>
    </rPh>
    <rPh sb="24" eb="26">
      <t>カクホ</t>
    </rPh>
    <rPh sb="26" eb="27">
      <t>ナラ</t>
    </rPh>
    <rPh sb="29" eb="31">
      <t>ショクイン</t>
    </rPh>
    <rPh sb="32" eb="34">
      <t>フタン</t>
    </rPh>
    <rPh sb="34" eb="36">
      <t>ケイゲン</t>
    </rPh>
    <rPh sb="37" eb="38">
      <t>カン</t>
    </rPh>
    <rPh sb="40" eb="41">
      <t>ツギ</t>
    </rPh>
    <rPh sb="42" eb="44">
      <t>ジコウ</t>
    </rPh>
    <rPh sb="45" eb="47">
      <t>ジッシ</t>
    </rPh>
    <rPh sb="52" eb="54">
      <t>カイゴ</t>
    </rPh>
    <rPh sb="54" eb="56">
      <t>キキ</t>
    </rPh>
    <rPh sb="57" eb="59">
      <t>アンゼン</t>
    </rPh>
    <rPh sb="61" eb="63">
      <t>ユウコウ</t>
    </rPh>
    <rPh sb="64" eb="66">
      <t>カツヨウ</t>
    </rPh>
    <rPh sb="71" eb="74">
      <t>イインカイ</t>
    </rPh>
    <rPh sb="75" eb="77">
      <t>セッチ</t>
    </rPh>
    <rPh sb="79" eb="81">
      <t>カイゴ</t>
    </rPh>
    <rPh sb="81" eb="83">
      <t>ショクイン</t>
    </rPh>
    <rPh sb="84" eb="86">
      <t>カンゴ</t>
    </rPh>
    <rPh sb="86" eb="88">
      <t>ショクイン</t>
    </rPh>
    <rPh sb="89" eb="91">
      <t>カイゴ</t>
    </rPh>
    <rPh sb="91" eb="93">
      <t>シエン</t>
    </rPh>
    <rPh sb="93" eb="96">
      <t>センモンイン</t>
    </rPh>
    <rPh sb="96" eb="97">
      <t>トウ</t>
    </rPh>
    <rPh sb="98" eb="100">
      <t>キョウドウ</t>
    </rPh>
    <rPh sb="103" eb="105">
      <t>トウガイ</t>
    </rPh>
    <rPh sb="105" eb="108">
      <t>イインカイ</t>
    </rPh>
    <rPh sb="112" eb="114">
      <t>ヒツヨウ</t>
    </rPh>
    <rPh sb="115" eb="117">
      <t>ケントウ</t>
    </rPh>
    <rPh sb="117" eb="118">
      <t>トウ</t>
    </rPh>
    <rPh sb="119" eb="120">
      <t>オコナ</t>
    </rPh>
    <rPh sb="122" eb="123">
      <t>オヨ</t>
    </rPh>
    <rPh sb="124" eb="126">
      <t>トウガイ</t>
    </rPh>
    <rPh sb="126" eb="128">
      <t>ジコウ</t>
    </rPh>
    <rPh sb="129" eb="131">
      <t>ジッシ</t>
    </rPh>
    <rPh sb="132" eb="135">
      <t>テイキテキ</t>
    </rPh>
    <rPh sb="136" eb="138">
      <t>カクニン</t>
    </rPh>
    <rPh sb="219" eb="221">
      <t>ショクイン</t>
    </rPh>
    <rPh sb="221" eb="223">
      <t>ケンシュウ</t>
    </rPh>
    <phoneticPr fontId="7"/>
  </si>
  <si>
    <t>施設基準に適合しているものとして市町村長に届け出た施設において、利用者等告示に適合する利用者について、
・死亡日以前31日以上45日以下…1日につき72単位
・死亡日以前4日以上30日以下…1日につき144単位
・死亡日の前日及び前々日…1日につき680単位
・死亡日…1日につき1,280単位
を死亡月に加算していますか。
※ただし、退所した日の翌日から死亡日までの間は、算定しない。</t>
    <rPh sb="53" eb="56">
      <t>シボウビ</t>
    </rPh>
    <rPh sb="56" eb="58">
      <t>イゼン</t>
    </rPh>
    <rPh sb="60" eb="61">
      <t>ニチ</t>
    </rPh>
    <rPh sb="61" eb="63">
      <t>イジョウ</t>
    </rPh>
    <rPh sb="65" eb="66">
      <t>ニチ</t>
    </rPh>
    <rPh sb="66" eb="68">
      <t>イカ</t>
    </rPh>
    <rPh sb="70" eb="71">
      <t>ニチ</t>
    </rPh>
    <rPh sb="76" eb="78">
      <t>タンイ</t>
    </rPh>
    <rPh sb="168" eb="170">
      <t>タイショ</t>
    </rPh>
    <phoneticPr fontId="7"/>
  </si>
  <si>
    <t>②必要に応じて施設サービス計画を見直すなど、サービスの提供に当たって、①に規定する情報その他サービスを適切かつ有効に提供するために必要な情報を活用していること。</t>
    <rPh sb="7" eb="9">
      <t>シセツ</t>
    </rPh>
    <phoneticPr fontId="7"/>
  </si>
  <si>
    <t>④必要に応じて施設サービス計画を見直すなど、サービスの提供に当たって、①に規定する情報及びその他サービスを適切かつ有効に提供するために必要な情報を活用していること。</t>
    <rPh sb="1" eb="3">
      <t>ヒツヨウ</t>
    </rPh>
    <rPh sb="4" eb="5">
      <t>オウ</t>
    </rPh>
    <rPh sb="7" eb="9">
      <t>シセツ</t>
    </rPh>
    <rPh sb="13" eb="15">
      <t>ケイカク</t>
    </rPh>
    <rPh sb="16" eb="18">
      <t>ミナオ</t>
    </rPh>
    <rPh sb="27" eb="29">
      <t>テイキョウ</t>
    </rPh>
    <rPh sb="30" eb="31">
      <t>ア</t>
    </rPh>
    <rPh sb="37" eb="39">
      <t>キテイ</t>
    </rPh>
    <rPh sb="41" eb="43">
      <t>ジョウホウ</t>
    </rPh>
    <rPh sb="43" eb="44">
      <t>オヨ</t>
    </rPh>
    <rPh sb="47" eb="48">
      <t>タ</t>
    </rPh>
    <rPh sb="53" eb="55">
      <t>テキセツ</t>
    </rPh>
    <rPh sb="57" eb="59">
      <t>ユウコウ</t>
    </rPh>
    <rPh sb="60" eb="62">
      <t>テイキョウ</t>
    </rPh>
    <rPh sb="67" eb="69">
      <t>ヒツヨウ</t>
    </rPh>
    <rPh sb="70" eb="72">
      <t>ジョウホウ</t>
    </rPh>
    <rPh sb="73" eb="75">
      <t>カツヨウ</t>
    </rPh>
    <phoneticPr fontId="7"/>
  </si>
  <si>
    <t>【栄養士又は管理栄養士】
１以上配置していますか。
※ただし、サテライト型居住施設の場合、本体施設が「(地域密着型)介護老人福祉施設」、「介護老人保健施設」、「病院（病床数100以上）」であって、入所者の処遇に支障がないときは、栄養士又は管理栄養士を置かなくても差し支えない。</t>
    <rPh sb="4" eb="5">
      <t>マタ</t>
    </rPh>
    <rPh sb="6" eb="11">
      <t>カンリエイヨウシ</t>
    </rPh>
    <rPh sb="118" eb="119">
      <t>マタ</t>
    </rPh>
    <rPh sb="120" eb="122">
      <t>カンリ</t>
    </rPh>
    <rPh sb="122" eb="125">
      <t>エイヨウシ</t>
    </rPh>
    <phoneticPr fontId="7"/>
  </si>
  <si>
    <t>③ 従業者に対し、感染症及び食中毒の予防及びまん延の防止のための研修並びに感染症の予防及びまん延の防止のための訓練を定期的に行っていますか。</t>
    <rPh sb="34" eb="35">
      <t>ナラ</t>
    </rPh>
    <rPh sb="37" eb="40">
      <t>カンセンショウ</t>
    </rPh>
    <rPh sb="41" eb="43">
      <t>ヨボウ</t>
    </rPh>
    <rPh sb="43" eb="44">
      <t>オヨ</t>
    </rPh>
    <rPh sb="47" eb="48">
      <t>エン</t>
    </rPh>
    <rPh sb="49" eb="51">
      <t>ボウシ</t>
    </rPh>
    <rPh sb="55" eb="57">
      <t>クンレン</t>
    </rPh>
    <phoneticPr fontId="7"/>
  </si>
  <si>
    <t>(1)　ユニット型地域密着型介護老人福祉施設入所者生活介護費又は経過的ユニット型経過的地域密着型介護老人福祉施設入所者生活介護費を算定していること。</t>
    <rPh sb="32" eb="35">
      <t>ケイカテキ</t>
    </rPh>
    <phoneticPr fontId="7"/>
  </si>
  <si>
    <t>・入所者に関する記録</t>
    <phoneticPr fontId="4"/>
  </si>
  <si>
    <t>医師及び協力医療機関の協力を得て、１年に１回以上、緊急時等における対応方法の見直しを行い、必要に応じて緊急時等における対応方法の変更を行っていますか。</t>
    <rPh sb="67" eb="68">
      <t>オコナ</t>
    </rPh>
    <phoneticPr fontId="4"/>
  </si>
  <si>
    <t>①入所者の病状が急変した場合等において医師又は看護職員が相談対応を行う体制を、常時確保していること。</t>
    <phoneticPr fontId="4"/>
  </si>
  <si>
    <t>②施設からの診療の求めがあった場合において診療を行う体制を、常時確保していること。</t>
    <phoneticPr fontId="4"/>
  </si>
  <si>
    <t>基準第152条第3項</t>
  </si>
  <si>
    <t>基準第152条第4項</t>
  </si>
  <si>
    <t>基準第152条第5項</t>
  </si>
  <si>
    <t>(2) １年に１回以上、協力医療機関との間で、入所者の病状が急変した場合等の対応を確認するとともに、協力医療機関の名称等を、市に届け出ていますか。</t>
    <phoneticPr fontId="4"/>
  </si>
  <si>
    <t>(3) 第二種協定指定医療機関との間で、新興感染症の発生時等の対応を取り決めていますか。（努力義務）</t>
    <rPh sb="45" eb="47">
      <t>ドリョク</t>
    </rPh>
    <rPh sb="47" eb="49">
      <t>ギム</t>
    </rPh>
    <phoneticPr fontId="4"/>
  </si>
  <si>
    <t>(4) 協力医療機関が第二種協定指定医療機関である場合においては、当該第二種協定指定医療機関との間で、新興感染症の発生時等の対応について協議を行っていますか。</t>
    <phoneticPr fontId="4"/>
  </si>
  <si>
    <t>(5) 入所者が協力医療機関その他の医療機関に入院した後に、当該入所者の病状が軽快し、退院が可能となった場合においては、再び施設に速やかに入所させることができるように努めていますか。</t>
    <phoneticPr fontId="4"/>
  </si>
  <si>
    <t>③入所者の病状が急変した場合等において、当該施設の医師又は協力医療機関その他の医療機関の医師が診療を行い、入院を要すると認められた入所者の入院を原則として受け入れる体制を確保していること。</t>
    <rPh sb="20" eb="22">
      <t>トウガイ</t>
    </rPh>
    <phoneticPr fontId="4"/>
  </si>
  <si>
    <t>入所定員及び居室の定員を超えて入所させていませんか。
【ユニットの場合】
ユニットごとの入所定員及び居室の定員を超えて入所させていませんか。
※災害、虐待その他やむを得ない事情がある場合は、この限りでない。</t>
    <phoneticPr fontId="4"/>
  </si>
  <si>
    <t>(5)【ユニットの場合】
管理者は、ユニット型施設の管理等に係る研修を受講していますか。（努力義務）</t>
    <rPh sb="45" eb="49">
      <t>ドリョクギム</t>
    </rPh>
    <phoneticPr fontId="7"/>
  </si>
  <si>
    <t>・研修受講修了証明書</t>
    <phoneticPr fontId="4"/>
  </si>
  <si>
    <t>(2) 入所者１人当たりの床面積は、10.65平方メートル以上となっているか。</t>
    <phoneticPr fontId="4"/>
  </si>
  <si>
    <t>【機能訓練指導員】
(1) １以上配置していますか。
※ただし、サテライト型居住施設の場合、入所者の処遇に支障がないときは、本体施設が「(地域密着型)介護老人福祉施設」は、機能訓練指導員を、本体施設が「介護老人保健施設」は、理学療法士・作業療法士を、置かなくても差し支えない。</t>
    <phoneticPr fontId="4"/>
  </si>
  <si>
    <t>基準
附則第4条第2項</t>
    <phoneticPr fontId="4"/>
  </si>
  <si>
    <t>(9) 施設における指針に基づいた衛生管理の徹底や衛生的ケアの励行のため行われる「感染症及び食中毒の予防及びまん延防止のための研修」は、施設が指針に基づいた研修プログラムを作成し、年２回以上定期的に開催していますか。また、新規採用時には必ず感染対策研修を実施していますか。また、研修内容を記録していますか。</t>
    <phoneticPr fontId="7"/>
  </si>
  <si>
    <t>(1) 従業者は、正当な理由がなく、その業務上知り得た入所者又はその家族の秘密を漏らしていませんか。</t>
    <phoneticPr fontId="4"/>
  </si>
  <si>
    <t>利用者の安全並びに介護サービスの質の確保及び職員の負担軽減に資する方策を検討するための委員会の設置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phoneticPr fontId="4"/>
  </si>
  <si>
    <t>業務の効率化、介護サービスの質の向上その他の生産性の向上に資する取組の促進を図るため、利用者の安全並びに介護サービスの質の確保及び職員の負担軽減に資する方策を検討するための委員会の設置を定期的に開催していますか。
※令和９年３月31日までは努力義務</t>
    <rPh sb="0" eb="2">
      <t>ギョウム</t>
    </rPh>
    <rPh sb="3" eb="6">
      <t>コウリツカ</t>
    </rPh>
    <rPh sb="7" eb="9">
      <t>カイゴ</t>
    </rPh>
    <rPh sb="14" eb="15">
      <t>シツ</t>
    </rPh>
    <rPh sb="16" eb="18">
      <t>コウジョウ</t>
    </rPh>
    <rPh sb="20" eb="21">
      <t>タ</t>
    </rPh>
    <rPh sb="22" eb="25">
      <t>セイサンセイ</t>
    </rPh>
    <rPh sb="26" eb="28">
      <t>コウジョウ</t>
    </rPh>
    <rPh sb="29" eb="30">
      <t>シ</t>
    </rPh>
    <rPh sb="32" eb="34">
      <t>トリクミ</t>
    </rPh>
    <rPh sb="35" eb="37">
      <t>ソクシン</t>
    </rPh>
    <rPh sb="38" eb="39">
      <t>ハカ</t>
    </rPh>
    <rPh sb="93" eb="96">
      <t>テイキテキ</t>
    </rPh>
    <rPh sb="97" eb="99">
      <t>カイサイ</t>
    </rPh>
    <rPh sb="108" eb="110">
      <t>レイワ</t>
    </rPh>
    <rPh sb="111" eb="112">
      <t>ネン</t>
    </rPh>
    <rPh sb="113" eb="114">
      <t>ガツ</t>
    </rPh>
    <rPh sb="116" eb="117">
      <t>ニチ</t>
    </rPh>
    <rPh sb="120" eb="122">
      <t>ドリョク</t>
    </rPh>
    <rPh sb="122" eb="124">
      <t>ギム</t>
    </rPh>
    <phoneticPr fontId="4"/>
  </si>
  <si>
    <t>基準第86条の2</t>
    <phoneticPr fontId="4"/>
  </si>
  <si>
    <t>・委員会の記録</t>
    <rPh sb="1" eb="4">
      <t>イインカイ</t>
    </rPh>
    <rPh sb="5" eb="7">
      <t>キロク</t>
    </rPh>
    <phoneticPr fontId="4"/>
  </si>
  <si>
    <t>高齢者虐待防止措置未実施減算</t>
    <phoneticPr fontId="4"/>
  </si>
  <si>
    <t>平18厚告126号
別表7ニ注6
基準告示
六十三の二の二</t>
    <rPh sb="29" eb="30">
      <t>ニ</t>
    </rPh>
    <phoneticPr fontId="7"/>
  </si>
  <si>
    <t>別に厚生労働大臣が定める基準（基準第169条において準用する第3条の38の2）を満たさない場合は、所定単位数の100分の1に相当する単位数を所定単位数から減算していますか。</t>
    <rPh sb="17" eb="18">
      <t>ダイ</t>
    </rPh>
    <rPh sb="21" eb="22">
      <t>ジョウ</t>
    </rPh>
    <rPh sb="26" eb="28">
      <t>ジュンヨウ</t>
    </rPh>
    <rPh sb="30" eb="31">
      <t>ダイ</t>
    </rPh>
    <phoneticPr fontId="4"/>
  </si>
  <si>
    <t>平18厚告126号
別表7ニ注7
基準告示
六十三の二の三</t>
    <rPh sb="29" eb="30">
      <t>サン</t>
    </rPh>
    <phoneticPr fontId="7"/>
  </si>
  <si>
    <t>業務継続計画未策定減算</t>
    <phoneticPr fontId="4"/>
  </si>
  <si>
    <t>別に厚生労働大臣が定める基準（基準第169条において準用する第3条の30の2第1項）を満たさない場合は、所定単位数の100分の3に相当する単位数を所定単位数から減算していますか。</t>
    <rPh sb="15" eb="17">
      <t>キジュン</t>
    </rPh>
    <rPh sb="17" eb="18">
      <t>ダイ</t>
    </rPh>
    <rPh sb="21" eb="22">
      <t>ジョウ</t>
    </rPh>
    <rPh sb="26" eb="28">
      <t>ジュンヨウ</t>
    </rPh>
    <rPh sb="30" eb="31">
      <t>ダイ</t>
    </rPh>
    <rPh sb="32" eb="33">
      <t>ジョウ</t>
    </rPh>
    <rPh sb="38" eb="39">
      <t>ダイ</t>
    </rPh>
    <rPh sb="40" eb="41">
      <t>コウ</t>
    </rPh>
    <phoneticPr fontId="4"/>
  </si>
  <si>
    <t>・業務継続計画
・研修及び訓練の記録
・職員会議録</t>
    <phoneticPr fontId="4"/>
  </si>
  <si>
    <t>(1)専ら機能訓練指導員の職務に従事する常勤の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この号において「理学療法士等」という。）を１名以上配置しているものであること。</t>
    <phoneticPr fontId="4"/>
  </si>
  <si>
    <t>(2)入所者ごとの個別機能訓練計画書の内容等の情報を厚生労働省に提出していること。</t>
    <phoneticPr fontId="4"/>
  </si>
  <si>
    <t>(3)必要に応じて個別機能訓練計画の内容を見直す等、機能訓練の実施に当たって、(2)の情報その他機能訓練の適切かつ有効な実施のために必要な情報を活用していること。</t>
    <phoneticPr fontId="4"/>
  </si>
  <si>
    <t>個別機能訓練加算(Ⅱ)</t>
    <phoneticPr fontId="4"/>
  </si>
  <si>
    <t>個別機能訓練加算(Ⅲ)</t>
    <phoneticPr fontId="4"/>
  </si>
  <si>
    <t>個別機能訓練加算(Ⅰ)</t>
    <phoneticPr fontId="4"/>
  </si>
  <si>
    <t>(3)入所者ごとに、理学療法士等が、個別機能訓練計画の内容等の情報その他機能訓練の適切かつ有効な実施のために必要な情報、入所者の口腔の健康状態に関する情報及び入所者の栄養状態に関する情報を相互に共有すること。</t>
    <phoneticPr fontId="4"/>
  </si>
  <si>
    <t>(4)(3)で共有した情報を踏まえ、必要に応じて個別機能訓練計画の見直しを行い、当該見直しの内容について、理学療法士等の関係職種間で共有していること。</t>
    <phoneticPr fontId="4"/>
  </si>
  <si>
    <t>(2)口腔衛生管理加算(Ⅱ)及び栄養マネジメント強化加算を算定していること。</t>
    <phoneticPr fontId="4"/>
  </si>
  <si>
    <t>(1)個別機能訓練加算(Ⅱ)を算定していること。</t>
    <rPh sb="15" eb="17">
      <t>サンテイ</t>
    </rPh>
    <phoneticPr fontId="4"/>
  </si>
  <si>
    <t>(1)個別機能訓練加算(Ⅰ)を算定していること。</t>
    <rPh sb="15" eb="17">
      <t>サンテイ</t>
    </rPh>
    <phoneticPr fontId="4"/>
  </si>
  <si>
    <t>入所者に対して居宅における外泊を認め、指定地域密着型介護老人福祉施設が居宅サービスを提供する場合は、1月に6日を限度として所定単位数に代えて1日につき560単位を算定していますか。
ただし、外泊の初日及び最終日は算定せず、入院・外泊の費用の算定をする場合は算定しない。</t>
    <rPh sb="21" eb="23">
      <t>チイキ</t>
    </rPh>
    <rPh sb="23" eb="26">
      <t>ミッチャクガタ</t>
    </rPh>
    <phoneticPr fontId="7"/>
  </si>
  <si>
    <t>平18厚告126号
別表7ヘ注</t>
    <phoneticPr fontId="7"/>
  </si>
  <si>
    <t>退所時栄養情報連携加算</t>
    <rPh sb="0" eb="2">
      <t>タイショ</t>
    </rPh>
    <rPh sb="2" eb="3">
      <t>ジ</t>
    </rPh>
    <rPh sb="3" eb="5">
      <t>エイヨウ</t>
    </rPh>
    <rPh sb="5" eb="7">
      <t>ジョウホウ</t>
    </rPh>
    <rPh sb="7" eb="9">
      <t>レンケイ</t>
    </rPh>
    <rPh sb="9" eb="11">
      <t>カサン</t>
    </rPh>
    <phoneticPr fontId="4"/>
  </si>
  <si>
    <t>別に厚生労働大臣が定める特別食を必要とする入所者又は低栄養状態にあると医師が判断した入所者が、指定地域密着型介護老人福祉施設から退所する際に、その居宅に退所する場合は当該入所者の主治の医師の属する病院又は診療所及び介護支援専門員に対して、病院、診療所又は他の介護保険施設（以下この注において「医療機関等」という。）に入院又は入所する場合は当該医療機関等に対して、当該入所者の同意を得て、管理栄養士が当該入所者の栄養管理に関する情報を提供したときは、１月につき１回を限度として所定単位数を加算していますか。
ただし、栄養管理について基準を満たしていない場合の減算（イからニまでの注8）又は栄養マネジメント強化加算を算定している場合は、算定しない。</t>
    <phoneticPr fontId="4"/>
  </si>
  <si>
    <t>利用者等告示
四十六の二</t>
    <phoneticPr fontId="4"/>
  </si>
  <si>
    <t>疾病治療の直接手段として、医師の発行する食事箋に基づき提供された適切な栄養量及び内容を有する腎臓病食、肝臓病食、糖尿病食、胃潰瘍食、貧血食、膵（すい）臓病食、脂質異常症食、痛風食、嚥（えん）下困難者のための流動食、経管栄養のための濃厚流動食及び特別な場合の検査食（単なる流動食及び軟食を除く。）</t>
    <phoneticPr fontId="4"/>
  </si>
  <si>
    <t>(5) 退所時情報提供加算　　　　　　　　　250単位</t>
    <phoneticPr fontId="4"/>
  </si>
  <si>
    <t>平18厚告126号
別表7チ注5</t>
    <phoneticPr fontId="4"/>
  </si>
  <si>
    <t>入所者が退所し、医療機関に入院する場合において、当該医療機関に対して、当該入所者の同意を得て、当該入所者の心身の状況、生活歴等の情報を提供した上で、当該入所者の紹介を行った場合に、入所者１人につき１回に限り算定していますか。</t>
    <phoneticPr fontId="4"/>
  </si>
  <si>
    <t>平18厚告126号
別表7リ注</t>
    <phoneticPr fontId="7"/>
  </si>
  <si>
    <t>協力医療機関連携加算</t>
    <phoneticPr fontId="4"/>
  </si>
  <si>
    <t>協力医療機関（基準第152条第1項本文に規定する協力医療機関をいう。）との間で、入所者の同意を得て、当該入所者の病歴等の情報を共有する会議を定期的に開催している場合は、次に掲げる区分に応じ、１月につき次に掲げる単位数を所定単位数に加算していますか。
(1)当該協力医療機関が、基準第152条第1項各号に掲げる要件を満たしている場合　…50単位
(2)(1)以外の場合　　…5単位</t>
    <rPh sb="179" eb="181">
      <t>イガイ</t>
    </rPh>
    <rPh sb="182" eb="184">
      <t>バアイ</t>
    </rPh>
    <phoneticPr fontId="4"/>
  </si>
  <si>
    <t>(1) 経口維持加算(Ⅰ)　　　　　　　　　　400単位</t>
    <rPh sb="4" eb="10">
      <t>ケイコウイジカサン</t>
    </rPh>
    <phoneticPr fontId="4"/>
  </si>
  <si>
    <t>(2) 経口維持加算(Ⅱ)　　　　　　　　　　100単位</t>
    <rPh sb="4" eb="10">
      <t>ケイコウイジカサン</t>
    </rPh>
    <phoneticPr fontId="4"/>
  </si>
  <si>
    <t>①　定員超過利用・人員基準欠如に該当していないこと。</t>
    <phoneticPr fontId="4"/>
  </si>
  <si>
    <t>②　入所者又は入院患者の摂食若しくは嚥下機能が医師の判断により適切に評価されていること。</t>
    <phoneticPr fontId="4"/>
  </si>
  <si>
    <t>③　誤嚥等が発生した場合の管理体制が整備されていること。</t>
    <phoneticPr fontId="4"/>
  </si>
  <si>
    <t>④　食形態に係る配慮など誤嚥防止のための適切な配慮がされていること。</t>
    <phoneticPr fontId="4"/>
  </si>
  <si>
    <t>⑤　②から④までについて医師、管理栄養士、看護職員、介護支援専門員その他の職種の者が共同して実施するための体制が整備されていること。</t>
    <phoneticPr fontId="4"/>
  </si>
  <si>
    <t>特別通院送迎加算</t>
    <phoneticPr fontId="4"/>
  </si>
  <si>
    <t>平18厚告126号
別表7ヨ注</t>
    <phoneticPr fontId="7"/>
  </si>
  <si>
    <t>透析を要する入所者であって、その家族や病院等による送迎が困難である等やむを得ない事情があるものに対して、１月に12回以上、通院のため送迎を行った場合は、１月につき594単位を加算していますか。</t>
    <phoneticPr fontId="4"/>
  </si>
  <si>
    <t>イ　入所者に対する注意事項や病状等についての情報共有、曜日や時間帯ごとの医師との連絡方法、診療を依頼する場合の具体的状況等について、配置医師と当該施設の間で、具体的な取決めがなされていること。</t>
    <phoneticPr fontId="4"/>
  </si>
  <si>
    <t>ロ　複数名の配置医師を置いていること又は配置医師と協力医療機関の医師が連携し、施設の求めに応じ24時間対応できる体制を確保していること。</t>
    <phoneticPr fontId="4"/>
  </si>
  <si>
    <t>退所者の退所した日から30日以内に居宅を訪問すること、又は指定居宅介護支援事業者から情報提供を受けることにより、当該退所者の在宅における生活が１月以上継続する見込みであることを確認し、記録していること。</t>
    <phoneticPr fontId="7"/>
  </si>
  <si>
    <t>認知症チームケア推進加算</t>
    <phoneticPr fontId="4"/>
  </si>
  <si>
    <t>利用者等告示
五十の二</t>
    <phoneticPr fontId="4"/>
  </si>
  <si>
    <t>周囲の者による日常生活に対する注意を必要とする認知症の者</t>
    <phoneticPr fontId="4"/>
  </si>
  <si>
    <t>①事業所又は施設における利用者又は入所者の総数のうち、周囲の者による日常生活に対する注意を必要とする認知症の者（以下この号において「対象者」という。）の占める割合が２分の１以上であること。</t>
    <phoneticPr fontId="4"/>
  </si>
  <si>
    <t>②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を１名以上配置し、かつ、複数人の介護職員から成る認知症の行動・心理症状に対応するチームを組んでいること。</t>
    <phoneticPr fontId="4"/>
  </si>
  <si>
    <t>③対象者に対し、個別に認知症の行動・心理症状の評価を計画的に行い、その評価に基づく値を測定し、認知症の行動・心理症状の予防等に資するチームケアを実施していること。</t>
    <phoneticPr fontId="4"/>
  </si>
  <si>
    <t>④認知症の行動・心理症状の予防等に資する認知症ケアについて、カンファレンスの開催、計画の作成、認知症の行動・心理症状の有無及び程度についての定期的な評価、ケアの振り返り、計画の見直し等を行っていること。</t>
    <phoneticPr fontId="4"/>
  </si>
  <si>
    <t>医師が一般に認められている医学的知見に基づき回復の見込みがないと診断した者であること。</t>
    <phoneticPr fontId="4"/>
  </si>
  <si>
    <t>医師、生活相談員、看護職員、管理栄養士、介護支援専門員その他の職種の者（以下この号において「医師等」という。）が共同で作成した入所者の介護に係る計画について、医師等のうちその内容に応じた適当な者から説明を受け、当該計画について同意している者（その家族等が説明を受けた上で、同意している者を含む。）であること。</t>
    <phoneticPr fontId="4"/>
  </si>
  <si>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者（その家族等が説明を受け、同意した上で介護を受けている者を含む。）であること。</t>
    <phoneticPr fontId="4"/>
  </si>
  <si>
    <t>平18厚告126号
別表7ヤ注</t>
    <phoneticPr fontId="7"/>
  </si>
  <si>
    <t>平18厚告126号
別表7マ注</t>
    <phoneticPr fontId="7"/>
  </si>
  <si>
    <t>平18厚告126号
別表7ケ注</t>
    <phoneticPr fontId="7"/>
  </si>
  <si>
    <t>①入所者ごとに、施設入所時又は利用開始時に褥瘡の有無を確認するとともに、褥瘡の発生と関連のあるリスクについて、施設入所時に評価し、その後少なくとも３か月に１回評価すること。</t>
    <phoneticPr fontId="7"/>
  </si>
  <si>
    <t>②①の確認及び評価の結果等の情報を厚生労働省に提出し、褥瘡管理の実施に当たって、当該情報その他褥瘡管理の適切かつ有効な実施のために必要な情報を活用していること。</t>
    <phoneticPr fontId="7"/>
  </si>
  <si>
    <t>③①の確認の結果、褥瘡が認められ、又は①の評価の結果、褥瘡が発生するリスクがあるとされた入所者ごとに、医師、看護師、介護職員、管理栄養士、介護支援専門員その他の職種の者が共同して、褥瘡管理に関する褥瘡ケア計画を作成していること。</t>
    <phoneticPr fontId="7"/>
  </si>
  <si>
    <t>⑤①の評価に基づき、少なくとも３か月に１回、入所者ごとに褥瘡ケア計画を見直していること。</t>
    <phoneticPr fontId="4"/>
  </si>
  <si>
    <t>基準告示
七十一の二
(1)褥瘡マネジメント加算(Ⅰ)
…①～⑤に適合すること。
(2)褥瘡マネジメント加算(Ⅱ)
…①～⑥に適合すること。</t>
    <rPh sb="33" eb="35">
      <t>テキゴウ</t>
    </rPh>
    <rPh sb="63" eb="65">
      <t>テキゴウ</t>
    </rPh>
    <phoneticPr fontId="7"/>
  </si>
  <si>
    <t>⑥次のいずれかに適合すること。</t>
    <phoneticPr fontId="4"/>
  </si>
  <si>
    <t>④入所者ごとの褥瘡ケア計画に従い褥瘡管理を実施するとともに、その管理の内容や入所者の状態について定期的に記録していること。</t>
    <phoneticPr fontId="7"/>
  </si>
  <si>
    <t>⑤認知症の行動・心理症状の予防等に資する認知症介護に係る専門的な研修を修了している者を１名以上配置し、かつ、複数人の介護職員から成る認知症の行動・心理症状に対応するチームを組んでいること。</t>
    <phoneticPr fontId="4"/>
  </si>
  <si>
    <t xml:space="preserve">基準告示
五十八の五の二
(1)認知症チームケア推進加算（Ⅰ）
…①②③④に適合すること。
(2)認知症チームケア推進加算（Ⅱ）
…①③④⑤に適合すること。
</t>
    <rPh sb="39" eb="41">
      <t>テキゴウ</t>
    </rPh>
    <rPh sb="73" eb="75">
      <t>テキゴウ</t>
    </rPh>
    <phoneticPr fontId="4"/>
  </si>
  <si>
    <t>①入所者の総数のうち、日常生活に支障を来すおそれのある症状又は行動が認められることから介護を必要とする認知症の者（以下この号において「対象者」という。）の占める割合が２分の１以上であること。</t>
    <phoneticPr fontId="4"/>
  </si>
  <si>
    <t>②認知症介護に係る専門的な研修を修了している者を、対象者の数が20人未満である場合にあっては１以上、対象者の数が20人以上である場合にあっては１に対象者の数が19を超えて10又はその端数を増すごとに１を加えて得た数以上配置し、チームとして専門的な認知症ケアを実施していること。</t>
    <phoneticPr fontId="7"/>
  </si>
  <si>
    <t>③従業者に対する認知症ケアに関する留意事項の伝達又は技術的指導に係る会議を定期的に開催していること。</t>
    <phoneticPr fontId="4"/>
  </si>
  <si>
    <t>④認知症介護の指導に係る専門的な研修を修了している者を１名以上配置し、施設全体の認知症ケアの指導等を実施していること。</t>
    <phoneticPr fontId="7"/>
  </si>
  <si>
    <t>⑤介護職員、看護職員ごとの認知症ケアに関する研修計画を作成し、当該計画に従い、研修（外部における研修を含む。）を実施又は実施を予定していること。</t>
    <phoneticPr fontId="4"/>
  </si>
  <si>
    <t>基準告示
三の五
(1)認知症専門ケア加算(Ⅰ)
…①～③に適合すること。
(2)認知症専門ケア加算(Ⅱ)
…①～⑤に適合すること。</t>
    <rPh sb="0" eb="2">
      <t>キジュン</t>
    </rPh>
    <rPh sb="2" eb="4">
      <t>コクジ</t>
    </rPh>
    <rPh sb="7" eb="8">
      <t>５</t>
    </rPh>
    <rPh sb="31" eb="33">
      <t>テキゴウ</t>
    </rPh>
    <rPh sb="61" eb="63">
      <t>テキゴウ</t>
    </rPh>
    <phoneticPr fontId="4"/>
  </si>
  <si>
    <t>③①の評価に基づき、少なくとも3か月に1回、入所者ごとに支援計画を見直していること。</t>
    <rPh sb="17" eb="18">
      <t>ゲツ</t>
    </rPh>
    <rPh sb="20" eb="21">
      <t>カイ</t>
    </rPh>
    <phoneticPr fontId="7"/>
  </si>
  <si>
    <t>⑥①の評価の結果、施設入所時に尿道カテーテルが留置されていた者であって要介護状態の軽減が見込まれるものについて、尿道カテーテルが抜去されたこと。</t>
    <phoneticPr fontId="7"/>
  </si>
  <si>
    <t xml:space="preserve">基準告示七十一の五
(1)科学的介護推進体制加算(Ⅰ)…①、②に適合すること。
(2)科学的介護推進体制加算(Ⅱ)…③、④に適合すること。
</t>
    <rPh sb="0" eb="2">
      <t>キジュン</t>
    </rPh>
    <rPh sb="2" eb="4">
      <t>コクジ</t>
    </rPh>
    <rPh sb="4" eb="7">
      <t>７１</t>
    </rPh>
    <rPh sb="8" eb="9">
      <t>５</t>
    </rPh>
    <rPh sb="33" eb="35">
      <t>テキゴウ</t>
    </rPh>
    <rPh sb="64" eb="66">
      <t>テキゴウ</t>
    </rPh>
    <phoneticPr fontId="7"/>
  </si>
  <si>
    <t>高齢者施設等感染対策向上加算</t>
    <phoneticPr fontId="4"/>
  </si>
  <si>
    <t>新興感染症等施設療養費</t>
    <phoneticPr fontId="4"/>
  </si>
  <si>
    <t>生産性向上推進体制加算</t>
    <phoneticPr fontId="4"/>
  </si>
  <si>
    <t>基準告示十六の二
(1)ADL維持等加算(Ⅰ)…(1)～(3)すべてを満たす場合
(2)ADL維持等加算(Ⅱ)…(1)、(2)、(4)すべてを満たす場合</t>
    <rPh sb="36" eb="37">
      <t>ミ</t>
    </rPh>
    <rPh sb="39" eb="41">
      <t>バアイ</t>
    </rPh>
    <rPh sb="76" eb="78">
      <t>バアイ</t>
    </rPh>
    <phoneticPr fontId="7"/>
  </si>
  <si>
    <t>(1) 高齢者施設等感染対策向上加算(Ⅰ)　　次に掲げる基準のいずれにも適合すること。</t>
    <phoneticPr fontId="4"/>
  </si>
  <si>
    <t>①第二種協定指定医療機関との間で、新興感染症の発生時等の対応を行う体制を確保していること。</t>
    <phoneticPr fontId="7"/>
  </si>
  <si>
    <t>③感染対策向上加算又は外来感染対策向上加算に係る届出を行った医療機関等が行う院内感染対策に関する研修又は訓練に１年に１回以上参加していること。</t>
    <phoneticPr fontId="7"/>
  </si>
  <si>
    <t>基準告示
七十一の六</t>
    <rPh sb="0" eb="2">
      <t>キジュン</t>
    </rPh>
    <rPh sb="2" eb="4">
      <t>コクジ</t>
    </rPh>
    <rPh sb="5" eb="8">
      <t>７１</t>
    </rPh>
    <rPh sb="9" eb="10">
      <t>ロク</t>
    </rPh>
    <phoneticPr fontId="7"/>
  </si>
  <si>
    <t>②基準第152条第１項本文に規定する協力医療機関等との間で、感染症（新興感染症を除く。以下この号において同じ。）の発生時等の対応を取り決めるとともに、感染症の発生時等に、協力医療機関等と連携し適切に対応していること。</t>
    <rPh sb="11" eb="13">
      <t>ホンブン</t>
    </rPh>
    <rPh sb="24" eb="25">
      <t>トウ</t>
    </rPh>
    <phoneticPr fontId="7"/>
  </si>
  <si>
    <t>新興感染症等施設療養費（１日につき）…240単位
入所者が別に厚生労働大臣が定める感染症に感染した場合に相談対応、診療、入院調整等を行う医療機関を確保し、かつ、当該感染症に感染した入所者に対し、適切な感染対策を行った上で、指定地域密着型介護老人福祉施設入所者生活介護を行った場合に、１月に１回、連続する５日を限度として算定していますか。</t>
    <phoneticPr fontId="4"/>
  </si>
  <si>
    <t>別に厚生労働大臣が定める基準に適合するものとして市町村長に届け出た施設において、継続的に入所者ごとの排せつに係る支援を行った場合は、次の区分に従い、所定単位を加算していますか。
(1) 排せつ支援加算(Ⅰ)…10単位
(2) 排せつ支援加算(Ⅱ)…15単位
(3) 排せつ支援加算(Ⅲ)…20単位</t>
    <rPh sb="0" eb="1">
      <t>ベツ</t>
    </rPh>
    <rPh sb="2" eb="4">
      <t>コウセイ</t>
    </rPh>
    <rPh sb="4" eb="6">
      <t>ロウドウ</t>
    </rPh>
    <rPh sb="6" eb="8">
      <t>ダイジン</t>
    </rPh>
    <rPh sb="9" eb="10">
      <t>サダ</t>
    </rPh>
    <rPh sb="12" eb="14">
      <t>キジュン</t>
    </rPh>
    <rPh sb="15" eb="17">
      <t>テキゴウ</t>
    </rPh>
    <rPh sb="31" eb="32">
      <t>デ</t>
    </rPh>
    <rPh sb="33" eb="35">
      <t>シセツ</t>
    </rPh>
    <rPh sb="40" eb="43">
      <t>ケイゾクテキ</t>
    </rPh>
    <rPh sb="44" eb="47">
      <t>ニュウショシャ</t>
    </rPh>
    <rPh sb="50" eb="51">
      <t>ハイ</t>
    </rPh>
    <rPh sb="54" eb="55">
      <t>カカ</t>
    </rPh>
    <rPh sb="56" eb="58">
      <t>シエン</t>
    </rPh>
    <rPh sb="59" eb="60">
      <t>オコナ</t>
    </rPh>
    <rPh sb="62" eb="64">
      <t>バアイ</t>
    </rPh>
    <rPh sb="93" eb="94">
      <t>ハイ</t>
    </rPh>
    <rPh sb="96" eb="98">
      <t>シエン</t>
    </rPh>
    <phoneticPr fontId="7"/>
  </si>
  <si>
    <t>別に厚生労働大臣が定める基準に適合しているものとして市町村長に対し届出を行った指定地域密着型介護老人福祉施設が、別に厚生労働大臣が定める者に対し認知症の行動・心理症状の予防等に資するチームケア（複数人の介護者がチームを組み、入所者の情報を共有した上で介護に係る課題を抽出し、多角的な視点で課題解決に向けた介護を提供することをいう。）を行った場合は、当該基準に掲げる区分に従い、１月につき次に掲げる所定単位数を加算していますか。
ただし、次に掲げるいずれかの加算を算定している場合においては、次に掲げるその他の加算は算定せず、認知症専門ケア加算を算定している場合においては、次に掲げる加算は算定しない。
(1) 認知症チームケア推進加算(Ⅰ)　…150単位
(2) 認知症チームケア推進加算(Ⅱ)　…120単位</t>
    <phoneticPr fontId="4"/>
  </si>
  <si>
    <t>　ただし、次に掲げるいずれかの加算を算定している場合は、その他の加算は算定しないこと。
(1) 認知症専門ケア加算(Ⅰ)　…3単位
(2) 認知症専門ケア加算(Ⅱ)　…4単位
※利用者等告示
　日常生活に支障を来すおそれのある症状又は行動が認められることから介護を必要とする認知症の者（日常生活自立度のランクⅢ、Ⅳ又はМに該当する利用者）</t>
    <rPh sb="106" eb="107">
      <t>キタ</t>
    </rPh>
    <phoneticPr fontId="7"/>
  </si>
  <si>
    <t>小規模拠点集合型施設加算　50単位
同一敷地内に複数の居住単位を設けてサービスを行っている施設において、5人以下の居住単位に入所している入所者については、1日に所定単位数を加算していますか。</t>
    <phoneticPr fontId="4"/>
  </si>
  <si>
    <t>在宅復帰支援機能加算　　　　　10単位
基準告示に適合する施設であって、次の基準のいずれにも適合している場合にあっては、1日につき所定単位数を算定していますか。
イ　入所者の家族との連絡調整を行っていること。
ロ　入所者が利用を希望する指定居宅介護支援事業者に対して入所者に係る居宅サービスに必要な情報の提供、退所後の居宅サービスの利用に関する調整を行っていること。</t>
    <phoneticPr fontId="7"/>
  </si>
  <si>
    <t>(2) 高齢者施設等感染対策向上加算(Ⅱ)</t>
    <phoneticPr fontId="7"/>
  </si>
  <si>
    <t>厚生労働大臣が定める基準に適合しているものとして市町村長に届け出た施設において、入所者に対して、機能訓練指導員、看護職員、介護職員、生活相談員その他の職種の者が共同して、入所者ごとに個別機能訓練計画を作成し、当該計画に基づき、計画的に機能訓練を行っている場合は、当該基準に掲げる区分に従い、(1)については１日につき、(2)及び(3)については１月につき、次に掲げる単位数を所定単位数に加算していますか。
(1) 個別機能訓練加算（Ⅰ）…12単位
(2) 個別機能訓練加算（Ⅱ）…20単位
(3) 個別機能訓練加算（Ⅲ）…20単位</t>
    <phoneticPr fontId="7"/>
  </si>
  <si>
    <t>基準告示
七十一の七</t>
    <rPh sb="0" eb="2">
      <t>キジュン</t>
    </rPh>
    <rPh sb="2" eb="4">
      <t>コクジ</t>
    </rPh>
    <rPh sb="5" eb="8">
      <t>７１</t>
    </rPh>
    <rPh sb="9" eb="10">
      <t>ナナ</t>
    </rPh>
    <phoneticPr fontId="7"/>
  </si>
  <si>
    <t>(1) 生産性向上推進体制加算(Ⅰ)　　次に掲げる基準のいずれにも適合すること。</t>
    <phoneticPr fontId="4"/>
  </si>
  <si>
    <t>ア　①の確認の結果、褥瘡が認められた入所者について、当該褥瘡が治癒したこと。</t>
    <phoneticPr fontId="4"/>
  </si>
  <si>
    <t>イ　①の評価の結果、施設入所時に褥瘡が発生するリスクがあるとされた入所者について、褥瘡の発生のないこと。</t>
    <phoneticPr fontId="4"/>
  </si>
  <si>
    <t>①利用者の安全並びに介護サービスの質の確保及び職員の負担軽減に資する方策を検討するための委員会において、次に掲げる事項について必要な検討を行い、及び当該事項の実施を定期的に確認していること。
ア　業務の効率化及び質の向上又は職員の負担の軽減に資する機器（以下「介護機器」という。）を活用する場合における利用者の安全及びケアの質の確保
イ　職員の負担の軽減及び勤務状況への配慮
ウ　介護機器の定期的な点検
エ　業務の効率化及び質の向上並びに職員の負担軽減を図るための職員研修</t>
    <phoneticPr fontId="7"/>
  </si>
  <si>
    <t>②①の取組及び介護機器の活用による業務の効率化及びケアの質の確保並びに職員の負担軽減に関する実績があること。</t>
    <phoneticPr fontId="4"/>
  </si>
  <si>
    <t>③介護機器を複数種類活用していること。</t>
    <phoneticPr fontId="4"/>
  </si>
  <si>
    <t>④①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4"/>
  </si>
  <si>
    <t>⑤事業年度ごとに①、③及び④の取組に関する実績を厚生労働省に報告すること。</t>
    <phoneticPr fontId="4"/>
  </si>
  <si>
    <t>(2) 生産性向上推進体制加算(Ⅱ)　　次に掲げる基準のいずれにも適合すること。</t>
    <phoneticPr fontId="7"/>
  </si>
  <si>
    <t>②介護機器を活用していること。</t>
    <phoneticPr fontId="4"/>
  </si>
  <si>
    <t>①(1)①に適合していること。</t>
    <phoneticPr fontId="4"/>
  </si>
  <si>
    <t>③事業年度ごとに②及び(1)①の取組に関する実績を厚生労働省に報告すること。</t>
    <phoneticPr fontId="4"/>
  </si>
  <si>
    <t>　管理者は、専ら当該施設の職務に従事する常勤の者であるか。ただし、当該施設の管理上支障がない場合は、他の事業所、施設等又は本体施設の職務に従事することができる。</t>
    <rPh sb="61" eb="63">
      <t>ホンタイ</t>
    </rPh>
    <rPh sb="66" eb="68">
      <t>ショクム</t>
    </rPh>
    <phoneticPr fontId="7"/>
  </si>
  <si>
    <t>感染対策向上加算に係る届出を行った医療機関から、３年に１回以上、施設内で感染者が発生した場合の対応に係る実地指導を受けていること。</t>
    <phoneticPr fontId="4"/>
  </si>
  <si>
    <t>a　算定日の属する月の前六月間又は前十二月間における新規入所者の総数のうち、要介護状態区分が要介護四又は要介護五の者の占める割合が百分の七十以上であること。</t>
    <phoneticPr fontId="4"/>
  </si>
  <si>
    <t>別に厚生労働大臣が定める基準に適合しているものとして市町村長に届け出た施設において、入所者に対して指定地域密着型介護老人福祉施設入所者生活介護を行った場合は、当該基準に掲げる区分に従い、１月につき次に掲げる単位数を所定単位数に加算していますか。
(1) 高齢者施設等感染対策向上加算(Ⅰ)　…10単位
(2) 高齢者施設等感染対策向上加算(Ⅱ)　… 5単位</t>
    <phoneticPr fontId="4"/>
  </si>
  <si>
    <t>別に厚生労働大臣が定める基準に適合しているものとして、電市町村長に届け出た施設において、入所者に対して指定地域密着型介護老人福祉施設入所者生活介護を行った場合は、当該基準に掲げる区分に従い、１月につき次に掲げる所定単位数を加算する。ただし、次に掲げるいずれかの加算を算定している場合においては、次に掲げるその他の加算は算定しない。
(1) 生産性向上推進体制加算(Ⅰ)　…100単位
(2) 生産性向上推進体制加算(Ⅱ)　… 10単位</t>
    <phoneticPr fontId="4"/>
  </si>
  <si>
    <t>基準告示
六十三の三の二</t>
    <rPh sb="5" eb="8">
      <t>ロクジュウサン</t>
    </rPh>
    <rPh sb="9" eb="10">
      <t>サン</t>
    </rPh>
    <rPh sb="11" eb="12">
      <t>ニ</t>
    </rPh>
    <phoneticPr fontId="7"/>
  </si>
  <si>
    <t>厚生労働大臣が定める基準に適合しているものとして市町村長に届け出た施設において、外部との連携により、入所者の身体の状況等の評価を行い、かつ、個別機能訓練計画を作成した場合は、次に掲げる区分に応じ、1月につき所定単位を加算していますか。
※(Ⅰ)については入所者の急性増悪等により計画を見直した場合を除き3か月に1回を限度とする。
(1) 生活機能向上連携加算(Ⅰ)　…100単位
(2) 生活機能向上連携加算(Ⅱ)　…200単位</t>
    <rPh sb="40" eb="42">
      <t>ガイブ</t>
    </rPh>
    <rPh sb="44" eb="46">
      <t>レンケイ</t>
    </rPh>
    <rPh sb="54" eb="56">
      <t>シンタイ</t>
    </rPh>
    <rPh sb="57" eb="59">
      <t>ジョウキョウ</t>
    </rPh>
    <rPh sb="59" eb="60">
      <t>トウ</t>
    </rPh>
    <rPh sb="61" eb="63">
      <t>ヒョウカ</t>
    </rPh>
    <rPh sb="64" eb="65">
      <t>オコナ</t>
    </rPh>
    <rPh sb="70" eb="72">
      <t>コベツ</t>
    </rPh>
    <rPh sb="72" eb="74">
      <t>キノウ</t>
    </rPh>
    <rPh sb="74" eb="76">
      <t>クンレン</t>
    </rPh>
    <rPh sb="76" eb="78">
      <t>ケイカク</t>
    </rPh>
    <rPh sb="79" eb="81">
      <t>サクセイ</t>
    </rPh>
    <rPh sb="83" eb="85">
      <t>バアイ</t>
    </rPh>
    <rPh sb="87" eb="88">
      <t>ツギ</t>
    </rPh>
    <rPh sb="89" eb="90">
      <t>カカ</t>
    </rPh>
    <rPh sb="92" eb="94">
      <t>クブン</t>
    </rPh>
    <rPh sb="95" eb="96">
      <t>オウ</t>
    </rPh>
    <rPh sb="99" eb="100">
      <t>ツキ</t>
    </rPh>
    <rPh sb="103" eb="105">
      <t>ショテイ</t>
    </rPh>
    <rPh sb="105" eb="107">
      <t>タンイ</t>
    </rPh>
    <rPh sb="108" eb="110">
      <t>カサン</t>
    </rPh>
    <rPh sb="133" eb="135">
      <t>ゾウアク</t>
    </rPh>
    <rPh sb="170" eb="172">
      <t>セイカツ</t>
    </rPh>
    <rPh sb="172" eb="174">
      <t>キノウ</t>
    </rPh>
    <rPh sb="174" eb="176">
      <t>コウジョウ</t>
    </rPh>
    <rPh sb="176" eb="178">
      <t>レンケイ</t>
    </rPh>
    <rPh sb="178" eb="180">
      <t>カサン</t>
    </rPh>
    <rPh sb="188" eb="190">
      <t>タンイ</t>
    </rPh>
    <rPh sb="213" eb="215">
      <t>タンイ</t>
    </rPh>
    <phoneticPr fontId="7"/>
  </si>
  <si>
    <t>基準告示に適合しているものとして市町村長に届け出た施設において、継続的に入所者ごとの褥瘡管理をした場合は、次の区分に従い、1月につき次に掲げる所定単位を加算していますか。
(1) 褥瘡マネジメント加算(Ⅰ)　… 3単位
(2) 褥瘡マネジメント加算(Ⅱ)　…13単位</t>
    <rPh sb="53" eb="54">
      <t>ツギ</t>
    </rPh>
    <rPh sb="55" eb="57">
      <t>クブン</t>
    </rPh>
    <rPh sb="58" eb="59">
      <t>シタガ</t>
    </rPh>
    <rPh sb="62" eb="63">
      <t>ツキ</t>
    </rPh>
    <rPh sb="66" eb="67">
      <t>ツギ</t>
    </rPh>
    <rPh sb="68" eb="69">
      <t>カカ</t>
    </rPh>
    <rPh sb="71" eb="73">
      <t>ショテイ</t>
    </rPh>
    <rPh sb="73" eb="75">
      <t>タンイ</t>
    </rPh>
    <rPh sb="76" eb="78">
      <t>カサン</t>
    </rPh>
    <rPh sb="90" eb="92">
      <t>ジョクソウ</t>
    </rPh>
    <rPh sb="98" eb="100">
      <t>カサン</t>
    </rPh>
    <rPh sb="107" eb="109">
      <t>タンイ</t>
    </rPh>
    <rPh sb="131" eb="133">
      <t>タンイ</t>
    </rPh>
    <phoneticPr fontId="7"/>
  </si>
  <si>
    <t>認知症行動・心理症状緊急対応加算　…200単位
医師が、認知症の行動・心理症状が認められるため、在宅での生活が困難であり、緊急に入所することが適当であると判断した者に対し、指定地域密着型介護福祉施設入所者生活介護を行った場合は、入所した日から起算して7日を限度として、1日につき所定単位数を加算していますか。</t>
    <phoneticPr fontId="4"/>
  </si>
  <si>
    <t>基準告示
七十二</t>
    <phoneticPr fontId="7"/>
  </si>
  <si>
    <t>別に厚生労働大臣が定める基準に適合する施設において、入所者に対し、歯科衛生士が口腔衛生の管理を行った場合は、1月につき次に掲げる単位数を加算していますか。
（1）口腔衛生管理加算(Ⅰ)　
　　次の①～⑤に適合する場合　… 90単位
（2）口腔衛生管理加算(Ⅱ)　
　　次の①～⑥に適合する場合　…110単位</t>
    <rPh sb="0" eb="1">
      <t>ベツ</t>
    </rPh>
    <rPh sb="2" eb="8">
      <t>コウセイロウドウダイジン</t>
    </rPh>
    <rPh sb="9" eb="10">
      <t>サダ</t>
    </rPh>
    <rPh sb="12" eb="14">
      <t>キジュン</t>
    </rPh>
    <rPh sb="15" eb="17">
      <t>テキゴウ</t>
    </rPh>
    <rPh sb="19" eb="21">
      <t>シセツ</t>
    </rPh>
    <rPh sb="33" eb="35">
      <t>シカ</t>
    </rPh>
    <rPh sb="35" eb="38">
      <t>エイセイシ</t>
    </rPh>
    <rPh sb="39" eb="41">
      <t>コウクウ</t>
    </rPh>
    <rPh sb="41" eb="43">
      <t>エイセイ</t>
    </rPh>
    <rPh sb="44" eb="46">
      <t>カンリ</t>
    </rPh>
    <rPh sb="47" eb="48">
      <t>オコナ</t>
    </rPh>
    <rPh sb="50" eb="52">
      <t>バアイ</t>
    </rPh>
    <rPh sb="55" eb="56">
      <t>ツキ</t>
    </rPh>
    <rPh sb="59" eb="60">
      <t>ツギ</t>
    </rPh>
    <rPh sb="61" eb="62">
      <t>カカ</t>
    </rPh>
    <rPh sb="64" eb="67">
      <t>タンイスウ</t>
    </rPh>
    <rPh sb="68" eb="70">
      <t>カサン</t>
    </rPh>
    <rPh sb="81" eb="83">
      <t>コウクウ</t>
    </rPh>
    <rPh sb="83" eb="85">
      <t>エイセイ</t>
    </rPh>
    <rPh sb="85" eb="87">
      <t>カンリ</t>
    </rPh>
    <rPh sb="87" eb="89">
      <t>カサン</t>
    </rPh>
    <rPh sb="96" eb="97">
      <t>ツギ</t>
    </rPh>
    <rPh sb="102" eb="104">
      <t>テキゴウ</t>
    </rPh>
    <rPh sb="106" eb="108">
      <t>バアイ</t>
    </rPh>
    <rPh sb="113" eb="115">
      <t>タンイ</t>
    </rPh>
    <rPh sb="151" eb="153">
      <t>タンイ</t>
    </rPh>
    <phoneticPr fontId="7"/>
  </si>
  <si>
    <t>基準告示
六十五の三
※いずれにも適合すること</t>
    <rPh sb="0" eb="2">
      <t>キジュン</t>
    </rPh>
    <rPh sb="2" eb="4">
      <t>コクジ</t>
    </rPh>
    <rPh sb="5" eb="8">
      <t>６５</t>
    </rPh>
    <rPh sb="9" eb="10">
      <t>３</t>
    </rPh>
    <phoneticPr fontId="7"/>
  </si>
  <si>
    <t>基準告示
六十五の二</t>
    <phoneticPr fontId="4"/>
  </si>
  <si>
    <t>基準告示に適合しているものとして市町村長に届け出た事業所が入所者に対し、サービスを行った場合は、１日につき次に掲げる所定単位数を加算していますか。
ただし、次に掲げるいずれかの加算を算定している場合は、次に掲げるその他の加算は算定しない。また、日常生活継続支援加算を算定している場合は、算定しない。
(1) サービス提供体制強化加算(Ⅰ)　…22単位
(2) サービス提供体制強化加算(Ⅱ)　…18単位
(3) サービス提供体制強化加算(Ⅲ)　… 6単位</t>
    <phoneticPr fontId="4"/>
  </si>
  <si>
    <t>(1) サービス提供体制強化加算(Ⅰ)　　※次に掲げる基準のいずれにも適合すること</t>
    <rPh sb="8" eb="10">
      <t>テイキョウ</t>
    </rPh>
    <rPh sb="10" eb="12">
      <t>タイセイ</t>
    </rPh>
    <rPh sb="12" eb="14">
      <t>キョウカ</t>
    </rPh>
    <rPh sb="14" eb="16">
      <t>カサン</t>
    </rPh>
    <phoneticPr fontId="7"/>
  </si>
  <si>
    <t>②提供するサービスの質の向上に資する取組を実施していること。</t>
    <rPh sb="1" eb="3">
      <t>テイキョウ</t>
    </rPh>
    <rPh sb="10" eb="11">
      <t>シツ</t>
    </rPh>
    <rPh sb="12" eb="14">
      <t>コウジョウ</t>
    </rPh>
    <rPh sb="15" eb="16">
      <t>シ</t>
    </rPh>
    <rPh sb="18" eb="20">
      <t>トリクミ</t>
    </rPh>
    <rPh sb="21" eb="23">
      <t>ジッシ</t>
    </rPh>
    <phoneticPr fontId="7"/>
  </si>
  <si>
    <t>③定員超過利用・人員基準欠如に該当していないこと。</t>
    <phoneticPr fontId="4"/>
  </si>
  <si>
    <t>①事業所の介護職員の総数のうち、介護福祉士の占める割合が100分の60以上であること。</t>
    <phoneticPr fontId="7"/>
  </si>
  <si>
    <t>②定員超過利用・人員基準欠如に該当していないこと。</t>
    <phoneticPr fontId="4"/>
  </si>
  <si>
    <t>①次のいずれかに適合すること。
ア　事業所の介護職員の総数のうち、介護福祉士の占める割合が100分の50以上であること。
イ　事業所の看護・介護職員の総数のうち、常勤職員の占める割合が100分の75以上であること。
ウ　サービスを入居者に直接提供する職員の総数のうち、勤続年数7年以上の者の占める割合が100分の30以上であること。</t>
    <rPh sb="63" eb="66">
      <t>ジギョウショ</t>
    </rPh>
    <rPh sb="67" eb="69">
      <t>カンゴ</t>
    </rPh>
    <rPh sb="70" eb="72">
      <t>カイゴ</t>
    </rPh>
    <rPh sb="72" eb="74">
      <t>ショクイン</t>
    </rPh>
    <rPh sb="75" eb="77">
      <t>ソウスウ</t>
    </rPh>
    <rPh sb="81" eb="83">
      <t>ジョウキン</t>
    </rPh>
    <rPh sb="83" eb="85">
      <t>ショクイン</t>
    </rPh>
    <rPh sb="86" eb="87">
      <t>シ</t>
    </rPh>
    <rPh sb="89" eb="91">
      <t>ワリアイ</t>
    </rPh>
    <rPh sb="95" eb="96">
      <t>ブン</t>
    </rPh>
    <rPh sb="99" eb="101">
      <t>イジョウ</t>
    </rPh>
    <rPh sb="115" eb="118">
      <t>ニュウキョシャ</t>
    </rPh>
    <rPh sb="119" eb="121">
      <t>チョクセツ</t>
    </rPh>
    <rPh sb="121" eb="123">
      <t>テイキョウ</t>
    </rPh>
    <rPh sb="125" eb="127">
      <t>ショクイン</t>
    </rPh>
    <rPh sb="128" eb="130">
      <t>ソウスウ</t>
    </rPh>
    <rPh sb="134" eb="136">
      <t>キンゾク</t>
    </rPh>
    <rPh sb="136" eb="138">
      <t>ネンスウ</t>
    </rPh>
    <rPh sb="139" eb="142">
      <t>ネンイジョウ</t>
    </rPh>
    <rPh sb="143" eb="144">
      <t>モノ</t>
    </rPh>
    <rPh sb="145" eb="146">
      <t>シ</t>
    </rPh>
    <rPh sb="148" eb="150">
      <t>ワリアイ</t>
    </rPh>
    <rPh sb="154" eb="155">
      <t>ブン</t>
    </rPh>
    <rPh sb="158" eb="160">
      <t>イジョウ</t>
    </rPh>
    <phoneticPr fontId="7"/>
  </si>
  <si>
    <t>②定員超過利用・人員基準欠如に該当していないこと。</t>
    <phoneticPr fontId="7"/>
  </si>
  <si>
    <t>別に厚生労働大臣が定める基準に適合する介護職員等の賃金の改善等を実施しているものとして市町村長に対し届出を行った指定地域密着型介護老人福祉施設が、入所者に対しサービスを提供した場合は、当該基準に掲げる区分に従い、次に掲げる単位数を所定単位数に加算していますか。
ただし、次に掲げるいずれかの加算を算定している場合においては、次に掲げるその他の加算は算定しない。</t>
    <rPh sb="84" eb="86">
      <t>テイキョウ</t>
    </rPh>
    <phoneticPr fontId="7"/>
  </si>
  <si>
    <t>介護職員等処遇改善加算</t>
    <rPh sb="4" eb="5">
      <t>トウ</t>
    </rPh>
    <phoneticPr fontId="4"/>
  </si>
  <si>
    <t>(1) 介護職員等処遇改善加算(Ⅰ)
　基本サービス費に各種加算減算を加えた総単位数の
　1000分の140に相当する単位数
(2) 介護職員等処遇改善加算(Ⅱ)
　基本サービス費に各種加算減算を加えた総単位数の
　1000分の136に相当する単位数
(3) 介護職員等処遇改善加算(Ⅲ)
　基本サービス費に各種加算減算を加えた総単位数の
　1000分の113に相当する単位数
(4) 介護職員等処遇改善加算(Ⅳ)
　基本サービス費に各種加算減算を加えた総単位数の
　1000分の90に相当する単位数</t>
    <phoneticPr fontId="7"/>
  </si>
  <si>
    <t>（標準様式1）</t>
    <rPh sb="1" eb="3">
      <t>ヒョウジュン</t>
    </rPh>
    <rPh sb="3" eb="5">
      <t>ヨウシキ</t>
    </rPh>
    <phoneticPr fontId="7"/>
  </si>
  <si>
    <t>従業者の勤務の体制及び勤務形態一覧表　</t>
  </si>
  <si>
    <t>サービス種別（</t>
    <rPh sb="4" eb="6">
      <t>シュベツ</t>
    </rPh>
    <phoneticPr fontId="4"/>
  </si>
  <si>
    <t>指定介護老人福祉施設（ユニット型）</t>
    <rPh sb="0" eb="2">
      <t>シテイ</t>
    </rPh>
    <rPh sb="2" eb="4">
      <t>カイゴ</t>
    </rPh>
    <rPh sb="4" eb="6">
      <t>ロウジン</t>
    </rPh>
    <rPh sb="6" eb="8">
      <t>フクシ</t>
    </rPh>
    <rPh sb="8" eb="10">
      <t>シセツ</t>
    </rPh>
    <rPh sb="15" eb="16">
      <t>ガタ</t>
    </rPh>
    <phoneticPr fontId="4"/>
  </si>
  <si>
    <t>）</t>
    <phoneticPr fontId="4"/>
  </si>
  <si>
    <t>令和</t>
    <rPh sb="0" eb="2">
      <t>レイワ</t>
    </rPh>
    <phoneticPr fontId="4"/>
  </si>
  <si>
    <t>(</t>
    <phoneticPr fontId="4"/>
  </si>
  <si>
    <t>)</t>
    <phoneticPr fontId="4"/>
  </si>
  <si>
    <t>年</t>
    <rPh sb="0" eb="1">
      <t>ネン</t>
    </rPh>
    <phoneticPr fontId="4"/>
  </si>
  <si>
    <t>月</t>
    <rPh sb="0" eb="1">
      <t>ゲツ</t>
    </rPh>
    <phoneticPr fontId="4"/>
  </si>
  <si>
    <t>事業所名（</t>
    <rPh sb="0" eb="3">
      <t>ジギョウショ</t>
    </rPh>
    <rPh sb="3" eb="4">
      <t>メイ</t>
    </rPh>
    <phoneticPr fontId="4"/>
  </si>
  <si>
    <t>○○○○</t>
    <phoneticPr fontId="4"/>
  </si>
  <si>
    <t>(1)</t>
    <phoneticPr fontId="4"/>
  </si>
  <si>
    <t>４週</t>
  </si>
  <si>
    <t>(2)</t>
    <phoneticPr fontId="4"/>
  </si>
  <si>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</si>
  <si>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4"/>
  </si>
  <si>
    <t>時間/週</t>
    <rPh sb="0" eb="2">
      <t>ジカン</t>
    </rPh>
    <rPh sb="3" eb="4">
      <t>シュウ</t>
    </rPh>
    <phoneticPr fontId="4"/>
  </si>
  <si>
    <t>時間/月</t>
    <rPh sb="0" eb="2">
      <t>ジカン</t>
    </rPh>
    <rPh sb="3" eb="4">
      <t>ツキ</t>
    </rPh>
    <phoneticPr fontId="4"/>
  </si>
  <si>
    <t>当月の日数</t>
    <rPh sb="0" eb="2">
      <t>トウゲツ</t>
    </rPh>
    <rPh sb="3" eb="5">
      <t>ニッスウ</t>
    </rPh>
    <phoneticPr fontId="4"/>
  </si>
  <si>
    <t>日</t>
    <rPh sb="0" eb="1">
      <t>ニチ</t>
    </rPh>
    <phoneticPr fontId="4"/>
  </si>
  <si>
    <t>(4) 入所者数（利用者数）</t>
    <rPh sb="4" eb="7">
      <t>ニュウショシャ</t>
    </rPh>
    <rPh sb="7" eb="8">
      <t>スウ</t>
    </rPh>
    <rPh sb="9" eb="12">
      <t>リヨウシャ</t>
    </rPh>
    <rPh sb="12" eb="13">
      <t>スウ</t>
    </rPh>
    <phoneticPr fontId="4"/>
  </si>
  <si>
    <t>（前年度の平均値または推定数）</t>
    <rPh sb="1" eb="4">
      <t>ゼンネンド</t>
    </rPh>
    <rPh sb="5" eb="8">
      <t>ヘイキンチ</t>
    </rPh>
    <rPh sb="11" eb="14">
      <t>スイテイスウ</t>
    </rPh>
    <phoneticPr fontId="4"/>
  </si>
  <si>
    <t>人</t>
    <rPh sb="0" eb="1">
      <t>ニン</t>
    </rPh>
    <phoneticPr fontId="4"/>
  </si>
  <si>
    <t>No</t>
    <phoneticPr fontId="4"/>
  </si>
  <si>
    <t>(5)
ユニットリーダー</t>
    <phoneticPr fontId="4"/>
  </si>
  <si>
    <t>(6)
ユニット名</t>
    <rPh sb="8" eb="9">
      <t>メイ</t>
    </rPh>
    <phoneticPr fontId="4"/>
  </si>
  <si>
    <t>(7) 
職種</t>
    <phoneticPr fontId="7"/>
  </si>
  <si>
    <t>(8)
勤務
形態</t>
    <phoneticPr fontId="7"/>
  </si>
  <si>
    <t>(9) 資格</t>
    <rPh sb="4" eb="6">
      <t>シカク</t>
    </rPh>
    <phoneticPr fontId="4"/>
  </si>
  <si>
    <t>(10) 氏　名</t>
    <phoneticPr fontId="7"/>
  </si>
  <si>
    <t>(11)</t>
    <phoneticPr fontId="4"/>
  </si>
  <si>
    <r>
      <t xml:space="preserve">(13)
</t>
    </r>
    <r>
      <rPr>
        <sz val="11"/>
        <rFont val="HGSｺﾞｼｯｸM"/>
        <family val="3"/>
        <charset val="128"/>
      </rPr>
      <t>週平均
勤務時間数</t>
    </r>
    <rPh sb="6" eb="8">
      <t>ヘイキン</t>
    </rPh>
    <rPh sb="9" eb="11">
      <t>キンム</t>
    </rPh>
    <rPh sb="11" eb="13">
      <t>ジカン</t>
    </rPh>
    <rPh sb="13" eb="14">
      <t>スウ</t>
    </rPh>
    <phoneticPr fontId="7"/>
  </si>
  <si>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</si>
  <si>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1週目</t>
    <rPh sb="1" eb="2">
      <t>シュウ</t>
    </rPh>
    <rPh sb="2" eb="3">
      <t>メ</t>
    </rPh>
    <phoneticPr fontId="4"/>
  </si>
  <si>
    <t>2週目</t>
    <rPh sb="1" eb="2">
      <t>シュウ</t>
    </rPh>
    <rPh sb="2" eb="3">
      <t>メ</t>
    </rPh>
    <phoneticPr fontId="4"/>
  </si>
  <si>
    <t>3週目</t>
    <rPh sb="1" eb="2">
      <t>シュウ</t>
    </rPh>
    <rPh sb="2" eb="3">
      <t>メ</t>
    </rPh>
    <phoneticPr fontId="4"/>
  </si>
  <si>
    <t>4週目</t>
    <rPh sb="1" eb="2">
      <t>シュウ</t>
    </rPh>
    <rPh sb="2" eb="3">
      <t>メ</t>
    </rPh>
    <phoneticPr fontId="4"/>
  </si>
  <si>
    <t>5週目</t>
    <rPh sb="1" eb="2">
      <t>シュウ</t>
    </rPh>
    <rPh sb="2" eb="3">
      <t>メ</t>
    </rPh>
    <phoneticPr fontId="4"/>
  </si>
  <si>
    <t>シフト記号</t>
    <rPh sb="3" eb="5">
      <t>キゴウ</t>
    </rPh>
    <phoneticPr fontId="17"/>
  </si>
  <si>
    <t>勤務時間数</t>
    <rPh sb="0" eb="2">
      <t>キンム</t>
    </rPh>
    <rPh sb="2" eb="5">
      <t>ジカンスウ</t>
    </rPh>
    <phoneticPr fontId="4"/>
  </si>
  <si>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4"/>
  </si>
  <si>
    <t>①看護職員</t>
    <rPh sb="1" eb="3">
      <t>カンゴ</t>
    </rPh>
    <rPh sb="3" eb="5">
      <t>ショクイン</t>
    </rPh>
    <phoneticPr fontId="4"/>
  </si>
  <si>
    <t>②介護職員</t>
    <rPh sb="1" eb="3">
      <t>カイゴ</t>
    </rPh>
    <rPh sb="3" eb="5">
      <t>ショクイン</t>
    </rPh>
    <phoneticPr fontId="4"/>
  </si>
  <si>
    <t>③看護職員と介護職員の合計</t>
    <rPh sb="1" eb="3">
      <t>カンゴ</t>
    </rPh>
    <rPh sb="3" eb="5">
      <t>ショクイン</t>
    </rPh>
    <rPh sb="6" eb="8">
      <t>カイゴ</t>
    </rPh>
    <rPh sb="8" eb="10">
      <t>ショクイン</t>
    </rPh>
    <rPh sb="11" eb="13">
      <t>ゴウケイ</t>
    </rPh>
    <phoneticPr fontId="4"/>
  </si>
  <si>
    <t>勤務形態</t>
    <rPh sb="0" eb="2">
      <t>キンム</t>
    </rPh>
    <rPh sb="2" eb="4">
      <t>ケイタイ</t>
    </rPh>
    <phoneticPr fontId="4"/>
  </si>
  <si>
    <t>勤務時間数合計</t>
    <rPh sb="0" eb="2">
      <t>キンム</t>
    </rPh>
    <rPh sb="2" eb="5">
      <t>ジカンスウ</t>
    </rPh>
    <rPh sb="5" eb="7">
      <t>ゴウケイ</t>
    </rPh>
    <phoneticPr fontId="4"/>
  </si>
  <si>
    <t>常勤換算の対象時間数</t>
    <rPh sb="0" eb="2">
      <t>ジョウキン</t>
    </rPh>
    <rPh sb="2" eb="4">
      <t>カンサン</t>
    </rPh>
    <rPh sb="5" eb="7">
      <t>タイショウ</t>
    </rPh>
    <rPh sb="7" eb="9">
      <t>ジカン</t>
    </rPh>
    <rPh sb="9" eb="10">
      <t>スウ</t>
    </rPh>
    <phoneticPr fontId="4"/>
  </si>
  <si>
    <t>常勤換算方法対象外の</t>
    <rPh sb="0" eb="2">
      <t>ジョウキン</t>
    </rPh>
    <rPh sb="2" eb="4">
      <t>カンサン</t>
    </rPh>
    <rPh sb="4" eb="6">
      <t>ホウホウ</t>
    </rPh>
    <rPh sb="6" eb="9">
      <t>タイショウガイ</t>
    </rPh>
    <phoneticPr fontId="4"/>
  </si>
  <si>
    <t>当月合計</t>
    <rPh sb="0" eb="2">
      <t>トウゲツ</t>
    </rPh>
    <rPh sb="2" eb="4">
      <t>ゴウケイ</t>
    </rPh>
    <phoneticPr fontId="4"/>
  </si>
  <si>
    <t>週平均</t>
    <rPh sb="0" eb="3">
      <t>シュウヘイキン</t>
    </rPh>
    <phoneticPr fontId="4"/>
  </si>
  <si>
    <t>常勤の従業者の人数</t>
    <rPh sb="0" eb="2">
      <t>ジョウキン</t>
    </rPh>
    <rPh sb="3" eb="6">
      <t>ジュウギョウシャ</t>
    </rPh>
    <rPh sb="7" eb="9">
      <t>ニンズウ</t>
    </rPh>
    <phoneticPr fontId="4"/>
  </si>
  <si>
    <t>看護職員</t>
    <rPh sb="0" eb="2">
      <t>カンゴ</t>
    </rPh>
    <rPh sb="2" eb="4">
      <t>ショクイン</t>
    </rPh>
    <phoneticPr fontId="4"/>
  </si>
  <si>
    <t>介護職員</t>
    <rPh sb="0" eb="2">
      <t>カイゴ</t>
    </rPh>
    <rPh sb="2" eb="4">
      <t>ショクイン</t>
    </rPh>
    <phoneticPr fontId="4"/>
  </si>
  <si>
    <t>合計</t>
    <rPh sb="0" eb="2">
      <t>ゴウケイ</t>
    </rPh>
    <phoneticPr fontId="4"/>
  </si>
  <si>
    <t>A</t>
    <phoneticPr fontId="4"/>
  </si>
  <si>
    <t>＋</t>
    <phoneticPr fontId="4"/>
  </si>
  <si>
    <t>＝</t>
    <phoneticPr fontId="4"/>
  </si>
  <si>
    <t>B</t>
    <phoneticPr fontId="4"/>
  </si>
  <si>
    <t>C</t>
    <phoneticPr fontId="4"/>
  </si>
  <si>
    <t>-</t>
    <phoneticPr fontId="4"/>
  </si>
  <si>
    <t>D</t>
    <phoneticPr fontId="4"/>
  </si>
  <si>
    <t>（勤務形態の記号）</t>
    <rPh sb="1" eb="3">
      <t>キンム</t>
    </rPh>
    <rPh sb="3" eb="5">
      <t>ケイタイ</t>
    </rPh>
    <rPh sb="6" eb="8">
      <t>キゴウ</t>
    </rPh>
    <phoneticPr fontId="4"/>
  </si>
  <si>
    <t>記号</t>
    <rPh sb="0" eb="2">
      <t>キゴウ</t>
    </rPh>
    <phoneticPr fontId="4"/>
  </si>
  <si>
    <t>区分</t>
    <rPh sb="0" eb="2">
      <t>クブン</t>
    </rPh>
    <phoneticPr fontId="4"/>
  </si>
  <si>
    <t>常勤で専従</t>
    <rPh sb="0" eb="2">
      <t>ジョウキン</t>
    </rPh>
    <rPh sb="3" eb="5">
      <t>センジュウ</t>
    </rPh>
    <phoneticPr fontId="4"/>
  </si>
  <si>
    <t>■ 常勤換算方法による人数</t>
    <rPh sb="2" eb="4">
      <t>ジョウキン</t>
    </rPh>
    <rPh sb="4" eb="6">
      <t>カンサン</t>
    </rPh>
    <rPh sb="6" eb="8">
      <t>ホウホウ</t>
    </rPh>
    <rPh sb="11" eb="13">
      <t>ニンズウ</t>
    </rPh>
    <phoneticPr fontId="4"/>
  </si>
  <si>
    <t>基準：</t>
    <rPh sb="0" eb="2">
      <t>キジュン</t>
    </rPh>
    <phoneticPr fontId="4"/>
  </si>
  <si>
    <t>週</t>
  </si>
  <si>
    <t>常勤で兼務</t>
    <rPh sb="0" eb="2">
      <t>ジョウキン</t>
    </rPh>
    <rPh sb="3" eb="5">
      <t>ケンム</t>
    </rPh>
    <phoneticPr fontId="4"/>
  </si>
  <si>
    <t>常勤換算の</t>
    <rPh sb="0" eb="2">
      <t>ジョウキン</t>
    </rPh>
    <rPh sb="2" eb="4">
      <t>カンサン</t>
    </rPh>
    <phoneticPr fontId="4"/>
  </si>
  <si>
    <t>常勤の従業者が</t>
    <rPh sb="0" eb="2">
      <t>ジョウキン</t>
    </rPh>
    <rPh sb="3" eb="6">
      <t>ジュウギョウシャ</t>
    </rPh>
    <phoneticPr fontId="4"/>
  </si>
  <si>
    <t>非常勤で専従</t>
    <rPh sb="0" eb="3">
      <t>ヒジョウキン</t>
    </rPh>
    <rPh sb="4" eb="6">
      <t>センジュウ</t>
    </rPh>
    <phoneticPr fontId="4"/>
  </si>
  <si>
    <t>常勤換算後の人数</t>
    <rPh sb="0" eb="2">
      <t>ジョウキン</t>
    </rPh>
    <rPh sb="2" eb="4">
      <t>カンサン</t>
    </rPh>
    <rPh sb="4" eb="5">
      <t>ゴ</t>
    </rPh>
    <rPh sb="6" eb="8">
      <t>ニンズウ</t>
    </rPh>
    <phoneticPr fontId="4"/>
  </si>
  <si>
    <t>非常勤で兼務</t>
    <rPh sb="0" eb="3">
      <t>ヒジョウキン</t>
    </rPh>
    <rPh sb="4" eb="6">
      <t>ケンム</t>
    </rPh>
    <phoneticPr fontId="4"/>
  </si>
  <si>
    <t>÷</t>
    <phoneticPr fontId="4"/>
  </si>
  <si>
    <t>（小数点第2位以下切り捨て）</t>
    <rPh sb="1" eb="4">
      <t>ショウスウテン</t>
    </rPh>
    <rPh sb="4" eb="5">
      <t>ダイ</t>
    </rPh>
    <rPh sb="6" eb="7">
      <t>イ</t>
    </rPh>
    <rPh sb="7" eb="9">
      <t>イカ</t>
    </rPh>
    <rPh sb="9" eb="10">
      <t>キ</t>
    </rPh>
    <rPh sb="11" eb="12">
      <t>ス</t>
    </rPh>
    <phoneticPr fontId="4"/>
  </si>
  <si>
    <t>■ 看護職員の常勤換算方法による人数</t>
    <rPh sb="2" eb="4">
      <t>カンゴ</t>
    </rPh>
    <rPh sb="4" eb="6">
      <t>ショクイン</t>
    </rPh>
    <rPh sb="7" eb="9">
      <t>ジョウキン</t>
    </rPh>
    <rPh sb="9" eb="11">
      <t>カンサン</t>
    </rPh>
    <rPh sb="11" eb="13">
      <t>ホウホウ</t>
    </rPh>
    <rPh sb="16" eb="18">
      <t>ニンズウ</t>
    </rPh>
    <phoneticPr fontId="4"/>
  </si>
  <si>
    <t>■ 介護職員の常勤換算方法による人数</t>
    <rPh sb="2" eb="4">
      <t>カイゴ</t>
    </rPh>
    <rPh sb="4" eb="6">
      <t>ショクイン</t>
    </rPh>
    <rPh sb="7" eb="9">
      <t>ジョウキン</t>
    </rPh>
    <rPh sb="9" eb="11">
      <t>カンサン</t>
    </rPh>
    <rPh sb="11" eb="13">
      <t>ホウホウ</t>
    </rPh>
    <rPh sb="16" eb="18">
      <t>ニンズウ</t>
    </rPh>
    <phoneticPr fontId="4"/>
  </si>
  <si>
    <t>常勤の従業者の人数</t>
  </si>
  <si>
    <t>常勤換算方法による人数</t>
    <rPh sb="0" eb="2">
      <t>ジョウキン</t>
    </rPh>
    <rPh sb="2" eb="4">
      <t>カンサン</t>
    </rPh>
    <rPh sb="4" eb="6">
      <t>ホウホウ</t>
    </rPh>
    <rPh sb="9" eb="11">
      <t>ニンズウ</t>
    </rPh>
    <phoneticPr fontId="4"/>
  </si>
  <si>
    <t>≪要 提出≫</t>
    <rPh sb="1" eb="2">
      <t>ヨウ</t>
    </rPh>
    <rPh sb="3" eb="5">
      <t>テイシュツ</t>
    </rPh>
    <phoneticPr fontId="4"/>
  </si>
  <si>
    <t>■シフト記号表（勤務時間帯）</t>
    <rPh sb="4" eb="6">
      <t>キゴウ</t>
    </rPh>
    <rPh sb="6" eb="7">
      <t>ヒョウ</t>
    </rPh>
    <rPh sb="8" eb="10">
      <t>キンム</t>
    </rPh>
    <rPh sb="10" eb="13">
      <t>ジカンタイ</t>
    </rPh>
    <phoneticPr fontId="4"/>
  </si>
  <si>
    <t>※24時間表記</t>
    <rPh sb="3" eb="5">
      <t>ジカン</t>
    </rPh>
    <rPh sb="5" eb="7">
      <t>ヒョウキ</t>
    </rPh>
    <phoneticPr fontId="4"/>
  </si>
  <si>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4"/>
  </si>
  <si>
    <t>勤務時間</t>
    <rPh sb="0" eb="2">
      <t>キンム</t>
    </rPh>
    <rPh sb="2" eb="4">
      <t>ジカン</t>
    </rPh>
    <phoneticPr fontId="4"/>
  </si>
  <si>
    <t>自由記載欄</t>
    <rPh sb="0" eb="2">
      <t>ジユウ</t>
    </rPh>
    <rPh sb="2" eb="4">
      <t>キサイ</t>
    </rPh>
    <rPh sb="4" eb="5">
      <t>ラン</t>
    </rPh>
    <phoneticPr fontId="4"/>
  </si>
  <si>
    <t>始業時刻</t>
    <rPh sb="0" eb="2">
      <t>シギョウ</t>
    </rPh>
    <rPh sb="2" eb="4">
      <t>ジコク</t>
    </rPh>
    <phoneticPr fontId="4"/>
  </si>
  <si>
    <t>終業時刻</t>
    <rPh sb="0" eb="2">
      <t>シュウギョウ</t>
    </rPh>
    <rPh sb="2" eb="4">
      <t>ジコク</t>
    </rPh>
    <phoneticPr fontId="4"/>
  </si>
  <si>
    <t>うち、休憩時間</t>
    <rPh sb="3" eb="5">
      <t>キュウケイ</t>
    </rPh>
    <rPh sb="5" eb="7">
      <t>ジカン</t>
    </rPh>
    <phoneticPr fontId="4"/>
  </si>
  <si>
    <t>a</t>
    <phoneticPr fontId="4"/>
  </si>
  <si>
    <t>：</t>
    <phoneticPr fontId="4"/>
  </si>
  <si>
    <t>～</t>
    <phoneticPr fontId="4"/>
  </si>
  <si>
    <t>（</t>
    <phoneticPr fontId="4"/>
  </si>
  <si>
    <t>b</t>
    <phoneticPr fontId="4"/>
  </si>
  <si>
    <t>c</t>
    <phoneticPr fontId="4"/>
  </si>
  <si>
    <t>d</t>
    <phoneticPr fontId="4"/>
  </si>
  <si>
    <t>e</t>
    <phoneticPr fontId="4"/>
  </si>
  <si>
    <t>f</t>
    <phoneticPr fontId="4"/>
  </si>
  <si>
    <t>g</t>
    <phoneticPr fontId="4"/>
  </si>
  <si>
    <t>h</t>
    <phoneticPr fontId="4"/>
  </si>
  <si>
    <t>（夜勤）16:00～翌9:00勤務</t>
    <rPh sb="1" eb="3">
      <t>ヤキン</t>
    </rPh>
    <rPh sb="10" eb="11">
      <t>ヨク</t>
    </rPh>
    <rPh sb="15" eb="17">
      <t>キンム</t>
    </rPh>
    <phoneticPr fontId="4"/>
  </si>
  <si>
    <t>i</t>
    <phoneticPr fontId="4"/>
  </si>
  <si>
    <t>（夜勤）16:00～翌9:00勤務</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</si>
  <si>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</si>
  <si>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</si>
  <si>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</si>
  <si>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</si>
  <si>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</si>
  <si>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</si>
  <si>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</si>
  <si>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</si>
  <si>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</si>
  <si>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</si>
  <si>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</si>
  <si>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</si>
  <si>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</si>
  <si>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w</t>
    <phoneticPr fontId="4"/>
  </si>
  <si>
    <t>x</t>
    <phoneticPr fontId="4"/>
  </si>
  <si>
    <t>y</t>
    <phoneticPr fontId="4"/>
  </si>
  <si>
    <t>z</t>
    <phoneticPr fontId="4"/>
  </si>
  <si>
    <t>aa</t>
    <phoneticPr fontId="4"/>
  </si>
  <si>
    <t>ab</t>
    <phoneticPr fontId="4"/>
  </si>
  <si>
    <t>ac</t>
    <phoneticPr fontId="4"/>
  </si>
  <si>
    <t>ad</t>
    <phoneticPr fontId="4"/>
  </si>
  <si>
    <t>ae</t>
    <phoneticPr fontId="4"/>
  </si>
  <si>
    <t>af</t>
    <phoneticPr fontId="4"/>
  </si>
  <si>
    <t>ag</t>
    <phoneticPr fontId="4"/>
  </si>
  <si>
    <t>1日に2回勤務する場合</t>
    <rPh sb="1" eb="2">
      <t>ニチ</t>
    </rPh>
    <rPh sb="4" eb="5">
      <t>カイ</t>
    </rPh>
    <rPh sb="5" eb="7">
      <t>キンム</t>
    </rPh>
    <rPh sb="9" eb="11">
      <t>バアイ</t>
    </rPh>
    <phoneticPr fontId="4"/>
  </si>
  <si>
    <t>ah</t>
    <phoneticPr fontId="4"/>
  </si>
  <si>
    <t>1日に2回勤務する場合</t>
    <phoneticPr fontId="4"/>
  </si>
  <si>
    <t>ai</t>
    <phoneticPr fontId="4"/>
  </si>
  <si>
    <t>・職種ごとの勤務時間を「○：○○～○：○○」と表記することが困難な場合は、No18～33を活用し、</t>
    <rPh sb="45" eb="47">
      <t>カツヨウ</t>
    </rPh>
    <phoneticPr fontId="4"/>
  </si>
  <si>
    <t xml:space="preserve">   勤務時間数のみを入力してください。</t>
    <phoneticPr fontId="4"/>
  </si>
  <si>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4"/>
  </si>
  <si>
    <t xml:space="preserve">   入力の補助を目的とするものですので、結果に誤りがないかご確認ください。</t>
    <phoneticPr fontId="4"/>
  </si>
  <si>
    <t>・シフト記号が足りない場合は、適宜、行を追加してください。</t>
    <rPh sb="4" eb="6">
      <t>キゴウ</t>
    </rPh>
    <rPh sb="7" eb="8">
      <t>タ</t>
    </rPh>
    <rPh sb="11" eb="13">
      <t>バアイ</t>
    </rPh>
    <rPh sb="15" eb="17">
      <t>テキギ</t>
    </rPh>
    <rPh sb="18" eb="19">
      <t>ギョウ</t>
    </rPh>
    <rPh sb="20" eb="22">
      <t>ツイカ</t>
    </rPh>
    <phoneticPr fontId="4"/>
  </si>
  <si>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
  </si>
  <si>
    <t>≪提出不要≫</t>
    <rPh sb="1" eb="3">
      <t>テイシュツ</t>
    </rPh>
    <rPh sb="3" eb="5">
      <t>フヨウ</t>
    </rPh>
    <phoneticPr fontId="4"/>
  </si>
  <si>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7"/>
  </si>
  <si>
    <t>・・・直接入力する必要がある箇所です。</t>
    <rPh sb="3" eb="5">
      <t>チョクセツ</t>
    </rPh>
    <rPh sb="5" eb="7">
      <t>ニュウリョク</t>
    </rPh>
    <rPh sb="9" eb="11">
      <t>ヒツヨウ</t>
    </rPh>
    <rPh sb="14" eb="16">
      <t>カショ</t>
    </rPh>
    <phoneticPr fontId="4"/>
  </si>
  <si>
    <t>下記の記入方法に従って、入力してください。</t>
    <phoneticPr fontId="4"/>
  </si>
  <si>
    <t>・・・プルダウンから選択して入力する必要がある箇所です。</t>
    <rPh sb="10" eb="12">
      <t>センタク</t>
    </rPh>
    <rPh sb="14" eb="16">
      <t>ニュウリョク</t>
    </rPh>
    <rPh sb="18" eb="20">
      <t>ヒツヨウ</t>
    </rPh>
    <rPh sb="23" eb="25">
      <t>カショ</t>
    </rPh>
    <phoneticPr fontId="4"/>
  </si>
  <si>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</si>
  <si>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
  </si>
  <si>
    <t>　(1) 「４週」・「暦月」のいずれかを選択してください。</t>
    <rPh sb="7" eb="8">
      <t>シュウ</t>
    </rPh>
    <rPh sb="11" eb="12">
      <t>レキ</t>
    </rPh>
    <rPh sb="12" eb="13">
      <t>ツキ</t>
    </rPh>
    <rPh sb="20" eb="22">
      <t>センタク</t>
    </rPh>
    <phoneticPr fontId="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</si>
  <si>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</si>
  <si>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</si>
  <si>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4"/>
  </si>
  <si>
    <t>　　  小数点第2位以下を切り上げ）とします。新規又は再開の場合は、推定数を入力してください。</t>
    <phoneticPr fontId="4"/>
  </si>
  <si>
    <t>　(5) ユニットリーダーに以下の印をつけてください。</t>
    <rPh sb="14" eb="16">
      <t>イカ</t>
    </rPh>
    <rPh sb="17" eb="18">
      <t>シルシ</t>
    </rPh>
    <phoneticPr fontId="4"/>
  </si>
  <si>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4"/>
  </si>
  <si>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4"/>
  </si>
  <si>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4"/>
  </si>
  <si>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4"/>
  </si>
  <si>
    <t>　　  原則、そのユニットを並べて記載してください。</t>
    <rPh sb="4" eb="6">
      <t>ゲンソク</t>
    </rPh>
    <rPh sb="14" eb="15">
      <t>ナラ</t>
    </rPh>
    <rPh sb="17" eb="19">
      <t>キサイ</t>
    </rPh>
    <phoneticPr fontId="4"/>
  </si>
  <si>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4"/>
  </si>
  <si>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4"/>
  </si>
  <si>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4"/>
  </si>
  <si>
    <t>職種名</t>
    <rPh sb="0" eb="2">
      <t>ショクシュ</t>
    </rPh>
    <rPh sb="2" eb="3">
      <t>メイ</t>
    </rPh>
    <phoneticPr fontId="4"/>
  </si>
  <si>
    <t>管理者</t>
    <rPh sb="0" eb="3">
      <t>カンリシャ</t>
    </rPh>
    <phoneticPr fontId="4"/>
  </si>
  <si>
    <t>医師</t>
    <rPh sb="0" eb="2">
      <t>イシ</t>
    </rPh>
    <phoneticPr fontId="4"/>
  </si>
  <si>
    <t>生活相談員</t>
    <rPh sb="0" eb="2">
      <t>セイカツ</t>
    </rPh>
    <rPh sb="2" eb="5">
      <t>ソウダンイン</t>
    </rPh>
    <phoneticPr fontId="4"/>
  </si>
  <si>
    <t>栄養士</t>
    <rPh sb="0" eb="3">
      <t>エイヨウシ</t>
    </rPh>
    <phoneticPr fontId="4"/>
  </si>
  <si>
    <t>機能訓練指導員</t>
    <rPh sb="0" eb="2">
      <t>キノウ</t>
    </rPh>
    <rPh sb="2" eb="4">
      <t>クンレン</t>
    </rPh>
    <rPh sb="4" eb="7">
      <t>シドウイン</t>
    </rPh>
    <phoneticPr fontId="4"/>
  </si>
  <si>
    <t>介護支援専門員</t>
    <rPh sb="0" eb="2">
      <t>カイゴ</t>
    </rPh>
    <rPh sb="2" eb="4">
      <t>シエン</t>
    </rPh>
    <rPh sb="4" eb="7">
      <t>センモンイン</t>
    </rPh>
    <phoneticPr fontId="4"/>
  </si>
  <si>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</si>
  <si>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
  </si>
  <si>
    <t>非常勤で兼務</t>
    <rPh sb="0" eb="1">
      <t>ヒ</t>
    </rPh>
    <rPh sb="1" eb="3">
      <t>ジョウキン</t>
    </rPh>
    <rPh sb="4" eb="6">
      <t>ケンム</t>
    </rPh>
    <phoneticPr fontId="4"/>
  </si>
  <si>
    <t>（注）常勤・非常勤の区分について</t>
    <rPh sb="1" eb="2">
      <t>チュウ</t>
    </rPh>
    <rPh sb="3" eb="5">
      <t>ジョウキン</t>
    </rPh>
    <rPh sb="6" eb="9">
      <t>ヒジョウキン</t>
    </rPh>
    <rPh sb="10" eb="12">
      <t>クブン</t>
    </rPh>
    <phoneticPr fontId="4"/>
  </si>
  <si>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</si>
  <si>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</si>
  <si>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</si>
  <si>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4"/>
  </si>
  <si>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4"/>
  </si>
  <si>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4"/>
  </si>
  <si>
    <t>　(10) 従業者の氏名を記入してください。</t>
    <rPh sb="6" eb="9">
      <t>ジュウギョウシャ</t>
    </rPh>
    <rPh sb="10" eb="12">
      <t>シメイ</t>
    </rPh>
    <rPh sb="13" eb="15">
      <t>キニュウ</t>
    </rPh>
    <phoneticPr fontId="4"/>
  </si>
  <si>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4"/>
  </si>
  <si>
    <t>　　  ※ 指定基準の確認に際しては、４週分の入力で差し支えありません。</t>
  </si>
  <si>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</si>
  <si>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</si>
  <si>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</si>
  <si>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</si>
  <si>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
  </si>
  <si>
    <t>　　　 その他、特記事項欄としてもご活用ください。</t>
    <rPh sb="6" eb="7">
      <t>タ</t>
    </rPh>
    <rPh sb="8" eb="10">
      <t>トッキ</t>
    </rPh>
    <rPh sb="10" eb="12">
      <t>ジコウ</t>
    </rPh>
    <rPh sb="12" eb="13">
      <t>ラン</t>
    </rPh>
    <rPh sb="18" eb="20">
      <t>カツヨウ</t>
    </rPh>
    <phoneticPr fontId="4"/>
  </si>
  <si>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4"/>
  </si>
  <si>
    <t>　　　　○ 常勤換算方法とは、非常勤の従業者について「事業所の従業者の勤務延時間数を当該事業所において常勤の従業者が勤務すべき時間数で除することにより、</t>
    <phoneticPr fontId="4"/>
  </si>
  <si>
    <t>　　　　　常勤の従業者の員数に換算する方法」であるため、常勤の従業者については常勤換算方法によらず、実人数で計算する。</t>
    <phoneticPr fontId="4"/>
  </si>
  <si>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4"/>
  </si>
  <si>
    <t>　　　　　手入力すること。</t>
    <phoneticPr fontId="4"/>
  </si>
  <si>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</si>
  <si>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</si>
  <si>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
  </si>
  <si>
    <t>１．サービス種別</t>
    <rPh sb="6" eb="8">
      <t>シュベツ</t>
    </rPh>
    <phoneticPr fontId="4"/>
  </si>
  <si>
    <t>サービス種別</t>
    <rPh sb="4" eb="6">
      <t>シュベツ</t>
    </rPh>
    <phoneticPr fontId="4"/>
  </si>
  <si>
    <t>指定介護老人福祉施設（従来型）</t>
    <rPh sb="0" eb="2">
      <t>シテイ</t>
    </rPh>
    <rPh sb="2" eb="4">
      <t>カイゴ</t>
    </rPh>
    <rPh sb="4" eb="6">
      <t>ロウジン</t>
    </rPh>
    <rPh sb="6" eb="8">
      <t>フクシ</t>
    </rPh>
    <rPh sb="8" eb="10">
      <t>シセツ</t>
    </rPh>
    <rPh sb="11" eb="13">
      <t>ジュウライ</t>
    </rPh>
    <rPh sb="13" eb="14">
      <t>ガタ</t>
    </rPh>
    <phoneticPr fontId="4"/>
  </si>
  <si>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</si>
  <si>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4"/>
  </si>
  <si>
    <t>短期入所生活介護（従来型）</t>
    <rPh sb="0" eb="2">
      <t>タンキ</t>
    </rPh>
    <rPh sb="2" eb="4">
      <t>ニュウショ</t>
    </rPh>
    <rPh sb="4" eb="6">
      <t>セイカツ</t>
    </rPh>
    <rPh sb="6" eb="8">
      <t>カイゴ</t>
    </rPh>
    <rPh sb="9" eb="11">
      <t>ジュウライ</t>
    </rPh>
    <rPh sb="11" eb="12">
      <t>ガタ</t>
    </rPh>
    <phoneticPr fontId="4"/>
  </si>
  <si>
    <t>短期入所生活介護（ユニット型）</t>
    <rPh sb="0" eb="2">
      <t>タンキ</t>
    </rPh>
    <rPh sb="2" eb="4">
      <t>ニュウショ</t>
    </rPh>
    <rPh sb="4" eb="6">
      <t>セイカツ</t>
    </rPh>
    <rPh sb="6" eb="8">
      <t>カイゴ</t>
    </rPh>
    <rPh sb="13" eb="14">
      <t>ガタ</t>
    </rPh>
    <phoneticPr fontId="4"/>
  </si>
  <si>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4"/>
  </si>
  <si>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4"/>
  </si>
  <si>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4"/>
  </si>
  <si>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4"/>
  </si>
  <si>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4"/>
  </si>
  <si>
    <t>ー</t>
    <phoneticPr fontId="4"/>
  </si>
  <si>
    <t>２．職種名・資格名称</t>
    <rPh sb="2" eb="4">
      <t>ショクシュ</t>
    </rPh>
    <rPh sb="4" eb="5">
      <t>メイ</t>
    </rPh>
    <rPh sb="6" eb="8">
      <t>シカク</t>
    </rPh>
    <rPh sb="8" eb="10">
      <t>メイショウ</t>
    </rPh>
    <phoneticPr fontId="4"/>
  </si>
  <si>
    <t>資格</t>
    <rPh sb="0" eb="2">
      <t>シカク</t>
    </rPh>
    <phoneticPr fontId="4"/>
  </si>
  <si>
    <t>社会福祉主事任用資格</t>
    <rPh sb="0" eb="2">
      <t>シャカイ</t>
    </rPh>
    <rPh sb="2" eb="4">
      <t>フクシ</t>
    </rPh>
    <rPh sb="4" eb="6">
      <t>シュジ</t>
    </rPh>
    <rPh sb="6" eb="8">
      <t>ニンヨウ</t>
    </rPh>
    <rPh sb="8" eb="10">
      <t>シカク</t>
    </rPh>
    <phoneticPr fontId="4"/>
  </si>
  <si>
    <t>看護師</t>
    <rPh sb="0" eb="3">
      <t>カンゴシ</t>
    </rPh>
    <phoneticPr fontId="13"/>
  </si>
  <si>
    <t>介護福祉士</t>
    <rPh sb="0" eb="2">
      <t>カイゴ</t>
    </rPh>
    <rPh sb="2" eb="5">
      <t>フクシシ</t>
    </rPh>
    <phoneticPr fontId="4"/>
  </si>
  <si>
    <t>管理栄養士</t>
    <rPh sb="0" eb="2">
      <t>カンリ</t>
    </rPh>
    <rPh sb="2" eb="5">
      <t>エイヨウシ</t>
    </rPh>
    <phoneticPr fontId="4"/>
  </si>
  <si>
    <t>理学療法士</t>
    <rPh sb="0" eb="2">
      <t>リガク</t>
    </rPh>
    <rPh sb="2" eb="5">
      <t>リョウホウシ</t>
    </rPh>
    <phoneticPr fontId="4"/>
  </si>
  <si>
    <t>社会福祉事業に2年以上従事</t>
    <rPh sb="0" eb="2">
      <t>シャカイ</t>
    </rPh>
    <rPh sb="2" eb="4">
      <t>フクシ</t>
    </rPh>
    <rPh sb="4" eb="6">
      <t>ジギョウ</t>
    </rPh>
    <rPh sb="8" eb="9">
      <t>ネン</t>
    </rPh>
    <rPh sb="9" eb="11">
      <t>イジョウ</t>
    </rPh>
    <rPh sb="11" eb="13">
      <t>ジュウジ</t>
    </rPh>
    <phoneticPr fontId="4"/>
  </si>
  <si>
    <t>社会福祉士</t>
    <rPh sb="0" eb="2">
      <t>シャカイ</t>
    </rPh>
    <rPh sb="2" eb="5">
      <t>フクシシ</t>
    </rPh>
    <phoneticPr fontId="4"/>
  </si>
  <si>
    <t>准看護師</t>
    <rPh sb="0" eb="4">
      <t>ジュンカンゴシ</t>
    </rPh>
    <phoneticPr fontId="4"/>
  </si>
  <si>
    <t>作業療法士</t>
    <rPh sb="0" eb="2">
      <t>サギョウ</t>
    </rPh>
    <rPh sb="2" eb="5">
      <t>リョウホウシ</t>
    </rPh>
    <phoneticPr fontId="4"/>
  </si>
  <si>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4"/>
  </si>
  <si>
    <t>精神保健福祉士</t>
    <rPh sb="0" eb="2">
      <t>セイシン</t>
    </rPh>
    <rPh sb="2" eb="4">
      <t>ホケン</t>
    </rPh>
    <rPh sb="4" eb="7">
      <t>フクシシ</t>
    </rPh>
    <phoneticPr fontId="4"/>
  </si>
  <si>
    <t>言語聴覚士</t>
    <rPh sb="0" eb="2">
      <t>ゲンゴ</t>
    </rPh>
    <rPh sb="2" eb="5">
      <t>チョウカクシ</t>
    </rPh>
    <phoneticPr fontId="4"/>
  </si>
  <si>
    <t>看護師</t>
    <rPh sb="0" eb="3">
      <t>カンゴシ</t>
    </rPh>
    <phoneticPr fontId="4"/>
  </si>
  <si>
    <t>柔道整復師</t>
    <rPh sb="0" eb="2">
      <t>ジュウドウ</t>
    </rPh>
    <rPh sb="2" eb="5">
      <t>セイフクシ</t>
    </rPh>
    <phoneticPr fontId="4"/>
  </si>
  <si>
    <t>あん摩マッサージ指圧師</t>
    <rPh sb="2" eb="3">
      <t>マ</t>
    </rPh>
    <rPh sb="8" eb="11">
      <t>シアツシ</t>
    </rPh>
    <phoneticPr fontId="4"/>
  </si>
  <si>
    <t>はり師</t>
    <rPh sb="2" eb="3">
      <t>シ</t>
    </rPh>
    <phoneticPr fontId="4"/>
  </si>
  <si>
    <t>きゅう師</t>
    <rPh sb="3" eb="4">
      <t>シ</t>
    </rPh>
    <phoneticPr fontId="4"/>
  </si>
  <si>
    <t>【自治体の皆様へ】</t>
    <rPh sb="1" eb="4">
      <t>ジチタイ</t>
    </rPh>
    <rPh sb="5" eb="7">
      <t>ミナサマ</t>
    </rPh>
    <phoneticPr fontId="4"/>
  </si>
  <si>
    <t>※ INDIRECT関数使用のため、以下のとおりセルに「名前の定義」をしています。</t>
    <rPh sb="10" eb="12">
      <t>カンスウ</t>
    </rPh>
    <rPh sb="12" eb="14">
      <t>シヨウ</t>
    </rPh>
    <rPh sb="18" eb="20">
      <t>イカ</t>
    </rPh>
    <rPh sb="28" eb="30">
      <t>ナマエ</t>
    </rPh>
    <rPh sb="31" eb="33">
      <t>テイギ</t>
    </rPh>
    <phoneticPr fontId="4"/>
  </si>
  <si>
    <t>　21行目・・・「職種」</t>
    <rPh sb="3" eb="5">
      <t>ギョウメ</t>
    </rPh>
    <rPh sb="9" eb="11">
      <t>ショクシュ</t>
    </rPh>
    <phoneticPr fontId="4"/>
  </si>
  <si>
    <t>　C列・・・「管理者」</t>
    <rPh sb="2" eb="3">
      <t>レツ</t>
    </rPh>
    <rPh sb="7" eb="10">
      <t>カンリシャ</t>
    </rPh>
    <phoneticPr fontId="4"/>
  </si>
  <si>
    <t>　D列・・・「医師」</t>
    <rPh sb="2" eb="3">
      <t>レツ</t>
    </rPh>
    <rPh sb="7" eb="9">
      <t>イシ</t>
    </rPh>
    <phoneticPr fontId="4"/>
  </si>
  <si>
    <t>　E列・・・「生活相談員」</t>
    <rPh sb="2" eb="3">
      <t>レツ</t>
    </rPh>
    <rPh sb="7" eb="9">
      <t>セイカツ</t>
    </rPh>
    <rPh sb="9" eb="12">
      <t>ソウダンイン</t>
    </rPh>
    <phoneticPr fontId="4"/>
  </si>
  <si>
    <t>　F列・・・「看護職員」</t>
    <rPh sb="2" eb="3">
      <t>レツ</t>
    </rPh>
    <rPh sb="7" eb="9">
      <t>カンゴ</t>
    </rPh>
    <rPh sb="9" eb="11">
      <t>ショクイン</t>
    </rPh>
    <phoneticPr fontId="4"/>
  </si>
  <si>
    <t>　G列・・・「介護職員」</t>
    <rPh sb="2" eb="3">
      <t>レツ</t>
    </rPh>
    <rPh sb="7" eb="9">
      <t>カイゴ</t>
    </rPh>
    <rPh sb="9" eb="11">
      <t>ショクイン</t>
    </rPh>
    <phoneticPr fontId="4"/>
  </si>
  <si>
    <t>　H列・・・「栄養士」</t>
    <rPh sb="2" eb="3">
      <t>レツ</t>
    </rPh>
    <rPh sb="7" eb="10">
      <t>エイヨウシ</t>
    </rPh>
    <phoneticPr fontId="4"/>
  </si>
  <si>
    <t>　I列・・・「機能訓練指導員」</t>
    <rPh sb="2" eb="3">
      <t>レツ</t>
    </rPh>
    <rPh sb="7" eb="9">
      <t>キノウ</t>
    </rPh>
    <rPh sb="9" eb="11">
      <t>クンレン</t>
    </rPh>
    <rPh sb="11" eb="14">
      <t>シドウイン</t>
    </rPh>
    <phoneticPr fontId="4"/>
  </si>
  <si>
    <t>　J列・・・「介護支援専門員」</t>
    <rPh sb="2" eb="3">
      <t>レツ</t>
    </rPh>
    <rPh sb="7" eb="9">
      <t>カイゴ</t>
    </rPh>
    <rPh sb="9" eb="11">
      <t>シエン</t>
    </rPh>
    <rPh sb="11" eb="14">
      <t>センモンイン</t>
    </rPh>
    <phoneticPr fontId="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</si>
  <si>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
  </si>
  <si>
    <t>　行が足りない場合は、適宜追加してください。</t>
    <rPh sb="1" eb="2">
      <t>ギョウ</t>
    </rPh>
    <rPh sb="3" eb="4">
      <t>タ</t>
    </rPh>
    <rPh sb="7" eb="9">
      <t>バアイ</t>
    </rPh>
    <rPh sb="11" eb="13">
      <t>テキギ</t>
    </rPh>
    <rPh sb="13" eb="15">
      <t>ツイカ</t>
    </rPh>
    <phoneticPr fontId="4"/>
  </si>
  <si>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</si>
  <si>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
  </si>
  <si>
    <t>　・「数式」タブ　⇒　「名前の定義」を選択</t>
    <rPh sb="3" eb="5">
      <t>スウシキ</t>
    </rPh>
    <rPh sb="12" eb="14">
      <t>ナマエ</t>
    </rPh>
    <rPh sb="15" eb="17">
      <t>テイギ</t>
    </rPh>
    <rPh sb="19" eb="21">
      <t>センタク</t>
    </rPh>
    <phoneticPr fontId="4"/>
  </si>
  <si>
    <t>　・「名前」に職種名を入力</t>
    <rPh sb="3" eb="5">
      <t>ナマエ</t>
    </rPh>
    <rPh sb="7" eb="9">
      <t>ショクシュ</t>
    </rPh>
    <rPh sb="9" eb="10">
      <t>メイ</t>
    </rPh>
    <rPh sb="11" eb="13">
      <t>ニュウリョク</t>
    </rPh>
    <phoneticPr fontId="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</si>
  <si>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</si>
  <si>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
  </si>
  <si>
    <t>(2) サービス提供体制強化加算(Ⅱ)　　※次に掲げる基準のいずれにも適合すること</t>
    <phoneticPr fontId="7"/>
  </si>
  <si>
    <t>(3) サービス提供体制強化加算(Ⅲ)    ※次に掲げる基準のいずれにも適合すること</t>
    <phoneticPr fontId="7"/>
  </si>
  <si>
    <t>区分</t>
    <rPh sb="0" eb="2">
      <t>クブン</t>
    </rPh>
    <phoneticPr fontId="7"/>
  </si>
  <si>
    <t>計画の作成と周知</t>
    <rPh sb="0" eb="2">
      <t>ケイカク</t>
    </rPh>
    <rPh sb="3" eb="5">
      <t>サクセイ</t>
    </rPh>
    <rPh sb="6" eb="8">
      <t>シュウチ</t>
    </rPh>
    <phoneticPr fontId="7"/>
  </si>
  <si>
    <t>賃金改善</t>
    <rPh sb="0" eb="2">
      <t>チンギン</t>
    </rPh>
    <rPh sb="2" eb="4">
      <t>カイゼン</t>
    </rPh>
    <phoneticPr fontId="7"/>
  </si>
  <si>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7"/>
  </si>
  <si>
    <t>・賃金台帳</t>
    <rPh sb="1" eb="3">
      <t>チンギン</t>
    </rPh>
    <rPh sb="3" eb="5">
      <t>ダイチョウ</t>
    </rPh>
    <phoneticPr fontId="7"/>
  </si>
  <si>
    <t>実績報告</t>
    <rPh sb="0" eb="2">
      <t>ジッセキ</t>
    </rPh>
    <rPh sb="2" eb="4">
      <t>ホウコク</t>
    </rPh>
    <phoneticPr fontId="7"/>
  </si>
  <si>
    <t>・実績報告</t>
    <rPh sb="1" eb="3">
      <t>ジッセキ</t>
    </rPh>
    <rPh sb="3" eb="5">
      <t>ホウコク</t>
    </rPh>
    <phoneticPr fontId="7"/>
  </si>
  <si>
    <t>労働基準法等遵守</t>
    <rPh sb="0" eb="2">
      <t>ロウドウ</t>
    </rPh>
    <rPh sb="2" eb="5">
      <t>キジュンホウ</t>
    </rPh>
    <rPh sb="5" eb="6">
      <t>トウ</t>
    </rPh>
    <rPh sb="6" eb="8">
      <t>ジュンシュ</t>
    </rPh>
    <phoneticPr fontId="7"/>
  </si>
  <si>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7"/>
  </si>
  <si>
    <t>労働保険料の納付</t>
    <rPh sb="0" eb="2">
      <t>ロウドウ</t>
    </rPh>
    <rPh sb="2" eb="5">
      <t>ホケンリョウ</t>
    </rPh>
    <rPh sb="6" eb="8">
      <t>ノウフ</t>
    </rPh>
    <phoneticPr fontId="7"/>
  </si>
  <si>
    <t>労働保険料の納付が適正に行われていますか。</t>
    <phoneticPr fontId="7"/>
  </si>
  <si>
    <t>・労働保険納付証明書等</t>
    <rPh sb="1" eb="3">
      <t>ロウドウ</t>
    </rPh>
    <rPh sb="3" eb="5">
      <t>ホケン</t>
    </rPh>
    <rPh sb="5" eb="7">
      <t>ノウフ</t>
    </rPh>
    <rPh sb="7" eb="10">
      <t>ショウメイショ</t>
    </rPh>
    <rPh sb="10" eb="11">
      <t>トウ</t>
    </rPh>
    <phoneticPr fontId="7"/>
  </si>
  <si>
    <t>月額賃金改善要件Ⅰ（月給による賃金改善）</t>
    <rPh sb="0" eb="2">
      <t>ゲツガク</t>
    </rPh>
    <rPh sb="2" eb="4">
      <t>チンギン</t>
    </rPh>
    <rPh sb="4" eb="8">
      <t>カイゼンヨウケン</t>
    </rPh>
    <rPh sb="10" eb="12">
      <t>ゲッキュウ</t>
    </rPh>
    <rPh sb="15" eb="19">
      <t>チンギンカイゼン</t>
    </rPh>
    <phoneticPr fontId="7"/>
  </si>
  <si>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32"/>
  </si>
  <si>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</si>
  <si>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7"/>
  </si>
  <si>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32"/>
  </si>
  <si>
    <t>キャリアパス
要件Ⅰ
（任用要件・賃金体系の整備等）</t>
    <rPh sb="7" eb="9">
      <t>ヨウケン</t>
    </rPh>
    <rPh sb="12" eb="16">
      <t>ニンヨウヨウケン</t>
    </rPh>
    <rPh sb="17" eb="21">
      <t>チンギンタイケイ</t>
    </rPh>
    <rPh sb="22" eb="25">
      <t>セイビトウ</t>
    </rPh>
    <phoneticPr fontId="7"/>
  </si>
  <si>
    <t>・就業規則
・給与規程</t>
    <rPh sb="1" eb="3">
      <t>シュウギョウ</t>
    </rPh>
    <rPh sb="3" eb="5">
      <t>キソク</t>
    </rPh>
    <rPh sb="7" eb="9">
      <t>キュウヨ</t>
    </rPh>
    <rPh sb="9" eb="11">
      <t>キテイ</t>
    </rPh>
    <phoneticPr fontId="7"/>
  </si>
  <si>
    <t>キャリアパス
要件Ⅱ</t>
    <rPh sb="7" eb="9">
      <t>ヨウケン</t>
    </rPh>
    <phoneticPr fontId="7"/>
  </si>
  <si>
    <t>・研修等に関する書類</t>
    <rPh sb="1" eb="3">
      <t>ケンシュウ</t>
    </rPh>
    <rPh sb="3" eb="4">
      <t>トウ</t>
    </rPh>
    <rPh sb="5" eb="6">
      <t>カン</t>
    </rPh>
    <rPh sb="8" eb="10">
      <t>ショルイ</t>
    </rPh>
    <phoneticPr fontId="7"/>
  </si>
  <si>
    <t>(2) (1)について、全ての介護職員に周知していますか。</t>
    <rPh sb="12" eb="13">
      <t>スベ</t>
    </rPh>
    <rPh sb="15" eb="17">
      <t>カイゴ</t>
    </rPh>
    <rPh sb="17" eb="19">
      <t>ショクイン</t>
    </rPh>
    <rPh sb="20" eb="22">
      <t>シュウチ</t>
    </rPh>
    <phoneticPr fontId="7"/>
  </si>
  <si>
    <t>キャリアパス要件Ⅳ（改善後の年額賃金要件）</t>
    <rPh sb="6" eb="8">
      <t>ヨウケン</t>
    </rPh>
    <rPh sb="10" eb="13">
      <t>カイゼンゴ</t>
    </rPh>
    <rPh sb="14" eb="20">
      <t>ネンガクチンギンヨウケン</t>
    </rPh>
    <phoneticPr fontId="32"/>
  </si>
  <si>
    <t>キャリアパス要件Ⅴ（介護福祉士の配置要件）</t>
    <rPh sb="6" eb="8">
      <t>ヨウケン</t>
    </rPh>
    <rPh sb="10" eb="15">
      <t>カイゴフクシシ</t>
    </rPh>
    <rPh sb="16" eb="20">
      <t>ハイチヨウケン</t>
    </rPh>
    <phoneticPr fontId="32"/>
  </si>
  <si>
    <t>職場環境等要件</t>
    <rPh sb="0" eb="2">
      <t>ショクバ</t>
    </rPh>
    <rPh sb="2" eb="4">
      <t>カンキョウ</t>
    </rPh>
    <rPh sb="4" eb="5">
      <t>トウ</t>
    </rPh>
    <rPh sb="5" eb="7">
      <t>ヨウケン</t>
    </rPh>
    <phoneticPr fontId="32"/>
  </si>
  <si>
    <t>特別事情届出書</t>
    <phoneticPr fontId="32"/>
  </si>
  <si>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32"/>
  </si>
  <si>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32"/>
  </si>
  <si>
    <t>・介護職員等処遇改善計画書
・周知状況が確認できる書類</t>
    <rPh sb="1" eb="3">
      <t>カイゴ</t>
    </rPh>
    <rPh sb="3" eb="5">
      <t>ショクイン</t>
    </rPh>
    <rPh sb="5" eb="6">
      <t>トウ</t>
    </rPh>
    <rPh sb="6" eb="8">
      <t>ショグウ</t>
    </rPh>
    <rPh sb="8" eb="10">
      <t>カイゼン</t>
    </rPh>
    <rPh sb="10" eb="13">
      <t>ケイカクショ</t>
    </rPh>
    <rPh sb="11" eb="12">
      <t>ガ</t>
    </rPh>
    <rPh sb="12" eb="13">
      <t>ショ</t>
    </rPh>
    <rPh sb="15" eb="17">
      <t>シュウチ</t>
    </rPh>
    <rPh sb="17" eb="19">
      <t>ジョウキョウ</t>
    </rPh>
    <rPh sb="20" eb="22">
      <t>カクニン</t>
    </rPh>
    <rPh sb="25" eb="27">
      <t>ショルイ</t>
    </rPh>
    <phoneticPr fontId="7"/>
  </si>
  <si>
    <t>・周知状況が確認できる書類</t>
    <phoneticPr fontId="7"/>
  </si>
  <si>
    <t>・職場環境の改善状況が分かる書類</t>
    <rPh sb="1" eb="3">
      <t>ショクバ</t>
    </rPh>
    <rPh sb="3" eb="5">
      <t>カンキョウ</t>
    </rPh>
    <rPh sb="6" eb="8">
      <t>カイゼン</t>
    </rPh>
    <rPh sb="8" eb="10">
      <t>ジョウキョウ</t>
    </rPh>
    <rPh sb="11" eb="12">
      <t>ワ</t>
    </rPh>
    <rPh sb="14" eb="16">
      <t>ショルイ</t>
    </rPh>
    <phoneticPr fontId="7"/>
  </si>
  <si>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32"/>
  </si>
  <si>
    <t>キャリアパス要件Ⅲ（昇給の仕組みの整備等）</t>
    <rPh sb="6" eb="8">
      <t>ヨウケン</t>
    </rPh>
    <rPh sb="10" eb="12">
      <t>ショウキュウ</t>
    </rPh>
    <rPh sb="13" eb="15">
      <t>シク</t>
    </rPh>
    <rPh sb="17" eb="20">
      <t>セイビトウ</t>
    </rPh>
    <phoneticPr fontId="7"/>
  </si>
  <si>
    <t>サービス類型ごとに一定割合以上の介護福祉士等を配置していますか。（日常生活継続支援加算(Ⅰ)若しくは(Ⅱ)又はサービス提供体制強化加算(Ⅰ)若しくは(Ⅱ)のいずれかを届け出ていること。）</t>
    <rPh sb="4" eb="6">
      <t>ルイケイ</t>
    </rPh>
    <rPh sb="9" eb="11">
      <t>イッテイ</t>
    </rPh>
    <rPh sb="11" eb="13">
      <t>ワリアイ</t>
    </rPh>
    <rPh sb="13" eb="15">
      <t>イジョウ</t>
    </rPh>
    <rPh sb="16" eb="21">
      <t>カイゴフクシシ</t>
    </rPh>
    <rPh sb="21" eb="22">
      <t>トウ</t>
    </rPh>
    <rPh sb="23" eb="25">
      <t>ハイチ</t>
    </rPh>
    <rPh sb="33" eb="35">
      <t>ニチジョウ</t>
    </rPh>
    <rPh sb="35" eb="37">
      <t>セイカツ</t>
    </rPh>
    <rPh sb="37" eb="39">
      <t>ケイゾク</t>
    </rPh>
    <rPh sb="39" eb="41">
      <t>シエン</t>
    </rPh>
    <rPh sb="41" eb="43">
      <t>カサン</t>
    </rPh>
    <rPh sb="46" eb="47">
      <t>モ</t>
    </rPh>
    <rPh sb="53" eb="54">
      <t>マタ</t>
    </rPh>
    <rPh sb="59" eb="61">
      <t>テイキョウ</t>
    </rPh>
    <rPh sb="61" eb="63">
      <t>タイセイ</t>
    </rPh>
    <rPh sb="63" eb="65">
      <t>キョウカ</t>
    </rPh>
    <rPh sb="65" eb="67">
      <t>カサン</t>
    </rPh>
    <rPh sb="70" eb="71">
      <t>モ</t>
    </rPh>
    <rPh sb="83" eb="84">
      <t>トド</t>
    </rPh>
    <rPh sb="85" eb="86">
      <t>デ</t>
    </rPh>
    <phoneticPr fontId="32"/>
  </si>
  <si>
    <t>事業年度ごとに介護職員の処遇改善に関する実績を市町村長に報告していますか。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5">
      <t>シチョウ</t>
    </rPh>
    <rPh sb="25" eb="27">
      <t>ソンチョウ</t>
    </rPh>
    <rPh sb="28" eb="30">
      <t>ホウコク</t>
    </rPh>
    <phoneticPr fontId="7"/>
  </si>
  <si>
    <t>介護職員処遇改善等計画書を作成し、市町村長へ届け出るとともに、当該計画書を介護職員に周知していますか。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19">
      <t>シチョウ</t>
    </rPh>
    <rPh sb="19" eb="21">
      <t>ソンチョウ</t>
    </rPh>
    <rPh sb="22" eb="23">
      <t>トド</t>
    </rPh>
    <rPh sb="24" eb="25">
      <t>デ</t>
    </rPh>
    <rPh sb="31" eb="33">
      <t>トウガイ</t>
    </rPh>
    <rPh sb="33" eb="36">
      <t>ケイカクショ</t>
    </rPh>
    <rPh sb="37" eb="39">
      <t>カイゴ</t>
    </rPh>
    <rPh sb="39" eb="41">
      <t>ショクイン</t>
    </rPh>
    <rPh sb="42" eb="44">
      <t>シュウチ</t>
    </rPh>
    <phoneticPr fontId="7"/>
  </si>
  <si>
    <t>次の①～③のすべての要件を満たしていますか。
①職員の職位、職責又は職務内容等に応じた任用等の要件を定めている。
②職位、職責又は職務内容等に応じた賃金体系について定めている。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
また、令和6年度に限り、処遇改善計画書において令和7年3月末までに①及び②の定めの整備を行うことを誓約すれば、令和6年度当初からキャリアパス要件Ⅰを満たすものとして取り扱って差し支えない。ただし、必ず令和7年3月末までに当該定めの整備を行い、実績報告書においてその旨を報告すること。</t>
    <rPh sb="0" eb="1">
      <t>ツギ</t>
    </rPh>
    <rPh sb="10" eb="12">
      <t>ヨウケン</t>
    </rPh>
    <rPh sb="13" eb="14">
      <t>ミ</t>
    </rPh>
    <rPh sb="133" eb="137">
      <t>ジョウジコヨウ</t>
    </rPh>
    <rPh sb="139" eb="140">
      <t>モノ</t>
    </rPh>
    <rPh sb="141" eb="142">
      <t>カズ</t>
    </rPh>
    <rPh sb="145" eb="146">
      <t>ニン</t>
    </rPh>
    <rPh sb="146" eb="148">
      <t>ミマン</t>
    </rPh>
    <rPh sb="149" eb="153">
      <t>ジギョウショトウ</t>
    </rPh>
    <rPh sb="156" eb="161">
      <t>ロウドウホウキジョウ</t>
    </rPh>
    <rPh sb="332" eb="333">
      <t>スエ</t>
    </rPh>
    <phoneticPr fontId="7"/>
  </si>
  <si>
    <t>（令和７年度以降の要件）
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新加算Ⅰ・Ⅱを算定する場合は、区分ごとに２つ以上（「生産性向上」は３つ以上、うち一部は必須）を実施し、ホームページへの掲載等により公表すること。
※　新加算Ⅲ・Ⅳを算定する場合は、区分ごとに１つ以上（「生産性向上のための取組」は２つ以上）を実施すること。</t>
    <rPh sb="1" eb="3">
      <t>レイワ</t>
    </rPh>
    <rPh sb="4" eb="8">
      <t>ネンドイコウ</t>
    </rPh>
    <rPh sb="9" eb="11">
      <t>ヨウケン</t>
    </rPh>
    <rPh sb="14" eb="16">
      <t>クブン</t>
    </rPh>
    <rPh sb="17" eb="19">
      <t>ヨウケン</t>
    </rPh>
    <rPh sb="21" eb="25">
      <t>ニュウショクソクシン</t>
    </rPh>
    <rPh sb="26" eb="27">
      <t>ム</t>
    </rPh>
    <rPh sb="29" eb="31">
      <t>トリクミ</t>
    </rPh>
    <rPh sb="33" eb="35">
      <t>シシツ</t>
    </rPh>
    <rPh sb="36" eb="38">
      <t>コウジョウ</t>
    </rPh>
    <rPh sb="47" eb="48">
      <t>ム</t>
    </rPh>
    <rPh sb="50" eb="52">
      <t>シエン</t>
    </rPh>
    <rPh sb="54" eb="58">
      <t>リョウリツシエン</t>
    </rPh>
    <rPh sb="59" eb="61">
      <t>タヨウ</t>
    </rPh>
    <rPh sb="62" eb="63">
      <t>ハタラ</t>
    </rPh>
    <rPh sb="64" eb="65">
      <t>カタ</t>
    </rPh>
    <rPh sb="66" eb="68">
      <t>スイシン</t>
    </rPh>
    <rPh sb="70" eb="72">
      <t>ヨウツウ</t>
    </rPh>
    <rPh sb="73" eb="74">
      <t>フク</t>
    </rPh>
    <rPh sb="75" eb="77">
      <t>シンシン</t>
    </rPh>
    <rPh sb="78" eb="82">
      <t>ケンコウカンリ</t>
    </rPh>
    <rPh sb="84" eb="86">
      <t>セイサン</t>
    </rPh>
    <rPh sb="86" eb="87">
      <t>セイ</t>
    </rPh>
    <rPh sb="87" eb="89">
      <t>コウジョウ</t>
    </rPh>
    <rPh sb="93" eb="95">
      <t>トリクミ</t>
    </rPh>
    <rPh sb="102" eb="103">
      <t>ハタラ</t>
    </rPh>
    <rPh sb="107" eb="109">
      <t>ジョウセイ</t>
    </rPh>
    <rPh sb="113" eb="115">
      <t>ショクバ</t>
    </rPh>
    <rPh sb="115" eb="117">
      <t>カンキョウ</t>
    </rPh>
    <rPh sb="117" eb="118">
      <t>トウ</t>
    </rPh>
    <rPh sb="119" eb="121">
      <t>カイゼン</t>
    </rPh>
    <rPh sb="122" eb="123">
      <t>カカ</t>
    </rPh>
    <rPh sb="124" eb="126">
      <t>トリクミ</t>
    </rPh>
    <rPh sb="127" eb="129">
      <t>ジッシ</t>
    </rPh>
    <rPh sb="140" eb="143">
      <t>シンカサン</t>
    </rPh>
    <rPh sb="147" eb="149">
      <t>サンテイ</t>
    </rPh>
    <rPh sb="151" eb="153">
      <t>バアイ</t>
    </rPh>
    <rPh sb="155" eb="157">
      <t>クブン</t>
    </rPh>
    <rPh sb="162" eb="164">
      <t>イジョウ</t>
    </rPh>
    <rPh sb="175" eb="177">
      <t>イジョウ</t>
    </rPh>
    <rPh sb="180" eb="182">
      <t>イチブ</t>
    </rPh>
    <rPh sb="183" eb="185">
      <t>ヒッス</t>
    </rPh>
    <rPh sb="187" eb="189">
      <t>ジッシ</t>
    </rPh>
    <rPh sb="199" eb="202">
      <t>ケイサイトウ</t>
    </rPh>
    <rPh sb="205" eb="207">
      <t>コウヒョウ</t>
    </rPh>
    <rPh sb="215" eb="218">
      <t>シンカサン</t>
    </rPh>
    <rPh sb="222" eb="224">
      <t>サンテイ</t>
    </rPh>
    <rPh sb="226" eb="228">
      <t>バアイ</t>
    </rPh>
    <rPh sb="230" eb="232">
      <t>クブン</t>
    </rPh>
    <rPh sb="237" eb="239">
      <t>イジョウ</t>
    </rPh>
    <rPh sb="256" eb="258">
      <t>イジョウ</t>
    </rPh>
    <rPh sb="260" eb="262">
      <t>ジッシ</t>
    </rPh>
    <phoneticPr fontId="7"/>
  </si>
  <si>
    <t>（令和６年度の経過措置）
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新加算Ⅰ・Ⅱを算定する場合は、区分ごとに１つ以上を実施し、ホームページへの掲載等により公表すること。
※　新加算Ⅲ・Ⅳを算定する場合は、全体で１つ以上を実施すること。</t>
    <rPh sb="1" eb="3">
      <t>レイワ</t>
    </rPh>
    <rPh sb="4" eb="6">
      <t>ネンド</t>
    </rPh>
    <rPh sb="7" eb="11">
      <t>ケイカソチ</t>
    </rPh>
    <rPh sb="208" eb="210">
      <t>ゼンタイ</t>
    </rPh>
    <phoneticPr fontId="32"/>
  </si>
  <si>
    <t>(2) (1)について、就業規則等の明確な根拠規定を書面で整備し、全ての介護職員に周知していますか。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3" eb="34">
      <t>スベ</t>
    </rPh>
    <rPh sb="36" eb="38">
      <t>カイゴ</t>
    </rPh>
    <rPh sb="38" eb="40">
      <t>ショクイン</t>
    </rPh>
    <rPh sb="41" eb="43">
      <t>シュウチ</t>
    </rPh>
    <phoneticPr fontId="7"/>
  </si>
  <si>
    <t>(1) 介護職員について、経験若しくは資格等に応じて昇給する仕組み又は一定の基準に基づき定期に昇給を判定する仕組みを設けていますか。具体的に、以下のア～ウのいずれかに該当しますか。（１つでも複数でも可）
ア　経験に応じて昇給する仕組み
　　※「勤続年数」や「経験年数」などに応じて昇給する仕組
      みを指す。
イ　資格等に応じて昇給する仕組み
　　※「介護福祉士」や「実務者研修修了者」などの取得に応
      じて昇給する仕組みを指す。ただし、介護福祉士資格を
      有して就業する者についても昇給が図られる仕組みであ
      ることを要する。
ウ　一定の基準に基づき定期に昇給を判定する仕組み
　　※「実技試験」や「人事評価」などの結果に基づき昇給す
      る仕組みを指す。ただし、客観的な評価基準や昇給条件
      が明文化されていることを要する。</t>
    <rPh sb="66" eb="69">
      <t>グタイテキ</t>
    </rPh>
    <rPh sb="71" eb="73">
      <t>イカ</t>
    </rPh>
    <rPh sb="95" eb="97">
      <t>フクスウ</t>
    </rPh>
    <rPh sb="99" eb="100">
      <t>カ</t>
    </rPh>
    <phoneticPr fontId="7"/>
  </si>
  <si>
    <t>(1) 介護職員との意見交換を踏まえた資質向上のための目標を立て、その実現のため、具体的な取組として、以下のいずれかに該当していますか。
ア　資質向上のための計画に沿って、研修機会の提供又は技術指導等を実施するとともに、介護職員の能力評価を行う。
イ　資格取得のための支援の実施(研修受講のための勤務シフトの調整、休暇の付与、費用（交通費、受講料等）の援助等）
→具体的な取組内容を記載してください。
（　　　　　　　　　　　　　　　　　　　　　　　　　　）</t>
    <rPh sb="30" eb="31">
      <t>タ</t>
    </rPh>
    <rPh sb="35" eb="37">
      <t>ジツゲン</t>
    </rPh>
    <rPh sb="41" eb="44">
      <t>グタイテキ</t>
    </rPh>
    <rPh sb="45" eb="47">
      <t>トリクミ</t>
    </rPh>
    <rPh sb="51" eb="53">
      <t>イカ</t>
    </rPh>
    <rPh sb="59" eb="61">
      <t>ガイトウ</t>
    </rPh>
    <rPh sb="141" eb="143">
      <t>ケンシュウ</t>
    </rPh>
    <rPh sb="143" eb="145">
      <t>ジュコウ</t>
    </rPh>
    <rPh sb="149" eb="151">
      <t>キンム</t>
    </rPh>
    <rPh sb="155" eb="157">
      <t>チョウセイ</t>
    </rPh>
    <rPh sb="161" eb="163">
      <t>フヨ</t>
    </rPh>
    <rPh sb="164" eb="166">
      <t>ヒヨウ</t>
    </rPh>
    <rPh sb="167" eb="170">
      <t>コウツウヒ</t>
    </rPh>
    <rPh sb="171" eb="174">
      <t>ジュコウリョウ</t>
    </rPh>
    <rPh sb="174" eb="175">
      <t>トウ</t>
    </rPh>
    <rPh sb="177" eb="179">
      <t>エンジョ</t>
    </rPh>
    <rPh sb="179" eb="180">
      <t>トウ</t>
    </rPh>
    <rPh sb="184" eb="187">
      <t>グタイテキ</t>
    </rPh>
    <rPh sb="188" eb="190">
      <t>トリクミ</t>
    </rPh>
    <rPh sb="190" eb="192">
      <t>ナイヨウ</t>
    </rPh>
    <rPh sb="193" eb="195">
      <t>キサイ</t>
    </rPh>
    <phoneticPr fontId="7"/>
  </si>
  <si>
    <t>(1) 入所者の病状の急変等に備えるため、あらかじめ、次に掲げる要件を満たす協力医療機関（③の要件を満たす協力医療機関にあっては、病院に限る。）を定めていますか。ただし、複数の医療機関を協力医療機関として定めることにより各要件を満たすこととしても差し支えありません。
※令和９年３月31日までは努力義務</t>
    <rPh sb="135" eb="137">
      <t>レイワ</t>
    </rPh>
    <rPh sb="138" eb="139">
      <t>ネン</t>
    </rPh>
    <rPh sb="140" eb="141">
      <t>ガツ</t>
    </rPh>
    <rPh sb="143" eb="144">
      <t>ニチ</t>
    </rPh>
    <rPh sb="147" eb="151">
      <t>ドリョクギム</t>
    </rPh>
    <phoneticPr fontId="4"/>
  </si>
  <si>
    <t>施設名</t>
  </si>
  <si>
    <t>担当者名</t>
  </si>
  <si>
    <t>電話番号</t>
  </si>
  <si>
    <t>E-mail</t>
    <phoneticPr fontId="7"/>
  </si>
  <si>
    <t>資料名</t>
    <phoneticPr fontId="7"/>
  </si>
  <si>
    <t>提出数</t>
    <phoneticPr fontId="7"/>
  </si>
  <si>
    <t>チェック</t>
    <phoneticPr fontId="7"/>
  </si>
  <si>
    <t>①自己点検シート</t>
    <rPh sb="1" eb="3">
      <t>ジコ</t>
    </rPh>
    <rPh sb="3" eb="5">
      <t>テンケン</t>
    </rPh>
    <phoneticPr fontId="7"/>
  </si>
  <si>
    <t>事業ごとに１部</t>
    <rPh sb="0" eb="2">
      <t>ジギョウ</t>
    </rPh>
    <phoneticPr fontId="7"/>
  </si>
  <si>
    <t>②従業員の勤務の体制及び勤務形態一覧表</t>
    <rPh sb="1" eb="4">
      <t>ジュウギョウイン</t>
    </rPh>
    <rPh sb="5" eb="7">
      <t>キンム</t>
    </rPh>
    <rPh sb="8" eb="10">
      <t>タイセイ</t>
    </rPh>
    <rPh sb="10" eb="11">
      <t>オヨ</t>
    </rPh>
    <rPh sb="12" eb="14">
      <t>キンム</t>
    </rPh>
    <rPh sb="14" eb="16">
      <t>ケイタイ</t>
    </rPh>
    <rPh sb="16" eb="18">
      <t>イチラン</t>
    </rPh>
    <rPh sb="18" eb="19">
      <t>ヒョウ</t>
    </rPh>
    <phoneticPr fontId="7"/>
  </si>
  <si>
    <t>③運営規程及び重要事項説明書、利用者契約書（見本）</t>
    <phoneticPr fontId="7"/>
  </si>
  <si>
    <t>④利用者の状況</t>
    <rPh sb="1" eb="4">
      <t>リヨウシャ</t>
    </rPh>
    <rPh sb="5" eb="7">
      <t>ジョウキョウ</t>
    </rPh>
    <phoneticPr fontId="7"/>
  </si>
  <si>
    <t>＊提出書類チェックシートの送付先</t>
    <rPh sb="1" eb="3">
      <t>テイシュツ</t>
    </rPh>
    <rPh sb="3" eb="5">
      <t>ショルイ</t>
    </rPh>
    <phoneticPr fontId="7"/>
  </si>
  <si>
    <t>〒305-8555</t>
  </si>
  <si>
    <t>つくば市研究学園一丁目１番地１</t>
    <rPh sb="4" eb="8">
      <t>ケンキュウガクエン</t>
    </rPh>
    <rPh sb="8" eb="11">
      <t>イチチョウメ</t>
    </rPh>
    <rPh sb="12" eb="14">
      <t>バンチ</t>
    </rPh>
    <phoneticPr fontId="7"/>
  </si>
  <si>
    <t>つくば市福祉部社会福祉課</t>
    <rPh sb="4" eb="6">
      <t>フクシ</t>
    </rPh>
    <phoneticPr fontId="7"/>
  </si>
  <si>
    <t>福祉監査係</t>
    <rPh sb="0" eb="2">
      <t>フクシ</t>
    </rPh>
    <rPh sb="2" eb="4">
      <t>カンサ</t>
    </rPh>
    <phoneticPr fontId="7"/>
  </si>
  <si>
    <t>TEL029-883-1111</t>
    <phoneticPr fontId="32"/>
  </si>
  <si>
    <t>FAX029-868-7543</t>
    <phoneticPr fontId="7"/>
  </si>
  <si>
    <t>wef013@city.tsukuba.lg.jp</t>
    <phoneticPr fontId="7"/>
  </si>
  <si>
    <t>提出書類チェックシート</t>
    <rPh sb="0" eb="2">
      <t>テイシュツ</t>
    </rPh>
    <rPh sb="2" eb="4">
      <t>ショルイ</t>
    </rPh>
    <phoneticPr fontId="7"/>
  </si>
  <si>
    <t>（地域密着型介護老人福祉施設入所者生活介護）</t>
    <phoneticPr fontId="7"/>
  </si>
  <si>
    <t>該当無</t>
    <rPh sb="0" eb="2">
      <t>ガイトウ</t>
    </rPh>
    <rPh sb="2" eb="3">
      <t>ナ</t>
    </rPh>
    <phoneticPr fontId="7"/>
  </si>
  <si>
    <t>重要事項をウェブサイト（法人のホームページ等又は情報公表システム上）に掲載していますか。
（令和７年４月１日から適用）</t>
    <rPh sb="12" eb="14">
      <t>ホウジン</t>
    </rPh>
    <rPh sb="21" eb="22">
      <t>トウ</t>
    </rPh>
    <rPh sb="22" eb="23">
      <t>マタ</t>
    </rPh>
    <rPh sb="24" eb="28">
      <t>ジョウホウコウヒョウ</t>
    </rPh>
    <rPh sb="32" eb="33">
      <t>ウエ</t>
    </rPh>
    <phoneticPr fontId="2"/>
  </si>
  <si>
    <t>基準第3条の32第3項</t>
    <rPh sb="8" eb="9">
      <t>ダイ</t>
    </rPh>
    <rPh sb="10" eb="11">
      <t>コウ</t>
    </rPh>
    <phoneticPr fontId="7"/>
  </si>
  <si>
    <t>基準第3条の32第1項、第2項</t>
    <rPh sb="8" eb="9">
      <t>ダイ</t>
    </rPh>
    <rPh sb="10" eb="11">
      <t>コウ</t>
    </rPh>
    <rPh sb="12" eb="13">
      <t>ダイ</t>
    </rPh>
    <rPh sb="14" eb="15">
      <t>コウ</t>
    </rPh>
    <phoneticPr fontId="7"/>
  </si>
  <si>
    <t>(2) 専らその職務に従事する常勤の者が配置されていますか。
※ただし、入所者の処遇に支障がない場合は、当該施設の他の職務に従事することができる。</t>
    <phoneticPr fontId="7"/>
  </si>
  <si>
    <t>【居室】
(1) １の居室の定員は、１人となっているか。
  ただし、入所者へのサービスの提供上必要と認められる場合は、２人とすることができる。</t>
    <phoneticPr fontId="7"/>
  </si>
  <si>
    <t>基準第132条第1項</t>
    <rPh sb="0" eb="2">
      <t>キジュン</t>
    </rPh>
    <phoneticPr fontId="7"/>
  </si>
  <si>
    <t>基準第132条第2項</t>
    <phoneticPr fontId="7"/>
  </si>
  <si>
    <t>(4) １のユニットの入所定員は、概ね10人以下とし、15人を超えないようにしていますか。
　ユニット型指定地域密着型介護老人福祉施設は、各ユニットにおいて入居者が相互に社会的関係を築き、自律的な日常生活を営むことを支援するものであることから、１のユニットの入居定員は、おおむね10人以下とすることを原則とする。
　ただし、各ユニットにおいて入居者が相互に社会的関係を築き、自律的な日常生活を営むことを支援するのに支障がないと認められる場合には、入居定員が15人までのユニットも認められる。</t>
    <rPh sb="29" eb="30">
      <t>ニン</t>
    </rPh>
    <rPh sb="31" eb="32">
      <t>コ</t>
    </rPh>
    <rPh sb="239" eb="240">
      <t>ミト</t>
    </rPh>
    <phoneticPr fontId="7"/>
  </si>
  <si>
    <t>あらかじめ、利用申込者又はその家族に対し、重要事項（※）について記した文書を交付して説明を行い、サービスの内容及び利用期間等について利用申込者の同意を得ていますか。
※重要事項
○運営規程の概要　　
○従業者の勤務体制
○事故発生時の対応
○苦情処理の体制
○提供するサービスの第三者評価の実施状況（実施の有無、実施した直近の年月日、実施した評価機関の名称、評価結果の開示状況）
等の利用者のサービス選択に資すると認められる事項</t>
    <rPh sb="91" eb="93">
      <t>ウンエイ</t>
    </rPh>
    <rPh sb="93" eb="95">
      <t>キテイ</t>
    </rPh>
    <rPh sb="127" eb="129">
      <t>タイセイ</t>
    </rPh>
    <rPh sb="191" eb="192">
      <t>トウ</t>
    </rPh>
    <phoneticPr fontId="7"/>
  </si>
  <si>
    <t>基準第3条の7
平18老計他
第3一4(2)</t>
    <phoneticPr fontId="7"/>
  </si>
  <si>
    <t>平18老計他
第3一4(3)</t>
    <phoneticPr fontId="4"/>
  </si>
  <si>
    <t>法定代理受領サービスに該当しない指定地域密着型介護老人福祉施設サービスに係る費用の支払を受けた場合は、その提供したサービスの内容、費用の額その他必要と認められる事項を記載したサービス提供証明書を入所者に対して交付していますか。</t>
    <rPh sb="25" eb="27">
      <t>ロウジン</t>
    </rPh>
    <phoneticPr fontId="4"/>
  </si>
  <si>
    <t>【従来型】
指定地域密着型介護老人福祉施設入所者生活介護の取扱方針</t>
    <rPh sb="1" eb="4">
      <t>ジュウライガタ</t>
    </rPh>
    <phoneticPr fontId="7"/>
  </si>
  <si>
    <t>入居者に対し、離床、着替え、整容等日常生活上の行為を適切に支援していますか。</t>
    <rPh sb="1" eb="2">
      <t>キョ</t>
    </rPh>
    <rPh sb="2" eb="3">
      <t>シャ</t>
    </rPh>
    <phoneticPr fontId="7"/>
  </si>
  <si>
    <t>食事内容について、当該施設の医師又は栄養士若しくは管理栄養士を含む会議において検討が加えられていますか。</t>
    <rPh sb="21" eb="22">
      <t>モ</t>
    </rPh>
    <rPh sb="25" eb="27">
      <t>カンリ</t>
    </rPh>
    <rPh sb="27" eb="30">
      <t>エイヨウシ</t>
    </rPh>
    <phoneticPr fontId="4"/>
  </si>
  <si>
    <t>平18老計他
第3七4(14)</t>
    <phoneticPr fontId="4"/>
  </si>
  <si>
    <t>現にサービスの提供を行っているときに入所者の病状の急変が生じた場合その他必要な場合のため、あらかじめ、第131条第１項第１号に掲げる医師及び協力医療機関との連携方法その他の緊急時等における対応方法を定めていますか。</t>
    <rPh sb="68" eb="69">
      <t>オヨ</t>
    </rPh>
    <rPh sb="70" eb="72">
      <t>キョウリョク</t>
    </rPh>
    <rPh sb="72" eb="74">
      <t>イリョウ</t>
    </rPh>
    <rPh sb="74" eb="76">
      <t>キカン</t>
    </rPh>
    <phoneticPr fontId="7"/>
  </si>
  <si>
    <t>(1) 管理者は、当該施設の従業者の管理及び利用の申込みに係る調整、業務の実施状況の把握その他の管理を一元的に行っていますか。</t>
    <rPh sb="20" eb="21">
      <t>オヨ</t>
    </rPh>
    <rPh sb="22" eb="24">
      <t>リヨウ</t>
    </rPh>
    <rPh sb="25" eb="27">
      <t>モウシコ</t>
    </rPh>
    <rPh sb="29" eb="30">
      <t>カカ</t>
    </rPh>
    <rPh sb="31" eb="33">
      <t>チョウセイ</t>
    </rPh>
    <phoneticPr fontId="4"/>
  </si>
  <si>
    <t>① 施設の目的及び運営の方針
② 従業者の職種、員数及び職務の内容
③ 入所定員
④ ユニット数及びユニットごとの入所定員
⑤ 入所者に対する指定地域密着型介護福祉施設入所者生活介護の内容及び利用料その他の費用の額
⑥ 施設の利用に当たっての留意事項
⑦ 緊急時における対応方法　
⑧ 非常災害対策
⑨ 虐待の防止のための措置に関する事項
⑩ その他施設の運営に関する重要事項
なお、⑩の「その他施設の運営に関する重要事項」として、当該入所者又は他の入所者等の生命又は身体を保護するため緊急やむを得ない場合に身体的拘束等を行う際の手続きについて定めておくことが望ましい。</t>
    <rPh sb="152" eb="154">
      <t>ギャクタイ</t>
    </rPh>
    <rPh sb="155" eb="157">
      <t>ボウシ</t>
    </rPh>
    <rPh sb="161" eb="163">
      <t>ソチ</t>
    </rPh>
    <rPh sb="164" eb="165">
      <t>カン</t>
    </rPh>
    <rPh sb="167" eb="169">
      <t>ジコウ</t>
    </rPh>
    <phoneticPr fontId="7"/>
  </si>
  <si>
    <t>平18老計他
第3七4(19)</t>
    <phoneticPr fontId="7"/>
  </si>
  <si>
    <t>(4) 従業者に対しその資質の向上のための研修の機会を確保していますか。その際、すべての従業者（看護師、准看護師、介護福祉士、介護支援専門員等を除く）に対し、認知症介護に係る基礎的な研修を受講させるために必要な措置を講じていますか。</t>
    <rPh sb="38" eb="39">
      <t>サイ</t>
    </rPh>
    <rPh sb="44" eb="47">
      <t>ジュウギョウシャ</t>
    </rPh>
    <rPh sb="48" eb="51">
      <t>カンゴシ</t>
    </rPh>
    <rPh sb="52" eb="56">
      <t>ジュンカンゴシ</t>
    </rPh>
    <rPh sb="57" eb="59">
      <t>カイゴ</t>
    </rPh>
    <rPh sb="59" eb="62">
      <t>フクシシ</t>
    </rPh>
    <rPh sb="63" eb="65">
      <t>カイゴ</t>
    </rPh>
    <rPh sb="65" eb="67">
      <t>シエン</t>
    </rPh>
    <rPh sb="67" eb="70">
      <t>センモンイン</t>
    </rPh>
    <rPh sb="70" eb="71">
      <t>トウ</t>
    </rPh>
    <rPh sb="72" eb="73">
      <t>ノゾ</t>
    </rPh>
    <rPh sb="76" eb="77">
      <t>タイ</t>
    </rPh>
    <rPh sb="79" eb="82">
      <t>ニンチショウ</t>
    </rPh>
    <rPh sb="82" eb="84">
      <t>カイゴ</t>
    </rPh>
    <rPh sb="85" eb="86">
      <t>カカ</t>
    </rPh>
    <rPh sb="87" eb="90">
      <t>キソテキ</t>
    </rPh>
    <rPh sb="91" eb="93">
      <t>ケンシュウ</t>
    </rPh>
    <rPh sb="94" eb="96">
      <t>ジュコウ</t>
    </rPh>
    <rPh sb="102" eb="104">
      <t>ヒツヨウ</t>
    </rPh>
    <rPh sb="105" eb="107">
      <t>ソチ</t>
    </rPh>
    <rPh sb="108" eb="109">
      <t>コウ</t>
    </rPh>
    <phoneticPr fontId="7"/>
  </si>
  <si>
    <t>基準第167条第5項</t>
    <phoneticPr fontId="7"/>
  </si>
  <si>
    <t>(6)セクハラ、パワハラにより従業者の就業環境が害されることを防止するための方針の明確化等の必要な措置を講じていますか。</t>
    <phoneticPr fontId="7"/>
  </si>
  <si>
    <t>基準第149条第4項
基準第167条第6項</t>
    <phoneticPr fontId="7"/>
  </si>
  <si>
    <t>業務継続計画の策定等</t>
    <rPh sb="0" eb="2">
      <t>ギョウム</t>
    </rPh>
    <rPh sb="2" eb="4">
      <t>ケイゾク</t>
    </rPh>
    <rPh sb="4" eb="6">
      <t>ケイカク</t>
    </rPh>
    <rPh sb="7" eb="9">
      <t>サクテイ</t>
    </rPh>
    <rPh sb="9" eb="10">
      <t>トウ</t>
    </rPh>
    <phoneticPr fontId="7"/>
  </si>
  <si>
    <t>平18老計他
第3七4(21)</t>
    <phoneticPr fontId="7"/>
  </si>
  <si>
    <t>(7) 感染対策委員会は幅広い職種（例：施設長（管理者）、事務長、医師、看護職員、介護職員、栄養士又は管理栄養士、生活相談員）により構成され、構成メンバーの責務及び役割分担を明確にするとともに、専任の感染対策担当者を決めているか（看護師が望ましい）。</t>
    <rPh sb="49" eb="50">
      <t>マタ</t>
    </rPh>
    <rPh sb="51" eb="53">
      <t>カンリ</t>
    </rPh>
    <rPh sb="53" eb="56">
      <t>エイヨウシ</t>
    </rPh>
    <phoneticPr fontId="4"/>
  </si>
  <si>
    <t>(8) 「感染症及び食中毒の予防及びまん延の防止のための指針」に、平常時の対策及び発生時の対応が規定されていますか。（参照：介護現場における感染対策の手引き）</t>
    <rPh sb="62" eb="64">
      <t>カイゴ</t>
    </rPh>
    <rPh sb="64" eb="66">
      <t>ゲンバ</t>
    </rPh>
    <rPh sb="70" eb="72">
      <t>カンセン</t>
    </rPh>
    <rPh sb="72" eb="74">
      <t>タイサク</t>
    </rPh>
    <rPh sb="75" eb="77">
      <t>テビ</t>
    </rPh>
    <phoneticPr fontId="4"/>
  </si>
  <si>
    <t>協力医療機関等</t>
    <rPh sb="2" eb="4">
      <t>イリョウ</t>
    </rPh>
    <rPh sb="4" eb="6">
      <t>キカン</t>
    </rPh>
    <phoneticPr fontId="4"/>
  </si>
  <si>
    <t>(6) あらかじめ、協力歯科医療機関を定めておくよう努めていますか。</t>
    <phoneticPr fontId="4"/>
  </si>
  <si>
    <t>基準第152条第6項</t>
    <phoneticPr fontId="7"/>
  </si>
  <si>
    <t>当該施設の見やすい場所に、運営規程の概要、従業者の勤務の体制、協力病院、利用料その他のサービスの選択に資すると認められる重要事項を掲示又は備え付け、かつ、これをいつでも関係者が自由に閲覧できるようにしていますか。</t>
    <rPh sb="67" eb="68">
      <t>マタ</t>
    </rPh>
    <rPh sb="69" eb="70">
      <t>ソナ</t>
    </rPh>
    <rPh sb="71" eb="72">
      <t>ツ</t>
    </rPh>
    <phoneticPr fontId="4"/>
  </si>
  <si>
    <t>平18老計他
第3七(28)</t>
    <rPh sb="9" eb="10">
      <t>７</t>
    </rPh>
    <phoneticPr fontId="7"/>
  </si>
  <si>
    <t>(2) 報告、評価、要望、助言等についての記録を作成し、これを公表していますか。
※５年間保存</t>
    <phoneticPr fontId="4"/>
  </si>
  <si>
    <t>虐待の発生又はその再発を防止するため、次の措置を講じていますか。</t>
    <rPh sb="0" eb="2">
      <t>ギャクタイ</t>
    </rPh>
    <rPh sb="3" eb="5">
      <t>ハッセイ</t>
    </rPh>
    <rPh sb="5" eb="6">
      <t>マタ</t>
    </rPh>
    <rPh sb="9" eb="11">
      <t>サイハツ</t>
    </rPh>
    <rPh sb="12" eb="14">
      <t>ボウシ</t>
    </rPh>
    <rPh sb="19" eb="20">
      <t>ツギ</t>
    </rPh>
    <rPh sb="21" eb="23">
      <t>ソチ</t>
    </rPh>
    <rPh sb="24" eb="25">
      <t>コウ</t>
    </rPh>
    <phoneticPr fontId="7"/>
  </si>
  <si>
    <t>栄養管理について、別に厚生労働大臣が定める基準（基準第131条に定める栄養士又は管理栄養士及び143条の2）を満たさない場合は、1日につき14単位を所定単位数から減算していますか。</t>
    <rPh sb="0" eb="2">
      <t>エイヨウ</t>
    </rPh>
    <rPh sb="2" eb="4">
      <t>カンリ</t>
    </rPh>
    <rPh sb="9" eb="10">
      <t>ベツ</t>
    </rPh>
    <rPh sb="11" eb="13">
      <t>コウセイ</t>
    </rPh>
    <rPh sb="13" eb="15">
      <t>ロウドウ</t>
    </rPh>
    <rPh sb="15" eb="17">
      <t>ダイジン</t>
    </rPh>
    <rPh sb="18" eb="19">
      <t>サダ</t>
    </rPh>
    <rPh sb="21" eb="23">
      <t>キジュン</t>
    </rPh>
    <rPh sb="24" eb="26">
      <t>キジュン</t>
    </rPh>
    <rPh sb="26" eb="27">
      <t>ダイ</t>
    </rPh>
    <rPh sb="30" eb="31">
      <t>ジョウ</t>
    </rPh>
    <rPh sb="32" eb="33">
      <t>サダ</t>
    </rPh>
    <rPh sb="45" eb="46">
      <t>オヨ</t>
    </rPh>
    <rPh sb="50" eb="51">
      <t>ジョウ</t>
    </rPh>
    <rPh sb="55" eb="56">
      <t>ミ</t>
    </rPh>
    <rPh sb="60" eb="62">
      <t>バアイ</t>
    </rPh>
    <rPh sb="65" eb="66">
      <t>ニチ</t>
    </rPh>
    <rPh sb="71" eb="73">
      <t>タンイ</t>
    </rPh>
    <rPh sb="74" eb="76">
      <t>ショテイ</t>
    </rPh>
    <rPh sb="76" eb="78">
      <t>タンイ</t>
    </rPh>
    <rPh sb="78" eb="79">
      <t>スウ</t>
    </rPh>
    <rPh sb="81" eb="83">
      <t>ゲンサン</t>
    </rPh>
    <phoneticPr fontId="7"/>
  </si>
  <si>
    <t>平18厚告126号
別表7ニ注8
基準告示
六十三の三</t>
    <rPh sb="27" eb="28">
      <t>３</t>
    </rPh>
    <phoneticPr fontId="7"/>
  </si>
  <si>
    <t>平18厚告126
別表7ニ注9
施設基準
四十一</t>
    <phoneticPr fontId="7"/>
  </si>
  <si>
    <t>平18厚告126号
別表7ニ注10
施設基準
四十二</t>
    <phoneticPr fontId="7"/>
  </si>
  <si>
    <t>平18厚告126号
別表7ニ注11
平12告29
四ハ</t>
    <phoneticPr fontId="7"/>
  </si>
  <si>
    <t>平18厚告126号
別表7ニ注13</t>
    <phoneticPr fontId="7"/>
  </si>
  <si>
    <t>平18厚告126号
別表7ニ注14</t>
    <phoneticPr fontId="7"/>
  </si>
  <si>
    <t>平18厚告126号
別表7ニ注15</t>
    <phoneticPr fontId="7"/>
  </si>
  <si>
    <t>(4)ADL利得の平均値が3以上であること。</t>
    <rPh sb="6" eb="8">
      <t>リトク</t>
    </rPh>
    <rPh sb="9" eb="12">
      <t>ヘイキンチ</t>
    </rPh>
    <rPh sb="14" eb="16">
      <t>イジョウ</t>
    </rPh>
    <phoneticPr fontId="7"/>
  </si>
  <si>
    <t>別に厚生労働大臣が定める基準に適合しているものとして、市町村長に届け出た施設において、若年性認知症利用者に対して指定介護福祉施設サービスを行った場合には、若年性認知症利用者受入加算として１日につき120単位を所定単位数に加算していますか。
ただし、認知症行動・心理症状緊急対応加算を算定している場合は、算定しない。</t>
    <rPh sb="36" eb="38">
      <t>シセツ</t>
    </rPh>
    <phoneticPr fontId="4"/>
  </si>
  <si>
    <t>平18厚告126号
別表7ニ注16</t>
    <phoneticPr fontId="7"/>
  </si>
  <si>
    <t>平18厚告126
別表7 ニ注17</t>
    <phoneticPr fontId="7"/>
  </si>
  <si>
    <t>平18厚告126
別表7 ニ注18</t>
    <phoneticPr fontId="7"/>
  </si>
  <si>
    <t>入所者のうち、利用者等告示(※)に適合する視覚、聴覚若しくは言語機能に障害のある者、知的障害者又は精神障害者(以下「視覚障害者等」という。)である入所者の占める割合が100分の30以上である指定地域密着型介護老人福祉施設において、視覚障害者等に対する生活支援に関し専門性を有する者として利用者等告示(※)に定める者(以下「障害者生活支援員」という。)であって専ら障害者生活支援員としての職務に従事する常勤の職員である者を１名以上配置しているものとして市町村長に届け出た指定地域密着型介護老人福祉施設については、障害者生活支援体制加算(Ⅰ)として、１日につき26単位を所定単位数に加算していますか。
入所者のうち、視覚障害者等である入所者の占める割合が100分の50以上である指定地域密着型介護老人福祉施設において、障害者生活支援員であって専ら障害者生活支援員としての職務に従事する常勤の職員であるものを2名以上配置しているものとして市町村長に届け出た指定地域密着型介護老人福祉施設については、障害者生活支援体制加算(Ⅱ)として、1日につき41単位を所定単位数に加算していますか。
ただし、障害者生活支援体制加算(Ⅰ)を算定している場合は、障害者生活支援体制加算(Ⅱ)は算定しない。</t>
    <rPh sb="77" eb="78">
      <t>シ</t>
    </rPh>
    <rPh sb="80" eb="82">
      <t>ワリアイ</t>
    </rPh>
    <rPh sb="86" eb="87">
      <t>ブン</t>
    </rPh>
    <rPh sb="90" eb="92">
      <t>イジョウ</t>
    </rPh>
    <rPh sb="97" eb="99">
      <t>チイキ</t>
    </rPh>
    <rPh sb="99" eb="102">
      <t>ミッチャクガタ</t>
    </rPh>
    <rPh sb="102" eb="104">
      <t>カイゴ</t>
    </rPh>
    <rPh sb="104" eb="106">
      <t>ロウジン</t>
    </rPh>
    <phoneticPr fontId="7"/>
  </si>
  <si>
    <t>平18厚告126
別表7 注19</t>
    <rPh sb="13" eb="14">
      <t>チュウ</t>
    </rPh>
    <phoneticPr fontId="7"/>
  </si>
  <si>
    <t>平18厚告126号
別表7ニ注20</t>
    <phoneticPr fontId="7"/>
  </si>
  <si>
    <t>平18厚告126号
別表7ニ注21</t>
    <phoneticPr fontId="7"/>
  </si>
  <si>
    <t>平18厚告126号
別表7ニ注22</t>
    <phoneticPr fontId="7"/>
  </si>
  <si>
    <t>平18厚告126号
別表7ニ注23</t>
    <phoneticPr fontId="4"/>
  </si>
  <si>
    <t>別に厚生労働大臣が定める基準に適合する施設に入所している者が退所し、当該者が病院又は診療所に入院した場合であって、当該者が退院した後に再度当該地域密着型介護老人福祉施設に入所する際、当該者が別に厚生労働大臣が定める特別食等を必要とする者であり、当該指定地域密着型介護老人福祉施設の管理栄養士が当該病院又は診療所の管理栄養士と連携し当該者に関する栄養ケア計画を策定したときに、入所者１人につき１回を限度として所定単位数を加算していますか。
ただし、栄養管理について基準を満たしていない場合の減算（イからニまでの注8）を算定している場合は、算定しない。</t>
    <rPh sb="71" eb="76">
      <t>チイキミッチャクガタ</t>
    </rPh>
    <rPh sb="237" eb="239">
      <t>エイヨウ</t>
    </rPh>
    <rPh sb="239" eb="241">
      <t>カンリ</t>
    </rPh>
    <rPh sb="245" eb="247">
      <t>キジュン</t>
    </rPh>
    <rPh sb="248" eb="249">
      <t>ミ</t>
    </rPh>
    <rPh sb="255" eb="257">
      <t>バアイ</t>
    </rPh>
    <rPh sb="258" eb="260">
      <t>ゲンサン</t>
    </rPh>
    <rPh sb="268" eb="269">
      <t>チュウ</t>
    </rPh>
    <rPh sb="272" eb="274">
      <t>サンテイバアイサンテイ</t>
    </rPh>
    <phoneticPr fontId="7"/>
  </si>
  <si>
    <t>平18厚告126号
別表7ト注</t>
    <phoneticPr fontId="4"/>
  </si>
  <si>
    <t>平18厚告126号
別表7チ注1</t>
    <phoneticPr fontId="4"/>
  </si>
  <si>
    <t>平18厚告126号
別表7チ注2</t>
    <phoneticPr fontId="4"/>
  </si>
  <si>
    <t>平18厚告126号
別表7チ注3</t>
    <phoneticPr fontId="7"/>
  </si>
  <si>
    <t>平18厚告126号
別表7チ注4</t>
    <phoneticPr fontId="4"/>
  </si>
  <si>
    <t>別に厚生労働大臣が定める基準に適合するものとして市町村長に届け出た施設において、入所者ごとの継続的な栄養管理を強化して実施した場合、1日につき11単位を加算していますか。
ただし、栄養管理について基準を満たしていない場合の減算（イからニまでの注8）を算定している場合は、算定しない。</t>
    <rPh sb="0" eb="1">
      <t>ベツ</t>
    </rPh>
    <rPh sb="2" eb="8">
      <t>コウセイロウドウダイジン</t>
    </rPh>
    <rPh sb="9" eb="10">
      <t>サダ</t>
    </rPh>
    <rPh sb="12" eb="14">
      <t>キジュン</t>
    </rPh>
    <rPh sb="15" eb="17">
      <t>テキゴウ</t>
    </rPh>
    <rPh sb="24" eb="26">
      <t>シチョウ</t>
    </rPh>
    <rPh sb="26" eb="28">
      <t>ソンチョウ</t>
    </rPh>
    <rPh sb="29" eb="30">
      <t>トド</t>
    </rPh>
    <rPh sb="31" eb="32">
      <t>デ</t>
    </rPh>
    <rPh sb="33" eb="35">
      <t>シセツ</t>
    </rPh>
    <rPh sb="40" eb="43">
      <t>ニュウショシャ</t>
    </rPh>
    <rPh sb="46" eb="49">
      <t>ケイゾクテキ</t>
    </rPh>
    <rPh sb="50" eb="52">
      <t>エイヨウ</t>
    </rPh>
    <rPh sb="52" eb="54">
      <t>カンリ</t>
    </rPh>
    <rPh sb="55" eb="57">
      <t>キョウカ</t>
    </rPh>
    <rPh sb="59" eb="61">
      <t>ジッシ</t>
    </rPh>
    <rPh sb="63" eb="65">
      <t>バアイ</t>
    </rPh>
    <rPh sb="67" eb="68">
      <t>ニチ</t>
    </rPh>
    <rPh sb="73" eb="75">
      <t>タンイ</t>
    </rPh>
    <rPh sb="76" eb="78">
      <t>カサン</t>
    </rPh>
    <phoneticPr fontId="7"/>
  </si>
  <si>
    <t>平18厚告126号
別表7ヌ注</t>
    <phoneticPr fontId="7"/>
  </si>
  <si>
    <t>基準告示に適合している施設において、医師の指示に基づき、医師、歯科医師、管理栄養士、看護師、介護支援専門員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言語聴覚士又は看護職員により支援が行われた場合には、当該計画が作成された日から起算して180日以内の期間に限り、1月につき28単位を加算していますか。
ただし、栄養管理について基準を満たしていない場合の減算（イからニまでの注8）を算定している場合は、算定しない。</t>
    <rPh sb="225" eb="227">
      <t>タンイ</t>
    </rPh>
    <phoneticPr fontId="7"/>
  </si>
  <si>
    <t>平18厚告126号
別表7ル注
基準告示
六十六</t>
    <phoneticPr fontId="7"/>
  </si>
  <si>
    <t>基準告示に適合している施設において、現に経口により食事を摂取する者であって、摂食機能障害を有し誤嚥が認められる入所者に対し、医師又は歯科医師の指示に基づき、医師、歯科医師、管理栄養士、看護師、介護支援専門員その他の職種の者が共同して、入所者の栄養管理をするため食事の観察及び会議を行い、入所者ごとに経口維持計画を作成している場合であって、当該計画に従い、医師又は歯科医師の指示（歯科医師が指示を行う場合にあっては、当該指示を受ける管理栄養士等が医師の指導を受けている場合に限る。）を受けた管理栄養士又は栄養士が、栄養管理を行った場合に、１月につき所定単位数を加算していますか。
ただし、栄養管理について基準を満たしていない場合の減算（イからニまでの注8）又は経口移行加算を算定している場合は、算定しない。</t>
    <rPh sb="327" eb="328">
      <t>マタ</t>
    </rPh>
    <rPh sb="329" eb="331">
      <t>ケイコウ</t>
    </rPh>
    <rPh sb="331" eb="333">
      <t>イコウ</t>
    </rPh>
    <rPh sb="333" eb="335">
      <t>カサン</t>
    </rPh>
    <phoneticPr fontId="7"/>
  </si>
  <si>
    <t>平18厚告126号
別表7ヲ注1</t>
    <phoneticPr fontId="7"/>
  </si>
  <si>
    <t>協力歯科医療機関を定めている指定地域密着型介護老人福祉施設が、経口維持加算(Ⅰ)を算定している場合であって、入所者の経口による継続的な食事の摂取を支援するための食事の観察及び会議等に、医師（基準第131条第1項第1号に規定する医師を除く。）、歯科医師、歯科衛生士又は言語聴覚士が加わった場合は、１月につき所定単位数を加算していますか。</t>
    <phoneticPr fontId="7"/>
  </si>
  <si>
    <t>平18厚告126号
別表7ヲ注2</t>
    <phoneticPr fontId="7"/>
  </si>
  <si>
    <t>平18厚告126号別表7ワ注
基準告示六十九</t>
    <rPh sb="15" eb="17">
      <t>キジュン</t>
    </rPh>
    <rPh sb="17" eb="19">
      <t>コクジ</t>
    </rPh>
    <rPh sb="19" eb="22">
      <t>６９</t>
    </rPh>
    <phoneticPr fontId="7"/>
  </si>
  <si>
    <t>平18厚告126号
別表7カ注</t>
    <phoneticPr fontId="7"/>
  </si>
  <si>
    <t>施設基準(※)に適合しているものとして市町村長に届け出た施設において、当該施設の配置医師(指定地域密着型サービス基準第131条第１項第一号に規定する医師をいう。以下この注において同じ。)が当該施設の求めに応じ、配置医師の通常の勤務時間外（配置医師と当該指定地域密着型介護老人福祉施設の間であらかじめ定められた配置医師が当該指定介護老人福祉施設において勤務する時間以外の時間をいい、早朝（午前６時から午前８時までの時間をいう。以下この注において同じ。）、夜間（午後６時から午後10時までの時間をいう。以下この注において同じ。）及び深夜（午後10時から午前６時までの時間をいう。以下この注において同じ。）を除く。以下この注において同じ。）、早朝、夜間又は深夜に当該指定地域密着型介護老人福祉施設を訪問して入所者に対し診療を行い、かつ、診療を行った理由を記録した場合は、診療が行われた時間が配置医師の通常の勤務時間外の場合は１回につき325単位、早朝又は夜間の場合は１回につき650単位、深夜の場合は１回につき1,300単位を加算していますか。
ただし、看護体制加算(Ⅱ)を算定していない場合は、算定しない。</t>
    <rPh sb="47" eb="49">
      <t>チイキ</t>
    </rPh>
    <rPh sb="49" eb="52">
      <t>ミッチャクガタ</t>
    </rPh>
    <rPh sb="56" eb="58">
      <t>キジュン</t>
    </rPh>
    <rPh sb="58" eb="59">
      <t>ダイ</t>
    </rPh>
    <rPh sb="62" eb="63">
      <t>ジョウ</t>
    </rPh>
    <rPh sb="63" eb="64">
      <t>ダイ</t>
    </rPh>
    <rPh sb="65" eb="66">
      <t>コウ</t>
    </rPh>
    <rPh sb="66" eb="67">
      <t>ダイ</t>
    </rPh>
    <rPh sb="67" eb="69">
      <t>イチゴウ</t>
    </rPh>
    <rPh sb="70" eb="72">
      <t>キテイ</t>
    </rPh>
    <rPh sb="74" eb="76">
      <t>イシ</t>
    </rPh>
    <phoneticPr fontId="7"/>
  </si>
  <si>
    <t>平18厚告126号
別表7タ注</t>
    <phoneticPr fontId="7"/>
  </si>
  <si>
    <t>平18厚告126号
別表7レ注1</t>
    <phoneticPr fontId="7"/>
  </si>
  <si>
    <t>平18厚告126号
別表7レ注2</t>
    <phoneticPr fontId="4"/>
  </si>
  <si>
    <t>平18厚告126
別表7 ソ注</t>
    <phoneticPr fontId="7"/>
  </si>
  <si>
    <t>平18厚告126
別表7ツ注</t>
    <phoneticPr fontId="7"/>
  </si>
  <si>
    <t>平18厚告126
別表7ネ注</t>
    <phoneticPr fontId="7"/>
  </si>
  <si>
    <t>平18厚告126号
別表7ナ注
基準告示
三の五
利用者等告示
五十</t>
    <rPh sb="24" eb="25">
      <t>３</t>
    </rPh>
    <rPh sb="26" eb="27">
      <t>５</t>
    </rPh>
    <phoneticPr fontId="7"/>
  </si>
  <si>
    <t>平18厚告126号
別表7ラ注</t>
    <phoneticPr fontId="7"/>
  </si>
  <si>
    <t>平18厚告126号
別表7ム注</t>
    <phoneticPr fontId="7"/>
  </si>
  <si>
    <t>平18厚告126号
別表7ウ注</t>
    <phoneticPr fontId="7"/>
  </si>
  <si>
    <t>平18厚告126号
別表7ヰ注</t>
    <phoneticPr fontId="7"/>
  </si>
  <si>
    <t>①入所者ごとに、要介護状態の軽減の見込みについて、医師又は医師と連携した看護師が施設入所時に評価し、その後少なくとも3か月に1回評価するとともに、その評価結果等の情報を厚生労働省に提出し、排せつ支援の実施に当たって、当該情報その他排せつ支援の適切かつ有効な実施のために必要な情報を活用していること。</t>
    <rPh sb="60" eb="61">
      <t>ゲツ</t>
    </rPh>
    <rPh sb="63" eb="64">
      <t>カイ</t>
    </rPh>
    <phoneticPr fontId="7"/>
  </si>
  <si>
    <t>基準告示
七十一の三
(1)排せつ支援加算(Ⅰ)…①～③に適合すること。
(2)排せつ支援加算(Ⅱ)…①～③に適合し、④～⑥のいずれかに適合すること。
(3)排せつ支援加算(Ⅲ)…①～⑤に適合すること。</t>
    <rPh sb="9" eb="10">
      <t>３</t>
    </rPh>
    <rPh sb="30" eb="32">
      <t>テキゴウ</t>
    </rPh>
    <rPh sb="57" eb="59">
      <t>テキゴウ</t>
    </rPh>
    <rPh sb="70" eb="72">
      <t>テキゴウ</t>
    </rPh>
    <rPh sb="97" eb="99">
      <t>テキゴウ</t>
    </rPh>
    <phoneticPr fontId="7"/>
  </si>
  <si>
    <t>②①の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していること。</t>
    <phoneticPr fontId="7"/>
  </si>
  <si>
    <t>④①の評価の結果、要介護状態の軽減が見込まれる者について、施設入所時と比較して、排尿又は排便の状態の少なくとも一方が改善するとともにいずれにも悪化がないこと。</t>
    <phoneticPr fontId="7"/>
  </si>
  <si>
    <t>⑤①の評価の結果、施設入所時におむつを使用していた者であって要介護状態の軽減が見込まれるものについて、おむつを使用しなくなったこと。</t>
    <phoneticPr fontId="7"/>
  </si>
  <si>
    <t>別に厚生労働大臣が定める基準に適合しているものとして市町村長に届け出た施設において、継続的に入所者ごとの自立支援を行った場合は、1か月につき280単位を加算していますか。</t>
    <rPh sb="0" eb="1">
      <t>ベツ</t>
    </rPh>
    <rPh sb="26" eb="28">
      <t>シチョウ</t>
    </rPh>
    <rPh sb="28" eb="30">
      <t>ソンチョウ</t>
    </rPh>
    <rPh sb="31" eb="32">
      <t>トド</t>
    </rPh>
    <rPh sb="33" eb="34">
      <t>デ</t>
    </rPh>
    <rPh sb="35" eb="37">
      <t>シセツ</t>
    </rPh>
    <rPh sb="42" eb="45">
      <t>ケイゾクテキ</t>
    </rPh>
    <rPh sb="46" eb="49">
      <t>ニュウショシャ</t>
    </rPh>
    <rPh sb="52" eb="54">
      <t>ジリツ</t>
    </rPh>
    <rPh sb="54" eb="56">
      <t>シエン</t>
    </rPh>
    <rPh sb="57" eb="58">
      <t>オコナ</t>
    </rPh>
    <rPh sb="60" eb="62">
      <t>バアイ</t>
    </rPh>
    <rPh sb="66" eb="67">
      <t>ゲツ</t>
    </rPh>
    <rPh sb="73" eb="75">
      <t>タンイ</t>
    </rPh>
    <rPh sb="76" eb="78">
      <t>カサン</t>
    </rPh>
    <phoneticPr fontId="7"/>
  </si>
  <si>
    <t>平18厚告126号
別表7ノ注</t>
    <phoneticPr fontId="7"/>
  </si>
  <si>
    <t>①医師が入所者ごとに、施設入所時に自立支援に係る医学的評価を行い、その後少なくとも3か月に1回医学的評価の見直しを行うとともに、その医学的評価の結果等の情報を厚生労働省に提出し、自立支援の促進に当たって、当該情報その他自立支援の適切かつ有効な促進のために必要な情報を活用していること。</t>
    <rPh sb="43" eb="44">
      <t>ゲツ</t>
    </rPh>
    <phoneticPr fontId="7"/>
  </si>
  <si>
    <t>平18厚告126号
別表7オ注</t>
    <phoneticPr fontId="7"/>
  </si>
  <si>
    <t>平18厚告126号
別表7ク注</t>
    <phoneticPr fontId="7"/>
  </si>
  <si>
    <t>平18厚告126号
別表7フ注
基準告示
七十二</t>
    <rPh sb="24" eb="27">
      <t>７２</t>
    </rPh>
    <phoneticPr fontId="7"/>
  </si>
  <si>
    <t>①次のいずれかに適合すること。
ア　事業所の介護職員の総数のうち、介護福祉士の占める割合が100分の80以上であること。
イ　事業所の介護職員の総数のうち、勤続年数10年以上の介護福祉士の占める割合が100分の35以上であること。</t>
    <rPh sb="63" eb="66">
      <t>ジギョウショ</t>
    </rPh>
    <rPh sb="67" eb="69">
      <t>カイゴ</t>
    </rPh>
    <rPh sb="69" eb="71">
      <t>ショクイン</t>
    </rPh>
    <rPh sb="72" eb="74">
      <t>ソウスウ</t>
    </rPh>
    <rPh sb="78" eb="80">
      <t>キンゾク</t>
    </rPh>
    <rPh sb="80" eb="82">
      <t>ネンスウ</t>
    </rPh>
    <rPh sb="84" eb="87">
      <t>ネンイジョウ</t>
    </rPh>
    <rPh sb="88" eb="90">
      <t>カイゴ</t>
    </rPh>
    <rPh sb="90" eb="93">
      <t>フクシシ</t>
    </rPh>
    <rPh sb="94" eb="95">
      <t>シ</t>
    </rPh>
    <rPh sb="97" eb="99">
      <t>ワリアイ</t>
    </rPh>
    <rPh sb="103" eb="104">
      <t>ブン</t>
    </rPh>
    <rPh sb="107" eb="109">
      <t>イジョウ</t>
    </rPh>
    <phoneticPr fontId="7"/>
  </si>
  <si>
    <t>平18厚告126号
別表7コ注
基準告示七十三</t>
    <rPh sb="17" eb="19">
      <t>キジュン</t>
    </rPh>
    <rPh sb="19" eb="21">
      <t>コクジ</t>
    </rPh>
    <rPh sb="21" eb="24">
      <t>７３</t>
    </rPh>
    <phoneticPr fontId="7"/>
  </si>
  <si>
    <t>※日　計　＝各月の最も入所者が多かった日の入所者数</t>
    <phoneticPr fontId="7"/>
  </si>
  <si>
    <t>　　　　　　　　　　　　　　　　　　　　　　　　　 　</t>
  </si>
  <si>
    <r>
      <t xml:space="preserve">　 </t>
    </r>
    <r>
      <rPr>
        <u/>
        <sz val="11"/>
        <rFont val="ＭＳ Ｐゴシック"/>
        <family val="3"/>
        <charset val="128"/>
      </rPr>
      <t>延べ入所者数</t>
    </r>
    <r>
      <rPr>
        <sz val="11"/>
        <rFont val="ＭＳ Ｐゴシック"/>
        <family val="3"/>
        <charset val="128"/>
      </rPr>
      <t>のカウント方法＝外泊および入院について⇒外泊・入院期間中は含まず。但し戻った日からカウント。</t>
    </r>
    <phoneticPr fontId="7"/>
  </si>
  <si>
    <r>
      <t>※月平均入所者数＝</t>
    </r>
    <r>
      <rPr>
        <u/>
        <sz val="11"/>
        <rFont val="ＭＳ Ｐゴシック"/>
        <family val="3"/>
        <charset val="128"/>
      </rPr>
      <t>延べ入所者数</t>
    </r>
    <r>
      <rPr>
        <sz val="11"/>
        <rFont val="ＭＳ Ｐゴシック"/>
        <family val="3"/>
        <charset val="128"/>
      </rPr>
      <t>÷当該月の日数</t>
    </r>
    <phoneticPr fontId="7"/>
  </si>
  <si>
    <t>　</t>
  </si>
  <si>
    <t>　最多入所者数</t>
    <phoneticPr fontId="7"/>
  </si>
  <si>
    <t>日　計</t>
  </si>
  <si>
    <t>入所者数</t>
    <phoneticPr fontId="7"/>
  </si>
  <si>
    <t>月平均</t>
  </si>
  <si>
    <t>３月</t>
  </si>
  <si>
    <t>２月</t>
  </si>
  <si>
    <t>１月</t>
  </si>
  <si>
    <t>１２月</t>
  </si>
  <si>
    <t>１１月</t>
  </si>
  <si>
    <t>１０月</t>
  </si>
  <si>
    <t>９月</t>
  </si>
  <si>
    <t>８月</t>
  </si>
  <si>
    <t>７月</t>
  </si>
  <si>
    <t>６月</t>
  </si>
  <si>
    <t>５月</t>
  </si>
  <si>
    <t>４月</t>
  </si>
  <si>
    <t>前年度
平　均</t>
  </si>
  <si>
    <t>　　　　　年</t>
  </si>
  <si>
    <t>区            分</t>
  </si>
  <si>
    <t>　　　　　（小数点第2位以下切り上げ）</t>
  </si>
  <si>
    <t>ユニット型部分：月別人員数（前年度）</t>
    <phoneticPr fontId="7"/>
  </si>
  <si>
    <t>従来型部分：月別人員数（前年度）</t>
    <phoneticPr fontId="7"/>
  </si>
  <si>
    <t>〔地域密着型介護老人福祉施設入所者生活介護〕</t>
    <rPh sb="1" eb="3">
      <t>チイキ</t>
    </rPh>
    <rPh sb="3" eb="6">
      <t>ミッチャクガタ</t>
    </rPh>
    <rPh sb="14" eb="17">
      <t>ニュウショシャ</t>
    </rPh>
    <rPh sb="17" eb="19">
      <t>セイカツ</t>
    </rPh>
    <rPh sb="19" eb="21">
      <t>カイゴ</t>
    </rPh>
    <phoneticPr fontId="7"/>
  </si>
  <si>
    <t>入所者の状況　</t>
    <phoneticPr fontId="7"/>
  </si>
  <si>
    <t>･入所者に関する記録
･施設サービス計画書･提供記録
･職員勤務表等</t>
    <phoneticPr fontId="7"/>
  </si>
  <si>
    <t>・入所者に関する記録
・施設サービス計画書・提供記録
・職員勤務表等</t>
    <phoneticPr fontId="7"/>
  </si>
  <si>
    <t>・サービス提供記録
・嗜好アンケート調査等の記録
・献立表
・栄養士による栄養指導の記録
・残食（菜）表
・相談等の記録
・会議記録
・医師の指示を記録した書類
・業務委託の場合の契約書
・検食簿等</t>
    <phoneticPr fontId="7"/>
  </si>
  <si>
    <t>・サービス提供記録
・嗜好アンケート調査等の記録
・献立表
・栄養士による栄養指導の記録
・残食（菜）表
・相談等の記録
・会議記録
・医師の指示を記録した書類
・業務委託の場合の契約書
・検食簿等</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</si>
</sst>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
    <numFmt numFmtId="179" formatCode="#,##0.0&quot;人&quot;"/>
    <numFmt numFmtId="180" formatCode="#,##0&quot;人&quot;"/>
  </numFmts>
  <fonts count="47" x14ac:knownFonts="1">
    <font>
      <sz val="11"/>
      <color indexed="8"/>
      <name val="ＭＳ Ｐゴシック"/>
      <family val="3"/>
      <charset val="128"/>
    </font>
    <font>
      <sz val="11"/>
      <color theme="1"/>
      <name val="游ゴシック"/>
      <family val="2"/>
      <charset val="128"/>
      <scheme val="minor"/>
    </font>
    <font>
      <sz val="11"/>
      <name val="ＭＳ Ｐゴシック"/>
      <family val="3"/>
      <charset val="128"/>
    </font>
    <font>
      <sz val="11"/>
      <name val="ＭＳ ゴシック"/>
      <family val="3"/>
      <charset val="128"/>
    </font>
    <font>
      <sz val="6"/>
      <name val="游ゴシック"/>
      <family val="2"/>
      <charset val="128"/>
      <scheme val="minor"/>
    </font>
    <font>
      <sz val="9"/>
      <name val="ＭＳ ゴシック"/>
      <family val="3"/>
      <charset val="128"/>
    </font>
    <font>
      <sz val="11"/>
      <color indexed="8"/>
      <name val="ＭＳ Ｐゴシック"/>
      <family val="3"/>
      <charset val="128"/>
    </font>
    <font>
      <sz val="6"/>
      <name val="ＭＳ Ｐゴシック"/>
      <family val="3"/>
      <charset val="128"/>
    </font>
    <font>
      <sz val="14"/>
      <name val="ＭＳ ゴシック"/>
      <family val="3"/>
      <charset val="128"/>
    </font>
    <font>
      <sz val="10"/>
      <name val="ＭＳ ゴシック"/>
      <family val="3"/>
      <charset val="128"/>
    </font>
    <font>
      <b/>
      <sz val="14"/>
      <name val="ＭＳ ゴシック"/>
      <family val="3"/>
      <charset val="128"/>
    </font>
    <font>
      <sz val="16"/>
      <name val="HGSｺﾞｼｯｸM"/>
      <family val="3"/>
      <charset val="128"/>
    </font>
    <font>
      <b/>
      <sz val="16"/>
      <name val="HGSｺﾞｼｯｸM"/>
      <family val="3"/>
      <charset val="128"/>
    </font>
    <font>
      <sz val="14"/>
      <name val="HGSｺﾞｼｯｸM"/>
      <family val="3"/>
      <charset val="128"/>
    </font>
    <font>
      <sz val="12"/>
      <name val="HGSｺﾞｼｯｸM"/>
      <family val="3"/>
      <charset val="128"/>
    </font>
    <font>
      <sz val="10"/>
      <name val="HGSｺﾞｼｯｸM"/>
      <family val="3"/>
      <charset val="128"/>
    </font>
    <font>
      <sz val="11"/>
      <name val="HGSｺﾞｼｯｸM"/>
      <family val="3"/>
      <charset val="128"/>
    </font>
    <font>
      <b/>
      <sz val="16"/>
      <name val="ＭＳ Ｐゴシック"/>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1"/>
      <color rgb="FF000000"/>
      <name val="游ゴシック"/>
      <family val="3"/>
      <charset val="128"/>
      <scheme val="minor"/>
    </font>
    <font>
      <sz val="11"/>
      <color rgb="FF000000"/>
      <name val="Calibri"/>
      <family val="2"/>
    </font>
    <font>
      <sz val="12"/>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6"/>
      <name val="ＭＳ 明朝"/>
      <family val="2"/>
      <charset val="128"/>
    </font>
    <font>
      <sz val="9"/>
      <name val="ＭＳ Ｐゴシック"/>
      <family val="3"/>
      <charset val="128"/>
    </font>
    <font>
      <u/>
      <sz val="11"/>
      <color theme="10"/>
      <name val="ＭＳ Ｐゴシック"/>
      <family val="3"/>
      <charset val="128"/>
    </font>
    <font>
      <sz val="11"/>
      <color theme="1"/>
      <name val="游ゴシック"/>
      <family val="3"/>
      <charset val="128"/>
      <scheme val="minor"/>
    </font>
    <font>
      <sz val="16"/>
      <color theme="1"/>
      <name val="ＭＳ ゴシック"/>
      <family val="3"/>
      <charset val="128"/>
    </font>
    <font>
      <sz val="11"/>
      <color theme="1"/>
      <name val="ＭＳ ゴシック"/>
      <family val="3"/>
      <charset val="128"/>
    </font>
    <font>
      <b/>
      <sz val="11"/>
      <name val="ＭＳ Ｐゴシック"/>
      <family val="3"/>
      <charset val="128"/>
    </font>
    <font>
      <b/>
      <sz val="11"/>
      <name val="游ゴシック"/>
      <family val="3"/>
      <charset val="128"/>
      <scheme val="minor"/>
    </font>
    <font>
      <sz val="11"/>
      <name val="游ゴシック"/>
      <family val="3"/>
      <charset val="128"/>
      <scheme val="minor"/>
    </font>
    <font>
      <u/>
      <sz val="11"/>
      <name val="ＭＳ Ｐゴシック"/>
      <family val="3"/>
      <charset val="128"/>
    </font>
    <font>
      <sz val="10"/>
      <name val="Arial"/>
      <family val="2"/>
    </font>
    <font>
      <sz val="10"/>
      <name val="游ゴシック"/>
      <family val="3"/>
      <charset val="128"/>
      <scheme val="minor"/>
    </font>
    <font>
      <b/>
      <u/>
      <sz val="11"/>
      <name val="游ゴシック"/>
      <family val="3"/>
      <charset val="128"/>
      <scheme val="minor"/>
    </font>
    <font>
      <b/>
      <sz val="14"/>
      <name val="游ゴシック"/>
      <family val="3"/>
      <charset val="128"/>
      <scheme val="minor"/>
    </font>
    <font>
      <b/>
      <sz val="12"/>
      <name val="游ゴシック"/>
      <family val="3"/>
      <charset val="128"/>
      <scheme val="minor"/>
    </font>
  </fonts>
  <fills count="11">
    <fill>
      <patternFill patternType="none"/>
    </fill>
    <fill>
      <patternFill patternType="gray125"/>
    </fill>
    <fill>
      <patternFill patternType="solid">
        <fgColor indexed="27"/>
        <bgColor indexed="41"/>
      </patternFill>
    </fill>
    <fill>
      <patternFill patternType="solid">
        <fgColor rgb="FFCCFFFF"/>
        <bgColor indexed="64"/>
      </patternFill>
    </fill>
    <fill>
      <patternFill patternType="solid">
        <fgColor rgb="FFCCFFFF"/>
        <bgColor indexed="26"/>
      </patternFill>
    </fill>
    <fill>
      <patternFill patternType="solid">
        <fgColor indexed="9"/>
        <bgColor indexed="26"/>
      </patternFill>
    </fill>
    <fill>
      <patternFill patternType="solid">
        <fgColor rgb="FFCCFFFF"/>
        <bgColor indexed="41"/>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s>
  <borders count="420">
    <border>
      <left/>
      <right/>
      <top/>
      <bottom/>
      <diagonal/>
    </border>
    <border>
      <left style="thin">
        <color indexed="8"/>
      </left>
      <right/>
      <top/>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bottom style="double">
        <color indexed="64"/>
      </bottom>
      <diagonal/>
    </border>
    <border>
      <left style="double">
        <color indexed="64"/>
      </left>
      <right/>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double">
        <color indexed="64"/>
      </left>
      <right/>
      <top style="double">
        <color indexed="64"/>
      </top>
      <bottom/>
      <diagonal/>
    </border>
    <border>
      <left style="thin">
        <color indexed="8"/>
      </left>
      <right style="thin">
        <color indexed="8"/>
      </right>
      <top style="double">
        <color indexed="8"/>
      </top>
      <bottom style="double">
        <color indexed="64"/>
      </bottom>
      <diagonal/>
    </border>
    <border>
      <left style="double">
        <color indexed="64"/>
      </left>
      <right style="thin">
        <color indexed="8"/>
      </right>
      <top style="double">
        <color indexed="8"/>
      </top>
      <bottom style="double">
        <color indexed="64"/>
      </bottom>
      <diagonal/>
    </border>
    <border>
      <left style="thin">
        <color indexed="8"/>
      </left>
      <right style="thin">
        <color indexed="8"/>
      </right>
      <top/>
      <bottom/>
      <diagonal/>
    </border>
    <border>
      <left style="thin">
        <color indexed="8"/>
      </left>
      <right style="double">
        <color indexed="64"/>
      </right>
      <top style="hair">
        <color indexed="64"/>
      </top>
      <bottom/>
      <diagonal/>
    </border>
    <border>
      <left style="thin">
        <color indexed="8"/>
      </left>
      <right style="thin">
        <color indexed="8"/>
      </right>
      <top style="hair">
        <color indexed="64"/>
      </top>
      <bottom/>
      <diagonal/>
    </border>
    <border>
      <left style="thin">
        <color indexed="8"/>
      </left>
      <right style="thin">
        <color indexed="8"/>
      </right>
      <top style="hair">
        <color indexed="64"/>
      </top>
      <bottom style="hair">
        <color indexed="64"/>
      </bottom>
      <diagonal/>
    </border>
    <border>
      <left style="thin">
        <color indexed="8"/>
      </left>
      <right style="double">
        <color indexed="64"/>
      </right>
      <top style="hair">
        <color indexed="64"/>
      </top>
      <bottom style="hair">
        <color indexed="64"/>
      </bottom>
      <diagonal/>
    </border>
    <border>
      <left style="thin">
        <color indexed="8"/>
      </left>
      <right style="double">
        <color indexed="64"/>
      </right>
      <top/>
      <bottom/>
      <diagonal/>
    </border>
    <border>
      <left style="thin">
        <color indexed="8"/>
      </left>
      <right style="thin">
        <color indexed="64"/>
      </right>
      <top style="double">
        <color indexed="64"/>
      </top>
      <bottom style="thin">
        <color indexed="64"/>
      </bottom>
      <diagonal/>
    </border>
    <border>
      <left style="double">
        <color indexed="8"/>
      </left>
      <right style="thin">
        <color indexed="8"/>
      </right>
      <top style="double">
        <color indexed="8"/>
      </top>
      <bottom style="double">
        <color indexed="64"/>
      </bottom>
      <diagonal/>
    </border>
    <border>
      <left style="thin">
        <color indexed="8"/>
      </left>
      <right style="thin">
        <color indexed="64"/>
      </right>
      <top style="double">
        <color indexed="8"/>
      </top>
      <bottom style="double">
        <color indexed="8"/>
      </bottom>
      <diagonal/>
    </border>
    <border>
      <left style="thin">
        <color indexed="8"/>
      </left>
      <right style="thin">
        <color indexed="8"/>
      </right>
      <top style="double">
        <color indexed="8"/>
      </top>
      <bottom style="double">
        <color indexed="8"/>
      </bottom>
      <diagonal/>
    </border>
    <border>
      <left style="double">
        <color indexed="8"/>
      </left>
      <right style="thin">
        <color indexed="8"/>
      </right>
      <top style="double">
        <color indexed="8"/>
      </top>
      <bottom style="double">
        <color indexed="8"/>
      </bottom>
      <diagonal/>
    </border>
    <border>
      <left style="double">
        <color indexed="64"/>
      </left>
      <right style="thin">
        <color indexed="8"/>
      </right>
      <top style="double">
        <color indexed="8"/>
      </top>
      <bottom style="double">
        <color indexed="8"/>
      </bottom>
      <diagonal/>
    </border>
    <border>
      <left style="thin">
        <color indexed="8"/>
      </left>
      <right style="thin">
        <color indexed="8"/>
      </right>
      <top style="hair">
        <color indexed="8"/>
      </top>
      <bottom style="double">
        <color indexed="8"/>
      </bottom>
      <diagonal/>
    </border>
    <border>
      <left style="thin">
        <color indexed="8"/>
      </left>
      <right style="thin">
        <color indexed="64"/>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double">
        <color indexed="64"/>
      </top>
      <bottom style="hair">
        <color indexed="8"/>
      </bottom>
      <diagonal/>
    </border>
    <border>
      <left style="double">
        <color indexed="8"/>
      </left>
      <right style="thin">
        <color indexed="8"/>
      </right>
      <top style="double">
        <color indexed="64"/>
      </top>
      <bottom style="double">
        <color indexed="8"/>
      </bottom>
      <diagonal/>
    </border>
    <border>
      <left style="double">
        <color indexed="64"/>
      </left>
      <right style="thin">
        <color indexed="8"/>
      </right>
      <top style="double">
        <color indexed="64"/>
      </top>
      <bottom style="double">
        <color indexed="8"/>
      </bottom>
      <diagonal/>
    </border>
    <border>
      <left style="thin">
        <color indexed="8"/>
      </left>
      <right style="thin">
        <color indexed="64"/>
      </right>
      <top/>
      <bottom style="double">
        <color indexed="64"/>
      </bottom>
      <diagonal/>
    </border>
    <border>
      <left style="thin">
        <color indexed="8"/>
      </left>
      <right style="thin">
        <color indexed="8"/>
      </right>
      <top style="thin">
        <color indexed="8"/>
      </top>
      <bottom/>
      <diagonal/>
    </border>
    <border>
      <left style="thin">
        <color indexed="8"/>
      </left>
      <right style="thin">
        <color indexed="8"/>
      </right>
      <top/>
      <bottom style="double">
        <color indexed="64"/>
      </bottom>
      <diagonal/>
    </border>
    <border>
      <left style="thin">
        <color indexed="8"/>
      </left>
      <right style="thin">
        <color indexed="64"/>
      </right>
      <top style="double">
        <color indexed="64"/>
      </top>
      <bottom/>
      <diagonal/>
    </border>
    <border>
      <left style="thin">
        <color indexed="8"/>
      </left>
      <right style="thin">
        <color indexed="8"/>
      </right>
      <top/>
      <bottom style="double">
        <color indexed="8"/>
      </bottom>
      <diagonal/>
    </border>
    <border>
      <left style="thin">
        <color indexed="8"/>
      </left>
      <right style="thin">
        <color indexed="8"/>
      </right>
      <top style="double">
        <color indexed="64"/>
      </top>
      <bottom/>
      <diagonal/>
    </border>
    <border>
      <left style="thin">
        <color indexed="8"/>
      </left>
      <right style="thin">
        <color indexed="8"/>
      </right>
      <top style="double">
        <color indexed="64"/>
      </top>
      <bottom style="hair">
        <color indexed="64"/>
      </bottom>
      <diagonal/>
    </border>
    <border>
      <left style="thin">
        <color indexed="8"/>
      </left>
      <right style="double">
        <color indexed="64"/>
      </right>
      <top style="hair">
        <color indexed="64"/>
      </top>
      <bottom style="double">
        <color indexed="64"/>
      </bottom>
      <diagonal/>
    </border>
    <border>
      <left style="thin">
        <color indexed="8"/>
      </left>
      <right style="thin">
        <color indexed="8"/>
      </right>
      <top style="hair">
        <color indexed="64"/>
      </top>
      <bottom style="double">
        <color indexed="64"/>
      </bottom>
      <diagonal/>
    </border>
    <border>
      <left/>
      <right style="thin">
        <color indexed="8"/>
      </right>
      <top style="hair">
        <color indexed="64"/>
      </top>
      <bottom style="double">
        <color indexed="64"/>
      </bottom>
      <diagonal/>
    </border>
    <border>
      <left style="thin">
        <color indexed="8"/>
      </left>
      <right style="double">
        <color indexed="64"/>
      </right>
      <top style="thin">
        <color indexed="64"/>
      </top>
      <bottom/>
      <diagonal/>
    </border>
    <border>
      <left style="thin">
        <color indexed="8"/>
      </left>
      <right/>
      <top style="thin">
        <color indexed="64"/>
      </top>
      <bottom/>
      <diagonal/>
    </border>
    <border>
      <left style="thin">
        <color indexed="8"/>
      </left>
      <right style="thin">
        <color indexed="8"/>
      </right>
      <top style="thin">
        <color indexed="64"/>
      </top>
      <bottom/>
      <diagonal/>
    </border>
    <border>
      <left/>
      <right style="thin">
        <color indexed="8"/>
      </right>
      <top style="thin">
        <color indexed="64"/>
      </top>
      <bottom/>
      <diagonal/>
    </border>
    <border>
      <left/>
      <right style="thin">
        <color indexed="8"/>
      </right>
      <top/>
      <bottom/>
      <diagonal/>
    </border>
    <border>
      <left style="double">
        <color indexed="8"/>
      </left>
      <right style="double">
        <color indexed="8"/>
      </right>
      <top style="double">
        <color indexed="8"/>
      </top>
      <bottom/>
      <diagonal/>
    </border>
    <border>
      <left style="thin">
        <color indexed="8"/>
      </left>
      <right style="thin">
        <color indexed="8"/>
      </right>
      <top style="double">
        <color indexed="8"/>
      </top>
      <bottom style="hair">
        <color indexed="64"/>
      </bottom>
      <diagonal/>
    </border>
    <border>
      <left/>
      <right style="thin">
        <color indexed="8"/>
      </right>
      <top style="double">
        <color indexed="8"/>
      </top>
      <bottom style="hair">
        <color indexed="64"/>
      </bottom>
      <diagonal/>
    </border>
    <border>
      <left style="double">
        <color indexed="8"/>
      </left>
      <right style="thin">
        <color indexed="8"/>
      </right>
      <top style="double">
        <color indexed="8"/>
      </top>
      <bottom style="hair">
        <color indexed="64"/>
      </bottom>
      <diagonal/>
    </border>
    <border>
      <left style="double">
        <color indexed="8"/>
      </left>
      <right style="double">
        <color indexed="8"/>
      </right>
      <top style="double">
        <color indexed="8"/>
      </top>
      <bottom style="double">
        <color indexed="8"/>
      </bottom>
      <diagonal/>
    </border>
    <border>
      <left style="double">
        <color indexed="64"/>
      </left>
      <right style="double">
        <color indexed="8"/>
      </right>
      <top style="double">
        <color indexed="8"/>
      </top>
      <bottom style="double">
        <color indexed="8"/>
      </bottom>
      <diagonal/>
    </border>
    <border>
      <left/>
      <right style="thin">
        <color indexed="8"/>
      </right>
      <top/>
      <bottom style="double">
        <color indexed="8"/>
      </bottom>
      <diagonal/>
    </border>
    <border>
      <left/>
      <right style="thin">
        <color indexed="8"/>
      </right>
      <top style="hair">
        <color indexed="64"/>
      </top>
      <bottom style="hair">
        <color indexed="64"/>
      </bottom>
      <diagonal/>
    </border>
    <border>
      <left/>
      <right/>
      <top style="hair">
        <color indexed="64"/>
      </top>
      <bottom style="hair">
        <color indexed="64"/>
      </bottom>
      <diagonal/>
    </border>
    <border>
      <left style="thin">
        <color indexed="8"/>
      </left>
      <right/>
      <top style="double">
        <color indexed="64"/>
      </top>
      <bottom/>
      <diagonal/>
    </border>
    <border>
      <left/>
      <right style="thin">
        <color indexed="8"/>
      </right>
      <top style="double">
        <color indexed="64"/>
      </top>
      <bottom/>
      <diagonal/>
    </border>
    <border>
      <left style="double">
        <color indexed="64"/>
      </left>
      <right style="double">
        <color indexed="8"/>
      </right>
      <top style="double">
        <color indexed="64"/>
      </top>
      <bottom style="double">
        <color indexed="8"/>
      </bottom>
      <diagonal/>
    </border>
    <border>
      <left style="thin">
        <color indexed="64"/>
      </left>
      <right style="double">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8"/>
      </left>
      <right/>
      <top style="hair">
        <color indexed="64"/>
      </top>
      <bottom style="hair">
        <color indexed="64"/>
      </bottom>
      <diagonal/>
    </border>
    <border>
      <left style="thin">
        <color indexed="8"/>
      </left>
      <right style="thin">
        <color indexed="64"/>
      </right>
      <top style="double">
        <color indexed="64"/>
      </top>
      <bottom style="hair">
        <color indexed="64"/>
      </bottom>
      <diagonal/>
    </border>
    <border>
      <left/>
      <right style="thin">
        <color indexed="8"/>
      </right>
      <top style="double">
        <color indexed="64"/>
      </top>
      <bottom style="hair">
        <color indexed="64"/>
      </bottom>
      <diagonal/>
    </border>
    <border>
      <left/>
      <right/>
      <top style="double">
        <color indexed="64"/>
      </top>
      <bottom style="hair">
        <color indexed="64"/>
      </bottom>
      <diagonal/>
    </border>
    <border>
      <left style="thin">
        <color indexed="8"/>
      </left>
      <right/>
      <top style="double">
        <color indexed="64"/>
      </top>
      <bottom style="hair">
        <color indexed="64"/>
      </bottom>
      <diagonal/>
    </border>
    <border>
      <left style="thin">
        <color indexed="8"/>
      </left>
      <right style="thin">
        <color indexed="64"/>
      </right>
      <top style="double">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8"/>
      </left>
      <right/>
      <top style="hair">
        <color indexed="64"/>
      </top>
      <bottom style="double">
        <color indexed="64"/>
      </bottom>
      <diagonal/>
    </border>
    <border>
      <left/>
      <right style="thin">
        <color indexed="8"/>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8"/>
      </left>
      <right/>
      <top style="double">
        <color indexed="64"/>
      </top>
      <bottom style="thin">
        <color indexed="64"/>
      </bottom>
      <diagonal/>
    </border>
    <border>
      <left/>
      <right style="double">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double">
        <color indexed="64"/>
      </left>
      <right style="hair">
        <color indexed="64"/>
      </right>
      <top style="hair">
        <color indexed="64"/>
      </top>
      <bottom style="double">
        <color indexed="64"/>
      </bottom>
      <diagonal/>
    </border>
    <border>
      <left/>
      <right style="double">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right style="double">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double">
        <color indexed="64"/>
      </left>
      <right style="hair">
        <color indexed="64"/>
      </right>
      <top style="double">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thin">
        <color indexed="8"/>
      </left>
      <right style="thin">
        <color indexed="8"/>
      </right>
      <top style="double">
        <color indexed="8"/>
      </top>
      <bottom style="thin">
        <color indexed="64"/>
      </bottom>
      <diagonal/>
    </border>
    <border>
      <left/>
      <right/>
      <top/>
      <bottom style="double">
        <color indexed="8"/>
      </bottom>
      <diagonal/>
    </border>
    <border>
      <left style="thin">
        <color indexed="8"/>
      </left>
      <right style="thin">
        <color indexed="8"/>
      </right>
      <top style="hair">
        <color indexed="8"/>
      </top>
      <bottom/>
      <diagonal/>
    </border>
    <border>
      <left style="thin">
        <color indexed="8"/>
      </left>
      <right style="thin">
        <color indexed="8"/>
      </right>
      <top style="hair">
        <color indexed="8"/>
      </top>
      <bottom style="hair">
        <color indexed="64"/>
      </bottom>
      <diagonal/>
    </border>
    <border>
      <left style="thin">
        <color indexed="64"/>
      </left>
      <right/>
      <top/>
      <bottom/>
      <diagonal/>
    </border>
    <border>
      <left style="thin">
        <color indexed="8"/>
      </left>
      <right style="thin">
        <color indexed="8"/>
      </right>
      <top style="double">
        <color indexed="8"/>
      </top>
      <bottom style="hair">
        <color indexed="8"/>
      </bottom>
      <diagonal/>
    </border>
    <border>
      <left/>
      <right style="thin">
        <color indexed="8"/>
      </right>
      <top style="double">
        <color indexed="8"/>
      </top>
      <bottom/>
      <diagonal/>
    </border>
    <border>
      <left style="thin">
        <color indexed="8"/>
      </left>
      <right style="thin">
        <color indexed="8"/>
      </right>
      <top style="double">
        <color indexed="8"/>
      </top>
      <bottom style="thin">
        <color indexed="8"/>
      </bottom>
      <diagonal/>
    </border>
    <border>
      <left style="thin">
        <color indexed="8"/>
      </left>
      <right style="double">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double">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bottom style="thin">
        <color indexed="8"/>
      </bottom>
      <diagonal/>
    </border>
    <border>
      <left/>
      <right style="thin">
        <color indexed="8"/>
      </right>
      <top style="double">
        <color indexed="8"/>
      </top>
      <bottom style="double">
        <color indexed="64"/>
      </bottom>
      <diagonal/>
    </border>
    <border>
      <left style="double">
        <color indexed="8"/>
      </left>
      <right style="thin">
        <color indexed="64"/>
      </right>
      <top style="double">
        <color indexed="8"/>
      </top>
      <bottom style="double">
        <color indexed="64"/>
      </bottom>
      <diagonal/>
    </border>
    <border>
      <left style="double">
        <color indexed="8"/>
      </left>
      <right style="double">
        <color indexed="8"/>
      </right>
      <top style="double">
        <color indexed="8"/>
      </top>
      <bottom style="double">
        <color indexed="64"/>
      </bottom>
      <diagonal/>
    </border>
    <border>
      <left/>
      <right style="thin">
        <color indexed="8"/>
      </right>
      <top style="double">
        <color indexed="8"/>
      </top>
      <bottom style="double">
        <color indexed="8"/>
      </bottom>
      <diagonal/>
    </border>
    <border>
      <left style="double">
        <color indexed="8"/>
      </left>
      <right style="thin">
        <color indexed="64"/>
      </right>
      <top style="double">
        <color indexed="8"/>
      </top>
      <bottom/>
      <diagonal/>
    </border>
    <border>
      <left style="double">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style="thin">
        <color indexed="64"/>
      </right>
      <top style="double">
        <color indexed="8"/>
      </top>
      <bottom style="double">
        <color indexed="8"/>
      </bottom>
      <diagonal/>
    </border>
    <border>
      <left style="double">
        <color indexed="8"/>
      </left>
      <right style="thin">
        <color indexed="8"/>
      </right>
      <top style="double">
        <color indexed="8"/>
      </top>
      <bottom style="thin">
        <color indexed="8"/>
      </bottom>
      <diagonal/>
    </border>
    <border>
      <left/>
      <right style="double">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8"/>
      </left>
      <right style="thin">
        <color indexed="8"/>
      </right>
      <top style="hair">
        <color indexed="8"/>
      </top>
      <bottom style="thin">
        <color indexed="64"/>
      </bottom>
      <diagonal/>
    </border>
    <border>
      <left style="thin">
        <color indexed="8"/>
      </left>
      <right style="double">
        <color indexed="64"/>
      </right>
      <top style="double">
        <color indexed="64"/>
      </top>
      <bottom style="hair">
        <color indexed="8"/>
      </bottom>
      <diagonal/>
    </border>
    <border>
      <left style="double">
        <color indexed="64"/>
      </left>
      <right style="thin">
        <color indexed="64"/>
      </right>
      <top style="thin">
        <color indexed="64"/>
      </top>
      <bottom style="double">
        <color indexed="64"/>
      </bottom>
      <diagonal/>
    </border>
    <border>
      <left style="double">
        <color indexed="8"/>
      </left>
      <right style="thin">
        <color indexed="8"/>
      </right>
      <top/>
      <bottom style="double">
        <color indexed="8"/>
      </bottom>
      <diagonal/>
    </border>
    <border>
      <left style="double">
        <color indexed="8"/>
      </left>
      <right style="thin">
        <color indexed="8"/>
      </right>
      <top style="hair">
        <color indexed="64"/>
      </top>
      <bottom style="hair">
        <color indexed="64"/>
      </bottom>
      <diagonal/>
    </border>
    <border>
      <left style="double">
        <color indexed="8"/>
      </left>
      <right/>
      <top style="double">
        <color indexed="8"/>
      </top>
      <bottom style="double">
        <color indexed="8"/>
      </bottom>
      <diagonal/>
    </border>
    <border>
      <left/>
      <right/>
      <top style="hair">
        <color indexed="64"/>
      </top>
      <bottom/>
      <diagonal/>
    </border>
    <border>
      <left style="thin">
        <color indexed="64"/>
      </left>
      <right style="double">
        <color indexed="64"/>
      </right>
      <top/>
      <bottom style="hair">
        <color indexed="64"/>
      </bottom>
      <diagonal/>
    </border>
    <border>
      <left style="thin">
        <color indexed="8"/>
      </left>
      <right style="thin">
        <color indexed="8"/>
      </right>
      <top style="thin">
        <color indexed="64"/>
      </top>
      <bottom style="hair">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style="double">
        <color indexed="8"/>
      </top>
      <bottom/>
      <diagonal/>
    </border>
    <border>
      <left style="thin">
        <color indexed="8"/>
      </left>
      <right style="thin">
        <color indexed="8"/>
      </right>
      <top/>
      <bottom style="hair">
        <color indexed="8"/>
      </bottom>
      <diagonal/>
    </border>
    <border>
      <left style="double">
        <color indexed="8"/>
      </left>
      <right/>
      <top/>
      <bottom style="double">
        <color indexed="8"/>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style="double">
        <color indexed="8"/>
      </left>
      <right style="thin">
        <color indexed="8"/>
      </right>
      <top style="double">
        <color indexed="8"/>
      </top>
      <bottom/>
      <diagonal/>
    </border>
    <border>
      <left style="thin">
        <color indexed="8"/>
      </left>
      <right style="double">
        <color indexed="64"/>
      </right>
      <top style="hair">
        <color indexed="8"/>
      </top>
      <bottom style="double">
        <color indexed="64"/>
      </bottom>
      <diagonal/>
    </border>
    <border>
      <left style="thin">
        <color indexed="8"/>
      </left>
      <right style="thin">
        <color indexed="8"/>
      </right>
      <top style="hair">
        <color indexed="8"/>
      </top>
      <bottom style="double">
        <color indexed="64"/>
      </bottom>
      <diagonal/>
    </border>
    <border>
      <left/>
      <right style="thin">
        <color indexed="8"/>
      </right>
      <top style="hair">
        <color indexed="8"/>
      </top>
      <bottom style="double">
        <color indexed="64"/>
      </bottom>
      <diagonal/>
    </border>
    <border>
      <left/>
      <right/>
      <top style="hair">
        <color indexed="8"/>
      </top>
      <bottom style="double">
        <color indexed="64"/>
      </bottom>
      <diagonal/>
    </border>
    <border>
      <left style="thin">
        <color indexed="8"/>
      </left>
      <right/>
      <top style="hair">
        <color indexed="8"/>
      </top>
      <bottom style="double">
        <color indexed="64"/>
      </bottom>
      <diagonal/>
    </border>
    <border>
      <left style="thin">
        <color indexed="8"/>
      </left>
      <right style="double">
        <color indexed="64"/>
      </right>
      <top style="hair">
        <color indexed="8"/>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8"/>
      </left>
      <right/>
      <top style="hair">
        <color indexed="8"/>
      </top>
      <bottom style="hair">
        <color indexed="8"/>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style="thin">
        <color indexed="8"/>
      </left>
      <right/>
      <top/>
      <bottom style="thin">
        <color indexed="64"/>
      </bottom>
      <diagonal/>
    </border>
    <border>
      <left style="thin">
        <color indexed="8"/>
      </left>
      <right style="double">
        <color indexed="64"/>
      </right>
      <top/>
      <bottom style="hair">
        <color indexed="8"/>
      </bottom>
      <diagonal/>
    </border>
    <border>
      <left/>
      <right style="thin">
        <color indexed="8"/>
      </right>
      <top/>
      <bottom style="hair">
        <color indexed="8"/>
      </bottom>
      <diagonal/>
    </border>
    <border>
      <left/>
      <right/>
      <top/>
      <bottom style="hair">
        <color indexed="8"/>
      </bottom>
      <diagonal/>
    </border>
    <border>
      <left style="thin">
        <color indexed="8"/>
      </left>
      <right/>
      <top/>
      <bottom style="hair">
        <color indexed="8"/>
      </bottom>
      <diagonal/>
    </border>
    <border>
      <left style="thin">
        <color indexed="8"/>
      </left>
      <right style="double">
        <color indexed="64"/>
      </right>
      <top/>
      <bottom style="double">
        <color indexed="64"/>
      </bottom>
      <diagonal/>
    </border>
    <border>
      <left style="double">
        <color indexed="8"/>
      </left>
      <right style="thin">
        <color indexed="8"/>
      </right>
      <top/>
      <bottom style="double">
        <color indexed="64"/>
      </bottom>
      <diagonal/>
    </border>
    <border>
      <left style="double">
        <color indexed="64"/>
      </left>
      <right style="double">
        <color indexed="8"/>
      </right>
      <top style="double">
        <color indexed="8"/>
      </top>
      <bottom style="double">
        <color indexed="64"/>
      </bottom>
      <diagonal/>
    </border>
    <border>
      <left style="thin">
        <color indexed="8"/>
      </left>
      <right style="double">
        <color indexed="64"/>
      </right>
      <top style="double">
        <color indexed="64"/>
      </top>
      <bottom style="hair">
        <color indexed="64"/>
      </bottom>
      <diagonal/>
    </border>
    <border>
      <left style="double">
        <color indexed="8"/>
      </left>
      <right style="thin">
        <color indexed="8"/>
      </right>
      <top style="double">
        <color indexed="64"/>
      </top>
      <bottom style="hair">
        <color indexed="64"/>
      </bottom>
      <diagonal/>
    </border>
    <border>
      <left style="double">
        <color indexed="8"/>
      </left>
      <right style="thin">
        <color indexed="64"/>
      </right>
      <top style="double">
        <color indexed="64"/>
      </top>
      <bottom style="double">
        <color indexed="8"/>
      </bottom>
      <diagonal/>
    </border>
    <border>
      <left style="thin">
        <color indexed="8"/>
      </left>
      <right style="thin">
        <color indexed="64"/>
      </right>
      <top style="hair">
        <color indexed="8"/>
      </top>
      <bottom style="thin">
        <color indexed="64"/>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64"/>
      </right>
      <top style="double">
        <color indexed="64"/>
      </top>
      <bottom style="double">
        <color indexed="8"/>
      </bottom>
      <diagonal/>
    </border>
    <border>
      <left style="thin">
        <color indexed="8"/>
      </left>
      <right style="thin">
        <color indexed="8"/>
      </right>
      <top style="double">
        <color indexed="64"/>
      </top>
      <bottom style="double">
        <color indexed="8"/>
      </bottom>
      <diagonal/>
    </border>
    <border>
      <left style="thin">
        <color indexed="8"/>
      </left>
      <right style="thin">
        <color indexed="8"/>
      </right>
      <top style="double">
        <color indexed="64"/>
      </top>
      <bottom style="thin">
        <color indexed="8"/>
      </bottom>
      <diagonal/>
    </border>
    <border>
      <left style="double">
        <color indexed="64"/>
      </left>
      <right style="hair">
        <color indexed="64"/>
      </right>
      <top style="hair">
        <color indexed="64"/>
      </top>
      <bottom/>
      <diagonal/>
    </border>
    <border>
      <left style="thin">
        <color indexed="8"/>
      </left>
      <right style="thin">
        <color indexed="8"/>
      </right>
      <top style="thin">
        <color indexed="8"/>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double">
        <color indexed="8"/>
      </left>
      <right/>
      <top/>
      <bottom/>
      <diagonal/>
    </border>
    <border>
      <left/>
      <right style="thin">
        <color indexed="8"/>
      </right>
      <top style="hair">
        <color indexed="64"/>
      </top>
      <bottom/>
      <diagonal/>
    </border>
    <border>
      <left/>
      <right style="thin">
        <color indexed="64"/>
      </right>
      <top/>
      <bottom style="double">
        <color indexed="8"/>
      </bottom>
      <diagonal/>
    </border>
    <border>
      <left/>
      <right style="thin">
        <color indexed="64"/>
      </right>
      <top/>
      <bottom/>
      <diagonal/>
    </border>
    <border>
      <left style="thin">
        <color indexed="8"/>
      </left>
      <right style="double">
        <color indexed="64"/>
      </right>
      <top style="hair">
        <color indexed="8"/>
      </top>
      <bottom/>
      <diagonal/>
    </border>
    <border>
      <left/>
      <right/>
      <top style="thin">
        <color indexed="8"/>
      </top>
      <bottom/>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64"/>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diagonal/>
    </border>
    <border>
      <left/>
      <right style="thin">
        <color indexed="8"/>
      </right>
      <top style="thin">
        <color indexed="8"/>
      </top>
      <bottom style="hair">
        <color indexed="8"/>
      </bottom>
      <diagonal/>
    </border>
    <border>
      <left/>
      <right/>
      <top style="thin">
        <color indexed="8"/>
      </top>
      <bottom style="thin">
        <color indexed="8"/>
      </bottom>
      <diagonal/>
    </border>
    <border>
      <left/>
      <right style="thin">
        <color indexed="8"/>
      </right>
      <top style="thin">
        <color indexed="64"/>
      </top>
      <bottom style="thin">
        <color indexed="8"/>
      </bottom>
      <diagonal/>
    </border>
    <border>
      <left/>
      <right style="thin">
        <color indexed="8"/>
      </right>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hair">
        <color indexed="8"/>
      </top>
      <bottom style="thin">
        <color indexed="64"/>
      </bottom>
      <diagonal/>
    </border>
    <border>
      <left style="thin">
        <color indexed="8"/>
      </left>
      <right/>
      <top style="thin">
        <color indexed="64"/>
      </top>
      <bottom style="thin">
        <color indexed="8"/>
      </bottom>
      <diagonal/>
    </border>
    <border>
      <left style="thin">
        <color indexed="8"/>
      </left>
      <right style="thin">
        <color indexed="8"/>
      </right>
      <top style="hair">
        <color indexed="64"/>
      </top>
      <bottom style="hair">
        <color indexed="8"/>
      </bottom>
      <diagonal/>
    </border>
    <border>
      <left style="thin">
        <color indexed="64"/>
      </left>
      <right style="thin">
        <color indexed="8"/>
      </right>
      <top/>
      <bottom style="thin">
        <color indexed="64"/>
      </bottom>
      <diagonal/>
    </border>
    <border>
      <left style="thin">
        <color indexed="8"/>
      </left>
      <right style="thin">
        <color indexed="64"/>
      </right>
      <top style="hair">
        <color indexed="8"/>
      </top>
      <bottom/>
      <diagonal/>
    </border>
    <border>
      <left style="thin">
        <color indexed="64"/>
      </left>
      <right style="thin">
        <color indexed="8"/>
      </right>
      <top/>
      <bottom/>
      <diagonal/>
    </border>
    <border>
      <left style="thin">
        <color indexed="8"/>
      </left>
      <right style="thin">
        <color indexed="64"/>
      </right>
      <top/>
      <bottom/>
      <diagonal/>
    </border>
    <border>
      <left style="thin">
        <color indexed="8"/>
      </left>
      <right/>
      <top style="hair">
        <color indexed="8"/>
      </top>
      <bottom/>
      <diagonal/>
    </border>
    <border>
      <left style="thin">
        <color indexed="8"/>
      </left>
      <right style="thin">
        <color indexed="64"/>
      </right>
      <top style="hair">
        <color indexed="64"/>
      </top>
      <bottom style="hair">
        <color indexed="8"/>
      </bottom>
      <diagonal/>
    </border>
    <border>
      <left style="thin">
        <color indexed="8"/>
      </left>
      <right style="thin">
        <color indexed="8"/>
      </right>
      <top/>
      <bottom style="hair">
        <color indexed="64"/>
      </bottom>
      <diagonal/>
    </border>
    <border>
      <left style="thin">
        <color indexed="8"/>
      </left>
      <right style="thin">
        <color indexed="64"/>
      </right>
      <top/>
      <bottom style="hair">
        <color indexed="8"/>
      </bottom>
      <diagonal/>
    </border>
    <border>
      <left style="thin">
        <color indexed="8"/>
      </left>
      <right style="thin">
        <color indexed="64"/>
      </right>
      <top style="thin">
        <color indexed="64"/>
      </top>
      <bottom/>
      <diagonal/>
    </border>
    <border>
      <left style="thin">
        <color indexed="64"/>
      </left>
      <right style="thin">
        <color indexed="8"/>
      </right>
      <top style="thin">
        <color indexed="64"/>
      </top>
      <bottom/>
      <diagonal/>
    </border>
    <border>
      <left style="thin">
        <color indexed="64"/>
      </left>
      <right style="double">
        <color indexed="64"/>
      </right>
      <top style="hair">
        <color indexed="8"/>
      </top>
      <bottom style="double">
        <color indexed="64"/>
      </bottom>
      <diagonal/>
    </border>
    <border>
      <left style="double">
        <color indexed="64"/>
      </left>
      <right style="thin">
        <color indexed="8"/>
      </right>
      <top style="hair">
        <color indexed="8"/>
      </top>
      <bottom style="double">
        <color indexed="64"/>
      </bottom>
      <diagonal/>
    </border>
    <border>
      <left style="thin">
        <color indexed="64"/>
      </left>
      <right style="double">
        <color indexed="64"/>
      </right>
      <top style="hair">
        <color indexed="8"/>
      </top>
      <bottom style="hair">
        <color indexed="8"/>
      </bottom>
      <diagonal/>
    </border>
    <border>
      <left style="double">
        <color indexed="64"/>
      </left>
      <right style="thin">
        <color indexed="8"/>
      </right>
      <top style="hair">
        <color indexed="8"/>
      </top>
      <bottom style="hair">
        <color indexed="8"/>
      </bottom>
      <diagonal/>
    </border>
    <border>
      <left style="double">
        <color indexed="8"/>
      </left>
      <right style="thin">
        <color indexed="8"/>
      </right>
      <top style="hair">
        <color indexed="8"/>
      </top>
      <bottom style="hair">
        <color indexed="8"/>
      </bottom>
      <diagonal/>
    </border>
    <border>
      <left style="thin">
        <color indexed="8"/>
      </left>
      <right style="thin">
        <color indexed="64"/>
      </right>
      <top/>
      <bottom style="thin">
        <color indexed="64"/>
      </bottom>
      <diagonal/>
    </border>
    <border>
      <left style="thin">
        <color indexed="64"/>
      </left>
      <right style="thin">
        <color indexed="8"/>
      </right>
      <top style="hair">
        <color indexed="64"/>
      </top>
      <bottom style="hair">
        <color indexed="8"/>
      </bottom>
      <diagonal/>
    </border>
    <border>
      <left/>
      <right/>
      <top style="hair">
        <color indexed="8"/>
      </top>
      <bottom/>
      <diagonal/>
    </border>
    <border>
      <left style="thin">
        <color indexed="64"/>
      </left>
      <right style="thin">
        <color indexed="8"/>
      </right>
      <top style="hair">
        <color indexed="8"/>
      </top>
      <bottom style="hair">
        <color indexed="64"/>
      </bottom>
      <diagonal/>
    </border>
    <border>
      <left style="thin">
        <color indexed="64"/>
      </left>
      <right style="thin">
        <color indexed="8"/>
      </right>
      <top style="hair">
        <color indexed="8"/>
      </top>
      <bottom style="hair">
        <color indexed="8"/>
      </bottom>
      <diagonal/>
    </border>
    <border>
      <left/>
      <right/>
      <top style="thin">
        <color indexed="8"/>
      </top>
      <bottom style="hair">
        <color indexed="8"/>
      </bottom>
      <diagonal/>
    </border>
    <border>
      <left style="thin">
        <color indexed="64"/>
      </left>
      <right style="thin">
        <color indexed="8"/>
      </right>
      <top style="thin">
        <color indexed="8"/>
      </top>
      <bottom style="hair">
        <color indexed="8"/>
      </bottom>
      <diagonal/>
    </border>
    <border>
      <left style="thin">
        <color indexed="8"/>
      </left>
      <right/>
      <top style="double">
        <color indexed="64"/>
      </top>
      <bottom style="hair">
        <color indexed="8"/>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64"/>
      </top>
      <bottom style="hair">
        <color indexed="8"/>
      </bottom>
      <diagonal/>
    </border>
    <border>
      <left style="thin">
        <color indexed="64"/>
      </left>
      <right style="thin">
        <color indexed="8"/>
      </right>
      <top style="thin">
        <color indexed="64"/>
      </top>
      <bottom style="thin">
        <color indexed="8"/>
      </bottom>
      <diagonal/>
    </border>
    <border>
      <left/>
      <right/>
      <top style="hair">
        <color indexed="8"/>
      </top>
      <bottom style="thin">
        <color indexed="8"/>
      </bottom>
      <diagonal/>
    </border>
    <border>
      <left/>
      <right/>
      <top style="thin">
        <color indexed="64"/>
      </top>
      <bottom style="thin">
        <color indexed="8"/>
      </bottom>
      <diagonal/>
    </border>
    <border>
      <left/>
      <right/>
      <top style="thin">
        <color indexed="8"/>
      </top>
      <bottom style="thin">
        <color indexed="64"/>
      </bottom>
      <diagonal/>
    </border>
    <border>
      <left/>
      <right style="thin">
        <color indexed="8"/>
      </right>
      <top style="hair">
        <color indexed="8"/>
      </top>
      <bottom style="thin">
        <color indexed="8"/>
      </bottom>
      <diagonal/>
    </border>
    <border>
      <left/>
      <right style="thin">
        <color indexed="8"/>
      </right>
      <top style="hair">
        <color indexed="8"/>
      </top>
      <bottom/>
      <diagonal/>
    </border>
    <border>
      <left/>
      <right/>
      <top style="thin">
        <color indexed="64"/>
      </top>
      <bottom/>
      <diagonal/>
    </border>
    <border>
      <left/>
      <right/>
      <top style="hair">
        <color indexed="8"/>
      </top>
      <bottom style="thin">
        <color indexed="64"/>
      </bottom>
      <diagonal/>
    </border>
    <border>
      <left/>
      <right/>
      <top/>
      <bottom style="thin">
        <color indexed="64"/>
      </bottom>
      <diagonal/>
    </border>
    <border>
      <left style="thin">
        <color indexed="8"/>
      </left>
      <right style="thin">
        <color indexed="64"/>
      </right>
      <top style="thin">
        <color indexed="64"/>
      </top>
      <bottom style="thin">
        <color indexed="8"/>
      </bottom>
      <diagonal/>
    </border>
    <border>
      <left/>
      <right style="double">
        <color indexed="64"/>
      </right>
      <top style="thin">
        <color indexed="64"/>
      </top>
      <bottom style="thin">
        <color indexed="64"/>
      </bottom>
      <diagonal/>
    </border>
    <border>
      <left/>
      <right style="double">
        <color indexed="64"/>
      </right>
      <top style="double">
        <color indexed="64"/>
      </top>
      <bottom style="thin">
        <color indexed="64"/>
      </bottom>
      <diagonal/>
    </border>
    <border>
      <left/>
      <right style="thin">
        <color indexed="8"/>
      </right>
      <top style="thin">
        <color indexed="64"/>
      </top>
      <bottom style="thin">
        <color indexed="64"/>
      </bottom>
      <diagonal/>
    </border>
    <border>
      <left style="thin">
        <color indexed="8"/>
      </left>
      <right style="double">
        <color indexed="8"/>
      </right>
      <top style="double">
        <color indexed="8"/>
      </top>
      <bottom style="double">
        <color indexed="64"/>
      </bottom>
      <diagonal/>
    </border>
    <border>
      <left style="thin">
        <color indexed="8"/>
      </left>
      <right style="double">
        <color indexed="8"/>
      </right>
      <top style="double">
        <color indexed="8"/>
      </top>
      <bottom style="double">
        <color indexed="8"/>
      </bottom>
      <diagonal/>
    </border>
    <border>
      <left style="thin">
        <color indexed="8"/>
      </left>
      <right/>
      <top style="double">
        <color indexed="8"/>
      </top>
      <bottom style="hair">
        <color indexed="8"/>
      </bottom>
      <diagonal/>
    </border>
    <border>
      <left style="thin">
        <color indexed="8"/>
      </left>
      <right style="double">
        <color indexed="8"/>
      </right>
      <top style="double">
        <color indexed="8"/>
      </top>
      <bottom style="hair">
        <color indexed="8"/>
      </bottom>
      <diagonal/>
    </border>
    <border>
      <left style="thin">
        <color indexed="8"/>
      </left>
      <right style="double">
        <color indexed="8"/>
      </right>
      <top/>
      <bottom style="hair">
        <color indexed="8"/>
      </bottom>
      <diagonal/>
    </border>
    <border>
      <left style="thin">
        <color indexed="64"/>
      </left>
      <right style="thin">
        <color indexed="8"/>
      </right>
      <top style="hair">
        <color indexed="64"/>
      </top>
      <bottom style="hair">
        <color indexed="64"/>
      </bottom>
      <diagonal/>
    </border>
    <border>
      <left style="thin">
        <color indexed="8"/>
      </left>
      <right style="double">
        <color indexed="8"/>
      </right>
      <top style="hair">
        <color indexed="64"/>
      </top>
      <bottom style="hair">
        <color indexed="64"/>
      </bottom>
      <diagonal/>
    </border>
    <border>
      <left style="thin">
        <color indexed="8"/>
      </left>
      <right style="double">
        <color indexed="8"/>
      </right>
      <top/>
      <bottom/>
      <diagonal/>
    </border>
    <border>
      <left style="thin">
        <color indexed="8"/>
      </left>
      <right style="double">
        <color indexed="8"/>
      </right>
      <top style="double">
        <color indexed="8"/>
      </top>
      <bottom/>
      <diagonal/>
    </border>
    <border>
      <left/>
      <right style="thin">
        <color indexed="8"/>
      </right>
      <top/>
      <bottom style="hair">
        <color indexed="64"/>
      </bottom>
      <diagonal/>
    </border>
    <border>
      <left style="thin">
        <color indexed="8"/>
      </left>
      <right style="double">
        <color indexed="8"/>
      </right>
      <top/>
      <bottom style="double">
        <color indexed="8"/>
      </bottom>
      <diagonal/>
    </border>
    <border>
      <left style="thin">
        <color indexed="8"/>
      </left>
      <right style="double">
        <color indexed="8"/>
      </right>
      <top style="hair">
        <color indexed="8"/>
      </top>
      <bottom style="hair">
        <color indexed="8"/>
      </bottom>
      <diagonal/>
    </border>
    <border>
      <left style="thin">
        <color indexed="8"/>
      </left>
      <right/>
      <top style="hair">
        <color indexed="8"/>
      </top>
      <bottom style="double">
        <color indexed="8"/>
      </bottom>
      <diagonal/>
    </border>
    <border>
      <left style="thin">
        <color indexed="8"/>
      </left>
      <right style="double">
        <color indexed="8"/>
      </right>
      <top style="hair">
        <color indexed="8"/>
      </top>
      <bottom style="double">
        <color indexed="8"/>
      </bottom>
      <diagonal/>
    </border>
    <border>
      <left style="thin">
        <color indexed="64"/>
      </left>
      <right style="double">
        <color indexed="64"/>
      </right>
      <top style="hair">
        <color indexed="64"/>
      </top>
      <bottom style="double">
        <color indexed="64"/>
      </bottom>
      <diagonal/>
    </border>
    <border>
      <left style="double">
        <color indexed="8"/>
      </left>
      <right/>
      <top style="double">
        <color indexed="8"/>
      </top>
      <bottom/>
      <diagonal/>
    </border>
    <border>
      <left/>
      <right style="thin">
        <color indexed="64"/>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bottom/>
      <diagonal/>
    </border>
    <border>
      <left/>
      <right/>
      <top style="double">
        <color indexed="64"/>
      </top>
      <bottom/>
      <diagonal/>
    </border>
    <border>
      <left/>
      <right style="thin">
        <color indexed="64"/>
      </right>
      <top style="double">
        <color indexed="64"/>
      </top>
      <bottom style="hair">
        <color indexed="64"/>
      </bottom>
      <diagonal/>
    </border>
    <border>
      <left style="thin">
        <color indexed="8"/>
      </left>
      <right/>
      <top/>
      <bottom style="double">
        <color indexed="64"/>
      </bottom>
      <diagonal/>
    </border>
    <border>
      <left/>
      <right/>
      <top/>
      <bottom style="double">
        <color indexed="64"/>
      </bottom>
      <diagonal/>
    </border>
    <border>
      <left style="thin">
        <color indexed="8"/>
      </left>
      <right style="thin">
        <color indexed="8"/>
      </right>
      <top style="hair">
        <color indexed="64"/>
      </top>
      <bottom style="thin">
        <color indexed="64"/>
      </bottom>
      <diagonal/>
    </border>
    <border>
      <left style="thin">
        <color indexed="8"/>
      </left>
      <right style="double">
        <color indexed="64"/>
      </right>
      <top style="hair">
        <color indexed="64"/>
      </top>
      <bottom style="thin">
        <color indexed="64"/>
      </bottom>
      <diagonal/>
    </border>
    <border>
      <left/>
      <right style="thin">
        <color indexed="8"/>
      </right>
      <top style="double">
        <color indexed="64"/>
      </top>
      <bottom style="thin">
        <color indexed="64"/>
      </bottom>
      <diagonal/>
    </border>
    <border>
      <left style="thin">
        <color indexed="64"/>
      </left>
      <right style="thin">
        <color indexed="8"/>
      </right>
      <top style="double">
        <color indexed="8"/>
      </top>
      <bottom style="hair">
        <color indexed="64"/>
      </bottom>
      <diagonal/>
    </border>
    <border>
      <left style="thin">
        <color indexed="64"/>
      </left>
      <right style="thin">
        <color indexed="8"/>
      </right>
      <top/>
      <bottom style="double">
        <color indexed="8"/>
      </bottom>
      <diagonal/>
    </border>
    <border>
      <left style="thin">
        <color indexed="8"/>
      </left>
      <right style="thin">
        <color indexed="64"/>
      </right>
      <top style="double">
        <color indexed="8"/>
      </top>
      <bottom/>
      <diagonal/>
    </border>
    <border>
      <left style="thin">
        <color indexed="8"/>
      </left>
      <right style="thin">
        <color indexed="64"/>
      </right>
      <top/>
      <bottom style="double">
        <color indexed="8"/>
      </bottom>
      <diagonal/>
    </border>
    <border>
      <left/>
      <right style="double">
        <color indexed="8"/>
      </right>
      <top/>
      <bottom style="double">
        <color indexed="8"/>
      </bottom>
      <diagonal/>
    </border>
    <border>
      <left style="thin">
        <color indexed="64"/>
      </left>
      <right style="thin">
        <color indexed="8"/>
      </right>
      <top style="hair">
        <color indexed="64"/>
      </top>
      <bottom/>
      <diagonal/>
    </border>
    <border>
      <left style="thin">
        <color indexed="8"/>
      </left>
      <right style="double">
        <color indexed="8"/>
      </right>
      <top style="double">
        <color indexed="8"/>
      </top>
      <bottom style="hair">
        <color indexed="64"/>
      </bottom>
      <diagonal/>
    </border>
    <border>
      <left/>
      <right/>
      <top style="double">
        <color indexed="64"/>
      </top>
      <bottom style="hair">
        <color indexed="8"/>
      </bottom>
      <diagonal/>
    </border>
    <border>
      <left/>
      <right style="thin">
        <color indexed="8"/>
      </right>
      <top style="double">
        <color indexed="64"/>
      </top>
      <bottom style="hair">
        <color indexed="8"/>
      </bottom>
      <diagonal/>
    </border>
    <border>
      <left style="thin">
        <color indexed="8"/>
      </left>
      <right style="double">
        <color indexed="8"/>
      </right>
      <top style="hair">
        <color indexed="8"/>
      </top>
      <bottom style="thin">
        <color indexed="8"/>
      </bottom>
      <diagonal/>
    </border>
    <border>
      <left style="thin">
        <color indexed="8"/>
      </left>
      <right style="double">
        <color indexed="8"/>
      </right>
      <top style="thin">
        <color indexed="8"/>
      </top>
      <bottom style="hair">
        <color indexed="8"/>
      </bottom>
      <diagonal/>
    </border>
    <border>
      <left style="hair">
        <color indexed="64"/>
      </left>
      <right/>
      <top style="hair">
        <color indexed="64"/>
      </top>
      <bottom/>
      <diagonal/>
    </border>
    <border>
      <left style="thin">
        <color indexed="64"/>
      </left>
      <right style="double">
        <color indexed="64"/>
      </right>
      <top/>
      <bottom style="hair">
        <color indexed="8"/>
      </bottom>
      <diagonal/>
    </border>
    <border>
      <left style="thin">
        <color indexed="8"/>
      </left>
      <right/>
      <top/>
      <bottom style="hair">
        <color indexed="64"/>
      </bottom>
      <diagonal/>
    </border>
    <border>
      <left/>
      <right/>
      <top/>
      <bottom style="hair">
        <color indexed="64"/>
      </bottom>
      <diagonal/>
    </border>
    <border>
      <left style="thin">
        <color indexed="64"/>
      </left>
      <right style="thin">
        <color indexed="8"/>
      </right>
      <top style="hair">
        <color indexed="8"/>
      </top>
      <bottom style="double">
        <color indexed="64"/>
      </bottom>
      <diagonal/>
    </border>
    <border>
      <left style="double">
        <color indexed="64"/>
      </left>
      <right style="thin">
        <color indexed="8"/>
      </right>
      <top/>
      <bottom style="hair">
        <color indexed="8"/>
      </bottom>
      <diagonal/>
    </border>
    <border>
      <left style="double">
        <color indexed="8"/>
      </left>
      <right style="thin">
        <color indexed="8"/>
      </right>
      <top/>
      <bottom style="hair">
        <color indexed="8"/>
      </bottom>
      <diagonal/>
    </border>
    <border>
      <left style="double">
        <color indexed="64"/>
      </left>
      <right style="thin">
        <color indexed="8"/>
      </right>
      <top style="double">
        <color indexed="64"/>
      </top>
      <bottom style="hair">
        <color indexed="64"/>
      </bottom>
      <diagonal/>
    </border>
    <border>
      <left/>
      <right style="thin">
        <color indexed="64"/>
      </right>
      <top style="hair">
        <color indexed="8"/>
      </top>
      <bottom style="hair">
        <color indexed="8"/>
      </bottom>
      <diagonal/>
    </border>
    <border>
      <left/>
      <right style="double">
        <color indexed="64"/>
      </right>
      <top style="thin">
        <color indexed="64"/>
      </top>
      <bottom style="thin">
        <color indexed="8"/>
      </bottom>
      <diagonal/>
    </border>
    <border>
      <left style="thin">
        <color indexed="8"/>
      </left>
      <right/>
      <top style="double">
        <color indexed="64"/>
      </top>
      <bottom style="thin">
        <color indexed="8"/>
      </bottom>
      <diagonal/>
    </border>
    <border>
      <left/>
      <right/>
      <top style="double">
        <color indexed="64"/>
      </top>
      <bottom style="thin">
        <color indexed="8"/>
      </bottom>
      <diagonal/>
    </border>
    <border>
      <left/>
      <right style="double">
        <color indexed="64"/>
      </right>
      <top style="double">
        <color indexed="64"/>
      </top>
      <bottom style="thin">
        <color indexed="8"/>
      </bottom>
      <diagonal/>
    </border>
    <border>
      <left/>
      <right style="double">
        <color indexed="64"/>
      </right>
      <top style="thin">
        <color indexed="8"/>
      </top>
      <bottom style="thin">
        <color indexed="8"/>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style="thin">
        <color indexed="64"/>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double">
        <color indexed="64"/>
      </left>
      <right/>
      <top style="thin">
        <color indexed="64"/>
      </top>
      <bottom style="thin">
        <color indexed="8"/>
      </bottom>
      <diagonal/>
    </border>
    <border>
      <left style="double">
        <color indexed="64"/>
      </left>
      <right/>
      <top style="thin">
        <color indexed="8"/>
      </top>
      <bottom style="thin">
        <color indexed="8"/>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top style="thin">
        <color indexed="8"/>
      </top>
      <bottom style="double">
        <color indexed="64"/>
      </bottom>
      <diagonal/>
    </border>
    <border>
      <left/>
      <right style="thin">
        <color indexed="64"/>
      </right>
      <top style="thin">
        <color indexed="8"/>
      </top>
      <bottom style="double">
        <color indexed="64"/>
      </bottom>
      <diagonal/>
    </border>
    <border>
      <left style="double">
        <color indexed="64"/>
      </left>
      <right/>
      <top/>
      <bottom style="thin">
        <color indexed="8"/>
      </bottom>
      <diagonal/>
    </border>
    <border>
      <left/>
      <right style="thin">
        <color indexed="64"/>
      </right>
      <top/>
      <bottom style="thin">
        <color indexed="8"/>
      </bottom>
      <diagonal/>
    </border>
    <border>
      <left style="double">
        <color indexed="64"/>
      </left>
      <right/>
      <top style="thin">
        <color indexed="8"/>
      </top>
      <bottom/>
      <diagonal/>
    </border>
    <border>
      <left style="thin">
        <color indexed="64"/>
      </left>
      <right style="double">
        <color indexed="64"/>
      </right>
      <top style="hair">
        <color indexed="64"/>
      </top>
      <bottom/>
      <diagonal/>
    </border>
    <border>
      <left style="thin">
        <color indexed="8"/>
      </left>
      <right style="thin">
        <color indexed="8"/>
      </right>
      <top style="thin">
        <color indexed="8"/>
      </top>
      <bottom style="dotted">
        <color indexed="8"/>
      </bottom>
      <diagonal/>
    </border>
  </borders>
  <cellStyleXfs count="1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38" fontId="1" fillId="0" borderId="0" applyFont="0" applyFill="0" applyBorder="0" applyAlignment="0" applyProtection="0">
      <alignment vertical="center"/>
    </xf>
    <xf numFmtId="0" fontId="35" fillId="0" borderId="0">
      <alignment vertical="center"/>
    </xf>
    <xf numFmtId="0" fontId="34" fillId="0" borderId="0" applyNumberFormat="0" applyFill="0" applyBorder="0" applyAlignment="0" applyProtection="0">
      <alignment vertical="top"/>
      <protection locked="0"/>
    </xf>
    <xf numFmtId="0" fontId="2" fillId="0" borderId="0"/>
    <xf numFmtId="0" fontId="42" fillId="0" borderId="0"/>
  </cellStyleXfs>
  <cellXfs count="1322">
    <xf numFmtId="0" fontId="0" fillId="0" borderId="0" xfId="0">
      <alignment vertical="center"/>
    </xf>
    <xf numFmtId="0" fontId="3" fillId="0" borderId="0" xfId="1" applyFont="1">
      <alignment vertical="center"/>
    </xf>
    <xf numFmtId="0" fontId="5" fillId="0" borderId="0" xfId="1" applyFont="1">
      <alignment vertical="center"/>
    </xf>
    <xf numFmtId="0" fontId="5" fillId="0" borderId="0" xfId="1" applyFont="1" applyAlignment="1">
      <alignment vertical="center"/>
    </xf>
    <xf numFmtId="0" fontId="3" fillId="0" borderId="0" xfId="1" applyFont="1" applyAlignment="1">
      <alignment vertical="center"/>
    </xf>
    <xf numFmtId="0" fontId="3" fillId="0" borderId="0" xfId="1" applyFont="1" applyAlignment="1">
      <alignment horizontal="left" vertical="center" wrapText="1"/>
    </xf>
    <xf numFmtId="0" fontId="5" fillId="0" borderId="15" xfId="1" applyFont="1" applyBorder="1" applyAlignment="1">
      <alignment vertical="center" wrapText="1"/>
    </xf>
    <xf numFmtId="0" fontId="5" fillId="0" borderId="36" xfId="1" applyFont="1" applyBorder="1" applyAlignment="1">
      <alignment horizontal="center" vertical="center" wrapText="1"/>
    </xf>
    <xf numFmtId="0" fontId="5" fillId="0" borderId="40" xfId="1" applyFont="1" applyBorder="1" applyAlignment="1">
      <alignment horizontal="center" vertical="center"/>
    </xf>
    <xf numFmtId="0" fontId="5" fillId="0" borderId="41" xfId="1" applyFont="1" applyBorder="1" applyAlignment="1">
      <alignment horizontal="center" vertical="center"/>
    </xf>
    <xf numFmtId="0" fontId="5" fillId="0" borderId="43" xfId="1" applyFont="1" applyBorder="1" applyAlignment="1">
      <alignment horizontal="center" vertical="center"/>
    </xf>
    <xf numFmtId="0" fontId="5" fillId="0" borderId="44" xfId="1" applyFont="1" applyBorder="1" applyAlignment="1">
      <alignment horizontal="center" vertical="center"/>
    </xf>
    <xf numFmtId="0" fontId="5" fillId="0" borderId="45" xfId="1" applyFont="1" applyBorder="1" applyAlignment="1">
      <alignment horizontal="center" vertical="center"/>
    </xf>
    <xf numFmtId="0" fontId="5" fillId="0" borderId="16" xfId="1" applyFont="1" applyBorder="1" applyAlignment="1">
      <alignment horizontal="center" vertical="center"/>
    </xf>
    <xf numFmtId="0" fontId="5" fillId="0" borderId="1" xfId="1" applyFont="1" applyBorder="1" applyAlignment="1">
      <alignment horizontal="center" vertical="center"/>
    </xf>
    <xf numFmtId="0" fontId="5" fillId="0" borderId="17" xfId="1" applyFont="1" applyBorder="1" applyAlignment="1">
      <alignment horizontal="center" vertical="center"/>
    </xf>
    <xf numFmtId="0" fontId="5" fillId="0" borderId="49" xfId="1" applyFont="1" applyBorder="1" applyAlignment="1">
      <alignment horizontal="center" vertical="center"/>
    </xf>
    <xf numFmtId="0" fontId="5" fillId="0" borderId="18" xfId="1" applyFont="1" applyBorder="1" applyAlignment="1">
      <alignment horizontal="center" vertical="center"/>
    </xf>
    <xf numFmtId="0" fontId="5" fillId="0" borderId="15" xfId="1" applyFont="1" applyBorder="1" applyAlignment="1">
      <alignment horizontal="center" vertical="center"/>
    </xf>
    <xf numFmtId="0" fontId="5" fillId="0" borderId="39" xfId="1" applyFont="1" applyBorder="1" applyAlignment="1">
      <alignment horizontal="center" vertical="center"/>
    </xf>
    <xf numFmtId="0" fontId="5" fillId="0" borderId="60" xfId="1" applyFont="1" applyBorder="1" applyAlignment="1">
      <alignment horizontal="center" vertical="center"/>
    </xf>
    <xf numFmtId="0" fontId="5" fillId="0" borderId="61" xfId="1" applyFont="1" applyBorder="1" applyAlignment="1">
      <alignment horizontal="center" vertical="center"/>
    </xf>
    <xf numFmtId="0" fontId="5" fillId="0" borderId="63" xfId="1" applyFont="1" applyBorder="1" applyAlignment="1">
      <alignment horizontal="center" vertical="center"/>
    </xf>
    <xf numFmtId="0" fontId="5" fillId="0" borderId="64"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67" xfId="1" applyFont="1" applyBorder="1" applyAlignment="1">
      <alignment horizontal="center" vertical="center"/>
    </xf>
    <xf numFmtId="0" fontId="5" fillId="0" borderId="72" xfId="1" applyFont="1" applyBorder="1" applyAlignment="1">
      <alignment horizontal="center" vertical="center"/>
    </xf>
    <xf numFmtId="0" fontId="5" fillId="0" borderId="73" xfId="1" applyFont="1" applyBorder="1" applyAlignment="1">
      <alignment horizontal="center" vertical="center"/>
    </xf>
    <xf numFmtId="0" fontId="5" fillId="0" borderId="78" xfId="1" applyFont="1" applyBorder="1" applyAlignment="1">
      <alignment horizontal="center" vertical="center"/>
    </xf>
    <xf numFmtId="0" fontId="5" fillId="0" borderId="79" xfId="1" applyFont="1" applyBorder="1" applyAlignment="1">
      <alignment horizontal="center" vertical="center"/>
    </xf>
    <xf numFmtId="0" fontId="5" fillId="0" borderId="81" xfId="1" applyFont="1" applyBorder="1" applyAlignment="1">
      <alignment horizontal="center" vertical="center"/>
    </xf>
    <xf numFmtId="0" fontId="5" fillId="0" borderId="82" xfId="1" applyFont="1" applyBorder="1" applyAlignment="1">
      <alignment horizontal="center" vertical="center"/>
    </xf>
    <xf numFmtId="0" fontId="5" fillId="0" borderId="85" xfId="1" applyFont="1" applyBorder="1" applyAlignment="1">
      <alignment horizontal="center" vertical="center"/>
    </xf>
    <xf numFmtId="0" fontId="5" fillId="0" borderId="5" xfId="1" applyFont="1" applyBorder="1" applyAlignment="1">
      <alignment horizontal="center" vertical="center"/>
    </xf>
    <xf numFmtId="0" fontId="5" fillId="0" borderId="75" xfId="1" applyFont="1" applyBorder="1" applyAlignment="1">
      <alignment horizontal="center" vertical="center"/>
    </xf>
    <xf numFmtId="0" fontId="5" fillId="0" borderId="91" xfId="1" applyFont="1" applyBorder="1" applyAlignment="1">
      <alignment horizontal="center" vertical="center"/>
    </xf>
    <xf numFmtId="0" fontId="5" fillId="0" borderId="56" xfId="1" applyFont="1" applyBorder="1" applyAlignment="1">
      <alignment horizontal="center" vertical="center"/>
    </xf>
    <xf numFmtId="0" fontId="5" fillId="0" borderId="97" xfId="1" applyFont="1" applyBorder="1" applyAlignment="1">
      <alignment horizontal="center" vertical="center"/>
    </xf>
    <xf numFmtId="0" fontId="5" fillId="0" borderId="69" xfId="1" applyFont="1" applyBorder="1" applyAlignment="1">
      <alignment horizontal="center" vertical="center"/>
    </xf>
    <xf numFmtId="0" fontId="5" fillId="0" borderId="103" xfId="1" applyFont="1" applyBorder="1" applyAlignment="1">
      <alignment horizontal="center" vertical="center"/>
    </xf>
    <xf numFmtId="0" fontId="5" fillId="0" borderId="104" xfId="1" applyFont="1" applyBorder="1" applyAlignment="1">
      <alignment horizontal="center" vertical="center"/>
    </xf>
    <xf numFmtId="0" fontId="5" fillId="0" borderId="0" xfId="1" applyFont="1" applyBorder="1" applyAlignment="1">
      <alignment horizontal="center" vertical="center"/>
    </xf>
    <xf numFmtId="0" fontId="5" fillId="0" borderId="111" xfId="1" applyFont="1" applyBorder="1" applyAlignment="1">
      <alignment horizontal="center" vertical="center"/>
    </xf>
    <xf numFmtId="0" fontId="5" fillId="0" borderId="112" xfId="1" applyFont="1" applyBorder="1" applyAlignment="1">
      <alignment horizontal="center" vertical="center"/>
    </xf>
    <xf numFmtId="0" fontId="5" fillId="0" borderId="114" xfId="1" applyFont="1" applyBorder="1" applyAlignment="1">
      <alignment horizontal="center" vertical="center"/>
    </xf>
    <xf numFmtId="0" fontId="5" fillId="0" borderId="34" xfId="1" applyFont="1" applyBorder="1" applyAlignment="1">
      <alignment horizontal="center" vertical="center"/>
    </xf>
    <xf numFmtId="0" fontId="5" fillId="0" borderId="116" xfId="1" applyFont="1" applyBorder="1" applyAlignment="1">
      <alignment horizontal="center" vertical="center"/>
    </xf>
    <xf numFmtId="0" fontId="5" fillId="0" borderId="116" xfId="1" applyFont="1" applyBorder="1" applyAlignment="1">
      <alignment vertical="center" wrapText="1"/>
    </xf>
    <xf numFmtId="0" fontId="5" fillId="0" borderId="117" xfId="1" applyFont="1" applyBorder="1" applyAlignment="1">
      <alignment horizontal="center" vertical="center"/>
    </xf>
    <xf numFmtId="0" fontId="5" fillId="0" borderId="118" xfId="1" applyFont="1" applyBorder="1" applyAlignment="1">
      <alignment horizontal="center" vertical="center"/>
    </xf>
    <xf numFmtId="0" fontId="5" fillId="0" borderId="119" xfId="1" applyFont="1" applyBorder="1" applyAlignment="1">
      <alignment horizontal="center" vertical="center"/>
    </xf>
    <xf numFmtId="0" fontId="5" fillId="0" borderId="121" xfId="1" applyFont="1" applyBorder="1" applyAlignment="1">
      <alignment horizontal="center" vertical="center"/>
    </xf>
    <xf numFmtId="0" fontId="5" fillId="0" borderId="122" xfId="1" applyFont="1" applyBorder="1" applyAlignment="1">
      <alignment horizontal="center" vertical="center"/>
    </xf>
    <xf numFmtId="0" fontId="5" fillId="0" borderId="126" xfId="1" applyFont="1" applyBorder="1" applyAlignment="1">
      <alignment horizontal="center" vertical="center"/>
    </xf>
    <xf numFmtId="0" fontId="5" fillId="0" borderId="13" xfId="1" applyFont="1" applyBorder="1" applyAlignment="1">
      <alignment horizontal="center" vertical="center"/>
    </xf>
    <xf numFmtId="0" fontId="5" fillId="0" borderId="136" xfId="1" applyFont="1" applyBorder="1" applyAlignment="1">
      <alignment horizontal="center" vertical="center"/>
    </xf>
    <xf numFmtId="0" fontId="5" fillId="0" borderId="137" xfId="1" applyFont="1" applyBorder="1" applyAlignment="1">
      <alignment horizontal="center" vertical="center"/>
    </xf>
    <xf numFmtId="0" fontId="5" fillId="0" borderId="144" xfId="1" applyFont="1" applyBorder="1" applyAlignment="1">
      <alignment horizontal="center" vertical="center"/>
    </xf>
    <xf numFmtId="0" fontId="5" fillId="0" borderId="10" xfId="1" applyFont="1" applyBorder="1" applyAlignment="1">
      <alignment horizontal="center" vertical="center"/>
    </xf>
    <xf numFmtId="0" fontId="5" fillId="0" borderId="146" xfId="1" applyFont="1" applyBorder="1" applyAlignment="1">
      <alignment horizontal="center" vertical="center"/>
    </xf>
    <xf numFmtId="0" fontId="5" fillId="0" borderId="147" xfId="1" applyFont="1" applyBorder="1" applyAlignment="1">
      <alignment horizontal="center" vertical="center"/>
    </xf>
    <xf numFmtId="0" fontId="5" fillId="0" borderId="30" xfId="1" applyFont="1" applyBorder="1" applyAlignment="1">
      <alignment horizontal="center" vertical="center"/>
    </xf>
    <xf numFmtId="0" fontId="5" fillId="0" borderId="27" xfId="1" applyFont="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37" xfId="1" applyFont="1" applyBorder="1" applyAlignment="1">
      <alignment horizontal="center" vertical="center"/>
    </xf>
    <xf numFmtId="0" fontId="3" fillId="0" borderId="152" xfId="1" applyFont="1" applyBorder="1">
      <alignment vertical="center"/>
    </xf>
    <xf numFmtId="0" fontId="5" fillId="0" borderId="111" xfId="1" applyFont="1" applyBorder="1" applyAlignment="1">
      <alignment vertical="center" wrapText="1"/>
    </xf>
    <xf numFmtId="0" fontId="5" fillId="0" borderId="154" xfId="1" applyFont="1" applyBorder="1" applyAlignment="1">
      <alignment horizontal="center" vertical="center"/>
    </xf>
    <xf numFmtId="0" fontId="5" fillId="0" borderId="45" xfId="1" applyFont="1" applyBorder="1" applyAlignment="1">
      <alignment vertical="center" wrapText="1"/>
    </xf>
    <xf numFmtId="0" fontId="5" fillId="0" borderId="156" xfId="1" applyFont="1" applyBorder="1" applyAlignment="1">
      <alignment horizontal="center" vertical="center"/>
    </xf>
    <xf numFmtId="0" fontId="5" fillId="0" borderId="156" xfId="1" applyFont="1" applyBorder="1" applyAlignment="1">
      <alignment vertical="center" wrapText="1"/>
    </xf>
    <xf numFmtId="0" fontId="5" fillId="0" borderId="158" xfId="1" applyFont="1" applyBorder="1" applyAlignment="1">
      <alignment vertical="center" wrapText="1"/>
    </xf>
    <xf numFmtId="0" fontId="5" fillId="0" borderId="158" xfId="1" applyFont="1" applyBorder="1" applyAlignment="1">
      <alignment horizontal="center" vertical="center"/>
    </xf>
    <xf numFmtId="0" fontId="5" fillId="0" borderId="157" xfId="1" applyFont="1" applyBorder="1" applyAlignment="1">
      <alignment horizontal="center" vertical="center"/>
    </xf>
    <xf numFmtId="0" fontId="5" fillId="0" borderId="160" xfId="1" applyFont="1" applyBorder="1" applyAlignment="1">
      <alignment horizontal="center" vertical="center"/>
    </xf>
    <xf numFmtId="0" fontId="5" fillId="0" borderId="160" xfId="1" applyFont="1" applyBorder="1" applyAlignment="1">
      <alignment vertical="center" wrapText="1"/>
    </xf>
    <xf numFmtId="0" fontId="5" fillId="0" borderId="160" xfId="1" applyFont="1" applyBorder="1" applyAlignment="1">
      <alignment horizontal="left" vertical="center" wrapText="1"/>
    </xf>
    <xf numFmtId="0" fontId="5" fillId="0" borderId="161" xfId="1" applyFont="1" applyBorder="1" applyAlignment="1">
      <alignment horizontal="center" vertical="center"/>
    </xf>
    <xf numFmtId="0" fontId="5" fillId="2" borderId="162" xfId="1" applyFont="1" applyFill="1" applyBorder="1" applyAlignment="1">
      <alignment horizontal="center" vertical="center"/>
    </xf>
    <xf numFmtId="0" fontId="5" fillId="0" borderId="47" xfId="1" applyFont="1" applyBorder="1" applyAlignment="1">
      <alignment vertical="center" wrapText="1"/>
    </xf>
    <xf numFmtId="0" fontId="5" fillId="0" borderId="1" xfId="1" applyFont="1" applyBorder="1" applyAlignment="1">
      <alignment vertical="center" wrapText="1"/>
    </xf>
    <xf numFmtId="0" fontId="5" fillId="0" borderId="123" xfId="1" applyFont="1" applyBorder="1" applyAlignment="1">
      <alignment vertical="center" wrapText="1"/>
    </xf>
    <xf numFmtId="0" fontId="5" fillId="0" borderId="122" xfId="1" applyFont="1" applyBorder="1" applyAlignment="1">
      <alignment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181" xfId="1" applyFont="1" applyBorder="1" applyAlignment="1">
      <alignment horizontal="center" vertical="center"/>
    </xf>
    <xf numFmtId="0" fontId="5" fillId="0" borderId="35" xfId="1" applyFont="1" applyBorder="1" applyAlignment="1">
      <alignment horizontal="center" vertical="center"/>
    </xf>
    <xf numFmtId="0" fontId="5" fillId="0" borderId="19" xfId="1" applyFont="1" applyBorder="1" applyAlignment="1">
      <alignment horizontal="center" vertical="center"/>
    </xf>
    <xf numFmtId="0" fontId="5" fillId="0" borderId="184" xfId="1" applyFont="1" applyBorder="1" applyAlignment="1">
      <alignment horizontal="center" vertical="center"/>
    </xf>
    <xf numFmtId="0" fontId="5" fillId="0" borderId="187" xfId="1" applyFont="1" applyBorder="1" applyAlignment="1">
      <alignment horizontal="center" vertical="center"/>
    </xf>
    <xf numFmtId="0" fontId="5" fillId="0" borderId="28" xfId="1" applyFont="1" applyBorder="1" applyAlignment="1">
      <alignment horizontal="center" vertical="center"/>
    </xf>
    <xf numFmtId="0" fontId="5" fillId="0" borderId="190" xfId="1" applyFont="1" applyBorder="1" applyAlignment="1">
      <alignment horizontal="center" vertical="center"/>
    </xf>
    <xf numFmtId="0" fontId="5" fillId="0" borderId="38" xfId="1" applyFont="1" applyBorder="1" applyAlignment="1">
      <alignment vertical="center" wrapText="1"/>
    </xf>
    <xf numFmtId="0" fontId="5" fillId="0" borderId="202" xfId="1" applyFont="1" applyBorder="1" applyAlignment="1">
      <alignment horizontal="center" vertical="center"/>
    </xf>
    <xf numFmtId="0" fontId="5" fillId="0" borderId="170" xfId="1" applyFont="1" applyBorder="1" applyAlignment="1">
      <alignment horizontal="center" vertical="center"/>
    </xf>
    <xf numFmtId="0" fontId="5" fillId="0" borderId="47" xfId="1" applyFont="1" applyBorder="1" applyAlignment="1">
      <alignment horizontal="left" vertical="center" wrapText="1"/>
    </xf>
    <xf numFmtId="0" fontId="5" fillId="0" borderId="180" xfId="1" applyFont="1" applyBorder="1" applyAlignment="1">
      <alignment vertical="center" wrapText="1"/>
    </xf>
    <xf numFmtId="0" fontId="5" fillId="0" borderId="0" xfId="1" applyFont="1" applyBorder="1" applyAlignment="1">
      <alignment vertical="center" wrapText="1"/>
    </xf>
    <xf numFmtId="0" fontId="5" fillId="0" borderId="204" xfId="1" applyFont="1" applyBorder="1" applyAlignment="1">
      <alignment horizontal="center" vertical="center"/>
    </xf>
    <xf numFmtId="0" fontId="5" fillId="0" borderId="205" xfId="1" applyFont="1" applyBorder="1" applyAlignment="1">
      <alignment vertical="center" wrapText="1"/>
    </xf>
    <xf numFmtId="0" fontId="5" fillId="0" borderId="204" xfId="1" applyFont="1" applyBorder="1" applyAlignment="1">
      <alignment vertical="center" wrapText="1"/>
    </xf>
    <xf numFmtId="0" fontId="5" fillId="0" borderId="190" xfId="2" applyFont="1" applyBorder="1" applyAlignment="1">
      <alignment horizontal="center" vertical="center"/>
    </xf>
    <xf numFmtId="0" fontId="5" fillId="0" borderId="190" xfId="2" applyFont="1" applyBorder="1" applyAlignment="1">
      <alignment vertical="center" wrapText="1"/>
    </xf>
    <xf numFmtId="0" fontId="5" fillId="0" borderId="189" xfId="2" applyFont="1" applyBorder="1" applyAlignment="1">
      <alignment horizontal="center" vertical="center"/>
    </xf>
    <xf numFmtId="0" fontId="5" fillId="0" borderId="189" xfId="2" applyFont="1" applyBorder="1" applyAlignment="1">
      <alignment vertical="center" wrapText="1"/>
    </xf>
    <xf numFmtId="0" fontId="5" fillId="0" borderId="29" xfId="2" applyFont="1" applyBorder="1" applyAlignment="1">
      <alignment horizontal="center" vertical="center"/>
    </xf>
    <xf numFmtId="0" fontId="5" fillId="0" borderId="29" xfId="2" applyFont="1" applyBorder="1" applyAlignment="1">
      <alignment vertical="center" wrapText="1"/>
    </xf>
    <xf numFmtId="0" fontId="3" fillId="0" borderId="0" xfId="1" applyFont="1" applyAlignment="1">
      <alignment vertical="center" wrapText="1"/>
    </xf>
    <xf numFmtId="0" fontId="5" fillId="0" borderId="189" xfId="2" applyFont="1" applyBorder="1" applyAlignment="1">
      <alignment horizontal="left" vertical="center" wrapText="1"/>
    </xf>
    <xf numFmtId="0" fontId="5" fillId="0" borderId="178" xfId="1" applyFont="1" applyBorder="1" applyAlignment="1">
      <alignment horizontal="left" vertical="center" wrapText="1"/>
    </xf>
    <xf numFmtId="0" fontId="5" fillId="0" borderId="208" xfId="1" applyFont="1" applyBorder="1" applyAlignment="1">
      <alignment horizontal="left" vertical="center" wrapText="1"/>
    </xf>
    <xf numFmtId="0" fontId="5" fillId="0" borderId="158" xfId="2" applyFont="1" applyBorder="1" applyAlignment="1">
      <alignment horizontal="center" vertical="center"/>
    </xf>
    <xf numFmtId="0" fontId="5" fillId="0" borderId="190" xfId="1" applyFont="1" applyBorder="1" applyAlignment="1">
      <alignment vertical="center"/>
    </xf>
    <xf numFmtId="0" fontId="5" fillId="0" borderId="189" xfId="1" applyFont="1" applyBorder="1" applyAlignment="1">
      <alignment vertical="center"/>
    </xf>
    <xf numFmtId="0" fontId="5" fillId="0" borderId="124" xfId="1" applyFont="1" applyBorder="1" applyAlignment="1">
      <alignment vertical="center" wrapText="1"/>
    </xf>
    <xf numFmtId="0" fontId="5" fillId="0" borderId="190" xfId="1" applyFont="1" applyBorder="1" applyAlignment="1">
      <alignment horizontal="left" vertical="center" wrapText="1"/>
    </xf>
    <xf numFmtId="0" fontId="5" fillId="0" borderId="29"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58" xfId="1" applyFont="1" applyBorder="1" applyAlignment="1">
      <alignment horizontal="center" vertical="center" wrapText="1"/>
    </xf>
    <xf numFmtId="0" fontId="5" fillId="0" borderId="81"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104" xfId="0" applyFont="1" applyFill="1" applyBorder="1" applyAlignment="1">
      <alignment horizontal="center" vertical="center" wrapText="1"/>
    </xf>
    <xf numFmtId="0" fontId="5" fillId="0" borderId="203" xfId="1" applyFont="1" applyBorder="1" applyAlignment="1">
      <alignment vertical="center" wrapText="1"/>
    </xf>
    <xf numFmtId="0" fontId="5" fillId="0" borderId="209" xfId="1" applyFont="1" applyBorder="1" applyAlignment="1">
      <alignment vertical="center" wrapText="1"/>
    </xf>
    <xf numFmtId="0" fontId="5" fillId="0" borderId="155" xfId="1" applyFont="1" applyBorder="1" applyAlignment="1">
      <alignment horizontal="center" vertical="center"/>
    </xf>
    <xf numFmtId="0" fontId="5" fillId="2" borderId="155" xfId="1" applyFont="1" applyFill="1" applyBorder="1" applyAlignment="1">
      <alignment horizontal="center" vertical="center"/>
    </xf>
    <xf numFmtId="0" fontId="5" fillId="0" borderId="146" xfId="1" applyFont="1" applyBorder="1" applyAlignment="1">
      <alignment vertical="center" wrapText="1"/>
    </xf>
    <xf numFmtId="0" fontId="5" fillId="2" borderId="119" xfId="1" applyFont="1" applyFill="1" applyBorder="1" applyAlignment="1">
      <alignment horizontal="center" vertical="center"/>
    </xf>
    <xf numFmtId="0" fontId="5" fillId="0" borderId="212" xfId="1" applyFont="1" applyBorder="1" applyAlignment="1">
      <alignment horizontal="center" vertical="center"/>
    </xf>
    <xf numFmtId="0" fontId="5" fillId="0" borderId="112" xfId="1" applyFont="1" applyBorder="1" applyAlignment="1">
      <alignment vertical="center" wrapText="1"/>
    </xf>
    <xf numFmtId="0" fontId="5" fillId="0" borderId="34" xfId="1" applyFont="1" applyBorder="1" applyAlignment="1">
      <alignment vertical="top" wrapText="1"/>
    </xf>
    <xf numFmtId="0" fontId="5" fillId="0" borderId="173" xfId="1" applyFont="1" applyBorder="1" applyAlignment="1">
      <alignment horizontal="center" vertical="center"/>
    </xf>
    <xf numFmtId="0" fontId="5" fillId="0" borderId="215" xfId="1" applyFont="1" applyBorder="1" applyAlignment="1">
      <alignment horizontal="center" vertical="center"/>
    </xf>
    <xf numFmtId="0" fontId="5" fillId="0" borderId="155" xfId="1" applyFont="1" applyBorder="1" applyAlignment="1">
      <alignment vertical="center" wrapText="1"/>
    </xf>
    <xf numFmtId="0" fontId="5" fillId="0" borderId="173" xfId="1" applyFont="1" applyBorder="1" applyAlignment="1">
      <alignment vertical="center" wrapText="1"/>
    </xf>
    <xf numFmtId="0" fontId="5" fillId="0" borderId="217" xfId="1" applyFont="1" applyBorder="1" applyAlignment="1">
      <alignment vertical="center" wrapText="1"/>
    </xf>
    <xf numFmtId="0" fontId="5" fillId="0" borderId="219" xfId="1" applyFont="1" applyBorder="1" applyAlignment="1">
      <alignment horizontal="center" vertical="center"/>
    </xf>
    <xf numFmtId="0" fontId="5" fillId="0" borderId="221" xfId="1" applyFont="1" applyBorder="1" applyAlignment="1">
      <alignment horizontal="center" vertical="center"/>
    </xf>
    <xf numFmtId="0" fontId="5" fillId="0" borderId="222" xfId="1" applyFont="1" applyBorder="1" applyAlignment="1">
      <alignment vertical="center" wrapText="1"/>
    </xf>
    <xf numFmtId="0" fontId="5" fillId="0" borderId="223" xfId="1" applyFont="1" applyBorder="1" applyAlignment="1">
      <alignment horizontal="center" vertical="center"/>
    </xf>
    <xf numFmtId="0" fontId="5" fillId="0" borderId="217" xfId="1" applyFont="1" applyBorder="1" applyAlignment="1">
      <alignment horizontal="center" vertical="center"/>
    </xf>
    <xf numFmtId="0" fontId="5" fillId="0" borderId="15" xfId="1" applyFont="1" applyBorder="1" applyAlignment="1">
      <alignment vertical="top" wrapText="1"/>
    </xf>
    <xf numFmtId="0" fontId="5" fillId="0" borderId="224" xfId="1" applyFont="1" applyBorder="1" applyAlignment="1">
      <alignment horizontal="left" vertical="center" wrapText="1"/>
    </xf>
    <xf numFmtId="0" fontId="5" fillId="0" borderId="225" xfId="1" applyFont="1" applyBorder="1" applyAlignment="1">
      <alignment horizontal="center" vertical="center"/>
    </xf>
    <xf numFmtId="0" fontId="5" fillId="0" borderId="226" xfId="1" applyFont="1" applyBorder="1" applyAlignment="1">
      <alignment horizontal="center" vertical="center"/>
    </xf>
    <xf numFmtId="0" fontId="5" fillId="0" borderId="228" xfId="1" applyFont="1" applyBorder="1" applyAlignment="1">
      <alignment horizontal="center" vertical="center"/>
    </xf>
    <xf numFmtId="0" fontId="5" fillId="0" borderId="169" xfId="1" applyFont="1" applyBorder="1" applyAlignment="1">
      <alignment horizontal="center" vertical="center"/>
    </xf>
    <xf numFmtId="0" fontId="5" fillId="0" borderId="166" xfId="1" applyFont="1" applyBorder="1" applyAlignment="1">
      <alignment horizontal="center" vertical="center"/>
    </xf>
    <xf numFmtId="0" fontId="5" fillId="0" borderId="229" xfId="1" applyFont="1" applyBorder="1" applyAlignment="1">
      <alignment horizontal="left" vertical="center" wrapText="1"/>
    </xf>
    <xf numFmtId="0" fontId="5" fillId="0" borderId="230" xfId="1" applyFont="1" applyBorder="1" applyAlignment="1">
      <alignment horizontal="center" vertical="center"/>
    </xf>
    <xf numFmtId="0" fontId="5" fillId="0" borderId="231" xfId="1" applyFont="1" applyBorder="1" applyAlignment="1">
      <alignment horizontal="left" vertical="center" wrapText="1"/>
    </xf>
    <xf numFmtId="0" fontId="5" fillId="0" borderId="234" xfId="1" applyFont="1" applyBorder="1" applyAlignment="1">
      <alignment vertical="center" wrapText="1"/>
    </xf>
    <xf numFmtId="0" fontId="5" fillId="0" borderId="235" xfId="1" applyFont="1" applyBorder="1" applyAlignment="1">
      <alignment vertical="center" wrapText="1"/>
    </xf>
    <xf numFmtId="0" fontId="5" fillId="0" borderId="236" xfId="1" applyFont="1" applyBorder="1" applyAlignment="1">
      <alignment vertical="center" wrapText="1"/>
    </xf>
    <xf numFmtId="0" fontId="5" fillId="0" borderId="237" xfId="1" applyFont="1" applyBorder="1" applyAlignment="1">
      <alignment vertical="center" wrapText="1"/>
    </xf>
    <xf numFmtId="0" fontId="5" fillId="0" borderId="238" xfId="1" applyFont="1" applyBorder="1" applyAlignment="1">
      <alignment vertical="center" wrapText="1"/>
    </xf>
    <xf numFmtId="0" fontId="5" fillId="0" borderId="239" xfId="1" applyFont="1" applyBorder="1" applyAlignment="1">
      <alignment vertical="center" wrapText="1"/>
    </xf>
    <xf numFmtId="0" fontId="3" fillId="0" borderId="93" xfId="1" applyFont="1" applyBorder="1">
      <alignment vertical="center"/>
    </xf>
    <xf numFmtId="19" fontId="5" fillId="0" borderId="29" xfId="1" applyNumberFormat="1" applyFont="1" applyBorder="1" applyAlignment="1">
      <alignment vertical="center" wrapText="1"/>
    </xf>
    <xf numFmtId="0" fontId="5" fillId="0" borderId="242" xfId="1" applyFont="1" applyBorder="1" applyAlignment="1">
      <alignment horizontal="center" vertical="center"/>
    </xf>
    <xf numFmtId="0" fontId="5" fillId="0" borderId="244" xfId="1" applyFont="1" applyBorder="1" applyAlignment="1">
      <alignment vertical="center" wrapText="1"/>
    </xf>
    <xf numFmtId="0" fontId="5" fillId="0" borderId="245" xfId="1" applyFont="1" applyBorder="1" applyAlignment="1">
      <alignment vertical="center" wrapText="1"/>
    </xf>
    <xf numFmtId="0" fontId="5" fillId="0" borderId="246" xfId="1" applyFont="1" applyBorder="1" applyAlignment="1">
      <alignment vertical="center" wrapText="1"/>
    </xf>
    <xf numFmtId="0" fontId="5" fillId="0" borderId="213" xfId="1" applyFont="1" applyBorder="1" applyAlignment="1">
      <alignment vertical="center" wrapText="1"/>
    </xf>
    <xf numFmtId="0" fontId="5" fillId="0" borderId="178" xfId="1" applyFont="1" applyBorder="1" applyAlignment="1">
      <alignment vertical="center" wrapText="1"/>
    </xf>
    <xf numFmtId="0" fontId="5" fillId="0" borderId="214" xfId="1" applyFont="1" applyBorder="1" applyAlignment="1">
      <alignment vertical="center" wrapText="1"/>
    </xf>
    <xf numFmtId="0" fontId="5" fillId="0" borderId="247" xfId="1" applyFont="1" applyBorder="1" applyAlignment="1">
      <alignment vertical="center" wrapText="1"/>
    </xf>
    <xf numFmtId="0" fontId="5" fillId="0" borderId="207" xfId="1" applyFont="1" applyBorder="1" applyAlignment="1">
      <alignment horizontal="center" vertical="center"/>
    </xf>
    <xf numFmtId="0" fontId="5" fillId="0" borderId="171" xfId="1" applyFont="1" applyBorder="1" applyAlignment="1">
      <alignment vertical="center" wrapText="1"/>
    </xf>
    <xf numFmtId="0" fontId="5" fillId="0" borderId="233" xfId="1" applyFont="1" applyBorder="1" applyAlignment="1">
      <alignment horizontal="center" vertical="center"/>
    </xf>
    <xf numFmtId="0" fontId="5" fillId="0" borderId="211" xfId="1" applyFont="1" applyBorder="1" applyAlignment="1">
      <alignment vertical="center" wrapText="1"/>
    </xf>
    <xf numFmtId="0" fontId="5" fillId="0" borderId="46" xfId="1" applyFont="1" applyBorder="1" applyAlignment="1">
      <alignment vertical="center" wrapText="1"/>
    </xf>
    <xf numFmtId="0" fontId="5" fillId="0" borderId="248" xfId="1" applyFont="1" applyBorder="1" applyAlignment="1">
      <alignment vertical="center" wrapText="1"/>
    </xf>
    <xf numFmtId="0" fontId="3" fillId="0" borderId="249" xfId="1" applyFont="1" applyBorder="1">
      <alignment vertical="center"/>
    </xf>
    <xf numFmtId="0" fontId="5" fillId="0" borderId="249" xfId="1" applyFont="1" applyBorder="1" applyAlignment="1">
      <alignment vertical="center" wrapText="1"/>
    </xf>
    <xf numFmtId="0" fontId="5" fillId="0" borderId="250" xfId="1" applyFont="1" applyBorder="1" applyAlignment="1">
      <alignment vertical="center" wrapText="1"/>
    </xf>
    <xf numFmtId="0" fontId="5" fillId="0" borderId="215" xfId="1" applyFont="1" applyBorder="1" applyAlignment="1">
      <alignment vertical="center" wrapText="1"/>
    </xf>
    <xf numFmtId="0" fontId="5" fillId="0" borderId="119" xfId="1" applyFont="1" applyBorder="1" applyAlignment="1">
      <alignment vertical="center" wrapText="1"/>
    </xf>
    <xf numFmtId="0" fontId="5" fillId="0" borderId="212" xfId="1" applyFont="1" applyBorder="1" applyAlignment="1">
      <alignment vertical="center" wrapText="1"/>
    </xf>
    <xf numFmtId="0" fontId="5" fillId="0" borderId="212" xfId="1" applyFont="1" applyBorder="1" applyAlignment="1">
      <alignment vertical="center"/>
    </xf>
    <xf numFmtId="0" fontId="5" fillId="0" borderId="156" xfId="1" applyFont="1" applyBorder="1">
      <alignment vertical="center"/>
    </xf>
    <xf numFmtId="0" fontId="5" fillId="0" borderId="176" xfId="1" applyFont="1" applyBorder="1" applyAlignment="1">
      <alignment vertical="center" wrapText="1"/>
    </xf>
    <xf numFmtId="0" fontId="5" fillId="0" borderId="251" xfId="1" applyFont="1" applyBorder="1" applyAlignment="1">
      <alignment vertical="center" wrapText="1"/>
    </xf>
    <xf numFmtId="0" fontId="5" fillId="0" borderId="44" xfId="1" applyFont="1" applyBorder="1" applyAlignment="1">
      <alignment horizontal="left" vertical="center" wrapText="1"/>
    </xf>
    <xf numFmtId="0" fontId="5" fillId="0" borderId="176" xfId="1" applyFont="1" applyBorder="1" applyAlignment="1">
      <alignment horizontal="center" vertical="center"/>
    </xf>
    <xf numFmtId="0" fontId="5" fillId="2" borderId="156" xfId="1" applyFont="1" applyFill="1" applyBorder="1" applyAlignment="1">
      <alignment vertical="center"/>
    </xf>
    <xf numFmtId="0" fontId="5" fillId="2" borderId="15" xfId="1" applyFont="1" applyFill="1" applyBorder="1" applyAlignment="1">
      <alignment vertical="center"/>
    </xf>
    <xf numFmtId="0" fontId="5" fillId="0" borderId="180" xfId="1" applyFont="1" applyBorder="1" applyAlignment="1">
      <alignment horizontal="center" vertical="center"/>
    </xf>
    <xf numFmtId="0" fontId="3" fillId="0" borderId="252" xfId="1" applyFont="1" applyBorder="1">
      <alignment vertical="center"/>
    </xf>
    <xf numFmtId="0" fontId="5" fillId="0" borderId="156" xfId="1" applyFont="1" applyBorder="1" applyAlignment="1">
      <alignment horizontal="left" vertical="center"/>
    </xf>
    <xf numFmtId="0" fontId="5" fillId="6" borderId="79" xfId="1" applyFont="1" applyFill="1" applyBorder="1" applyAlignment="1">
      <alignment horizontal="center" vertical="center"/>
    </xf>
    <xf numFmtId="0" fontId="5"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left" vertical="center" wrapText="1"/>
    </xf>
    <xf numFmtId="0" fontId="5" fillId="3" borderId="71" xfId="1" applyFont="1" applyFill="1" applyBorder="1" applyAlignment="1">
      <alignment horizontal="left" vertical="center"/>
    </xf>
    <xf numFmtId="0" fontId="5" fillId="3" borderId="71" xfId="1" applyFont="1" applyFill="1" applyBorder="1" applyAlignment="1">
      <alignment horizontal="left" vertical="center" wrapText="1"/>
    </xf>
    <xf numFmtId="0" fontId="5" fillId="0" borderId="124" xfId="1" applyFont="1" applyFill="1" applyBorder="1" applyAlignment="1">
      <alignment vertical="center" wrapText="1"/>
    </xf>
    <xf numFmtId="0" fontId="5" fillId="0" borderId="126" xfId="1" applyFont="1" applyFill="1" applyBorder="1" applyAlignment="1">
      <alignment vertical="center" wrapText="1"/>
    </xf>
    <xf numFmtId="0" fontId="5" fillId="0" borderId="29" xfId="1" applyFont="1" applyFill="1" applyBorder="1" applyAlignment="1">
      <alignment horizontal="center" vertical="center"/>
    </xf>
    <xf numFmtId="0" fontId="5" fillId="0" borderId="61" xfId="2" applyFont="1" applyFill="1" applyBorder="1" applyAlignment="1">
      <alignment vertical="center" wrapText="1"/>
    </xf>
    <xf numFmtId="0" fontId="5" fillId="0" borderId="142" xfId="2" applyFont="1" applyFill="1" applyBorder="1" applyAlignment="1">
      <alignment vertical="center" wrapText="1"/>
    </xf>
    <xf numFmtId="0" fontId="5" fillId="0" borderId="120" xfId="1" applyFont="1" applyFill="1" applyBorder="1" applyAlignment="1">
      <alignment horizontal="left" vertical="center" wrapText="1"/>
    </xf>
    <xf numFmtId="0" fontId="5" fillId="0" borderId="126" xfId="1" applyFont="1" applyFill="1" applyBorder="1" applyAlignment="1">
      <alignment horizontal="left" vertical="center" wrapText="1"/>
    </xf>
    <xf numFmtId="0" fontId="5" fillId="0" borderId="73" xfId="1" applyFont="1" applyFill="1" applyBorder="1" applyAlignment="1">
      <alignment vertical="center" wrapText="1"/>
    </xf>
    <xf numFmtId="0" fontId="5" fillId="0" borderId="2" xfId="1" applyFont="1" applyFill="1" applyBorder="1" applyAlignment="1">
      <alignment horizontal="left" vertical="center" wrapText="1"/>
    </xf>
    <xf numFmtId="0" fontId="5" fillId="0" borderId="214" xfId="1" applyFont="1" applyFill="1" applyBorder="1" applyAlignment="1">
      <alignment vertical="center" wrapText="1"/>
    </xf>
    <xf numFmtId="0" fontId="5" fillId="0" borderId="213" xfId="1" applyFont="1" applyFill="1" applyBorder="1" applyAlignment="1">
      <alignment vertical="center" wrapText="1"/>
    </xf>
    <xf numFmtId="0" fontId="5" fillId="0" borderId="209" xfId="1" applyFont="1" applyFill="1" applyBorder="1" applyAlignment="1">
      <alignment vertical="center" wrapText="1"/>
    </xf>
    <xf numFmtId="0" fontId="5" fillId="0" borderId="203" xfId="1" applyFont="1" applyFill="1" applyBorder="1" applyAlignment="1">
      <alignment vertical="center" wrapText="1"/>
    </xf>
    <xf numFmtId="0" fontId="5" fillId="0" borderId="104" xfId="0" applyFont="1" applyFill="1" applyBorder="1" applyAlignment="1">
      <alignment vertical="center" wrapText="1"/>
    </xf>
    <xf numFmtId="0" fontId="5" fillId="0" borderId="81" xfId="0" applyFont="1" applyFill="1" applyBorder="1" applyAlignment="1">
      <alignment vertical="center" wrapText="1"/>
    </xf>
    <xf numFmtId="0" fontId="5" fillId="0" borderId="29" xfId="2" applyFont="1" applyFill="1" applyBorder="1" applyAlignment="1">
      <alignment vertical="center" wrapText="1"/>
    </xf>
    <xf numFmtId="0" fontId="5" fillId="0" borderId="166" xfId="1" applyFont="1" applyFill="1" applyBorder="1" applyAlignment="1">
      <alignment horizontal="center" vertical="center"/>
    </xf>
    <xf numFmtId="0" fontId="5" fillId="0" borderId="170" xfId="1" applyFont="1" applyFill="1" applyBorder="1" applyAlignment="1">
      <alignment horizontal="center" vertical="center"/>
    </xf>
    <xf numFmtId="0" fontId="5" fillId="0" borderId="165"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37" xfId="1" applyFont="1" applyFill="1" applyBorder="1" applyAlignment="1">
      <alignment horizontal="center" vertical="center"/>
    </xf>
    <xf numFmtId="0" fontId="5" fillId="0" borderId="15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39" xfId="1" applyFont="1" applyFill="1" applyBorder="1" applyAlignment="1">
      <alignment vertical="center" wrapText="1"/>
    </xf>
    <xf numFmtId="0" fontId="5" fillId="0" borderId="190" xfId="1" applyFont="1" applyFill="1" applyBorder="1" applyAlignment="1">
      <alignment vertical="center" wrapText="1"/>
    </xf>
    <xf numFmtId="0" fontId="5" fillId="0" borderId="248" xfId="1" applyFont="1" applyFill="1" applyBorder="1" applyAlignment="1">
      <alignment vertical="center" wrapText="1"/>
    </xf>
    <xf numFmtId="0" fontId="5" fillId="0" borderId="15" xfId="0" applyFont="1" applyFill="1" applyBorder="1" applyAlignment="1">
      <alignment horizontal="left" vertical="center" wrapText="1"/>
    </xf>
    <xf numFmtId="0" fontId="5" fillId="0" borderId="120" xfId="1" applyFont="1" applyFill="1" applyBorder="1" applyAlignment="1">
      <alignment vertical="center" wrapText="1"/>
    </xf>
    <xf numFmtId="0" fontId="5" fillId="2" borderId="116" xfId="1" applyFont="1" applyFill="1" applyBorder="1" applyAlignment="1">
      <alignment horizontal="center" vertical="center"/>
    </xf>
    <xf numFmtId="0" fontId="5" fillId="2" borderId="109" xfId="1" applyFont="1" applyFill="1" applyBorder="1" applyAlignment="1">
      <alignment horizontal="center" vertical="center"/>
    </xf>
    <xf numFmtId="0" fontId="5" fillId="0" borderId="115" xfId="1" applyFont="1" applyBorder="1" applyAlignment="1">
      <alignment vertical="center" wrapText="1"/>
    </xf>
    <xf numFmtId="0" fontId="5" fillId="0" borderId="15"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256" xfId="1" applyFont="1" applyBorder="1" applyAlignment="1">
      <alignment horizontal="center" vertical="center"/>
    </xf>
    <xf numFmtId="0" fontId="5" fillId="0" borderId="45" xfId="1" applyFont="1" applyFill="1" applyBorder="1" applyAlignment="1">
      <alignment vertical="center" wrapText="1"/>
    </xf>
    <xf numFmtId="0" fontId="5" fillId="0" borderId="257" xfId="1" applyFont="1" applyBorder="1" applyAlignment="1">
      <alignment horizontal="center" vertical="center"/>
    </xf>
    <xf numFmtId="0" fontId="5" fillId="0" borderId="120" xfId="1" applyFont="1" applyFill="1" applyBorder="1" applyAlignment="1">
      <alignment horizontal="center" vertical="center"/>
    </xf>
    <xf numFmtId="0" fontId="5" fillId="0" borderId="29" xfId="1" applyFont="1" applyFill="1" applyBorder="1" applyAlignment="1">
      <alignment horizontal="left" vertical="center" wrapText="1"/>
    </xf>
    <xf numFmtId="0" fontId="5" fillId="0" borderId="81" xfId="1" applyFont="1" applyFill="1" applyBorder="1" applyAlignment="1">
      <alignment horizontal="left" vertical="center" wrapText="1"/>
    </xf>
    <xf numFmtId="0" fontId="5" fillId="0" borderId="81" xfId="1" applyFont="1" applyFill="1" applyBorder="1" applyAlignment="1">
      <alignment vertical="center" wrapText="1"/>
    </xf>
    <xf numFmtId="0" fontId="5" fillId="0" borderId="165" xfId="1" applyFont="1" applyBorder="1" applyAlignment="1">
      <alignment horizontal="center" vertical="center"/>
    </xf>
    <xf numFmtId="0" fontId="5" fillId="0" borderId="258" xfId="1" applyFont="1" applyBorder="1" applyAlignment="1">
      <alignment horizontal="center" vertical="center"/>
    </xf>
    <xf numFmtId="0" fontId="5" fillId="0" borderId="259" xfId="1" applyFont="1" applyBorder="1" applyAlignment="1">
      <alignment horizontal="center" vertical="center"/>
    </xf>
    <xf numFmtId="0" fontId="5" fillId="0" borderId="260" xfId="1" applyFont="1" applyBorder="1" applyAlignment="1">
      <alignment horizontal="center" vertical="center"/>
    </xf>
    <xf numFmtId="0" fontId="5" fillId="0" borderId="66" xfId="1" applyFont="1" applyBorder="1" applyAlignment="1">
      <alignment horizontal="center" vertical="center"/>
    </xf>
    <xf numFmtId="0" fontId="5" fillId="0" borderId="262" xfId="1" applyFont="1" applyBorder="1" applyAlignment="1">
      <alignment horizontal="center" vertical="center"/>
    </xf>
    <xf numFmtId="0" fontId="5" fillId="0" borderId="263" xfId="1" applyFont="1" applyBorder="1" applyAlignment="1">
      <alignment horizontal="center" vertical="center"/>
    </xf>
    <xf numFmtId="0" fontId="5" fillId="0" borderId="224" xfId="1" applyFont="1" applyBorder="1" applyAlignment="1">
      <alignment horizontal="center" vertical="center"/>
    </xf>
    <xf numFmtId="0" fontId="5" fillId="0" borderId="264" xfId="1" applyFont="1" applyBorder="1" applyAlignment="1">
      <alignment horizontal="center" vertical="center"/>
    </xf>
    <xf numFmtId="0" fontId="5" fillId="0" borderId="267" xfId="1" applyFont="1" applyBorder="1" applyAlignment="1">
      <alignment horizontal="center" vertical="center"/>
    </xf>
    <xf numFmtId="0" fontId="5" fillId="0" borderId="268" xfId="1" applyFont="1" applyBorder="1" applyAlignment="1">
      <alignment horizontal="center" vertical="center"/>
    </xf>
    <xf numFmtId="0" fontId="5" fillId="0" borderId="269" xfId="1" applyFont="1" applyBorder="1" applyAlignment="1">
      <alignment horizontal="center" vertical="center"/>
    </xf>
    <xf numFmtId="0" fontId="5" fillId="0" borderId="270" xfId="1" applyFont="1" applyBorder="1" applyAlignment="1">
      <alignment horizontal="center" vertical="center"/>
    </xf>
    <xf numFmtId="0" fontId="5" fillId="0" borderId="266" xfId="1" applyFont="1" applyBorder="1" applyAlignment="1">
      <alignment horizontal="center" vertical="center"/>
    </xf>
    <xf numFmtId="0" fontId="5" fillId="3" borderId="57" xfId="1" applyFont="1" applyFill="1" applyBorder="1" applyAlignment="1">
      <alignment horizontal="left" vertical="center" wrapText="1"/>
    </xf>
    <xf numFmtId="0" fontId="5" fillId="0" borderId="57" xfId="1" applyFont="1" applyFill="1" applyBorder="1" applyAlignment="1">
      <alignment horizontal="left" vertical="center" wrapText="1"/>
    </xf>
    <xf numFmtId="0" fontId="5" fillId="0" borderId="38" xfId="1" applyFont="1" applyFill="1" applyBorder="1" applyAlignment="1">
      <alignment vertical="center" wrapText="1"/>
    </xf>
    <xf numFmtId="0" fontId="5" fillId="0" borderId="276" xfId="1" applyFont="1" applyFill="1" applyBorder="1" applyAlignment="1">
      <alignment vertical="center" wrapText="1"/>
    </xf>
    <xf numFmtId="0" fontId="5" fillId="2" borderId="35" xfId="1" applyFont="1" applyFill="1" applyBorder="1" applyAlignment="1">
      <alignment horizontal="center" vertical="center"/>
    </xf>
    <xf numFmtId="0" fontId="5" fillId="0" borderId="35" xfId="1" applyFont="1" applyBorder="1" applyAlignment="1">
      <alignment horizontal="left" vertical="center" wrapText="1"/>
    </xf>
    <xf numFmtId="0" fontId="5" fillId="0" borderId="278" xfId="1" applyFont="1" applyFill="1" applyBorder="1" applyAlignment="1">
      <alignment vertical="center" wrapText="1"/>
    </xf>
    <xf numFmtId="0" fontId="5" fillId="0" borderId="35" xfId="1" applyFont="1" applyFill="1" applyBorder="1" applyAlignment="1">
      <alignment vertical="center" wrapText="1"/>
    </xf>
    <xf numFmtId="0" fontId="5" fillId="0" borderId="278" xfId="1" applyFont="1" applyBorder="1" applyAlignment="1">
      <alignment horizontal="center" vertical="center"/>
    </xf>
    <xf numFmtId="0" fontId="5" fillId="0" borderId="20" xfId="1" applyFont="1" applyBorder="1" applyAlignment="1">
      <alignment horizontal="center" vertical="center"/>
    </xf>
    <xf numFmtId="0" fontId="5" fillId="0" borderId="280" xfId="1" applyFont="1" applyBorder="1" applyAlignment="1">
      <alignment horizontal="center" vertical="center"/>
    </xf>
    <xf numFmtId="0" fontId="5" fillId="0" borderId="281" xfId="1" applyFont="1" applyBorder="1" applyAlignment="1">
      <alignment horizontal="center" vertical="center"/>
    </xf>
    <xf numFmtId="0" fontId="5" fillId="3" borderId="21" xfId="1" applyFont="1" applyFill="1" applyBorder="1" applyAlignment="1">
      <alignment horizontal="left" vertical="center" wrapText="1"/>
    </xf>
    <xf numFmtId="0" fontId="5" fillId="0" borderId="282" xfId="1" applyFont="1" applyFill="1" applyBorder="1" applyAlignment="1">
      <alignment horizontal="left" vertical="center" wrapText="1"/>
    </xf>
    <xf numFmtId="0" fontId="5" fillId="0" borderId="211" xfId="1" applyFont="1" applyFill="1" applyBorder="1" applyAlignment="1">
      <alignment horizontal="left" vertical="center" wrapText="1"/>
    </xf>
    <xf numFmtId="0" fontId="5" fillId="0" borderId="255" xfId="1" applyFont="1" applyFill="1" applyBorder="1" applyAlignment="1">
      <alignment horizontal="left" vertical="center" wrapText="1"/>
    </xf>
    <xf numFmtId="0" fontId="5" fillId="2" borderId="220" xfId="0" applyFont="1" applyFill="1" applyBorder="1" applyAlignment="1">
      <alignment horizontal="center" vertical="center"/>
    </xf>
    <xf numFmtId="0" fontId="5" fillId="0" borderId="15" xfId="0" applyFont="1" applyFill="1" applyBorder="1" applyAlignment="1">
      <alignment vertical="center" wrapText="1"/>
    </xf>
    <xf numFmtId="0" fontId="5" fillId="0" borderId="15" xfId="0" applyFont="1" applyFill="1" applyBorder="1" applyAlignment="1">
      <alignment horizontal="center" vertical="center"/>
    </xf>
    <xf numFmtId="0" fontId="5" fillId="0" borderId="221" xfId="0" applyFont="1" applyFill="1" applyBorder="1" applyAlignment="1">
      <alignment horizontal="center" vertical="center"/>
    </xf>
    <xf numFmtId="0" fontId="5" fillId="0" borderId="289" xfId="1" applyFont="1" applyBorder="1" applyAlignment="1">
      <alignment horizontal="center" vertical="center"/>
    </xf>
    <xf numFmtId="0" fontId="5" fillId="0" borderId="45" xfId="1" applyFont="1" applyFill="1" applyBorder="1" applyAlignment="1">
      <alignment horizontal="center" vertical="center"/>
    </xf>
    <xf numFmtId="0" fontId="5" fillId="0" borderId="45" xfId="1" applyFont="1" applyFill="1" applyBorder="1" applyAlignment="1">
      <alignment horizontal="left" vertical="center" wrapText="1"/>
    </xf>
    <xf numFmtId="0" fontId="5" fillId="0" borderId="44" xfId="1" applyFont="1" applyFill="1" applyBorder="1" applyAlignment="1">
      <alignment horizontal="center" vertical="center"/>
    </xf>
    <xf numFmtId="0" fontId="5" fillId="0" borderId="30" xfId="1" applyFont="1" applyFill="1" applyBorder="1" applyAlignment="1">
      <alignment horizontal="center" vertical="center"/>
    </xf>
    <xf numFmtId="0" fontId="5" fillId="0" borderId="147"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36" xfId="1" applyFont="1" applyFill="1" applyBorder="1" applyAlignment="1">
      <alignment horizontal="center" vertical="center"/>
    </xf>
    <xf numFmtId="0" fontId="5" fillId="0" borderId="35" xfId="1" applyFont="1" applyBorder="1" applyAlignment="1">
      <alignment vertical="center" wrapText="1"/>
    </xf>
    <xf numFmtId="0" fontId="5" fillId="0" borderId="33" xfId="1" applyFont="1" applyBorder="1" applyAlignment="1">
      <alignment horizontal="center" vertical="center"/>
    </xf>
    <xf numFmtId="0" fontId="5" fillId="0" borderId="292" xfId="1" applyFont="1" applyBorder="1" applyAlignment="1">
      <alignment horizontal="center" vertical="center"/>
    </xf>
    <xf numFmtId="0" fontId="5" fillId="0" borderId="293" xfId="1" applyFont="1" applyBorder="1" applyAlignment="1">
      <alignment horizontal="center" vertical="center"/>
    </xf>
    <xf numFmtId="0" fontId="5" fillId="3" borderId="233" xfId="1" applyFont="1" applyFill="1" applyBorder="1" applyAlignment="1">
      <alignment horizontal="left" vertical="center" wrapText="1"/>
    </xf>
    <xf numFmtId="0" fontId="5" fillId="3" borderId="161" xfId="1" applyFont="1" applyFill="1" applyBorder="1" applyAlignment="1">
      <alignment horizontal="left" vertical="center" wrapText="1"/>
    </xf>
    <xf numFmtId="0" fontId="5" fillId="0" borderId="295" xfId="1" applyFont="1" applyBorder="1" applyAlignment="1">
      <alignment horizontal="center" vertical="center"/>
    </xf>
    <xf numFmtId="0" fontId="5" fillId="0" borderId="298" xfId="1" applyFont="1" applyBorder="1" applyAlignment="1">
      <alignment vertical="center" wrapText="1"/>
    </xf>
    <xf numFmtId="0" fontId="5" fillId="0" borderId="254" xfId="1" applyFont="1" applyBorder="1" applyAlignment="1">
      <alignment horizontal="center" vertical="center"/>
    </xf>
    <xf numFmtId="0" fontId="5" fillId="0" borderId="301" xfId="1" applyFont="1" applyBorder="1" applyAlignment="1">
      <alignment vertical="center" wrapText="1"/>
    </xf>
    <xf numFmtId="0" fontId="5" fillId="0" borderId="39" xfId="1" applyFont="1" applyBorder="1" applyAlignment="1">
      <alignment vertical="center" wrapText="1"/>
    </xf>
    <xf numFmtId="0" fontId="5" fillId="0" borderId="245" xfId="1" applyFont="1" applyBorder="1" applyAlignment="1">
      <alignment horizontal="center" vertical="center"/>
    </xf>
    <xf numFmtId="0" fontId="5" fillId="0" borderId="303" xfId="1" applyFont="1" applyBorder="1" applyAlignment="1">
      <alignment horizontal="center" vertical="center"/>
    </xf>
    <xf numFmtId="0" fontId="5" fillId="0" borderId="83" xfId="1" applyFont="1" applyBorder="1" applyAlignment="1">
      <alignment horizontal="center" vertical="center"/>
    </xf>
    <xf numFmtId="0" fontId="5" fillId="0" borderId="305" xfId="1" applyFont="1" applyBorder="1" applyAlignment="1">
      <alignment horizontal="center" vertical="center"/>
    </xf>
    <xf numFmtId="0" fontId="5" fillId="0" borderId="306" xfId="1" applyFont="1" applyBorder="1" applyAlignment="1">
      <alignment horizontal="center" vertical="center"/>
    </xf>
    <xf numFmtId="0" fontId="5" fillId="0" borderId="209" xfId="1" applyFont="1" applyBorder="1" applyAlignment="1">
      <alignment horizontal="center" vertical="center"/>
    </xf>
    <xf numFmtId="0" fontId="5" fillId="0" borderId="307" xfId="1" applyFont="1" applyBorder="1" applyAlignment="1">
      <alignment horizontal="center" vertical="center"/>
    </xf>
    <xf numFmtId="0" fontId="5" fillId="0" borderId="175" xfId="1" applyFont="1" applyBorder="1" applyAlignment="1">
      <alignment horizontal="center" vertical="center"/>
    </xf>
    <xf numFmtId="0" fontId="5" fillId="0" borderId="253" xfId="1" applyFont="1" applyBorder="1" applyAlignment="1">
      <alignment horizontal="center" vertical="center"/>
    </xf>
    <xf numFmtId="0" fontId="5" fillId="0" borderId="47" xfId="1" applyFont="1" applyFill="1" applyBorder="1" applyAlignment="1">
      <alignment horizontal="left" vertical="center" wrapText="1"/>
    </xf>
    <xf numFmtId="0" fontId="5" fillId="0" borderId="155" xfId="1" applyFont="1" applyBorder="1" applyAlignment="1">
      <alignment horizontal="left" vertical="center" wrapText="1"/>
    </xf>
    <xf numFmtId="0" fontId="5" fillId="0" borderId="146" xfId="1" applyFont="1" applyBorder="1" applyAlignment="1">
      <alignment horizontal="left" vertical="center" wrapText="1"/>
    </xf>
    <xf numFmtId="0" fontId="5" fillId="0" borderId="34" xfId="1" applyFont="1" applyBorder="1" applyAlignment="1">
      <alignment horizontal="left" vertical="center" wrapText="1"/>
    </xf>
    <xf numFmtId="0" fontId="5" fillId="0" borderId="15" xfId="1" applyFont="1" applyBorder="1" applyAlignment="1">
      <alignment horizontal="left" vertical="center" wrapText="1"/>
    </xf>
    <xf numFmtId="0" fontId="5" fillId="0" borderId="156" xfId="1" applyFont="1" applyBorder="1" applyAlignment="1">
      <alignment horizontal="left" vertical="center" wrapText="1"/>
    </xf>
    <xf numFmtId="0" fontId="5" fillId="0" borderId="126" xfId="1" applyFont="1" applyBorder="1" applyAlignment="1">
      <alignment horizontal="left" vertical="center" wrapText="1"/>
    </xf>
    <xf numFmtId="0" fontId="5" fillId="0" borderId="29" xfId="1" applyFont="1" applyBorder="1" applyAlignment="1">
      <alignment horizontal="center" vertical="center"/>
    </xf>
    <xf numFmtId="0" fontId="5" fillId="0" borderId="189" xfId="1" applyFont="1" applyBorder="1" applyAlignment="1">
      <alignment horizontal="center" vertical="center"/>
    </xf>
    <xf numFmtId="0" fontId="5" fillId="0" borderId="195" xfId="1" applyFont="1" applyBorder="1" applyAlignment="1">
      <alignment horizontal="center" vertical="center"/>
    </xf>
    <xf numFmtId="0" fontId="5" fillId="2" borderId="45" xfId="1" applyFont="1" applyFill="1" applyBorder="1" applyAlignment="1">
      <alignment horizontal="center" vertical="center"/>
    </xf>
    <xf numFmtId="0" fontId="5" fillId="2" borderId="15" xfId="1" applyFont="1" applyFill="1" applyBorder="1" applyAlignment="1">
      <alignment horizontal="center" vertical="center"/>
    </xf>
    <xf numFmtId="0" fontId="5" fillId="0" borderId="45" xfId="1" applyFont="1" applyBorder="1" applyAlignment="1">
      <alignment horizontal="left" vertical="center" wrapText="1"/>
    </xf>
    <xf numFmtId="0" fontId="5" fillId="0" borderId="231" xfId="1" applyFont="1" applyBorder="1" applyAlignment="1">
      <alignment vertical="center" wrapText="1"/>
    </xf>
    <xf numFmtId="0" fontId="5" fillId="0" borderId="29" xfId="1" applyFont="1" applyBorder="1" applyAlignment="1">
      <alignment vertical="center" wrapText="1"/>
    </xf>
    <xf numFmtId="0" fontId="5" fillId="0" borderId="166" xfId="1" applyFont="1" applyBorder="1" applyAlignment="1">
      <alignment vertical="center" wrapText="1"/>
    </xf>
    <xf numFmtId="0" fontId="5" fillId="0" borderId="29" xfId="1" applyFont="1" applyBorder="1" applyAlignment="1">
      <alignment horizontal="left" vertical="center" wrapText="1"/>
    </xf>
    <xf numFmtId="0" fontId="5" fillId="0" borderId="166" xfId="1" applyFont="1" applyBorder="1" applyAlignment="1">
      <alignment horizontal="left" vertical="center" wrapText="1"/>
    </xf>
    <xf numFmtId="0" fontId="5" fillId="0" borderId="126" xfId="1" applyFont="1" applyBorder="1" applyAlignment="1">
      <alignment vertical="center" wrapText="1"/>
    </xf>
    <xf numFmtId="0" fontId="5" fillId="0" borderId="120" xfId="1" applyFont="1" applyBorder="1" applyAlignment="1">
      <alignment horizontal="left" vertical="center" wrapText="1"/>
    </xf>
    <xf numFmtId="0" fontId="5" fillId="2" borderId="126" xfId="1" applyFont="1" applyFill="1" applyBorder="1" applyAlignment="1">
      <alignment horizontal="center" vertical="center"/>
    </xf>
    <xf numFmtId="0" fontId="5" fillId="0" borderId="120" xfId="1" applyFont="1" applyBorder="1" applyAlignment="1">
      <alignment horizontal="center" vertical="center"/>
    </xf>
    <xf numFmtId="0" fontId="5" fillId="0" borderId="154" xfId="1" applyFont="1" applyBorder="1" applyAlignment="1">
      <alignment horizontal="left" vertical="center" wrapText="1"/>
    </xf>
    <xf numFmtId="0" fontId="5" fillId="0" borderId="154" xfId="1" applyFont="1" applyBorder="1" applyAlignment="1">
      <alignment vertical="center" wrapText="1"/>
    </xf>
    <xf numFmtId="0" fontId="5" fillId="2" borderId="120" xfId="1" applyFont="1" applyFill="1" applyBorder="1" applyAlignment="1">
      <alignment horizontal="center" vertical="center"/>
    </xf>
    <xf numFmtId="0" fontId="5" fillId="2" borderId="34" xfId="1" applyFont="1" applyFill="1" applyBorder="1" applyAlignment="1">
      <alignment horizontal="center" vertical="center"/>
    </xf>
    <xf numFmtId="0" fontId="5" fillId="0" borderId="1" xfId="1" applyFont="1" applyBorder="1" applyAlignment="1">
      <alignment horizontal="left" vertical="center" wrapText="1"/>
    </xf>
    <xf numFmtId="0" fontId="5" fillId="0" borderId="15" xfId="1" applyFont="1" applyBorder="1" applyAlignment="1">
      <alignment horizontal="center" vertical="center" wrapText="1"/>
    </xf>
    <xf numFmtId="0" fontId="5" fillId="0" borderId="189" xfId="1" applyFont="1" applyBorder="1" applyAlignment="1">
      <alignment horizontal="left" vertical="center" wrapText="1"/>
    </xf>
    <xf numFmtId="0" fontId="5" fillId="0" borderId="120" xfId="1" applyFont="1" applyBorder="1" applyAlignment="1">
      <alignment vertical="center" wrapText="1"/>
    </xf>
    <xf numFmtId="0" fontId="5" fillId="0" borderId="195" xfId="1" applyFont="1" applyBorder="1" applyAlignment="1">
      <alignment vertical="center" wrapText="1"/>
    </xf>
    <xf numFmtId="0" fontId="5" fillId="0" borderId="299" xfId="1" applyFont="1" applyBorder="1" applyAlignment="1">
      <alignment vertical="center" wrapText="1"/>
    </xf>
    <xf numFmtId="0" fontId="5" fillId="0" borderId="34" xfId="1" applyFont="1" applyBorder="1" applyAlignment="1">
      <alignment vertical="center" wrapText="1"/>
    </xf>
    <xf numFmtId="0" fontId="5" fillId="0" borderId="126" xfId="1" applyFont="1" applyBorder="1" applyAlignment="1">
      <alignment horizontal="center" vertical="center" wrapText="1"/>
    </xf>
    <xf numFmtId="0" fontId="5" fillId="0" borderId="189" xfId="1" applyFont="1" applyBorder="1" applyAlignment="1">
      <alignment vertical="center" wrapText="1"/>
    </xf>
    <xf numFmtId="0" fontId="5" fillId="0" borderId="158" xfId="1" applyFont="1" applyBorder="1" applyAlignment="1">
      <alignment horizontal="left" vertical="center" wrapText="1"/>
    </xf>
    <xf numFmtId="0" fontId="5" fillId="0" borderId="114" xfId="1" applyFont="1" applyBorder="1" applyAlignment="1">
      <alignment vertical="center" wrapText="1"/>
    </xf>
    <xf numFmtId="0" fontId="5" fillId="0" borderId="124" xfId="1" applyFont="1" applyBorder="1" applyAlignment="1">
      <alignment horizontal="left" vertical="center" wrapText="1"/>
    </xf>
    <xf numFmtId="0" fontId="5" fillId="0" borderId="109" xfId="1" applyFont="1" applyBorder="1" applyAlignment="1">
      <alignment horizontal="center" vertical="center"/>
    </xf>
    <xf numFmtId="0" fontId="5" fillId="0" borderId="109" xfId="1" applyFont="1" applyBorder="1" applyAlignment="1">
      <alignment vertical="center" wrapText="1"/>
    </xf>
    <xf numFmtId="0" fontId="5" fillId="0" borderId="24" xfId="1" applyFont="1" applyBorder="1" applyAlignment="1">
      <alignment horizontal="center" vertical="center"/>
    </xf>
    <xf numFmtId="0" fontId="5" fillId="0" borderId="190" xfId="1" applyFont="1" applyBorder="1" applyAlignment="1">
      <alignment vertical="center" wrapText="1"/>
    </xf>
    <xf numFmtId="0" fontId="5" fillId="0" borderId="157" xfId="1" applyFont="1" applyBorder="1" applyAlignment="1">
      <alignment horizontal="left" vertical="center" wrapText="1"/>
    </xf>
    <xf numFmtId="0" fontId="5" fillId="0" borderId="116" xfId="1" applyFont="1" applyBorder="1" applyAlignment="1">
      <alignment horizontal="left" vertical="center" wrapText="1"/>
    </xf>
    <xf numFmtId="0" fontId="5" fillId="0" borderId="157" xfId="1" applyFont="1" applyBorder="1" applyAlignment="1">
      <alignment vertical="center" wrapText="1"/>
    </xf>
    <xf numFmtId="0" fontId="5" fillId="0" borderId="73" xfId="1" applyFont="1" applyFill="1" applyBorder="1" applyAlignment="1">
      <alignment horizontal="left" vertical="center" wrapText="1"/>
    </xf>
    <xf numFmtId="0" fontId="5" fillId="0" borderId="34" xfId="1" applyFont="1" applyFill="1" applyBorder="1" applyAlignment="1">
      <alignment horizontal="left" vertical="center" wrapText="1"/>
    </xf>
    <xf numFmtId="0" fontId="5" fillId="0" borderId="15" xfId="1" applyFont="1" applyFill="1" applyBorder="1" applyAlignment="1">
      <alignment horizontal="left" vertical="center" wrapText="1"/>
    </xf>
    <xf numFmtId="0" fontId="5" fillId="0" borderId="29" xfId="1" applyFont="1" applyFill="1" applyBorder="1" applyAlignment="1">
      <alignment vertical="center" wrapText="1"/>
    </xf>
    <xf numFmtId="0" fontId="5" fillId="0" borderId="34" xfId="1" applyFont="1" applyFill="1" applyBorder="1" applyAlignment="1">
      <alignment vertical="center" wrapText="1"/>
    </xf>
    <xf numFmtId="0" fontId="5" fillId="0" borderId="111" xfId="1" applyFont="1" applyFill="1" applyBorder="1" applyAlignment="1">
      <alignment vertical="center" wrapText="1"/>
    </xf>
    <xf numFmtId="0" fontId="5" fillId="0" borderId="15" xfId="1" applyFont="1" applyFill="1" applyBorder="1" applyAlignment="1">
      <alignment vertical="center" wrapText="1"/>
    </xf>
    <xf numFmtId="0" fontId="5" fillId="0" borderId="1" xfId="1" applyFont="1" applyFill="1" applyBorder="1" applyAlignment="1">
      <alignment horizontal="left" vertical="center" wrapText="1"/>
    </xf>
    <xf numFmtId="0" fontId="5" fillId="0" borderId="38" xfId="1" applyFont="1" applyFill="1" applyBorder="1" applyAlignment="1">
      <alignment horizontal="left" vertical="center" wrapText="1"/>
    </xf>
    <xf numFmtId="0" fontId="5" fillId="0" borderId="4" xfId="0" applyFont="1" applyFill="1" applyBorder="1" applyAlignment="1">
      <alignment vertical="center" wrapText="1"/>
    </xf>
    <xf numFmtId="0" fontId="5" fillId="0" borderId="30" xfId="1" applyFont="1" applyBorder="1" applyAlignment="1">
      <alignment vertical="center" wrapText="1"/>
    </xf>
    <xf numFmtId="0" fontId="5" fillId="0" borderId="64" xfId="0" applyFont="1" applyFill="1" applyBorder="1" applyAlignment="1">
      <alignment vertical="center" wrapText="1"/>
    </xf>
    <xf numFmtId="0" fontId="5" fillId="0" borderId="111" xfId="1" applyFont="1" applyBorder="1" applyAlignment="1">
      <alignment horizontal="left" vertical="center" wrapText="1"/>
    </xf>
    <xf numFmtId="0" fontId="5" fillId="0" borderId="158" xfId="1" applyFont="1" applyFill="1" applyBorder="1" applyAlignment="1">
      <alignment vertical="center" wrapText="1"/>
    </xf>
    <xf numFmtId="0" fontId="5" fillId="0" borderId="37" xfId="1" applyFont="1" applyBorder="1" applyAlignment="1">
      <alignment vertical="center" wrapText="1"/>
    </xf>
    <xf numFmtId="0" fontId="5" fillId="0" borderId="211" xfId="1" applyFont="1" applyFill="1" applyBorder="1" applyAlignment="1">
      <alignment vertical="center" wrapText="1"/>
    </xf>
    <xf numFmtId="0" fontId="11" fillId="0" borderId="0" xfId="4" applyFont="1">
      <alignment vertical="center"/>
    </xf>
    <xf numFmtId="0" fontId="11" fillId="0" borderId="0" xfId="4" applyFont="1" applyAlignment="1">
      <alignment horizontal="left" vertical="center"/>
    </xf>
    <xf numFmtId="0" fontId="12" fillId="0" borderId="0" xfId="4" applyFont="1" applyAlignment="1">
      <alignment horizontal="left" vertical="center"/>
    </xf>
    <xf numFmtId="0" fontId="12" fillId="0" borderId="0" xfId="4" applyFont="1" applyAlignment="1">
      <alignment horizontal="right" vertical="center"/>
    </xf>
    <xf numFmtId="0" fontId="12" fillId="0" borderId="0" xfId="4" applyFont="1">
      <alignment vertical="center"/>
    </xf>
    <xf numFmtId="0" fontId="12" fillId="0" borderId="0" xfId="4" applyFont="1" applyFill="1" applyAlignment="1">
      <alignment horizontal="right" vertical="center"/>
    </xf>
    <xf numFmtId="0" fontId="12" fillId="0" borderId="0" xfId="4" applyFont="1" applyFill="1" applyAlignment="1">
      <alignment vertical="center"/>
    </xf>
    <xf numFmtId="0" fontId="12" fillId="10" borderId="0" xfId="4" applyFont="1" applyFill="1" applyAlignment="1">
      <alignment vertical="center"/>
    </xf>
    <xf numFmtId="0" fontId="12" fillId="10" borderId="0" xfId="4" applyFont="1" applyFill="1">
      <alignment vertical="center"/>
    </xf>
    <xf numFmtId="0" fontId="12" fillId="10" borderId="0" xfId="4" applyFont="1" applyFill="1" applyAlignment="1">
      <alignment horizontal="center" vertical="center"/>
    </xf>
    <xf numFmtId="0" fontId="11" fillId="10" borderId="0" xfId="4" quotePrefix="1" applyFont="1" applyFill="1" applyBorder="1" applyAlignment="1">
      <alignment vertical="center"/>
    </xf>
    <xf numFmtId="0" fontId="12" fillId="0" borderId="0" xfId="4" applyFont="1" applyProtection="1">
      <alignment vertical="center"/>
    </xf>
    <xf numFmtId="0" fontId="12" fillId="0" borderId="0" xfId="4" applyFont="1" applyAlignment="1" applyProtection="1">
      <alignment horizontal="left" vertical="center"/>
    </xf>
    <xf numFmtId="0" fontId="12" fillId="0" borderId="0" xfId="4" applyFont="1" applyAlignment="1" applyProtection="1">
      <alignment horizontal="right" vertical="center"/>
    </xf>
    <xf numFmtId="0" fontId="12" fillId="10" borderId="0" xfId="4" applyFont="1" applyFill="1" applyAlignment="1" applyProtection="1">
      <alignment vertical="center"/>
    </xf>
    <xf numFmtId="0" fontId="12" fillId="10" borderId="0" xfId="4" applyFont="1" applyFill="1" applyProtection="1">
      <alignment vertical="center"/>
    </xf>
    <xf numFmtId="0" fontId="12" fillId="10" borderId="0" xfId="4" applyFont="1" applyFill="1" applyAlignment="1" applyProtection="1">
      <alignment horizontal="center" vertical="center"/>
    </xf>
    <xf numFmtId="0" fontId="12" fillId="0" borderId="0" xfId="4" applyFont="1" applyAlignment="1" applyProtection="1">
      <alignment horizontal="center" vertical="center"/>
    </xf>
    <xf numFmtId="0" fontId="11" fillId="0" borderId="0" xfId="4" applyFont="1" applyProtection="1">
      <alignment vertical="center"/>
    </xf>
    <xf numFmtId="0" fontId="11" fillId="0" borderId="0" xfId="4" applyFont="1" applyAlignment="1">
      <alignment horizontal="right" vertical="center"/>
    </xf>
    <xf numFmtId="0" fontId="11" fillId="0" borderId="0" xfId="4" applyFont="1" applyBorder="1" applyAlignment="1" applyProtection="1">
      <alignment horizontal="left" vertical="center"/>
    </xf>
    <xf numFmtId="0" fontId="11" fillId="0" borderId="0" xfId="4" applyFont="1" applyBorder="1" applyAlignment="1" applyProtection="1">
      <alignment vertical="center"/>
    </xf>
    <xf numFmtId="20" fontId="11" fillId="10" borderId="0" xfId="4" applyNumberFormat="1" applyFont="1" applyFill="1" applyBorder="1" applyAlignment="1" applyProtection="1">
      <alignment vertical="center"/>
    </xf>
    <xf numFmtId="0" fontId="11" fillId="10" borderId="0" xfId="4" applyFont="1" applyFill="1" applyBorder="1" applyAlignment="1" applyProtection="1">
      <alignment horizontal="center" vertical="center"/>
    </xf>
    <xf numFmtId="0" fontId="11" fillId="10" borderId="0" xfId="4" applyFont="1" applyFill="1" applyBorder="1" applyAlignment="1" applyProtection="1">
      <alignment vertical="center"/>
    </xf>
    <xf numFmtId="0" fontId="13" fillId="0" borderId="0" xfId="4" applyFont="1">
      <alignment vertical="center"/>
    </xf>
    <xf numFmtId="0" fontId="11" fillId="0" borderId="0" xfId="4" applyFont="1" applyBorder="1" applyAlignment="1" applyProtection="1">
      <alignment horizontal="center" vertical="center"/>
    </xf>
    <xf numFmtId="0" fontId="11" fillId="0" borderId="0" xfId="4" applyFont="1" applyAlignment="1" applyProtection="1">
      <alignment horizontal="right" vertical="center"/>
    </xf>
    <xf numFmtId="0" fontId="11" fillId="10" borderId="0" xfId="4" applyFont="1" applyFill="1" applyBorder="1" applyAlignment="1" applyProtection="1">
      <alignment horizontal="left" vertical="center"/>
    </xf>
    <xf numFmtId="20" fontId="11" fillId="0" borderId="0" xfId="4" applyNumberFormat="1" applyFont="1" applyBorder="1" applyAlignment="1" applyProtection="1">
      <alignment vertical="center"/>
    </xf>
    <xf numFmtId="0" fontId="11" fillId="0" borderId="0" xfId="4" applyFont="1" applyBorder="1" applyAlignment="1" applyProtection="1">
      <alignment horizontal="right" vertical="center"/>
    </xf>
    <xf numFmtId="176" fontId="11" fillId="0" borderId="0" xfId="4" applyNumberFormat="1" applyFont="1" applyBorder="1" applyAlignment="1" applyProtection="1">
      <alignment vertical="center"/>
    </xf>
    <xf numFmtId="0" fontId="13" fillId="0" borderId="0" xfId="4" applyFont="1" applyBorder="1" applyAlignment="1" applyProtection="1">
      <alignment horizontal="left" vertical="center"/>
    </xf>
    <xf numFmtId="0" fontId="11" fillId="0" borderId="0" xfId="4" applyFont="1" applyBorder="1" applyProtection="1">
      <alignment vertical="center"/>
    </xf>
    <xf numFmtId="0" fontId="11" fillId="0" borderId="0" xfId="4" applyFont="1" applyAlignment="1" applyProtection="1">
      <alignment horizontal="center" vertical="center"/>
    </xf>
    <xf numFmtId="0" fontId="14" fillId="0" borderId="0" xfId="4" applyFont="1" applyProtection="1">
      <alignment vertical="center"/>
    </xf>
    <xf numFmtId="0" fontId="14" fillId="0" borderId="0" xfId="4" applyFont="1" applyAlignment="1" applyProtection="1">
      <alignment horizontal="left" vertical="center"/>
    </xf>
    <xf numFmtId="0" fontId="14" fillId="0" borderId="0" xfId="4" applyFont="1">
      <alignment vertical="center"/>
    </xf>
    <xf numFmtId="0" fontId="14" fillId="0" borderId="0" xfId="4" applyFont="1" applyAlignment="1">
      <alignment horizontal="left" vertical="center"/>
    </xf>
    <xf numFmtId="0" fontId="14" fillId="0" borderId="0" xfId="4" applyFont="1" applyAlignment="1">
      <alignment horizontal="right" vertical="center"/>
    </xf>
    <xf numFmtId="0" fontId="11" fillId="0" borderId="317" xfId="4" applyFont="1" applyBorder="1" applyAlignment="1">
      <alignment horizontal="center" vertical="center" wrapText="1"/>
    </xf>
    <xf numFmtId="0" fontId="11" fillId="0" borderId="316" xfId="4" applyFont="1" applyBorder="1" applyAlignment="1">
      <alignment horizontal="center" vertical="center" wrapText="1"/>
    </xf>
    <xf numFmtId="0" fontId="11" fillId="0" borderId="314" xfId="4" applyFont="1" applyBorder="1" applyAlignment="1">
      <alignment vertical="center" wrapText="1"/>
    </xf>
    <xf numFmtId="0" fontId="11" fillId="0" borderId="315" xfId="4" applyFont="1" applyBorder="1" applyAlignment="1">
      <alignment vertical="center" wrapText="1"/>
    </xf>
    <xf numFmtId="0" fontId="11" fillId="0" borderId="113" xfId="4" applyFont="1" applyBorder="1" applyAlignment="1">
      <alignment horizontal="center" vertical="center" wrapText="1"/>
    </xf>
    <xf numFmtId="0" fontId="11" fillId="0" borderId="201" xfId="4" applyFont="1" applyBorder="1" applyAlignment="1">
      <alignment horizontal="center" vertical="center" wrapText="1"/>
    </xf>
    <xf numFmtId="0" fontId="11" fillId="0" borderId="0" xfId="4" applyFont="1" applyBorder="1" applyAlignment="1">
      <alignment vertical="center" wrapText="1"/>
    </xf>
    <xf numFmtId="0" fontId="11" fillId="0" borderId="322" xfId="4" applyFont="1" applyBorder="1" applyAlignment="1">
      <alignment vertical="center" wrapText="1"/>
    </xf>
    <xf numFmtId="0" fontId="13" fillId="0" borderId="310" xfId="4" applyFont="1" applyBorder="1" applyAlignment="1">
      <alignment horizontal="center" vertical="center"/>
    </xf>
    <xf numFmtId="0" fontId="13" fillId="0" borderId="79" xfId="4" applyFont="1" applyBorder="1" applyAlignment="1">
      <alignment horizontal="center" vertical="center"/>
    </xf>
    <xf numFmtId="0" fontId="13" fillId="0" borderId="325" xfId="4" applyFont="1" applyBorder="1" applyAlignment="1">
      <alignment horizontal="center" vertical="center"/>
    </xf>
    <xf numFmtId="0" fontId="13" fillId="0" borderId="326" xfId="4" applyFont="1" applyBorder="1" applyAlignment="1">
      <alignment horizontal="center" vertical="center"/>
    </xf>
    <xf numFmtId="0" fontId="13" fillId="0" borderId="326" xfId="4" applyFont="1" applyFill="1" applyBorder="1" applyAlignment="1">
      <alignment horizontal="center" vertical="center"/>
    </xf>
    <xf numFmtId="0" fontId="13" fillId="0" borderId="79" xfId="4" applyFont="1" applyFill="1" applyBorder="1" applyAlignment="1">
      <alignment horizontal="center" vertical="center"/>
    </xf>
    <xf numFmtId="0" fontId="13" fillId="0" borderId="325" xfId="4" applyFont="1" applyFill="1" applyBorder="1" applyAlignment="1">
      <alignment horizontal="center" vertical="center"/>
    </xf>
    <xf numFmtId="0" fontId="11" fillId="0" borderId="333" xfId="4" applyFont="1" applyBorder="1" applyAlignment="1">
      <alignment horizontal="center" vertical="center" wrapText="1"/>
    </xf>
    <xf numFmtId="0" fontId="11" fillId="0" borderId="332" xfId="4" applyFont="1" applyBorder="1" applyAlignment="1">
      <alignment horizontal="center" vertical="center" wrapText="1"/>
    </xf>
    <xf numFmtId="0" fontId="11" fillId="0" borderId="330" xfId="4" applyFont="1" applyBorder="1" applyAlignment="1">
      <alignment vertical="center" wrapText="1"/>
    </xf>
    <xf numFmtId="0" fontId="11" fillId="0" borderId="331" xfId="4" applyFont="1" applyBorder="1" applyAlignment="1">
      <alignment vertical="center" wrapText="1"/>
    </xf>
    <xf numFmtId="0" fontId="13" fillId="0" borderId="334" xfId="4" applyNumberFormat="1" applyFont="1" applyFill="1" applyBorder="1" applyAlignment="1">
      <alignment horizontal="center" vertical="center" wrapText="1"/>
    </xf>
    <xf numFmtId="0" fontId="13" fillId="0" borderId="335" xfId="4" applyNumberFormat="1" applyFont="1" applyFill="1" applyBorder="1" applyAlignment="1">
      <alignment horizontal="center" vertical="center" wrapText="1"/>
    </xf>
    <xf numFmtId="0" fontId="13" fillId="0" borderId="336" xfId="4" applyNumberFormat="1" applyFont="1" applyFill="1" applyBorder="1" applyAlignment="1">
      <alignment horizontal="center" vertical="center" wrapText="1"/>
    </xf>
    <xf numFmtId="0" fontId="13" fillId="0" borderId="337" xfId="4" applyNumberFormat="1" applyFont="1" applyFill="1" applyBorder="1" applyAlignment="1">
      <alignment horizontal="center" vertical="center" wrapText="1"/>
    </xf>
    <xf numFmtId="0" fontId="11" fillId="10" borderId="317" xfId="4" applyFont="1" applyFill="1" applyBorder="1" applyAlignment="1" applyProtection="1">
      <alignment horizontal="center" vertical="center" shrinkToFit="1"/>
    </xf>
    <xf numFmtId="0" fontId="11" fillId="10" borderId="316" xfId="4" applyFont="1" applyFill="1" applyBorder="1" applyAlignment="1" applyProtection="1">
      <alignment horizontal="center" vertical="center" shrinkToFit="1"/>
    </xf>
    <xf numFmtId="0" fontId="14" fillId="0" borderId="317" xfId="4" applyFont="1" applyBorder="1" applyAlignment="1">
      <alignment vertical="center"/>
    </xf>
    <xf numFmtId="0" fontId="14" fillId="0" borderId="314" xfId="4" applyFont="1" applyBorder="1" applyAlignment="1">
      <alignment vertical="center"/>
    </xf>
    <xf numFmtId="0" fontId="14" fillId="0" borderId="315" xfId="4" applyFont="1" applyBorder="1" applyAlignment="1">
      <alignment vertical="center"/>
    </xf>
    <xf numFmtId="0" fontId="11" fillId="7" borderId="345" xfId="4" applyFont="1" applyFill="1" applyBorder="1" applyAlignment="1" applyProtection="1">
      <alignment horizontal="center" vertical="center" shrinkToFit="1"/>
      <protection locked="0"/>
    </xf>
    <xf numFmtId="0" fontId="11" fillId="7" borderId="346" xfId="4" applyFont="1" applyFill="1" applyBorder="1" applyAlignment="1" applyProtection="1">
      <alignment horizontal="center" vertical="center" shrinkToFit="1"/>
      <protection locked="0"/>
    </xf>
    <xf numFmtId="0" fontId="11" fillId="7" borderId="347" xfId="4" applyFont="1" applyFill="1" applyBorder="1" applyAlignment="1" applyProtection="1">
      <alignment horizontal="center" vertical="center" shrinkToFit="1"/>
      <protection locked="0"/>
    </xf>
    <xf numFmtId="0" fontId="11" fillId="10" borderId="113" xfId="4" applyFont="1" applyFill="1" applyBorder="1" applyAlignment="1" applyProtection="1">
      <alignment horizontal="center" vertical="center" shrinkToFit="1"/>
    </xf>
    <xf numFmtId="0" fontId="11" fillId="10" borderId="201" xfId="4" applyFont="1" applyFill="1" applyBorder="1" applyAlignment="1" applyProtection="1">
      <alignment horizontal="center" vertical="center" shrinkToFit="1"/>
    </xf>
    <xf numFmtId="0" fontId="14" fillId="0" borderId="352" xfId="4" applyFont="1" applyBorder="1" applyAlignment="1">
      <alignment vertical="center"/>
    </xf>
    <xf numFmtId="0" fontId="14" fillId="0" borderId="353" xfId="4" applyFont="1" applyBorder="1" applyAlignment="1">
      <alignment vertical="center"/>
    </xf>
    <xf numFmtId="0" fontId="14" fillId="0" borderId="354" xfId="4" applyFont="1" applyBorder="1" applyAlignment="1">
      <alignment vertical="center"/>
    </xf>
    <xf numFmtId="177" fontId="11" fillId="0" borderId="355" xfId="4" applyNumberFormat="1" applyFont="1" applyBorder="1" applyAlignment="1">
      <alignment horizontal="center" vertical="center" shrinkToFit="1"/>
    </xf>
    <xf numFmtId="177" fontId="11" fillId="0" borderId="356" xfId="4" applyNumberFormat="1" applyFont="1" applyBorder="1" applyAlignment="1">
      <alignment horizontal="center" vertical="center" shrinkToFit="1"/>
    </xf>
    <xf numFmtId="177" fontId="11" fillId="0" borderId="357" xfId="4" applyNumberFormat="1" applyFont="1" applyBorder="1" applyAlignment="1">
      <alignment horizontal="center" vertical="center" shrinkToFit="1"/>
    </xf>
    <xf numFmtId="0" fontId="11" fillId="10" borderId="362" xfId="4" applyFont="1" applyFill="1" applyBorder="1" applyAlignment="1" applyProtection="1">
      <alignment horizontal="center" vertical="center" shrinkToFit="1"/>
    </xf>
    <xf numFmtId="0" fontId="11" fillId="10" borderId="361" xfId="4" applyFont="1" applyFill="1" applyBorder="1" applyAlignment="1" applyProtection="1">
      <alignment horizontal="center" vertical="center" shrinkToFit="1"/>
    </xf>
    <xf numFmtId="0" fontId="14" fillId="0" borderId="362" xfId="4" applyFont="1" applyBorder="1" applyAlignment="1">
      <alignment vertical="center"/>
    </xf>
    <xf numFmtId="0" fontId="14" fillId="0" borderId="249" xfId="4" applyFont="1" applyBorder="1" applyAlignment="1">
      <alignment vertical="center"/>
    </xf>
    <xf numFmtId="0" fontId="14" fillId="0" borderId="363" xfId="4" applyFont="1" applyBorder="1" applyAlignment="1">
      <alignment vertical="center"/>
    </xf>
    <xf numFmtId="0" fontId="11" fillId="7" borderId="364" xfId="4" applyFont="1" applyFill="1" applyBorder="1" applyAlignment="1" applyProtection="1">
      <alignment horizontal="center" vertical="center" shrinkToFit="1"/>
      <protection locked="0"/>
    </xf>
    <xf numFmtId="0" fontId="11" fillId="7" borderId="365" xfId="4" applyFont="1" applyFill="1" applyBorder="1" applyAlignment="1" applyProtection="1">
      <alignment horizontal="center" vertical="center" shrinkToFit="1"/>
      <protection locked="0"/>
    </xf>
    <xf numFmtId="0" fontId="11" fillId="7" borderId="366" xfId="4" applyFont="1" applyFill="1" applyBorder="1" applyAlignment="1" applyProtection="1">
      <alignment horizontal="center" vertical="center" shrinkToFit="1"/>
      <protection locked="0"/>
    </xf>
    <xf numFmtId="0" fontId="11" fillId="7" borderId="367" xfId="4" applyFont="1" applyFill="1" applyBorder="1" applyAlignment="1" applyProtection="1">
      <alignment horizontal="center" vertical="center" shrinkToFit="1"/>
      <protection locked="0"/>
    </xf>
    <xf numFmtId="0" fontId="14" fillId="0" borderId="371" xfId="4" applyFont="1" applyBorder="1" applyAlignment="1">
      <alignment vertical="center"/>
    </xf>
    <xf numFmtId="0" fontId="14" fillId="0" borderId="372" xfId="4" applyFont="1" applyBorder="1" applyAlignment="1">
      <alignment vertical="center"/>
    </xf>
    <xf numFmtId="0" fontId="14" fillId="0" borderId="373" xfId="4" applyFont="1" applyBorder="1" applyAlignment="1">
      <alignment vertical="center"/>
    </xf>
    <xf numFmtId="0" fontId="14" fillId="0" borderId="113" xfId="4" applyFont="1" applyBorder="1" applyAlignment="1">
      <alignment vertical="center"/>
    </xf>
    <xf numFmtId="0" fontId="14" fillId="0" borderId="0" xfId="4" applyFont="1" applyBorder="1" applyAlignment="1">
      <alignment vertical="center"/>
    </xf>
    <xf numFmtId="0" fontId="14" fillId="0" borderId="322" xfId="4" applyFont="1" applyBorder="1" applyAlignment="1">
      <alignment vertical="center"/>
    </xf>
    <xf numFmtId="0" fontId="11" fillId="10" borderId="376" xfId="4" applyFont="1" applyFill="1" applyBorder="1" applyAlignment="1" applyProtection="1">
      <alignment horizontal="center" vertical="center" shrinkToFit="1"/>
    </xf>
    <xf numFmtId="0" fontId="11" fillId="10" borderId="375" xfId="4" applyFont="1" applyFill="1" applyBorder="1" applyAlignment="1" applyProtection="1">
      <alignment horizontal="center" vertical="center" shrinkToFit="1"/>
    </xf>
    <xf numFmtId="0" fontId="11" fillId="10" borderId="333" xfId="4" applyFont="1" applyFill="1" applyBorder="1" applyAlignment="1" applyProtection="1">
      <alignment horizontal="center" vertical="center" shrinkToFit="1"/>
    </xf>
    <xf numFmtId="0" fontId="11" fillId="10" borderId="332" xfId="4" applyFont="1" applyFill="1" applyBorder="1" applyAlignment="1" applyProtection="1">
      <alignment horizontal="center" vertical="center" shrinkToFit="1"/>
    </xf>
    <xf numFmtId="0" fontId="14" fillId="0" borderId="384" xfId="4" applyFont="1" applyBorder="1" applyAlignment="1">
      <alignment vertical="center"/>
    </xf>
    <xf numFmtId="0" fontId="14" fillId="0" borderId="385" xfId="4" applyFont="1" applyBorder="1" applyAlignment="1">
      <alignment vertical="center"/>
    </xf>
    <xf numFmtId="0" fontId="14" fillId="0" borderId="386" xfId="4" applyFont="1" applyBorder="1" applyAlignment="1">
      <alignment vertical="center"/>
    </xf>
    <xf numFmtId="177" fontId="11" fillId="0" borderId="387" xfId="4" applyNumberFormat="1" applyFont="1" applyBorder="1" applyAlignment="1">
      <alignment horizontal="center" vertical="center" shrinkToFit="1"/>
    </xf>
    <xf numFmtId="177" fontId="11" fillId="0" borderId="388" xfId="4" applyNumberFormat="1" applyFont="1" applyBorder="1" applyAlignment="1">
      <alignment horizontal="center" vertical="center" shrinkToFit="1"/>
    </xf>
    <xf numFmtId="177" fontId="11" fillId="0" borderId="389" xfId="4" applyNumberFormat="1" applyFont="1" applyBorder="1" applyAlignment="1">
      <alignment horizontal="center" vertical="center" shrinkToFit="1"/>
    </xf>
    <xf numFmtId="0" fontId="14" fillId="10" borderId="0" xfId="4" applyFont="1" applyFill="1" applyBorder="1" applyAlignment="1">
      <alignment horizontal="center" vertical="center"/>
    </xf>
    <xf numFmtId="0" fontId="14" fillId="10" borderId="0" xfId="4" applyFont="1" applyFill="1" applyBorder="1" applyAlignment="1" applyProtection="1">
      <alignment horizontal="center" vertical="center" shrinkToFit="1"/>
      <protection locked="0"/>
    </xf>
    <xf numFmtId="0" fontId="14" fillId="10" borderId="0" xfId="4" applyFont="1" applyFill="1" applyBorder="1" applyAlignment="1" applyProtection="1">
      <alignment horizontal="center" vertical="center" wrapText="1"/>
      <protection locked="0"/>
    </xf>
    <xf numFmtId="0" fontId="14" fillId="10" borderId="0" xfId="4" applyFont="1" applyFill="1" applyBorder="1" applyAlignment="1" applyProtection="1">
      <alignment horizontal="left" vertical="center" wrapText="1"/>
      <protection locked="0"/>
    </xf>
    <xf numFmtId="0" fontId="16" fillId="10" borderId="0" xfId="4" applyFont="1" applyFill="1" applyBorder="1" applyAlignment="1">
      <alignment vertical="center"/>
    </xf>
    <xf numFmtId="0" fontId="15" fillId="10" borderId="0" xfId="4" applyFont="1" applyFill="1" applyBorder="1" applyAlignment="1">
      <alignment vertical="center"/>
    </xf>
    <xf numFmtId="0" fontId="15" fillId="10" borderId="0" xfId="4" applyFont="1" applyFill="1" applyBorder="1" applyAlignment="1">
      <alignment horizontal="center" vertical="center"/>
    </xf>
    <xf numFmtId="0" fontId="14" fillId="10" borderId="0" xfId="4" applyFont="1" applyFill="1" applyBorder="1" applyAlignment="1">
      <alignment horizontal="center" vertical="center" wrapText="1"/>
    </xf>
    <xf numFmtId="1" fontId="14" fillId="10" borderId="0" xfId="4" applyNumberFormat="1" applyFont="1" applyFill="1" applyBorder="1" applyAlignment="1">
      <alignment horizontal="center" vertical="center" wrapText="1"/>
    </xf>
    <xf numFmtId="0" fontId="13" fillId="10" borderId="0" xfId="4" applyFont="1" applyFill="1" applyBorder="1" applyAlignment="1" applyProtection="1">
      <alignment horizontal="center" vertical="center" wrapText="1"/>
      <protection locked="0"/>
    </xf>
    <xf numFmtId="0" fontId="13" fillId="0" borderId="0" xfId="4" applyFont="1" applyFill="1" applyBorder="1" applyAlignment="1">
      <alignment vertical="center"/>
    </xf>
    <xf numFmtId="0" fontId="13" fillId="0" borderId="0" xfId="4" applyFont="1" applyFill="1" applyBorder="1" applyAlignment="1">
      <alignment horizontal="left" vertical="center"/>
    </xf>
    <xf numFmtId="0" fontId="13" fillId="10" borderId="0" xfId="4" applyFont="1" applyFill="1" applyBorder="1" applyAlignment="1">
      <alignment horizontal="center" vertical="center" wrapText="1"/>
    </xf>
    <xf numFmtId="1" fontId="13" fillId="10" borderId="0" xfId="4" applyNumberFormat="1" applyFont="1" applyFill="1" applyBorder="1" applyAlignment="1">
      <alignment horizontal="center" vertical="center" wrapText="1"/>
    </xf>
    <xf numFmtId="0" fontId="13" fillId="0" borderId="0" xfId="4" applyFont="1" applyFill="1" applyAlignment="1">
      <alignment vertical="center"/>
    </xf>
    <xf numFmtId="0" fontId="13" fillId="0" borderId="0" xfId="4" applyFont="1" applyFill="1" applyBorder="1" applyAlignment="1">
      <alignment horizontal="centerContinuous" vertical="center"/>
    </xf>
    <xf numFmtId="0" fontId="13" fillId="0" borderId="0" xfId="4" applyFont="1" applyFill="1" applyAlignment="1">
      <alignment horizontal="centerContinuous" vertical="center"/>
    </xf>
    <xf numFmtId="178" fontId="13" fillId="0" borderId="0" xfId="4" applyNumberFormat="1" applyFont="1" applyFill="1" applyBorder="1" applyAlignment="1">
      <alignment vertical="center"/>
    </xf>
    <xf numFmtId="178" fontId="13" fillId="0" borderId="0" xfId="4" applyNumberFormat="1" applyFont="1" applyFill="1" applyAlignment="1">
      <alignment vertical="center"/>
    </xf>
    <xf numFmtId="0" fontId="13" fillId="0" borderId="0" xfId="4" applyFont="1" applyFill="1" applyBorder="1" applyAlignment="1">
      <alignment horizontal="center" vertical="center"/>
    </xf>
    <xf numFmtId="180" fontId="14" fillId="10" borderId="0" xfId="4" applyNumberFormat="1" applyFont="1" applyFill="1" applyBorder="1" applyAlignment="1">
      <alignment horizontal="center" vertical="center"/>
    </xf>
    <xf numFmtId="0" fontId="13" fillId="10" borderId="0" xfId="4" applyFont="1" applyFill="1" applyBorder="1" applyAlignment="1" applyProtection="1">
      <alignment horizontal="center" vertical="center" shrinkToFit="1"/>
      <protection locked="0"/>
    </xf>
    <xf numFmtId="0" fontId="13" fillId="10" borderId="0" xfId="4" applyFont="1" applyFill="1" applyBorder="1" applyAlignment="1" applyProtection="1">
      <alignment horizontal="left" vertical="center" wrapText="1"/>
      <protection locked="0"/>
    </xf>
    <xf numFmtId="0" fontId="13" fillId="10" borderId="0" xfId="4" applyFont="1" applyFill="1" applyBorder="1" applyAlignment="1">
      <alignment vertical="center"/>
    </xf>
    <xf numFmtId="0" fontId="13" fillId="10" borderId="0" xfId="4" applyFont="1" applyFill="1" applyBorder="1" applyAlignment="1">
      <alignment horizontal="center" vertical="center"/>
    </xf>
    <xf numFmtId="0" fontId="13" fillId="0" borderId="0" xfId="4" applyFont="1" applyFill="1" applyBorder="1" applyAlignment="1" applyProtection="1">
      <alignment horizontal="right" vertical="center"/>
    </xf>
    <xf numFmtId="0" fontId="13" fillId="0" borderId="0" xfId="4" applyFont="1" applyFill="1" applyBorder="1" applyAlignment="1">
      <alignment horizontal="right" vertical="center"/>
    </xf>
    <xf numFmtId="0" fontId="13" fillId="10" borderId="0" xfId="4" applyFont="1" applyFill="1">
      <alignment vertical="center"/>
    </xf>
    <xf numFmtId="0" fontId="14" fillId="0" borderId="0" xfId="4" applyFont="1" applyFill="1">
      <alignment vertical="center"/>
    </xf>
    <xf numFmtId="0" fontId="14" fillId="0" borderId="0" xfId="4" applyFont="1" applyFill="1" applyAlignment="1">
      <alignment horizontal="left" vertical="center"/>
    </xf>
    <xf numFmtId="0" fontId="14" fillId="0" borderId="0" xfId="4" applyFont="1" applyFill="1" applyAlignment="1">
      <alignment horizontal="left" vertical="center" wrapText="1"/>
    </xf>
    <xf numFmtId="0" fontId="14" fillId="0" borderId="0" xfId="4" applyFont="1" applyAlignment="1">
      <alignment horizontal="left" vertical="center" wrapText="1"/>
    </xf>
    <xf numFmtId="0" fontId="14" fillId="0" borderId="0" xfId="4" applyFont="1" applyFill="1" applyAlignment="1">
      <alignment vertical="center" textRotation="90"/>
    </xf>
    <xf numFmtId="0" fontId="18" fillId="10" borderId="0" xfId="4" applyFont="1" applyFill="1" applyAlignment="1" applyProtection="1">
      <alignment horizontal="left" vertical="center"/>
    </xf>
    <xf numFmtId="0" fontId="19" fillId="10" borderId="0" xfId="4" applyFont="1" applyFill="1" applyAlignment="1" applyProtection="1">
      <alignment horizontal="center" vertical="center"/>
    </xf>
    <xf numFmtId="0" fontId="19" fillId="10" borderId="0" xfId="4" applyFont="1" applyFill="1" applyProtection="1">
      <alignment vertical="center"/>
    </xf>
    <xf numFmtId="0" fontId="19" fillId="10" borderId="0" xfId="4" applyFont="1" applyFill="1" applyAlignment="1" applyProtection="1">
      <alignment horizontal="left" vertical="center"/>
    </xf>
    <xf numFmtId="0" fontId="20" fillId="10" borderId="0" xfId="4" applyFont="1" applyFill="1">
      <alignment vertical="center"/>
    </xf>
    <xf numFmtId="0" fontId="19" fillId="10" borderId="0" xfId="4" applyFont="1" applyFill="1">
      <alignment vertical="center"/>
    </xf>
    <xf numFmtId="0" fontId="20" fillId="10" borderId="0" xfId="4" applyFont="1" applyFill="1" applyAlignment="1">
      <alignment horizontal="left" vertical="center"/>
    </xf>
    <xf numFmtId="0" fontId="19" fillId="10" borderId="0" xfId="4" applyFont="1" applyFill="1" applyAlignment="1" applyProtection="1">
      <alignment horizontal="center" vertical="center"/>
      <protection locked="0"/>
    </xf>
    <xf numFmtId="0" fontId="19" fillId="9" borderId="79" xfId="4" applyFont="1" applyFill="1" applyBorder="1" applyAlignment="1" applyProtection="1">
      <alignment horizontal="center" vertical="center"/>
      <protection locked="0"/>
    </xf>
    <xf numFmtId="0" fontId="19" fillId="9" borderId="0" xfId="4" applyFont="1" applyFill="1" applyBorder="1" applyAlignment="1" applyProtection="1">
      <alignment horizontal="center" vertical="center"/>
      <protection locked="0"/>
    </xf>
    <xf numFmtId="20" fontId="19" fillId="9" borderId="79" xfId="4" applyNumberFormat="1" applyFont="1" applyFill="1" applyBorder="1" applyAlignment="1" applyProtection="1">
      <alignment horizontal="center" vertical="center"/>
      <protection locked="0"/>
    </xf>
    <xf numFmtId="0" fontId="19" fillId="10" borderId="0" xfId="4" applyFont="1" applyFill="1" applyAlignment="1" applyProtection="1">
      <alignment horizontal="right" vertical="center"/>
      <protection locked="0"/>
    </xf>
    <xf numFmtId="0" fontId="19" fillId="10" borderId="0" xfId="4" applyFont="1" applyFill="1" applyProtection="1">
      <alignment vertical="center"/>
      <protection locked="0"/>
    </xf>
    <xf numFmtId="0" fontId="19" fillId="10" borderId="79" xfId="4" applyNumberFormat="1" applyFont="1" applyFill="1" applyBorder="1" applyAlignment="1" applyProtection="1">
      <alignment horizontal="center" vertical="center"/>
    </xf>
    <xf numFmtId="0" fontId="19" fillId="9" borderId="79" xfId="4" applyFont="1" applyFill="1" applyBorder="1" applyAlignment="1" applyProtection="1">
      <alignment horizontal="left" vertical="center"/>
      <protection locked="0"/>
    </xf>
    <xf numFmtId="20" fontId="19" fillId="10" borderId="79" xfId="4" applyNumberFormat="1" applyFont="1" applyFill="1" applyBorder="1" applyAlignment="1" applyProtection="1">
      <alignment horizontal="center" vertical="center"/>
      <protection locked="0"/>
    </xf>
    <xf numFmtId="0" fontId="21" fillId="9" borderId="163" xfId="4" applyFont="1" applyFill="1" applyBorder="1" applyAlignment="1" applyProtection="1">
      <alignment horizontal="center" vertical="center"/>
      <protection locked="0"/>
    </xf>
    <xf numFmtId="0" fontId="21" fillId="9" borderId="61" xfId="4" applyFont="1" applyFill="1" applyBorder="1" applyAlignment="1" applyProtection="1">
      <alignment horizontal="center" vertical="center"/>
      <protection locked="0"/>
    </xf>
    <xf numFmtId="0" fontId="21" fillId="9" borderId="81" xfId="4" applyFont="1" applyFill="1" applyBorder="1" applyAlignment="1" applyProtection="1">
      <alignment horizontal="center" vertical="center"/>
      <protection locked="0"/>
    </xf>
    <xf numFmtId="0" fontId="1" fillId="10" borderId="0" xfId="4" applyFill="1">
      <alignment vertical="center"/>
    </xf>
    <xf numFmtId="0" fontId="14" fillId="10" borderId="0" xfId="4" applyFont="1" applyFill="1" applyAlignment="1">
      <alignment horizontal="left" vertical="center"/>
    </xf>
    <xf numFmtId="0" fontId="22" fillId="10" borderId="0" xfId="4" applyFont="1" applyFill="1" applyAlignment="1">
      <alignment horizontal="left" vertical="center"/>
    </xf>
    <xf numFmtId="0" fontId="14" fillId="10" borderId="0" xfId="4" applyFont="1" applyFill="1">
      <alignment vertical="center"/>
    </xf>
    <xf numFmtId="0" fontId="14" fillId="9" borderId="79" xfId="4" applyFont="1" applyFill="1" applyBorder="1" applyAlignment="1">
      <alignment horizontal="left" vertical="center"/>
    </xf>
    <xf numFmtId="0" fontId="14" fillId="10" borderId="0" xfId="4" applyFont="1" applyFill="1" applyAlignment="1">
      <alignment vertical="center"/>
    </xf>
    <xf numFmtId="0" fontId="14" fillId="7" borderId="79" xfId="4" applyFont="1" applyFill="1" applyBorder="1" applyAlignment="1">
      <alignment horizontal="left" vertical="center"/>
    </xf>
    <xf numFmtId="0" fontId="23" fillId="10" borderId="0" xfId="4" applyFont="1" applyFill="1" applyAlignment="1">
      <alignment horizontal="left" vertical="center"/>
    </xf>
    <xf numFmtId="0" fontId="14" fillId="10" borderId="0" xfId="4" applyFont="1" applyFill="1" applyBorder="1" applyAlignment="1">
      <alignment horizontal="left" vertical="center"/>
    </xf>
    <xf numFmtId="0" fontId="14" fillId="10" borderId="79" xfId="4" applyFont="1" applyFill="1" applyBorder="1" applyAlignment="1">
      <alignment horizontal="center" vertical="center"/>
    </xf>
    <xf numFmtId="0" fontId="14" fillId="10" borderId="79" xfId="4" applyFont="1" applyFill="1" applyBorder="1" applyAlignment="1">
      <alignment horizontal="left" vertical="center"/>
    </xf>
    <xf numFmtId="0" fontId="24" fillId="10" borderId="0" xfId="4" applyFont="1" applyFill="1">
      <alignment vertical="center"/>
    </xf>
    <xf numFmtId="0" fontId="24" fillId="10" borderId="0" xfId="4" applyFont="1" applyFill="1" applyAlignment="1">
      <alignment horizontal="left" vertical="center"/>
    </xf>
    <xf numFmtId="0" fontId="14" fillId="10" borderId="0" xfId="4" applyFont="1" applyFill="1" applyBorder="1">
      <alignment vertical="center"/>
    </xf>
    <xf numFmtId="0" fontId="26" fillId="10" borderId="0" xfId="4" applyFont="1" applyFill="1" applyAlignment="1">
      <alignment vertical="center"/>
    </xf>
    <xf numFmtId="0" fontId="24" fillId="10" borderId="0" xfId="4" applyFont="1" applyFill="1" applyBorder="1">
      <alignment vertical="center"/>
    </xf>
    <xf numFmtId="0" fontId="24" fillId="10" borderId="0" xfId="4" applyFont="1" applyFill="1" applyBorder="1" applyAlignment="1">
      <alignment vertical="center"/>
    </xf>
    <xf numFmtId="0" fontId="24" fillId="10" borderId="0" xfId="4" applyFont="1" applyFill="1" applyBorder="1" applyAlignment="1">
      <alignment vertical="center" shrinkToFit="1"/>
    </xf>
    <xf numFmtId="0" fontId="14" fillId="10" borderId="0" xfId="4" applyFont="1" applyFill="1" applyAlignment="1">
      <alignment vertical="center" wrapText="1"/>
    </xf>
    <xf numFmtId="0" fontId="27" fillId="10" borderId="0" xfId="4" applyFont="1" applyFill="1" applyAlignment="1">
      <alignment horizontal="left" vertical="center"/>
    </xf>
    <xf numFmtId="0" fontId="27" fillId="0" borderId="0" xfId="4" applyFont="1" applyAlignment="1">
      <alignment horizontal="left" vertical="center"/>
    </xf>
    <xf numFmtId="0" fontId="14" fillId="10" borderId="79" xfId="4" applyFont="1" applyFill="1" applyBorder="1" applyAlignment="1">
      <alignment horizontal="right" vertical="center"/>
    </xf>
    <xf numFmtId="0" fontId="14" fillId="10" borderId="79" xfId="4" applyFont="1" applyFill="1" applyBorder="1" applyAlignment="1">
      <alignment vertical="center" shrinkToFit="1"/>
    </xf>
    <xf numFmtId="0" fontId="1" fillId="10" borderId="392" xfId="4" applyFill="1" applyBorder="1" applyAlignment="1">
      <alignment horizontal="center" vertical="center"/>
    </xf>
    <xf numFmtId="0" fontId="29" fillId="10" borderId="393" xfId="4" applyFont="1" applyFill="1" applyBorder="1" applyAlignment="1">
      <alignment horizontal="center" vertical="center"/>
    </xf>
    <xf numFmtId="0" fontId="29" fillId="10" borderId="394" xfId="4" applyFont="1" applyFill="1" applyBorder="1" applyAlignment="1">
      <alignment horizontal="center" vertical="center"/>
    </xf>
    <xf numFmtId="0" fontId="30" fillId="10" borderId="394" xfId="4" applyFont="1" applyFill="1" applyBorder="1" applyAlignment="1">
      <alignment horizontal="center" vertical="center"/>
    </xf>
    <xf numFmtId="0" fontId="31" fillId="10" borderId="395" xfId="4" applyFont="1" applyFill="1" applyBorder="1" applyAlignment="1">
      <alignment horizontal="center" vertical="center"/>
    </xf>
    <xf numFmtId="0" fontId="31" fillId="10" borderId="344" xfId="4" applyFont="1" applyFill="1" applyBorder="1" applyAlignment="1">
      <alignment vertical="center" shrinkToFit="1"/>
    </xf>
    <xf numFmtId="0" fontId="31" fillId="10" borderId="396" xfId="4" applyFont="1" applyFill="1" applyBorder="1" applyAlignment="1">
      <alignment vertical="center" shrinkToFit="1"/>
    </xf>
    <xf numFmtId="0" fontId="31" fillId="10" borderId="396" xfId="4" applyFont="1" applyFill="1" applyBorder="1">
      <alignment vertical="center"/>
    </xf>
    <xf numFmtId="0" fontId="31" fillId="10" borderId="397" xfId="4" applyFont="1" applyFill="1" applyBorder="1">
      <alignment vertical="center"/>
    </xf>
    <xf numFmtId="0" fontId="31" fillId="10" borderId="310" xfId="4" applyFont="1" applyFill="1" applyBorder="1" applyAlignment="1">
      <alignment vertical="center" shrinkToFit="1"/>
    </xf>
    <xf numFmtId="0" fontId="31" fillId="10" borderId="79" xfId="4" applyFont="1" applyFill="1" applyBorder="1" applyAlignment="1">
      <alignment vertical="center" shrinkToFit="1"/>
    </xf>
    <xf numFmtId="0" fontId="31" fillId="10" borderId="79" xfId="4" applyFont="1" applyFill="1" applyBorder="1">
      <alignment vertical="center"/>
    </xf>
    <xf numFmtId="0" fontId="31" fillId="10" borderId="325" xfId="4" applyFont="1" applyFill="1" applyBorder="1">
      <alignment vertical="center"/>
    </xf>
    <xf numFmtId="0" fontId="30" fillId="10" borderId="310" xfId="4" applyFont="1" applyFill="1" applyBorder="1">
      <alignment vertical="center"/>
    </xf>
    <xf numFmtId="0" fontId="30" fillId="10" borderId="337" xfId="4" applyFont="1" applyFill="1" applyBorder="1">
      <alignment vertical="center"/>
    </xf>
    <xf numFmtId="0" fontId="31" fillId="10" borderId="335" xfId="4" applyFont="1" applyFill="1" applyBorder="1" applyAlignment="1">
      <alignment vertical="center" shrinkToFit="1"/>
    </xf>
    <xf numFmtId="0" fontId="31" fillId="10" borderId="335" xfId="4" applyFont="1" applyFill="1" applyBorder="1">
      <alignment vertical="center"/>
    </xf>
    <xf numFmtId="0" fontId="31" fillId="10" borderId="336" xfId="4" applyFont="1" applyFill="1" applyBorder="1">
      <alignment vertical="center"/>
    </xf>
    <xf numFmtId="0" fontId="5" fillId="0" borderId="79" xfId="1" applyFont="1" applyFill="1" applyBorder="1" applyAlignment="1">
      <alignment horizontal="center" vertical="center"/>
    </xf>
    <xf numFmtId="0" fontId="5" fillId="0" borderId="82" xfId="1" applyFont="1" applyFill="1" applyBorder="1" applyAlignment="1">
      <alignment horizontal="center" vertical="center"/>
    </xf>
    <xf numFmtId="0" fontId="5" fillId="0" borderId="197" xfId="1" applyFont="1" applyFill="1" applyBorder="1" applyAlignment="1">
      <alignment horizontal="center" vertical="center"/>
    </xf>
    <xf numFmtId="0" fontId="5" fillId="0" borderId="78" xfId="1" applyFont="1" applyFill="1" applyBorder="1" applyAlignment="1">
      <alignment horizontal="center" vertical="center"/>
    </xf>
    <xf numFmtId="0" fontId="5" fillId="0" borderId="142" xfId="1" applyFont="1" applyBorder="1" applyAlignment="1">
      <alignment horizontal="center" vertical="center"/>
    </xf>
    <xf numFmtId="0" fontId="5" fillId="0" borderId="402" xfId="1" applyFont="1" applyBorder="1" applyAlignment="1">
      <alignment horizontal="center" vertical="center"/>
    </xf>
    <xf numFmtId="0" fontId="5" fillId="0" borderId="79" xfId="4" applyFont="1" applyFill="1" applyBorder="1" applyAlignment="1">
      <alignment vertical="center" wrapText="1"/>
    </xf>
    <xf numFmtId="0" fontId="5" fillId="0" borderId="79" xfId="4" applyFont="1" applyFill="1" applyBorder="1" applyAlignment="1">
      <alignment horizontal="center" vertical="center"/>
    </xf>
    <xf numFmtId="0" fontId="5" fillId="0" borderId="78" xfId="4" applyFont="1" applyFill="1" applyBorder="1" applyAlignment="1">
      <alignment horizontal="center" vertical="center"/>
    </xf>
    <xf numFmtId="0" fontId="5" fillId="0" borderId="79" xfId="4" applyFont="1" applyFill="1" applyBorder="1" applyAlignment="1">
      <alignment vertical="center"/>
    </xf>
    <xf numFmtId="0" fontId="5" fillId="0" borderId="81" xfId="4" applyFont="1" applyFill="1" applyBorder="1" applyAlignment="1">
      <alignment vertical="center"/>
    </xf>
    <xf numFmtId="0" fontId="5" fillId="0" borderId="81" xfId="4" applyFont="1" applyFill="1" applyBorder="1" applyAlignment="1">
      <alignment horizontal="center" vertical="center"/>
    </xf>
    <xf numFmtId="0" fontId="5" fillId="0" borderId="80" xfId="4" applyFont="1" applyFill="1" applyBorder="1" applyAlignment="1">
      <alignment horizontal="center" vertical="center"/>
    </xf>
    <xf numFmtId="0" fontId="5" fillId="0" borderId="163" xfId="4" applyFont="1" applyFill="1" applyBorder="1" applyAlignment="1">
      <alignment vertical="center"/>
    </xf>
    <xf numFmtId="0" fontId="5" fillId="0" borderId="163" xfId="4" applyFont="1" applyFill="1" applyBorder="1" applyAlignment="1">
      <alignment horizontal="center" vertical="center"/>
    </xf>
    <xf numFmtId="0" fontId="5" fillId="0" borderId="196" xfId="4" applyFont="1" applyFill="1" applyBorder="1" applyAlignment="1">
      <alignment horizontal="center" vertical="center"/>
    </xf>
    <xf numFmtId="0" fontId="5" fillId="0" borderId="64" xfId="4" applyFont="1" applyFill="1" applyBorder="1" applyAlignment="1">
      <alignment vertical="center" wrapText="1"/>
    </xf>
    <xf numFmtId="0" fontId="5" fillId="0" borderId="64" xfId="4" applyFont="1" applyFill="1" applyBorder="1" applyAlignment="1">
      <alignment horizontal="center" vertical="center"/>
    </xf>
    <xf numFmtId="0" fontId="5" fillId="0" borderId="63" xfId="4" applyFont="1" applyFill="1" applyBorder="1" applyAlignment="1">
      <alignment horizontal="center" vertical="center"/>
    </xf>
    <xf numFmtId="0" fontId="5" fillId="0" borderId="104" xfId="4" applyFont="1" applyFill="1" applyBorder="1" applyAlignment="1">
      <alignment vertical="center" wrapText="1"/>
    </xf>
    <xf numFmtId="0" fontId="5" fillId="0" borderId="104" xfId="4" applyFont="1" applyFill="1" applyBorder="1" applyAlignment="1">
      <alignment horizontal="center" vertical="center"/>
    </xf>
    <xf numFmtId="0" fontId="5" fillId="0" borderId="81" xfId="4" applyFont="1" applyFill="1" applyBorder="1" applyAlignment="1">
      <alignment vertical="center" wrapText="1"/>
    </xf>
    <xf numFmtId="0" fontId="5" fillId="0" borderId="79" xfId="0" applyFont="1" applyFill="1" applyBorder="1" applyAlignment="1">
      <alignment vertical="center" wrapText="1"/>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21" xfId="1" applyFont="1" applyBorder="1" applyAlignment="1">
      <alignment vertical="center" wrapText="1"/>
    </xf>
    <xf numFmtId="0" fontId="3" fillId="0" borderId="276" xfId="1" applyFont="1" applyBorder="1" applyAlignment="1">
      <alignment vertical="center"/>
    </xf>
    <xf numFmtId="0" fontId="5" fillId="0" borderId="276" xfId="1" applyFont="1" applyBorder="1" applyAlignment="1">
      <alignment vertical="center"/>
    </xf>
    <xf numFmtId="0" fontId="5" fillId="0" borderId="276" xfId="1" applyFont="1" applyBorder="1">
      <alignment vertical="center"/>
    </xf>
    <xf numFmtId="0" fontId="3" fillId="0" borderId="403" xfId="1" applyFont="1" applyBorder="1">
      <alignment vertical="center"/>
    </xf>
    <xf numFmtId="0" fontId="3" fillId="0" borderId="251" xfId="1" applyFont="1" applyBorder="1" applyAlignment="1">
      <alignment vertical="center"/>
    </xf>
    <xf numFmtId="0" fontId="5" fillId="0" borderId="251" xfId="1" applyFont="1" applyBorder="1" applyAlignment="1">
      <alignment vertical="center"/>
    </xf>
    <xf numFmtId="0" fontId="5" fillId="0" borderId="251" xfId="1" applyFont="1" applyBorder="1">
      <alignment vertical="center"/>
    </xf>
    <xf numFmtId="0" fontId="3" fillId="0" borderId="404" xfId="1" applyFont="1" applyBorder="1">
      <alignment vertical="center"/>
    </xf>
    <xf numFmtId="0" fontId="5" fillId="0" borderId="78" xfId="0" applyFont="1" applyBorder="1" applyAlignment="1">
      <alignment horizontal="center" vertical="center"/>
    </xf>
    <xf numFmtId="0" fontId="5" fillId="0" borderId="60" xfId="0" applyFont="1" applyBorder="1" applyAlignment="1">
      <alignment horizontal="center" vertical="center"/>
    </xf>
    <xf numFmtId="0" fontId="5" fillId="0" borderId="411" xfId="0" applyFont="1" applyBorder="1" applyAlignment="1">
      <alignment horizontal="center" vertical="center"/>
    </xf>
    <xf numFmtId="0" fontId="5" fillId="0" borderId="412" xfId="0" applyFont="1" applyBorder="1" applyAlignment="1">
      <alignment horizontal="center" vertical="center"/>
    </xf>
    <xf numFmtId="0" fontId="5" fillId="0" borderId="80" xfId="0" applyFont="1" applyBorder="1" applyAlignment="1">
      <alignment horizontal="center" vertical="center"/>
    </xf>
    <xf numFmtId="0" fontId="5" fillId="0" borderId="29" xfId="1" applyFont="1" applyBorder="1" applyAlignment="1">
      <alignment horizontal="center" vertical="center"/>
    </xf>
    <xf numFmtId="0" fontId="5" fillId="0" borderId="29" xfId="1" applyFont="1" applyBorder="1" applyAlignment="1">
      <alignment vertical="center" wrapText="1"/>
    </xf>
    <xf numFmtId="0" fontId="5" fillId="0" borderId="126" xfId="1" applyFont="1" applyBorder="1" applyAlignment="1">
      <alignment vertical="center" wrapText="1"/>
    </xf>
    <xf numFmtId="0" fontId="5" fillId="0" borderId="34" xfId="1" applyFont="1" applyBorder="1" applyAlignment="1">
      <alignment vertical="center" wrapText="1"/>
    </xf>
    <xf numFmtId="0" fontId="5" fillId="0" borderId="24" xfId="1" applyFont="1" applyBorder="1" applyAlignment="1">
      <alignment horizontal="center" vertical="center"/>
    </xf>
    <xf numFmtId="0" fontId="5" fillId="0" borderId="111" xfId="1" applyFont="1" applyBorder="1" applyAlignment="1">
      <alignment horizontal="left" vertical="center" wrapText="1"/>
    </xf>
    <xf numFmtId="0" fontId="5" fillId="6" borderId="79" xfId="1" applyFont="1" applyFill="1" applyBorder="1" applyAlignment="1">
      <alignment horizontal="center" vertical="center" shrinkToFit="1"/>
    </xf>
    <xf numFmtId="0" fontId="5" fillId="0" borderId="189" xfId="1" applyFont="1" applyBorder="1" applyAlignment="1">
      <alignment horizontal="center" vertical="center"/>
    </xf>
    <xf numFmtId="0" fontId="3" fillId="0" borderId="60" xfId="1" applyFont="1" applyBorder="1" applyAlignment="1">
      <alignment horizontal="center" vertical="center"/>
    </xf>
    <xf numFmtId="0" fontId="5" fillId="0" borderId="418" xfId="1" applyFont="1" applyBorder="1" applyAlignment="1">
      <alignment horizontal="center" vertical="center"/>
    </xf>
    <xf numFmtId="0" fontId="5" fillId="0" borderId="38" xfId="1" applyFont="1" applyBorder="1" applyAlignment="1">
      <alignment horizontal="center" vertical="center"/>
    </xf>
    <xf numFmtId="0" fontId="5" fillId="0" borderId="57" xfId="1" applyFont="1" applyBorder="1" applyAlignment="1">
      <alignment horizontal="center" vertical="center"/>
    </xf>
    <xf numFmtId="0" fontId="5" fillId="0" borderId="104" xfId="1" applyFont="1" applyFill="1" applyBorder="1" applyAlignment="1">
      <alignment horizontal="center" vertical="center"/>
    </xf>
    <xf numFmtId="0" fontId="5" fillId="0" borderId="412" xfId="1" applyFont="1" applyFill="1" applyBorder="1" applyAlignment="1">
      <alignment horizontal="center" vertical="center"/>
    </xf>
    <xf numFmtId="0" fontId="5" fillId="0" borderId="412" xfId="1" applyFont="1" applyBorder="1" applyAlignment="1">
      <alignment horizontal="center" vertical="center"/>
    </xf>
    <xf numFmtId="0" fontId="5" fillId="0" borderId="38" xfId="1" applyFont="1" applyFill="1" applyBorder="1" applyAlignment="1">
      <alignment horizontal="left" vertical="center" wrapText="1"/>
    </xf>
    <xf numFmtId="0" fontId="5" fillId="0" borderId="15" xfId="1" applyFont="1" applyFill="1" applyBorder="1" applyAlignment="1">
      <alignment horizontal="left" vertical="center" wrapText="1"/>
    </xf>
    <xf numFmtId="0" fontId="5" fillId="0" borderId="37" xfId="1" applyFont="1" applyBorder="1" applyAlignment="1">
      <alignment vertical="center" wrapText="1"/>
    </xf>
    <xf numFmtId="0" fontId="5" fillId="0" borderId="58" xfId="1" applyFont="1" applyFill="1" applyBorder="1" applyAlignment="1">
      <alignment horizontal="left" vertical="center" wrapText="1"/>
    </xf>
    <xf numFmtId="0" fontId="5" fillId="0" borderId="47"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29" xfId="1" applyFont="1" applyFill="1" applyBorder="1" applyAlignment="1">
      <alignment vertical="center" wrapText="1"/>
    </xf>
    <xf numFmtId="0" fontId="5" fillId="0" borderId="111" xfId="1" applyFont="1" applyFill="1" applyBorder="1" applyAlignment="1">
      <alignment vertical="center" wrapText="1"/>
    </xf>
    <xf numFmtId="0" fontId="5" fillId="0" borderId="15" xfId="1" applyFont="1" applyFill="1" applyBorder="1" applyAlignment="1">
      <alignment vertical="center" wrapText="1"/>
    </xf>
    <xf numFmtId="0" fontId="5" fillId="2" borderId="120" xfId="1" applyFont="1" applyFill="1" applyBorder="1" applyAlignment="1">
      <alignment horizontal="center" vertical="center"/>
    </xf>
    <xf numFmtId="0" fontId="5" fillId="0" borderId="120" xfId="1" applyFont="1" applyBorder="1" applyAlignment="1">
      <alignment horizontal="left" vertical="center" wrapText="1"/>
    </xf>
    <xf numFmtId="0" fontId="5" fillId="0" borderId="34" xfId="1" applyFont="1" applyBorder="1" applyAlignment="1">
      <alignment horizontal="left" vertical="center" wrapText="1"/>
    </xf>
    <xf numFmtId="0" fontId="5" fillId="0" borderId="81" xfId="1" applyFont="1" applyBorder="1" applyAlignment="1">
      <alignment vertical="center" wrapText="1"/>
    </xf>
    <xf numFmtId="0" fontId="5" fillId="0" borderId="73" xfId="1" applyFont="1" applyBorder="1" applyAlignment="1">
      <alignment vertical="center" wrapText="1"/>
    </xf>
    <xf numFmtId="0" fontId="5" fillId="0" borderId="82" xfId="1" applyFont="1" applyFill="1" applyBorder="1" applyAlignment="1">
      <alignment horizontal="left" vertical="center" wrapText="1"/>
    </xf>
    <xf numFmtId="0" fontId="5" fillId="0" borderId="79" xfId="1" applyFont="1" applyFill="1" applyBorder="1" applyAlignment="1">
      <alignment horizontal="left" vertical="center" wrapText="1"/>
    </xf>
    <xf numFmtId="0" fontId="5" fillId="0" borderId="29" xfId="1" applyFont="1" applyBorder="1" applyAlignment="1">
      <alignment vertical="center" wrapText="1"/>
    </xf>
    <xf numFmtId="0" fontId="5" fillId="2" borderId="15" xfId="1" applyFont="1" applyFill="1" applyBorder="1" applyAlignment="1">
      <alignment horizontal="center" vertical="center"/>
    </xf>
    <xf numFmtId="0" fontId="5" fillId="0" borderId="15" xfId="1" applyFont="1" applyBorder="1" applyAlignment="1">
      <alignment horizontal="left" vertical="center" wrapText="1"/>
    </xf>
    <xf numFmtId="0" fontId="5" fillId="0" borderId="126" xfId="1" applyFont="1" applyBorder="1" applyAlignment="1">
      <alignment horizontal="left" vertical="center" wrapText="1"/>
    </xf>
    <xf numFmtId="0" fontId="5" fillId="0" borderId="158" xfId="1" applyFont="1" applyBorder="1" applyAlignment="1">
      <alignment horizontal="left" vertical="center" wrapText="1"/>
    </xf>
    <xf numFmtId="0" fontId="5" fillId="0" borderId="116" xfId="1" applyFont="1" applyBorder="1" applyAlignment="1">
      <alignment horizontal="left" vertical="center" wrapText="1"/>
    </xf>
    <xf numFmtId="0" fontId="5" fillId="0" borderId="190" xfId="1" applyFont="1" applyBorder="1" applyAlignment="1">
      <alignment vertical="center" wrapText="1"/>
    </xf>
    <xf numFmtId="0" fontId="5" fillId="0" borderId="189" xfId="1" applyFont="1" applyBorder="1" applyAlignment="1">
      <alignment vertical="center" wrapText="1"/>
    </xf>
    <xf numFmtId="0" fontId="5" fillId="0" borderId="37" xfId="1" applyFont="1" applyBorder="1" applyAlignment="1">
      <alignment horizontal="center" vertical="center"/>
    </xf>
    <xf numFmtId="0" fontId="5" fillId="0" borderId="157" xfId="1" applyFont="1" applyBorder="1" applyAlignment="1">
      <alignment horizontal="center" vertical="center"/>
    </xf>
    <xf numFmtId="0" fontId="5" fillId="0" borderId="79" xfId="1" applyFont="1" applyFill="1" applyBorder="1" applyAlignment="1">
      <alignment vertical="center" wrapText="1"/>
    </xf>
    <xf numFmtId="0" fontId="5" fillId="0" borderId="120" xfId="1" applyFont="1" applyBorder="1" applyAlignment="1">
      <alignment vertical="center" wrapText="1"/>
    </xf>
    <xf numFmtId="0" fontId="5" fillId="0" borderId="124" xfId="1" applyFont="1" applyBorder="1" applyAlignment="1">
      <alignment horizontal="left" vertical="center" wrapText="1"/>
    </xf>
    <xf numFmtId="0" fontId="5" fillId="2" borderId="45" xfId="1" applyFont="1" applyFill="1" applyBorder="1" applyAlignment="1">
      <alignment horizontal="center" vertical="center"/>
    </xf>
    <xf numFmtId="0" fontId="5" fillId="2" borderId="126" xfId="1" applyFont="1" applyFill="1" applyBorder="1" applyAlignment="1">
      <alignment horizontal="center" vertical="center"/>
    </xf>
    <xf numFmtId="0" fontId="5" fillId="0" borderId="45" xfId="1" applyFont="1" applyBorder="1" applyAlignment="1">
      <alignment horizontal="left" vertical="center" wrapText="1"/>
    </xf>
    <xf numFmtId="0" fontId="5" fillId="0" borderId="29" xfId="1" applyFont="1" applyBorder="1" applyAlignment="1">
      <alignment horizontal="left" vertical="center" wrapText="1"/>
    </xf>
    <xf numFmtId="0" fontId="5" fillId="0" borderId="111" xfId="1" applyFont="1" applyBorder="1" applyAlignment="1">
      <alignment horizontal="left" vertical="center" wrapText="1"/>
    </xf>
    <xf numFmtId="0" fontId="5" fillId="0" borderId="189" xfId="1" applyFont="1" applyBorder="1" applyAlignment="1">
      <alignment horizontal="center" vertical="center"/>
    </xf>
    <xf numFmtId="0" fontId="5" fillId="2" borderId="195" xfId="1" applyFont="1" applyFill="1" applyBorder="1" applyAlignment="1">
      <alignment horizontal="center" vertical="center"/>
    </xf>
    <xf numFmtId="0" fontId="5" fillId="0" borderId="195" xfId="1" applyFont="1" applyBorder="1" applyAlignment="1">
      <alignment horizontal="left" vertical="center" wrapText="1"/>
    </xf>
    <xf numFmtId="0" fontId="5" fillId="0" borderId="195" xfId="1" applyFont="1" applyBorder="1" applyAlignment="1">
      <alignment vertical="center" wrapText="1"/>
    </xf>
    <xf numFmtId="0" fontId="5" fillId="0" borderId="126" xfId="1" applyFont="1" applyBorder="1" applyAlignment="1">
      <alignment vertical="center" wrapText="1"/>
    </xf>
    <xf numFmtId="0" fontId="5" fillId="0" borderId="120" xfId="1" applyFont="1" applyBorder="1" applyAlignment="1">
      <alignment horizontal="center" vertical="center"/>
    </xf>
    <xf numFmtId="0" fontId="37" fillId="0" borderId="0" xfId="6" applyFont="1">
      <alignment vertical="center"/>
    </xf>
    <xf numFmtId="0" fontId="36" fillId="0" borderId="0" xfId="6" applyFont="1" applyAlignment="1">
      <alignment horizontal="center" vertical="center"/>
    </xf>
    <xf numFmtId="0" fontId="36" fillId="0" borderId="0" xfId="6" applyFont="1" applyBorder="1" applyAlignment="1">
      <alignment horizontal="center" vertical="center"/>
    </xf>
    <xf numFmtId="0" fontId="37" fillId="0" borderId="79" xfId="6" applyFont="1" applyBorder="1" applyAlignment="1">
      <alignment horizontal="center" vertical="center"/>
    </xf>
    <xf numFmtId="0" fontId="37" fillId="0" borderId="79" xfId="6" applyFont="1" applyBorder="1" applyAlignment="1">
      <alignment vertical="center"/>
    </xf>
    <xf numFmtId="0" fontId="37" fillId="0" borderId="0" xfId="6" applyFont="1" applyBorder="1" applyAlignment="1">
      <alignment vertical="center"/>
    </xf>
    <xf numFmtId="0" fontId="34" fillId="0" borderId="0" xfId="7" applyAlignment="1" applyProtection="1">
      <alignment vertical="center"/>
    </xf>
    <xf numFmtId="0" fontId="37" fillId="0" borderId="0" xfId="6" applyFont="1" applyAlignment="1">
      <alignment vertical="center"/>
    </xf>
    <xf numFmtId="0" fontId="3" fillId="3" borderId="79" xfId="1" applyFont="1" applyFill="1" applyBorder="1" applyAlignment="1">
      <alignment horizontal="center" vertical="center" shrinkToFit="1"/>
    </xf>
    <xf numFmtId="0" fontId="5" fillId="0" borderId="0" xfId="1" applyFont="1" applyBorder="1" applyAlignment="1">
      <alignment horizontal="distributed" vertical="center"/>
    </xf>
    <xf numFmtId="0" fontId="8" fillId="0" borderId="0" xfId="1" applyFont="1" applyBorder="1" applyAlignment="1">
      <alignment horizontal="center" vertical="center"/>
    </xf>
    <xf numFmtId="0" fontId="5" fillId="0" borderId="126" xfId="1" applyFont="1" applyBorder="1" applyAlignment="1">
      <alignment vertical="center"/>
    </xf>
    <xf numFmtId="0" fontId="5" fillId="0" borderId="34" xfId="1" applyFont="1" applyBorder="1" applyAlignment="1">
      <alignment vertical="center"/>
    </xf>
    <xf numFmtId="0" fontId="5" fillId="4" borderId="81" xfId="1" applyFont="1" applyFill="1" applyBorder="1" applyAlignment="1">
      <alignment vertical="center" wrapText="1"/>
    </xf>
    <xf numFmtId="0" fontId="5" fillId="4" borderId="79" xfId="1" applyFont="1" applyFill="1" applyBorder="1" applyAlignment="1">
      <alignment vertical="center" wrapText="1"/>
    </xf>
    <xf numFmtId="0" fontId="5" fillId="3" borderId="38" xfId="1" applyFont="1" applyFill="1" applyBorder="1" applyAlignment="1">
      <alignment horizontal="center" vertical="center"/>
    </xf>
    <xf numFmtId="0" fontId="5" fillId="3" borderId="15" xfId="1" applyFont="1" applyFill="1" applyBorder="1" applyAlignment="1">
      <alignment horizontal="center" vertical="center"/>
    </xf>
    <xf numFmtId="0" fontId="5" fillId="0" borderId="20" xfId="1" applyFont="1" applyFill="1" applyBorder="1" applyAlignment="1">
      <alignment horizontal="center" vertical="center"/>
    </xf>
    <xf numFmtId="0" fontId="5" fillId="0" borderId="158" xfId="1" applyFont="1" applyFill="1" applyBorder="1" applyAlignment="1">
      <alignment horizontal="center" vertical="center"/>
    </xf>
    <xf numFmtId="0" fontId="5" fillId="0" borderId="177" xfId="1" applyFont="1" applyFill="1" applyBorder="1" applyAlignment="1">
      <alignment horizontal="center" vertical="center"/>
    </xf>
    <xf numFmtId="0" fontId="5" fillId="0" borderId="111" xfId="1" applyFont="1" applyFill="1" applyBorder="1" applyAlignment="1">
      <alignment horizontal="center" vertical="center"/>
    </xf>
    <xf numFmtId="0" fontId="5" fillId="0" borderId="202" xfId="1" applyFont="1" applyFill="1" applyBorder="1" applyAlignment="1">
      <alignment horizontal="center" vertical="center"/>
    </xf>
    <xf numFmtId="0" fontId="5" fillId="3" borderId="45" xfId="1" applyFont="1" applyFill="1" applyBorder="1" applyAlignment="1">
      <alignment horizontal="center" vertical="center"/>
    </xf>
    <xf numFmtId="0" fontId="5" fillId="6" borderId="162" xfId="1" applyFont="1" applyFill="1" applyBorder="1" applyAlignment="1">
      <alignment horizontal="center" vertical="center"/>
    </xf>
    <xf numFmtId="0" fontId="5" fillId="0" borderId="109" xfId="1" applyFont="1" applyBorder="1" applyAlignment="1">
      <alignment horizontal="left" vertical="center" wrapText="1"/>
    </xf>
    <xf numFmtId="0" fontId="5" fillId="0" borderId="285" xfId="1" applyFont="1" applyBorder="1" applyAlignment="1">
      <alignment horizontal="center" vertical="center"/>
    </xf>
    <xf numFmtId="0" fontId="5" fillId="0" borderId="274" xfId="1" applyFont="1" applyBorder="1" applyAlignment="1">
      <alignment horizontal="center" vertical="center"/>
    </xf>
    <xf numFmtId="0" fontId="5" fillId="0" borderId="275" xfId="1" applyFont="1" applyBorder="1" applyAlignment="1">
      <alignment horizontal="center" vertical="center"/>
    </xf>
    <xf numFmtId="0" fontId="5" fillId="0" borderId="286" xfId="1" applyFont="1" applyBorder="1" applyAlignment="1">
      <alignment horizontal="center" vertical="center"/>
    </xf>
    <xf numFmtId="0" fontId="5" fillId="0" borderId="287" xfId="1" applyFont="1" applyBorder="1" applyAlignment="1">
      <alignment horizontal="center" vertical="center"/>
    </xf>
    <xf numFmtId="0" fontId="5" fillId="0" borderId="84" xfId="1" applyFont="1" applyFill="1" applyBorder="1" applyAlignment="1">
      <alignment horizontal="left" vertical="center" wrapText="1"/>
    </xf>
    <xf numFmtId="0" fontId="5" fillId="0" borderId="162" xfId="1" applyFont="1" applyFill="1" applyBorder="1" applyAlignment="1">
      <alignment horizontal="left" vertical="center" wrapText="1"/>
    </xf>
    <xf numFmtId="0" fontId="5" fillId="0" borderId="174" xfId="1" applyFont="1" applyFill="1" applyBorder="1" applyAlignment="1">
      <alignment horizontal="left" vertical="center" wrapText="1"/>
    </xf>
    <xf numFmtId="0" fontId="5" fillId="0" borderId="176" xfId="1" applyFont="1" applyFill="1" applyBorder="1" applyAlignment="1">
      <alignment horizontal="left" vertical="center" wrapText="1"/>
    </xf>
    <xf numFmtId="0" fontId="38" fillId="0" borderId="0" xfId="8" applyFont="1"/>
    <xf numFmtId="0" fontId="39" fillId="0" borderId="0" xfId="8" applyFont="1"/>
    <xf numFmtId="0" fontId="40" fillId="0" borderId="0" xfId="8" applyFont="1"/>
    <xf numFmtId="0" fontId="43" fillId="0" borderId="0" xfId="9" applyFont="1"/>
    <xf numFmtId="0" fontId="40" fillId="0" borderId="0" xfId="8" applyFont="1" applyBorder="1"/>
    <xf numFmtId="0" fontId="39" fillId="0" borderId="0" xfId="8" applyFont="1" applyBorder="1"/>
    <xf numFmtId="0" fontId="39" fillId="0" borderId="0" xfId="8" applyFont="1" applyBorder="1" applyAlignment="1">
      <alignment vertical="center"/>
    </xf>
    <xf numFmtId="0" fontId="39" fillId="0" borderId="0" xfId="8" applyFont="1" applyBorder="1" applyAlignment="1">
      <alignment horizontal="center" vertical="center"/>
    </xf>
    <xf numFmtId="0" fontId="39" fillId="0" borderId="120" xfId="8" applyFont="1" applyBorder="1" applyAlignment="1">
      <alignment horizontal="distributed" vertical="center"/>
    </xf>
    <xf numFmtId="0" fontId="39" fillId="0" borderId="120" xfId="8" applyFont="1" applyBorder="1" applyAlignment="1">
      <alignment horizontal="center" vertical="center"/>
    </xf>
    <xf numFmtId="0" fontId="39" fillId="0" borderId="120" xfId="8" applyFont="1" applyBorder="1"/>
    <xf numFmtId="0" fontId="39" fillId="0" borderId="419" xfId="8" applyFont="1" applyBorder="1" applyAlignment="1">
      <alignment horizontal="distributed" vertical="center"/>
    </xf>
    <xf numFmtId="0" fontId="39" fillId="0" borderId="34" xfId="8" applyFont="1" applyBorder="1" applyAlignment="1">
      <alignment horizontal="center" vertical="center"/>
    </xf>
    <xf numFmtId="0" fontId="40" fillId="0" borderId="126" xfId="8" applyFont="1" applyBorder="1" applyAlignment="1">
      <alignment horizontal="right" vertical="center"/>
    </xf>
    <xf numFmtId="0" fontId="43" fillId="0" borderId="419" xfId="8" applyFont="1" applyBorder="1" applyAlignment="1">
      <alignment horizontal="right" vertical="center"/>
    </xf>
    <xf numFmtId="0" fontId="44" fillId="0" borderId="0" xfId="8" applyFont="1"/>
    <xf numFmtId="0" fontId="39" fillId="0" borderId="213" xfId="8" applyFont="1" applyBorder="1" applyAlignment="1"/>
    <xf numFmtId="0" fontId="45" fillId="0" borderId="213" xfId="8" applyFont="1" applyBorder="1" applyAlignment="1"/>
    <xf numFmtId="0" fontId="46" fillId="0" borderId="213" xfId="8" applyFont="1" applyBorder="1" applyAlignment="1"/>
    <xf numFmtId="0" fontId="39" fillId="0" borderId="0" xfId="8" applyFont="1" applyBorder="1" applyAlignment="1">
      <alignment horizontal="distributed" vertical="center"/>
    </xf>
    <xf numFmtId="0" fontId="39" fillId="0" borderId="419" xfId="8" applyFont="1" applyBorder="1" applyAlignment="1">
      <alignment horizontal="center" vertical="center"/>
    </xf>
    <xf numFmtId="0" fontId="46" fillId="0" borderId="0" xfId="8" applyFont="1"/>
    <xf numFmtId="0" fontId="29" fillId="0" borderId="0" xfId="9" applyFont="1"/>
    <xf numFmtId="0" fontId="37" fillId="0" borderId="79" xfId="6" applyFont="1" applyBorder="1" applyAlignment="1">
      <alignment vertical="center" wrapText="1"/>
    </xf>
    <xf numFmtId="0" fontId="37" fillId="0" borderId="79" xfId="6" applyFont="1" applyBorder="1" applyAlignment="1">
      <alignment vertical="center"/>
    </xf>
    <xf numFmtId="0" fontId="37" fillId="0" borderId="79" xfId="6" applyFont="1" applyBorder="1" applyAlignment="1">
      <alignment horizontal="center" vertical="center"/>
    </xf>
    <xf numFmtId="0" fontId="37" fillId="0" borderId="0" xfId="6" applyFont="1" applyAlignment="1">
      <alignment vertical="center"/>
    </xf>
    <xf numFmtId="0" fontId="36" fillId="0" borderId="0" xfId="6" applyFont="1" applyAlignment="1">
      <alignment horizontal="center" vertical="center"/>
    </xf>
    <xf numFmtId="0" fontId="5" fillId="0" borderId="34" xfId="1" applyFont="1" applyBorder="1" applyAlignment="1">
      <alignment horizontal="left" vertical="center" wrapText="1"/>
    </xf>
    <xf numFmtId="0" fontId="5" fillId="0" borderId="126" xfId="1" applyFont="1" applyBorder="1" applyAlignment="1">
      <alignment horizontal="left" vertical="center" wrapText="1"/>
    </xf>
    <xf numFmtId="0" fontId="5" fillId="2" borderId="34" xfId="1" applyFont="1" applyFill="1" applyBorder="1" applyAlignment="1">
      <alignment horizontal="left" vertical="center"/>
    </xf>
    <xf numFmtId="0" fontId="5" fillId="2" borderId="126" xfId="1" applyFont="1" applyFill="1" applyBorder="1" applyAlignment="1">
      <alignment horizontal="left" vertical="center"/>
    </xf>
    <xf numFmtId="0" fontId="9" fillId="2" borderId="79" xfId="1" applyFont="1" applyFill="1" applyBorder="1" applyAlignment="1">
      <alignment horizontal="center" vertical="center"/>
    </xf>
    <xf numFmtId="0" fontId="5" fillId="2" borderId="79" xfId="1" applyFont="1" applyFill="1" applyBorder="1" applyAlignment="1">
      <alignment horizontal="center" vertical="center"/>
    </xf>
    <xf numFmtId="0" fontId="5" fillId="6" borderId="79" xfId="1" applyFont="1" applyFill="1" applyBorder="1" applyAlignment="1">
      <alignment horizontal="center" vertical="center" shrinkToFit="1"/>
    </xf>
    <xf numFmtId="0" fontId="8" fillId="0" borderId="216" xfId="1" applyFont="1" applyBorder="1" applyAlignment="1">
      <alignment horizontal="left" vertical="center"/>
    </xf>
    <xf numFmtId="0" fontId="8" fillId="0" borderId="245" xfId="1" applyFont="1" applyBorder="1" applyAlignment="1">
      <alignment horizontal="left" vertical="center"/>
    </xf>
    <xf numFmtId="0" fontId="8" fillId="0" borderId="210" xfId="1" applyFont="1" applyBorder="1" applyAlignment="1">
      <alignment horizontal="left" vertical="center"/>
    </xf>
    <xf numFmtId="0" fontId="10" fillId="0" borderId="0" xfId="1" applyFont="1" applyBorder="1" applyAlignment="1">
      <alignment horizontal="center" vertical="center" wrapText="1"/>
    </xf>
    <xf numFmtId="0" fontId="5" fillId="2" borderId="45"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126" xfId="1" applyFont="1" applyFill="1" applyBorder="1" applyAlignment="1">
      <alignment horizontal="center" vertical="center"/>
    </xf>
    <xf numFmtId="0" fontId="5" fillId="0" borderId="45" xfId="1" applyFont="1" applyBorder="1" applyAlignment="1">
      <alignment horizontal="left" vertical="center" wrapText="1"/>
    </xf>
    <xf numFmtId="0" fontId="5" fillId="0" borderId="15" xfId="1" applyFont="1" applyBorder="1" applyAlignment="1">
      <alignment horizontal="left" vertical="center" wrapText="1"/>
    </xf>
    <xf numFmtId="0" fontId="5" fillId="0" borderId="120" xfId="1" applyFont="1" applyBorder="1" applyAlignment="1">
      <alignment horizontal="left" vertical="center" wrapText="1"/>
    </xf>
    <xf numFmtId="0" fontId="5" fillId="0" borderId="29" xfId="1" applyFont="1" applyBorder="1" applyAlignment="1">
      <alignment horizontal="center" vertical="center"/>
    </xf>
    <xf numFmtId="0" fontId="5" fillId="2" borderId="34" xfId="1" applyFont="1" applyFill="1" applyBorder="1" applyAlignment="1">
      <alignment horizontal="center" vertical="center"/>
    </xf>
    <xf numFmtId="0" fontId="5" fillId="2" borderId="195" xfId="1" applyFont="1" applyFill="1" applyBorder="1" applyAlignment="1">
      <alignment horizontal="center" vertical="center"/>
    </xf>
    <xf numFmtId="0" fontId="5" fillId="0" borderId="195" xfId="1" applyFont="1" applyBorder="1" applyAlignment="1">
      <alignment horizontal="left" vertical="center" wrapText="1"/>
    </xf>
    <xf numFmtId="0" fontId="8" fillId="0" borderId="79" xfId="1" applyFont="1" applyBorder="1" applyAlignment="1">
      <alignment horizontal="left" vertical="center"/>
    </xf>
    <xf numFmtId="0" fontId="5" fillId="0" borderId="155" xfId="1" applyFont="1" applyBorder="1" applyAlignment="1">
      <alignment horizontal="left" vertical="center" wrapText="1"/>
    </xf>
    <xf numFmtId="0" fontId="5" fillId="0" borderId="156" xfId="1" applyFont="1" applyBorder="1" applyAlignment="1">
      <alignment horizontal="left" vertical="center" wrapText="1"/>
    </xf>
    <xf numFmtId="0" fontId="5" fillId="0" borderId="226" xfId="1" applyFont="1" applyBorder="1" applyAlignment="1">
      <alignment horizontal="left" vertical="center" wrapText="1"/>
    </xf>
    <xf numFmtId="0" fontId="5" fillId="0" borderId="221" xfId="1" applyFont="1" applyBorder="1" applyAlignment="1">
      <alignment horizontal="left" vertical="center" wrapText="1"/>
    </xf>
    <xf numFmtId="0" fontId="5" fillId="0" borderId="146" xfId="1" applyFont="1" applyBorder="1" applyAlignment="1">
      <alignment horizontal="left" vertical="center" wrapText="1"/>
    </xf>
    <xf numFmtId="0" fontId="5" fillId="0" borderId="126" xfId="1" applyFont="1" applyBorder="1" applyAlignment="1">
      <alignment vertical="center" wrapText="1"/>
    </xf>
    <xf numFmtId="0" fontId="8" fillId="0" borderId="122" xfId="1" applyFont="1" applyBorder="1" applyAlignment="1">
      <alignment horizontal="left" vertical="center"/>
    </xf>
    <xf numFmtId="0" fontId="8" fillId="0" borderId="203" xfId="1" applyFont="1" applyBorder="1" applyAlignment="1">
      <alignment horizontal="left" vertical="center"/>
    </xf>
    <xf numFmtId="0" fontId="5" fillId="2" borderId="156" xfId="1" applyFont="1" applyFill="1" applyBorder="1" applyAlignment="1">
      <alignment horizontal="center" vertical="center"/>
    </xf>
    <xf numFmtId="0" fontId="5" fillId="0" borderId="189" xfId="1" applyFont="1" applyBorder="1" applyAlignment="1">
      <alignment horizontal="left" vertical="center" wrapText="1"/>
    </xf>
    <xf numFmtId="0" fontId="5" fillId="0" borderId="120" xfId="1" applyFont="1" applyBorder="1" applyAlignment="1">
      <alignment horizontal="center" vertical="center"/>
    </xf>
    <xf numFmtId="0" fontId="5" fillId="0" borderId="195" xfId="1" applyFont="1" applyBorder="1" applyAlignment="1">
      <alignment horizontal="center" vertical="center"/>
    </xf>
    <xf numFmtId="0" fontId="5" fillId="2" borderId="120" xfId="1" applyFont="1" applyFill="1" applyBorder="1" applyAlignment="1">
      <alignment horizontal="center" vertical="center"/>
    </xf>
    <xf numFmtId="0" fontId="5" fillId="0" borderId="120" xfId="1" applyFont="1" applyBorder="1" applyAlignment="1">
      <alignment vertical="center" wrapText="1"/>
    </xf>
    <xf numFmtId="0" fontId="5" fillId="0" borderId="206" xfId="1" applyFont="1" applyBorder="1" applyAlignment="1">
      <alignment horizontal="left" vertical="center" wrapText="1"/>
    </xf>
    <xf numFmtId="0" fontId="5" fillId="0" borderId="195" xfId="1" applyFont="1" applyBorder="1" applyAlignment="1">
      <alignment vertical="center" wrapText="1"/>
    </xf>
    <xf numFmtId="0" fontId="5" fillId="2" borderId="243" xfId="1" applyFont="1" applyFill="1" applyBorder="1" applyAlignment="1">
      <alignment horizontal="center" vertical="center"/>
    </xf>
    <xf numFmtId="0" fontId="5" fillId="2" borderId="241" xfId="1" applyFont="1" applyFill="1" applyBorder="1" applyAlignment="1">
      <alignment horizontal="center" vertical="center"/>
    </xf>
    <xf numFmtId="49" fontId="5" fillId="2" borderId="34" xfId="1" applyNumberFormat="1" applyFont="1" applyFill="1" applyBorder="1" applyAlignment="1">
      <alignment horizontal="center" vertical="center" wrapText="1"/>
    </xf>
    <xf numFmtId="49" fontId="5" fillId="2" borderId="15" xfId="1" applyNumberFormat="1" applyFont="1" applyFill="1" applyBorder="1" applyAlignment="1">
      <alignment horizontal="center" vertical="center" wrapText="1"/>
    </xf>
    <xf numFmtId="0" fontId="5" fillId="0" borderId="122" xfId="1" applyFont="1" applyBorder="1" applyAlignment="1">
      <alignment horizontal="left" vertical="center" wrapText="1"/>
    </xf>
    <xf numFmtId="0" fontId="5" fillId="0" borderId="1" xfId="1" applyFont="1" applyBorder="1" applyAlignment="1">
      <alignment horizontal="left" vertical="center" wrapText="1"/>
    </xf>
    <xf numFmtId="0" fontId="5" fillId="0" borderId="212" xfId="1" applyFont="1" applyBorder="1" applyAlignment="1">
      <alignment horizontal="left" vertical="center" wrapText="1"/>
    </xf>
    <xf numFmtId="0" fontId="5" fillId="0" borderId="3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56" xfId="1" applyFont="1" applyBorder="1" applyAlignment="1">
      <alignment horizontal="center" vertical="center" wrapText="1"/>
    </xf>
    <xf numFmtId="0" fontId="5" fillId="0" borderId="29" xfId="1" applyFont="1" applyBorder="1" applyAlignment="1">
      <alignment vertical="center" wrapText="1"/>
    </xf>
    <xf numFmtId="0" fontId="5" fillId="0" borderId="154" xfId="1" applyFont="1" applyBorder="1" applyAlignment="1">
      <alignment horizontal="left" vertical="center" wrapText="1"/>
    </xf>
    <xf numFmtId="0" fontId="5" fillId="0" borderId="29" xfId="1" applyFont="1" applyBorder="1" applyAlignment="1">
      <alignment horizontal="left" vertical="center" wrapText="1"/>
    </xf>
    <xf numFmtId="0" fontId="5" fillId="0" borderId="154" xfId="1" applyFont="1" applyBorder="1" applyAlignment="1">
      <alignment vertical="center" wrapText="1"/>
    </xf>
    <xf numFmtId="0" fontId="5" fillId="0" borderId="34" xfId="1" applyFont="1" applyBorder="1" applyAlignment="1">
      <alignment vertical="center" wrapText="1"/>
    </xf>
    <xf numFmtId="0" fontId="5" fillId="0" borderId="299" xfId="1" applyFont="1" applyBorder="1" applyAlignment="1">
      <alignment vertical="center" wrapText="1"/>
    </xf>
    <xf numFmtId="0" fontId="5" fillId="0" borderId="300" xfId="1" applyFont="1" applyBorder="1" applyAlignment="1">
      <alignment vertical="center" wrapText="1"/>
    </xf>
    <xf numFmtId="0" fontId="5" fillId="0" borderId="166" xfId="1" applyFont="1" applyBorder="1" applyAlignment="1">
      <alignment vertical="center" wrapText="1"/>
    </xf>
    <xf numFmtId="0" fontId="5" fillId="0" borderId="166" xfId="1" applyFont="1" applyBorder="1" applyAlignment="1">
      <alignment horizontal="left" vertical="center" wrapText="1"/>
    </xf>
    <xf numFmtId="49" fontId="5" fillId="2" borderId="126" xfId="1" applyNumberFormat="1" applyFont="1" applyFill="1" applyBorder="1" applyAlignment="1">
      <alignment horizontal="center" vertical="center" wrapText="1"/>
    </xf>
    <xf numFmtId="0" fontId="5" fillId="0" borderId="231" xfId="1" applyFont="1" applyBorder="1" applyAlignment="1">
      <alignment vertical="center" wrapText="1"/>
    </xf>
    <xf numFmtId="0" fontId="5" fillId="0" borderId="232" xfId="1" applyFont="1" applyBorder="1" applyAlignment="1">
      <alignment vertical="center" wrapText="1"/>
    </xf>
    <xf numFmtId="49" fontId="5" fillId="2" borderId="227" xfId="1" applyNumberFormat="1" applyFont="1" applyFill="1" applyBorder="1" applyAlignment="1">
      <alignment horizontal="center" vertical="center" wrapText="1"/>
    </xf>
    <xf numFmtId="49" fontId="5" fillId="2" borderId="220" xfId="1" applyNumberFormat="1" applyFont="1" applyFill="1" applyBorder="1" applyAlignment="1">
      <alignment horizontal="center" vertical="center" wrapText="1"/>
    </xf>
    <xf numFmtId="49" fontId="5" fillId="2" borderId="218" xfId="1" applyNumberFormat="1" applyFont="1" applyFill="1" applyBorder="1" applyAlignment="1">
      <alignment horizontal="center" vertical="center" wrapText="1"/>
    </xf>
    <xf numFmtId="49" fontId="5" fillId="2" borderId="45" xfId="1" applyNumberFormat="1" applyFont="1" applyFill="1" applyBorder="1" applyAlignment="1">
      <alignment horizontal="center" vertical="center" wrapText="1"/>
    </xf>
    <xf numFmtId="0" fontId="5" fillId="0" borderId="189" xfId="1" applyFont="1" applyBorder="1" applyAlignment="1">
      <alignment horizontal="center" vertical="center"/>
    </xf>
    <xf numFmtId="0" fontId="5" fillId="0" borderId="45"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5" fillId="0" borderId="126" xfId="1" applyFont="1" applyFill="1" applyBorder="1" applyAlignment="1">
      <alignment horizontal="center" vertical="center" wrapText="1"/>
    </xf>
    <xf numFmtId="0" fontId="5" fillId="0" borderId="79" xfId="0" applyFont="1" applyFill="1" applyBorder="1" applyAlignment="1">
      <alignment horizontal="left" vertical="center" wrapText="1"/>
    </xf>
    <xf numFmtId="0" fontId="5" fillId="0" borderId="189" xfId="1" applyFont="1" applyBorder="1" applyAlignment="1">
      <alignment vertical="center" wrapText="1"/>
    </xf>
    <xf numFmtId="0" fontId="5" fillId="0" borderId="111" xfId="1" applyFont="1" applyBorder="1" applyAlignment="1">
      <alignment horizontal="left" vertical="center" wrapText="1"/>
    </xf>
    <xf numFmtId="0" fontId="5" fillId="0" borderId="158" xfId="1" applyFont="1" applyBorder="1" applyAlignment="1">
      <alignment horizontal="left" vertical="center" wrapText="1"/>
    </xf>
    <xf numFmtId="0" fontId="5" fillId="2" borderId="120" xfId="1" applyFont="1" applyFill="1" applyBorder="1" applyAlignment="1">
      <alignment horizontal="center" vertical="center" wrapText="1"/>
    </xf>
    <xf numFmtId="0" fontId="5" fillId="0" borderId="120" xfId="2" applyFont="1" applyBorder="1" applyAlignment="1">
      <alignment horizontal="left" vertical="center" wrapText="1"/>
    </xf>
    <xf numFmtId="0" fontId="5" fillId="0" borderId="120" xfId="2" applyFont="1" applyBorder="1" applyAlignment="1">
      <alignment vertical="center" wrapText="1"/>
    </xf>
    <xf numFmtId="0" fontId="5" fillId="0" borderId="124" xfId="1" applyFont="1" applyBorder="1" applyAlignment="1">
      <alignment horizontal="left" vertical="center" wrapText="1"/>
    </xf>
    <xf numFmtId="0" fontId="5" fillId="2" borderId="207" xfId="1" applyFont="1" applyFill="1" applyBorder="1" applyAlignment="1">
      <alignment horizontal="center" vertical="center" wrapText="1"/>
    </xf>
    <xf numFmtId="0" fontId="5" fillId="2" borderId="206" xfId="1" applyFont="1" applyFill="1" applyBorder="1" applyAlignment="1">
      <alignment horizontal="center" vertical="center" wrapText="1"/>
    </xf>
    <xf numFmtId="0" fontId="5" fillId="0" borderId="81" xfId="2" applyFont="1" applyFill="1" applyBorder="1" applyAlignment="1">
      <alignment horizontal="left" vertical="center" wrapText="1"/>
    </xf>
    <xf numFmtId="0" fontId="5" fillId="0" borderId="79" xfId="2" applyFont="1" applyFill="1" applyBorder="1" applyAlignment="1">
      <alignment horizontal="left" vertical="center" wrapText="1"/>
    </xf>
    <xf numFmtId="0" fontId="5" fillId="0" borderId="81" xfId="0" applyFont="1" applyFill="1" applyBorder="1" applyAlignment="1">
      <alignment horizontal="left" vertical="center" wrapText="1"/>
    </xf>
    <xf numFmtId="0" fontId="5" fillId="0" borderId="120" xfId="1" applyFont="1" applyBorder="1" applyAlignment="1">
      <alignment vertical="center"/>
    </xf>
    <xf numFmtId="0" fontId="5" fillId="0" borderId="25" xfId="1" applyFont="1" applyBorder="1" applyAlignment="1">
      <alignment vertical="center" wrapText="1"/>
    </xf>
    <xf numFmtId="0" fontId="5" fillId="0" borderId="114" xfId="1" applyFont="1" applyBorder="1" applyAlignment="1">
      <alignment vertical="center" wrapText="1"/>
    </xf>
    <xf numFmtId="0" fontId="5" fillId="0" borderId="27" xfId="1" applyFont="1" applyBorder="1" applyAlignment="1">
      <alignment vertical="center" wrapText="1"/>
    </xf>
    <xf numFmtId="0" fontId="5" fillId="5" borderId="32" xfId="1" applyFont="1" applyFill="1" applyBorder="1" applyAlignment="1">
      <alignment vertical="center" wrapText="1"/>
    </xf>
    <xf numFmtId="0" fontId="5" fillId="5" borderId="31" xfId="1" applyFont="1" applyFill="1" applyBorder="1" applyAlignment="1">
      <alignment vertical="center" wrapText="1"/>
    </xf>
    <xf numFmtId="0" fontId="5" fillId="5" borderId="26" xfId="1" applyFont="1" applyFill="1" applyBorder="1" applyAlignment="1">
      <alignment vertical="center" wrapText="1"/>
    </xf>
    <xf numFmtId="0" fontId="5" fillId="5" borderId="25" xfId="1" applyFont="1" applyFill="1" applyBorder="1" applyAlignment="1">
      <alignment vertical="center" wrapText="1"/>
    </xf>
    <xf numFmtId="0" fontId="5" fillId="5" borderId="14" xfId="1" applyFont="1" applyFill="1" applyBorder="1" applyAlignment="1">
      <alignment vertical="center" wrapText="1"/>
    </xf>
    <xf numFmtId="0" fontId="5" fillId="5" borderId="22" xfId="1" applyFont="1" applyFill="1" applyBorder="1" applyAlignment="1">
      <alignment vertical="center" wrapText="1"/>
    </xf>
    <xf numFmtId="0" fontId="5" fillId="5" borderId="30" xfId="1" applyFont="1" applyFill="1" applyBorder="1" applyAlignment="1">
      <alignment vertical="center" wrapText="1"/>
    </xf>
    <xf numFmtId="0" fontId="5" fillId="5" borderId="29" xfId="1" applyFont="1" applyFill="1" applyBorder="1" applyAlignment="1">
      <alignment vertical="center" wrapText="1"/>
    </xf>
    <xf numFmtId="0" fontId="5" fillId="5" borderId="166" xfId="1" applyFont="1" applyFill="1" applyBorder="1" applyAlignment="1">
      <alignment vertical="center" wrapText="1"/>
    </xf>
    <xf numFmtId="0" fontId="5" fillId="0" borderId="37" xfId="1" applyFont="1" applyBorder="1" applyAlignment="1">
      <alignment horizontal="center" vertical="center"/>
    </xf>
    <xf numFmtId="0" fontId="5" fillId="0" borderId="157" xfId="1" applyFont="1" applyBorder="1" applyAlignment="1">
      <alignment horizontal="center" vertical="center"/>
    </xf>
    <xf numFmtId="0" fontId="5" fillId="0" borderId="79" xfId="1" applyFont="1" applyFill="1" applyBorder="1" applyAlignment="1">
      <alignment vertical="center" wrapText="1"/>
    </xf>
    <xf numFmtId="0" fontId="5" fillId="0" borderId="143" xfId="1" applyFont="1" applyBorder="1" applyAlignment="1">
      <alignment vertical="center" wrapText="1"/>
    </xf>
    <xf numFmtId="0" fontId="5" fillId="0" borderId="79" xfId="1" applyFont="1" applyBorder="1" applyAlignment="1">
      <alignment vertical="center" wrapText="1"/>
    </xf>
    <xf numFmtId="0" fontId="5" fillId="0" borderId="148" xfId="1" applyFont="1" applyBorder="1" applyAlignment="1">
      <alignment vertical="center" wrapText="1"/>
    </xf>
    <xf numFmtId="0" fontId="5" fillId="0" borderId="73" xfId="1" applyFont="1" applyBorder="1" applyAlignment="1">
      <alignment vertical="center" wrapText="1"/>
    </xf>
    <xf numFmtId="0" fontId="5" fillId="0" borderId="104" xfId="1" applyFont="1" applyBorder="1" applyAlignment="1">
      <alignment vertical="center" wrapText="1"/>
    </xf>
    <xf numFmtId="0" fontId="5" fillId="0" borderId="64" xfId="1" applyFont="1" applyBorder="1" applyAlignment="1">
      <alignment horizontal="left" vertical="top" wrapText="1"/>
    </xf>
    <xf numFmtId="0" fontId="5" fillId="0" borderId="63" xfId="1" applyFont="1" applyBorder="1" applyAlignment="1">
      <alignment horizontal="left" vertical="top" wrapText="1"/>
    </xf>
    <xf numFmtId="0" fontId="5" fillId="0" borderId="142" xfId="1" applyFont="1" applyBorder="1" applyAlignment="1">
      <alignment horizontal="left" vertical="top" wrapText="1"/>
    </xf>
    <xf numFmtId="0" fontId="5" fillId="0" borderId="411" xfId="1" applyFont="1" applyBorder="1" applyAlignment="1">
      <alignment horizontal="left" vertical="top" wrapText="1"/>
    </xf>
    <xf numFmtId="0" fontId="5" fillId="0" borderId="145" xfId="1" applyFont="1" applyFill="1" applyBorder="1" applyAlignment="1">
      <alignment vertical="center" wrapText="1"/>
    </xf>
    <xf numFmtId="0" fontId="5" fillId="0" borderId="82" xfId="1" applyFont="1" applyFill="1" applyBorder="1" applyAlignment="1">
      <alignment vertical="center" wrapText="1"/>
    </xf>
    <xf numFmtId="0" fontId="5" fillId="0" borderId="143" xfId="1" applyFont="1" applyFill="1" applyBorder="1" applyAlignment="1">
      <alignment vertical="center" wrapText="1"/>
    </xf>
    <xf numFmtId="0" fontId="5" fillId="0" borderId="104" xfId="1" applyFont="1" applyFill="1" applyBorder="1" applyAlignment="1">
      <alignment vertical="center" wrapText="1"/>
    </xf>
    <xf numFmtId="0" fontId="5" fillId="0" borderId="64" xfId="1" applyFont="1" applyFill="1" applyBorder="1" applyAlignment="1">
      <alignment horizontal="left" vertical="top" wrapText="1"/>
    </xf>
    <xf numFmtId="0" fontId="5" fillId="0" borderId="63" xfId="1" applyFont="1" applyFill="1" applyBorder="1" applyAlignment="1">
      <alignment horizontal="left" vertical="top" wrapText="1"/>
    </xf>
    <xf numFmtId="0" fontId="5" fillId="0" borderId="142" xfId="1" applyFont="1" applyFill="1" applyBorder="1" applyAlignment="1">
      <alignment horizontal="left" vertical="top" wrapText="1"/>
    </xf>
    <xf numFmtId="0" fontId="5" fillId="0" borderId="411" xfId="1" applyFont="1" applyFill="1" applyBorder="1" applyAlignment="1">
      <alignment horizontal="left" vertical="top" wrapText="1"/>
    </xf>
    <xf numFmtId="0" fontId="5" fillId="0" borderId="64" xfId="1" applyFont="1" applyFill="1" applyBorder="1" applyAlignment="1">
      <alignment horizontal="left" vertical="center" wrapText="1"/>
    </xf>
    <xf numFmtId="0" fontId="5" fillId="0" borderId="63" xfId="1" applyFont="1" applyFill="1" applyBorder="1" applyAlignment="1">
      <alignment horizontal="left" vertical="center" wrapText="1"/>
    </xf>
    <xf numFmtId="0" fontId="5" fillId="0" borderId="142" xfId="1" applyFont="1" applyFill="1" applyBorder="1" applyAlignment="1">
      <alignment horizontal="left" vertical="center" wrapText="1"/>
    </xf>
    <xf numFmtId="0" fontId="5" fillId="0" borderId="411" xfId="1" applyFont="1" applyFill="1" applyBorder="1" applyAlignment="1">
      <alignment horizontal="left" vertical="center" wrapText="1"/>
    </xf>
    <xf numFmtId="0" fontId="5" fillId="0" borderId="102" xfId="1" applyFont="1" applyBorder="1" applyAlignment="1">
      <alignment vertical="center" wrapText="1"/>
    </xf>
    <xf numFmtId="0" fontId="5" fillId="0" borderId="98" xfId="1" applyFont="1" applyBorder="1" applyAlignment="1">
      <alignment vertical="center" wrapText="1"/>
    </xf>
    <xf numFmtId="0" fontId="5" fillId="0" borderId="96" xfId="1" applyFont="1" applyBorder="1" applyAlignment="1">
      <alignment vertical="center" wrapText="1"/>
    </xf>
    <xf numFmtId="0" fontId="5" fillId="0" borderId="92" xfId="1" applyFont="1" applyBorder="1" applyAlignment="1">
      <alignment vertical="center" wrapText="1"/>
    </xf>
    <xf numFmtId="0" fontId="5" fillId="0" borderId="398" xfId="1" applyFont="1" applyBorder="1" applyAlignment="1">
      <alignment vertical="center" wrapText="1"/>
    </xf>
    <xf numFmtId="0" fontId="5" fillId="0" borderId="399" xfId="1" applyFont="1" applyBorder="1" applyAlignment="1">
      <alignment vertical="center" wrapText="1"/>
    </xf>
    <xf numFmtId="0" fontId="5" fillId="0" borderId="100" xfId="1" applyFont="1" applyBorder="1" applyAlignment="1">
      <alignment vertical="center" wrapText="1"/>
    </xf>
    <xf numFmtId="0" fontId="5" fillId="0" borderId="99" xfId="1" applyFont="1" applyBorder="1" applyAlignment="1">
      <alignment vertical="center" wrapText="1"/>
    </xf>
    <xf numFmtId="0" fontId="5" fillId="0" borderId="94" xfId="1" applyFont="1" applyBorder="1" applyAlignment="1">
      <alignment vertical="center" wrapText="1"/>
    </xf>
    <xf numFmtId="0" fontId="5" fillId="0" borderId="93" xfId="1" applyFont="1" applyBorder="1" applyAlignment="1">
      <alignment vertical="center" wrapText="1"/>
    </xf>
    <xf numFmtId="0" fontId="5" fillId="0" borderId="400" xfId="1" applyFont="1" applyBorder="1" applyAlignment="1">
      <alignment vertical="center" wrapText="1"/>
    </xf>
    <xf numFmtId="0" fontId="5" fillId="0" borderId="401" xfId="1" applyFont="1" applyBorder="1" applyAlignment="1">
      <alignment vertical="center" wrapText="1"/>
    </xf>
    <xf numFmtId="0" fontId="5" fillId="0" borderId="108" xfId="1" applyFont="1" applyBorder="1" applyAlignment="1">
      <alignment vertical="center" wrapText="1"/>
    </xf>
    <xf numFmtId="0" fontId="5" fillId="0" borderId="105" xfId="1" applyFont="1" applyBorder="1" applyAlignment="1">
      <alignment vertical="center" wrapText="1"/>
    </xf>
    <xf numFmtId="0" fontId="5" fillId="0" borderId="107" xfId="1" applyFont="1" applyBorder="1" applyAlignment="1">
      <alignment vertical="center" wrapText="1"/>
    </xf>
    <xf numFmtId="0" fontId="5" fillId="0" borderId="106" xfId="1" applyFont="1" applyBorder="1" applyAlignment="1">
      <alignment vertical="center" wrapText="1"/>
    </xf>
    <xf numFmtId="0" fontId="5" fillId="0" borderId="37" xfId="1" applyFont="1" applyBorder="1" applyAlignment="1">
      <alignment vertical="center" wrapText="1"/>
    </xf>
    <xf numFmtId="0" fontId="5" fillId="0" borderId="157" xfId="1" applyFont="1" applyBorder="1" applyAlignment="1">
      <alignment vertical="center" wrapText="1"/>
    </xf>
    <xf numFmtId="0" fontId="5" fillId="2" borderId="193" xfId="1" applyFont="1" applyFill="1" applyBorder="1" applyAlignment="1">
      <alignment horizontal="center" vertical="center"/>
    </xf>
    <xf numFmtId="0" fontId="5" fillId="2" borderId="37" xfId="1" applyFont="1" applyFill="1" applyBorder="1" applyAlignment="1">
      <alignment horizontal="center" vertical="center"/>
    </xf>
    <xf numFmtId="0" fontId="5" fillId="0" borderId="193" xfId="1" applyFont="1" applyBorder="1" applyAlignment="1">
      <alignment horizontal="left" vertical="center" wrapText="1"/>
    </xf>
    <xf numFmtId="0" fontId="5" fillId="0" borderId="37" xfId="1" applyFont="1" applyBorder="1" applyAlignment="1">
      <alignment horizontal="left" vertical="center" wrapText="1"/>
    </xf>
    <xf numFmtId="0" fontId="5" fillId="0" borderId="192" xfId="1" applyFont="1" applyBorder="1" applyAlignment="1">
      <alignment vertical="center" wrapText="1"/>
    </xf>
    <xf numFmtId="0" fontId="5" fillId="0" borderId="24" xfId="1" applyFont="1" applyBorder="1" applyAlignment="1">
      <alignment vertical="center" wrapText="1"/>
    </xf>
    <xf numFmtId="0" fontId="5" fillId="0" borderId="192" xfId="1" applyFont="1" applyBorder="1" applyAlignment="1">
      <alignment horizontal="center" vertical="center"/>
    </xf>
    <xf numFmtId="0" fontId="5" fillId="0" borderId="24" xfId="1" applyFont="1" applyBorder="1" applyAlignment="1">
      <alignment horizontal="center" vertical="center"/>
    </xf>
    <xf numFmtId="0" fontId="5" fillId="0" borderId="191" xfId="1" applyFont="1" applyBorder="1" applyAlignment="1">
      <alignment horizontal="center" vertical="center"/>
    </xf>
    <xf numFmtId="0" fontId="5" fillId="0" borderId="23" xfId="1" applyFont="1" applyBorder="1" applyAlignment="1">
      <alignment horizontal="center" vertical="center"/>
    </xf>
    <xf numFmtId="0" fontId="5" fillId="0" borderId="141" xfId="1" applyFont="1" applyBorder="1" applyAlignment="1">
      <alignment vertical="center" wrapText="1"/>
    </xf>
    <xf numFmtId="0" fontId="5" fillId="0" borderId="138" xfId="1" applyFont="1" applyBorder="1" applyAlignment="1">
      <alignment vertical="center" wrapText="1"/>
    </xf>
    <xf numFmtId="0" fontId="5" fillId="0" borderId="90" xfId="1" applyFont="1" applyBorder="1" applyAlignment="1">
      <alignment vertical="center" wrapText="1"/>
    </xf>
    <xf numFmtId="0" fontId="5" fillId="0" borderId="86" xfId="1" applyFont="1" applyBorder="1" applyAlignment="1">
      <alignment vertical="center" wrapText="1"/>
    </xf>
    <xf numFmtId="0" fontId="5" fillId="0" borderId="140" xfId="1" applyFont="1" applyBorder="1" applyAlignment="1">
      <alignment vertical="center" wrapText="1"/>
    </xf>
    <xf numFmtId="0" fontId="5" fillId="0" borderId="139" xfId="1" applyFont="1" applyBorder="1" applyAlignment="1">
      <alignment vertical="center" wrapText="1"/>
    </xf>
    <xf numFmtId="0" fontId="5" fillId="0" borderId="88" xfId="1" applyFont="1" applyBorder="1" applyAlignment="1">
      <alignment vertical="center" wrapText="1"/>
    </xf>
    <xf numFmtId="0" fontId="5" fillId="0" borderId="87" xfId="1" applyFont="1" applyBorder="1" applyAlignment="1">
      <alignment vertical="center" wrapText="1"/>
    </xf>
    <xf numFmtId="0" fontId="5" fillId="0" borderId="135" xfId="1" applyFont="1" applyBorder="1" applyAlignment="1">
      <alignment horizontal="left" vertical="center" wrapText="1"/>
    </xf>
    <xf numFmtId="0" fontId="5" fillId="0" borderId="190" xfId="1" applyFont="1" applyBorder="1" applyAlignment="1">
      <alignment vertical="center" wrapText="1"/>
    </xf>
    <xf numFmtId="0" fontId="5" fillId="0" borderId="188" xfId="1" applyFont="1" applyBorder="1" applyAlignment="1">
      <alignment horizontal="left" vertical="center" wrapText="1"/>
    </xf>
    <xf numFmtId="0" fontId="5" fillId="0" borderId="132" xfId="1" applyFont="1" applyBorder="1" applyAlignment="1">
      <alignment horizontal="left" vertical="center" wrapText="1"/>
    </xf>
    <xf numFmtId="0" fontId="5" fillId="0" borderId="59" xfId="1" applyFont="1" applyBorder="1" applyAlignment="1">
      <alignment vertical="center" wrapText="1"/>
    </xf>
    <xf numFmtId="0" fontId="5" fillId="0" borderId="186" xfId="1" applyFont="1" applyBorder="1" applyAlignment="1">
      <alignment vertical="center" wrapText="1"/>
    </xf>
    <xf numFmtId="0" fontId="5" fillId="0" borderId="53" xfId="1" applyFont="1" applyBorder="1" applyAlignment="1">
      <alignment vertical="center" wrapText="1"/>
    </xf>
    <xf numFmtId="0" fontId="5" fillId="0" borderId="134" xfId="1" applyFont="1" applyBorder="1" applyAlignment="1">
      <alignment vertical="center" wrapText="1"/>
    </xf>
    <xf numFmtId="0" fontId="5" fillId="0" borderId="183" xfId="1" applyFont="1" applyBorder="1" applyAlignment="1">
      <alignment vertical="center" wrapText="1"/>
    </xf>
    <xf numFmtId="0" fontId="5" fillId="0" borderId="128" xfId="1" applyFont="1" applyBorder="1" applyAlignment="1">
      <alignment vertical="center" wrapText="1"/>
    </xf>
    <xf numFmtId="0" fontId="5" fillId="0" borderId="68" xfId="1" applyFont="1" applyBorder="1" applyAlignment="1">
      <alignment vertical="center" wrapText="1"/>
    </xf>
    <xf numFmtId="0" fontId="5" fillId="0" borderId="185" xfId="1" applyFont="1" applyBorder="1" applyAlignment="1">
      <alignment vertical="center" wrapText="1"/>
    </xf>
    <xf numFmtId="0" fontId="5" fillId="0" borderId="55" xfId="1" applyFont="1" applyBorder="1" applyAlignment="1">
      <alignment vertical="center" wrapText="1"/>
    </xf>
    <xf numFmtId="0" fontId="5" fillId="0" borderId="150" xfId="1" applyFont="1" applyBorder="1" applyAlignment="1">
      <alignment vertical="center" wrapText="1"/>
    </xf>
    <xf numFmtId="0" fontId="5" fillId="0" borderId="77" xfId="1" applyFont="1" applyBorder="1" applyAlignment="1">
      <alignment vertical="center" wrapText="1"/>
    </xf>
    <xf numFmtId="0" fontId="5" fillId="0" borderId="182" xfId="1" applyFont="1" applyBorder="1" applyAlignment="1">
      <alignment vertical="center" wrapText="1"/>
    </xf>
    <xf numFmtId="49" fontId="5" fillId="0" borderId="12" xfId="1" applyNumberFormat="1" applyFont="1" applyFill="1" applyBorder="1" applyAlignment="1">
      <alignment horizontal="left" vertical="center" wrapText="1"/>
    </xf>
    <xf numFmtId="49" fontId="5" fillId="0" borderId="58" xfId="1" applyNumberFormat="1" applyFont="1" applyFill="1" applyBorder="1" applyAlignment="1">
      <alignment horizontal="left" vertical="center" wrapText="1"/>
    </xf>
    <xf numFmtId="49" fontId="5" fillId="0" borderId="62" xfId="1" applyNumberFormat="1" applyFont="1" applyFill="1" applyBorder="1" applyAlignment="1">
      <alignment horizontal="left" vertical="center" wrapText="1"/>
    </xf>
    <xf numFmtId="49" fontId="5" fillId="0" borderId="47" xfId="1" applyNumberFormat="1" applyFont="1" applyFill="1" applyBorder="1" applyAlignment="1">
      <alignment horizontal="left" vertical="center" wrapText="1"/>
    </xf>
    <xf numFmtId="49" fontId="5" fillId="0" borderId="7" xfId="1" applyNumberFormat="1" applyFont="1" applyFill="1" applyBorder="1" applyAlignment="1">
      <alignment horizontal="left" vertical="center" wrapText="1"/>
    </xf>
    <xf numFmtId="49" fontId="5" fillId="0" borderId="77" xfId="1" applyNumberFormat="1" applyFont="1" applyFill="1" applyBorder="1" applyAlignment="1">
      <alignment horizontal="left" vertical="center" wrapText="1"/>
    </xf>
    <xf numFmtId="0" fontId="5" fillId="0" borderId="240" xfId="1" applyFont="1" applyFill="1" applyBorder="1" applyAlignment="1">
      <alignment horizontal="left" vertical="center" wrapText="1"/>
    </xf>
    <xf numFmtId="0" fontId="5" fillId="0" borderId="290" xfId="1" applyFont="1" applyFill="1" applyBorder="1" applyAlignment="1">
      <alignment horizontal="left" vertical="center" wrapText="1"/>
    </xf>
    <xf numFmtId="0" fontId="5" fillId="0" borderId="291" xfId="1" applyFont="1" applyFill="1" applyBorder="1" applyAlignment="1">
      <alignment horizontal="left" vertical="center" wrapText="1"/>
    </xf>
    <xf numFmtId="0" fontId="5" fillId="0" borderId="173" xfId="1" applyFont="1" applyFill="1" applyBorder="1" applyAlignment="1">
      <alignment horizontal="left" vertical="center" wrapText="1"/>
    </xf>
    <xf numFmtId="0" fontId="5" fillId="0" borderId="172" xfId="1" applyFont="1" applyFill="1" applyBorder="1" applyAlignment="1">
      <alignment horizontal="left" vertical="center" wrapText="1"/>
    </xf>
    <xf numFmtId="0" fontId="5" fillId="0" borderId="171" xfId="1" applyFont="1" applyFill="1" applyBorder="1" applyAlignment="1">
      <alignment horizontal="left" vertical="center" wrapText="1"/>
    </xf>
    <xf numFmtId="0" fontId="5" fillId="0" borderId="169" xfId="1" applyFont="1" applyFill="1" applyBorder="1" applyAlignment="1">
      <alignment horizontal="left" vertical="center" wrapText="1"/>
    </xf>
    <xf numFmtId="0" fontId="5" fillId="0" borderId="168" xfId="1" applyFont="1" applyFill="1" applyBorder="1" applyAlignment="1">
      <alignment horizontal="left" vertical="center" wrapText="1"/>
    </xf>
    <xf numFmtId="0" fontId="5" fillId="0" borderId="167" xfId="1" applyFont="1" applyFill="1" applyBorder="1" applyAlignment="1">
      <alignment horizontal="left" vertical="center" wrapText="1"/>
    </xf>
    <xf numFmtId="49" fontId="5" fillId="0" borderId="58" xfId="1" applyNumberFormat="1" applyFont="1" applyFill="1" applyBorder="1" applyAlignment="1">
      <alignment horizontal="left" vertical="center"/>
    </xf>
    <xf numFmtId="49" fontId="5" fillId="0" borderId="62" xfId="1" applyNumberFormat="1" applyFont="1" applyFill="1" applyBorder="1" applyAlignment="1">
      <alignment horizontal="left" vertical="center"/>
    </xf>
    <xf numFmtId="49" fontId="5" fillId="0" borderId="47" xfId="1" applyNumberFormat="1" applyFont="1" applyFill="1" applyBorder="1" applyAlignment="1">
      <alignment horizontal="left" vertical="center"/>
    </xf>
    <xf numFmtId="49" fontId="5" fillId="0" borderId="7" xfId="1" applyNumberFormat="1" applyFont="1" applyFill="1" applyBorder="1" applyAlignment="1">
      <alignment horizontal="left" vertical="center"/>
    </xf>
    <xf numFmtId="49" fontId="5" fillId="0" borderId="77" xfId="1" applyNumberFormat="1" applyFont="1" applyFill="1" applyBorder="1" applyAlignment="1">
      <alignment horizontal="left" vertical="center"/>
    </xf>
    <xf numFmtId="0" fontId="5" fillId="0" borderId="84" xfId="1" applyFont="1" applyFill="1" applyBorder="1" applyAlignment="1">
      <alignment horizontal="left" vertical="center" wrapText="1"/>
    </xf>
    <xf numFmtId="0" fontId="5" fillId="0" borderId="83" xfId="1" applyFont="1" applyFill="1" applyBorder="1" applyAlignment="1">
      <alignment horizontal="left" vertical="center" wrapText="1"/>
    </xf>
    <xf numFmtId="0" fontId="5" fillId="0" borderId="254"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47" xfId="1" applyFont="1" applyFill="1" applyBorder="1" applyAlignment="1">
      <alignment horizontal="left" vertical="center" wrapText="1"/>
    </xf>
    <xf numFmtId="0" fontId="5" fillId="0" borderId="174" xfId="1" applyFont="1" applyFill="1" applyBorder="1" applyAlignment="1">
      <alignment horizontal="left" vertical="center" wrapText="1"/>
    </xf>
    <xf numFmtId="0" fontId="5" fillId="0" borderId="175" xfId="1" applyFont="1" applyFill="1" applyBorder="1" applyAlignment="1">
      <alignment horizontal="left" vertical="center" wrapText="1"/>
    </xf>
    <xf numFmtId="0" fontId="5" fillId="0" borderId="253" xfId="1" applyFont="1" applyFill="1" applyBorder="1" applyAlignment="1">
      <alignment horizontal="left" vertical="center" wrapText="1"/>
    </xf>
    <xf numFmtId="0" fontId="5" fillId="0" borderId="180" xfId="1" applyFont="1" applyFill="1" applyBorder="1" applyAlignment="1">
      <alignment horizontal="left" vertical="center" wrapText="1"/>
    </xf>
    <xf numFmtId="0" fontId="5" fillId="0" borderId="179" xfId="1" applyFont="1" applyFill="1" applyBorder="1" applyAlignment="1">
      <alignment horizontal="left" vertical="center" wrapText="1"/>
    </xf>
    <xf numFmtId="0" fontId="5" fillId="0" borderId="178" xfId="1" applyFont="1" applyFill="1" applyBorder="1" applyAlignment="1">
      <alignment horizontal="left" vertical="center" wrapText="1"/>
    </xf>
    <xf numFmtId="0" fontId="5" fillId="0" borderId="222" xfId="1" applyFont="1" applyFill="1" applyBorder="1" applyAlignment="1">
      <alignment horizontal="left" vertical="center" wrapText="1"/>
    </xf>
    <xf numFmtId="0" fontId="5" fillId="0" borderId="235" xfId="1" applyFont="1" applyFill="1" applyBorder="1" applyAlignment="1">
      <alignment horizontal="left" vertical="center" wrapText="1"/>
    </xf>
    <xf numFmtId="0" fontId="5" fillId="0" borderId="248" xfId="1" applyFont="1" applyFill="1" applyBorder="1" applyAlignment="1">
      <alignment horizontal="left" vertical="center" wrapText="1"/>
    </xf>
    <xf numFmtId="0" fontId="5" fillId="0" borderId="151" xfId="1" applyFont="1" applyBorder="1" applyAlignment="1">
      <alignment vertical="center" wrapText="1"/>
    </xf>
    <xf numFmtId="0" fontId="5" fillId="0" borderId="130" xfId="1" applyFont="1" applyBorder="1" applyAlignment="1">
      <alignment vertical="center" wrapText="1"/>
    </xf>
    <xf numFmtId="0" fontId="5" fillId="0" borderId="129" xfId="1" applyFont="1" applyBorder="1" applyAlignment="1">
      <alignment horizontal="left" vertical="center" wrapText="1"/>
    </xf>
    <xf numFmtId="0" fontId="5" fillId="0" borderId="128" xfId="1" applyFont="1" applyBorder="1" applyAlignment="1">
      <alignment horizontal="left" vertical="center" wrapText="1"/>
    </xf>
    <xf numFmtId="0" fontId="5" fillId="0" borderId="127" xfId="1" applyFont="1" applyBorder="1" applyAlignment="1">
      <alignment vertical="center" wrapText="1"/>
    </xf>
    <xf numFmtId="0" fontId="5" fillId="0" borderId="22" xfId="1" applyFont="1" applyBorder="1" applyAlignment="1">
      <alignment vertical="center" wrapText="1"/>
    </xf>
    <xf numFmtId="0" fontId="5" fillId="0" borderId="145" xfId="1" applyFont="1" applyBorder="1" applyAlignment="1">
      <alignment horizontal="left" vertical="center" wrapText="1"/>
    </xf>
    <xf numFmtId="0" fontId="5" fillId="0" borderId="82" xfId="1" applyFont="1" applyBorder="1" applyAlignment="1">
      <alignment horizontal="left" vertical="center" wrapText="1"/>
    </xf>
    <xf numFmtId="0" fontId="5" fillId="0" borderId="143" xfId="1" applyFont="1" applyBorder="1" applyAlignment="1">
      <alignment horizontal="left" vertical="center" wrapText="1"/>
    </xf>
    <xf numFmtId="0" fontId="5" fillId="0" borderId="79" xfId="1" applyFont="1" applyBorder="1" applyAlignment="1">
      <alignment horizontal="left" vertical="center" wrapText="1"/>
    </xf>
    <xf numFmtId="0" fontId="5" fillId="0" borderId="148" xfId="1" applyFont="1" applyBorder="1" applyAlignment="1">
      <alignment horizontal="left" vertical="center" wrapText="1"/>
    </xf>
    <xf numFmtId="0" fontId="5" fillId="0" borderId="73" xfId="1" applyFont="1" applyBorder="1" applyAlignment="1">
      <alignment horizontal="left" vertical="center" wrapText="1"/>
    </xf>
    <xf numFmtId="0" fontId="5" fillId="0" borderId="9" xfId="1" applyFont="1" applyBorder="1" applyAlignment="1">
      <alignment vertical="center" wrapText="1"/>
    </xf>
    <xf numFmtId="0" fontId="5" fillId="0" borderId="137" xfId="1" applyFont="1" applyBorder="1" applyAlignment="1">
      <alignment vertical="center" wrapText="1"/>
    </xf>
    <xf numFmtId="0" fontId="5" fillId="0" borderId="64" xfId="1" applyFont="1" applyBorder="1" applyAlignment="1">
      <alignment vertical="center" wrapText="1"/>
    </xf>
    <xf numFmtId="0" fontId="5" fillId="0" borderId="4" xfId="1" applyFont="1" applyBorder="1" applyAlignment="1">
      <alignment vertical="center" wrapText="1"/>
    </xf>
    <xf numFmtId="0" fontId="5" fillId="0" borderId="157" xfId="1" applyFont="1" applyBorder="1" applyAlignment="1">
      <alignment horizontal="left" vertical="center" wrapText="1"/>
    </xf>
    <xf numFmtId="0" fontId="5" fillId="0" borderId="116" xfId="1" applyFont="1" applyBorder="1" applyAlignment="1">
      <alignment horizontal="left" vertical="center" wrapText="1"/>
    </xf>
    <xf numFmtId="0" fontId="5" fillId="6" borderId="34" xfId="1" applyFont="1" applyFill="1" applyBorder="1" applyAlignment="1">
      <alignment horizontal="center" vertical="center"/>
    </xf>
    <xf numFmtId="0" fontId="5" fillId="6" borderId="15" xfId="1" applyFont="1" applyFill="1" applyBorder="1" applyAlignment="1">
      <alignment horizontal="center" vertical="center"/>
    </xf>
    <xf numFmtId="0" fontId="5" fillId="0" borderId="163" xfId="1" applyFont="1" applyBorder="1" applyAlignment="1">
      <alignment horizontal="left" vertical="center" wrapText="1"/>
    </xf>
    <xf numFmtId="0" fontId="5" fillId="0" borderId="61" xfId="1" applyFont="1" applyBorder="1" applyAlignment="1">
      <alignment horizontal="left" vertical="center" wrapText="1"/>
    </xf>
    <xf numFmtId="0" fontId="5" fillId="2" borderId="38" xfId="1" applyFont="1" applyFill="1" applyBorder="1" applyAlignment="1">
      <alignment horizontal="center" vertical="center"/>
    </xf>
    <xf numFmtId="0" fontId="5" fillId="0" borderId="38" xfId="1" applyFont="1" applyBorder="1" applyAlignment="1">
      <alignment horizontal="left" vertical="center" wrapText="1"/>
    </xf>
    <xf numFmtId="0" fontId="5" fillId="0" borderId="145" xfId="1" applyFont="1" applyFill="1" applyBorder="1" applyAlignment="1">
      <alignment horizontal="left" vertical="center" wrapText="1"/>
    </xf>
    <xf numFmtId="0" fontId="5" fillId="0" borderId="82" xfId="1" applyFont="1" applyFill="1" applyBorder="1" applyAlignment="1">
      <alignment horizontal="left" vertical="center" wrapText="1"/>
    </xf>
    <xf numFmtId="0" fontId="5" fillId="0" borderId="143" xfId="1" applyFont="1" applyFill="1" applyBorder="1" applyAlignment="1">
      <alignment horizontal="left" vertical="center" wrapText="1"/>
    </xf>
    <xf numFmtId="0" fontId="5" fillId="0" borderId="79" xfId="1" applyFont="1" applyFill="1" applyBorder="1" applyAlignment="1">
      <alignment horizontal="left" vertical="center" wrapText="1"/>
    </xf>
    <xf numFmtId="0" fontId="5" fillId="0" borderId="148" xfId="1" applyFont="1" applyFill="1" applyBorder="1" applyAlignment="1">
      <alignment horizontal="left" vertical="center" wrapText="1"/>
    </xf>
    <xf numFmtId="0" fontId="5" fillId="0" borderId="73" xfId="1" applyFont="1" applyFill="1" applyBorder="1" applyAlignment="1">
      <alignment horizontal="left" vertical="center" wrapText="1"/>
    </xf>
    <xf numFmtId="0" fontId="5" fillId="0" borderId="9" xfId="1" applyFont="1" applyFill="1" applyBorder="1" applyAlignment="1">
      <alignment horizontal="left" vertical="center" wrapText="1"/>
    </xf>
    <xf numFmtId="0" fontId="5" fillId="0" borderId="137" xfId="1" applyFont="1" applyFill="1" applyBorder="1" applyAlignment="1">
      <alignment horizontal="left" vertical="center" wrapText="1"/>
    </xf>
    <xf numFmtId="0" fontId="5" fillId="0" borderId="61"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2" borderId="157" xfId="1" applyFont="1" applyFill="1" applyBorder="1" applyAlignment="1">
      <alignment horizontal="center" vertical="center"/>
    </xf>
    <xf numFmtId="0" fontId="5" fillId="0" borderId="118" xfId="1" applyFont="1" applyBorder="1" applyAlignment="1">
      <alignment horizontal="left" vertical="center" wrapText="1"/>
    </xf>
    <xf numFmtId="0" fontId="5" fillId="0" borderId="52" xfId="1" applyFont="1" applyBorder="1" applyAlignment="1">
      <alignment vertical="center" wrapText="1"/>
    </xf>
    <xf numFmtId="0" fontId="5" fillId="0" borderId="50" xfId="1" applyFont="1" applyBorder="1" applyAlignment="1">
      <alignment vertical="center" wrapText="1"/>
    </xf>
    <xf numFmtId="0" fontId="5" fillId="0" borderId="51" xfId="1" applyFont="1" applyBorder="1" applyAlignment="1">
      <alignment vertical="center" wrapText="1"/>
    </xf>
    <xf numFmtId="0" fontId="5" fillId="0" borderId="54" xfId="1" applyFont="1" applyBorder="1" applyAlignment="1">
      <alignment vertical="center" wrapText="1"/>
    </xf>
    <xf numFmtId="0" fontId="5" fillId="0" borderId="149" xfId="1" applyFont="1" applyBorder="1" applyAlignment="1">
      <alignment vertical="center" wrapText="1"/>
    </xf>
    <xf numFmtId="0" fontId="5" fillId="2" borderId="24" xfId="1" applyFont="1" applyFill="1" applyBorder="1" applyAlignment="1">
      <alignment horizontal="center" vertical="center"/>
    </xf>
    <xf numFmtId="0" fontId="5" fillId="0" borderId="24" xfId="1" applyFont="1" applyBorder="1" applyAlignment="1">
      <alignment horizontal="left" vertical="center" wrapText="1"/>
    </xf>
    <xf numFmtId="0" fontId="5" fillId="0" borderId="145" xfId="0" applyFont="1" applyFill="1" applyBorder="1" applyAlignment="1">
      <alignment horizontal="left" vertical="center" wrapText="1"/>
    </xf>
    <xf numFmtId="0" fontId="5" fillId="0" borderId="82" xfId="0" applyFont="1" applyFill="1" applyBorder="1" applyAlignment="1">
      <alignment horizontal="left" vertical="center" wrapText="1"/>
    </xf>
    <xf numFmtId="0" fontId="5" fillId="0" borderId="143" xfId="0" applyFont="1" applyFill="1" applyBorder="1" applyAlignment="1">
      <alignment horizontal="left" vertical="center" wrapText="1"/>
    </xf>
    <xf numFmtId="0" fontId="5" fillId="0" borderId="148"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9" xfId="0" applyFont="1" applyFill="1" applyBorder="1" applyAlignment="1">
      <alignment vertical="center" wrapText="1"/>
    </xf>
    <xf numFmtId="0" fontId="5" fillId="0" borderId="64" xfId="0" applyFont="1" applyFill="1" applyBorder="1" applyAlignment="1">
      <alignment vertical="center" wrapText="1"/>
    </xf>
    <xf numFmtId="0" fontId="5" fillId="0" borderId="4" xfId="0" applyFont="1" applyFill="1" applyBorder="1" applyAlignment="1">
      <alignment vertical="center" wrapText="1"/>
    </xf>
    <xf numFmtId="0" fontId="5" fillId="0" borderId="32" xfId="1" applyFont="1" applyBorder="1" applyAlignment="1">
      <alignment vertical="center" wrapText="1"/>
    </xf>
    <xf numFmtId="0" fontId="5" fillId="0" borderId="31" xfId="1" applyFont="1" applyBorder="1" applyAlignment="1">
      <alignment vertical="center" wrapText="1"/>
    </xf>
    <xf numFmtId="0" fontId="5" fillId="0" borderId="14" xfId="1" applyFont="1" applyBorder="1" applyAlignment="1">
      <alignment vertical="center" wrapText="1"/>
    </xf>
    <xf numFmtId="0" fontId="5" fillId="0" borderId="30" xfId="1" applyFont="1" applyBorder="1" applyAlignment="1">
      <alignment vertical="center" wrapText="1"/>
    </xf>
    <xf numFmtId="0" fontId="5" fillId="2" borderId="81" xfId="1" applyFont="1" applyFill="1" applyBorder="1" applyAlignment="1">
      <alignment horizontal="center" vertical="center"/>
    </xf>
    <xf numFmtId="0" fontId="5" fillId="2" borderId="73" xfId="1" applyFont="1" applyFill="1" applyBorder="1" applyAlignment="1">
      <alignment horizontal="center" vertical="center"/>
    </xf>
    <xf numFmtId="0" fontId="5" fillId="0" borderId="81" xfId="1" applyFont="1" applyBorder="1" applyAlignment="1">
      <alignment vertical="center" wrapText="1"/>
    </xf>
    <xf numFmtId="0" fontId="5" fillId="0" borderId="10" xfId="1" applyFont="1" applyBorder="1" applyAlignment="1">
      <alignment vertical="center" wrapText="1"/>
    </xf>
    <xf numFmtId="0" fontId="5" fillId="0" borderId="125" xfId="1" applyFont="1" applyBorder="1" applyAlignment="1">
      <alignment vertical="center" wrapText="1"/>
    </xf>
    <xf numFmtId="0" fontId="5" fillId="0" borderId="135" xfId="1" applyFont="1" applyBorder="1" applyAlignment="1">
      <alignment vertical="center" wrapText="1"/>
    </xf>
    <xf numFmtId="0" fontId="5" fillId="0" borderId="133" xfId="1" applyFont="1" applyBorder="1" applyAlignment="1">
      <alignment vertical="center" wrapText="1"/>
    </xf>
    <xf numFmtId="0" fontId="5" fillId="0" borderId="132" xfId="1" applyFont="1" applyBorder="1" applyAlignment="1">
      <alignment vertical="center" wrapText="1"/>
    </xf>
    <xf numFmtId="0" fontId="5" fillId="0" borderId="48" xfId="1" applyFont="1" applyBorder="1" applyAlignment="1">
      <alignment vertical="center" wrapText="1"/>
    </xf>
    <xf numFmtId="0" fontId="5" fillId="0" borderId="131" xfId="1" applyFont="1" applyBorder="1" applyAlignment="1">
      <alignment vertical="center" wrapText="1"/>
    </xf>
    <xf numFmtId="0" fontId="5" fillId="0" borderId="130" xfId="1" applyFont="1" applyFill="1" applyBorder="1" applyAlignment="1">
      <alignment vertical="center" wrapText="1"/>
    </xf>
    <xf numFmtId="0" fontId="5" fillId="0" borderId="25" xfId="1" applyFont="1" applyFill="1" applyBorder="1" applyAlignment="1">
      <alignment vertical="center" wrapText="1"/>
    </xf>
    <xf numFmtId="0" fontId="5" fillId="0" borderId="61" xfId="1" applyFont="1" applyFill="1" applyBorder="1" applyAlignment="1">
      <alignment vertical="center" wrapText="1"/>
    </xf>
    <xf numFmtId="0" fontId="5" fillId="0" borderId="5" xfId="1" applyFont="1" applyFill="1" applyBorder="1" applyAlignment="1">
      <alignment vertical="center" wrapText="1"/>
    </xf>
    <xf numFmtId="0" fontId="5" fillId="0" borderId="102" xfId="1" applyFont="1" applyBorder="1" applyAlignment="1">
      <alignment horizontal="left" vertical="center" wrapText="1"/>
    </xf>
    <xf numFmtId="0" fontId="5" fillId="0" borderId="101" xfId="1" applyFont="1" applyBorder="1" applyAlignment="1">
      <alignment horizontal="left" vertical="center" wrapText="1"/>
    </xf>
    <xf numFmtId="0" fontId="5" fillId="0" borderId="96" xfId="1" applyFont="1" applyBorder="1" applyAlignment="1">
      <alignment horizontal="left" vertical="center" wrapText="1"/>
    </xf>
    <xf numFmtId="0" fontId="5" fillId="0" borderId="95" xfId="1" applyFont="1" applyBorder="1" applyAlignment="1">
      <alignment horizontal="left" vertical="center" wrapText="1"/>
    </xf>
    <xf numFmtId="0" fontId="5" fillId="0" borderId="90" xfId="1" applyFont="1" applyBorder="1" applyAlignment="1">
      <alignment horizontal="left" vertical="center" wrapText="1"/>
    </xf>
    <xf numFmtId="0" fontId="5" fillId="0" borderId="89" xfId="1" applyFont="1" applyBorder="1" applyAlignment="1">
      <alignment horizontal="left" vertical="center" wrapText="1"/>
    </xf>
    <xf numFmtId="0" fontId="5" fillId="0" borderId="100" xfId="1" applyFont="1" applyBorder="1" applyAlignment="1">
      <alignment horizontal="left" vertical="center" wrapText="1"/>
    </xf>
    <xf numFmtId="0" fontId="5" fillId="0" borderId="99" xfId="1" applyFont="1" applyBorder="1" applyAlignment="1">
      <alignment horizontal="left" vertical="center" wrapText="1"/>
    </xf>
    <xf numFmtId="0" fontId="5" fillId="0" borderId="98" xfId="1" applyFont="1" applyBorder="1" applyAlignment="1">
      <alignment horizontal="left" vertical="center" wrapText="1"/>
    </xf>
    <xf numFmtId="0" fontId="5" fillId="0" borderId="94" xfId="1" applyFont="1" applyBorder="1" applyAlignment="1">
      <alignment horizontal="left" vertical="center" wrapText="1"/>
    </xf>
    <xf numFmtId="0" fontId="5" fillId="0" borderId="93" xfId="1" applyFont="1" applyBorder="1" applyAlignment="1">
      <alignment horizontal="left" vertical="center" wrapText="1"/>
    </xf>
    <xf numFmtId="0" fontId="5" fillId="0" borderId="92" xfId="1" applyFont="1" applyBorder="1" applyAlignment="1">
      <alignment horizontal="left" vertical="center" wrapText="1"/>
    </xf>
    <xf numFmtId="0" fontId="5" fillId="0" borderId="88" xfId="1" applyFont="1" applyBorder="1" applyAlignment="1">
      <alignment horizontal="left" vertical="center" wrapText="1"/>
    </xf>
    <xf numFmtId="0" fontId="5" fillId="0" borderId="87" xfId="1" applyFont="1" applyBorder="1" applyAlignment="1">
      <alignment horizontal="left" vertical="center" wrapText="1"/>
    </xf>
    <xf numFmtId="0" fontId="5" fillId="0" borderId="86" xfId="1" applyFont="1" applyBorder="1" applyAlignment="1">
      <alignment horizontal="left" vertical="center" wrapText="1"/>
    </xf>
    <xf numFmtId="0" fontId="5" fillId="0" borderId="115" xfId="1" applyFont="1" applyBorder="1" applyAlignment="1">
      <alignment vertical="center" wrapText="1"/>
    </xf>
    <xf numFmtId="0" fontId="5" fillId="0" borderId="164" xfId="1" applyFont="1" applyBorder="1" applyAlignment="1">
      <alignment vertical="center" wrapText="1"/>
    </xf>
    <xf numFmtId="0" fontId="5" fillId="0" borderId="271" xfId="1" applyFont="1" applyBorder="1" applyAlignment="1">
      <alignment horizontal="left" vertical="center" wrapText="1"/>
    </xf>
    <xf numFmtId="0" fontId="5" fillId="0" borderId="272" xfId="1" applyFont="1" applyBorder="1" applyAlignment="1">
      <alignment horizontal="left" vertical="center" wrapText="1"/>
    </xf>
    <xf numFmtId="0" fontId="5" fillId="0" borderId="198" xfId="1" applyFont="1" applyBorder="1" applyAlignment="1">
      <alignment horizontal="left" vertical="center" wrapText="1"/>
    </xf>
    <xf numFmtId="0" fontId="5" fillId="0" borderId="201" xfId="1" applyFont="1" applyBorder="1" applyAlignment="1">
      <alignment horizontal="left" vertical="center" wrapText="1"/>
    </xf>
    <xf numFmtId="0" fontId="5" fillId="0" borderId="159" xfId="1" applyFont="1" applyBorder="1" applyAlignment="1">
      <alignment horizontal="left" vertical="center" wrapText="1"/>
    </xf>
    <xf numFmtId="0" fontId="5" fillId="0" borderId="200" xfId="1" applyFont="1" applyBorder="1" applyAlignment="1">
      <alignment horizontal="left" vertical="center" wrapText="1"/>
    </xf>
    <xf numFmtId="0" fontId="5" fillId="0" borderId="283" xfId="1" applyFont="1" applyFill="1" applyBorder="1" applyAlignment="1">
      <alignment vertical="center" wrapText="1"/>
    </xf>
    <xf numFmtId="0" fontId="5" fillId="0" borderId="50" xfId="1" applyFont="1" applyFill="1" applyBorder="1" applyAlignment="1">
      <alignment vertical="center" wrapText="1"/>
    </xf>
    <xf numFmtId="0" fontId="5" fillId="0" borderId="261" xfId="1" applyFont="1" applyFill="1" applyBorder="1" applyAlignment="1">
      <alignment vertical="center" wrapText="1"/>
    </xf>
    <xf numFmtId="0" fontId="5" fillId="0" borderId="55" xfId="1" applyFont="1" applyFill="1" applyBorder="1" applyAlignment="1">
      <alignment vertical="center" wrapText="1"/>
    </xf>
    <xf numFmtId="0" fontId="5" fillId="0" borderId="150" xfId="1" applyFont="1" applyFill="1" applyBorder="1" applyAlignment="1">
      <alignment vertical="center" wrapText="1"/>
    </xf>
    <xf numFmtId="0" fontId="5" fillId="0" borderId="284" xfId="1" applyFont="1" applyFill="1" applyBorder="1" applyAlignment="1">
      <alignment vertical="center" wrapText="1"/>
    </xf>
    <xf numFmtId="0" fontId="5" fillId="0" borderId="54" xfId="1" applyFont="1" applyFill="1" applyBorder="1" applyAlignment="1">
      <alignment vertical="center" wrapText="1"/>
    </xf>
    <xf numFmtId="0" fontId="5" fillId="0" borderId="118" xfId="1" applyFont="1" applyFill="1" applyBorder="1" applyAlignment="1">
      <alignment vertical="center" wrapText="1"/>
    </xf>
    <xf numFmtId="0" fontId="5" fillId="0" borderId="34" xfId="1" applyFont="1" applyFill="1" applyBorder="1" applyAlignment="1">
      <alignment vertical="center" wrapText="1"/>
    </xf>
    <xf numFmtId="0" fontId="5" fillId="0" borderId="34" xfId="1" applyFont="1" applyFill="1" applyBorder="1" applyAlignment="1">
      <alignment horizontal="left" vertical="center" wrapText="1"/>
    </xf>
    <xf numFmtId="0" fontId="5" fillId="0" borderId="15" xfId="1" applyFont="1" applyFill="1" applyBorder="1" applyAlignment="1">
      <alignment horizontal="left" vertical="center" wrapText="1"/>
    </xf>
    <xf numFmtId="0" fontId="5" fillId="0" borderId="271" xfId="1" applyFont="1" applyFill="1" applyBorder="1" applyAlignment="1">
      <alignment horizontal="left" vertical="center" wrapText="1"/>
    </xf>
    <xf numFmtId="0" fontId="5" fillId="0" borderId="273" xfId="1" applyFont="1" applyFill="1" applyBorder="1" applyAlignment="1">
      <alignment horizontal="left" vertical="center" wrapText="1"/>
    </xf>
    <xf numFmtId="0" fontId="5" fillId="0" borderId="198" xfId="1" applyFont="1" applyFill="1" applyBorder="1" applyAlignment="1">
      <alignment horizontal="left" vertical="center" wrapText="1"/>
    </xf>
    <xf numFmtId="0" fontId="5" fillId="0" borderId="159" xfId="1" applyFont="1" applyFill="1" applyBorder="1" applyAlignment="1">
      <alignment horizontal="left" vertical="center" wrapText="1"/>
    </xf>
    <xf numFmtId="0" fontId="5" fillId="0" borderId="110" xfId="1" applyFont="1" applyFill="1" applyBorder="1" applyAlignment="1">
      <alignment horizontal="left" vertical="center" wrapText="1"/>
    </xf>
    <xf numFmtId="0" fontId="5" fillId="0" borderId="288" xfId="1" applyFont="1" applyFill="1" applyBorder="1" applyAlignment="1">
      <alignment vertical="center" wrapText="1"/>
    </xf>
    <xf numFmtId="0" fontId="5" fillId="0" borderId="199" xfId="1" applyFont="1" applyFill="1" applyBorder="1" applyAlignment="1">
      <alignment vertical="center" wrapText="1"/>
    </xf>
    <xf numFmtId="0" fontId="5" fillId="0" borderId="158" xfId="1" applyFont="1" applyFill="1" applyBorder="1" applyAlignment="1">
      <alignment vertical="center" wrapText="1"/>
    </xf>
    <xf numFmtId="0" fontId="5" fillId="0" borderId="27" xfId="1" applyFont="1" applyFill="1" applyBorder="1" applyAlignment="1">
      <alignment vertical="center" wrapText="1"/>
    </xf>
    <xf numFmtId="0" fontId="5" fillId="0" borderId="102" xfId="1" applyFont="1" applyFill="1" applyBorder="1" applyAlignment="1">
      <alignment horizontal="left" vertical="center" wrapText="1"/>
    </xf>
    <xf numFmtId="0" fontId="5" fillId="0" borderId="101" xfId="1" applyFont="1" applyFill="1" applyBorder="1" applyAlignment="1">
      <alignment horizontal="left" vertical="center"/>
    </xf>
    <xf numFmtId="0" fontId="5" fillId="0" borderId="96" xfId="1" applyFont="1" applyFill="1" applyBorder="1" applyAlignment="1">
      <alignment horizontal="left" vertical="center"/>
    </xf>
    <xf numFmtId="0" fontId="5" fillId="0" borderId="95" xfId="1" applyFont="1" applyFill="1" applyBorder="1" applyAlignment="1">
      <alignment horizontal="left" vertical="center"/>
    </xf>
    <xf numFmtId="0" fontId="5" fillId="0" borderId="194" xfId="1" applyFont="1" applyFill="1" applyBorder="1" applyAlignment="1">
      <alignment horizontal="left" vertical="center"/>
    </xf>
    <xf numFmtId="0" fontId="5" fillId="0" borderId="294" xfId="1" applyFont="1" applyFill="1" applyBorder="1" applyAlignment="1">
      <alignment horizontal="left" vertical="center"/>
    </xf>
    <xf numFmtId="0" fontId="5" fillId="0" borderId="90" xfId="1" applyFont="1" applyFill="1" applyBorder="1" applyAlignment="1">
      <alignment horizontal="left" vertical="center"/>
    </xf>
    <xf numFmtId="0" fontId="5" fillId="0" borderId="89" xfId="1" applyFont="1" applyFill="1" applyBorder="1" applyAlignment="1">
      <alignment horizontal="left" vertical="center"/>
    </xf>
    <xf numFmtId="0" fontId="5" fillId="0" borderId="100" xfId="1" applyFont="1" applyFill="1" applyBorder="1" applyAlignment="1">
      <alignment horizontal="left" vertical="center" wrapText="1"/>
    </xf>
    <xf numFmtId="0" fontId="5" fillId="0" borderId="99" xfId="1" applyFont="1" applyFill="1" applyBorder="1" applyAlignment="1">
      <alignment horizontal="left" vertical="center" wrapText="1"/>
    </xf>
    <xf numFmtId="0" fontId="5" fillId="0" borderId="98" xfId="1" applyFont="1" applyFill="1" applyBorder="1" applyAlignment="1">
      <alignment horizontal="left" vertical="center" wrapText="1"/>
    </xf>
    <xf numFmtId="0" fontId="5" fillId="0" borderId="94" xfId="1" applyFont="1" applyFill="1" applyBorder="1" applyAlignment="1">
      <alignment horizontal="left" vertical="center" wrapText="1"/>
    </xf>
    <xf numFmtId="0" fontId="5" fillId="0" borderId="93" xfId="1" applyFont="1" applyFill="1" applyBorder="1" applyAlignment="1">
      <alignment horizontal="left" vertical="center" wrapText="1"/>
    </xf>
    <xf numFmtId="0" fontId="5" fillId="0" borderId="92" xfId="1" applyFont="1" applyFill="1" applyBorder="1" applyAlignment="1">
      <alignment horizontal="left" vertical="center" wrapText="1"/>
    </xf>
    <xf numFmtId="0" fontId="5" fillId="0" borderId="88" xfId="1" applyFont="1" applyFill="1" applyBorder="1" applyAlignment="1">
      <alignment horizontal="left" vertical="center" wrapText="1"/>
    </xf>
    <xf numFmtId="0" fontId="5" fillId="0" borderId="87" xfId="1" applyFont="1" applyFill="1" applyBorder="1" applyAlignment="1">
      <alignment horizontal="left" vertical="center" wrapText="1"/>
    </xf>
    <xf numFmtId="0" fontId="5" fillId="0" borderId="86"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5" fillId="0" borderId="58" xfId="1" applyFont="1" applyFill="1" applyBorder="1" applyAlignment="1">
      <alignment horizontal="left" vertical="center" wrapText="1"/>
    </xf>
    <xf numFmtId="0" fontId="5" fillId="0" borderId="62"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77" xfId="1" applyFont="1" applyFill="1" applyBorder="1" applyAlignment="1">
      <alignment horizontal="left" vertical="center" wrapText="1"/>
    </xf>
    <xf numFmtId="0" fontId="5" fillId="0" borderId="30" xfId="1" applyFont="1" applyFill="1" applyBorder="1" applyAlignment="1">
      <alignment vertical="center" wrapText="1"/>
    </xf>
    <xf numFmtId="0" fontId="5" fillId="0" borderId="29" xfId="1" applyFont="1" applyFill="1" applyBorder="1" applyAlignment="1">
      <alignment vertical="center" wrapText="1"/>
    </xf>
    <xf numFmtId="0" fontId="5" fillId="0" borderId="112" xfId="1" applyFont="1" applyFill="1" applyBorder="1" applyAlignment="1">
      <alignment vertical="center" wrapText="1"/>
    </xf>
    <xf numFmtId="0" fontId="5" fillId="0" borderId="111" xfId="1" applyFont="1" applyFill="1" applyBorder="1" applyAlignment="1">
      <alignment vertical="center" wrapText="1"/>
    </xf>
    <xf numFmtId="0" fontId="5" fillId="0" borderId="15" xfId="1" applyFont="1" applyFill="1" applyBorder="1" applyAlignment="1">
      <alignment vertical="center" wrapText="1"/>
    </xf>
    <xf numFmtId="0" fontId="5" fillId="0" borderId="278" xfId="1" applyFont="1" applyFill="1" applyBorder="1" applyAlignment="1">
      <alignment horizontal="left" vertical="center" wrapText="1"/>
    </xf>
    <xf numFmtId="0" fontId="5" fillId="0" borderId="279" xfId="1" applyFont="1" applyFill="1" applyBorder="1" applyAlignment="1">
      <alignment horizontal="left" vertical="center" wrapText="1"/>
    </xf>
    <xf numFmtId="0" fontId="5" fillId="0" borderId="101" xfId="1" applyFont="1" applyFill="1" applyBorder="1" applyAlignment="1">
      <alignment horizontal="left" vertical="center" wrapText="1"/>
    </xf>
    <xf numFmtId="0" fontId="5" fillId="0" borderId="96" xfId="1" applyFont="1" applyFill="1" applyBorder="1" applyAlignment="1">
      <alignment horizontal="left" vertical="center" wrapText="1"/>
    </xf>
    <xf numFmtId="0" fontId="5" fillId="0" borderId="95" xfId="1" applyFont="1" applyFill="1" applyBorder="1" applyAlignment="1">
      <alignment horizontal="left" vertical="center" wrapText="1"/>
    </xf>
    <xf numFmtId="0" fontId="5" fillId="0" borderId="90" xfId="1" applyFont="1" applyFill="1" applyBorder="1" applyAlignment="1">
      <alignment horizontal="left" vertical="center" wrapText="1"/>
    </xf>
    <xf numFmtId="0" fontId="5" fillId="0" borderId="89" xfId="1" applyFont="1" applyFill="1" applyBorder="1" applyAlignment="1">
      <alignment horizontal="left" vertical="center" wrapText="1"/>
    </xf>
    <xf numFmtId="0" fontId="5" fillId="0" borderId="70" xfId="1" applyFont="1" applyFill="1" applyBorder="1" applyAlignment="1">
      <alignment horizontal="left" vertical="center" wrapText="1"/>
    </xf>
    <xf numFmtId="0" fontId="5" fillId="0" borderId="69" xfId="1" applyFont="1" applyFill="1" applyBorder="1" applyAlignment="1">
      <alignment horizontal="left" vertical="center" wrapText="1"/>
    </xf>
    <xf numFmtId="0" fontId="5" fillId="0" borderId="277" xfId="1" applyFont="1" applyFill="1" applyBorder="1" applyAlignment="1">
      <alignment horizontal="left" vertical="center" wrapText="1"/>
    </xf>
    <xf numFmtId="0" fontId="5" fillId="0" borderId="66" xfId="1" applyFont="1" applyFill="1" applyBorder="1" applyAlignment="1">
      <alignment horizontal="left" vertical="center" wrapText="1"/>
    </xf>
    <xf numFmtId="0" fontId="5" fillId="0" borderId="56" xfId="1" applyFont="1" applyFill="1" applyBorder="1" applyAlignment="1">
      <alignment horizontal="left" vertical="center" wrapText="1"/>
    </xf>
    <xf numFmtId="0" fontId="5" fillId="0" borderId="65" xfId="1" applyFont="1" applyFill="1" applyBorder="1" applyAlignment="1">
      <alignment horizontal="left" vertical="center" wrapText="1"/>
    </xf>
    <xf numFmtId="0" fontId="5" fillId="0" borderId="76" xfId="1" applyFont="1" applyFill="1" applyBorder="1" applyAlignment="1">
      <alignment horizontal="left" vertical="center" wrapText="1"/>
    </xf>
    <xf numFmtId="0" fontId="5" fillId="0" borderId="75" xfId="1" applyFont="1" applyFill="1" applyBorder="1" applyAlignment="1">
      <alignment horizontal="left" vertical="center" wrapText="1"/>
    </xf>
    <xf numFmtId="0" fontId="5" fillId="0" borderId="74" xfId="1" applyFont="1" applyFill="1" applyBorder="1" applyAlignment="1">
      <alignment horizontal="left" vertical="center" wrapText="1"/>
    </xf>
    <xf numFmtId="0" fontId="5" fillId="0" borderId="216" xfId="1" applyFont="1" applyFill="1" applyBorder="1" applyAlignment="1">
      <alignment horizontal="left" vertical="center" wrapText="1"/>
    </xf>
    <xf numFmtId="0" fontId="5" fillId="0" borderId="245" xfId="1" applyFont="1" applyFill="1" applyBorder="1" applyAlignment="1">
      <alignment horizontal="left" vertical="center" wrapText="1"/>
    </xf>
    <xf numFmtId="0" fontId="5" fillId="0" borderId="201" xfId="1" applyFont="1" applyFill="1" applyBorder="1" applyAlignment="1">
      <alignment horizontal="left" vertical="center" wrapText="1"/>
    </xf>
    <xf numFmtId="0" fontId="5" fillId="0" borderId="68" xfId="1" applyFont="1" applyFill="1" applyBorder="1" applyAlignment="1">
      <alignment horizontal="left" vertical="center" wrapText="1"/>
    </xf>
    <xf numFmtId="0" fontId="5" fillId="0" borderId="304" xfId="1" applyFont="1" applyFill="1" applyBorder="1" applyAlignment="1">
      <alignment horizontal="left" vertical="center" wrapText="1"/>
    </xf>
    <xf numFmtId="0" fontId="5" fillId="0" borderId="305" xfId="1" applyFont="1" applyFill="1" applyBorder="1" applyAlignment="1">
      <alignment horizontal="left" vertical="center" wrapText="1"/>
    </xf>
    <xf numFmtId="0" fontId="5" fillId="0" borderId="119" xfId="1" applyFont="1" applyFill="1" applyBorder="1" applyAlignment="1">
      <alignment horizontal="left" vertical="center" wrapText="1"/>
    </xf>
    <xf numFmtId="0" fontId="5" fillId="0" borderId="209" xfId="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0" borderId="309" xfId="1" applyFont="1" applyFill="1" applyBorder="1" applyAlignment="1">
      <alignment vertical="center" wrapText="1"/>
    </xf>
    <xf numFmtId="0" fontId="5" fillId="0" borderId="175" xfId="1" applyFont="1" applyFill="1" applyBorder="1" applyAlignment="1">
      <alignment vertical="center" wrapText="1"/>
    </xf>
    <xf numFmtId="0" fontId="5" fillId="0" borderId="46" xfId="1" applyFont="1" applyFill="1" applyBorder="1" applyAlignment="1">
      <alignment vertical="center" wrapText="1"/>
    </xf>
    <xf numFmtId="0" fontId="5" fillId="0" borderId="42" xfId="1" applyFont="1" applyBorder="1" applyAlignment="1">
      <alignment vertical="center" wrapText="1"/>
    </xf>
    <xf numFmtId="0" fontId="5" fillId="2" borderId="37" xfId="1" applyFont="1" applyFill="1" applyBorder="1" applyAlignment="1">
      <alignment horizontal="center" vertical="center" shrinkToFit="1"/>
    </xf>
    <xf numFmtId="0" fontId="5" fillId="2" borderId="34" xfId="1" applyFont="1" applyFill="1" applyBorder="1" applyAlignment="1">
      <alignment horizontal="center" vertical="center" shrinkToFit="1"/>
    </xf>
    <xf numFmtId="0" fontId="5" fillId="0" borderId="38" xfId="1" applyFont="1" applyFill="1" applyBorder="1" applyAlignment="1">
      <alignment horizontal="left" vertical="center" wrapText="1"/>
    </xf>
    <xf numFmtId="0" fontId="5" fillId="0" borderId="12" xfId="1" applyFont="1" applyBorder="1" applyAlignment="1">
      <alignment horizontal="left" vertical="center" wrapText="1"/>
    </xf>
    <xf numFmtId="0" fontId="5" fillId="0" borderId="11" xfId="1" applyFont="1" applyBorder="1" applyAlignment="1">
      <alignment horizontal="left" vertical="center" wrapText="1"/>
    </xf>
    <xf numFmtId="0" fontId="5" fillId="0" borderId="62" xfId="1" applyFont="1" applyBorder="1" applyAlignment="1">
      <alignment horizontal="left" vertical="center" wrapText="1"/>
    </xf>
    <xf numFmtId="0" fontId="5" fillId="0" borderId="7" xfId="1" applyFont="1" applyBorder="1" applyAlignment="1">
      <alignment horizontal="left" vertical="center" wrapText="1"/>
    </xf>
    <xf numFmtId="0" fontId="5" fillId="0" borderId="6" xfId="1" applyFont="1" applyBorder="1" applyAlignment="1">
      <alignment horizontal="left" vertical="center" wrapText="1"/>
    </xf>
    <xf numFmtId="0" fontId="5" fillId="0" borderId="308" xfId="1" applyFont="1" applyFill="1" applyBorder="1" applyAlignment="1">
      <alignment vertical="center" wrapText="1"/>
    </xf>
    <xf numFmtId="0" fontId="5" fillId="0" borderId="83" xfId="1" applyFont="1" applyFill="1" applyBorder="1" applyAlignment="1">
      <alignment vertical="center" wrapText="1"/>
    </xf>
    <xf numFmtId="0" fontId="5" fillId="0" borderId="47" xfId="1" applyFont="1" applyFill="1" applyBorder="1" applyAlignment="1">
      <alignment vertical="center" wrapText="1"/>
    </xf>
    <xf numFmtId="0" fontId="5" fillId="0" borderId="55" xfId="1" applyFont="1" applyFill="1" applyBorder="1" applyAlignment="1">
      <alignment horizontal="left" vertical="center" wrapText="1"/>
    </xf>
    <xf numFmtId="0" fontId="5" fillId="0" borderId="211" xfId="1" applyFont="1" applyFill="1" applyBorder="1" applyAlignment="1">
      <alignment vertical="center" wrapText="1"/>
    </xf>
    <xf numFmtId="0" fontId="5" fillId="0" borderId="265" xfId="1" applyFont="1" applyFill="1" applyBorder="1" applyAlignment="1">
      <alignment vertical="center" wrapText="1"/>
    </xf>
    <xf numFmtId="0" fontId="5" fillId="0" borderId="302" xfId="1" applyFont="1" applyFill="1" applyBorder="1" applyAlignment="1">
      <alignment horizontal="left" vertical="center" wrapText="1"/>
    </xf>
    <xf numFmtId="0" fontId="5" fillId="0" borderId="296" xfId="1" applyFont="1" applyFill="1" applyBorder="1" applyAlignment="1">
      <alignment horizontal="left" vertical="center" wrapText="1"/>
    </xf>
    <xf numFmtId="0" fontId="5" fillId="0" borderId="297" xfId="1" applyFont="1" applyFill="1" applyBorder="1" applyAlignment="1">
      <alignment horizontal="left" vertical="center" wrapText="1"/>
    </xf>
    <xf numFmtId="0" fontId="5" fillId="0" borderId="265" xfId="1" applyFont="1" applyFill="1" applyBorder="1" applyAlignment="1">
      <alignment horizontal="left" vertical="center" wrapText="1"/>
    </xf>
    <xf numFmtId="0" fontId="5" fillId="10" borderId="12" xfId="4" applyFont="1" applyFill="1" applyBorder="1" applyAlignment="1">
      <alignment horizontal="left" vertical="center"/>
    </xf>
    <xf numFmtId="0" fontId="5" fillId="10" borderId="11" xfId="4" applyFont="1" applyFill="1" applyBorder="1" applyAlignment="1">
      <alignment horizontal="left" vertical="center"/>
    </xf>
    <xf numFmtId="0" fontId="5" fillId="0" borderId="79" xfId="4" applyFont="1" applyFill="1" applyBorder="1" applyAlignment="1">
      <alignment horizontal="left" vertical="center" wrapText="1"/>
    </xf>
    <xf numFmtId="0" fontId="5" fillId="0" borderId="81" xfId="4" applyFont="1" applyFill="1" applyBorder="1" applyAlignment="1">
      <alignment horizontal="left" vertical="center" wrapText="1"/>
    </xf>
    <xf numFmtId="0" fontId="5" fillId="0" borderId="163" xfId="4" applyFont="1" applyFill="1" applyBorder="1" applyAlignment="1">
      <alignment horizontal="left" vertical="center" wrapText="1"/>
    </xf>
    <xf numFmtId="0" fontId="5" fillId="0" borderId="309" xfId="4" applyFont="1" applyFill="1" applyBorder="1" applyAlignment="1">
      <alignment horizontal="left" vertical="center" wrapText="1"/>
    </xf>
    <xf numFmtId="0" fontId="5" fillId="0" borderId="310" xfId="4" applyFont="1" applyFill="1" applyBorder="1" applyAlignment="1">
      <alignment horizontal="left" vertical="center" wrapText="1"/>
    </xf>
    <xf numFmtId="0" fontId="5" fillId="10" borderId="405" xfId="4" applyFont="1" applyFill="1" applyBorder="1" applyAlignment="1">
      <alignment horizontal="left" vertical="center"/>
    </xf>
    <xf numFmtId="0" fontId="5" fillId="10" borderId="375" xfId="4" applyFont="1" applyFill="1" applyBorder="1" applyAlignment="1">
      <alignment horizontal="left" vertical="center"/>
    </xf>
    <xf numFmtId="0" fontId="33" fillId="0" borderId="410" xfId="4" applyFont="1" applyFill="1" applyBorder="1" applyAlignment="1">
      <alignment horizontal="left" vertical="center" wrapText="1"/>
    </xf>
    <xf numFmtId="0" fontId="33" fillId="0" borderId="407" xfId="4" applyFont="1" applyFill="1" applyBorder="1" applyAlignment="1">
      <alignment horizontal="left" vertical="center" wrapText="1"/>
    </xf>
    <xf numFmtId="0" fontId="5" fillId="0" borderId="413" xfId="0" applyFont="1" applyBorder="1" applyAlignment="1">
      <alignment horizontal="left" vertical="center" wrapText="1"/>
    </xf>
    <xf numFmtId="0" fontId="5" fillId="0" borderId="414" xfId="0" applyFont="1" applyBorder="1" applyAlignment="1">
      <alignment horizontal="left" vertical="center" wrapText="1"/>
    </xf>
    <xf numFmtId="0" fontId="33" fillId="0" borderId="417" xfId="4" applyFont="1" applyFill="1" applyBorder="1" applyAlignment="1">
      <alignment horizontal="left" vertical="center" wrapText="1"/>
    </xf>
    <xf numFmtId="0" fontId="33" fillId="0" borderId="408" xfId="4" applyFont="1" applyFill="1" applyBorder="1" applyAlignment="1">
      <alignment horizontal="left" vertical="center" wrapText="1"/>
    </xf>
    <xf numFmtId="0" fontId="33" fillId="0" borderId="415" xfId="4" applyFont="1" applyFill="1" applyBorder="1" applyAlignment="1">
      <alignment horizontal="left" vertical="center" wrapText="1"/>
    </xf>
    <xf numFmtId="0" fontId="33" fillId="0" borderId="416" xfId="4" applyFont="1" applyFill="1" applyBorder="1" applyAlignment="1">
      <alignment horizontal="left" vertical="center" wrapText="1"/>
    </xf>
    <xf numFmtId="0" fontId="33" fillId="0" borderId="409" xfId="4" applyFont="1" applyFill="1" applyBorder="1" applyAlignment="1">
      <alignment horizontal="left" vertical="center" wrapText="1"/>
    </xf>
    <xf numFmtId="0" fontId="33" fillId="0" borderId="406" xfId="4"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4" xfId="4" applyFont="1" applyFill="1" applyBorder="1" applyAlignment="1">
      <alignment horizontal="left" vertical="center" wrapText="1"/>
    </xf>
    <xf numFmtId="0" fontId="5" fillId="0" borderId="104" xfId="4" applyFont="1" applyFill="1" applyBorder="1" applyAlignment="1">
      <alignment horizontal="left" vertical="center" wrapText="1"/>
    </xf>
    <xf numFmtId="0" fontId="5" fillId="0" borderId="309" xfId="0" applyFont="1" applyFill="1" applyBorder="1" applyAlignment="1">
      <alignment horizontal="left" vertical="center" wrapText="1"/>
    </xf>
    <xf numFmtId="0" fontId="5" fillId="0" borderId="310" xfId="0" applyFont="1" applyFill="1" applyBorder="1" applyAlignment="1">
      <alignment horizontal="left" vertical="center" wrapText="1"/>
    </xf>
    <xf numFmtId="0" fontId="13" fillId="0" borderId="79" xfId="4" applyFont="1" applyFill="1" applyBorder="1" applyAlignment="1">
      <alignment horizontal="center" vertical="center"/>
    </xf>
    <xf numFmtId="178" fontId="13" fillId="0" borderId="79" xfId="4" applyNumberFormat="1" applyFont="1" applyFill="1" applyBorder="1" applyAlignment="1">
      <alignment horizontal="center" vertical="center"/>
    </xf>
    <xf numFmtId="176" fontId="13" fillId="0" borderId="79" xfId="4" applyNumberFormat="1" applyFont="1" applyFill="1" applyBorder="1" applyAlignment="1">
      <alignment horizontal="center" vertical="center"/>
    </xf>
    <xf numFmtId="178" fontId="13" fillId="0" borderId="309" xfId="4" applyNumberFormat="1" applyFont="1" applyFill="1" applyBorder="1" applyAlignment="1">
      <alignment horizontal="center" vertical="center"/>
    </xf>
    <xf numFmtId="178" fontId="13" fillId="0" borderId="310" xfId="4" applyNumberFormat="1" applyFont="1" applyFill="1" applyBorder="1" applyAlignment="1">
      <alignment horizontal="center" vertical="center"/>
    </xf>
    <xf numFmtId="178" fontId="13" fillId="0" borderId="79" xfId="4" applyNumberFormat="1" applyFont="1" applyFill="1" applyBorder="1" applyAlignment="1">
      <alignment horizontal="right" vertical="center"/>
    </xf>
    <xf numFmtId="178" fontId="13" fillId="0" borderId="79" xfId="5" applyNumberFormat="1" applyFont="1" applyFill="1" applyBorder="1" applyAlignment="1">
      <alignment horizontal="right" vertical="center"/>
    </xf>
    <xf numFmtId="178" fontId="13" fillId="9" borderId="79" xfId="4" applyNumberFormat="1" applyFont="1" applyFill="1" applyBorder="1" applyAlignment="1" applyProtection="1">
      <alignment horizontal="right" vertical="center"/>
      <protection locked="0"/>
    </xf>
    <xf numFmtId="178" fontId="13" fillId="9" borderId="79" xfId="5" applyNumberFormat="1" applyFont="1" applyFill="1" applyBorder="1" applyAlignment="1" applyProtection="1">
      <alignment horizontal="right" vertical="center"/>
      <protection locked="0"/>
    </xf>
    <xf numFmtId="0" fontId="13" fillId="0" borderId="0" xfId="4" applyFont="1" applyFill="1" applyBorder="1" applyAlignment="1">
      <alignment horizontal="center" vertical="center"/>
    </xf>
    <xf numFmtId="0" fontId="13" fillId="0" borderId="251" xfId="4" applyFont="1" applyFill="1" applyBorder="1" applyAlignment="1">
      <alignment horizontal="center" vertical="center"/>
    </xf>
    <xf numFmtId="179" fontId="13" fillId="10" borderId="79" xfId="4" applyNumberFormat="1" applyFont="1" applyFill="1" applyBorder="1" applyAlignment="1">
      <alignment horizontal="center" vertical="center"/>
    </xf>
    <xf numFmtId="0" fontId="13" fillId="10" borderId="79" xfId="4" applyFont="1" applyFill="1" applyBorder="1" applyAlignment="1">
      <alignment horizontal="center" vertical="center"/>
    </xf>
    <xf numFmtId="176" fontId="13" fillId="10" borderId="79" xfId="4" applyNumberFormat="1" applyFont="1" applyFill="1" applyBorder="1" applyAlignment="1">
      <alignment horizontal="center" vertical="center"/>
    </xf>
    <xf numFmtId="0" fontId="13" fillId="9" borderId="309" xfId="4" applyFont="1" applyFill="1" applyBorder="1" applyAlignment="1" applyProtection="1">
      <alignment horizontal="center" vertical="center"/>
      <protection locked="0"/>
    </xf>
    <xf numFmtId="0" fontId="13" fillId="9" borderId="310" xfId="4" applyFont="1" applyFill="1" applyBorder="1" applyAlignment="1" applyProtection="1">
      <alignment horizontal="center" vertical="center"/>
      <protection locked="0"/>
    </xf>
    <xf numFmtId="0" fontId="13" fillId="10" borderId="309" xfId="4" applyFont="1" applyFill="1" applyBorder="1" applyAlignment="1" applyProtection="1">
      <alignment horizontal="center" vertical="center"/>
    </xf>
    <xf numFmtId="0" fontId="13" fillId="10" borderId="310" xfId="4" applyFont="1" applyFill="1" applyBorder="1" applyAlignment="1" applyProtection="1">
      <alignment horizontal="center" vertical="center"/>
    </xf>
    <xf numFmtId="178" fontId="13" fillId="9" borderId="309" xfId="4" applyNumberFormat="1" applyFont="1" applyFill="1" applyBorder="1" applyAlignment="1" applyProtection="1">
      <alignment horizontal="right" vertical="center"/>
      <protection locked="0"/>
    </xf>
    <xf numFmtId="178" fontId="13" fillId="9" borderId="310" xfId="4" applyNumberFormat="1" applyFont="1" applyFill="1" applyBorder="1" applyAlignment="1" applyProtection="1">
      <alignment horizontal="right" vertical="center"/>
      <protection locked="0"/>
    </xf>
    <xf numFmtId="178" fontId="13" fillId="0" borderId="309" xfId="4" applyNumberFormat="1" applyFont="1" applyFill="1" applyBorder="1" applyAlignment="1">
      <alignment horizontal="right" vertical="center"/>
    </xf>
    <xf numFmtId="178" fontId="13" fillId="0" borderId="310" xfId="4" applyNumberFormat="1" applyFont="1" applyFill="1" applyBorder="1" applyAlignment="1">
      <alignment horizontal="right" vertical="center"/>
    </xf>
    <xf numFmtId="0" fontId="14" fillId="0" borderId="0" xfId="4" applyFont="1" applyFill="1" applyBorder="1" applyAlignment="1">
      <alignment horizontal="center" vertical="center"/>
    </xf>
    <xf numFmtId="0" fontId="14" fillId="10" borderId="0" xfId="4" applyFont="1" applyFill="1" applyBorder="1" applyAlignment="1" applyProtection="1">
      <alignment horizontal="left" vertical="center" wrapText="1"/>
      <protection locked="0"/>
    </xf>
    <xf numFmtId="0" fontId="14" fillId="0" borderId="0" xfId="4" applyFont="1" applyFill="1" applyBorder="1" applyAlignment="1">
      <alignment horizontal="center" vertical="center" wrapText="1"/>
    </xf>
    <xf numFmtId="0" fontId="14" fillId="10" borderId="0" xfId="4" applyFont="1" applyFill="1" applyBorder="1" applyAlignment="1" applyProtection="1">
      <alignment horizontal="center" vertical="center" wrapText="1"/>
      <protection locked="0"/>
    </xf>
    <xf numFmtId="0" fontId="11" fillId="9" borderId="309" xfId="4" applyFont="1" applyFill="1" applyBorder="1" applyAlignment="1" applyProtection="1">
      <alignment horizontal="center" vertical="center" shrinkToFit="1"/>
      <protection locked="0"/>
    </xf>
    <xf numFmtId="0" fontId="11" fillId="9" borderId="175" xfId="4" applyFont="1" applyFill="1" applyBorder="1" applyAlignment="1" applyProtection="1">
      <alignment horizontal="center" vertical="center" shrinkToFit="1"/>
      <protection locked="0"/>
    </xf>
    <xf numFmtId="0" fontId="11" fillId="9" borderId="310" xfId="4" applyFont="1" applyFill="1" applyBorder="1" applyAlignment="1" applyProtection="1">
      <alignment horizontal="center" vertical="center" shrinkToFit="1"/>
      <protection locked="0"/>
    </xf>
    <xf numFmtId="0" fontId="11" fillId="9" borderId="383" xfId="4" applyFont="1" applyFill="1" applyBorder="1" applyAlignment="1" applyProtection="1">
      <alignment horizontal="center" vertical="center" shrinkToFit="1"/>
      <protection locked="0"/>
    </xf>
    <xf numFmtId="0" fontId="11" fillId="9" borderId="381" xfId="4" applyFont="1" applyFill="1" applyBorder="1" applyAlignment="1" applyProtection="1">
      <alignment horizontal="center" vertical="center" shrinkToFit="1"/>
      <protection locked="0"/>
    </xf>
    <xf numFmtId="0" fontId="11" fillId="9" borderId="334" xfId="4" applyFont="1" applyFill="1" applyBorder="1" applyAlignment="1" applyProtection="1">
      <alignment horizontal="center" vertical="center" shrinkToFit="1"/>
      <protection locked="0"/>
    </xf>
    <xf numFmtId="0" fontId="11" fillId="0" borderId="368" xfId="4" applyFont="1" applyBorder="1" applyAlignment="1">
      <alignment horizontal="center" vertical="center" wrapText="1"/>
    </xf>
    <xf numFmtId="0" fontId="11" fillId="0" borderId="369" xfId="4" applyFont="1" applyBorder="1" applyAlignment="1">
      <alignment horizontal="center" vertical="center" wrapText="1"/>
    </xf>
    <xf numFmtId="1" fontId="11" fillId="0" borderId="370" xfId="4" applyNumberFormat="1" applyFont="1" applyBorder="1" applyAlignment="1">
      <alignment horizontal="center" vertical="center" wrapText="1"/>
    </xf>
    <xf numFmtId="1" fontId="11" fillId="0" borderId="369" xfId="4" applyNumberFormat="1" applyFont="1" applyBorder="1" applyAlignment="1">
      <alignment horizontal="center" vertical="center" wrapText="1"/>
    </xf>
    <xf numFmtId="0" fontId="11" fillId="9" borderId="360" xfId="4" applyFont="1" applyFill="1" applyBorder="1" applyAlignment="1" applyProtection="1">
      <alignment horizontal="left" vertical="center" wrapText="1"/>
      <protection locked="0"/>
    </xf>
    <xf numFmtId="0" fontId="11" fillId="9" borderId="249" xfId="4" applyFont="1" applyFill="1" applyBorder="1" applyAlignment="1" applyProtection="1">
      <alignment horizontal="left" vertical="center" wrapText="1"/>
      <protection locked="0"/>
    </xf>
    <xf numFmtId="0" fontId="11" fillId="9" borderId="363" xfId="4" applyFont="1" applyFill="1" applyBorder="1" applyAlignment="1" applyProtection="1">
      <alignment horizontal="left" vertical="center" wrapText="1"/>
      <protection locked="0"/>
    </xf>
    <xf numFmtId="0" fontId="11" fillId="9" borderId="329" xfId="4" applyFont="1" applyFill="1" applyBorder="1" applyAlignment="1" applyProtection="1">
      <alignment horizontal="left" vertical="center" wrapText="1"/>
      <protection locked="0"/>
    </xf>
    <xf numFmtId="0" fontId="11" fillId="9" borderId="330" xfId="4" applyFont="1" applyFill="1" applyBorder="1" applyAlignment="1" applyProtection="1">
      <alignment horizontal="left" vertical="center" wrapText="1"/>
      <protection locked="0"/>
    </xf>
    <xf numFmtId="0" fontId="11" fillId="9" borderId="331" xfId="4" applyFont="1" applyFill="1" applyBorder="1" applyAlignment="1" applyProtection="1">
      <alignment horizontal="left" vertical="center" wrapText="1"/>
      <protection locked="0"/>
    </xf>
    <xf numFmtId="177" fontId="11" fillId="0" borderId="390" xfId="4" applyNumberFormat="1" applyFont="1" applyBorder="1" applyAlignment="1">
      <alignment horizontal="center" vertical="center" wrapText="1"/>
    </xf>
    <xf numFmtId="177" fontId="11" fillId="0" borderId="386" xfId="4" applyNumberFormat="1" applyFont="1" applyBorder="1" applyAlignment="1">
      <alignment horizontal="center" vertical="center" wrapText="1"/>
    </xf>
    <xf numFmtId="177" fontId="11" fillId="0" borderId="391" xfId="4" applyNumberFormat="1" applyFont="1" applyBorder="1" applyAlignment="1">
      <alignment horizontal="center" vertical="center" wrapText="1"/>
    </xf>
    <xf numFmtId="179" fontId="13" fillId="0" borderId="79" xfId="4" applyNumberFormat="1" applyFont="1" applyFill="1" applyBorder="1" applyAlignment="1">
      <alignment horizontal="center" vertical="center"/>
    </xf>
    <xf numFmtId="0" fontId="13" fillId="0" borderId="79" xfId="4" applyNumberFormat="1" applyFont="1" applyFill="1" applyBorder="1" applyAlignment="1">
      <alignment horizontal="center" vertical="center"/>
    </xf>
    <xf numFmtId="0" fontId="11" fillId="0" borderId="339" xfId="4" applyFont="1" applyBorder="1" applyAlignment="1">
      <alignment horizontal="center" vertical="center"/>
    </xf>
    <xf numFmtId="0" fontId="11" fillId="0" borderId="328" xfId="4" applyFont="1" applyBorder="1" applyAlignment="1">
      <alignment horizontal="center" vertical="center"/>
    </xf>
    <xf numFmtId="0" fontId="11" fillId="7" borderId="319" xfId="4" applyFont="1" applyFill="1" applyBorder="1" applyAlignment="1" applyProtection="1">
      <alignment horizontal="center" vertical="center"/>
      <protection locked="0"/>
    </xf>
    <xf numFmtId="0" fontId="11" fillId="8" borderId="327" xfId="4" applyFont="1" applyFill="1" applyBorder="1" applyAlignment="1" applyProtection="1">
      <alignment horizontal="center" vertical="center"/>
      <protection locked="0"/>
    </xf>
    <xf numFmtId="0" fontId="11" fillId="7" borderId="324" xfId="4" applyFont="1" applyFill="1" applyBorder="1" applyAlignment="1" applyProtection="1">
      <alignment horizontal="center" vertical="center"/>
      <protection locked="0"/>
    </xf>
    <xf numFmtId="0" fontId="11" fillId="8" borderId="175" xfId="4" applyFont="1" applyFill="1" applyBorder="1" applyAlignment="1" applyProtection="1">
      <alignment horizontal="center" vertical="center"/>
      <protection locked="0"/>
    </xf>
    <xf numFmtId="0" fontId="11" fillId="8" borderId="323" xfId="4" applyFont="1" applyFill="1" applyBorder="1" applyAlignment="1" applyProtection="1">
      <alignment horizontal="center" vertical="center"/>
      <protection locked="0"/>
    </xf>
    <xf numFmtId="0" fontId="11" fillId="8" borderId="380" xfId="4" applyFont="1" applyFill="1" applyBorder="1" applyAlignment="1" applyProtection="1">
      <alignment horizontal="center" vertical="center"/>
      <protection locked="0"/>
    </xf>
    <xf numFmtId="0" fontId="11" fillId="8" borderId="381" xfId="4" applyFont="1" applyFill="1" applyBorder="1" applyAlignment="1" applyProtection="1">
      <alignment horizontal="center" vertical="center"/>
      <protection locked="0"/>
    </xf>
    <xf numFmtId="0" fontId="11" fillId="8" borderId="382" xfId="4" applyFont="1" applyFill="1" applyBorder="1" applyAlignment="1" applyProtection="1">
      <alignment horizontal="center" vertical="center"/>
      <protection locked="0"/>
    </xf>
    <xf numFmtId="0" fontId="11" fillId="7" borderId="360" xfId="4" applyFont="1" applyFill="1" applyBorder="1" applyAlignment="1" applyProtection="1">
      <alignment horizontal="center" vertical="center" shrinkToFit="1"/>
      <protection locked="0"/>
    </xf>
    <xf numFmtId="0" fontId="11" fillId="7" borderId="361" xfId="4" applyFont="1" applyFill="1" applyBorder="1" applyAlignment="1" applyProtection="1">
      <alignment horizontal="center" vertical="center" shrinkToFit="1"/>
      <protection locked="0"/>
    </xf>
    <xf numFmtId="0" fontId="11" fillId="7" borderId="329" xfId="4" applyFont="1" applyFill="1" applyBorder="1" applyAlignment="1" applyProtection="1">
      <alignment horizontal="center" vertical="center" shrinkToFit="1"/>
      <protection locked="0"/>
    </xf>
    <xf numFmtId="0" fontId="11" fillId="7" borderId="332" xfId="4" applyFont="1" applyFill="1" applyBorder="1" applyAlignment="1" applyProtection="1">
      <alignment horizontal="center" vertical="center" shrinkToFit="1"/>
      <protection locked="0"/>
    </xf>
    <xf numFmtId="0" fontId="11" fillId="7" borderId="362" xfId="4" applyFont="1" applyFill="1" applyBorder="1" applyAlignment="1" applyProtection="1">
      <alignment horizontal="center" vertical="center" wrapText="1"/>
      <protection locked="0"/>
    </xf>
    <xf numFmtId="0" fontId="11" fillId="7" borderId="361" xfId="4" applyFont="1" applyFill="1" applyBorder="1" applyAlignment="1" applyProtection="1">
      <alignment horizontal="center" vertical="center" wrapText="1"/>
      <protection locked="0"/>
    </xf>
    <xf numFmtId="0" fontId="11" fillId="7" borderId="333" xfId="4" applyFont="1" applyFill="1" applyBorder="1" applyAlignment="1" applyProtection="1">
      <alignment horizontal="center" vertical="center" wrapText="1"/>
      <protection locked="0"/>
    </xf>
    <xf numFmtId="0" fontId="11" fillId="7" borderId="332" xfId="4" applyFont="1" applyFill="1" applyBorder="1" applyAlignment="1" applyProtection="1">
      <alignment horizontal="center" vertical="center" wrapText="1"/>
      <protection locked="0"/>
    </xf>
    <xf numFmtId="0" fontId="11" fillId="7" borderId="362" xfId="4" applyFont="1" applyFill="1" applyBorder="1" applyAlignment="1" applyProtection="1">
      <alignment horizontal="center" vertical="center" shrinkToFit="1"/>
      <protection locked="0"/>
    </xf>
    <xf numFmtId="0" fontId="11" fillId="7" borderId="249" xfId="4" applyFont="1" applyFill="1" applyBorder="1" applyAlignment="1" applyProtection="1">
      <alignment horizontal="center" vertical="center" shrinkToFit="1"/>
      <protection locked="0"/>
    </xf>
    <xf numFmtId="0" fontId="11" fillId="7" borderId="333" xfId="4" applyFont="1" applyFill="1" applyBorder="1" applyAlignment="1" applyProtection="1">
      <alignment horizontal="center" vertical="center" shrinkToFit="1"/>
      <protection locked="0"/>
    </xf>
    <xf numFmtId="0" fontId="11" fillId="7" borderId="330" xfId="4" applyFont="1" applyFill="1" applyBorder="1" applyAlignment="1" applyProtection="1">
      <alignment horizontal="center" vertical="center" shrinkToFit="1"/>
      <protection locked="0"/>
    </xf>
    <xf numFmtId="0" fontId="11" fillId="9" borderId="374" xfId="4" applyFont="1" applyFill="1" applyBorder="1" applyAlignment="1" applyProtection="1">
      <alignment horizontal="left" vertical="center" wrapText="1"/>
      <protection locked="0"/>
    </xf>
    <xf numFmtId="0" fontId="11" fillId="9" borderId="251" xfId="4" applyFont="1" applyFill="1" applyBorder="1" applyAlignment="1" applyProtection="1">
      <alignment horizontal="left" vertical="center" wrapText="1"/>
      <protection locked="0"/>
    </xf>
    <xf numFmtId="0" fontId="11" fillId="9" borderId="379" xfId="4" applyFont="1" applyFill="1" applyBorder="1" applyAlignment="1" applyProtection="1">
      <alignment horizontal="left" vertical="center" wrapText="1"/>
      <protection locked="0"/>
    </xf>
    <xf numFmtId="177" fontId="11" fillId="0" borderId="377" xfId="4" applyNumberFormat="1" applyFont="1" applyBorder="1" applyAlignment="1">
      <alignment horizontal="center" vertical="center" wrapText="1"/>
    </xf>
    <xf numFmtId="177" fontId="11" fillId="0" borderId="373" xfId="4" applyNumberFormat="1" applyFont="1" applyBorder="1" applyAlignment="1">
      <alignment horizontal="center" vertical="center" wrapText="1"/>
    </xf>
    <xf numFmtId="177" fontId="11" fillId="0" borderId="378" xfId="4" applyNumberFormat="1" applyFont="1" applyBorder="1" applyAlignment="1">
      <alignment horizontal="center" vertical="center" wrapText="1"/>
    </xf>
    <xf numFmtId="0" fontId="11" fillId="0" borderId="351" xfId="4" applyFont="1" applyBorder="1" applyAlignment="1">
      <alignment horizontal="center" vertical="center"/>
    </xf>
    <xf numFmtId="0" fontId="11" fillId="8" borderId="319" xfId="4" applyFont="1" applyFill="1" applyBorder="1" applyAlignment="1" applyProtection="1">
      <alignment horizontal="center" vertical="center"/>
      <protection locked="0"/>
    </xf>
    <xf numFmtId="0" fontId="11" fillId="8" borderId="324" xfId="4" applyFont="1" applyFill="1" applyBorder="1" applyAlignment="1" applyProtection="1">
      <alignment horizontal="center" vertical="center"/>
      <protection locked="0"/>
    </xf>
    <xf numFmtId="0" fontId="11" fillId="7" borderId="374" xfId="4" applyFont="1" applyFill="1" applyBorder="1" applyAlignment="1" applyProtection="1">
      <alignment horizontal="center" vertical="center" shrinkToFit="1"/>
      <protection locked="0"/>
    </xf>
    <xf numFmtId="0" fontId="11" fillId="7" borderId="375" xfId="4" applyFont="1" applyFill="1" applyBorder="1" applyAlignment="1" applyProtection="1">
      <alignment horizontal="center" vertical="center" shrinkToFit="1"/>
      <protection locked="0"/>
    </xf>
    <xf numFmtId="0" fontId="11" fillId="7" borderId="376" xfId="4" applyFont="1" applyFill="1" applyBorder="1" applyAlignment="1" applyProtection="1">
      <alignment horizontal="center" vertical="center" wrapText="1"/>
      <protection locked="0"/>
    </xf>
    <xf numFmtId="0" fontId="11" fillId="7" borderId="375" xfId="4" applyFont="1" applyFill="1" applyBorder="1" applyAlignment="1" applyProtection="1">
      <alignment horizontal="center" vertical="center" wrapText="1"/>
      <protection locked="0"/>
    </xf>
    <xf numFmtId="0" fontId="11" fillId="7" borderId="376" xfId="4" applyFont="1" applyFill="1" applyBorder="1" applyAlignment="1" applyProtection="1">
      <alignment horizontal="center" vertical="center" shrinkToFit="1"/>
      <protection locked="0"/>
    </xf>
    <xf numFmtId="0" fontId="11" fillId="7" borderId="251" xfId="4" applyFont="1" applyFill="1" applyBorder="1" applyAlignment="1" applyProtection="1">
      <alignment horizontal="center" vertical="center" shrinkToFit="1"/>
      <protection locked="0"/>
    </xf>
    <xf numFmtId="0" fontId="11" fillId="9" borderId="321" xfId="4" applyFont="1" applyFill="1" applyBorder="1" applyAlignment="1" applyProtection="1">
      <alignment horizontal="left" vertical="center" wrapText="1"/>
      <protection locked="0"/>
    </xf>
    <xf numFmtId="0" fontId="11" fillId="9" borderId="0" xfId="4" applyFont="1" applyFill="1" applyBorder="1" applyAlignment="1" applyProtection="1">
      <alignment horizontal="left" vertical="center" wrapText="1"/>
      <protection locked="0"/>
    </xf>
    <xf numFmtId="0" fontId="11" fillId="9" borderId="322" xfId="4" applyFont="1" applyFill="1" applyBorder="1" applyAlignment="1" applyProtection="1">
      <alignment horizontal="left" vertical="center" wrapText="1"/>
      <protection locked="0"/>
    </xf>
    <xf numFmtId="177" fontId="11" fillId="0" borderId="358" xfId="4" applyNumberFormat="1" applyFont="1" applyBorder="1" applyAlignment="1">
      <alignment horizontal="center" vertical="center" wrapText="1"/>
    </xf>
    <xf numFmtId="177" fontId="11" fillId="0" borderId="354" xfId="4" applyNumberFormat="1" applyFont="1" applyBorder="1" applyAlignment="1">
      <alignment horizontal="center" vertical="center" wrapText="1"/>
    </xf>
    <xf numFmtId="177" fontId="11" fillId="0" borderId="359" xfId="4" applyNumberFormat="1" applyFont="1" applyBorder="1" applyAlignment="1">
      <alignment horizontal="center" vertical="center" wrapText="1"/>
    </xf>
    <xf numFmtId="0" fontId="11" fillId="7" borderId="321" xfId="4" applyFont="1" applyFill="1" applyBorder="1" applyAlignment="1" applyProtection="1">
      <alignment horizontal="center" vertical="center" shrinkToFit="1"/>
      <protection locked="0"/>
    </xf>
    <xf numFmtId="0" fontId="11" fillId="7" borderId="201" xfId="4" applyFont="1" applyFill="1" applyBorder="1" applyAlignment="1" applyProtection="1">
      <alignment horizontal="center" vertical="center" shrinkToFit="1"/>
      <protection locked="0"/>
    </xf>
    <xf numFmtId="0" fontId="11" fillId="7" borderId="113" xfId="4" applyFont="1" applyFill="1" applyBorder="1" applyAlignment="1" applyProtection="1">
      <alignment horizontal="center" vertical="center" wrapText="1"/>
      <protection locked="0"/>
    </xf>
    <xf numFmtId="0" fontId="11" fillId="7" borderId="201" xfId="4" applyFont="1" applyFill="1" applyBorder="1" applyAlignment="1" applyProtection="1">
      <alignment horizontal="center" vertical="center" wrapText="1"/>
      <protection locked="0"/>
    </xf>
    <xf numFmtId="0" fontId="11" fillId="7" borderId="113" xfId="4" applyFont="1" applyFill="1" applyBorder="1" applyAlignment="1" applyProtection="1">
      <alignment horizontal="center" vertical="center" shrinkToFit="1"/>
      <protection locked="0"/>
    </xf>
    <xf numFmtId="0" fontId="11" fillId="7" borderId="0" xfId="4" applyFont="1" applyFill="1" applyBorder="1" applyAlignment="1" applyProtection="1">
      <alignment horizontal="center" vertical="center" shrinkToFit="1"/>
      <protection locked="0"/>
    </xf>
    <xf numFmtId="0" fontId="11" fillId="0" borderId="311" xfId="4" applyFont="1" applyBorder="1" applyAlignment="1">
      <alignment horizontal="center" vertical="center"/>
    </xf>
    <xf numFmtId="0" fontId="11" fillId="0" borderId="319" xfId="4" applyFont="1" applyBorder="1" applyAlignment="1">
      <alignment horizontal="center" vertical="center"/>
    </xf>
    <xf numFmtId="0" fontId="11" fillId="0" borderId="327" xfId="4" applyFont="1" applyBorder="1" applyAlignment="1">
      <alignment horizontal="center" vertical="center"/>
    </xf>
    <xf numFmtId="0" fontId="15" fillId="0" borderId="312" xfId="4" applyFont="1" applyBorder="1" applyAlignment="1">
      <alignment horizontal="center" vertical="center" wrapText="1"/>
    </xf>
    <xf numFmtId="0" fontId="15" fillId="0" borderId="320" xfId="4" applyFont="1" applyBorder="1" applyAlignment="1">
      <alignment horizontal="center" vertical="center" wrapText="1"/>
    </xf>
    <xf numFmtId="0" fontId="15" fillId="0" borderId="328" xfId="4" applyFont="1" applyBorder="1" applyAlignment="1">
      <alignment horizontal="center" vertical="center" wrapText="1"/>
    </xf>
    <xf numFmtId="0" fontId="11" fillId="0" borderId="313" xfId="4" applyFont="1" applyBorder="1" applyAlignment="1">
      <alignment horizontal="center" vertical="center" wrapText="1"/>
    </xf>
    <xf numFmtId="0" fontId="11" fillId="0" borderId="314" xfId="4" applyFont="1" applyBorder="1" applyAlignment="1">
      <alignment horizontal="center" vertical="center"/>
    </xf>
    <xf numFmtId="0" fontId="11" fillId="0" borderId="315" xfId="4" applyFont="1" applyBorder="1" applyAlignment="1">
      <alignment horizontal="center" vertical="center"/>
    </xf>
    <xf numFmtId="0" fontId="11" fillId="0" borderId="321" xfId="4" applyFont="1" applyBorder="1" applyAlignment="1">
      <alignment horizontal="center" vertical="center"/>
    </xf>
    <xf numFmtId="0" fontId="11" fillId="0" borderId="0" xfId="4" applyFont="1" applyBorder="1" applyAlignment="1">
      <alignment horizontal="center" vertical="center"/>
    </xf>
    <xf numFmtId="0" fontId="11" fillId="0" borderId="322" xfId="4" applyFont="1" applyBorder="1" applyAlignment="1">
      <alignment horizontal="center" vertical="center"/>
    </xf>
    <xf numFmtId="0" fontId="11" fillId="0" borderId="329" xfId="4" applyFont="1" applyBorder="1" applyAlignment="1">
      <alignment horizontal="center" vertical="center"/>
    </xf>
    <xf numFmtId="0" fontId="11" fillId="0" borderId="330" xfId="4" applyFont="1" applyBorder="1" applyAlignment="1">
      <alignment horizontal="center" vertical="center"/>
    </xf>
    <xf numFmtId="0" fontId="11" fillId="0" borderId="331" xfId="4" applyFont="1" applyBorder="1" applyAlignment="1">
      <alignment horizontal="center" vertical="center"/>
    </xf>
    <xf numFmtId="0" fontId="11" fillId="0" borderId="316" xfId="4" applyFont="1" applyBorder="1" applyAlignment="1">
      <alignment horizontal="center" vertical="center" wrapText="1"/>
    </xf>
    <xf numFmtId="0" fontId="11" fillId="0" borderId="321" xfId="4" applyFont="1" applyBorder="1" applyAlignment="1">
      <alignment horizontal="center" vertical="center" wrapText="1"/>
    </xf>
    <xf numFmtId="0" fontId="11" fillId="0" borderId="201" xfId="4" applyFont="1" applyBorder="1" applyAlignment="1">
      <alignment horizontal="center" vertical="center" wrapText="1"/>
    </xf>
    <xf numFmtId="0" fontId="11" fillId="0" borderId="329" xfId="4" applyFont="1" applyBorder="1" applyAlignment="1">
      <alignment horizontal="center" vertical="center" wrapText="1"/>
    </xf>
    <xf numFmtId="0" fontId="11" fillId="0" borderId="332" xfId="4" applyFont="1" applyBorder="1" applyAlignment="1">
      <alignment horizontal="center" vertical="center" wrapText="1"/>
    </xf>
    <xf numFmtId="0" fontId="13" fillId="0" borderId="317" xfId="4" applyFont="1" applyBorder="1" applyAlignment="1">
      <alignment horizontal="center" vertical="center" wrapText="1"/>
    </xf>
    <xf numFmtId="0" fontId="13" fillId="0" borderId="316" xfId="4" applyFont="1" applyBorder="1" applyAlignment="1">
      <alignment horizontal="center" vertical="center" wrapText="1"/>
    </xf>
    <xf numFmtId="0" fontId="13" fillId="0" borderId="113" xfId="4" applyFont="1" applyBorder="1" applyAlignment="1">
      <alignment horizontal="center" vertical="center" wrapText="1"/>
    </xf>
    <xf numFmtId="0" fontId="13" fillId="0" borderId="201" xfId="4" applyFont="1" applyBorder="1" applyAlignment="1">
      <alignment horizontal="center" vertical="center" wrapText="1"/>
    </xf>
    <xf numFmtId="0" fontId="13" fillId="0" borderId="333" xfId="4" applyFont="1" applyBorder="1" applyAlignment="1">
      <alignment horizontal="center" vertical="center" wrapText="1"/>
    </xf>
    <xf numFmtId="0" fontId="13" fillId="0" borderId="332" xfId="4" applyFont="1" applyBorder="1" applyAlignment="1">
      <alignment horizontal="center" vertical="center" wrapText="1"/>
    </xf>
    <xf numFmtId="0" fontId="11" fillId="0" borderId="348" xfId="4" applyFont="1" applyBorder="1" applyAlignment="1">
      <alignment horizontal="center" vertical="center" wrapText="1"/>
    </xf>
    <xf numFmtId="0" fontId="11" fillId="0" borderId="349" xfId="4" applyFont="1" applyBorder="1" applyAlignment="1">
      <alignment horizontal="center" vertical="center" wrapText="1"/>
    </xf>
    <xf numFmtId="1" fontId="11" fillId="0" borderId="350" xfId="4" applyNumberFormat="1" applyFont="1" applyBorder="1" applyAlignment="1">
      <alignment horizontal="center" vertical="center" wrapText="1"/>
    </xf>
    <xf numFmtId="1" fontId="11" fillId="0" borderId="349" xfId="4" applyNumberFormat="1" applyFont="1" applyBorder="1" applyAlignment="1">
      <alignment horizontal="center" vertical="center" wrapText="1"/>
    </xf>
    <xf numFmtId="0" fontId="11" fillId="9" borderId="313" xfId="4" applyFont="1" applyFill="1" applyBorder="1" applyAlignment="1" applyProtection="1">
      <alignment horizontal="left" vertical="center" wrapText="1"/>
      <protection locked="0"/>
    </xf>
    <xf numFmtId="0" fontId="11" fillId="9" borderId="314" xfId="4" applyFont="1" applyFill="1" applyBorder="1" applyAlignment="1" applyProtection="1">
      <alignment horizontal="left" vertical="center" wrapText="1"/>
      <protection locked="0"/>
    </xf>
    <xf numFmtId="0" fontId="11" fillId="9" borderId="315" xfId="4" applyFont="1" applyFill="1" applyBorder="1" applyAlignment="1" applyProtection="1">
      <alignment horizontal="left" vertical="center" wrapText="1"/>
      <protection locked="0"/>
    </xf>
    <xf numFmtId="0" fontId="11" fillId="7" borderId="311" xfId="4" applyFont="1" applyFill="1" applyBorder="1" applyAlignment="1" applyProtection="1">
      <alignment horizontal="center" vertical="center"/>
      <protection locked="0"/>
    </xf>
    <xf numFmtId="0" fontId="11" fillId="7" borderId="340" xfId="4" applyFont="1" applyFill="1" applyBorder="1" applyAlignment="1" applyProtection="1">
      <alignment horizontal="center" vertical="center"/>
      <protection locked="0"/>
    </xf>
    <xf numFmtId="0" fontId="11" fillId="8" borderId="341" xfId="4" applyFont="1" applyFill="1" applyBorder="1" applyAlignment="1" applyProtection="1">
      <alignment horizontal="center" vertical="center"/>
      <protection locked="0"/>
    </xf>
    <xf numFmtId="0" fontId="11" fillId="8" borderId="342" xfId="4" applyFont="1" applyFill="1" applyBorder="1" applyAlignment="1" applyProtection="1">
      <alignment horizontal="center" vertical="center"/>
      <protection locked="0"/>
    </xf>
    <xf numFmtId="0" fontId="11" fillId="7" borderId="313" xfId="4" applyFont="1" applyFill="1" applyBorder="1" applyAlignment="1" applyProtection="1">
      <alignment horizontal="center" vertical="center" shrinkToFit="1"/>
      <protection locked="0"/>
    </xf>
    <xf numFmtId="0" fontId="11" fillId="7" borderId="316" xfId="4" applyFont="1" applyFill="1" applyBorder="1" applyAlignment="1" applyProtection="1">
      <alignment horizontal="center" vertical="center" shrinkToFit="1"/>
      <protection locked="0"/>
    </xf>
    <xf numFmtId="0" fontId="11" fillId="7" borderId="317" xfId="4" applyFont="1" applyFill="1" applyBorder="1" applyAlignment="1" applyProtection="1">
      <alignment horizontal="center" vertical="center" wrapText="1"/>
      <protection locked="0"/>
    </xf>
    <xf numFmtId="0" fontId="11" fillId="7" borderId="316" xfId="4" applyFont="1" applyFill="1" applyBorder="1" applyAlignment="1" applyProtection="1">
      <alignment horizontal="center" vertical="center" wrapText="1"/>
      <protection locked="0"/>
    </xf>
    <xf numFmtId="0" fontId="11" fillId="7" borderId="317" xfId="4" applyFont="1" applyFill="1" applyBorder="1" applyAlignment="1" applyProtection="1">
      <alignment horizontal="center" vertical="center" shrinkToFit="1"/>
      <protection locked="0"/>
    </xf>
    <xf numFmtId="0" fontId="11" fillId="7" borderId="314" xfId="4" applyFont="1" applyFill="1" applyBorder="1" applyAlignment="1" applyProtection="1">
      <alignment horizontal="center" vertical="center" shrinkToFit="1"/>
      <protection locked="0"/>
    </xf>
    <xf numFmtId="0" fontId="11" fillId="9" borderId="343" xfId="4" applyFont="1" applyFill="1" applyBorder="1" applyAlignment="1" applyProtection="1">
      <alignment horizontal="center" vertical="center" shrinkToFit="1"/>
      <protection locked="0"/>
    </xf>
    <xf numFmtId="0" fontId="11" fillId="9" borderId="341" xfId="4" applyFont="1" applyFill="1" applyBorder="1" applyAlignment="1" applyProtection="1">
      <alignment horizontal="center" vertical="center" shrinkToFit="1"/>
      <protection locked="0"/>
    </xf>
    <xf numFmtId="0" fontId="11" fillId="9" borderId="344" xfId="4" applyFont="1" applyFill="1" applyBorder="1" applyAlignment="1" applyProtection="1">
      <alignment horizontal="center" vertical="center" shrinkToFit="1"/>
      <protection locked="0"/>
    </xf>
    <xf numFmtId="0" fontId="12" fillId="7" borderId="0" xfId="4" applyFont="1" applyFill="1" applyAlignment="1" applyProtection="1">
      <alignment horizontal="center" vertical="center" shrinkToFit="1"/>
      <protection locked="0"/>
    </xf>
    <xf numFmtId="0" fontId="12" fillId="8" borderId="0" xfId="4" applyFont="1" applyFill="1" applyAlignment="1" applyProtection="1">
      <alignment horizontal="center" vertical="center" shrinkToFit="1"/>
      <protection locked="0"/>
    </xf>
    <xf numFmtId="0" fontId="12" fillId="9" borderId="0" xfId="4" applyFont="1" applyFill="1" applyAlignment="1" applyProtection="1">
      <alignment horizontal="center" vertical="center"/>
      <protection locked="0"/>
    </xf>
    <xf numFmtId="0" fontId="12" fillId="0" borderId="0" xfId="4" applyFont="1" applyFill="1" applyAlignment="1">
      <alignment horizontal="center" vertical="center"/>
    </xf>
    <xf numFmtId="0" fontId="11" fillId="7" borderId="309" xfId="4" applyFont="1" applyFill="1" applyBorder="1" applyAlignment="1" applyProtection="1">
      <alignment horizontal="center" vertical="center"/>
      <protection locked="0"/>
    </xf>
    <xf numFmtId="0" fontId="11" fillId="8" borderId="310" xfId="4" applyFont="1" applyFill="1" applyBorder="1" applyAlignment="1" applyProtection="1">
      <alignment horizontal="center" vertical="center"/>
      <protection locked="0"/>
    </xf>
    <xf numFmtId="0" fontId="11" fillId="0" borderId="324" xfId="4" applyFont="1" applyFill="1" applyBorder="1" applyAlignment="1">
      <alignment horizontal="center" vertical="center"/>
    </xf>
    <xf numFmtId="0" fontId="11" fillId="0" borderId="175" xfId="4" applyFont="1" applyFill="1" applyBorder="1" applyAlignment="1">
      <alignment horizontal="center" vertical="center"/>
    </xf>
    <xf numFmtId="0" fontId="11" fillId="0" borderId="317" xfId="4" applyFont="1" applyBorder="1" applyAlignment="1">
      <alignment horizontal="center" vertical="center" wrapText="1"/>
    </xf>
    <xf numFmtId="0" fontId="11" fillId="0" borderId="314" xfId="4" applyFont="1" applyBorder="1" applyAlignment="1">
      <alignment horizontal="center" vertical="center" wrapText="1"/>
    </xf>
    <xf numFmtId="0" fontId="11" fillId="0" borderId="113" xfId="4" applyFont="1" applyBorder="1" applyAlignment="1">
      <alignment horizontal="center" vertical="center" wrapText="1"/>
    </xf>
    <xf numFmtId="0" fontId="11" fillId="0" borderId="0" xfId="4" applyFont="1" applyBorder="1" applyAlignment="1">
      <alignment horizontal="center" vertical="center" wrapText="1"/>
    </xf>
    <xf numFmtId="0" fontId="11" fillId="0" borderId="333" xfId="4" applyFont="1" applyBorder="1" applyAlignment="1">
      <alignment horizontal="center" vertical="center" wrapText="1"/>
    </xf>
    <xf numFmtId="0" fontId="11" fillId="0" borderId="330" xfId="4" applyFont="1" applyBorder="1" applyAlignment="1">
      <alignment horizontal="center" vertical="center" wrapText="1"/>
    </xf>
    <xf numFmtId="0" fontId="11" fillId="0" borderId="314" xfId="4" quotePrefix="1" applyFont="1" applyBorder="1" applyAlignment="1">
      <alignment horizontal="center" vertical="center"/>
    </xf>
    <xf numFmtId="0" fontId="14" fillId="0" borderId="318" xfId="4" applyFont="1" applyFill="1" applyBorder="1" applyAlignment="1">
      <alignment horizontal="center" vertical="center" wrapText="1"/>
    </xf>
    <xf numFmtId="0" fontId="14" fillId="0" borderId="315" xfId="4" applyFont="1" applyFill="1" applyBorder="1" applyAlignment="1">
      <alignment horizontal="center" vertical="center" wrapText="1"/>
    </xf>
    <xf numFmtId="0" fontId="14" fillId="0" borderId="62" xfId="4" applyFont="1" applyFill="1" applyBorder="1" applyAlignment="1">
      <alignment horizontal="center" vertical="center" wrapText="1"/>
    </xf>
    <xf numFmtId="0" fontId="14" fillId="0" borderId="322" xfId="4" applyFont="1" applyFill="1" applyBorder="1" applyAlignment="1">
      <alignment horizontal="center" vertical="center" wrapText="1"/>
    </xf>
    <xf numFmtId="0" fontId="14" fillId="0" borderId="338" xfId="4" applyFont="1" applyFill="1" applyBorder="1" applyAlignment="1">
      <alignment horizontal="center" vertical="center" wrapText="1"/>
    </xf>
    <xf numFmtId="0" fontId="14" fillId="0" borderId="331" xfId="4" applyFont="1" applyFill="1" applyBorder="1" applyAlignment="1">
      <alignment horizontal="center" vertical="center" wrapText="1"/>
    </xf>
    <xf numFmtId="0" fontId="14" fillId="0" borderId="313" xfId="4" applyFont="1" applyBorder="1" applyAlignment="1">
      <alignment horizontal="center" vertical="center" wrapText="1"/>
    </xf>
    <xf numFmtId="0" fontId="14" fillId="0" borderId="315" xfId="4" applyFont="1" applyBorder="1" applyAlignment="1">
      <alignment horizontal="center" vertical="center" wrapText="1"/>
    </xf>
    <xf numFmtId="0" fontId="14" fillId="0" borderId="321" xfId="4" applyFont="1" applyBorder="1" applyAlignment="1">
      <alignment horizontal="center" vertical="center" wrapText="1"/>
    </xf>
    <xf numFmtId="0" fontId="14" fillId="0" borderId="322" xfId="4" applyFont="1" applyBorder="1" applyAlignment="1">
      <alignment horizontal="center" vertical="center" wrapText="1"/>
    </xf>
    <xf numFmtId="0" fontId="14" fillId="0" borderId="329" xfId="4" applyFont="1" applyBorder="1" applyAlignment="1">
      <alignment horizontal="center" vertical="center" wrapText="1"/>
    </xf>
    <xf numFmtId="0" fontId="14" fillId="0" borderId="331" xfId="4" applyFont="1" applyBorder="1" applyAlignment="1">
      <alignment horizontal="center" vertical="center" wrapText="1"/>
    </xf>
    <xf numFmtId="0" fontId="11" fillId="0" borderId="315" xfId="4" applyFont="1" applyBorder="1" applyAlignment="1">
      <alignment horizontal="center" vertical="center" wrapText="1"/>
    </xf>
    <xf numFmtId="0" fontId="11" fillId="0" borderId="322" xfId="4" applyFont="1" applyBorder="1" applyAlignment="1">
      <alignment horizontal="center" vertical="center" wrapText="1"/>
    </xf>
    <xf numFmtId="0" fontId="11" fillId="0" borderId="331" xfId="4" applyFont="1" applyBorder="1" applyAlignment="1">
      <alignment horizontal="center" vertical="center" wrapText="1"/>
    </xf>
    <xf numFmtId="0" fontId="11" fillId="0" borderId="323" xfId="4" applyFont="1" applyFill="1" applyBorder="1" applyAlignment="1">
      <alignment horizontal="center" vertical="center"/>
    </xf>
    <xf numFmtId="0" fontId="11" fillId="9" borderId="309" xfId="4" applyFont="1" applyFill="1" applyBorder="1" applyAlignment="1" applyProtection="1">
      <alignment horizontal="center" vertical="center"/>
      <protection locked="0"/>
    </xf>
    <xf numFmtId="0" fontId="11" fillId="9" borderId="310" xfId="4" applyFont="1" applyFill="1" applyBorder="1" applyAlignment="1" applyProtection="1">
      <alignment horizontal="center" vertical="center"/>
      <protection locked="0"/>
    </xf>
    <xf numFmtId="0" fontId="11" fillId="10" borderId="309" xfId="4" applyFont="1" applyFill="1" applyBorder="1" applyAlignment="1" applyProtection="1">
      <alignment horizontal="center" vertical="center"/>
    </xf>
    <xf numFmtId="0" fontId="11" fillId="10" borderId="310" xfId="4" applyFont="1" applyFill="1" applyBorder="1" applyAlignment="1" applyProtection="1">
      <alignment horizontal="center" vertical="center"/>
    </xf>
    <xf numFmtId="0" fontId="19" fillId="10" borderId="79" xfId="4" applyFont="1" applyFill="1" applyBorder="1" applyAlignment="1" applyProtection="1">
      <alignment horizontal="center" vertical="center"/>
    </xf>
    <xf numFmtId="0" fontId="14" fillId="10" borderId="0" xfId="4" applyFont="1" applyFill="1" applyBorder="1" applyAlignment="1">
      <alignment horizontal="left" vertical="center" indent="1"/>
    </xf>
    <xf numFmtId="0" fontId="1" fillId="10" borderId="312" xfId="4" applyFill="1" applyBorder="1" applyAlignment="1">
      <alignment horizontal="center" vertical="center"/>
    </xf>
    <xf numFmtId="0" fontId="1" fillId="10" borderId="320" xfId="4" applyFill="1" applyBorder="1" applyAlignment="1">
      <alignment horizontal="center" vertical="center"/>
    </xf>
    <xf numFmtId="0" fontId="1" fillId="10" borderId="328" xfId="4" applyFill="1" applyBorder="1" applyAlignment="1">
      <alignment horizontal="center" vertical="center"/>
    </xf>
    <xf numFmtId="0" fontId="40" fillId="0" borderId="120" xfId="8" applyFont="1" applyBorder="1" applyAlignment="1">
      <alignment horizontal="center" vertical="center" wrapText="1"/>
    </xf>
    <xf numFmtId="0" fontId="39" fillId="0" borderId="120" xfId="8" applyFont="1" applyBorder="1" applyAlignment="1">
      <alignment horizontal="center" vertical="center"/>
    </xf>
    <xf numFmtId="0" fontId="40" fillId="0" borderId="0" xfId="8" applyFont="1" applyBorder="1" applyAlignment="1">
      <alignment horizontal="left" vertical="center"/>
    </xf>
    <xf numFmtId="0" fontId="46" fillId="0" borderId="0" xfId="8" applyFont="1" applyBorder="1" applyAlignment="1">
      <alignment horizontal="left"/>
    </xf>
  </cellXfs>
  <cellStyles count="10">
    <cellStyle name="Excel Built-in Explanatory Text" xfId="2" xr:uid="{3155B886-5303-4513-91D1-32BE92AE8263}"/>
    <cellStyle name="Excel Built-in Explanatory Text 2" xfId="8" xr:uid="{D739F144-1623-4051-80F3-99B71C0FE5A3}"/>
    <cellStyle name="ハイパーリンク 2" xfId="7" xr:uid="{01194780-DFD0-422A-9633-065B699CD6E1}"/>
    <cellStyle name="桁区切り 2" xfId="5" xr:uid="{21B466FC-B3DA-4F27-BA5C-3973C1E998E5}"/>
    <cellStyle name="標準" xfId="0" builtinId="0"/>
    <cellStyle name="標準 2" xfId="1" xr:uid="{8C4CBA59-5C74-4C9E-ACC0-2F8349869DE1}"/>
    <cellStyle name="標準 2 2" xfId="3" xr:uid="{538EF12B-DC14-4679-A1C8-9803A83C4273}"/>
    <cellStyle name="標準 3" xfId="4" xr:uid="{828EBD6F-B470-4134-84DF-7250BF7F2DD5}"/>
    <cellStyle name="標準 4" xfId="6" xr:uid="{1E0B933F-9B64-4472-A700-C9A54FD7DB76}"/>
    <cellStyle name="標準 5" xfId="9" xr:uid="{C2538C8F-4B4B-494B-B216-EDAC67559B87}"/>
  </cellStyles>
  <dxfs count="20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59530</xdr:colOff>
      <xdr:row>553</xdr:row>
      <xdr:rowOff>70842</xdr:rowOff>
    </xdr:from>
    <xdr:to>
      <xdr:col>8</xdr:col>
      <xdr:colOff>207818</xdr:colOff>
      <xdr:row>554</xdr:row>
      <xdr:rowOff>1588</xdr:rowOff>
    </xdr:to>
    <xdr:pic>
      <xdr:nvPicPr>
        <xdr:cNvPr id="8" name="図 7">
          <a:extLst>
            <a:ext uri="{FF2B5EF4-FFF2-40B4-BE49-F238E27FC236}">
              <a16:creationId xmlns:a16="http://schemas.microsoft.com/office/drawing/2014/main" id="{E1FAA20A-3DDF-4E5C-93C6-7878F0DD53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9621" y="411672069"/>
          <a:ext cx="6313561" cy="5119070"/>
        </a:xfrm>
        <a:prstGeom prst="rect">
          <a:avLst/>
        </a:prstGeom>
      </xdr:spPr>
    </xdr:pic>
    <xdr:clientData/>
  </xdr:twoCellAnchor>
  <xdr:twoCellAnchor editAs="oneCell">
    <xdr:from>
      <xdr:col>3</xdr:col>
      <xdr:colOff>71436</xdr:colOff>
      <xdr:row>554</xdr:row>
      <xdr:rowOff>27217</xdr:rowOff>
    </xdr:from>
    <xdr:to>
      <xdr:col>8</xdr:col>
      <xdr:colOff>259418</xdr:colOff>
      <xdr:row>554</xdr:row>
      <xdr:rowOff>3347360</xdr:rowOff>
    </xdr:to>
    <xdr:pic>
      <xdr:nvPicPr>
        <xdr:cNvPr id="9" name="図 8">
          <a:extLst>
            <a:ext uri="{FF2B5EF4-FFF2-40B4-BE49-F238E27FC236}">
              <a16:creationId xmlns:a16="http://schemas.microsoft.com/office/drawing/2014/main" id="{583F5B2D-DDAF-44F5-A6B1-1C28DA86713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86579" y="416950074"/>
          <a:ext cx="6365625" cy="3320143"/>
        </a:xfrm>
        <a:prstGeom prst="rect">
          <a:avLst/>
        </a:prstGeom>
      </xdr:spPr>
    </xdr:pic>
    <xdr:clientData/>
  </xdr:twoCellAnchor>
  <xdr:twoCellAnchor>
    <xdr:from>
      <xdr:col>1</xdr:col>
      <xdr:colOff>0</xdr:colOff>
      <xdr:row>1</xdr:row>
      <xdr:rowOff>69272</xdr:rowOff>
    </xdr:from>
    <xdr:to>
      <xdr:col>8</xdr:col>
      <xdr:colOff>245904</xdr:colOff>
      <xdr:row>2</xdr:row>
      <xdr:rowOff>381001</xdr:rowOff>
    </xdr:to>
    <xdr:sp macro="" textlink="">
      <xdr:nvSpPr>
        <xdr:cNvPr id="5" name="AutoShape 4">
          <a:extLst>
            <a:ext uri="{FF2B5EF4-FFF2-40B4-BE49-F238E27FC236}">
              <a16:creationId xmlns:a16="http://schemas.microsoft.com/office/drawing/2014/main" id="{C393016B-74B8-4BEF-8900-B95059A5C36E}"/>
            </a:ext>
          </a:extLst>
        </xdr:cNvPr>
        <xdr:cNvSpPr>
          <a:spLocks noChangeArrowheads="1"/>
        </xdr:cNvSpPr>
      </xdr:nvSpPr>
      <xdr:spPr bwMode="auto">
        <a:xfrm>
          <a:off x="134471" y="876096"/>
          <a:ext cx="7686609" cy="3012346"/>
        </a:xfrm>
        <a:prstGeom prst="roundRect">
          <a:avLst>
            <a:gd name="adj" fmla="val 14946"/>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rtl="0"/>
          <a:r>
            <a:rPr lang="ja-JP" altLang="ja-JP" sz="1000" b="0" i="0" baseline="0">
              <a:effectLst/>
              <a:latin typeface="+mn-lt"/>
              <a:ea typeface="+mn-ea"/>
              <a:cs typeface="+mn-cs"/>
            </a:rPr>
            <a:t>○確認事項の根拠となる条文及び通知等を記載しています。</a:t>
          </a:r>
          <a:endParaRPr lang="ja-JP" altLang="ja-JP" sz="70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000" b="0" i="0" baseline="0">
              <a:effectLst/>
              <a:latin typeface="+mn-lt"/>
              <a:ea typeface="+mn-ea"/>
              <a:cs typeface="+mn-cs"/>
            </a:rPr>
            <a:t>・「基準」･･･「指定地域密着型サービスの事業の人員、設備及び運営に関する基準（平</a:t>
          </a:r>
          <a:r>
            <a:rPr lang="en-US" altLang="ja-JP" sz="1000" b="0" i="0" baseline="0">
              <a:effectLst/>
              <a:latin typeface="+mn-lt"/>
              <a:ea typeface="+mn-ea"/>
              <a:cs typeface="+mn-cs"/>
            </a:rPr>
            <a:t>18</a:t>
          </a:r>
          <a:r>
            <a:rPr lang="ja-JP" altLang="ja-JP" sz="1000" b="0" i="0" baseline="0">
              <a:effectLst/>
              <a:latin typeface="+mn-lt"/>
              <a:ea typeface="+mn-ea"/>
              <a:cs typeface="+mn-cs"/>
            </a:rPr>
            <a:t>厚生労働省令第</a:t>
          </a:r>
          <a:r>
            <a:rPr lang="en-US" altLang="ja-JP" sz="1000" b="0" i="0" baseline="0">
              <a:effectLst/>
              <a:latin typeface="+mn-lt"/>
              <a:ea typeface="+mn-ea"/>
              <a:cs typeface="+mn-cs"/>
            </a:rPr>
            <a:t>34</a:t>
          </a:r>
          <a:r>
            <a:rPr lang="ja-JP" altLang="ja-JP" sz="1000" b="0" i="0" baseline="0">
              <a:effectLst/>
              <a:latin typeface="+mn-lt"/>
              <a:ea typeface="+mn-ea"/>
              <a:cs typeface="+mn-cs"/>
            </a:rPr>
            <a:t>号）」</a:t>
          </a:r>
          <a:endParaRPr lang="ja-JP" altLang="ja-JP" sz="700">
            <a:effectLst/>
          </a:endParaRPr>
        </a:p>
        <a:p>
          <a:pPr rtl="0"/>
          <a:r>
            <a:rPr lang="ja-JP" altLang="ja-JP" sz="1000" b="0" i="0" baseline="0">
              <a:effectLst/>
              <a:latin typeface="+mn-lt"/>
              <a:ea typeface="+mn-ea"/>
              <a:cs typeface="+mn-cs"/>
            </a:rPr>
            <a:t>・「平</a:t>
          </a:r>
          <a:r>
            <a:rPr lang="en-US" altLang="ja-JP" sz="1000" b="0" i="0" baseline="0">
              <a:effectLst/>
              <a:latin typeface="+mn-lt"/>
              <a:ea typeface="+mn-ea"/>
              <a:cs typeface="+mn-cs"/>
            </a:rPr>
            <a:t>18</a:t>
          </a:r>
          <a:r>
            <a:rPr lang="ja-JP" altLang="ja-JP" sz="1000" b="0" i="0" baseline="0">
              <a:effectLst/>
              <a:latin typeface="+mn-lt"/>
              <a:ea typeface="+mn-ea"/>
              <a:cs typeface="+mn-cs"/>
            </a:rPr>
            <a:t>厚告</a:t>
          </a:r>
          <a:r>
            <a:rPr lang="en-US" altLang="ja-JP" sz="1000" b="0" i="0" baseline="0">
              <a:effectLst/>
              <a:latin typeface="+mn-lt"/>
              <a:ea typeface="+mn-ea"/>
              <a:cs typeface="+mn-cs"/>
            </a:rPr>
            <a:t>126</a:t>
          </a:r>
          <a:r>
            <a:rPr lang="ja-JP" altLang="ja-JP" sz="1000" b="0" i="0" baseline="0">
              <a:effectLst/>
              <a:latin typeface="+mn-lt"/>
              <a:ea typeface="+mn-ea"/>
              <a:cs typeface="+mn-cs"/>
            </a:rPr>
            <a:t>号」･･･「指定地域密着型サービスに要する費用の額の算定に関する基準」</a:t>
          </a:r>
          <a:endParaRPr lang="ja-JP" altLang="ja-JP" sz="700">
            <a:effectLst/>
          </a:endParaRPr>
        </a:p>
        <a:p>
          <a:pPr rtl="0"/>
          <a:r>
            <a:rPr lang="ja-JP" altLang="ja-JP" sz="1000" b="0" i="0" baseline="0">
              <a:effectLst/>
              <a:latin typeface="+mn-lt"/>
              <a:ea typeface="+mn-ea"/>
              <a:cs typeface="+mn-cs"/>
            </a:rPr>
            <a:t>・「利用者等告示」･･･「厚生労働大臣が定める基準に適合する利用者等(平27告9</a:t>
          </a:r>
          <a:r>
            <a:rPr lang="en-US" altLang="ja-JP" sz="1000" b="0" i="0" baseline="0">
              <a:effectLst/>
              <a:latin typeface="+mn-lt"/>
              <a:ea typeface="+mn-ea"/>
              <a:cs typeface="+mn-cs"/>
            </a:rPr>
            <a:t>4</a:t>
          </a:r>
          <a:r>
            <a:rPr lang="ja-JP" altLang="ja-JP" sz="1000" b="0" i="0" baseline="0">
              <a:effectLst/>
              <a:latin typeface="+mn-lt"/>
              <a:ea typeface="+mn-ea"/>
              <a:cs typeface="+mn-cs"/>
            </a:rPr>
            <a:t>)」</a:t>
          </a:r>
          <a:endParaRPr lang="ja-JP" altLang="ja-JP" sz="700">
            <a:effectLst/>
          </a:endParaRPr>
        </a:p>
        <a:p>
          <a:pPr rtl="0"/>
          <a:r>
            <a:rPr lang="ja-JP" altLang="ja-JP" sz="1000" b="0" i="0" baseline="0">
              <a:effectLst/>
              <a:latin typeface="+mn-lt"/>
              <a:ea typeface="+mn-ea"/>
              <a:cs typeface="+mn-cs"/>
            </a:rPr>
            <a:t>・「基準告示」･･･「厚生労働大臣が定める基準(平27告95)」</a:t>
          </a:r>
          <a:endParaRPr lang="ja-JP" altLang="ja-JP" sz="700">
            <a:effectLst/>
          </a:endParaRPr>
        </a:p>
        <a:p>
          <a:pPr rtl="0"/>
          <a:r>
            <a:rPr lang="ja-JP" altLang="ja-JP" sz="1000" b="0" i="0" baseline="0">
              <a:effectLst/>
              <a:latin typeface="+mn-lt"/>
              <a:ea typeface="+mn-ea"/>
              <a:cs typeface="+mn-cs"/>
            </a:rPr>
            <a:t>・「施設基準」･･･「厚生労働大臣が定める施設基準(平27告96)」</a:t>
          </a:r>
          <a:endParaRPr lang="ja-JP" altLang="ja-JP" sz="700">
            <a:effectLst/>
          </a:endParaRPr>
        </a:p>
        <a:p>
          <a:pPr rtl="0"/>
          <a:r>
            <a:rPr lang="ja-JP" altLang="ja-JP" sz="1000" b="0" i="0" baseline="0">
              <a:effectLst/>
              <a:latin typeface="+mn-lt"/>
              <a:ea typeface="+mn-ea"/>
              <a:cs typeface="+mn-cs"/>
            </a:rPr>
            <a:t>・「平</a:t>
          </a:r>
          <a:r>
            <a:rPr lang="en-US" altLang="ja-JP" sz="1000" b="0" i="0" baseline="0">
              <a:effectLst/>
              <a:latin typeface="+mn-lt"/>
              <a:ea typeface="+mn-ea"/>
              <a:cs typeface="+mn-cs"/>
            </a:rPr>
            <a:t>18</a:t>
          </a:r>
          <a:r>
            <a:rPr lang="ja-JP" altLang="ja-JP" sz="1000" b="0" i="0" baseline="0">
              <a:effectLst/>
              <a:latin typeface="+mn-lt"/>
              <a:ea typeface="+mn-ea"/>
              <a:cs typeface="+mn-cs"/>
            </a:rPr>
            <a:t>老計」･･･「指定地域密着型サービス及び指定地域密着型介護予防サービスに関する基準について</a:t>
          </a:r>
          <a:endParaRPr lang="en-US" altLang="ja-JP" sz="1000" b="0" i="0" baseline="0">
            <a:effectLst/>
            <a:latin typeface="+mn-lt"/>
            <a:ea typeface="+mn-ea"/>
            <a:cs typeface="+mn-cs"/>
          </a:endParaRPr>
        </a:p>
        <a:p>
          <a:pPr rtl="0"/>
          <a:r>
            <a:rPr lang="ja-JP" altLang="en-US" sz="1000" b="0" i="0" baseline="0">
              <a:effectLst/>
              <a:latin typeface="+mn-lt"/>
              <a:ea typeface="+mn-ea"/>
              <a:cs typeface="+mn-cs"/>
            </a:rPr>
            <a:t>　　　　　　　　　</a:t>
          </a:r>
          <a:r>
            <a:rPr lang="ja-JP" altLang="ja-JP" sz="1000" b="0" i="0" baseline="0">
              <a:effectLst/>
              <a:latin typeface="+mn-lt"/>
              <a:ea typeface="+mn-ea"/>
              <a:cs typeface="+mn-cs"/>
            </a:rPr>
            <a:t>（平成</a:t>
          </a:r>
          <a:r>
            <a:rPr lang="en-US" altLang="ja-JP" sz="1000" b="0" i="0" baseline="0">
              <a:effectLst/>
              <a:latin typeface="+mn-lt"/>
              <a:ea typeface="+mn-ea"/>
              <a:cs typeface="+mn-cs"/>
            </a:rPr>
            <a:t>18</a:t>
          </a:r>
          <a:r>
            <a:rPr lang="ja-JP" altLang="ja-JP" sz="1000" b="0" i="0" baseline="0">
              <a:effectLst/>
              <a:latin typeface="+mn-lt"/>
              <a:ea typeface="+mn-ea"/>
              <a:cs typeface="+mn-cs"/>
            </a:rPr>
            <a:t>年</a:t>
          </a:r>
          <a:r>
            <a:rPr lang="en-US" altLang="ja-JP" sz="1000" b="0" i="0" baseline="0">
              <a:effectLst/>
              <a:latin typeface="+mn-lt"/>
              <a:ea typeface="+mn-ea"/>
              <a:cs typeface="+mn-cs"/>
            </a:rPr>
            <a:t>3</a:t>
          </a:r>
          <a:r>
            <a:rPr lang="ja-JP" altLang="ja-JP" sz="1000" b="0" i="0" baseline="0">
              <a:effectLst/>
              <a:latin typeface="+mn-lt"/>
              <a:ea typeface="+mn-ea"/>
              <a:cs typeface="+mn-cs"/>
            </a:rPr>
            <a:t>月</a:t>
          </a:r>
          <a:r>
            <a:rPr lang="en-US" altLang="ja-JP" sz="1000" b="0" i="0" baseline="0">
              <a:effectLst/>
              <a:latin typeface="+mn-lt"/>
              <a:ea typeface="+mn-ea"/>
              <a:cs typeface="+mn-cs"/>
            </a:rPr>
            <a:t>31</a:t>
          </a:r>
          <a:r>
            <a:rPr lang="ja-JP" altLang="ja-JP" sz="1000" b="0" i="0" baseline="0">
              <a:effectLst/>
              <a:latin typeface="+mn-lt"/>
              <a:ea typeface="+mn-ea"/>
              <a:cs typeface="+mn-cs"/>
            </a:rPr>
            <a:t>日）」</a:t>
          </a:r>
          <a:endParaRPr lang="en-US" altLang="ja-JP" sz="1000" b="0" i="0" baseline="0">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000" b="0" i="0" baseline="0">
              <a:effectLst/>
              <a:latin typeface="+mn-lt"/>
              <a:ea typeface="+mn-ea"/>
              <a:cs typeface="+mn-cs"/>
            </a:rPr>
            <a:t>・</a:t>
          </a:r>
          <a:r>
            <a:rPr kumimoji="1" lang="ja-JP" altLang="ja-JP" sz="1000">
              <a:effectLst/>
              <a:latin typeface="+mn-lt"/>
              <a:ea typeface="+mn-ea"/>
              <a:cs typeface="+mn-cs"/>
            </a:rPr>
            <a:t>「条例」</a:t>
          </a:r>
          <a:r>
            <a:rPr lang="ja-JP" altLang="ja-JP" sz="1000" b="0" i="0" baseline="0">
              <a:effectLst/>
              <a:latin typeface="+mn-lt"/>
              <a:ea typeface="+mn-ea"/>
              <a:cs typeface="+mn-cs"/>
            </a:rPr>
            <a:t>･･･「つくば市指定地域密着型サービスの指定基準に関する条例</a:t>
          </a:r>
          <a:r>
            <a:rPr kumimoji="1" lang="ja-JP" altLang="ja-JP" sz="1000">
              <a:effectLst/>
              <a:latin typeface="+mn-lt"/>
              <a:ea typeface="+mn-ea"/>
              <a:cs typeface="+mn-cs"/>
            </a:rPr>
            <a:t>」</a:t>
          </a:r>
          <a:endParaRPr lang="ja-JP" altLang="ja-JP" sz="700">
            <a:effectLst/>
          </a:endParaRPr>
        </a:p>
        <a:p>
          <a:pPr rtl="0"/>
          <a:endParaRPr lang="ja-JP" altLang="ja-JP" sz="700">
            <a:effectLst/>
          </a:endParaRPr>
        </a:p>
        <a:p>
          <a:pPr rtl="0" eaLnBrk="1" fontAlgn="auto" latinLnBrk="0" hangingPunct="1"/>
          <a:r>
            <a:rPr lang="ja-JP" altLang="ja-JP" sz="1000" b="0" i="0" baseline="0">
              <a:effectLst/>
              <a:latin typeface="+mn-lt"/>
              <a:ea typeface="+mn-ea"/>
              <a:cs typeface="+mn-cs"/>
            </a:rPr>
            <a:t>なお、「Ⅰ～Ⅳ」において「条例」で「基準」又は「予防基準」を準用する項目は、「基準」又は「予防基準」と記載しています。</a:t>
          </a:r>
          <a:endParaRPr lang="ja-JP" altLang="ja-JP" sz="7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C0DC9172-D97C-46B8-8663-FA67268AA60E}"/>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3" name="正方形/長方形 2">
          <a:extLst>
            <a:ext uri="{FF2B5EF4-FFF2-40B4-BE49-F238E27FC236}">
              <a16:creationId xmlns:a16="http://schemas.microsoft.com/office/drawing/2014/main" id="{6C70036B-FDD4-430A-8604-0BAC0D598C02}"/>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21CFADCA-5B42-4A0A-8995-054474EE6689}"/>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82202854/Downloads/2-3_&#27161;&#28310;&#27096;&#24335;1_06_&#21220;&#21209;&#34920;_&#22320;&#22495;&#23494;&#30528;&#22411;&#20171;&#35703;&#32769;&#20154;&#31119;&#31049;&#26045;&#35373;&#20837;&#25152;&#32773;&#29983;&#27963;&#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82202854.TSUKUBA.005\AppData\Local\Microsoft\Windows\INetCache\IE\7NKY6242\&#35469;&#30693;&#30151;&#23550;&#24540;&#22411;&#36890;&#25152;&#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ユニット型）"/>
      <sheetName val="【記載例】シフト記号表（勤務時間帯）"/>
      <sheetName val="（従来型）"/>
      <sheetName val="（ユニット型）"/>
      <sheetName val="シフト記号表（従来型・ユニット型共通）"/>
      <sheetName val="（従来型）記入方法"/>
      <sheetName val="（ユニット型）記入方法"/>
      <sheetName val="プルダウン・リスト（従来型・ユニット型共通）"/>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refreshError="1"/>
      <sheetData sheetId="3"/>
      <sheetData sheetId="4"/>
      <sheetData sheetId="5" refreshError="1"/>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認知症対応型通所介護"/>
      <sheetName val="①自己点検シート"/>
      <sheetName val="④利用者の状況"/>
      <sheetName val="認知症対応型通所（1枚版）"/>
      <sheetName val="認知症対応型通所（100名）"/>
      <sheetName val="シフト記号表（勤務時間帯）"/>
      <sheetName val="記入方法"/>
      <sheetName val="プルダウン・リスト"/>
      <sheetName val="Sheet5"/>
    </sheetNames>
    <sheetDataSet>
      <sheetData sheetId="0" refreshError="1"/>
      <sheetData sheetId="1" refreshError="1"/>
      <sheetData sheetId="2" refreshError="1"/>
      <sheetData sheetId="3" refreshError="1"/>
      <sheetData sheetId="4" refreshError="1"/>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6" refreshError="1"/>
      <sheetData sheetId="7">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ef013@city.tsukuba.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B64FA-91E8-4AAC-8BC2-989ABB79963A}">
  <dimension ref="A1:I27"/>
  <sheetViews>
    <sheetView tabSelected="1" workbookViewId="0">
      <selection sqref="A1:I1"/>
    </sheetView>
  </sheetViews>
  <sheetFormatPr defaultColWidth="9" defaultRowHeight="13.5" x14ac:dyDescent="0.15"/>
  <cols>
    <col min="1" max="5" width="10.625" style="659" customWidth="1"/>
    <col min="6" max="16384" width="9" style="659"/>
  </cols>
  <sheetData>
    <row r="1" spans="1:9" ht="18.75" x14ac:dyDescent="0.15">
      <c r="A1" s="720" t="s">
        <v>1249</v>
      </c>
      <c r="B1" s="720"/>
      <c r="C1" s="720"/>
      <c r="D1" s="720"/>
      <c r="E1" s="720"/>
      <c r="F1" s="720"/>
      <c r="G1" s="720"/>
      <c r="H1" s="720"/>
      <c r="I1" s="720"/>
    </row>
    <row r="2" spans="1:9" ht="18.75" x14ac:dyDescent="0.15">
      <c r="A2" s="720" t="s">
        <v>1250</v>
      </c>
      <c r="B2" s="720"/>
      <c r="C2" s="720"/>
      <c r="D2" s="720"/>
      <c r="E2" s="720"/>
      <c r="F2" s="720"/>
      <c r="G2" s="720"/>
      <c r="H2" s="720"/>
      <c r="I2" s="720"/>
    </row>
    <row r="3" spans="1:9" ht="15" customHeight="1" x14ac:dyDescent="0.15">
      <c r="A3" s="660"/>
      <c r="B3" s="660"/>
      <c r="C3" s="660"/>
      <c r="D3" s="660"/>
      <c r="E3" s="660"/>
      <c r="F3" s="661"/>
      <c r="G3" s="661"/>
      <c r="H3" s="661"/>
      <c r="I3" s="661"/>
    </row>
    <row r="4" spans="1:9" ht="24.95" customHeight="1" x14ac:dyDescent="0.15">
      <c r="F4" s="662" t="s">
        <v>1229</v>
      </c>
      <c r="G4" s="718"/>
      <c r="H4" s="718"/>
      <c r="I4" s="718"/>
    </row>
    <row r="5" spans="1:9" ht="24.95" customHeight="1" x14ac:dyDescent="0.15">
      <c r="F5" s="662" t="s">
        <v>1230</v>
      </c>
      <c r="G5" s="718"/>
      <c r="H5" s="718"/>
      <c r="I5" s="718"/>
    </row>
    <row r="6" spans="1:9" ht="24.95" customHeight="1" x14ac:dyDescent="0.15">
      <c r="F6" s="662" t="s">
        <v>1231</v>
      </c>
      <c r="G6" s="718"/>
      <c r="H6" s="718"/>
      <c r="I6" s="718"/>
    </row>
    <row r="7" spans="1:9" ht="24.95" customHeight="1" x14ac:dyDescent="0.15">
      <c r="F7" s="662" t="s">
        <v>1232</v>
      </c>
      <c r="G7" s="718"/>
      <c r="H7" s="718"/>
      <c r="I7" s="718"/>
    </row>
    <row r="9" spans="1:9" x14ac:dyDescent="0.15">
      <c r="A9" s="718" t="s">
        <v>1233</v>
      </c>
      <c r="B9" s="718"/>
      <c r="C9" s="718"/>
      <c r="D9" s="718"/>
      <c r="E9" s="718"/>
      <c r="F9" s="718" t="s">
        <v>1234</v>
      </c>
      <c r="G9" s="718"/>
      <c r="H9" s="718"/>
      <c r="I9" s="662" t="s">
        <v>1235</v>
      </c>
    </row>
    <row r="10" spans="1:9" ht="47.25" customHeight="1" x14ac:dyDescent="0.15">
      <c r="A10" s="716" t="s">
        <v>1236</v>
      </c>
      <c r="B10" s="717"/>
      <c r="C10" s="717"/>
      <c r="D10" s="717"/>
      <c r="E10" s="717"/>
      <c r="F10" s="718" t="s">
        <v>1237</v>
      </c>
      <c r="G10" s="718"/>
      <c r="H10" s="718"/>
      <c r="I10" s="663"/>
    </row>
    <row r="11" spans="1:9" ht="50.25" customHeight="1" x14ac:dyDescent="0.15">
      <c r="A11" s="716" t="s">
        <v>1238</v>
      </c>
      <c r="B11" s="717"/>
      <c r="C11" s="717"/>
      <c r="D11" s="717"/>
      <c r="E11" s="717"/>
      <c r="F11" s="718" t="s">
        <v>1237</v>
      </c>
      <c r="G11" s="718"/>
      <c r="H11" s="718"/>
      <c r="I11" s="663"/>
    </row>
    <row r="12" spans="1:9" ht="47.25" customHeight="1" x14ac:dyDescent="0.15">
      <c r="A12" s="716" t="s">
        <v>1239</v>
      </c>
      <c r="B12" s="717"/>
      <c r="C12" s="717"/>
      <c r="D12" s="717"/>
      <c r="E12" s="717"/>
      <c r="F12" s="718" t="s">
        <v>1237</v>
      </c>
      <c r="G12" s="718"/>
      <c r="H12" s="718"/>
      <c r="I12" s="663"/>
    </row>
    <row r="13" spans="1:9" ht="50.25" customHeight="1" x14ac:dyDescent="0.15">
      <c r="A13" s="716" t="s">
        <v>1240</v>
      </c>
      <c r="B13" s="717"/>
      <c r="C13" s="717"/>
      <c r="D13" s="717"/>
      <c r="E13" s="717"/>
      <c r="F13" s="718" t="s">
        <v>1237</v>
      </c>
      <c r="G13" s="718"/>
      <c r="H13" s="718"/>
      <c r="I13" s="663"/>
    </row>
    <row r="14" spans="1:9" x14ac:dyDescent="0.15">
      <c r="A14" s="664"/>
      <c r="B14" s="664"/>
      <c r="C14" s="664"/>
      <c r="D14" s="664"/>
      <c r="E14" s="664"/>
      <c r="F14" s="664"/>
      <c r="G14" s="664"/>
      <c r="H14" s="664"/>
      <c r="I14" s="664"/>
    </row>
    <row r="15" spans="1:9" x14ac:dyDescent="0.15">
      <c r="A15" s="664"/>
      <c r="B15" s="664"/>
      <c r="C15" s="664"/>
      <c r="D15" s="664"/>
      <c r="E15" s="664"/>
      <c r="F15" s="664"/>
      <c r="G15" s="664"/>
      <c r="H15" s="664"/>
      <c r="I15" s="664"/>
    </row>
    <row r="19" spans="1:9" x14ac:dyDescent="0.15">
      <c r="A19" s="659" t="s">
        <v>1241</v>
      </c>
    </row>
    <row r="20" spans="1:9" x14ac:dyDescent="0.15">
      <c r="A20" s="659" t="s">
        <v>1242</v>
      </c>
    </row>
    <row r="21" spans="1:9" x14ac:dyDescent="0.15">
      <c r="A21" s="659" t="s">
        <v>1243</v>
      </c>
    </row>
    <row r="22" spans="1:9" x14ac:dyDescent="0.15">
      <c r="A22" s="659" t="s">
        <v>1244</v>
      </c>
    </row>
    <row r="23" spans="1:9" x14ac:dyDescent="0.15">
      <c r="A23" s="659" t="s">
        <v>1245</v>
      </c>
    </row>
    <row r="24" spans="1:9" x14ac:dyDescent="0.15">
      <c r="A24" s="659" t="s">
        <v>1246</v>
      </c>
    </row>
    <row r="25" spans="1:9" x14ac:dyDescent="0.15">
      <c r="A25" s="659" t="s">
        <v>1247</v>
      </c>
    </row>
    <row r="26" spans="1:9" x14ac:dyDescent="0.15">
      <c r="A26" s="665" t="s">
        <v>1248</v>
      </c>
    </row>
    <row r="27" spans="1:9" x14ac:dyDescent="0.15">
      <c r="A27" s="719"/>
      <c r="B27" s="719"/>
      <c r="C27" s="719"/>
      <c r="D27" s="719"/>
      <c r="E27" s="719"/>
      <c r="F27" s="719"/>
      <c r="G27" s="719"/>
      <c r="H27" s="719"/>
      <c r="I27" s="666"/>
    </row>
  </sheetData>
  <mergeCells count="18">
    <mergeCell ref="A1:I1"/>
    <mergeCell ref="G4:I4"/>
    <mergeCell ref="G5:I5"/>
    <mergeCell ref="G6:I6"/>
    <mergeCell ref="G7:I7"/>
    <mergeCell ref="A13:E13"/>
    <mergeCell ref="F13:H13"/>
    <mergeCell ref="A27:E27"/>
    <mergeCell ref="F27:H27"/>
    <mergeCell ref="A2:I2"/>
    <mergeCell ref="A10:E10"/>
    <mergeCell ref="F10:H10"/>
    <mergeCell ref="A11:E11"/>
    <mergeCell ref="F11:H11"/>
    <mergeCell ref="A12:E12"/>
    <mergeCell ref="F12:H12"/>
    <mergeCell ref="A9:E9"/>
    <mergeCell ref="F9:H9"/>
  </mergeCells>
  <phoneticPr fontId="7"/>
  <hyperlinks>
    <hyperlink ref="A26" r:id="rId1" xr:uid="{0DB6DCE6-FA7B-4F60-B5AD-2F06D74C352B}"/>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DCFAF-CC85-49FA-AFFE-050E894EC2D4}">
  <sheetPr>
    <pageSetUpPr fitToPage="1"/>
  </sheetPr>
  <dimension ref="B1:M574"/>
  <sheetViews>
    <sheetView view="pageBreakPreview" zoomScaleNormal="110" zoomScaleSheetLayoutView="100" zoomScalePageLayoutView="60" workbookViewId="0"/>
  </sheetViews>
  <sheetFormatPr defaultColWidth="9" defaultRowHeight="13.5" x14ac:dyDescent="0.15"/>
  <cols>
    <col min="1" max="1" width="1.75" style="1" customWidth="1"/>
    <col min="2" max="2" width="3" style="14" customWidth="1"/>
    <col min="3" max="3" width="13.75" style="5" customWidth="1"/>
    <col min="4" max="4" width="44.25" style="4" customWidth="1"/>
    <col min="5" max="5" width="9.625" style="3" customWidth="1"/>
    <col min="6" max="6" width="18.875" style="3" customWidth="1"/>
    <col min="7" max="8" width="4.125" style="2" customWidth="1"/>
    <col min="9" max="9" width="4.125" style="1" customWidth="1"/>
    <col min="10" max="10" width="2.25" style="1" customWidth="1"/>
    <col min="11" max="16384" width="9" style="1"/>
  </cols>
  <sheetData>
    <row r="1" spans="2:9" ht="63.75" customHeight="1" x14ac:dyDescent="0.15">
      <c r="B1" s="731" t="s">
        <v>779</v>
      </c>
      <c r="C1" s="731"/>
      <c r="D1" s="731"/>
      <c r="E1" s="731"/>
      <c r="F1" s="731"/>
      <c r="G1" s="731"/>
      <c r="H1" s="731"/>
      <c r="I1" s="731"/>
    </row>
    <row r="2" spans="2:9" ht="212.25" customHeight="1" x14ac:dyDescent="0.15">
      <c r="B2" s="668"/>
      <c r="C2" s="668"/>
      <c r="D2" s="669"/>
      <c r="E2" s="669"/>
      <c r="F2" s="669"/>
      <c r="G2" s="669"/>
      <c r="H2" s="669"/>
      <c r="I2" s="669"/>
    </row>
    <row r="3" spans="2:9" ht="45.75" customHeight="1" x14ac:dyDescent="0.15">
      <c r="B3" s="42"/>
      <c r="C3" s="199"/>
      <c r="D3" s="198"/>
      <c r="E3" s="197"/>
      <c r="F3" s="197"/>
      <c r="G3" s="197"/>
      <c r="H3" s="197"/>
    </row>
    <row r="4" spans="2:9" ht="15.4" customHeight="1" x14ac:dyDescent="0.15">
      <c r="B4" s="725" t="s">
        <v>778</v>
      </c>
      <c r="C4" s="725"/>
      <c r="D4" s="725" t="s">
        <v>777</v>
      </c>
      <c r="E4" s="726" t="s">
        <v>776</v>
      </c>
      <c r="F4" s="727" t="s">
        <v>775</v>
      </c>
      <c r="G4" s="727" t="s">
        <v>774</v>
      </c>
      <c r="H4" s="727"/>
      <c r="I4" s="727"/>
    </row>
    <row r="5" spans="2:9" ht="24" customHeight="1" x14ac:dyDescent="0.15">
      <c r="B5" s="725"/>
      <c r="C5" s="725"/>
      <c r="D5" s="725"/>
      <c r="E5" s="726"/>
      <c r="F5" s="727"/>
      <c r="G5" s="610" t="s">
        <v>773</v>
      </c>
      <c r="H5" s="196" t="s">
        <v>772</v>
      </c>
      <c r="I5" s="667" t="s">
        <v>1251</v>
      </c>
    </row>
    <row r="6" spans="2:9" ht="43.5" customHeight="1" x14ac:dyDescent="0.15">
      <c r="B6" s="728" t="s">
        <v>771</v>
      </c>
      <c r="C6" s="729"/>
      <c r="D6" s="729"/>
      <c r="E6" s="729"/>
      <c r="F6" s="729"/>
      <c r="G6" s="729"/>
      <c r="H6" s="729"/>
      <c r="I6" s="730"/>
    </row>
    <row r="7" spans="2:9" ht="90" customHeight="1" x14ac:dyDescent="0.15">
      <c r="B7" s="739">
        <v>1</v>
      </c>
      <c r="C7" s="737" t="s">
        <v>770</v>
      </c>
      <c r="D7" s="335" t="s">
        <v>769</v>
      </c>
      <c r="E7" s="335" t="s">
        <v>768</v>
      </c>
      <c r="F7" s="721" t="s">
        <v>767</v>
      </c>
      <c r="G7" s="315" t="s">
        <v>0</v>
      </c>
      <c r="H7" s="315" t="s">
        <v>0</v>
      </c>
      <c r="I7" s="315" t="s">
        <v>0</v>
      </c>
    </row>
    <row r="8" spans="2:9" ht="46.5" customHeight="1" x14ac:dyDescent="0.15">
      <c r="B8" s="739"/>
      <c r="C8" s="737"/>
      <c r="D8" s="323" t="s">
        <v>766</v>
      </c>
      <c r="E8" s="323" t="s">
        <v>765</v>
      </c>
      <c r="F8" s="721"/>
      <c r="G8" s="314" t="s">
        <v>0</v>
      </c>
      <c r="H8" s="314" t="s">
        <v>0</v>
      </c>
      <c r="I8" s="314" t="s">
        <v>0</v>
      </c>
    </row>
    <row r="9" spans="2:9" ht="96" customHeight="1" x14ac:dyDescent="0.15">
      <c r="B9" s="739"/>
      <c r="C9" s="737"/>
      <c r="D9" s="323" t="s">
        <v>764</v>
      </c>
      <c r="E9" s="323" t="s">
        <v>763</v>
      </c>
      <c r="F9" s="721"/>
      <c r="G9" s="314" t="s">
        <v>0</v>
      </c>
      <c r="H9" s="314" t="s">
        <v>0</v>
      </c>
      <c r="I9" s="314" t="s">
        <v>0</v>
      </c>
    </row>
    <row r="10" spans="2:9" ht="105.75" customHeight="1" x14ac:dyDescent="0.15">
      <c r="B10" s="740"/>
      <c r="C10" s="741"/>
      <c r="D10" s="309" t="s">
        <v>762</v>
      </c>
      <c r="E10" s="309" t="s">
        <v>761</v>
      </c>
      <c r="F10" s="195" t="s">
        <v>760</v>
      </c>
      <c r="G10" s="60" t="s">
        <v>0</v>
      </c>
      <c r="H10" s="60" t="s">
        <v>0</v>
      </c>
      <c r="I10" s="60" t="s">
        <v>0</v>
      </c>
    </row>
    <row r="11" spans="2:9" ht="43.5" customHeight="1" x14ac:dyDescent="0.15">
      <c r="B11" s="742" t="s">
        <v>759</v>
      </c>
      <c r="C11" s="742"/>
      <c r="D11" s="742"/>
      <c r="E11" s="742"/>
      <c r="F11" s="742"/>
      <c r="G11" s="742"/>
      <c r="H11" s="742"/>
      <c r="I11" s="742"/>
    </row>
    <row r="12" spans="2:9" ht="42.75" customHeight="1" x14ac:dyDescent="0.15">
      <c r="B12" s="192">
        <v>2</v>
      </c>
      <c r="C12" s="319" t="s">
        <v>747</v>
      </c>
      <c r="D12" s="325" t="s">
        <v>758</v>
      </c>
      <c r="E12" s="325" t="s">
        <v>754</v>
      </c>
      <c r="F12" s="325"/>
      <c r="G12" s="54"/>
      <c r="H12" s="54"/>
      <c r="I12" s="194"/>
    </row>
    <row r="13" spans="2:9" ht="114" customHeight="1" x14ac:dyDescent="0.15">
      <c r="B13" s="192"/>
      <c r="C13" s="311"/>
      <c r="D13" s="336" t="s">
        <v>757</v>
      </c>
      <c r="E13" s="336" t="s">
        <v>756</v>
      </c>
      <c r="F13" s="336" t="s">
        <v>744</v>
      </c>
      <c r="G13" s="328" t="s">
        <v>0</v>
      </c>
      <c r="H13" s="328" t="s">
        <v>0</v>
      </c>
      <c r="I13" s="328" t="s">
        <v>0</v>
      </c>
    </row>
    <row r="14" spans="2:9" ht="33" customHeight="1" x14ac:dyDescent="0.15">
      <c r="B14" s="192"/>
      <c r="C14" s="311"/>
      <c r="D14" s="87" t="s">
        <v>755</v>
      </c>
      <c r="E14" s="339" t="s">
        <v>754</v>
      </c>
      <c r="F14" s="339" t="s">
        <v>739</v>
      </c>
      <c r="G14" s="46" t="s">
        <v>0</v>
      </c>
      <c r="H14" s="46" t="s">
        <v>0</v>
      </c>
      <c r="I14" s="46" t="s">
        <v>0</v>
      </c>
    </row>
    <row r="15" spans="2:9" ht="54" customHeight="1" x14ac:dyDescent="0.15">
      <c r="B15" s="192"/>
      <c r="C15" s="311"/>
      <c r="D15" s="321" t="s">
        <v>753</v>
      </c>
      <c r="E15" s="321" t="s">
        <v>752</v>
      </c>
      <c r="F15" s="321" t="s">
        <v>751</v>
      </c>
      <c r="G15" s="314" t="s">
        <v>0</v>
      </c>
      <c r="H15" s="314" t="s">
        <v>0</v>
      </c>
      <c r="I15" s="314" t="s">
        <v>0</v>
      </c>
    </row>
    <row r="16" spans="2:9" ht="42" customHeight="1" x14ac:dyDescent="0.15">
      <c r="B16" s="191"/>
      <c r="C16" s="312"/>
      <c r="D16" s="176" t="s">
        <v>750</v>
      </c>
      <c r="E16" s="76" t="s">
        <v>749</v>
      </c>
      <c r="F16" s="187" t="s">
        <v>748</v>
      </c>
      <c r="G16" s="60" t="s">
        <v>0</v>
      </c>
      <c r="H16" s="60" t="s">
        <v>0</v>
      </c>
      <c r="I16" s="60" t="s">
        <v>0</v>
      </c>
    </row>
    <row r="17" spans="2:9" ht="78.75" customHeight="1" x14ac:dyDescent="0.15">
      <c r="B17" s="317">
        <v>2</v>
      </c>
      <c r="C17" s="319" t="s">
        <v>747</v>
      </c>
      <c r="D17" s="330" t="s">
        <v>746</v>
      </c>
      <c r="E17" s="74" t="s">
        <v>745</v>
      </c>
      <c r="F17" s="743" t="s">
        <v>744</v>
      </c>
      <c r="G17" s="73" t="s">
        <v>0</v>
      </c>
      <c r="H17" s="73" t="s">
        <v>0</v>
      </c>
      <c r="I17" s="73" t="s">
        <v>0</v>
      </c>
    </row>
    <row r="18" spans="2:9" ht="34.5" customHeight="1" x14ac:dyDescent="0.15">
      <c r="B18" s="192"/>
      <c r="C18" s="311"/>
      <c r="D18" s="6" t="s">
        <v>743</v>
      </c>
      <c r="E18" s="77"/>
      <c r="F18" s="737"/>
      <c r="G18" s="18" t="s">
        <v>0</v>
      </c>
      <c r="H18" s="18" t="s">
        <v>0</v>
      </c>
      <c r="I18" s="18" t="s">
        <v>0</v>
      </c>
    </row>
    <row r="19" spans="2:9" ht="60.75" customHeight="1" x14ac:dyDescent="0.15">
      <c r="B19" s="192"/>
      <c r="C19" s="311"/>
      <c r="D19" s="348" t="s">
        <v>742</v>
      </c>
      <c r="E19" s="348" t="s">
        <v>741</v>
      </c>
      <c r="F19" s="737"/>
      <c r="G19" s="97" t="s">
        <v>0</v>
      </c>
      <c r="H19" s="97" t="s">
        <v>0</v>
      </c>
      <c r="I19" s="97" t="s">
        <v>0</v>
      </c>
    </row>
    <row r="20" spans="2:9" ht="101.25" customHeight="1" x14ac:dyDescent="0.15">
      <c r="B20" s="192"/>
      <c r="C20" s="311"/>
      <c r="D20" s="202" t="s">
        <v>785</v>
      </c>
      <c r="E20" s="326" t="s">
        <v>740</v>
      </c>
      <c r="F20" s="326" t="s">
        <v>739</v>
      </c>
      <c r="G20" s="328" t="s">
        <v>0</v>
      </c>
      <c r="H20" s="328" t="s">
        <v>0</v>
      </c>
      <c r="I20" s="328" t="s">
        <v>0</v>
      </c>
    </row>
    <row r="21" spans="2:9" ht="99.75" customHeight="1" x14ac:dyDescent="0.15">
      <c r="B21" s="192"/>
      <c r="C21" s="311"/>
      <c r="D21" s="6" t="s">
        <v>804</v>
      </c>
      <c r="E21" s="86" t="s">
        <v>731</v>
      </c>
      <c r="F21" s="310" t="s">
        <v>736</v>
      </c>
      <c r="G21" s="193" t="s">
        <v>0</v>
      </c>
      <c r="H21" s="315" t="s">
        <v>0</v>
      </c>
      <c r="I21" s="315" t="s">
        <v>0</v>
      </c>
    </row>
    <row r="22" spans="2:9" ht="41.45" customHeight="1" x14ac:dyDescent="0.15">
      <c r="B22" s="192"/>
      <c r="C22" s="311"/>
      <c r="D22" s="72" t="s">
        <v>738</v>
      </c>
      <c r="E22" s="72" t="s">
        <v>737</v>
      </c>
      <c r="F22" s="722" t="s">
        <v>736</v>
      </c>
      <c r="G22" s="14" t="s">
        <v>0</v>
      </c>
      <c r="H22" s="18" t="s">
        <v>0</v>
      </c>
      <c r="I22" s="18" t="s">
        <v>0</v>
      </c>
    </row>
    <row r="23" spans="2:9" ht="153" customHeight="1" x14ac:dyDescent="0.15">
      <c r="B23" s="191"/>
      <c r="C23" s="312"/>
      <c r="D23" s="76" t="s">
        <v>735</v>
      </c>
      <c r="E23" s="76" t="s">
        <v>734</v>
      </c>
      <c r="F23" s="744"/>
      <c r="G23" s="190" t="s">
        <v>0</v>
      </c>
      <c r="H23" s="75" t="s">
        <v>0</v>
      </c>
      <c r="I23" s="75" t="s">
        <v>0</v>
      </c>
    </row>
    <row r="24" spans="2:9" ht="173.25" customHeight="1" x14ac:dyDescent="0.15">
      <c r="B24" s="732">
        <v>2</v>
      </c>
      <c r="C24" s="735" t="s">
        <v>733</v>
      </c>
      <c r="D24" s="6" t="s">
        <v>732</v>
      </c>
      <c r="E24" s="311" t="s">
        <v>731</v>
      </c>
      <c r="F24" s="722" t="s">
        <v>730</v>
      </c>
      <c r="G24" s="18" t="s">
        <v>0</v>
      </c>
      <c r="H24" s="18" t="s">
        <v>0</v>
      </c>
      <c r="I24" s="18" t="s">
        <v>0</v>
      </c>
    </row>
    <row r="25" spans="2:9" ht="63" customHeight="1" x14ac:dyDescent="0.15">
      <c r="B25" s="733"/>
      <c r="C25" s="736"/>
      <c r="D25" s="72" t="s">
        <v>1255</v>
      </c>
      <c r="E25" s="72" t="s">
        <v>729</v>
      </c>
      <c r="F25" s="737"/>
      <c r="G25" s="738" t="s">
        <v>0</v>
      </c>
      <c r="H25" s="738" t="s">
        <v>0</v>
      </c>
      <c r="I25" s="738" t="s">
        <v>0</v>
      </c>
    </row>
    <row r="26" spans="2:9" ht="69.75" customHeight="1" x14ac:dyDescent="0.15">
      <c r="B26" s="733"/>
      <c r="C26" s="736"/>
      <c r="D26" s="77" t="s">
        <v>728</v>
      </c>
      <c r="E26" s="77" t="s">
        <v>726</v>
      </c>
      <c r="F26" s="737"/>
      <c r="G26" s="738"/>
      <c r="H26" s="738"/>
      <c r="I26" s="738"/>
    </row>
    <row r="27" spans="2:9" ht="54.75" customHeight="1" x14ac:dyDescent="0.15">
      <c r="B27" s="734"/>
      <c r="C27" s="722"/>
      <c r="D27" s="325" t="s">
        <v>727</v>
      </c>
      <c r="E27" s="184" t="s">
        <v>726</v>
      </c>
      <c r="F27" s="737"/>
      <c r="G27" s="134" t="s">
        <v>0</v>
      </c>
      <c r="H27" s="97" t="s">
        <v>0</v>
      </c>
      <c r="I27" s="97" t="s">
        <v>0</v>
      </c>
    </row>
    <row r="28" spans="2:9" ht="32.25" customHeight="1" x14ac:dyDescent="0.15">
      <c r="B28" s="749" t="s">
        <v>725</v>
      </c>
      <c r="C28" s="750"/>
      <c r="D28" s="750"/>
      <c r="E28" s="750"/>
      <c r="F28" s="750"/>
      <c r="G28" s="750"/>
      <c r="H28" s="750"/>
      <c r="I28" s="750"/>
    </row>
    <row r="29" spans="2:9" ht="51.4" customHeight="1" x14ac:dyDescent="0.15">
      <c r="B29" s="739">
        <v>3</v>
      </c>
      <c r="C29" s="721" t="s">
        <v>724</v>
      </c>
      <c r="D29" s="341" t="s">
        <v>1256</v>
      </c>
      <c r="E29" s="341" t="s">
        <v>704</v>
      </c>
      <c r="F29" s="752" t="s">
        <v>723</v>
      </c>
      <c r="G29" s="315" t="s">
        <v>0</v>
      </c>
      <c r="H29" s="315" t="s">
        <v>0</v>
      </c>
      <c r="I29" s="315" t="s">
        <v>0</v>
      </c>
    </row>
    <row r="30" spans="2:9" ht="33.75" customHeight="1" x14ac:dyDescent="0.15">
      <c r="B30" s="733"/>
      <c r="C30" s="736"/>
      <c r="D30" s="321" t="s">
        <v>803</v>
      </c>
      <c r="E30" s="321" t="s">
        <v>704</v>
      </c>
      <c r="F30" s="752"/>
      <c r="G30" s="314" t="s">
        <v>0</v>
      </c>
      <c r="H30" s="314" t="s">
        <v>0</v>
      </c>
      <c r="I30" s="314" t="s">
        <v>0</v>
      </c>
    </row>
    <row r="31" spans="2:9" ht="31.5" customHeight="1" x14ac:dyDescent="0.15">
      <c r="B31" s="733"/>
      <c r="C31" s="736"/>
      <c r="D31" s="132" t="s">
        <v>722</v>
      </c>
      <c r="E31" s="132" t="s">
        <v>704</v>
      </c>
      <c r="F31" s="741"/>
      <c r="G31" s="60" t="s">
        <v>0</v>
      </c>
      <c r="H31" s="60" t="s">
        <v>0</v>
      </c>
      <c r="I31" s="60" t="s">
        <v>0</v>
      </c>
    </row>
    <row r="32" spans="2:9" ht="127.5" customHeight="1" x14ac:dyDescent="0.15">
      <c r="B32" s="733"/>
      <c r="C32" s="736"/>
      <c r="D32" s="189" t="s">
        <v>721</v>
      </c>
      <c r="E32" s="319" t="s">
        <v>805</v>
      </c>
      <c r="F32" s="189"/>
      <c r="G32" s="12"/>
      <c r="H32" s="12"/>
      <c r="I32" s="12"/>
    </row>
    <row r="33" spans="2:9" ht="116.25" customHeight="1" x14ac:dyDescent="0.15">
      <c r="B33" s="733"/>
      <c r="C33" s="736"/>
      <c r="D33" s="311" t="s">
        <v>720</v>
      </c>
      <c r="E33" s="103" t="s">
        <v>719</v>
      </c>
      <c r="F33" s="333"/>
      <c r="G33" s="18"/>
      <c r="H33" s="18"/>
      <c r="I33" s="18"/>
    </row>
    <row r="34" spans="2:9" ht="74.25" customHeight="1" x14ac:dyDescent="0.15">
      <c r="B34" s="751"/>
      <c r="C34" s="744"/>
      <c r="D34" s="76" t="s">
        <v>718</v>
      </c>
      <c r="E34" s="188" t="s">
        <v>717</v>
      </c>
      <c r="F34" s="187"/>
      <c r="G34" s="186"/>
      <c r="H34" s="186"/>
      <c r="I34" s="186"/>
    </row>
    <row r="35" spans="2:9" ht="39.75" customHeight="1" x14ac:dyDescent="0.15">
      <c r="B35" s="732">
        <v>3</v>
      </c>
      <c r="C35" s="735" t="s">
        <v>716</v>
      </c>
      <c r="D35" s="325" t="s">
        <v>715</v>
      </c>
      <c r="E35" s="169" t="s">
        <v>704</v>
      </c>
      <c r="F35" s="185"/>
      <c r="G35" s="54" t="s">
        <v>0</v>
      </c>
      <c r="H35" s="54" t="s">
        <v>0</v>
      </c>
      <c r="I35" s="54" t="s">
        <v>0</v>
      </c>
    </row>
    <row r="36" spans="2:9" ht="55.5" customHeight="1" x14ac:dyDescent="0.15">
      <c r="B36" s="733"/>
      <c r="C36" s="736"/>
      <c r="D36" s="325" t="s">
        <v>714</v>
      </c>
      <c r="E36" s="169" t="s">
        <v>704</v>
      </c>
      <c r="F36" s="325"/>
      <c r="G36" s="54" t="s">
        <v>0</v>
      </c>
      <c r="H36" s="54" t="s">
        <v>0</v>
      </c>
      <c r="I36" s="54" t="s">
        <v>0</v>
      </c>
    </row>
    <row r="37" spans="2:9" ht="40.15" customHeight="1" x14ac:dyDescent="0.15">
      <c r="B37" s="733"/>
      <c r="C37" s="736"/>
      <c r="D37" s="341" t="s">
        <v>713</v>
      </c>
      <c r="E37" s="339" t="s">
        <v>704</v>
      </c>
      <c r="F37" s="341"/>
      <c r="G37" s="315" t="s">
        <v>0</v>
      </c>
      <c r="H37" s="315" t="s">
        <v>0</v>
      </c>
      <c r="I37" s="315" t="s">
        <v>0</v>
      </c>
    </row>
    <row r="38" spans="2:9" ht="40.15" customHeight="1" x14ac:dyDescent="0.15">
      <c r="B38" s="733"/>
      <c r="C38" s="736"/>
      <c r="D38" s="184" t="s">
        <v>712</v>
      </c>
      <c r="E38" s="325"/>
      <c r="F38" s="169"/>
      <c r="G38" s="54" t="s">
        <v>0</v>
      </c>
      <c r="H38" s="54" t="s">
        <v>0</v>
      </c>
      <c r="I38" s="54" t="s">
        <v>0</v>
      </c>
    </row>
    <row r="39" spans="2:9" ht="44.25" customHeight="1" x14ac:dyDescent="0.15">
      <c r="B39" s="733"/>
      <c r="C39" s="736"/>
      <c r="D39" s="77" t="s">
        <v>711</v>
      </c>
      <c r="E39" s="737" t="s">
        <v>710</v>
      </c>
      <c r="F39" s="77"/>
      <c r="G39" s="78" t="s">
        <v>0</v>
      </c>
      <c r="H39" s="78" t="s">
        <v>0</v>
      </c>
      <c r="I39" s="78" t="s">
        <v>0</v>
      </c>
    </row>
    <row r="40" spans="2:9" ht="40.15" customHeight="1" x14ac:dyDescent="0.15">
      <c r="B40" s="733"/>
      <c r="C40" s="736"/>
      <c r="D40" s="184" t="s">
        <v>709</v>
      </c>
      <c r="E40" s="737"/>
      <c r="F40" s="169"/>
      <c r="G40" s="54" t="s">
        <v>0</v>
      </c>
      <c r="H40" s="54" t="s">
        <v>0</v>
      </c>
      <c r="I40" s="54" t="s">
        <v>0</v>
      </c>
    </row>
    <row r="41" spans="2:9" ht="48" customHeight="1" x14ac:dyDescent="0.15">
      <c r="B41" s="733"/>
      <c r="C41" s="736"/>
      <c r="D41" s="77" t="s">
        <v>679</v>
      </c>
      <c r="E41" s="737" t="s">
        <v>704</v>
      </c>
      <c r="F41" s="77"/>
      <c r="G41" s="78" t="s">
        <v>0</v>
      </c>
      <c r="H41" s="78" t="s">
        <v>0</v>
      </c>
      <c r="I41" s="78" t="s">
        <v>0</v>
      </c>
    </row>
    <row r="42" spans="2:9" ht="40.15" customHeight="1" x14ac:dyDescent="0.15">
      <c r="B42" s="733"/>
      <c r="C42" s="736"/>
      <c r="D42" s="184" t="s">
        <v>677</v>
      </c>
      <c r="E42" s="737"/>
      <c r="F42" s="169"/>
      <c r="G42" s="54" t="s">
        <v>0</v>
      </c>
      <c r="H42" s="54" t="s">
        <v>0</v>
      </c>
      <c r="I42" s="54" t="s">
        <v>0</v>
      </c>
    </row>
    <row r="43" spans="2:9" ht="94.5" customHeight="1" x14ac:dyDescent="0.15">
      <c r="B43" s="733"/>
      <c r="C43" s="736"/>
      <c r="D43" s="6" t="s">
        <v>708</v>
      </c>
      <c r="E43" s="77" t="s">
        <v>704</v>
      </c>
      <c r="F43" s="6"/>
      <c r="G43" s="18" t="s">
        <v>0</v>
      </c>
      <c r="H43" s="18" t="s">
        <v>0</v>
      </c>
      <c r="I43" s="18" t="s">
        <v>0</v>
      </c>
    </row>
    <row r="44" spans="2:9" ht="80.25" customHeight="1" x14ac:dyDescent="0.15">
      <c r="B44" s="733"/>
      <c r="C44" s="736"/>
      <c r="D44" s="77" t="s">
        <v>707</v>
      </c>
      <c r="E44" s="321" t="s">
        <v>706</v>
      </c>
      <c r="F44" s="77"/>
      <c r="G44" s="78"/>
      <c r="H44" s="78"/>
      <c r="I44" s="78"/>
    </row>
    <row r="45" spans="2:9" ht="28.5" customHeight="1" x14ac:dyDescent="0.15">
      <c r="B45" s="733"/>
      <c r="C45" s="736"/>
      <c r="D45" s="184" t="s">
        <v>705</v>
      </c>
      <c r="E45" s="348" t="s">
        <v>704</v>
      </c>
      <c r="F45" s="169"/>
      <c r="G45" s="54" t="s">
        <v>0</v>
      </c>
      <c r="H45" s="54" t="s">
        <v>0</v>
      </c>
      <c r="I45" s="54" t="s">
        <v>0</v>
      </c>
    </row>
    <row r="46" spans="2:9" ht="55.5" customHeight="1" x14ac:dyDescent="0.15">
      <c r="B46" s="733"/>
      <c r="C46" s="736"/>
      <c r="D46" s="129" t="s">
        <v>676</v>
      </c>
      <c r="E46" s="336" t="s">
        <v>704</v>
      </c>
      <c r="F46" s="129"/>
      <c r="G46" s="328" t="s">
        <v>0</v>
      </c>
      <c r="H46" s="328" t="s">
        <v>0</v>
      </c>
      <c r="I46" s="328" t="s">
        <v>0</v>
      </c>
    </row>
    <row r="47" spans="2:9" ht="55.5" customHeight="1" x14ac:dyDescent="0.15">
      <c r="B47" s="733"/>
      <c r="C47" s="736"/>
      <c r="D47" s="183" t="s">
        <v>674</v>
      </c>
      <c r="E47" s="325" t="s">
        <v>1257</v>
      </c>
      <c r="F47" s="129"/>
      <c r="G47" s="328" t="s">
        <v>0</v>
      </c>
      <c r="H47" s="328" t="s">
        <v>0</v>
      </c>
      <c r="I47" s="328" t="s">
        <v>0</v>
      </c>
    </row>
    <row r="48" spans="2:9" ht="66.75" customHeight="1" x14ac:dyDescent="0.15">
      <c r="B48" s="733"/>
      <c r="C48" s="736"/>
      <c r="D48" s="106" t="s">
        <v>672</v>
      </c>
      <c r="E48" s="325" t="s">
        <v>1258</v>
      </c>
      <c r="F48" s="161"/>
      <c r="G48" s="315" t="s">
        <v>0</v>
      </c>
      <c r="H48" s="315" t="s">
        <v>0</v>
      </c>
      <c r="I48" s="315" t="s">
        <v>0</v>
      </c>
    </row>
    <row r="49" spans="2:9" ht="73.5" customHeight="1" x14ac:dyDescent="0.15">
      <c r="B49" s="751"/>
      <c r="C49" s="744"/>
      <c r="D49" s="182" t="s">
        <v>670</v>
      </c>
      <c r="E49" s="132" t="s">
        <v>669</v>
      </c>
      <c r="F49" s="181"/>
      <c r="G49" s="60" t="s">
        <v>0</v>
      </c>
      <c r="H49" s="60" t="s">
        <v>0</v>
      </c>
      <c r="I49" s="60" t="s">
        <v>0</v>
      </c>
    </row>
    <row r="50" spans="2:9" ht="13.5" customHeight="1" x14ac:dyDescent="0.15">
      <c r="B50" s="732">
        <v>3</v>
      </c>
      <c r="C50" s="745" t="s">
        <v>686</v>
      </c>
      <c r="D50" s="180" t="s">
        <v>703</v>
      </c>
      <c r="E50" s="74"/>
      <c r="F50" s="180"/>
      <c r="G50" s="12"/>
      <c r="H50" s="12"/>
      <c r="I50" s="179"/>
    </row>
    <row r="51" spans="2:9" ht="101.45" customHeight="1" x14ac:dyDescent="0.15">
      <c r="B51" s="733"/>
      <c r="C51" s="746"/>
      <c r="D51" s="85" t="s">
        <v>702</v>
      </c>
      <c r="E51" s="6" t="s">
        <v>700</v>
      </c>
      <c r="F51" s="6"/>
      <c r="G51" s="18" t="s">
        <v>0</v>
      </c>
      <c r="H51" s="18" t="s">
        <v>0</v>
      </c>
      <c r="I51" s="18" t="s">
        <v>0</v>
      </c>
    </row>
    <row r="52" spans="2:9" ht="73.5" customHeight="1" x14ac:dyDescent="0.15">
      <c r="B52" s="733"/>
      <c r="C52" s="746"/>
      <c r="D52" s="85" t="s">
        <v>701</v>
      </c>
      <c r="E52" s="6" t="s">
        <v>700</v>
      </c>
      <c r="F52" s="6"/>
      <c r="G52" s="78"/>
      <c r="H52" s="78"/>
      <c r="I52" s="78"/>
    </row>
    <row r="53" spans="2:9" ht="73.5" customHeight="1" x14ac:dyDescent="0.15">
      <c r="B53" s="733"/>
      <c r="C53" s="746"/>
      <c r="D53" s="178" t="s">
        <v>699</v>
      </c>
      <c r="E53" s="72" t="s">
        <v>683</v>
      </c>
      <c r="F53" s="72"/>
      <c r="G53" s="43" t="s">
        <v>0</v>
      </c>
      <c r="H53" s="43" t="s">
        <v>0</v>
      </c>
      <c r="I53" s="43" t="s">
        <v>0</v>
      </c>
    </row>
    <row r="54" spans="2:9" ht="123" customHeight="1" x14ac:dyDescent="0.15">
      <c r="B54" s="733"/>
      <c r="C54" s="746"/>
      <c r="D54" s="174" t="s">
        <v>698</v>
      </c>
      <c r="E54" s="321" t="s">
        <v>696</v>
      </c>
      <c r="F54" s="321"/>
      <c r="G54" s="314" t="s">
        <v>0</v>
      </c>
      <c r="H54" s="314" t="s">
        <v>0</v>
      </c>
      <c r="I54" s="314" t="s">
        <v>0</v>
      </c>
    </row>
    <row r="55" spans="2:9" ht="199.5" customHeight="1" x14ac:dyDescent="0.15">
      <c r="B55" s="733"/>
      <c r="C55" s="746"/>
      <c r="D55" s="229" t="s">
        <v>1259</v>
      </c>
      <c r="E55" s="72" t="s">
        <v>696</v>
      </c>
      <c r="F55" s="72"/>
      <c r="G55" s="43" t="s">
        <v>0</v>
      </c>
      <c r="H55" s="43" t="s">
        <v>0</v>
      </c>
      <c r="I55" s="43" t="s">
        <v>0</v>
      </c>
    </row>
    <row r="56" spans="2:9" ht="25.5" customHeight="1" x14ac:dyDescent="0.15">
      <c r="B56" s="733"/>
      <c r="C56" s="746"/>
      <c r="D56" s="177" t="s">
        <v>697</v>
      </c>
      <c r="E56" s="743" t="s">
        <v>696</v>
      </c>
      <c r="F56" s="743"/>
      <c r="G56" s="12" t="s">
        <v>0</v>
      </c>
      <c r="H56" s="12" t="s">
        <v>0</v>
      </c>
      <c r="I56" s="150" t="s">
        <v>0</v>
      </c>
    </row>
    <row r="57" spans="2:9" ht="52.5" customHeight="1" x14ac:dyDescent="0.15">
      <c r="B57" s="733"/>
      <c r="C57" s="746"/>
      <c r="D57" s="176" t="s">
        <v>695</v>
      </c>
      <c r="E57" s="747"/>
      <c r="F57" s="747"/>
      <c r="G57" s="75" t="s">
        <v>0</v>
      </c>
      <c r="H57" s="75" t="s">
        <v>0</v>
      </c>
      <c r="I57" s="175" t="s">
        <v>0</v>
      </c>
    </row>
    <row r="58" spans="2:9" ht="32.25" customHeight="1" x14ac:dyDescent="0.15">
      <c r="B58" s="733"/>
      <c r="C58" s="746"/>
      <c r="D58" s="103" t="s">
        <v>694</v>
      </c>
      <c r="E58" s="6"/>
      <c r="F58" s="103"/>
      <c r="G58" s="18"/>
      <c r="H58" s="18"/>
      <c r="I58" s="18"/>
    </row>
    <row r="59" spans="2:9" ht="62.25" customHeight="1" x14ac:dyDescent="0.15">
      <c r="B59" s="733"/>
      <c r="C59" s="746"/>
      <c r="D59" s="170" t="s">
        <v>693</v>
      </c>
      <c r="E59" s="722" t="s">
        <v>692</v>
      </c>
      <c r="F59" s="77"/>
      <c r="G59" s="78" t="s">
        <v>0</v>
      </c>
      <c r="H59" s="78" t="s">
        <v>0</v>
      </c>
      <c r="I59" s="78" t="s">
        <v>0</v>
      </c>
    </row>
    <row r="60" spans="2:9" ht="48.75" customHeight="1" x14ac:dyDescent="0.15">
      <c r="B60" s="733"/>
      <c r="C60" s="746"/>
      <c r="D60" s="174" t="s">
        <v>691</v>
      </c>
      <c r="E60" s="722"/>
      <c r="F60" s="321"/>
      <c r="G60" s="314" t="s">
        <v>0</v>
      </c>
      <c r="H60" s="314" t="s">
        <v>0</v>
      </c>
      <c r="I60" s="314" t="s">
        <v>0</v>
      </c>
    </row>
    <row r="61" spans="2:9" ht="32.25" customHeight="1" x14ac:dyDescent="0.15">
      <c r="B61" s="733"/>
      <c r="C61" s="746"/>
      <c r="D61" s="172" t="s">
        <v>690</v>
      </c>
      <c r="E61" s="722"/>
      <c r="F61" s="348"/>
      <c r="G61" s="97" t="s">
        <v>0</v>
      </c>
      <c r="H61" s="97" t="s">
        <v>0</v>
      </c>
      <c r="I61" s="97" t="s">
        <v>0</v>
      </c>
    </row>
    <row r="62" spans="2:9" ht="19.899999999999999" customHeight="1" x14ac:dyDescent="0.15">
      <c r="B62" s="733"/>
      <c r="C62" s="746"/>
      <c r="D62" s="103" t="s">
        <v>689</v>
      </c>
      <c r="E62" s="6"/>
      <c r="F62" s="103"/>
      <c r="G62" s="18"/>
      <c r="H62" s="18"/>
      <c r="I62" s="18"/>
    </row>
    <row r="63" spans="2:9" ht="29.45" customHeight="1" x14ac:dyDescent="0.15">
      <c r="B63" s="733"/>
      <c r="C63" s="746"/>
      <c r="D63" s="170" t="s">
        <v>688</v>
      </c>
      <c r="E63" s="748" t="s">
        <v>683</v>
      </c>
      <c r="F63" s="77"/>
      <c r="G63" s="78" t="s">
        <v>0</v>
      </c>
      <c r="H63" s="78" t="s">
        <v>0</v>
      </c>
      <c r="I63" s="78" t="s">
        <v>0</v>
      </c>
    </row>
    <row r="64" spans="2:9" ht="28.9" customHeight="1" x14ac:dyDescent="0.15">
      <c r="B64" s="733"/>
      <c r="C64" s="746"/>
      <c r="D64" s="172" t="s">
        <v>687</v>
      </c>
      <c r="E64" s="748"/>
      <c r="F64" s="348"/>
      <c r="G64" s="97" t="s">
        <v>0</v>
      </c>
      <c r="H64" s="97" t="s">
        <v>0</v>
      </c>
      <c r="I64" s="97" t="s">
        <v>0</v>
      </c>
    </row>
    <row r="65" spans="2:9" ht="19.899999999999999" customHeight="1" x14ac:dyDescent="0.15">
      <c r="B65" s="733">
        <v>3</v>
      </c>
      <c r="C65" s="746" t="s">
        <v>686</v>
      </c>
      <c r="D65" s="103" t="s">
        <v>685</v>
      </c>
      <c r="E65" s="6"/>
      <c r="F65" s="103"/>
      <c r="G65" s="18"/>
      <c r="H65" s="18"/>
      <c r="I65" s="173"/>
    </row>
    <row r="66" spans="2:9" ht="48" customHeight="1" x14ac:dyDescent="0.15">
      <c r="B66" s="733"/>
      <c r="C66" s="746"/>
      <c r="D66" s="170" t="s">
        <v>684</v>
      </c>
      <c r="E66" s="748" t="s">
        <v>683</v>
      </c>
      <c r="F66" s="77"/>
      <c r="G66" s="78" t="s">
        <v>0</v>
      </c>
      <c r="H66" s="78" t="s">
        <v>0</v>
      </c>
      <c r="I66" s="78" t="s">
        <v>0</v>
      </c>
    </row>
    <row r="67" spans="2:9" ht="48" customHeight="1" x14ac:dyDescent="0.15">
      <c r="B67" s="733"/>
      <c r="C67" s="746"/>
      <c r="D67" s="172" t="s">
        <v>682</v>
      </c>
      <c r="E67" s="748"/>
      <c r="F67" s="348"/>
      <c r="G67" s="97" t="s">
        <v>0</v>
      </c>
      <c r="H67" s="97" t="s">
        <v>0</v>
      </c>
      <c r="I67" s="97" t="s">
        <v>0</v>
      </c>
    </row>
    <row r="68" spans="2:9" ht="55.5" customHeight="1" x14ac:dyDescent="0.15">
      <c r="B68" s="733"/>
      <c r="C68" s="746"/>
      <c r="D68" s="171" t="s">
        <v>681</v>
      </c>
      <c r="E68" s="169" t="s">
        <v>680</v>
      </c>
      <c r="F68" s="325"/>
      <c r="G68" s="54" t="s">
        <v>0</v>
      </c>
      <c r="H68" s="54" t="s">
        <v>0</v>
      </c>
      <c r="I68" s="54" t="s">
        <v>0</v>
      </c>
    </row>
    <row r="69" spans="2:9" ht="52.5" customHeight="1" x14ac:dyDescent="0.15">
      <c r="B69" s="733"/>
      <c r="C69" s="746"/>
      <c r="D69" s="170" t="s">
        <v>679</v>
      </c>
      <c r="E69" s="737" t="s">
        <v>678</v>
      </c>
      <c r="F69" s="77"/>
      <c r="G69" s="78" t="s">
        <v>0</v>
      </c>
      <c r="H69" s="78" t="s">
        <v>0</v>
      </c>
      <c r="I69" s="78" t="s">
        <v>0</v>
      </c>
    </row>
    <row r="70" spans="2:9" ht="42.75" customHeight="1" x14ac:dyDescent="0.15">
      <c r="B70" s="733"/>
      <c r="C70" s="746"/>
      <c r="D70" s="169" t="s">
        <v>677</v>
      </c>
      <c r="E70" s="737"/>
      <c r="F70" s="169"/>
      <c r="G70" s="54" t="s">
        <v>0</v>
      </c>
      <c r="H70" s="54" t="s">
        <v>0</v>
      </c>
      <c r="I70" s="54" t="s">
        <v>0</v>
      </c>
    </row>
    <row r="71" spans="2:9" ht="51" customHeight="1" x14ac:dyDescent="0.15">
      <c r="B71" s="733"/>
      <c r="C71" s="746"/>
      <c r="D71" s="168" t="s">
        <v>676</v>
      </c>
      <c r="E71" s="337" t="s">
        <v>675</v>
      </c>
      <c r="F71" s="168"/>
      <c r="G71" s="316" t="s">
        <v>0</v>
      </c>
      <c r="H71" s="316" t="s">
        <v>0</v>
      </c>
      <c r="I71" s="316" t="s">
        <v>0</v>
      </c>
    </row>
    <row r="72" spans="2:9" ht="51" customHeight="1" x14ac:dyDescent="0.15">
      <c r="B72" s="733"/>
      <c r="C72" s="746"/>
      <c r="D72" s="167" t="s">
        <v>674</v>
      </c>
      <c r="E72" s="139" t="s">
        <v>673</v>
      </c>
      <c r="F72" s="167"/>
      <c r="G72" s="130" t="s">
        <v>0</v>
      </c>
      <c r="H72" s="130" t="s">
        <v>0</v>
      </c>
      <c r="I72" s="130" t="s">
        <v>0</v>
      </c>
    </row>
    <row r="73" spans="2:9" ht="60.75" customHeight="1" x14ac:dyDescent="0.15">
      <c r="B73" s="733"/>
      <c r="C73" s="746"/>
      <c r="D73" s="161" t="s">
        <v>672</v>
      </c>
      <c r="E73" s="325" t="s">
        <v>671</v>
      </c>
      <c r="F73" s="161"/>
      <c r="G73" s="315" t="s">
        <v>0</v>
      </c>
      <c r="H73" s="315" t="s">
        <v>0</v>
      </c>
      <c r="I73" s="315" t="s">
        <v>0</v>
      </c>
    </row>
    <row r="74" spans="2:9" ht="67.5" customHeight="1" x14ac:dyDescent="0.15">
      <c r="B74" s="734"/>
      <c r="C74" s="757"/>
      <c r="D74" s="166" t="s">
        <v>670</v>
      </c>
      <c r="E74" s="348" t="s">
        <v>669</v>
      </c>
      <c r="F74" s="166"/>
      <c r="G74" s="97" t="s">
        <v>0</v>
      </c>
      <c r="H74" s="97" t="s">
        <v>0</v>
      </c>
      <c r="I74" s="97" t="s">
        <v>0</v>
      </c>
    </row>
    <row r="75" spans="2:9" ht="48" customHeight="1" x14ac:dyDescent="0.15">
      <c r="B75" s="749" t="s">
        <v>668</v>
      </c>
      <c r="C75" s="750"/>
      <c r="D75" s="750"/>
      <c r="E75" s="750"/>
      <c r="F75" s="750"/>
      <c r="G75" s="750"/>
      <c r="H75" s="750"/>
      <c r="I75" s="750"/>
    </row>
    <row r="76" spans="2:9" ht="189" customHeight="1" x14ac:dyDescent="0.15">
      <c r="B76" s="332">
        <v>4</v>
      </c>
      <c r="C76" s="310" t="s">
        <v>667</v>
      </c>
      <c r="D76" s="642" t="s">
        <v>1260</v>
      </c>
      <c r="E76" s="630" t="s">
        <v>1261</v>
      </c>
      <c r="F76" s="339" t="s">
        <v>666</v>
      </c>
      <c r="G76" s="46" t="s">
        <v>0</v>
      </c>
      <c r="H76" s="46" t="s">
        <v>0</v>
      </c>
      <c r="I76" s="46" t="s">
        <v>0</v>
      </c>
    </row>
    <row r="77" spans="2:9" ht="42" customHeight="1" x14ac:dyDescent="0.15">
      <c r="B77" s="755">
        <v>5</v>
      </c>
      <c r="C77" s="737" t="s">
        <v>665</v>
      </c>
      <c r="D77" s="310" t="s">
        <v>664</v>
      </c>
      <c r="E77" s="339" t="s">
        <v>663</v>
      </c>
      <c r="F77" s="756" t="s">
        <v>662</v>
      </c>
      <c r="G77" s="753" t="s">
        <v>0</v>
      </c>
      <c r="H77" s="753" t="s">
        <v>0</v>
      </c>
      <c r="I77" s="753" t="s">
        <v>0</v>
      </c>
    </row>
    <row r="78" spans="2:9" ht="81.75" customHeight="1" x14ac:dyDescent="0.15">
      <c r="B78" s="740"/>
      <c r="C78" s="741"/>
      <c r="D78" s="312" t="s">
        <v>661</v>
      </c>
      <c r="E78" s="76" t="s">
        <v>1262</v>
      </c>
      <c r="F78" s="758"/>
      <c r="G78" s="754"/>
      <c r="H78" s="754"/>
      <c r="I78" s="754"/>
    </row>
    <row r="79" spans="2:9" ht="67.5" customHeight="1" x14ac:dyDescent="0.15">
      <c r="B79" s="131">
        <v>6</v>
      </c>
      <c r="C79" s="308" t="s">
        <v>660</v>
      </c>
      <c r="D79" s="308" t="s">
        <v>659</v>
      </c>
      <c r="E79" s="139" t="s">
        <v>658</v>
      </c>
      <c r="F79" s="139" t="s">
        <v>657</v>
      </c>
      <c r="G79" s="130" t="s">
        <v>0</v>
      </c>
      <c r="H79" s="130" t="s">
        <v>0</v>
      </c>
      <c r="I79" s="130" t="s">
        <v>0</v>
      </c>
    </row>
    <row r="80" spans="2:9" ht="58.5" customHeight="1" x14ac:dyDescent="0.15">
      <c r="B80" s="755">
        <v>7</v>
      </c>
      <c r="C80" s="737" t="s">
        <v>656</v>
      </c>
      <c r="D80" s="335" t="s">
        <v>655</v>
      </c>
      <c r="E80" s="341" t="s">
        <v>654</v>
      </c>
      <c r="F80" s="756" t="s">
        <v>653</v>
      </c>
      <c r="G80" s="315" t="s">
        <v>0</v>
      </c>
      <c r="H80" s="315" t="s">
        <v>0</v>
      </c>
      <c r="I80" s="315" t="s">
        <v>0</v>
      </c>
    </row>
    <row r="81" spans="2:9" ht="45" customHeight="1" x14ac:dyDescent="0.15">
      <c r="B81" s="755"/>
      <c r="C81" s="737"/>
      <c r="D81" s="121" t="s">
        <v>652</v>
      </c>
      <c r="E81" s="348" t="s">
        <v>651</v>
      </c>
      <c r="F81" s="756"/>
      <c r="G81" s="54" t="s">
        <v>0</v>
      </c>
      <c r="H81" s="54" t="s">
        <v>0</v>
      </c>
      <c r="I81" s="54" t="s">
        <v>0</v>
      </c>
    </row>
    <row r="82" spans="2:9" ht="69" customHeight="1" x14ac:dyDescent="0.15">
      <c r="B82" s="755">
        <v>8</v>
      </c>
      <c r="C82" s="737" t="s">
        <v>650</v>
      </c>
      <c r="D82" s="335" t="s">
        <v>649</v>
      </c>
      <c r="E82" s="341" t="s">
        <v>648</v>
      </c>
      <c r="F82" s="756" t="s">
        <v>788</v>
      </c>
      <c r="G82" s="315" t="s">
        <v>0</v>
      </c>
      <c r="H82" s="315" t="s">
        <v>0</v>
      </c>
      <c r="I82" s="315" t="s">
        <v>0</v>
      </c>
    </row>
    <row r="83" spans="2:9" ht="48.75" customHeight="1" x14ac:dyDescent="0.15">
      <c r="B83" s="755"/>
      <c r="C83" s="737"/>
      <c r="D83" s="313" t="s">
        <v>647</v>
      </c>
      <c r="E83" s="348" t="s">
        <v>646</v>
      </c>
      <c r="F83" s="756"/>
      <c r="G83" s="54" t="s">
        <v>0</v>
      </c>
      <c r="H83" s="54" t="s">
        <v>0</v>
      </c>
      <c r="I83" s="54" t="s">
        <v>0</v>
      </c>
    </row>
    <row r="84" spans="2:9" ht="57" customHeight="1" x14ac:dyDescent="0.15">
      <c r="B84" s="739">
        <v>9</v>
      </c>
      <c r="C84" s="766" t="s">
        <v>645</v>
      </c>
      <c r="D84" s="341" t="s">
        <v>644</v>
      </c>
      <c r="E84" s="341" t="s">
        <v>643</v>
      </c>
      <c r="F84" s="341" t="s">
        <v>633</v>
      </c>
      <c r="G84" s="315" t="s">
        <v>0</v>
      </c>
      <c r="H84" s="315" t="s">
        <v>0</v>
      </c>
      <c r="I84" s="315" t="s">
        <v>0</v>
      </c>
    </row>
    <row r="85" spans="2:9" ht="64.900000000000006" customHeight="1" x14ac:dyDescent="0.15">
      <c r="B85" s="733"/>
      <c r="C85" s="767"/>
      <c r="D85" s="72" t="s">
        <v>642</v>
      </c>
      <c r="E85" s="72" t="s">
        <v>641</v>
      </c>
      <c r="F85" s="769" t="s">
        <v>640</v>
      </c>
      <c r="G85" s="43" t="s">
        <v>0</v>
      </c>
      <c r="H85" s="43" t="s">
        <v>0</v>
      </c>
      <c r="I85" s="43" t="s">
        <v>0</v>
      </c>
    </row>
    <row r="86" spans="2:9" ht="45" customHeight="1" x14ac:dyDescent="0.15">
      <c r="B86" s="733"/>
      <c r="C86" s="767"/>
      <c r="D86" s="77" t="s">
        <v>639</v>
      </c>
      <c r="E86" s="77" t="s">
        <v>628</v>
      </c>
      <c r="F86" s="769"/>
      <c r="G86" s="78" t="s">
        <v>0</v>
      </c>
      <c r="H86" s="78" t="s">
        <v>0</v>
      </c>
      <c r="I86" s="78" t="s">
        <v>0</v>
      </c>
    </row>
    <row r="87" spans="2:9" ht="52.9" customHeight="1" x14ac:dyDescent="0.15">
      <c r="B87" s="733"/>
      <c r="C87" s="767"/>
      <c r="D87" s="321" t="s">
        <v>638</v>
      </c>
      <c r="E87" s="321" t="s">
        <v>637</v>
      </c>
      <c r="F87" s="321" t="s">
        <v>636</v>
      </c>
      <c r="G87" s="314" t="s">
        <v>0</v>
      </c>
      <c r="H87" s="314" t="s">
        <v>0</v>
      </c>
      <c r="I87" s="314" t="s">
        <v>0</v>
      </c>
    </row>
    <row r="88" spans="2:9" ht="40.5" customHeight="1" x14ac:dyDescent="0.15">
      <c r="B88" s="733"/>
      <c r="C88" s="767"/>
      <c r="D88" s="72" t="s">
        <v>635</v>
      </c>
      <c r="E88" s="72" t="s">
        <v>634</v>
      </c>
      <c r="F88" s="769" t="s">
        <v>633</v>
      </c>
      <c r="G88" s="43" t="s">
        <v>0</v>
      </c>
      <c r="H88" s="43" t="s">
        <v>0</v>
      </c>
      <c r="I88" s="43" t="s">
        <v>0</v>
      </c>
    </row>
    <row r="89" spans="2:9" ht="44.25" customHeight="1" x14ac:dyDescent="0.15">
      <c r="B89" s="733"/>
      <c r="C89" s="767"/>
      <c r="D89" s="77" t="s">
        <v>632</v>
      </c>
      <c r="E89" s="77"/>
      <c r="F89" s="769"/>
      <c r="G89" s="78" t="s">
        <v>0</v>
      </c>
      <c r="H89" s="78" t="s">
        <v>0</v>
      </c>
      <c r="I89" s="78" t="s">
        <v>0</v>
      </c>
    </row>
    <row r="90" spans="2:9" ht="76.900000000000006" customHeight="1" x14ac:dyDescent="0.15">
      <c r="B90" s="733"/>
      <c r="C90" s="767"/>
      <c r="D90" s="132" t="s">
        <v>631</v>
      </c>
      <c r="E90" s="132" t="s">
        <v>630</v>
      </c>
      <c r="F90" s="132" t="s">
        <v>627</v>
      </c>
      <c r="G90" s="60" t="s">
        <v>0</v>
      </c>
      <c r="H90" s="60" t="s">
        <v>0</v>
      </c>
      <c r="I90" s="60" t="s">
        <v>0</v>
      </c>
    </row>
    <row r="91" spans="2:9" ht="87.6" customHeight="1" x14ac:dyDescent="0.15">
      <c r="B91" s="733"/>
      <c r="C91" s="767"/>
      <c r="D91" s="74" t="s">
        <v>629</v>
      </c>
      <c r="E91" s="770" t="s">
        <v>628</v>
      </c>
      <c r="F91" s="772" t="s">
        <v>627</v>
      </c>
      <c r="G91" s="12" t="s">
        <v>0</v>
      </c>
      <c r="H91" s="12" t="s">
        <v>0</v>
      </c>
      <c r="I91" s="12" t="s">
        <v>0</v>
      </c>
    </row>
    <row r="92" spans="2:9" ht="60" customHeight="1" x14ac:dyDescent="0.15">
      <c r="B92" s="733"/>
      <c r="C92" s="767"/>
      <c r="D92" s="77" t="s">
        <v>626</v>
      </c>
      <c r="E92" s="771"/>
      <c r="F92" s="769"/>
      <c r="G92" s="78" t="s">
        <v>0</v>
      </c>
      <c r="H92" s="78" t="s">
        <v>0</v>
      </c>
      <c r="I92" s="78" t="s">
        <v>0</v>
      </c>
    </row>
    <row r="93" spans="2:9" ht="60" customHeight="1" x14ac:dyDescent="0.15">
      <c r="B93" s="751"/>
      <c r="C93" s="768"/>
      <c r="D93" s="132" t="s">
        <v>625</v>
      </c>
      <c r="E93" s="132" t="s">
        <v>624</v>
      </c>
      <c r="F93" s="132"/>
      <c r="G93" s="60" t="s">
        <v>0</v>
      </c>
      <c r="H93" s="60" t="s">
        <v>0</v>
      </c>
      <c r="I93" s="60" t="s">
        <v>0</v>
      </c>
    </row>
    <row r="94" spans="2:9" ht="60" customHeight="1" x14ac:dyDescent="0.15">
      <c r="B94" s="759">
        <v>10</v>
      </c>
      <c r="C94" s="743" t="s">
        <v>623</v>
      </c>
      <c r="D94" s="329" t="s">
        <v>622</v>
      </c>
      <c r="E94" s="330" t="s">
        <v>621</v>
      </c>
      <c r="F94" s="330" t="s">
        <v>620</v>
      </c>
      <c r="G94" s="73" t="s">
        <v>0</v>
      </c>
      <c r="H94" s="165" t="s">
        <v>0</v>
      </c>
      <c r="I94" s="165" t="s">
        <v>0</v>
      </c>
    </row>
    <row r="95" spans="2:9" ht="45" customHeight="1" x14ac:dyDescent="0.15">
      <c r="B95" s="760"/>
      <c r="C95" s="741"/>
      <c r="D95" s="309" t="s">
        <v>619</v>
      </c>
      <c r="E95" s="132" t="s">
        <v>618</v>
      </c>
      <c r="F95" s="132" t="s">
        <v>617</v>
      </c>
      <c r="G95" s="60" t="s">
        <v>0</v>
      </c>
      <c r="H95" s="95" t="s">
        <v>0</v>
      </c>
      <c r="I95" s="95" t="s">
        <v>0</v>
      </c>
    </row>
    <row r="96" spans="2:9" ht="69.599999999999994" customHeight="1" x14ac:dyDescent="0.15">
      <c r="B96" s="733">
        <v>11</v>
      </c>
      <c r="C96" s="736" t="s">
        <v>616</v>
      </c>
      <c r="D96" s="86" t="s">
        <v>615</v>
      </c>
      <c r="E96" s="77" t="s">
        <v>614</v>
      </c>
      <c r="F96" s="6" t="s">
        <v>613</v>
      </c>
      <c r="G96" s="18" t="s">
        <v>0</v>
      </c>
      <c r="H96" s="18" t="s">
        <v>0</v>
      </c>
      <c r="I96" s="18" t="s">
        <v>0</v>
      </c>
    </row>
    <row r="97" spans="2:9" ht="60" customHeight="1" x14ac:dyDescent="0.15">
      <c r="B97" s="733"/>
      <c r="C97" s="736"/>
      <c r="D97" s="140" t="s">
        <v>612</v>
      </c>
      <c r="E97" s="321" t="s">
        <v>611</v>
      </c>
      <c r="F97" s="321"/>
      <c r="G97" s="314" t="s">
        <v>0</v>
      </c>
      <c r="H97" s="314" t="s">
        <v>0</v>
      </c>
      <c r="I97" s="314" t="s">
        <v>0</v>
      </c>
    </row>
    <row r="98" spans="2:9" ht="45" customHeight="1" x14ac:dyDescent="0.15">
      <c r="B98" s="733"/>
      <c r="C98" s="736"/>
      <c r="D98" s="86" t="s">
        <v>610</v>
      </c>
      <c r="E98" s="6"/>
      <c r="F98" s="6"/>
      <c r="G98" s="18" t="s">
        <v>0</v>
      </c>
      <c r="H98" s="18" t="s">
        <v>0</v>
      </c>
      <c r="I98" s="18" t="s">
        <v>0</v>
      </c>
    </row>
    <row r="99" spans="2:9" ht="84" customHeight="1" x14ac:dyDescent="0.15">
      <c r="B99" s="733"/>
      <c r="C99" s="736"/>
      <c r="D99" s="86" t="s">
        <v>609</v>
      </c>
      <c r="E99" s="6" t="s">
        <v>608</v>
      </c>
      <c r="F99" s="6"/>
      <c r="G99" s="18"/>
      <c r="H99" s="18"/>
      <c r="I99" s="18"/>
    </row>
    <row r="100" spans="2:9" ht="99.75" customHeight="1" x14ac:dyDescent="0.15">
      <c r="B100" s="733"/>
      <c r="C100" s="736"/>
      <c r="D100" s="86" t="s">
        <v>607</v>
      </c>
      <c r="E100" s="6"/>
      <c r="F100" s="6"/>
      <c r="G100" s="18"/>
      <c r="H100" s="18"/>
      <c r="I100" s="18"/>
    </row>
    <row r="101" spans="2:9" ht="83.25" customHeight="1" x14ac:dyDescent="0.15">
      <c r="B101" s="733"/>
      <c r="C101" s="736"/>
      <c r="D101" s="103" t="s">
        <v>606</v>
      </c>
      <c r="E101" s="6"/>
      <c r="F101" s="6"/>
      <c r="G101" s="18"/>
      <c r="H101" s="18"/>
      <c r="I101" s="18"/>
    </row>
    <row r="102" spans="2:9" ht="32.450000000000003" customHeight="1" x14ac:dyDescent="0.15">
      <c r="B102" s="733"/>
      <c r="C102" s="736"/>
      <c r="D102" s="103" t="s">
        <v>605</v>
      </c>
      <c r="E102" s="6"/>
      <c r="F102" s="6"/>
      <c r="G102" s="18"/>
      <c r="H102" s="18"/>
      <c r="I102" s="18"/>
    </row>
    <row r="103" spans="2:9" ht="18.600000000000001" customHeight="1" x14ac:dyDescent="0.15">
      <c r="B103" s="733"/>
      <c r="C103" s="736"/>
      <c r="D103" s="6" t="s">
        <v>604</v>
      </c>
      <c r="E103" s="6"/>
      <c r="F103" s="6"/>
      <c r="G103" s="18"/>
      <c r="H103" s="18"/>
      <c r="I103" s="18"/>
    </row>
    <row r="104" spans="2:9" ht="90" customHeight="1" x14ac:dyDescent="0.15">
      <c r="B104" s="733"/>
      <c r="C104" s="736"/>
      <c r="D104" s="77" t="s">
        <v>603</v>
      </c>
      <c r="E104" s="6"/>
      <c r="F104" s="6"/>
      <c r="G104" s="18"/>
      <c r="H104" s="18"/>
      <c r="I104" s="18"/>
    </row>
    <row r="105" spans="2:9" ht="67.5" customHeight="1" x14ac:dyDescent="0.15">
      <c r="B105" s="733"/>
      <c r="C105" s="736"/>
      <c r="D105" s="85" t="s">
        <v>602</v>
      </c>
      <c r="E105" s="321" t="s">
        <v>601</v>
      </c>
      <c r="F105" s="321"/>
      <c r="G105" s="43" t="s">
        <v>0</v>
      </c>
      <c r="H105" s="43" t="s">
        <v>0</v>
      </c>
      <c r="I105" s="43" t="s">
        <v>0</v>
      </c>
    </row>
    <row r="106" spans="2:9" ht="51" customHeight="1" x14ac:dyDescent="0.15">
      <c r="B106" s="733"/>
      <c r="C106" s="736"/>
      <c r="D106" s="72" t="s">
        <v>600</v>
      </c>
      <c r="E106" s="6" t="s">
        <v>599</v>
      </c>
      <c r="F106" s="103" t="s">
        <v>598</v>
      </c>
      <c r="G106" s="43" t="s">
        <v>0</v>
      </c>
      <c r="H106" s="43" t="s">
        <v>0</v>
      </c>
      <c r="I106" s="43" t="s">
        <v>0</v>
      </c>
    </row>
    <row r="107" spans="2:9" ht="43.15" customHeight="1" x14ac:dyDescent="0.15">
      <c r="B107" s="733"/>
      <c r="C107" s="736"/>
      <c r="D107" s="72" t="s">
        <v>597</v>
      </c>
      <c r="E107" s="72" t="s">
        <v>596</v>
      </c>
      <c r="F107" s="72" t="s">
        <v>595</v>
      </c>
      <c r="G107" s="43" t="s">
        <v>0</v>
      </c>
      <c r="H107" s="43" t="s">
        <v>0</v>
      </c>
      <c r="I107" s="43" t="s">
        <v>0</v>
      </c>
    </row>
    <row r="108" spans="2:9" ht="34.9" customHeight="1" x14ac:dyDescent="0.15">
      <c r="B108" s="734"/>
      <c r="C108" s="722"/>
      <c r="D108" s="348" t="s">
        <v>594</v>
      </c>
      <c r="E108" s="325"/>
      <c r="F108" s="325"/>
      <c r="G108" s="97" t="s">
        <v>0</v>
      </c>
      <c r="H108" s="97" t="s">
        <v>0</v>
      </c>
      <c r="I108" s="97" t="s">
        <v>0</v>
      </c>
    </row>
    <row r="109" spans="2:9" ht="87.75" customHeight="1" x14ac:dyDescent="0.15">
      <c r="B109" s="331">
        <v>12</v>
      </c>
      <c r="C109" s="326" t="s">
        <v>593</v>
      </c>
      <c r="D109" s="646" t="s">
        <v>1263</v>
      </c>
      <c r="E109" s="336" t="s">
        <v>592</v>
      </c>
      <c r="F109" s="336" t="s">
        <v>591</v>
      </c>
      <c r="G109" s="328" t="s">
        <v>0</v>
      </c>
      <c r="H109" s="328" t="s">
        <v>0</v>
      </c>
      <c r="I109" s="328" t="s">
        <v>0</v>
      </c>
    </row>
    <row r="110" spans="2:9" ht="46.5" customHeight="1" x14ac:dyDescent="0.15">
      <c r="B110" s="761" t="s">
        <v>590</v>
      </c>
      <c r="C110" s="763" t="s">
        <v>1264</v>
      </c>
      <c r="D110" s="341" t="s">
        <v>589</v>
      </c>
      <c r="E110" s="341" t="s">
        <v>588</v>
      </c>
      <c r="F110" s="161" t="s">
        <v>587</v>
      </c>
      <c r="G110" s="315" t="s">
        <v>0</v>
      </c>
      <c r="H110" s="315" t="s">
        <v>0</v>
      </c>
      <c r="I110" s="315" t="s">
        <v>0</v>
      </c>
    </row>
    <row r="111" spans="2:9" ht="36.75" customHeight="1" x14ac:dyDescent="0.15">
      <c r="B111" s="762"/>
      <c r="C111" s="764"/>
      <c r="D111" s="164" t="s">
        <v>586</v>
      </c>
      <c r="E111" s="6" t="s">
        <v>585</v>
      </c>
      <c r="F111" s="103"/>
      <c r="G111" s="18" t="s">
        <v>0</v>
      </c>
      <c r="H111" s="18" t="s">
        <v>0</v>
      </c>
      <c r="I111" s="18" t="s">
        <v>0</v>
      </c>
    </row>
    <row r="112" spans="2:9" ht="53.25" customHeight="1" thickBot="1" x14ac:dyDescent="0.2">
      <c r="B112" s="762"/>
      <c r="C112" s="764"/>
      <c r="D112" s="72" t="s">
        <v>584</v>
      </c>
      <c r="E112" s="364" t="s">
        <v>583</v>
      </c>
      <c r="F112" s="72"/>
      <c r="G112" s="43" t="s">
        <v>0</v>
      </c>
      <c r="H112" s="43" t="s">
        <v>0</v>
      </c>
      <c r="I112" s="43" t="s">
        <v>0</v>
      </c>
    </row>
    <row r="113" spans="2:13" ht="69" customHeight="1" thickTop="1" x14ac:dyDescent="0.15">
      <c r="B113" s="762"/>
      <c r="C113" s="764"/>
      <c r="D113" s="296" t="s">
        <v>582</v>
      </c>
      <c r="E113" s="297" t="s">
        <v>581</v>
      </c>
      <c r="F113" s="297" t="s">
        <v>558</v>
      </c>
      <c r="G113" s="614" t="s">
        <v>0</v>
      </c>
      <c r="H113" s="615" t="s">
        <v>0</v>
      </c>
      <c r="I113" s="58" t="s">
        <v>17</v>
      </c>
    </row>
    <row r="114" spans="2:13" ht="218.25" customHeight="1" x14ac:dyDescent="0.15">
      <c r="B114" s="762"/>
      <c r="C114" s="764"/>
      <c r="D114" s="774" t="s">
        <v>557</v>
      </c>
      <c r="E114" s="775"/>
      <c r="F114" s="775"/>
      <c r="G114" s="78"/>
      <c r="H114" s="193"/>
      <c r="I114" s="612"/>
      <c r="M114" s="163"/>
    </row>
    <row r="115" spans="2:13" ht="65.25" customHeight="1" x14ac:dyDescent="0.15">
      <c r="B115" s="762"/>
      <c r="C115" s="764"/>
      <c r="D115" s="320" t="s">
        <v>580</v>
      </c>
      <c r="E115" s="321" t="s">
        <v>579</v>
      </c>
      <c r="F115" s="321" t="s">
        <v>554</v>
      </c>
      <c r="G115" s="314" t="s">
        <v>0</v>
      </c>
      <c r="H115" s="137" t="s">
        <v>0</v>
      </c>
      <c r="I115" s="613" t="s">
        <v>17</v>
      </c>
    </row>
    <row r="116" spans="2:13" s="2" customFormat="1" ht="41.25" customHeight="1" x14ac:dyDescent="0.15">
      <c r="B116" s="762"/>
      <c r="C116" s="764"/>
      <c r="D116" s="156" t="s">
        <v>578</v>
      </c>
      <c r="E116" s="769" t="s">
        <v>577</v>
      </c>
      <c r="F116" s="771" t="s">
        <v>551</v>
      </c>
      <c r="G116" s="314" t="s">
        <v>0</v>
      </c>
      <c r="H116" s="137" t="s">
        <v>0</v>
      </c>
      <c r="I116" s="613" t="s">
        <v>17</v>
      </c>
    </row>
    <row r="117" spans="2:13" ht="66" customHeight="1" x14ac:dyDescent="0.15">
      <c r="B117" s="762"/>
      <c r="C117" s="764"/>
      <c r="D117" s="156" t="s">
        <v>550</v>
      </c>
      <c r="E117" s="769"/>
      <c r="F117" s="771"/>
      <c r="G117" s="314" t="s">
        <v>0</v>
      </c>
      <c r="H117" s="137" t="s">
        <v>0</v>
      </c>
      <c r="I117" s="613" t="s">
        <v>17</v>
      </c>
    </row>
    <row r="118" spans="2:13" ht="42" customHeight="1" x14ac:dyDescent="0.15">
      <c r="B118" s="762"/>
      <c r="C118" s="764"/>
      <c r="D118" s="156" t="s">
        <v>549</v>
      </c>
      <c r="E118" s="769"/>
      <c r="F118" s="771"/>
      <c r="G118" s="314" t="s">
        <v>0</v>
      </c>
      <c r="H118" s="137" t="s">
        <v>0</v>
      </c>
      <c r="I118" s="613" t="s">
        <v>17</v>
      </c>
    </row>
    <row r="119" spans="2:13" ht="51" customHeight="1" thickBot="1" x14ac:dyDescent="0.2">
      <c r="B119" s="762"/>
      <c r="C119" s="764"/>
      <c r="D119" s="154" t="s">
        <v>576</v>
      </c>
      <c r="E119" s="776"/>
      <c r="F119" s="777"/>
      <c r="G119" s="153" t="s">
        <v>0</v>
      </c>
      <c r="H119" s="152" t="s">
        <v>0</v>
      </c>
      <c r="I119" s="257" t="s">
        <v>17</v>
      </c>
    </row>
    <row r="120" spans="2:13" ht="54" customHeight="1" thickTop="1" x14ac:dyDescent="0.15">
      <c r="B120" s="762"/>
      <c r="C120" s="765"/>
      <c r="D120" s="325" t="s">
        <v>575</v>
      </c>
      <c r="E120" s="325" t="s">
        <v>574</v>
      </c>
      <c r="F120" s="325" t="s">
        <v>545</v>
      </c>
      <c r="G120" s="54" t="s">
        <v>0</v>
      </c>
      <c r="H120" s="54" t="s">
        <v>0</v>
      </c>
      <c r="I120" s="54" t="s">
        <v>0</v>
      </c>
    </row>
    <row r="121" spans="2:13" ht="52.5" customHeight="1" x14ac:dyDescent="0.15">
      <c r="B121" s="762" t="s">
        <v>561</v>
      </c>
      <c r="C121" s="763" t="s">
        <v>573</v>
      </c>
      <c r="D121" s="162" t="s">
        <v>572</v>
      </c>
      <c r="E121" s="341" t="s">
        <v>571</v>
      </c>
      <c r="F121" s="161" t="s">
        <v>564</v>
      </c>
      <c r="G121" s="315" t="s">
        <v>0</v>
      </c>
      <c r="H121" s="315" t="s">
        <v>0</v>
      </c>
      <c r="I121" s="315" t="s">
        <v>0</v>
      </c>
    </row>
    <row r="122" spans="2:13" ht="45" customHeight="1" x14ac:dyDescent="0.15">
      <c r="B122" s="762"/>
      <c r="C122" s="764"/>
      <c r="D122" s="160" t="s">
        <v>570</v>
      </c>
      <c r="E122" s="6" t="s">
        <v>569</v>
      </c>
      <c r="F122" s="103"/>
      <c r="G122" s="18" t="s">
        <v>0</v>
      </c>
      <c r="H122" s="18" t="s">
        <v>0</v>
      </c>
      <c r="I122" s="18" t="s">
        <v>0</v>
      </c>
    </row>
    <row r="123" spans="2:13" ht="33.75" customHeight="1" x14ac:dyDescent="0.15">
      <c r="B123" s="762"/>
      <c r="C123" s="764"/>
      <c r="D123" s="159" t="s">
        <v>568</v>
      </c>
      <c r="E123" s="72" t="s">
        <v>567</v>
      </c>
      <c r="F123" s="158"/>
      <c r="G123" s="43" t="s">
        <v>0</v>
      </c>
      <c r="H123" s="43" t="s">
        <v>0</v>
      </c>
      <c r="I123" s="43" t="s">
        <v>0</v>
      </c>
    </row>
    <row r="124" spans="2:13" ht="66" customHeight="1" x14ac:dyDescent="0.15">
      <c r="B124" s="762"/>
      <c r="C124" s="764"/>
      <c r="D124" s="157" t="s">
        <v>566</v>
      </c>
      <c r="E124" s="141" t="s">
        <v>565</v>
      </c>
      <c r="F124" s="141" t="s">
        <v>564</v>
      </c>
      <c r="G124" s="146" t="s">
        <v>0</v>
      </c>
      <c r="H124" s="146" t="s">
        <v>0</v>
      </c>
      <c r="I124" s="146" t="s">
        <v>0</v>
      </c>
    </row>
    <row r="125" spans="2:13" ht="47.25" customHeight="1" thickBot="1" x14ac:dyDescent="0.2">
      <c r="B125" s="762"/>
      <c r="C125" s="764"/>
      <c r="D125" s="294" t="s">
        <v>563</v>
      </c>
      <c r="E125" s="324" t="s">
        <v>562</v>
      </c>
      <c r="F125" s="322"/>
      <c r="G125" s="153" t="s">
        <v>0</v>
      </c>
      <c r="H125" s="153" t="s">
        <v>0</v>
      </c>
      <c r="I125" s="153" t="s">
        <v>0</v>
      </c>
    </row>
    <row r="126" spans="2:13" ht="91.5" customHeight="1" thickTop="1" x14ac:dyDescent="0.15">
      <c r="B126" s="762"/>
      <c r="C126" s="764"/>
      <c r="D126" s="338" t="s">
        <v>560</v>
      </c>
      <c r="E126" s="77" t="s">
        <v>559</v>
      </c>
      <c r="F126" s="77" t="s">
        <v>558</v>
      </c>
      <c r="G126" s="614" t="s">
        <v>0</v>
      </c>
      <c r="H126" s="615" t="s">
        <v>0</v>
      </c>
      <c r="I126" s="58" t="s">
        <v>0</v>
      </c>
    </row>
    <row r="127" spans="2:13" ht="190.5" customHeight="1" x14ac:dyDescent="0.15">
      <c r="B127" s="762"/>
      <c r="C127" s="764"/>
      <c r="D127" s="779" t="s">
        <v>557</v>
      </c>
      <c r="E127" s="780"/>
      <c r="F127" s="780"/>
      <c r="G127" s="78"/>
      <c r="H127" s="193"/>
      <c r="I127" s="293"/>
    </row>
    <row r="128" spans="2:13" ht="45" customHeight="1" x14ac:dyDescent="0.15">
      <c r="B128" s="762"/>
      <c r="C128" s="764"/>
      <c r="D128" s="320" t="s">
        <v>556</v>
      </c>
      <c r="E128" s="321" t="s">
        <v>555</v>
      </c>
      <c r="F128" s="321" t="s">
        <v>554</v>
      </c>
      <c r="G128" s="314" t="s">
        <v>0</v>
      </c>
      <c r="H128" s="137" t="s">
        <v>0</v>
      </c>
      <c r="I128" s="155" t="s">
        <v>0</v>
      </c>
    </row>
    <row r="129" spans="2:9" s="2" customFormat="1" ht="45" customHeight="1" x14ac:dyDescent="0.15">
      <c r="B129" s="762"/>
      <c r="C129" s="764"/>
      <c r="D129" s="156" t="s">
        <v>553</v>
      </c>
      <c r="E129" s="769" t="s">
        <v>552</v>
      </c>
      <c r="F129" s="771" t="s">
        <v>551</v>
      </c>
      <c r="G129" s="314" t="s">
        <v>0</v>
      </c>
      <c r="H129" s="137" t="s">
        <v>0</v>
      </c>
      <c r="I129" s="155" t="s">
        <v>0</v>
      </c>
    </row>
    <row r="130" spans="2:9" ht="45" customHeight="1" x14ac:dyDescent="0.15">
      <c r="B130" s="762"/>
      <c r="C130" s="764"/>
      <c r="D130" s="156" t="s">
        <v>550</v>
      </c>
      <c r="E130" s="769"/>
      <c r="F130" s="771"/>
      <c r="G130" s="314" t="s">
        <v>0</v>
      </c>
      <c r="H130" s="137" t="s">
        <v>0</v>
      </c>
      <c r="I130" s="155" t="s">
        <v>0</v>
      </c>
    </row>
    <row r="131" spans="2:9" ht="24" customHeight="1" x14ac:dyDescent="0.15">
      <c r="B131" s="762"/>
      <c r="C131" s="764"/>
      <c r="D131" s="156" t="s">
        <v>549</v>
      </c>
      <c r="E131" s="769"/>
      <c r="F131" s="771"/>
      <c r="G131" s="314" t="s">
        <v>0</v>
      </c>
      <c r="H131" s="137" t="s">
        <v>0</v>
      </c>
      <c r="I131" s="155" t="s">
        <v>0</v>
      </c>
    </row>
    <row r="132" spans="2:9" ht="53.25" customHeight="1" thickBot="1" x14ac:dyDescent="0.2">
      <c r="B132" s="762"/>
      <c r="C132" s="764"/>
      <c r="D132" s="154" t="s">
        <v>548</v>
      </c>
      <c r="E132" s="776"/>
      <c r="F132" s="777"/>
      <c r="G132" s="153" t="s">
        <v>0</v>
      </c>
      <c r="H132" s="152" t="s">
        <v>0</v>
      </c>
      <c r="I132" s="151" t="s">
        <v>0</v>
      </c>
    </row>
    <row r="133" spans="2:9" ht="35.25" customHeight="1" thickTop="1" x14ac:dyDescent="0.15">
      <c r="B133" s="778"/>
      <c r="C133" s="765"/>
      <c r="D133" s="325" t="s">
        <v>547</v>
      </c>
      <c r="E133" s="325" t="s">
        <v>546</v>
      </c>
      <c r="F133" s="325" t="s">
        <v>545</v>
      </c>
      <c r="G133" s="54" t="s">
        <v>0</v>
      </c>
      <c r="H133" s="54" t="s">
        <v>0</v>
      </c>
      <c r="I133" s="54" t="s">
        <v>0</v>
      </c>
    </row>
    <row r="134" spans="2:9" ht="33" customHeight="1" x14ac:dyDescent="0.15">
      <c r="B134" s="739">
        <v>14</v>
      </c>
      <c r="C134" s="721" t="s">
        <v>522</v>
      </c>
      <c r="D134" s="341" t="s">
        <v>544</v>
      </c>
      <c r="E134" s="341" t="s">
        <v>543</v>
      </c>
      <c r="F134" s="773" t="s">
        <v>542</v>
      </c>
      <c r="G134" s="315" t="s">
        <v>0</v>
      </c>
      <c r="H134" s="315" t="s">
        <v>0</v>
      </c>
      <c r="I134" s="315" t="s">
        <v>0</v>
      </c>
    </row>
    <row r="135" spans="2:9" ht="82.5" customHeight="1" x14ac:dyDescent="0.15">
      <c r="B135" s="733"/>
      <c r="C135" s="736"/>
      <c r="D135" s="321" t="s">
        <v>541</v>
      </c>
      <c r="E135" s="321" t="s">
        <v>540</v>
      </c>
      <c r="F135" s="773"/>
      <c r="G135" s="314" t="s">
        <v>0</v>
      </c>
      <c r="H135" s="314" t="s">
        <v>0</v>
      </c>
      <c r="I135" s="314" t="s">
        <v>0</v>
      </c>
    </row>
    <row r="136" spans="2:9" ht="79.5" customHeight="1" x14ac:dyDescent="0.15">
      <c r="B136" s="733"/>
      <c r="C136" s="736"/>
      <c r="D136" s="321" t="s">
        <v>539</v>
      </c>
      <c r="E136" s="321" t="s">
        <v>538</v>
      </c>
      <c r="F136" s="773"/>
      <c r="G136" s="314" t="s">
        <v>0</v>
      </c>
      <c r="H136" s="314" t="s">
        <v>0</v>
      </c>
      <c r="I136" s="314" t="s">
        <v>0</v>
      </c>
    </row>
    <row r="137" spans="2:9" ht="65.25" customHeight="1" x14ac:dyDescent="0.15">
      <c r="B137" s="733"/>
      <c r="C137" s="736"/>
      <c r="D137" s="72" t="s">
        <v>537</v>
      </c>
      <c r="E137" s="72" t="s">
        <v>536</v>
      </c>
      <c r="F137" s="773"/>
      <c r="G137" s="43" t="s">
        <v>0</v>
      </c>
      <c r="H137" s="43" t="s">
        <v>0</v>
      </c>
      <c r="I137" s="43" t="s">
        <v>0</v>
      </c>
    </row>
    <row r="138" spans="2:9" ht="29.25" customHeight="1" x14ac:dyDescent="0.15">
      <c r="B138" s="733"/>
      <c r="C138" s="736"/>
      <c r="D138" s="77" t="s">
        <v>535</v>
      </c>
      <c r="E138" s="77" t="s">
        <v>527</v>
      </c>
      <c r="F138" s="773"/>
      <c r="G138" s="78" t="s">
        <v>0</v>
      </c>
      <c r="H138" s="78" t="s">
        <v>0</v>
      </c>
      <c r="I138" s="78" t="s">
        <v>0</v>
      </c>
    </row>
    <row r="139" spans="2:9" ht="88.5" customHeight="1" x14ac:dyDescent="0.15">
      <c r="B139" s="733"/>
      <c r="C139" s="736"/>
      <c r="D139" s="321" t="s">
        <v>534</v>
      </c>
      <c r="E139" s="321" t="s">
        <v>533</v>
      </c>
      <c r="F139" s="773"/>
      <c r="G139" s="314" t="s">
        <v>0</v>
      </c>
      <c r="H139" s="314" t="s">
        <v>0</v>
      </c>
      <c r="I139" s="314" t="s">
        <v>0</v>
      </c>
    </row>
    <row r="140" spans="2:9" ht="59.25" customHeight="1" x14ac:dyDescent="0.15">
      <c r="B140" s="733"/>
      <c r="C140" s="736"/>
      <c r="D140" s="72" t="s">
        <v>532</v>
      </c>
      <c r="E140" s="72" t="s">
        <v>531</v>
      </c>
      <c r="F140" s="773"/>
      <c r="G140" s="43" t="s">
        <v>0</v>
      </c>
      <c r="H140" s="43" t="s">
        <v>0</v>
      </c>
      <c r="I140" s="43" t="s">
        <v>0</v>
      </c>
    </row>
    <row r="141" spans="2:9" ht="42.75" customHeight="1" x14ac:dyDescent="0.15">
      <c r="B141" s="733"/>
      <c r="C141" s="736"/>
      <c r="D141" s="72" t="s">
        <v>530</v>
      </c>
      <c r="E141" s="72" t="s">
        <v>529</v>
      </c>
      <c r="F141" s="773"/>
      <c r="G141" s="738" t="s">
        <v>0</v>
      </c>
      <c r="H141" s="738" t="s">
        <v>0</v>
      </c>
      <c r="I141" s="738" t="s">
        <v>0</v>
      </c>
    </row>
    <row r="142" spans="2:9" ht="105.75" customHeight="1" x14ac:dyDescent="0.15">
      <c r="B142" s="733"/>
      <c r="C142" s="736"/>
      <c r="D142" s="77" t="s">
        <v>528</v>
      </c>
      <c r="E142" s="77" t="s">
        <v>527</v>
      </c>
      <c r="F142" s="773"/>
      <c r="G142" s="738"/>
      <c r="H142" s="738"/>
      <c r="I142" s="738"/>
    </row>
    <row r="143" spans="2:9" ht="40.5" customHeight="1" x14ac:dyDescent="0.15">
      <c r="B143" s="733"/>
      <c r="C143" s="736"/>
      <c r="D143" s="321" t="s">
        <v>526</v>
      </c>
      <c r="E143" s="321" t="s">
        <v>525</v>
      </c>
      <c r="F143" s="6"/>
      <c r="G143" s="314" t="s">
        <v>0</v>
      </c>
      <c r="H143" s="314" t="s">
        <v>0</v>
      </c>
      <c r="I143" s="314" t="s">
        <v>0</v>
      </c>
    </row>
    <row r="144" spans="2:9" ht="77.25" customHeight="1" x14ac:dyDescent="0.15">
      <c r="B144" s="751"/>
      <c r="C144" s="744"/>
      <c r="D144" s="132" t="s">
        <v>524</v>
      </c>
      <c r="E144" s="132" t="s">
        <v>523</v>
      </c>
      <c r="F144" s="76"/>
      <c r="G144" s="60" t="s">
        <v>0</v>
      </c>
      <c r="H144" s="60" t="s">
        <v>0</v>
      </c>
      <c r="I144" s="60" t="s">
        <v>0</v>
      </c>
    </row>
    <row r="145" spans="2:9" ht="89.25" customHeight="1" x14ac:dyDescent="0.15">
      <c r="B145" s="732">
        <v>14</v>
      </c>
      <c r="C145" s="735" t="s">
        <v>522</v>
      </c>
      <c r="D145" s="330" t="s">
        <v>521</v>
      </c>
      <c r="E145" s="330" t="s">
        <v>520</v>
      </c>
      <c r="F145" s="74"/>
      <c r="G145" s="73" t="s">
        <v>0</v>
      </c>
      <c r="H145" s="73" t="s">
        <v>0</v>
      </c>
      <c r="I145" s="73" t="s">
        <v>0</v>
      </c>
    </row>
    <row r="146" spans="2:9" ht="99.75" customHeight="1" x14ac:dyDescent="0.15">
      <c r="B146" s="733"/>
      <c r="C146" s="736"/>
      <c r="D146" s="321" t="s">
        <v>519</v>
      </c>
      <c r="E146" s="321" t="s">
        <v>518</v>
      </c>
      <c r="F146" s="6"/>
      <c r="G146" s="314" t="s">
        <v>0</v>
      </c>
      <c r="H146" s="314" t="s">
        <v>0</v>
      </c>
      <c r="I146" s="314" t="s">
        <v>0</v>
      </c>
    </row>
    <row r="147" spans="2:9" ht="45" customHeight="1" x14ac:dyDescent="0.15">
      <c r="B147" s="751"/>
      <c r="C147" s="744"/>
      <c r="D147" s="132" t="s">
        <v>517</v>
      </c>
      <c r="E147" s="132" t="s">
        <v>516</v>
      </c>
      <c r="F147" s="76"/>
      <c r="G147" s="60" t="s">
        <v>0</v>
      </c>
      <c r="H147" s="60" t="s">
        <v>0</v>
      </c>
      <c r="I147" s="60" t="s">
        <v>0</v>
      </c>
    </row>
    <row r="148" spans="2:9" ht="63.75" customHeight="1" x14ac:dyDescent="0.15">
      <c r="B148" s="781" t="s">
        <v>515</v>
      </c>
      <c r="C148" s="743" t="s">
        <v>514</v>
      </c>
      <c r="D148" s="74" t="s">
        <v>513</v>
      </c>
      <c r="E148" s="74" t="s">
        <v>512</v>
      </c>
      <c r="F148" s="74" t="s">
        <v>1376</v>
      </c>
      <c r="G148" s="12" t="s">
        <v>0</v>
      </c>
      <c r="H148" s="150" t="s">
        <v>0</v>
      </c>
      <c r="I148" s="150" t="s">
        <v>0</v>
      </c>
    </row>
    <row r="149" spans="2:9" ht="33" customHeight="1" x14ac:dyDescent="0.15">
      <c r="B149" s="782"/>
      <c r="C149" s="737"/>
      <c r="D149" s="77" t="s">
        <v>511</v>
      </c>
      <c r="E149" s="77" t="s">
        <v>507</v>
      </c>
      <c r="F149" s="6"/>
      <c r="G149" s="78" t="s">
        <v>0</v>
      </c>
      <c r="H149" s="149" t="s">
        <v>0</v>
      </c>
      <c r="I149" s="149" t="s">
        <v>0</v>
      </c>
    </row>
    <row r="150" spans="2:9" ht="39.75" customHeight="1" x14ac:dyDescent="0.15">
      <c r="B150" s="782"/>
      <c r="C150" s="737"/>
      <c r="D150" s="85" t="s">
        <v>510</v>
      </c>
      <c r="E150" s="72" t="s">
        <v>509</v>
      </c>
      <c r="F150" s="6"/>
      <c r="G150" s="14" t="s">
        <v>0</v>
      </c>
      <c r="H150" s="143" t="s">
        <v>0</v>
      </c>
      <c r="I150" s="143" t="s">
        <v>0</v>
      </c>
    </row>
    <row r="151" spans="2:9" ht="79.5" customHeight="1" x14ac:dyDescent="0.15">
      <c r="B151" s="782"/>
      <c r="C151" s="737"/>
      <c r="D151" s="148" t="s">
        <v>508</v>
      </c>
      <c r="E151" s="147" t="s">
        <v>507</v>
      </c>
      <c r="F151" s="6"/>
      <c r="G151" s="14" t="s">
        <v>0</v>
      </c>
      <c r="H151" s="143" t="s">
        <v>0</v>
      </c>
      <c r="I151" s="143" t="s">
        <v>0</v>
      </c>
    </row>
    <row r="152" spans="2:9" ht="48" customHeight="1" x14ac:dyDescent="0.15">
      <c r="B152" s="782"/>
      <c r="C152" s="737"/>
      <c r="D152" s="85" t="s">
        <v>506</v>
      </c>
      <c r="E152" s="144" t="s">
        <v>505</v>
      </c>
      <c r="F152" s="6"/>
      <c r="G152" s="146" t="s">
        <v>0</v>
      </c>
      <c r="H152" s="145" t="s">
        <v>0</v>
      </c>
      <c r="I152" s="145" t="s">
        <v>0</v>
      </c>
    </row>
    <row r="153" spans="2:9" ht="48" customHeight="1" x14ac:dyDescent="0.15">
      <c r="B153" s="782"/>
      <c r="C153" s="737"/>
      <c r="D153" s="321" t="s">
        <v>504</v>
      </c>
      <c r="E153" s="140" t="s">
        <v>503</v>
      </c>
      <c r="F153" s="6"/>
      <c r="G153" s="137" t="s">
        <v>0</v>
      </c>
      <c r="H153" s="96" t="s">
        <v>0</v>
      </c>
      <c r="I153" s="96" t="s">
        <v>0</v>
      </c>
    </row>
    <row r="154" spans="2:9" ht="48" customHeight="1" x14ac:dyDescent="0.15">
      <c r="B154" s="782"/>
      <c r="C154" s="737"/>
      <c r="D154" s="85" t="s">
        <v>502</v>
      </c>
      <c r="E154" s="144" t="s">
        <v>501</v>
      </c>
      <c r="F154" s="6"/>
      <c r="G154" s="14" t="s">
        <v>0</v>
      </c>
      <c r="H154" s="143" t="s">
        <v>0</v>
      </c>
      <c r="I154" s="143" t="s">
        <v>0</v>
      </c>
    </row>
    <row r="155" spans="2:9" ht="48" customHeight="1" x14ac:dyDescent="0.15">
      <c r="B155" s="782"/>
      <c r="C155" s="737"/>
      <c r="D155" s="321" t="s">
        <v>500</v>
      </c>
      <c r="E155" s="140" t="s">
        <v>499</v>
      </c>
      <c r="F155" s="6"/>
      <c r="G155" s="137" t="s">
        <v>0</v>
      </c>
      <c r="H155" s="96" t="s">
        <v>0</v>
      </c>
      <c r="I155" s="96" t="s">
        <v>0</v>
      </c>
    </row>
    <row r="156" spans="2:9" ht="40.5" customHeight="1" x14ac:dyDescent="0.15">
      <c r="B156" s="782"/>
      <c r="C156" s="737"/>
      <c r="D156" s="72" t="s">
        <v>498</v>
      </c>
      <c r="E156" s="72" t="s">
        <v>497</v>
      </c>
      <c r="F156" s="6"/>
      <c r="G156" s="43" t="s">
        <v>0</v>
      </c>
      <c r="H156" s="142" t="s">
        <v>0</v>
      </c>
      <c r="I156" s="142" t="s">
        <v>0</v>
      </c>
    </row>
    <row r="157" spans="2:9" ht="48" customHeight="1" x14ac:dyDescent="0.15">
      <c r="B157" s="783"/>
      <c r="C157" s="741"/>
      <c r="D157" s="132" t="s">
        <v>496</v>
      </c>
      <c r="E157" s="132" t="s">
        <v>495</v>
      </c>
      <c r="F157" s="76"/>
      <c r="G157" s="138" t="s">
        <v>0</v>
      </c>
      <c r="H157" s="95" t="s">
        <v>0</v>
      </c>
      <c r="I157" s="95" t="s">
        <v>0</v>
      </c>
    </row>
    <row r="158" spans="2:9" ht="63.75" customHeight="1" x14ac:dyDescent="0.15">
      <c r="B158" s="784" t="s">
        <v>478</v>
      </c>
      <c r="C158" s="735" t="s">
        <v>494</v>
      </c>
      <c r="D158" s="74" t="s">
        <v>493</v>
      </c>
      <c r="E158" s="74" t="s">
        <v>492</v>
      </c>
      <c r="F158" s="74" t="s">
        <v>1377</v>
      </c>
      <c r="G158" s="12" t="s">
        <v>0</v>
      </c>
      <c r="H158" s="12" t="s">
        <v>0</v>
      </c>
      <c r="I158" s="12" t="s">
        <v>0</v>
      </c>
    </row>
    <row r="159" spans="2:9" ht="45" customHeight="1" x14ac:dyDescent="0.15">
      <c r="B159" s="762"/>
      <c r="C159" s="736"/>
      <c r="D159" s="321" t="s">
        <v>491</v>
      </c>
      <c r="E159" s="321" t="s">
        <v>490</v>
      </c>
      <c r="F159" s="6"/>
      <c r="G159" s="314" t="s">
        <v>0</v>
      </c>
      <c r="H159" s="314" t="s">
        <v>0</v>
      </c>
      <c r="I159" s="314" t="s">
        <v>0</v>
      </c>
    </row>
    <row r="160" spans="2:9" ht="60" customHeight="1" x14ac:dyDescent="0.15">
      <c r="B160" s="762"/>
      <c r="C160" s="736"/>
      <c r="D160" s="321" t="s">
        <v>489</v>
      </c>
      <c r="E160" s="321" t="s">
        <v>488</v>
      </c>
      <c r="F160" s="6"/>
      <c r="G160" s="78" t="s">
        <v>0</v>
      </c>
      <c r="H160" s="78" t="s">
        <v>0</v>
      </c>
      <c r="I160" s="78" t="s">
        <v>0</v>
      </c>
    </row>
    <row r="161" spans="2:9" ht="40.15" customHeight="1" x14ac:dyDescent="0.15">
      <c r="B161" s="762"/>
      <c r="C161" s="736"/>
      <c r="D161" s="85" t="s">
        <v>487</v>
      </c>
      <c r="E161" s="6" t="s">
        <v>486</v>
      </c>
      <c r="F161" s="6"/>
      <c r="G161" s="78" t="s">
        <v>0</v>
      </c>
      <c r="H161" s="314" t="s">
        <v>0</v>
      </c>
      <c r="I161" s="314" t="s">
        <v>0</v>
      </c>
    </row>
    <row r="162" spans="2:9" ht="40.15" customHeight="1" x14ac:dyDescent="0.15">
      <c r="B162" s="762"/>
      <c r="C162" s="736"/>
      <c r="D162" s="321" t="s">
        <v>485</v>
      </c>
      <c r="E162" s="141" t="s">
        <v>484</v>
      </c>
      <c r="F162" s="6"/>
      <c r="G162" s="78" t="s">
        <v>0</v>
      </c>
      <c r="H162" s="78" t="s">
        <v>0</v>
      </c>
      <c r="I162" s="78" t="s">
        <v>0</v>
      </c>
    </row>
    <row r="163" spans="2:9" ht="40.15" customHeight="1" x14ac:dyDescent="0.15">
      <c r="B163" s="762"/>
      <c r="C163" s="736"/>
      <c r="D163" s="85" t="s">
        <v>483</v>
      </c>
      <c r="E163" s="72" t="s">
        <v>482</v>
      </c>
      <c r="F163" s="6"/>
      <c r="G163" s="14" t="s">
        <v>0</v>
      </c>
      <c r="H163" s="18" t="s">
        <v>0</v>
      </c>
      <c r="I163" s="18" t="s">
        <v>0</v>
      </c>
    </row>
    <row r="164" spans="2:9" ht="40.15" customHeight="1" x14ac:dyDescent="0.15">
      <c r="B164" s="762"/>
      <c r="C164" s="736"/>
      <c r="D164" s="635" t="s">
        <v>1265</v>
      </c>
      <c r="E164" s="140" t="s">
        <v>481</v>
      </c>
      <c r="F164" s="6"/>
      <c r="G164" s="137" t="s">
        <v>0</v>
      </c>
      <c r="H164" s="314" t="s">
        <v>0</v>
      </c>
      <c r="I164" s="314" t="s">
        <v>0</v>
      </c>
    </row>
    <row r="165" spans="2:9" ht="36.75" customHeight="1" x14ac:dyDescent="0.15">
      <c r="B165" s="762"/>
      <c r="C165" s="736"/>
      <c r="D165" s="605" t="s">
        <v>480</v>
      </c>
      <c r="E165" s="72" t="s">
        <v>479</v>
      </c>
      <c r="F165" s="6"/>
      <c r="G165" s="604" t="s">
        <v>0</v>
      </c>
      <c r="H165" s="604" t="s">
        <v>0</v>
      </c>
      <c r="I165" s="604" t="s">
        <v>0</v>
      </c>
    </row>
    <row r="166" spans="2:9" ht="40.15" customHeight="1" x14ac:dyDescent="0.15">
      <c r="B166" s="778"/>
      <c r="C166" s="722"/>
      <c r="D166" s="606" t="s">
        <v>477</v>
      </c>
      <c r="E166" s="606" t="s">
        <v>476</v>
      </c>
      <c r="F166" s="606"/>
      <c r="G166" s="134" t="s">
        <v>0</v>
      </c>
      <c r="H166" s="54" t="s">
        <v>0</v>
      </c>
      <c r="I166" s="54" t="s">
        <v>0</v>
      </c>
    </row>
    <row r="167" spans="2:9" ht="36.75" customHeight="1" x14ac:dyDescent="0.15">
      <c r="B167" s="761" t="s">
        <v>467</v>
      </c>
      <c r="C167" s="721" t="s">
        <v>475</v>
      </c>
      <c r="D167" s="105" t="s">
        <v>474</v>
      </c>
      <c r="E167" s="103" t="s">
        <v>473</v>
      </c>
      <c r="F167" s="756" t="s">
        <v>1378</v>
      </c>
      <c r="G167" s="14" t="s">
        <v>0</v>
      </c>
      <c r="H167" s="18" t="s">
        <v>0</v>
      </c>
      <c r="I167" s="18" t="s">
        <v>0</v>
      </c>
    </row>
    <row r="168" spans="2:9" ht="36.75" customHeight="1" x14ac:dyDescent="0.15">
      <c r="B168" s="762"/>
      <c r="C168" s="736"/>
      <c r="D168" s="77" t="s">
        <v>472</v>
      </c>
      <c r="E168" s="364" t="s">
        <v>471</v>
      </c>
      <c r="F168" s="756"/>
      <c r="G168" s="43" t="s">
        <v>0</v>
      </c>
      <c r="H168" s="43" t="s">
        <v>0</v>
      </c>
      <c r="I168" s="43" t="s">
        <v>0</v>
      </c>
    </row>
    <row r="169" spans="2:9" ht="72.75" customHeight="1" x14ac:dyDescent="0.15">
      <c r="B169" s="762"/>
      <c r="C169" s="736"/>
      <c r="D169" s="321" t="s">
        <v>470</v>
      </c>
      <c r="E169" s="72" t="s">
        <v>453</v>
      </c>
      <c r="F169" s="756"/>
      <c r="G169" s="137" t="s">
        <v>0</v>
      </c>
      <c r="H169" s="314" t="s">
        <v>0</v>
      </c>
      <c r="I169" s="314" t="s">
        <v>0</v>
      </c>
    </row>
    <row r="170" spans="2:9" ht="69.75" customHeight="1" x14ac:dyDescent="0.15">
      <c r="B170" s="762"/>
      <c r="C170" s="736"/>
      <c r="D170" s="321" t="s">
        <v>452</v>
      </c>
      <c r="E170" s="135" t="s">
        <v>451</v>
      </c>
      <c r="F170" s="756"/>
      <c r="G170" s="137" t="s">
        <v>0</v>
      </c>
      <c r="H170" s="314" t="s">
        <v>0</v>
      </c>
      <c r="I170" s="314" t="s">
        <v>0</v>
      </c>
    </row>
    <row r="171" spans="2:9" ht="45" customHeight="1" x14ac:dyDescent="0.15">
      <c r="B171" s="762"/>
      <c r="C171" s="736"/>
      <c r="D171" s="321" t="s">
        <v>450</v>
      </c>
      <c r="E171" s="321" t="s">
        <v>449</v>
      </c>
      <c r="F171" s="773"/>
      <c r="G171" s="137" t="s">
        <v>0</v>
      </c>
      <c r="H171" s="314" t="s">
        <v>0</v>
      </c>
      <c r="I171" s="314" t="s">
        <v>0</v>
      </c>
    </row>
    <row r="172" spans="2:9" ht="85.5" customHeight="1" x14ac:dyDescent="0.15">
      <c r="B172" s="762"/>
      <c r="C172" s="736"/>
      <c r="D172" s="321" t="s">
        <v>447</v>
      </c>
      <c r="E172" s="321" t="s">
        <v>446</v>
      </c>
      <c r="F172" s="748"/>
      <c r="G172" s="137" t="s">
        <v>0</v>
      </c>
      <c r="H172" s="314" t="s">
        <v>0</v>
      </c>
      <c r="I172" s="314" t="s">
        <v>0</v>
      </c>
    </row>
    <row r="173" spans="2:9" ht="57" customHeight="1" x14ac:dyDescent="0.15">
      <c r="B173" s="762"/>
      <c r="C173" s="736"/>
      <c r="D173" s="321" t="s">
        <v>469</v>
      </c>
      <c r="E173" s="321" t="s">
        <v>444</v>
      </c>
      <c r="F173" s="756"/>
      <c r="G173" s="137" t="s">
        <v>0</v>
      </c>
      <c r="H173" s="314" t="s">
        <v>0</v>
      </c>
      <c r="I173" s="314" t="s">
        <v>0</v>
      </c>
    </row>
    <row r="174" spans="2:9" ht="32.25" customHeight="1" x14ac:dyDescent="0.15">
      <c r="B174" s="762"/>
      <c r="C174" s="736"/>
      <c r="D174" s="321" t="s">
        <v>468</v>
      </c>
      <c r="E174" s="321" t="s">
        <v>442</v>
      </c>
      <c r="F174" s="756"/>
      <c r="G174" s="314" t="s">
        <v>0</v>
      </c>
      <c r="H174" s="314" t="s">
        <v>0</v>
      </c>
      <c r="I174" s="314" t="s">
        <v>0</v>
      </c>
    </row>
    <row r="175" spans="2:9" ht="57" customHeight="1" x14ac:dyDescent="0.15">
      <c r="B175" s="778"/>
      <c r="C175" s="722"/>
      <c r="D175" s="641" t="s">
        <v>1266</v>
      </c>
      <c r="E175" s="348" t="s">
        <v>441</v>
      </c>
      <c r="F175" s="756"/>
      <c r="G175" s="97" t="s">
        <v>0</v>
      </c>
      <c r="H175" s="97" t="s">
        <v>0</v>
      </c>
      <c r="I175" s="97" t="s">
        <v>0</v>
      </c>
    </row>
    <row r="176" spans="2:9" ht="44.25" customHeight="1" x14ac:dyDescent="0.15">
      <c r="B176" s="761" t="s">
        <v>467</v>
      </c>
      <c r="C176" s="721" t="s">
        <v>448</v>
      </c>
      <c r="D176" s="105" t="s">
        <v>466</v>
      </c>
      <c r="E176" s="128" t="s">
        <v>465</v>
      </c>
      <c r="F176" s="721" t="s">
        <v>1379</v>
      </c>
      <c r="G176" s="53" t="s">
        <v>0</v>
      </c>
      <c r="H176" s="46" t="s">
        <v>0</v>
      </c>
      <c r="I176" s="46" t="s">
        <v>0</v>
      </c>
    </row>
    <row r="177" spans="2:9" ht="44.25" customHeight="1" x14ac:dyDescent="0.15">
      <c r="B177" s="762"/>
      <c r="C177" s="736"/>
      <c r="D177" s="77" t="s">
        <v>464</v>
      </c>
      <c r="E177" s="609" t="s">
        <v>463</v>
      </c>
      <c r="F177" s="736"/>
      <c r="G177" s="43" t="s">
        <v>0</v>
      </c>
      <c r="H177" s="43" t="s">
        <v>0</v>
      </c>
      <c r="I177" s="43" t="s">
        <v>0</v>
      </c>
    </row>
    <row r="178" spans="2:9" ht="64.5" customHeight="1" x14ac:dyDescent="0.15">
      <c r="B178" s="762"/>
      <c r="C178" s="736"/>
      <c r="D178" s="605" t="s">
        <v>462</v>
      </c>
      <c r="E178" s="72" t="s">
        <v>461</v>
      </c>
      <c r="F178" s="736"/>
      <c r="G178" s="137" t="s">
        <v>0</v>
      </c>
      <c r="H178" s="604" t="s">
        <v>0</v>
      </c>
      <c r="I178" s="604" t="s">
        <v>0</v>
      </c>
    </row>
    <row r="179" spans="2:9" ht="56.25" customHeight="1" x14ac:dyDescent="0.15">
      <c r="B179" s="762"/>
      <c r="C179" s="736"/>
      <c r="D179" s="605" t="s">
        <v>460</v>
      </c>
      <c r="E179" s="72" t="s">
        <v>459</v>
      </c>
      <c r="F179" s="736"/>
      <c r="G179" s="137" t="s">
        <v>0</v>
      </c>
      <c r="H179" s="604" t="s">
        <v>0</v>
      </c>
      <c r="I179" s="604" t="s">
        <v>0</v>
      </c>
    </row>
    <row r="180" spans="2:9" ht="63" customHeight="1" x14ac:dyDescent="0.15">
      <c r="B180" s="762"/>
      <c r="C180" s="736"/>
      <c r="D180" s="605" t="s">
        <v>458</v>
      </c>
      <c r="E180" s="72" t="s">
        <v>457</v>
      </c>
      <c r="F180" s="736"/>
      <c r="G180" s="137" t="s">
        <v>0</v>
      </c>
      <c r="H180" s="604" t="s">
        <v>0</v>
      </c>
      <c r="I180" s="604" t="s">
        <v>0</v>
      </c>
    </row>
    <row r="181" spans="2:9" ht="55.5" customHeight="1" x14ac:dyDescent="0.15">
      <c r="B181" s="762"/>
      <c r="C181" s="736"/>
      <c r="D181" s="77" t="s">
        <v>456</v>
      </c>
      <c r="E181" s="72" t="s">
        <v>455</v>
      </c>
      <c r="F181" s="736"/>
      <c r="G181" s="137" t="s">
        <v>0</v>
      </c>
      <c r="H181" s="604" t="s">
        <v>0</v>
      </c>
      <c r="I181" s="604" t="s">
        <v>0</v>
      </c>
    </row>
    <row r="182" spans="2:9" ht="66.75" customHeight="1" x14ac:dyDescent="0.15">
      <c r="B182" s="762"/>
      <c r="C182" s="736"/>
      <c r="D182" s="605" t="s">
        <v>454</v>
      </c>
      <c r="E182" s="72" t="s">
        <v>453</v>
      </c>
      <c r="F182" s="736"/>
      <c r="G182" s="137" t="s">
        <v>0</v>
      </c>
      <c r="H182" s="604" t="s">
        <v>0</v>
      </c>
      <c r="I182" s="604" t="s">
        <v>0</v>
      </c>
    </row>
    <row r="183" spans="2:9" ht="66.75" customHeight="1" x14ac:dyDescent="0.15">
      <c r="B183" s="762"/>
      <c r="C183" s="736"/>
      <c r="D183" s="605" t="s">
        <v>452</v>
      </c>
      <c r="E183" s="135" t="s">
        <v>451</v>
      </c>
      <c r="F183" s="736"/>
      <c r="G183" s="137" t="s">
        <v>0</v>
      </c>
      <c r="H183" s="604" t="s">
        <v>0</v>
      </c>
      <c r="I183" s="604" t="s">
        <v>0</v>
      </c>
    </row>
    <row r="184" spans="2:9" ht="53.25" customHeight="1" x14ac:dyDescent="0.15">
      <c r="B184" s="762"/>
      <c r="C184" s="736"/>
      <c r="D184" s="605" t="s">
        <v>450</v>
      </c>
      <c r="E184" s="72" t="s">
        <v>449</v>
      </c>
      <c r="F184" s="736"/>
      <c r="G184" s="137" t="s">
        <v>0</v>
      </c>
      <c r="H184" s="604" t="s">
        <v>0</v>
      </c>
      <c r="I184" s="604" t="s">
        <v>0</v>
      </c>
    </row>
    <row r="185" spans="2:9" ht="85.5" customHeight="1" x14ac:dyDescent="0.15">
      <c r="B185" s="762"/>
      <c r="C185" s="736"/>
      <c r="D185" s="77" t="s">
        <v>447</v>
      </c>
      <c r="E185" s="77" t="s">
        <v>446</v>
      </c>
      <c r="F185" s="736"/>
      <c r="G185" s="193" t="s">
        <v>0</v>
      </c>
      <c r="H185" s="78" t="s">
        <v>0</v>
      </c>
      <c r="I185" s="78" t="s">
        <v>0</v>
      </c>
    </row>
    <row r="186" spans="2:9" ht="60.75" customHeight="1" x14ac:dyDescent="0.15">
      <c r="B186" s="762"/>
      <c r="C186" s="736"/>
      <c r="D186" s="321" t="s">
        <v>445</v>
      </c>
      <c r="E186" s="321" t="s">
        <v>444</v>
      </c>
      <c r="F186" s="736"/>
      <c r="G186" s="137" t="s">
        <v>0</v>
      </c>
      <c r="H186" s="314" t="s">
        <v>0</v>
      </c>
      <c r="I186" s="314" t="s">
        <v>0</v>
      </c>
    </row>
    <row r="187" spans="2:9" ht="38.25" customHeight="1" x14ac:dyDescent="0.15">
      <c r="B187" s="762"/>
      <c r="C187" s="736"/>
      <c r="D187" s="321" t="s">
        <v>443</v>
      </c>
      <c r="E187" s="321" t="s">
        <v>442</v>
      </c>
      <c r="F187" s="736"/>
      <c r="G187" s="314" t="s">
        <v>0</v>
      </c>
      <c r="H187" s="314" t="s">
        <v>0</v>
      </c>
      <c r="I187" s="314" t="s">
        <v>0</v>
      </c>
    </row>
    <row r="188" spans="2:9" ht="39.75" customHeight="1" x14ac:dyDescent="0.15">
      <c r="B188" s="778"/>
      <c r="C188" s="722"/>
      <c r="D188" s="641" t="s">
        <v>1266</v>
      </c>
      <c r="E188" s="348" t="s">
        <v>441</v>
      </c>
      <c r="F188" s="722"/>
      <c r="G188" s="97" t="s">
        <v>0</v>
      </c>
      <c r="H188" s="97" t="s">
        <v>0</v>
      </c>
      <c r="I188" s="97" t="s">
        <v>0</v>
      </c>
    </row>
    <row r="189" spans="2:9" ht="75" customHeight="1" x14ac:dyDescent="0.15">
      <c r="B189" s="331">
        <v>17</v>
      </c>
      <c r="C189" s="326" t="s">
        <v>440</v>
      </c>
      <c r="D189" s="120" t="s">
        <v>439</v>
      </c>
      <c r="E189" s="129" t="s">
        <v>438</v>
      </c>
      <c r="F189" s="336" t="s">
        <v>437</v>
      </c>
      <c r="G189" s="51" t="s">
        <v>0</v>
      </c>
      <c r="H189" s="328" t="s">
        <v>0</v>
      </c>
      <c r="I189" s="328" t="s">
        <v>0</v>
      </c>
    </row>
    <row r="190" spans="2:9" ht="96" customHeight="1" x14ac:dyDescent="0.15">
      <c r="B190" s="755">
        <v>18</v>
      </c>
      <c r="C190" s="737" t="s">
        <v>436</v>
      </c>
      <c r="D190" s="339" t="s">
        <v>435</v>
      </c>
      <c r="E190" s="136" t="s">
        <v>434</v>
      </c>
      <c r="F190" s="339" t="s">
        <v>433</v>
      </c>
      <c r="G190" s="46" t="s">
        <v>0</v>
      </c>
      <c r="H190" s="46" t="s">
        <v>0</v>
      </c>
      <c r="I190" s="46" t="s">
        <v>0</v>
      </c>
    </row>
    <row r="191" spans="2:9" ht="55.5" customHeight="1" x14ac:dyDescent="0.15">
      <c r="B191" s="755"/>
      <c r="C191" s="737"/>
      <c r="D191" s="72" t="s">
        <v>432</v>
      </c>
      <c r="E191" s="72" t="s">
        <v>431</v>
      </c>
      <c r="F191" s="72" t="s">
        <v>430</v>
      </c>
      <c r="G191" s="43" t="s">
        <v>0</v>
      </c>
      <c r="H191" s="43" t="s">
        <v>0</v>
      </c>
      <c r="I191" s="43" t="s">
        <v>0</v>
      </c>
    </row>
    <row r="192" spans="2:9" ht="45" customHeight="1" x14ac:dyDescent="0.15">
      <c r="B192" s="755"/>
      <c r="C192" s="737"/>
      <c r="D192" s="77" t="s">
        <v>429</v>
      </c>
      <c r="E192" s="77" t="s">
        <v>428</v>
      </c>
      <c r="F192" s="77" t="s">
        <v>427</v>
      </c>
      <c r="G192" s="78" t="s">
        <v>0</v>
      </c>
      <c r="H192" s="78" t="s">
        <v>0</v>
      </c>
      <c r="I192" s="78" t="s">
        <v>0</v>
      </c>
    </row>
    <row r="193" spans="2:9" ht="50.25" customHeight="1" x14ac:dyDescent="0.15">
      <c r="B193" s="755"/>
      <c r="C193" s="737"/>
      <c r="D193" s="321" t="s">
        <v>426</v>
      </c>
      <c r="E193" s="321" t="s">
        <v>425</v>
      </c>
      <c r="F193" s="321"/>
      <c r="G193" s="314" t="s">
        <v>0</v>
      </c>
      <c r="H193" s="314" t="s">
        <v>0</v>
      </c>
      <c r="I193" s="314" t="s">
        <v>0</v>
      </c>
    </row>
    <row r="194" spans="2:9" ht="55.5" customHeight="1" x14ac:dyDescent="0.15">
      <c r="B194" s="755"/>
      <c r="C194" s="737"/>
      <c r="D194" s="135" t="s">
        <v>424</v>
      </c>
      <c r="E194" s="135" t="s">
        <v>423</v>
      </c>
      <c r="F194" s="135"/>
      <c r="G194" s="44" t="s">
        <v>0</v>
      </c>
      <c r="H194" s="44" t="s">
        <v>0</v>
      </c>
      <c r="I194" s="44" t="s">
        <v>0</v>
      </c>
    </row>
    <row r="195" spans="2:9" ht="75" customHeight="1" x14ac:dyDescent="0.15">
      <c r="B195" s="755"/>
      <c r="C195" s="737"/>
      <c r="D195" s="6" t="s">
        <v>422</v>
      </c>
      <c r="E195" s="6" t="s">
        <v>421</v>
      </c>
      <c r="F195" s="6"/>
      <c r="G195" s="18" t="s">
        <v>0</v>
      </c>
      <c r="H195" s="18" t="s">
        <v>0</v>
      </c>
      <c r="I195" s="18" t="s">
        <v>0</v>
      </c>
    </row>
    <row r="196" spans="2:9" ht="44.45" customHeight="1" x14ac:dyDescent="0.15">
      <c r="B196" s="755">
        <v>19</v>
      </c>
      <c r="C196" s="737" t="s">
        <v>420</v>
      </c>
      <c r="D196" s="339" t="s">
        <v>419</v>
      </c>
      <c r="E196" s="339" t="s">
        <v>418</v>
      </c>
      <c r="F196" s="756" t="s">
        <v>417</v>
      </c>
      <c r="G196" s="46" t="s">
        <v>0</v>
      </c>
      <c r="H196" s="46" t="s">
        <v>0</v>
      </c>
      <c r="I196" s="46" t="s">
        <v>0</v>
      </c>
    </row>
    <row r="197" spans="2:9" ht="67.5" customHeight="1" x14ac:dyDescent="0.15">
      <c r="B197" s="755"/>
      <c r="C197" s="737"/>
      <c r="D197" s="325" t="s">
        <v>416</v>
      </c>
      <c r="E197" s="325" t="s">
        <v>415</v>
      </c>
      <c r="F197" s="756"/>
      <c r="G197" s="54" t="s">
        <v>0</v>
      </c>
      <c r="H197" s="54" t="s">
        <v>0</v>
      </c>
      <c r="I197" s="54" t="s">
        <v>0</v>
      </c>
    </row>
    <row r="198" spans="2:9" ht="67.5" customHeight="1" x14ac:dyDescent="0.15">
      <c r="B198" s="331">
        <v>20</v>
      </c>
      <c r="C198" s="207" t="s">
        <v>414</v>
      </c>
      <c r="D198" s="211" t="s">
        <v>413</v>
      </c>
      <c r="E198" s="212" t="s">
        <v>412</v>
      </c>
      <c r="F198" s="231" t="s">
        <v>411</v>
      </c>
      <c r="G198" s="134" t="s">
        <v>0</v>
      </c>
      <c r="H198" s="54" t="s">
        <v>0</v>
      </c>
      <c r="I198" s="54" t="s">
        <v>0</v>
      </c>
    </row>
    <row r="199" spans="2:9" ht="67.5" customHeight="1" x14ac:dyDescent="0.15">
      <c r="B199" s="331">
        <v>21</v>
      </c>
      <c r="C199" s="207" t="s">
        <v>410</v>
      </c>
      <c r="D199" s="211" t="s">
        <v>409</v>
      </c>
      <c r="E199" s="212" t="s">
        <v>408</v>
      </c>
      <c r="F199" s="231" t="s">
        <v>75</v>
      </c>
      <c r="G199" s="134" t="s">
        <v>0</v>
      </c>
      <c r="H199" s="54" t="s">
        <v>0</v>
      </c>
      <c r="I199" s="54" t="s">
        <v>0</v>
      </c>
    </row>
    <row r="200" spans="2:9" ht="48" customHeight="1" x14ac:dyDescent="0.15">
      <c r="B200" s="331">
        <v>22</v>
      </c>
      <c r="C200" s="326" t="s">
        <v>407</v>
      </c>
      <c r="D200" s="120" t="s">
        <v>406</v>
      </c>
      <c r="E200" s="129" t="s">
        <v>405</v>
      </c>
      <c r="F200" s="336" t="s">
        <v>404</v>
      </c>
      <c r="G200" s="51" t="s">
        <v>0</v>
      </c>
      <c r="H200" s="328" t="s">
        <v>0</v>
      </c>
      <c r="I200" s="328" t="s">
        <v>0</v>
      </c>
    </row>
    <row r="201" spans="2:9" ht="90.75" customHeight="1" x14ac:dyDescent="0.15">
      <c r="B201" s="755">
        <v>23</v>
      </c>
      <c r="C201" s="721" t="s">
        <v>403</v>
      </c>
      <c r="D201" s="341" t="s">
        <v>402</v>
      </c>
      <c r="E201" s="341" t="s">
        <v>401</v>
      </c>
      <c r="F201" s="607" t="s">
        <v>400</v>
      </c>
      <c r="G201" s="315" t="s">
        <v>0</v>
      </c>
      <c r="H201" s="315" t="s">
        <v>0</v>
      </c>
      <c r="I201" s="315" t="s">
        <v>0</v>
      </c>
    </row>
    <row r="202" spans="2:9" ht="57" customHeight="1" x14ac:dyDescent="0.15">
      <c r="B202" s="755"/>
      <c r="C202" s="722"/>
      <c r="D202" s="348" t="s">
        <v>399</v>
      </c>
      <c r="E202" s="641" t="s">
        <v>1267</v>
      </c>
      <c r="F202" s="606"/>
      <c r="G202" s="97" t="s">
        <v>0</v>
      </c>
      <c r="H202" s="97" t="s">
        <v>0</v>
      </c>
      <c r="I202" s="97" t="s">
        <v>0</v>
      </c>
    </row>
    <row r="203" spans="2:9" ht="90" customHeight="1" x14ac:dyDescent="0.15">
      <c r="B203" s="331">
        <v>24</v>
      </c>
      <c r="C203" s="326" t="s">
        <v>398</v>
      </c>
      <c r="D203" s="336" t="s">
        <v>397</v>
      </c>
      <c r="E203" s="348" t="s">
        <v>396</v>
      </c>
      <c r="F203" s="336" t="s">
        <v>395</v>
      </c>
      <c r="G203" s="328" t="s">
        <v>0</v>
      </c>
      <c r="H203" s="328" t="s">
        <v>0</v>
      </c>
      <c r="I203" s="328" t="s">
        <v>0</v>
      </c>
    </row>
    <row r="204" spans="2:9" ht="74.25" customHeight="1" x14ac:dyDescent="0.15">
      <c r="B204" s="739">
        <v>25</v>
      </c>
      <c r="C204" s="721" t="s">
        <v>394</v>
      </c>
      <c r="D204" s="642" t="s">
        <v>1268</v>
      </c>
      <c r="E204" s="642" t="s">
        <v>393</v>
      </c>
      <c r="F204" s="341" t="s">
        <v>392</v>
      </c>
      <c r="G204" s="315" t="s">
        <v>0</v>
      </c>
      <c r="H204" s="315" t="s">
        <v>0</v>
      </c>
      <c r="I204" s="315" t="s">
        <v>0</v>
      </c>
    </row>
    <row r="205" spans="2:9" ht="50.25" customHeight="1" x14ac:dyDescent="0.15">
      <c r="B205" s="734"/>
      <c r="C205" s="722"/>
      <c r="D205" s="657" t="s">
        <v>789</v>
      </c>
      <c r="E205" s="657" t="s">
        <v>393</v>
      </c>
      <c r="F205" s="325"/>
      <c r="G205" s="54" t="s">
        <v>0</v>
      </c>
      <c r="H205" s="54" t="s">
        <v>0</v>
      </c>
      <c r="I205" s="54" t="s">
        <v>0</v>
      </c>
    </row>
    <row r="206" spans="2:9" ht="70.5" customHeight="1" x14ac:dyDescent="0.15">
      <c r="B206" s="133">
        <v>26</v>
      </c>
      <c r="C206" s="326" t="s">
        <v>391</v>
      </c>
      <c r="D206" s="336" t="s">
        <v>916</v>
      </c>
      <c r="E206" s="336" t="s">
        <v>390</v>
      </c>
      <c r="F206" s="336" t="s">
        <v>385</v>
      </c>
      <c r="G206" s="328" t="s">
        <v>0</v>
      </c>
      <c r="H206" s="328" t="s">
        <v>0</v>
      </c>
      <c r="I206" s="328" t="s">
        <v>0</v>
      </c>
    </row>
    <row r="207" spans="2:9" ht="51" customHeight="1" x14ac:dyDescent="0.15">
      <c r="B207" s="755">
        <v>27</v>
      </c>
      <c r="C207" s="737" t="s">
        <v>389</v>
      </c>
      <c r="D207" s="642" t="s">
        <v>1269</v>
      </c>
      <c r="E207" s="341" t="s">
        <v>388</v>
      </c>
      <c r="F207" s="607" t="s">
        <v>385</v>
      </c>
      <c r="G207" s="315" t="s">
        <v>0</v>
      </c>
      <c r="H207" s="315" t="s">
        <v>0</v>
      </c>
      <c r="I207" s="315" t="s">
        <v>0</v>
      </c>
    </row>
    <row r="208" spans="2:9" ht="32.25" customHeight="1" x14ac:dyDescent="0.15">
      <c r="B208" s="755"/>
      <c r="C208" s="737"/>
      <c r="D208" s="348" t="s">
        <v>387</v>
      </c>
      <c r="E208" s="348" t="s">
        <v>386</v>
      </c>
      <c r="F208" s="606"/>
      <c r="G208" s="97" t="s">
        <v>0</v>
      </c>
      <c r="H208" s="97" t="s">
        <v>0</v>
      </c>
      <c r="I208" s="97" t="s">
        <v>0</v>
      </c>
    </row>
    <row r="209" spans="2:9" ht="44.25" customHeight="1" x14ac:dyDescent="0.15">
      <c r="B209" s="734">
        <v>28</v>
      </c>
      <c r="C209" s="722" t="s">
        <v>384</v>
      </c>
      <c r="D209" s="6" t="s">
        <v>383</v>
      </c>
      <c r="E209" s="6" t="s">
        <v>382</v>
      </c>
      <c r="F209" s="721" t="s">
        <v>381</v>
      </c>
      <c r="G209" s="78"/>
      <c r="H209" s="78"/>
      <c r="I209" s="78"/>
    </row>
    <row r="210" spans="2:9" ht="42.75" customHeight="1" x14ac:dyDescent="0.15">
      <c r="B210" s="734"/>
      <c r="C210" s="722"/>
      <c r="D210" s="321" t="s">
        <v>380</v>
      </c>
      <c r="E210" s="6"/>
      <c r="F210" s="736"/>
      <c r="G210" s="314" t="s">
        <v>0</v>
      </c>
      <c r="H210" s="314" t="s">
        <v>0</v>
      </c>
      <c r="I210" s="314" t="s">
        <v>0</v>
      </c>
    </row>
    <row r="211" spans="2:9" ht="42.75" customHeight="1" x14ac:dyDescent="0.15">
      <c r="B211" s="734"/>
      <c r="C211" s="722"/>
      <c r="D211" s="321" t="s">
        <v>379</v>
      </c>
      <c r="E211" s="6"/>
      <c r="F211" s="736"/>
      <c r="G211" s="314" t="s">
        <v>0</v>
      </c>
      <c r="H211" s="314" t="s">
        <v>0</v>
      </c>
      <c r="I211" s="314" t="s">
        <v>0</v>
      </c>
    </row>
    <row r="212" spans="2:9" ht="66.75" customHeight="1" x14ac:dyDescent="0.15">
      <c r="B212" s="734"/>
      <c r="C212" s="722"/>
      <c r="D212" s="321" t="s">
        <v>378</v>
      </c>
      <c r="E212" s="6"/>
      <c r="F212" s="736"/>
      <c r="G212" s="314" t="s">
        <v>0</v>
      </c>
      <c r="H212" s="314" t="s">
        <v>0</v>
      </c>
      <c r="I212" s="314" t="s">
        <v>0</v>
      </c>
    </row>
    <row r="213" spans="2:9" ht="53.25" customHeight="1" x14ac:dyDescent="0.15">
      <c r="B213" s="734"/>
      <c r="C213" s="722"/>
      <c r="D213" s="321" t="s">
        <v>377</v>
      </c>
      <c r="E213" s="6"/>
      <c r="F213" s="736"/>
      <c r="G213" s="314" t="s">
        <v>0</v>
      </c>
      <c r="H213" s="314" t="s">
        <v>0</v>
      </c>
      <c r="I213" s="314" t="s">
        <v>0</v>
      </c>
    </row>
    <row r="214" spans="2:9" ht="33.75" customHeight="1" x14ac:dyDescent="0.15">
      <c r="B214" s="734"/>
      <c r="C214" s="722"/>
      <c r="D214" s="321" t="s">
        <v>376</v>
      </c>
      <c r="E214" s="6"/>
      <c r="F214" s="736"/>
      <c r="G214" s="314" t="s">
        <v>0</v>
      </c>
      <c r="H214" s="314" t="s">
        <v>0</v>
      </c>
      <c r="I214" s="314" t="s">
        <v>0</v>
      </c>
    </row>
    <row r="215" spans="2:9" ht="21" customHeight="1" x14ac:dyDescent="0.15">
      <c r="B215" s="734"/>
      <c r="C215" s="722"/>
      <c r="D215" s="321" t="s">
        <v>375</v>
      </c>
      <c r="E215" s="6"/>
      <c r="F215" s="736"/>
      <c r="G215" s="314" t="s">
        <v>0</v>
      </c>
      <c r="H215" s="314" t="s">
        <v>0</v>
      </c>
      <c r="I215" s="314" t="s">
        <v>0</v>
      </c>
    </row>
    <row r="216" spans="2:9" ht="33.75" customHeight="1" x14ac:dyDescent="0.15">
      <c r="B216" s="734"/>
      <c r="C216" s="722"/>
      <c r="D216" s="348" t="s">
        <v>374</v>
      </c>
      <c r="E216" s="325"/>
      <c r="F216" s="722"/>
      <c r="G216" s="97" t="s">
        <v>0</v>
      </c>
      <c r="H216" s="97" t="s">
        <v>0</v>
      </c>
      <c r="I216" s="97" t="s">
        <v>0</v>
      </c>
    </row>
    <row r="217" spans="2:9" ht="32.25" customHeight="1" x14ac:dyDescent="0.15">
      <c r="B217" s="755">
        <v>29</v>
      </c>
      <c r="C217" s="737" t="s">
        <v>373</v>
      </c>
      <c r="D217" s="87" t="s">
        <v>372</v>
      </c>
      <c r="E217" s="339" t="s">
        <v>371</v>
      </c>
      <c r="F217" s="790" t="s">
        <v>370</v>
      </c>
      <c r="G217" s="785" t="s">
        <v>0</v>
      </c>
      <c r="H217" s="785" t="s">
        <v>0</v>
      </c>
      <c r="I217" s="785" t="s">
        <v>0</v>
      </c>
    </row>
    <row r="218" spans="2:9" ht="213.75" customHeight="1" x14ac:dyDescent="0.15">
      <c r="B218" s="740"/>
      <c r="C218" s="741"/>
      <c r="D218" s="367" t="s">
        <v>1270</v>
      </c>
      <c r="E218" s="76" t="s">
        <v>369</v>
      </c>
      <c r="F218" s="758"/>
      <c r="G218" s="754"/>
      <c r="H218" s="754"/>
      <c r="I218" s="754"/>
    </row>
    <row r="219" spans="2:9" ht="57.75" customHeight="1" x14ac:dyDescent="0.15">
      <c r="B219" s="732">
        <v>30</v>
      </c>
      <c r="C219" s="786" t="s">
        <v>352</v>
      </c>
      <c r="D219" s="365" t="s">
        <v>368</v>
      </c>
      <c r="E219" s="365" t="s">
        <v>367</v>
      </c>
      <c r="F219" s="365" t="s">
        <v>366</v>
      </c>
      <c r="G219" s="78" t="s">
        <v>0</v>
      </c>
      <c r="H219" s="78" t="s">
        <v>0</v>
      </c>
      <c r="I219" s="78" t="s">
        <v>0</v>
      </c>
    </row>
    <row r="220" spans="2:9" ht="75" customHeight="1" x14ac:dyDescent="0.15">
      <c r="B220" s="733"/>
      <c r="C220" s="787"/>
      <c r="D220" s="357" t="s">
        <v>365</v>
      </c>
      <c r="E220" s="626" t="s">
        <v>1271</v>
      </c>
      <c r="F220" s="357" t="s">
        <v>364</v>
      </c>
      <c r="G220" s="43" t="s">
        <v>0</v>
      </c>
      <c r="H220" s="43" t="s">
        <v>0</v>
      </c>
      <c r="I220" s="43" t="s">
        <v>0</v>
      </c>
    </row>
    <row r="221" spans="2:9" ht="14.25" customHeight="1" x14ac:dyDescent="0.15">
      <c r="B221" s="733"/>
      <c r="C221" s="787"/>
      <c r="D221" s="357" t="s">
        <v>363</v>
      </c>
      <c r="E221" s="357"/>
      <c r="F221" s="357"/>
      <c r="G221" s="43"/>
      <c r="H221" s="43"/>
      <c r="I221" s="43"/>
    </row>
    <row r="222" spans="2:9" ht="50.25" customHeight="1" x14ac:dyDescent="0.15">
      <c r="B222" s="733"/>
      <c r="C222" s="787"/>
      <c r="D222" s="358" t="s">
        <v>362</v>
      </c>
      <c r="E222" s="358" t="s">
        <v>361</v>
      </c>
      <c r="F222" s="358" t="s">
        <v>360</v>
      </c>
      <c r="G222" s="78" t="s">
        <v>0</v>
      </c>
      <c r="H222" s="78" t="s">
        <v>0</v>
      </c>
      <c r="I222" s="78" t="s">
        <v>0</v>
      </c>
    </row>
    <row r="223" spans="2:9" ht="56.25" customHeight="1" x14ac:dyDescent="0.15">
      <c r="B223" s="733"/>
      <c r="C223" s="787"/>
      <c r="D223" s="358" t="s">
        <v>359</v>
      </c>
      <c r="E223" s="358"/>
      <c r="F223" s="358"/>
      <c r="G223" s="43" t="s">
        <v>0</v>
      </c>
      <c r="H223" s="43" t="s">
        <v>0</v>
      </c>
      <c r="I223" s="43" t="s">
        <v>0</v>
      </c>
    </row>
    <row r="224" spans="2:9" ht="45" customHeight="1" x14ac:dyDescent="0.15">
      <c r="B224" s="733"/>
      <c r="C224" s="787"/>
      <c r="D224" s="365" t="s">
        <v>358</v>
      </c>
      <c r="E224" s="365"/>
      <c r="F224" s="365"/>
      <c r="G224" s="314" t="s">
        <v>0</v>
      </c>
      <c r="H224" s="314" t="s">
        <v>0</v>
      </c>
      <c r="I224" s="314" t="s">
        <v>0</v>
      </c>
    </row>
    <row r="225" spans="2:9" ht="70.5" customHeight="1" x14ac:dyDescent="0.15">
      <c r="B225" s="733"/>
      <c r="C225" s="787"/>
      <c r="D225" s="355" t="s">
        <v>357</v>
      </c>
      <c r="E225" s="355" t="s">
        <v>356</v>
      </c>
      <c r="F225" s="355" t="s">
        <v>355</v>
      </c>
      <c r="G225" s="43"/>
      <c r="H225" s="43"/>
      <c r="I225" s="43"/>
    </row>
    <row r="226" spans="2:9" ht="85.5" customHeight="1" x14ac:dyDescent="0.15">
      <c r="B226" s="733"/>
      <c r="C226" s="787"/>
      <c r="D226" s="355" t="s">
        <v>1272</v>
      </c>
      <c r="E226" s="355" t="s">
        <v>354</v>
      </c>
      <c r="F226" s="355" t="s">
        <v>353</v>
      </c>
      <c r="G226" s="314" t="s">
        <v>0</v>
      </c>
      <c r="H226" s="314" t="s">
        <v>0</v>
      </c>
      <c r="I226" s="314" t="s">
        <v>0</v>
      </c>
    </row>
    <row r="227" spans="2:9" ht="45" customHeight="1" x14ac:dyDescent="0.15">
      <c r="B227" s="733"/>
      <c r="C227" s="787"/>
      <c r="D227" s="625" t="s">
        <v>801</v>
      </c>
      <c r="E227" s="625" t="s">
        <v>1273</v>
      </c>
      <c r="F227" s="625" t="s">
        <v>802</v>
      </c>
      <c r="G227" s="314" t="s">
        <v>0</v>
      </c>
      <c r="H227" s="314" t="s">
        <v>0</v>
      </c>
      <c r="I227" s="314" t="s">
        <v>0</v>
      </c>
    </row>
    <row r="228" spans="2:9" ht="79.5" customHeight="1" x14ac:dyDescent="0.15">
      <c r="B228" s="734"/>
      <c r="C228" s="788"/>
      <c r="D228" s="228" t="s">
        <v>1274</v>
      </c>
      <c r="E228" s="228" t="s">
        <v>1275</v>
      </c>
      <c r="F228" s="228" t="s">
        <v>351</v>
      </c>
      <c r="G228" s="97" t="s">
        <v>17</v>
      </c>
      <c r="H228" s="97" t="s">
        <v>17</v>
      </c>
      <c r="I228" s="97" t="s">
        <v>17</v>
      </c>
    </row>
    <row r="229" spans="2:9" ht="87" customHeight="1" x14ac:dyDescent="0.15">
      <c r="B229" s="331">
        <v>31</v>
      </c>
      <c r="C229" s="207" t="s">
        <v>350</v>
      </c>
      <c r="D229" s="202" t="s">
        <v>800</v>
      </c>
      <c r="E229" s="213" t="s">
        <v>349</v>
      </c>
      <c r="F229" s="231" t="s">
        <v>348</v>
      </c>
      <c r="G229" s="51" t="s">
        <v>0</v>
      </c>
      <c r="H229" s="328" t="s">
        <v>0</v>
      </c>
      <c r="I229" s="328" t="s">
        <v>0</v>
      </c>
    </row>
    <row r="230" spans="2:9" ht="68.25" customHeight="1" x14ac:dyDescent="0.15">
      <c r="B230" s="332">
        <v>32</v>
      </c>
      <c r="C230" s="353" t="s">
        <v>347</v>
      </c>
      <c r="D230" s="353" t="s">
        <v>346</v>
      </c>
      <c r="E230" s="214" t="s">
        <v>345</v>
      </c>
      <c r="F230" s="356" t="s">
        <v>344</v>
      </c>
      <c r="G230" s="46" t="s">
        <v>0</v>
      </c>
      <c r="H230" s="46" t="s">
        <v>0</v>
      </c>
      <c r="I230" s="46" t="s">
        <v>0</v>
      </c>
    </row>
    <row r="231" spans="2:9" ht="69.75" customHeight="1" x14ac:dyDescent="0.15">
      <c r="B231" s="726">
        <v>33</v>
      </c>
      <c r="C231" s="789" t="s">
        <v>1276</v>
      </c>
      <c r="D231" s="215" t="s">
        <v>343</v>
      </c>
      <c r="E231" s="215" t="s">
        <v>342</v>
      </c>
      <c r="F231" s="789" t="s">
        <v>341</v>
      </c>
      <c r="G231" s="127" t="s">
        <v>0</v>
      </c>
      <c r="H231" s="127" t="s">
        <v>0</v>
      </c>
      <c r="I231" s="127" t="s">
        <v>0</v>
      </c>
    </row>
    <row r="232" spans="2:9" ht="45" customHeight="1" x14ac:dyDescent="0.15">
      <c r="B232" s="726"/>
      <c r="C232" s="789"/>
      <c r="D232" s="363" t="s">
        <v>340</v>
      </c>
      <c r="E232" s="363" t="s">
        <v>339</v>
      </c>
      <c r="F232" s="789"/>
      <c r="G232" s="126" t="s">
        <v>0</v>
      </c>
      <c r="H232" s="126" t="s">
        <v>0</v>
      </c>
      <c r="I232" s="126" t="s">
        <v>0</v>
      </c>
    </row>
    <row r="233" spans="2:9" ht="45" customHeight="1" x14ac:dyDescent="0.15">
      <c r="B233" s="726"/>
      <c r="C233" s="789"/>
      <c r="D233" s="216" t="s">
        <v>338</v>
      </c>
      <c r="E233" s="216" t="s">
        <v>337</v>
      </c>
      <c r="F233" s="789"/>
      <c r="G233" s="125" t="s">
        <v>0</v>
      </c>
      <c r="H233" s="125" t="s">
        <v>0</v>
      </c>
      <c r="I233" s="125" t="s">
        <v>0</v>
      </c>
    </row>
    <row r="234" spans="2:9" ht="52.5" customHeight="1" x14ac:dyDescent="0.15">
      <c r="B234" s="732">
        <v>34</v>
      </c>
      <c r="C234" s="735" t="s">
        <v>324</v>
      </c>
      <c r="D234" s="319" t="s">
        <v>336</v>
      </c>
      <c r="E234" s="74" t="s">
        <v>335</v>
      </c>
      <c r="F234" s="735" t="s">
        <v>334</v>
      </c>
      <c r="G234" s="73" t="s">
        <v>0</v>
      </c>
      <c r="H234" s="73" t="s">
        <v>0</v>
      </c>
      <c r="I234" s="73" t="s">
        <v>0</v>
      </c>
    </row>
    <row r="235" spans="2:9" ht="52.5" customHeight="1" x14ac:dyDescent="0.15">
      <c r="B235" s="733"/>
      <c r="C235" s="736"/>
      <c r="D235" s="364" t="s">
        <v>333</v>
      </c>
      <c r="E235" s="771" t="s">
        <v>332</v>
      </c>
      <c r="F235" s="736"/>
      <c r="G235" s="124" t="s">
        <v>0</v>
      </c>
      <c r="H235" s="124" t="s">
        <v>0</v>
      </c>
      <c r="I235" s="124" t="s">
        <v>0</v>
      </c>
    </row>
    <row r="236" spans="2:9" ht="75" customHeight="1" x14ac:dyDescent="0.15">
      <c r="B236" s="733"/>
      <c r="C236" s="736"/>
      <c r="D236" s="311" t="s">
        <v>331</v>
      </c>
      <c r="E236" s="771"/>
      <c r="F236" s="736"/>
      <c r="G236" s="334" t="s">
        <v>0</v>
      </c>
      <c r="H236" s="334" t="s">
        <v>0</v>
      </c>
      <c r="I236" s="334" t="s">
        <v>0</v>
      </c>
    </row>
    <row r="237" spans="2:9" ht="52.5" customHeight="1" x14ac:dyDescent="0.15">
      <c r="B237" s="733"/>
      <c r="C237" s="736"/>
      <c r="D237" s="311" t="s">
        <v>330</v>
      </c>
      <c r="E237" s="771"/>
      <c r="F237" s="736"/>
      <c r="G237" s="334" t="s">
        <v>0</v>
      </c>
      <c r="H237" s="334" t="s">
        <v>0</v>
      </c>
      <c r="I237" s="334" t="s">
        <v>0</v>
      </c>
    </row>
    <row r="238" spans="2:9" ht="52.5" customHeight="1" x14ac:dyDescent="0.15">
      <c r="B238" s="733"/>
      <c r="C238" s="736"/>
      <c r="D238" s="354" t="s">
        <v>786</v>
      </c>
      <c r="E238" s="771"/>
      <c r="F238" s="736"/>
      <c r="G238" s="334" t="s">
        <v>0</v>
      </c>
      <c r="H238" s="334" t="s">
        <v>0</v>
      </c>
      <c r="I238" s="334" t="s">
        <v>0</v>
      </c>
    </row>
    <row r="239" spans="2:9" ht="52.5" customHeight="1" x14ac:dyDescent="0.15">
      <c r="B239" s="733"/>
      <c r="C239" s="736"/>
      <c r="D239" s="342" t="s">
        <v>329</v>
      </c>
      <c r="E239" s="771"/>
      <c r="F239" s="6"/>
      <c r="G239" s="124" t="s">
        <v>0</v>
      </c>
      <c r="H239" s="124" t="s">
        <v>0</v>
      </c>
      <c r="I239" s="124" t="s">
        <v>0</v>
      </c>
    </row>
    <row r="240" spans="2:9" ht="45" customHeight="1" x14ac:dyDescent="0.15">
      <c r="B240" s="733"/>
      <c r="C240" s="736"/>
      <c r="D240" s="639" t="s">
        <v>328</v>
      </c>
      <c r="E240" s="791" t="s">
        <v>1277</v>
      </c>
      <c r="F240" s="6"/>
      <c r="G240" s="124" t="s">
        <v>0</v>
      </c>
      <c r="H240" s="124" t="s">
        <v>0</v>
      </c>
      <c r="I240" s="124" t="s">
        <v>0</v>
      </c>
    </row>
    <row r="241" spans="2:9" ht="45" customHeight="1" x14ac:dyDescent="0.15">
      <c r="B241" s="733"/>
      <c r="C241" s="736"/>
      <c r="D241" s="652" t="s">
        <v>327</v>
      </c>
      <c r="E241" s="736"/>
      <c r="F241" s="6"/>
      <c r="G241" s="123" t="s">
        <v>0</v>
      </c>
      <c r="H241" s="123" t="s">
        <v>0</v>
      </c>
      <c r="I241" s="123" t="s">
        <v>0</v>
      </c>
    </row>
    <row r="242" spans="2:9" ht="69.75" customHeight="1" x14ac:dyDescent="0.15">
      <c r="B242" s="733"/>
      <c r="C242" s="736"/>
      <c r="D242" s="651" t="s">
        <v>326</v>
      </c>
      <c r="E242" s="736"/>
      <c r="F242" s="6"/>
      <c r="G242" s="122" t="s">
        <v>0</v>
      </c>
      <c r="H242" s="122" t="s">
        <v>0</v>
      </c>
      <c r="I242" s="122" t="s">
        <v>0</v>
      </c>
    </row>
    <row r="243" spans="2:9" ht="38.25" customHeight="1" x14ac:dyDescent="0.15">
      <c r="B243" s="733"/>
      <c r="C243" s="736"/>
      <c r="D243" s="651" t="s">
        <v>325</v>
      </c>
      <c r="E243" s="736"/>
      <c r="F243" s="6"/>
      <c r="G243" s="122" t="s">
        <v>0</v>
      </c>
      <c r="H243" s="122" t="s">
        <v>0</v>
      </c>
      <c r="I243" s="122" t="s">
        <v>0</v>
      </c>
    </row>
    <row r="244" spans="2:9" ht="74.25" customHeight="1" x14ac:dyDescent="0.15">
      <c r="B244" s="733"/>
      <c r="C244" s="736"/>
      <c r="D244" s="651" t="s">
        <v>1278</v>
      </c>
      <c r="E244" s="736"/>
      <c r="F244" s="6"/>
      <c r="G244" s="122" t="s">
        <v>0</v>
      </c>
      <c r="H244" s="122" t="s">
        <v>0</v>
      </c>
      <c r="I244" s="122" t="s">
        <v>0</v>
      </c>
    </row>
    <row r="245" spans="2:9" ht="49.5" customHeight="1" x14ac:dyDescent="0.15">
      <c r="B245" s="733"/>
      <c r="C245" s="736"/>
      <c r="D245" s="651" t="s">
        <v>1279</v>
      </c>
      <c r="E245" s="736"/>
      <c r="F245" s="6"/>
      <c r="G245" s="122" t="s">
        <v>0</v>
      </c>
      <c r="H245" s="122" t="s">
        <v>0</v>
      </c>
      <c r="I245" s="122" t="s">
        <v>0</v>
      </c>
    </row>
    <row r="246" spans="2:9" ht="90.75" customHeight="1" x14ac:dyDescent="0.15">
      <c r="B246" s="733"/>
      <c r="C246" s="736"/>
      <c r="D246" s="639" t="s">
        <v>806</v>
      </c>
      <c r="E246" s="736"/>
      <c r="F246" s="6"/>
      <c r="G246" s="124" t="s">
        <v>0</v>
      </c>
      <c r="H246" s="124" t="s">
        <v>0</v>
      </c>
      <c r="I246" s="124" t="s">
        <v>0</v>
      </c>
    </row>
    <row r="247" spans="2:9" ht="41.25" customHeight="1" x14ac:dyDescent="0.15">
      <c r="B247" s="734"/>
      <c r="C247" s="722"/>
      <c r="D247" s="638" t="s">
        <v>323</v>
      </c>
      <c r="E247" s="722"/>
      <c r="F247" s="325"/>
      <c r="G247" s="340" t="s">
        <v>0</v>
      </c>
      <c r="H247" s="340" t="s">
        <v>0</v>
      </c>
      <c r="I247" s="340" t="s">
        <v>0</v>
      </c>
    </row>
    <row r="248" spans="2:9" ht="75.75" customHeight="1" x14ac:dyDescent="0.15">
      <c r="B248" s="755">
        <v>35</v>
      </c>
      <c r="C248" s="737" t="s">
        <v>1280</v>
      </c>
      <c r="D248" s="630" t="s">
        <v>1228</v>
      </c>
      <c r="E248" s="630" t="s">
        <v>322</v>
      </c>
      <c r="F248" s="339"/>
      <c r="G248" s="53" t="s">
        <v>0</v>
      </c>
      <c r="H248" s="46" t="s">
        <v>0</v>
      </c>
      <c r="I248" s="46" t="s">
        <v>0</v>
      </c>
    </row>
    <row r="249" spans="2:9" ht="36" customHeight="1" x14ac:dyDescent="0.15">
      <c r="B249" s="755"/>
      <c r="C249" s="737"/>
      <c r="D249" s="637" t="s">
        <v>790</v>
      </c>
      <c r="E249" s="637"/>
      <c r="F249" s="6"/>
      <c r="G249" s="14" t="s">
        <v>0</v>
      </c>
      <c r="H249" s="18" t="s">
        <v>0</v>
      </c>
      <c r="I249" s="18" t="s">
        <v>0</v>
      </c>
    </row>
    <row r="250" spans="2:9" ht="36" customHeight="1" x14ac:dyDescent="0.15">
      <c r="B250" s="755"/>
      <c r="C250" s="737"/>
      <c r="D250" s="637" t="s">
        <v>791</v>
      </c>
      <c r="E250" s="637"/>
      <c r="F250" s="6"/>
      <c r="G250" s="14" t="s">
        <v>0</v>
      </c>
      <c r="H250" s="18" t="s">
        <v>0</v>
      </c>
      <c r="I250" s="18" t="s">
        <v>0</v>
      </c>
    </row>
    <row r="251" spans="2:9" ht="54.75" customHeight="1" x14ac:dyDescent="0.15">
      <c r="B251" s="755"/>
      <c r="C251" s="737"/>
      <c r="D251" s="639" t="s">
        <v>799</v>
      </c>
      <c r="E251" s="639"/>
      <c r="F251" s="77"/>
      <c r="G251" s="193" t="s">
        <v>0</v>
      </c>
      <c r="H251" s="78" t="s">
        <v>0</v>
      </c>
      <c r="I251" s="78" t="s">
        <v>0</v>
      </c>
    </row>
    <row r="252" spans="2:9" ht="51.75" customHeight="1" x14ac:dyDescent="0.15">
      <c r="B252" s="755"/>
      <c r="C252" s="737"/>
      <c r="D252" s="651" t="s">
        <v>795</v>
      </c>
      <c r="E252" s="651" t="s">
        <v>321</v>
      </c>
      <c r="F252" s="321"/>
      <c r="G252" s="137" t="s">
        <v>0</v>
      </c>
      <c r="H252" s="314" t="s">
        <v>0</v>
      </c>
      <c r="I252" s="314" t="s">
        <v>0</v>
      </c>
    </row>
    <row r="253" spans="2:9" ht="40.5" customHeight="1" x14ac:dyDescent="0.15">
      <c r="B253" s="755"/>
      <c r="C253" s="737"/>
      <c r="D253" s="651" t="s">
        <v>796</v>
      </c>
      <c r="E253" s="651" t="s">
        <v>792</v>
      </c>
      <c r="F253" s="321"/>
      <c r="G253" s="137" t="s">
        <v>0</v>
      </c>
      <c r="H253" s="314" t="s">
        <v>0</v>
      </c>
      <c r="I253" s="314" t="s">
        <v>0</v>
      </c>
    </row>
    <row r="254" spans="2:9" ht="51.75" customHeight="1" x14ac:dyDescent="0.15">
      <c r="B254" s="755"/>
      <c r="C254" s="737"/>
      <c r="D254" s="651" t="s">
        <v>797</v>
      </c>
      <c r="E254" s="651" t="s">
        <v>793</v>
      </c>
      <c r="F254" s="321"/>
      <c r="G254" s="137" t="s">
        <v>0</v>
      </c>
      <c r="H254" s="314" t="s">
        <v>0</v>
      </c>
      <c r="I254" s="314" t="s">
        <v>0</v>
      </c>
    </row>
    <row r="255" spans="2:9" ht="51.75" customHeight="1" x14ac:dyDescent="0.15">
      <c r="B255" s="755"/>
      <c r="C255" s="737"/>
      <c r="D255" s="651" t="s">
        <v>798</v>
      </c>
      <c r="E255" s="651" t="s">
        <v>794</v>
      </c>
      <c r="F255" s="321"/>
      <c r="G255" s="137" t="s">
        <v>0</v>
      </c>
      <c r="H255" s="314" t="s">
        <v>0</v>
      </c>
      <c r="I255" s="314" t="s">
        <v>0</v>
      </c>
    </row>
    <row r="256" spans="2:9" ht="36" customHeight="1" x14ac:dyDescent="0.15">
      <c r="B256" s="755"/>
      <c r="C256" s="737"/>
      <c r="D256" s="638" t="s">
        <v>1281</v>
      </c>
      <c r="E256" s="638" t="s">
        <v>1282</v>
      </c>
      <c r="F256" s="325"/>
      <c r="G256" s="134" t="s">
        <v>0</v>
      </c>
      <c r="H256" s="54" t="s">
        <v>0</v>
      </c>
      <c r="I256" s="54" t="s">
        <v>0</v>
      </c>
    </row>
    <row r="257" spans="2:9" ht="54.75" customHeight="1" x14ac:dyDescent="0.15">
      <c r="B257" s="723">
        <v>36</v>
      </c>
      <c r="C257" s="721" t="s">
        <v>320</v>
      </c>
      <c r="D257" s="642" t="s">
        <v>1283</v>
      </c>
      <c r="E257" s="642" t="s">
        <v>1254</v>
      </c>
      <c r="F257" s="119" t="s">
        <v>319</v>
      </c>
      <c r="G257" s="104" t="s">
        <v>0</v>
      </c>
      <c r="H257" s="611" t="s">
        <v>0</v>
      </c>
      <c r="I257" s="611" t="s">
        <v>0</v>
      </c>
    </row>
    <row r="258" spans="2:9" ht="52.5" customHeight="1" x14ac:dyDescent="0.15">
      <c r="B258" s="724"/>
      <c r="C258" s="722"/>
      <c r="D258" s="6" t="s">
        <v>1252</v>
      </c>
      <c r="E258" s="657" t="s">
        <v>1253</v>
      </c>
      <c r="F258" s="670"/>
      <c r="G258" s="14" t="s">
        <v>0</v>
      </c>
      <c r="H258" s="18" t="s">
        <v>0</v>
      </c>
      <c r="I258" s="18" t="s">
        <v>0</v>
      </c>
    </row>
    <row r="259" spans="2:9" ht="45" customHeight="1" x14ac:dyDescent="0.15">
      <c r="B259" s="755">
        <v>37</v>
      </c>
      <c r="C259" s="737" t="s">
        <v>318</v>
      </c>
      <c r="D259" s="341" t="s">
        <v>807</v>
      </c>
      <c r="E259" s="341" t="s">
        <v>317</v>
      </c>
      <c r="F259" s="756" t="s">
        <v>316</v>
      </c>
      <c r="G259" s="315" t="s">
        <v>0</v>
      </c>
      <c r="H259" s="315" t="s">
        <v>0</v>
      </c>
      <c r="I259" s="315" t="s">
        <v>0</v>
      </c>
    </row>
    <row r="260" spans="2:9" ht="52.5" customHeight="1" x14ac:dyDescent="0.15">
      <c r="B260" s="755"/>
      <c r="C260" s="737"/>
      <c r="D260" s="77" t="s">
        <v>315</v>
      </c>
      <c r="E260" s="77" t="s">
        <v>314</v>
      </c>
      <c r="F260" s="756"/>
      <c r="G260" s="78" t="s">
        <v>0</v>
      </c>
      <c r="H260" s="78" t="s">
        <v>0</v>
      </c>
      <c r="I260" s="78" t="s">
        <v>0</v>
      </c>
    </row>
    <row r="261" spans="2:9" ht="52.5" customHeight="1" x14ac:dyDescent="0.15">
      <c r="B261" s="755"/>
      <c r="C261" s="737"/>
      <c r="D261" s="313" t="s">
        <v>313</v>
      </c>
      <c r="E261" s="325" t="s">
        <v>312</v>
      </c>
      <c r="F261" s="756"/>
      <c r="G261" s="54" t="s">
        <v>0</v>
      </c>
      <c r="H261" s="54" t="s">
        <v>0</v>
      </c>
      <c r="I261" s="54" t="s">
        <v>0</v>
      </c>
    </row>
    <row r="262" spans="2:9" ht="51.75" customHeight="1" x14ac:dyDescent="0.15">
      <c r="B262" s="327">
        <v>38</v>
      </c>
      <c r="C262" s="326" t="s">
        <v>311</v>
      </c>
      <c r="D262" s="344" t="s">
        <v>310</v>
      </c>
      <c r="E262" s="344" t="s">
        <v>309</v>
      </c>
      <c r="F262" s="120"/>
      <c r="G262" s="328" t="s">
        <v>0</v>
      </c>
      <c r="H262" s="328" t="s">
        <v>0</v>
      </c>
      <c r="I262" s="328" t="s">
        <v>0</v>
      </c>
    </row>
    <row r="263" spans="2:9" ht="55.5" customHeight="1" x14ac:dyDescent="0.15">
      <c r="B263" s="755">
        <v>39</v>
      </c>
      <c r="C263" s="737" t="s">
        <v>308</v>
      </c>
      <c r="D263" s="341" t="s">
        <v>307</v>
      </c>
      <c r="E263" s="341" t="s">
        <v>306</v>
      </c>
      <c r="F263" s="119"/>
      <c r="G263" s="315" t="s">
        <v>0</v>
      </c>
      <c r="H263" s="315" t="s">
        <v>0</v>
      </c>
      <c r="I263" s="315" t="s">
        <v>0</v>
      </c>
    </row>
    <row r="264" spans="2:9" ht="54" customHeight="1" x14ac:dyDescent="0.15">
      <c r="B264" s="755"/>
      <c r="C264" s="737"/>
      <c r="D264" s="348" t="s">
        <v>305</v>
      </c>
      <c r="E264" s="348" t="s">
        <v>304</v>
      </c>
      <c r="F264" s="118"/>
      <c r="G264" s="97" t="s">
        <v>0</v>
      </c>
      <c r="H264" s="97" t="s">
        <v>0</v>
      </c>
      <c r="I264" s="97" t="s">
        <v>0</v>
      </c>
    </row>
    <row r="265" spans="2:9" ht="56.25" customHeight="1" x14ac:dyDescent="0.15">
      <c r="B265" s="755">
        <v>40</v>
      </c>
      <c r="C265" s="737" t="s">
        <v>303</v>
      </c>
      <c r="D265" s="339" t="s">
        <v>302</v>
      </c>
      <c r="E265" s="339" t="s">
        <v>301</v>
      </c>
      <c r="F265" s="756" t="s">
        <v>300</v>
      </c>
      <c r="G265" s="46" t="s">
        <v>0</v>
      </c>
      <c r="H265" s="46" t="s">
        <v>0</v>
      </c>
      <c r="I265" s="46" t="s">
        <v>0</v>
      </c>
    </row>
    <row r="266" spans="2:9" ht="57" customHeight="1" x14ac:dyDescent="0.15">
      <c r="B266" s="755"/>
      <c r="C266" s="737"/>
      <c r="D266" s="321" t="s">
        <v>299</v>
      </c>
      <c r="E266" s="6"/>
      <c r="F266" s="756"/>
      <c r="G266" s="111" t="s">
        <v>0</v>
      </c>
      <c r="H266" s="111" t="s">
        <v>0</v>
      </c>
      <c r="I266" s="111" t="s">
        <v>0</v>
      </c>
    </row>
    <row r="267" spans="2:9" ht="86.25" customHeight="1" x14ac:dyDescent="0.15">
      <c r="B267" s="755"/>
      <c r="C267" s="737"/>
      <c r="D267" s="77" t="s">
        <v>298</v>
      </c>
      <c r="E267" s="77" t="s">
        <v>294</v>
      </c>
      <c r="F267" s="756"/>
      <c r="G267" s="117" t="s">
        <v>0</v>
      </c>
      <c r="H267" s="117" t="s">
        <v>0</v>
      </c>
      <c r="I267" s="117" t="s">
        <v>0</v>
      </c>
    </row>
    <row r="268" spans="2:9" ht="44.25" customHeight="1" x14ac:dyDescent="0.15">
      <c r="B268" s="755"/>
      <c r="C268" s="737"/>
      <c r="D268" s="321" t="s">
        <v>297</v>
      </c>
      <c r="E268" s="321" t="s">
        <v>296</v>
      </c>
      <c r="F268" s="756"/>
      <c r="G268" s="111" t="s">
        <v>0</v>
      </c>
      <c r="H268" s="111" t="s">
        <v>0</v>
      </c>
      <c r="I268" s="111" t="s">
        <v>0</v>
      </c>
    </row>
    <row r="269" spans="2:9" ht="54" customHeight="1" x14ac:dyDescent="0.15">
      <c r="B269" s="755"/>
      <c r="C269" s="737"/>
      <c r="D269" s="321" t="s">
        <v>295</v>
      </c>
      <c r="E269" s="77" t="s">
        <v>1284</v>
      </c>
      <c r="F269" s="756"/>
      <c r="G269" s="111" t="s">
        <v>0</v>
      </c>
      <c r="H269" s="111" t="s">
        <v>0</v>
      </c>
      <c r="I269" s="111" t="s">
        <v>0</v>
      </c>
    </row>
    <row r="270" spans="2:9" ht="90" customHeight="1" x14ac:dyDescent="0.15">
      <c r="B270" s="755"/>
      <c r="C270" s="737"/>
      <c r="D270" s="321" t="s">
        <v>293</v>
      </c>
      <c r="E270" s="321" t="s">
        <v>292</v>
      </c>
      <c r="F270" s="756"/>
      <c r="G270" s="111" t="s">
        <v>0</v>
      </c>
      <c r="H270" s="111" t="s">
        <v>0</v>
      </c>
      <c r="I270" s="111" t="s">
        <v>0</v>
      </c>
    </row>
    <row r="271" spans="2:9" ht="38.25" customHeight="1" x14ac:dyDescent="0.15">
      <c r="B271" s="755"/>
      <c r="C271" s="737"/>
      <c r="D271" s="321" t="s">
        <v>291</v>
      </c>
      <c r="E271" s="321" t="s">
        <v>290</v>
      </c>
      <c r="F271" s="756"/>
      <c r="G271" s="111" t="s">
        <v>0</v>
      </c>
      <c r="H271" s="111" t="s">
        <v>0</v>
      </c>
      <c r="I271" s="111" t="s">
        <v>0</v>
      </c>
    </row>
    <row r="272" spans="2:9" ht="75" customHeight="1" x14ac:dyDescent="0.15">
      <c r="B272" s="755"/>
      <c r="C272" s="737"/>
      <c r="D272" s="321" t="s">
        <v>289</v>
      </c>
      <c r="E272" s="321" t="s">
        <v>288</v>
      </c>
      <c r="F272" s="756"/>
      <c r="G272" s="111" t="s">
        <v>0</v>
      </c>
      <c r="H272" s="111" t="s">
        <v>0</v>
      </c>
      <c r="I272" s="111" t="s">
        <v>0</v>
      </c>
    </row>
    <row r="273" spans="2:9" ht="45" customHeight="1" x14ac:dyDescent="0.15">
      <c r="B273" s="755"/>
      <c r="C273" s="737"/>
      <c r="D273" s="348" t="s">
        <v>287</v>
      </c>
      <c r="E273" s="348" t="s">
        <v>286</v>
      </c>
      <c r="F273" s="756"/>
      <c r="G273" s="107" t="s">
        <v>0</v>
      </c>
      <c r="H273" s="107" t="s">
        <v>0</v>
      </c>
      <c r="I273" s="107" t="s">
        <v>0</v>
      </c>
    </row>
    <row r="274" spans="2:9" ht="69.75" customHeight="1" x14ac:dyDescent="0.15">
      <c r="B274" s="755">
        <v>41</v>
      </c>
      <c r="C274" s="737" t="s">
        <v>285</v>
      </c>
      <c r="D274" s="116" t="s">
        <v>284</v>
      </c>
      <c r="E274" s="721" t="s">
        <v>283</v>
      </c>
      <c r="F274" s="756" t="s">
        <v>282</v>
      </c>
      <c r="G274" s="315" t="s">
        <v>0</v>
      </c>
      <c r="H274" s="315" t="s">
        <v>0</v>
      </c>
      <c r="I274" s="315" t="s">
        <v>0</v>
      </c>
    </row>
    <row r="275" spans="2:9" ht="47.25" customHeight="1" x14ac:dyDescent="0.15">
      <c r="B275" s="755"/>
      <c r="C275" s="737"/>
      <c r="D275" s="115" t="s">
        <v>281</v>
      </c>
      <c r="E275" s="792"/>
      <c r="F275" s="756"/>
      <c r="G275" s="314" t="s">
        <v>0</v>
      </c>
      <c r="H275" s="314" t="s">
        <v>0</v>
      </c>
      <c r="I275" s="314" t="s">
        <v>0</v>
      </c>
    </row>
    <row r="276" spans="2:9" ht="49.5" customHeight="1" x14ac:dyDescent="0.15">
      <c r="B276" s="755"/>
      <c r="C276" s="737"/>
      <c r="D276" s="651" t="s">
        <v>1285</v>
      </c>
      <c r="E276" s="321" t="s">
        <v>280</v>
      </c>
      <c r="F276" s="756"/>
      <c r="G276" s="314" t="s">
        <v>0</v>
      </c>
      <c r="H276" s="314" t="s">
        <v>0</v>
      </c>
      <c r="I276" s="314" t="s">
        <v>0</v>
      </c>
    </row>
    <row r="277" spans="2:9" ht="45" customHeight="1" x14ac:dyDescent="0.15">
      <c r="B277" s="755"/>
      <c r="C277" s="737"/>
      <c r="D277" s="323" t="s">
        <v>279</v>
      </c>
      <c r="E277" s="321" t="s">
        <v>278</v>
      </c>
      <c r="F277" s="756"/>
      <c r="G277" s="314" t="s">
        <v>0</v>
      </c>
      <c r="H277" s="314" t="s">
        <v>0</v>
      </c>
      <c r="I277" s="314" t="s">
        <v>0</v>
      </c>
    </row>
    <row r="278" spans="2:9" ht="67.5" customHeight="1" x14ac:dyDescent="0.15">
      <c r="B278" s="755"/>
      <c r="C278" s="737"/>
      <c r="D278" s="325" t="s">
        <v>277</v>
      </c>
      <c r="E278" s="325" t="s">
        <v>276</v>
      </c>
      <c r="F278" s="756"/>
      <c r="G278" s="97" t="s">
        <v>0</v>
      </c>
      <c r="H278" s="97" t="s">
        <v>0</v>
      </c>
      <c r="I278" s="97" t="s">
        <v>0</v>
      </c>
    </row>
    <row r="279" spans="2:9" s="113" customFormat="1" ht="39" customHeight="1" x14ac:dyDescent="0.15">
      <c r="B279" s="793">
        <v>42</v>
      </c>
      <c r="C279" s="794" t="s">
        <v>275</v>
      </c>
      <c r="D279" s="110" t="s">
        <v>274</v>
      </c>
      <c r="E279" s="114" t="s">
        <v>270</v>
      </c>
      <c r="F279" s="795" t="s">
        <v>9</v>
      </c>
      <c r="G279" s="109" t="s">
        <v>0</v>
      </c>
      <c r="H279" s="109" t="s">
        <v>0</v>
      </c>
      <c r="I279" s="109" t="s">
        <v>0</v>
      </c>
    </row>
    <row r="280" spans="2:9" ht="58.5" customHeight="1" x14ac:dyDescent="0.15">
      <c r="B280" s="793"/>
      <c r="C280" s="794"/>
      <c r="D280" s="112" t="s">
        <v>273</v>
      </c>
      <c r="E280" s="321" t="s">
        <v>270</v>
      </c>
      <c r="F280" s="795"/>
      <c r="G280" s="111" t="s">
        <v>0</v>
      </c>
      <c r="H280" s="111" t="s">
        <v>0</v>
      </c>
      <c r="I280" s="111" t="s">
        <v>0</v>
      </c>
    </row>
    <row r="281" spans="2:9" ht="51" customHeight="1" x14ac:dyDescent="0.15">
      <c r="B281" s="793"/>
      <c r="C281" s="794"/>
      <c r="D281" s="112" t="s">
        <v>272</v>
      </c>
      <c r="E281" s="321" t="s">
        <v>270</v>
      </c>
      <c r="F281" s="795"/>
      <c r="G281" s="111" t="s">
        <v>0</v>
      </c>
      <c r="H281" s="111" t="s">
        <v>0</v>
      </c>
      <c r="I281" s="111" t="s">
        <v>0</v>
      </c>
    </row>
    <row r="282" spans="2:9" ht="51" customHeight="1" x14ac:dyDescent="0.15">
      <c r="B282" s="793"/>
      <c r="C282" s="794"/>
      <c r="D282" s="217" t="s">
        <v>271</v>
      </c>
      <c r="E282" s="321" t="s">
        <v>270</v>
      </c>
      <c r="F282" s="795"/>
      <c r="G282" s="111" t="s">
        <v>0</v>
      </c>
      <c r="H282" s="111" t="s">
        <v>0</v>
      </c>
      <c r="I282" s="111" t="s">
        <v>0</v>
      </c>
    </row>
    <row r="283" spans="2:9" ht="51" customHeight="1" x14ac:dyDescent="0.15">
      <c r="B283" s="793"/>
      <c r="C283" s="794"/>
      <c r="D283" s="112" t="s">
        <v>269</v>
      </c>
      <c r="E283" s="321" t="s">
        <v>268</v>
      </c>
      <c r="F283" s="795"/>
      <c r="G283" s="111" t="s">
        <v>0</v>
      </c>
      <c r="H283" s="111" t="s">
        <v>0</v>
      </c>
      <c r="I283" s="111" t="s">
        <v>0</v>
      </c>
    </row>
    <row r="284" spans="2:9" ht="51" customHeight="1" x14ac:dyDescent="0.15">
      <c r="B284" s="793"/>
      <c r="C284" s="794"/>
      <c r="D284" s="112" t="s">
        <v>267</v>
      </c>
      <c r="E284" s="321" t="s">
        <v>266</v>
      </c>
      <c r="F284" s="795"/>
      <c r="G284" s="111" t="s">
        <v>0</v>
      </c>
      <c r="H284" s="111" t="s">
        <v>0</v>
      </c>
      <c r="I284" s="111" t="s">
        <v>0</v>
      </c>
    </row>
    <row r="285" spans="2:9" ht="51" customHeight="1" x14ac:dyDescent="0.15">
      <c r="B285" s="793"/>
      <c r="C285" s="794"/>
      <c r="D285" s="108" t="s">
        <v>265</v>
      </c>
      <c r="E285" s="348" t="s">
        <v>264</v>
      </c>
      <c r="F285" s="795"/>
      <c r="G285" s="107" t="s">
        <v>0</v>
      </c>
      <c r="H285" s="107" t="s">
        <v>0</v>
      </c>
      <c r="I285" s="107" t="s">
        <v>0</v>
      </c>
    </row>
    <row r="286" spans="2:9" ht="55.5" customHeight="1" x14ac:dyDescent="0.15">
      <c r="B286" s="797">
        <v>43</v>
      </c>
      <c r="C286" s="799" t="s">
        <v>263</v>
      </c>
      <c r="D286" s="205" t="s">
        <v>1286</v>
      </c>
      <c r="E286" s="801" t="s">
        <v>262</v>
      </c>
      <c r="F286" s="801" t="s">
        <v>261</v>
      </c>
      <c r="G286" s="107" t="s">
        <v>0</v>
      </c>
      <c r="H286" s="107" t="s">
        <v>0</v>
      </c>
      <c r="I286" s="107" t="s">
        <v>0</v>
      </c>
    </row>
    <row r="287" spans="2:9" ht="108" customHeight="1" x14ac:dyDescent="0.15">
      <c r="B287" s="798"/>
      <c r="C287" s="800"/>
      <c r="D287" s="206" t="s">
        <v>260</v>
      </c>
      <c r="E287" s="789"/>
      <c r="F287" s="789"/>
      <c r="G287" s="107" t="s">
        <v>0</v>
      </c>
      <c r="H287" s="107" t="s">
        <v>0</v>
      </c>
      <c r="I287" s="107" t="s">
        <v>0</v>
      </c>
    </row>
    <row r="288" spans="2:9" ht="47.25" customHeight="1" x14ac:dyDescent="0.15">
      <c r="B288" s="755">
        <v>44</v>
      </c>
      <c r="C288" s="737" t="s">
        <v>259</v>
      </c>
      <c r="D288" s="110" t="s">
        <v>258</v>
      </c>
      <c r="E288" s="341" t="s">
        <v>257</v>
      </c>
      <c r="F288" s="802" t="s">
        <v>256</v>
      </c>
      <c r="G288" s="109" t="s">
        <v>0</v>
      </c>
      <c r="H288" s="109" t="s">
        <v>0</v>
      </c>
      <c r="I288" s="109" t="s">
        <v>0</v>
      </c>
    </row>
    <row r="289" spans="2:9" ht="47.25" customHeight="1" x14ac:dyDescent="0.15">
      <c r="B289" s="755"/>
      <c r="C289" s="737"/>
      <c r="D289" s="108" t="s">
        <v>255</v>
      </c>
      <c r="E289" s="348" t="s">
        <v>254</v>
      </c>
      <c r="F289" s="802"/>
      <c r="G289" s="107" t="s">
        <v>0</v>
      </c>
      <c r="H289" s="107" t="s">
        <v>0</v>
      </c>
      <c r="I289" s="107" t="s">
        <v>0</v>
      </c>
    </row>
    <row r="290" spans="2:9" ht="90.75" customHeight="1" x14ac:dyDescent="0.15">
      <c r="B290" s="628">
        <v>45</v>
      </c>
      <c r="C290" s="647" t="s">
        <v>808</v>
      </c>
      <c r="D290" s="106" t="s">
        <v>809</v>
      </c>
      <c r="E290" s="105" t="s">
        <v>810</v>
      </c>
      <c r="F290" s="671" t="s">
        <v>811</v>
      </c>
      <c r="G290" s="104" t="s">
        <v>0</v>
      </c>
      <c r="H290" s="315" t="s">
        <v>0</v>
      </c>
      <c r="I290" s="315" t="s">
        <v>0</v>
      </c>
    </row>
    <row r="291" spans="2:9" ht="48.75" customHeight="1" x14ac:dyDescent="0.15">
      <c r="B291" s="755">
        <v>46</v>
      </c>
      <c r="C291" s="796" t="s">
        <v>253</v>
      </c>
      <c r="D291" s="106" t="s">
        <v>252</v>
      </c>
      <c r="E291" s="105" t="s">
        <v>251</v>
      </c>
      <c r="F291" s="790" t="s">
        <v>250</v>
      </c>
      <c r="G291" s="104" t="s">
        <v>0</v>
      </c>
      <c r="H291" s="653" t="s">
        <v>0</v>
      </c>
      <c r="I291" s="653" t="s">
        <v>0</v>
      </c>
    </row>
    <row r="292" spans="2:9" ht="172.5" customHeight="1" x14ac:dyDescent="0.15">
      <c r="B292" s="755"/>
      <c r="C292" s="796"/>
      <c r="D292" s="103" t="s">
        <v>249</v>
      </c>
      <c r="E292" s="102" t="s">
        <v>248</v>
      </c>
      <c r="F292" s="790"/>
      <c r="G292" s="14" t="s">
        <v>0</v>
      </c>
      <c r="H292" s="54" t="s">
        <v>0</v>
      </c>
      <c r="I292" s="54" t="s">
        <v>0</v>
      </c>
    </row>
    <row r="293" spans="2:9" ht="24.95" customHeight="1" x14ac:dyDescent="0.15">
      <c r="B293" s="749" t="s">
        <v>247</v>
      </c>
      <c r="C293" s="750"/>
      <c r="D293" s="750"/>
      <c r="E293" s="750"/>
      <c r="F293" s="750"/>
      <c r="G293" s="750"/>
      <c r="H293" s="750"/>
      <c r="I293" s="750"/>
    </row>
    <row r="294" spans="2:9" ht="81.75" customHeight="1" x14ac:dyDescent="0.15">
      <c r="B294" s="628">
        <v>47</v>
      </c>
      <c r="C294" s="629" t="s">
        <v>246</v>
      </c>
      <c r="D294" s="646" t="s">
        <v>245</v>
      </c>
      <c r="E294" s="646" t="s">
        <v>244</v>
      </c>
      <c r="F294" s="646" t="s">
        <v>243</v>
      </c>
      <c r="G294" s="658" t="s">
        <v>0</v>
      </c>
      <c r="H294" s="658" t="s">
        <v>0</v>
      </c>
      <c r="I294" s="658" t="s">
        <v>0</v>
      </c>
    </row>
    <row r="295" spans="2:9" ht="24.95" customHeight="1" x14ac:dyDescent="0.15">
      <c r="B295" s="749" t="s">
        <v>242</v>
      </c>
      <c r="C295" s="750"/>
      <c r="D295" s="750"/>
      <c r="E295" s="750"/>
      <c r="F295" s="750"/>
      <c r="G295" s="750"/>
      <c r="H295" s="750"/>
      <c r="I295" s="750"/>
    </row>
    <row r="296" spans="2:9" ht="64.5" customHeight="1" x14ac:dyDescent="0.15">
      <c r="B296" s="755">
        <v>48</v>
      </c>
      <c r="C296" s="737" t="s">
        <v>241</v>
      </c>
      <c r="D296" s="339" t="s">
        <v>240</v>
      </c>
      <c r="E296" s="339" t="s">
        <v>239</v>
      </c>
      <c r="F296" s="756" t="s">
        <v>225</v>
      </c>
      <c r="G296" s="46" t="s">
        <v>0</v>
      </c>
      <c r="H296" s="46" t="s">
        <v>0</v>
      </c>
      <c r="I296" s="46" t="s">
        <v>0</v>
      </c>
    </row>
    <row r="297" spans="2:9" ht="51.95" customHeight="1" x14ac:dyDescent="0.15">
      <c r="B297" s="755"/>
      <c r="C297" s="737"/>
      <c r="D297" s="321" t="s">
        <v>238</v>
      </c>
      <c r="E297" s="321" t="s">
        <v>237</v>
      </c>
      <c r="F297" s="756"/>
      <c r="G297" s="314" t="s">
        <v>0</v>
      </c>
      <c r="H297" s="314" t="s">
        <v>0</v>
      </c>
      <c r="I297" s="314" t="s">
        <v>0</v>
      </c>
    </row>
    <row r="298" spans="2:9" ht="53.25" customHeight="1" x14ac:dyDescent="0.15">
      <c r="B298" s="755"/>
      <c r="C298" s="737"/>
      <c r="D298" s="325" t="s">
        <v>236</v>
      </c>
      <c r="E298" s="325" t="s">
        <v>235</v>
      </c>
      <c r="F298" s="756"/>
      <c r="G298" s="54" t="s">
        <v>0</v>
      </c>
      <c r="H298" s="54" t="s">
        <v>0</v>
      </c>
      <c r="I298" s="54" t="s">
        <v>0</v>
      </c>
    </row>
    <row r="299" spans="2:9" ht="125.25" customHeight="1" x14ac:dyDescent="0.15">
      <c r="B299" s="755">
        <v>49</v>
      </c>
      <c r="C299" s="737" t="s">
        <v>234</v>
      </c>
      <c r="D299" s="339" t="s">
        <v>233</v>
      </c>
      <c r="E299" s="339" t="s">
        <v>232</v>
      </c>
      <c r="F299" s="756" t="s">
        <v>225</v>
      </c>
      <c r="G299" s="46" t="s">
        <v>0</v>
      </c>
      <c r="H299" s="46" t="s">
        <v>0</v>
      </c>
      <c r="I299" s="46" t="s">
        <v>0</v>
      </c>
    </row>
    <row r="300" spans="2:9" ht="42.75" customHeight="1" x14ac:dyDescent="0.15">
      <c r="B300" s="755"/>
      <c r="C300" s="737"/>
      <c r="D300" s="6" t="s">
        <v>231</v>
      </c>
      <c r="E300" s="6" t="s">
        <v>229</v>
      </c>
      <c r="F300" s="756"/>
      <c r="G300" s="18" t="s">
        <v>0</v>
      </c>
      <c r="H300" s="18" t="s">
        <v>0</v>
      </c>
      <c r="I300" s="18" t="s">
        <v>0</v>
      </c>
    </row>
    <row r="301" spans="2:9" ht="70.5" customHeight="1" x14ac:dyDescent="0.15">
      <c r="B301" s="755"/>
      <c r="C301" s="737"/>
      <c r="D301" s="325" t="s">
        <v>230</v>
      </c>
      <c r="E301" s="325" t="s">
        <v>229</v>
      </c>
      <c r="F301" s="756"/>
      <c r="G301" s="54" t="s">
        <v>0</v>
      </c>
      <c r="H301" s="54" t="s">
        <v>0</v>
      </c>
      <c r="I301" s="54" t="s">
        <v>0</v>
      </c>
    </row>
    <row r="302" spans="2:9" ht="114.75" customHeight="1" x14ac:dyDescent="0.15">
      <c r="B302" s="755">
        <v>50</v>
      </c>
      <c r="C302" s="737" t="s">
        <v>228</v>
      </c>
      <c r="D302" s="339" t="s">
        <v>227</v>
      </c>
      <c r="E302" s="339" t="s">
        <v>226</v>
      </c>
      <c r="F302" s="756" t="s">
        <v>225</v>
      </c>
      <c r="G302" s="46" t="s">
        <v>0</v>
      </c>
      <c r="H302" s="46" t="s">
        <v>0</v>
      </c>
      <c r="I302" s="46" t="s">
        <v>0</v>
      </c>
    </row>
    <row r="303" spans="2:9" ht="45.75" customHeight="1" x14ac:dyDescent="0.15">
      <c r="B303" s="755"/>
      <c r="C303" s="737"/>
      <c r="D303" s="6" t="s">
        <v>224</v>
      </c>
      <c r="E303" s="6" t="s">
        <v>223</v>
      </c>
      <c r="F303" s="756"/>
      <c r="G303" s="18" t="s">
        <v>0</v>
      </c>
      <c r="H303" s="18" t="s">
        <v>0</v>
      </c>
      <c r="I303" s="18" t="s">
        <v>0</v>
      </c>
    </row>
    <row r="304" spans="2:9" ht="56.25" customHeight="1" x14ac:dyDescent="0.15">
      <c r="B304" s="755"/>
      <c r="C304" s="737"/>
      <c r="D304" s="325" t="s">
        <v>222</v>
      </c>
      <c r="E304" s="325" t="s">
        <v>221</v>
      </c>
      <c r="F304" s="756"/>
      <c r="G304" s="54" t="s">
        <v>0</v>
      </c>
      <c r="H304" s="54" t="s">
        <v>0</v>
      </c>
      <c r="I304" s="54" t="s">
        <v>0</v>
      </c>
    </row>
    <row r="305" spans="2:9" ht="63.75" customHeight="1" thickBot="1" x14ac:dyDescent="0.2">
      <c r="B305" s="636">
        <v>51</v>
      </c>
      <c r="C305" s="101" t="s">
        <v>220</v>
      </c>
      <c r="D305" s="6" t="s">
        <v>219</v>
      </c>
      <c r="E305" s="311" t="s">
        <v>218</v>
      </c>
      <c r="F305" s="6"/>
      <c r="G305" s="18" t="s">
        <v>0</v>
      </c>
      <c r="H305" s="18" t="s">
        <v>0</v>
      </c>
      <c r="I305" s="18" t="s">
        <v>0</v>
      </c>
    </row>
    <row r="306" spans="2:9" s="2" customFormat="1" ht="24.75" customHeight="1" thickTop="1" thickBot="1" x14ac:dyDescent="0.2">
      <c r="B306" s="803" t="s">
        <v>217</v>
      </c>
      <c r="C306" s="803"/>
      <c r="D306" s="804" t="s">
        <v>216</v>
      </c>
      <c r="E306" s="804"/>
      <c r="F306" s="804"/>
      <c r="G306" s="45" t="s">
        <v>0</v>
      </c>
      <c r="H306" s="45" t="s">
        <v>0</v>
      </c>
      <c r="I306" s="45" t="s">
        <v>0</v>
      </c>
    </row>
    <row r="307" spans="2:9" ht="24.75" customHeight="1" thickTop="1" thickBot="1" x14ac:dyDescent="0.2">
      <c r="B307" s="803"/>
      <c r="C307" s="803"/>
      <c r="D307" s="805" t="s">
        <v>215</v>
      </c>
      <c r="E307" s="805"/>
      <c r="F307" s="805"/>
      <c r="G307" s="63" t="s">
        <v>0</v>
      </c>
      <c r="H307" s="63" t="s">
        <v>0</v>
      </c>
      <c r="I307" s="63" t="s">
        <v>0</v>
      </c>
    </row>
    <row r="308" spans="2:9" ht="90" customHeight="1" thickTop="1" thickBot="1" x14ac:dyDescent="0.2">
      <c r="B308" s="636">
        <v>52</v>
      </c>
      <c r="C308" s="311" t="s">
        <v>214</v>
      </c>
      <c r="D308" s="6" t="s">
        <v>213</v>
      </c>
      <c r="E308" s="311" t="s">
        <v>212</v>
      </c>
      <c r="F308" s="6" t="s">
        <v>211</v>
      </c>
      <c r="G308" s="18" t="s">
        <v>0</v>
      </c>
      <c r="H308" s="18" t="s">
        <v>0</v>
      </c>
      <c r="I308" s="18" t="s">
        <v>0</v>
      </c>
    </row>
    <row r="309" spans="2:9" s="2" customFormat="1" ht="29.25" customHeight="1" thickTop="1" thickBot="1" x14ac:dyDescent="0.2">
      <c r="B309" s="806" t="s">
        <v>210</v>
      </c>
      <c r="C309" s="807"/>
      <c r="D309" s="812" t="s">
        <v>209</v>
      </c>
      <c r="E309" s="812"/>
      <c r="F309" s="812"/>
      <c r="G309" s="62" t="s">
        <v>0</v>
      </c>
      <c r="H309" s="62" t="s">
        <v>0</v>
      </c>
      <c r="I309" s="61" t="s">
        <v>0</v>
      </c>
    </row>
    <row r="310" spans="2:9" ht="29.25" customHeight="1" thickTop="1" thickBot="1" x14ac:dyDescent="0.2">
      <c r="B310" s="808"/>
      <c r="C310" s="809"/>
      <c r="D310" s="813" t="s">
        <v>208</v>
      </c>
      <c r="E310" s="813"/>
      <c r="F310" s="813"/>
      <c r="G310" s="604" t="s">
        <v>0</v>
      </c>
      <c r="H310" s="604" t="s">
        <v>0</v>
      </c>
      <c r="I310" s="100" t="s">
        <v>0</v>
      </c>
    </row>
    <row r="311" spans="2:9" ht="29.25" customHeight="1" thickTop="1" thickBot="1" x14ac:dyDescent="0.2">
      <c r="B311" s="808"/>
      <c r="C311" s="809"/>
      <c r="D311" s="813" t="s">
        <v>207</v>
      </c>
      <c r="E311" s="813"/>
      <c r="F311" s="813"/>
      <c r="G311" s="43" t="s">
        <v>0</v>
      </c>
      <c r="H311" s="43" t="s">
        <v>0</v>
      </c>
      <c r="I311" s="99" t="s">
        <v>0</v>
      </c>
    </row>
    <row r="312" spans="2:9" ht="29.25" customHeight="1" thickTop="1" thickBot="1" x14ac:dyDescent="0.2">
      <c r="B312" s="810"/>
      <c r="C312" s="811"/>
      <c r="D312" s="814" t="s">
        <v>206</v>
      </c>
      <c r="E312" s="814"/>
      <c r="F312" s="814"/>
      <c r="G312" s="153" t="s">
        <v>0</v>
      </c>
      <c r="H312" s="153" t="s">
        <v>0</v>
      </c>
      <c r="I312" s="245" t="s">
        <v>0</v>
      </c>
    </row>
    <row r="313" spans="2:9" ht="90.75" customHeight="1" thickTop="1" x14ac:dyDescent="0.15">
      <c r="B313" s="672">
        <v>53</v>
      </c>
      <c r="C313" s="243" t="s">
        <v>205</v>
      </c>
      <c r="D313" s="244" t="s">
        <v>204</v>
      </c>
      <c r="E313" s="244" t="s">
        <v>780</v>
      </c>
      <c r="F313" s="244" t="s">
        <v>9</v>
      </c>
      <c r="G313" s="31" t="s">
        <v>17</v>
      </c>
      <c r="H313" s="31" t="s">
        <v>17</v>
      </c>
      <c r="I313" s="31" t="s">
        <v>17</v>
      </c>
    </row>
    <row r="314" spans="2:9" ht="90.75" customHeight="1" x14ac:dyDescent="0.15">
      <c r="B314" s="673">
        <v>54</v>
      </c>
      <c r="C314" s="634" t="s">
        <v>812</v>
      </c>
      <c r="D314" s="645" t="s">
        <v>814</v>
      </c>
      <c r="E314" s="645" t="s">
        <v>813</v>
      </c>
      <c r="F314" s="216" t="s">
        <v>261</v>
      </c>
      <c r="G314" s="30" t="s">
        <v>17</v>
      </c>
      <c r="H314" s="30" t="s">
        <v>17</v>
      </c>
      <c r="I314" s="30" t="s">
        <v>17</v>
      </c>
    </row>
    <row r="315" spans="2:9" ht="90.75" customHeight="1" x14ac:dyDescent="0.15">
      <c r="B315" s="673">
        <v>55</v>
      </c>
      <c r="C315" s="634" t="s">
        <v>816</v>
      </c>
      <c r="D315" s="645" t="s">
        <v>817</v>
      </c>
      <c r="E315" s="645" t="s">
        <v>815</v>
      </c>
      <c r="F315" s="587" t="s">
        <v>818</v>
      </c>
      <c r="G315" s="30" t="s">
        <v>17</v>
      </c>
      <c r="H315" s="30" t="s">
        <v>17</v>
      </c>
      <c r="I315" s="30" t="s">
        <v>17</v>
      </c>
    </row>
    <row r="316" spans="2:9" ht="74.25" customHeight="1" x14ac:dyDescent="0.15">
      <c r="B316" s="673">
        <v>56</v>
      </c>
      <c r="C316" s="634" t="s">
        <v>203</v>
      </c>
      <c r="D316" s="645" t="s">
        <v>1287</v>
      </c>
      <c r="E316" s="645" t="s">
        <v>1288</v>
      </c>
      <c r="F316" s="645"/>
      <c r="G316" s="30" t="s">
        <v>17</v>
      </c>
      <c r="H316" s="30" t="s">
        <v>17</v>
      </c>
      <c r="I316" s="30" t="s">
        <v>17</v>
      </c>
    </row>
    <row r="317" spans="2:9" ht="91.15" customHeight="1" thickBot="1" x14ac:dyDescent="0.2">
      <c r="B317" s="636">
        <v>57</v>
      </c>
      <c r="C317" s="637" t="s">
        <v>202</v>
      </c>
      <c r="D317" s="6" t="s">
        <v>201</v>
      </c>
      <c r="E317" s="637" t="s">
        <v>1289</v>
      </c>
      <c r="F317" s="6" t="s">
        <v>200</v>
      </c>
      <c r="G317" s="18" t="s">
        <v>0</v>
      </c>
      <c r="H317" s="18" t="s">
        <v>0</v>
      </c>
      <c r="I317" s="18" t="s">
        <v>0</v>
      </c>
    </row>
    <row r="318" spans="2:9" s="2" customFormat="1" ht="48" customHeight="1" thickTop="1" x14ac:dyDescent="0.15">
      <c r="B318" s="827" t="s">
        <v>199</v>
      </c>
      <c r="C318" s="828"/>
      <c r="D318" s="828" t="s">
        <v>198</v>
      </c>
      <c r="E318" s="828"/>
      <c r="F318" s="828"/>
      <c r="G318" s="566" t="s">
        <v>0</v>
      </c>
      <c r="H318" s="566" t="s">
        <v>0</v>
      </c>
      <c r="I318" s="567" t="s">
        <v>0</v>
      </c>
    </row>
    <row r="319" spans="2:9" s="2" customFormat="1" ht="27" customHeight="1" x14ac:dyDescent="0.15">
      <c r="B319" s="829"/>
      <c r="C319" s="817"/>
      <c r="D319" s="830" t="s">
        <v>193</v>
      </c>
      <c r="E319" s="830"/>
      <c r="F319" s="830"/>
      <c r="G319" s="616" t="s">
        <v>0</v>
      </c>
      <c r="H319" s="616" t="s">
        <v>0</v>
      </c>
      <c r="I319" s="617" t="s">
        <v>0</v>
      </c>
    </row>
    <row r="320" spans="2:9" s="2" customFormat="1" ht="32.1" customHeight="1" x14ac:dyDescent="0.15">
      <c r="B320" s="829"/>
      <c r="C320" s="817"/>
      <c r="D320" s="831" t="s">
        <v>192</v>
      </c>
      <c r="E320" s="831"/>
      <c r="F320" s="831"/>
      <c r="G320" s="831"/>
      <c r="H320" s="831"/>
      <c r="I320" s="832"/>
    </row>
    <row r="321" spans="2:9" s="2" customFormat="1" ht="32.1" customHeight="1" x14ac:dyDescent="0.15">
      <c r="B321" s="829"/>
      <c r="C321" s="817"/>
      <c r="D321" s="831" t="s">
        <v>191</v>
      </c>
      <c r="E321" s="831"/>
      <c r="F321" s="831"/>
      <c r="G321" s="831"/>
      <c r="H321" s="831"/>
      <c r="I321" s="832"/>
    </row>
    <row r="322" spans="2:9" ht="32.1" customHeight="1" x14ac:dyDescent="0.15">
      <c r="B322" s="829"/>
      <c r="C322" s="817"/>
      <c r="D322" s="833" t="s">
        <v>190</v>
      </c>
      <c r="E322" s="833"/>
      <c r="F322" s="833"/>
      <c r="G322" s="833"/>
      <c r="H322" s="833"/>
      <c r="I322" s="834"/>
    </row>
    <row r="323" spans="2:9" ht="60" customHeight="1" x14ac:dyDescent="0.15">
      <c r="B323" s="829"/>
      <c r="C323" s="817"/>
      <c r="D323" s="830" t="s">
        <v>197</v>
      </c>
      <c r="E323" s="830"/>
      <c r="F323" s="830"/>
      <c r="G323" s="616" t="s">
        <v>0</v>
      </c>
      <c r="H323" s="616" t="s">
        <v>0</v>
      </c>
      <c r="I323" s="617" t="s">
        <v>0</v>
      </c>
    </row>
    <row r="324" spans="2:9" ht="36" customHeight="1" x14ac:dyDescent="0.15">
      <c r="B324" s="829"/>
      <c r="C324" s="817"/>
      <c r="D324" s="835" t="s">
        <v>196</v>
      </c>
      <c r="E324" s="835"/>
      <c r="F324" s="835"/>
      <c r="G324" s="835"/>
      <c r="H324" s="835"/>
      <c r="I324" s="836"/>
    </row>
    <row r="325" spans="2:9" ht="36" customHeight="1" x14ac:dyDescent="0.15">
      <c r="B325" s="829"/>
      <c r="C325" s="817"/>
      <c r="D325" s="835" t="s">
        <v>195</v>
      </c>
      <c r="E325" s="835"/>
      <c r="F325" s="835"/>
      <c r="G325" s="835"/>
      <c r="H325" s="835"/>
      <c r="I325" s="836"/>
    </row>
    <row r="326" spans="2:9" ht="105.75" customHeight="1" x14ac:dyDescent="0.15">
      <c r="B326" s="829"/>
      <c r="C326" s="817"/>
      <c r="D326" s="837" t="s">
        <v>781</v>
      </c>
      <c r="E326" s="837"/>
      <c r="F326" s="837"/>
      <c r="G326" s="837"/>
      <c r="H326" s="837"/>
      <c r="I326" s="838"/>
    </row>
    <row r="327" spans="2:9" ht="24.75" customHeight="1" x14ac:dyDescent="0.15">
      <c r="B327" s="829"/>
      <c r="C327" s="817"/>
      <c r="D327" s="817" t="s">
        <v>188</v>
      </c>
      <c r="E327" s="817"/>
      <c r="F327" s="817"/>
      <c r="G327" s="565" t="s">
        <v>0</v>
      </c>
      <c r="H327" s="565" t="s">
        <v>0</v>
      </c>
      <c r="I327" s="568" t="s">
        <v>0</v>
      </c>
    </row>
    <row r="328" spans="2:9" ht="46.5" customHeight="1" x14ac:dyDescent="0.15">
      <c r="B328" s="818" t="s">
        <v>194</v>
      </c>
      <c r="C328" s="819"/>
      <c r="D328" s="817" t="s">
        <v>787</v>
      </c>
      <c r="E328" s="817"/>
      <c r="F328" s="817"/>
      <c r="G328" s="30" t="s">
        <v>0</v>
      </c>
      <c r="H328" s="30" t="s">
        <v>0</v>
      </c>
      <c r="I328" s="29" t="s">
        <v>0</v>
      </c>
    </row>
    <row r="329" spans="2:9" ht="24.75" customHeight="1" x14ac:dyDescent="0.15">
      <c r="B329" s="818"/>
      <c r="C329" s="819"/>
      <c r="D329" s="822" t="s">
        <v>193</v>
      </c>
      <c r="E329" s="822"/>
      <c r="F329" s="822"/>
      <c r="G329" s="41" t="s">
        <v>0</v>
      </c>
      <c r="H329" s="41" t="s">
        <v>0</v>
      </c>
      <c r="I329" s="618" t="s">
        <v>0</v>
      </c>
    </row>
    <row r="330" spans="2:9" ht="33.75" customHeight="1" x14ac:dyDescent="0.15">
      <c r="B330" s="818"/>
      <c r="C330" s="819"/>
      <c r="D330" s="823" t="s">
        <v>918</v>
      </c>
      <c r="E330" s="823"/>
      <c r="F330" s="823"/>
      <c r="G330" s="823"/>
      <c r="H330" s="823"/>
      <c r="I330" s="824"/>
    </row>
    <row r="331" spans="2:9" ht="33.75" customHeight="1" x14ac:dyDescent="0.15">
      <c r="B331" s="818"/>
      <c r="C331" s="819"/>
      <c r="D331" s="823" t="s">
        <v>191</v>
      </c>
      <c r="E331" s="823"/>
      <c r="F331" s="823"/>
      <c r="G331" s="823"/>
      <c r="H331" s="823"/>
      <c r="I331" s="824"/>
    </row>
    <row r="332" spans="2:9" ht="33.75" customHeight="1" x14ac:dyDescent="0.15">
      <c r="B332" s="818"/>
      <c r="C332" s="819"/>
      <c r="D332" s="825" t="s">
        <v>190</v>
      </c>
      <c r="E332" s="825"/>
      <c r="F332" s="825"/>
      <c r="G332" s="825"/>
      <c r="H332" s="825"/>
      <c r="I332" s="826"/>
    </row>
    <row r="333" spans="2:9" ht="38.25" customHeight="1" x14ac:dyDescent="0.15">
      <c r="B333" s="818"/>
      <c r="C333" s="819"/>
      <c r="D333" s="819" t="s">
        <v>189</v>
      </c>
      <c r="E333" s="819"/>
      <c r="F333" s="819"/>
      <c r="G333" s="30" t="s">
        <v>0</v>
      </c>
      <c r="H333" s="30" t="s">
        <v>0</v>
      </c>
      <c r="I333" s="29" t="s">
        <v>0</v>
      </c>
    </row>
    <row r="334" spans="2:9" ht="27" customHeight="1" thickBot="1" x14ac:dyDescent="0.2">
      <c r="B334" s="820"/>
      <c r="C334" s="821"/>
      <c r="D334" s="821" t="s">
        <v>188</v>
      </c>
      <c r="E334" s="821"/>
      <c r="F334" s="821"/>
      <c r="G334" s="28" t="s">
        <v>0</v>
      </c>
      <c r="H334" s="28" t="s">
        <v>0</v>
      </c>
      <c r="I334" s="27" t="s">
        <v>0</v>
      </c>
    </row>
    <row r="335" spans="2:9" ht="52.5" customHeight="1" thickTop="1" thickBot="1" x14ac:dyDescent="0.2">
      <c r="B335" s="734">
        <v>58</v>
      </c>
      <c r="C335" s="722" t="s">
        <v>187</v>
      </c>
      <c r="D335" s="6" t="s">
        <v>186</v>
      </c>
      <c r="E335" s="855" t="s">
        <v>1290</v>
      </c>
      <c r="F335" s="6" t="s">
        <v>185</v>
      </c>
      <c r="G335" s="815" t="s">
        <v>0</v>
      </c>
      <c r="H335" s="815" t="s">
        <v>0</v>
      </c>
      <c r="I335" s="815" t="s">
        <v>0</v>
      </c>
    </row>
    <row r="336" spans="2:9" ht="60" customHeight="1" thickTop="1" thickBot="1" x14ac:dyDescent="0.2">
      <c r="B336" s="739"/>
      <c r="C336" s="721"/>
      <c r="D336" s="6" t="s">
        <v>184</v>
      </c>
      <c r="E336" s="856"/>
      <c r="F336" s="6"/>
      <c r="G336" s="816"/>
      <c r="H336" s="816"/>
      <c r="I336" s="816"/>
    </row>
    <row r="337" spans="2:9" s="2" customFormat="1" ht="30.75" customHeight="1" thickTop="1" x14ac:dyDescent="0.15">
      <c r="B337" s="839" t="s">
        <v>183</v>
      </c>
      <c r="C337" s="840"/>
      <c r="D337" s="845" t="s">
        <v>179</v>
      </c>
      <c r="E337" s="846"/>
      <c r="F337" s="840"/>
      <c r="G337" s="25" t="s">
        <v>0</v>
      </c>
      <c r="H337" s="25" t="s">
        <v>0</v>
      </c>
      <c r="I337" s="38" t="s">
        <v>0</v>
      </c>
    </row>
    <row r="338" spans="2:9" s="2" customFormat="1" ht="30.75" customHeight="1" x14ac:dyDescent="0.15">
      <c r="B338" s="841"/>
      <c r="C338" s="842"/>
      <c r="D338" s="847" t="s">
        <v>181</v>
      </c>
      <c r="E338" s="848"/>
      <c r="F338" s="842"/>
      <c r="G338" s="23" t="s">
        <v>0</v>
      </c>
      <c r="H338" s="23" t="s">
        <v>0</v>
      </c>
      <c r="I338" s="36" t="s">
        <v>0</v>
      </c>
    </row>
    <row r="339" spans="2:9" s="2" customFormat="1" ht="30.75" customHeight="1" x14ac:dyDescent="0.15">
      <c r="B339" s="843"/>
      <c r="C339" s="844"/>
      <c r="D339" s="849" t="s">
        <v>1</v>
      </c>
      <c r="E339" s="850"/>
      <c r="F339" s="844"/>
      <c r="G339" s="569" t="s">
        <v>0</v>
      </c>
      <c r="H339" s="569" t="s">
        <v>0</v>
      </c>
      <c r="I339" s="570" t="s">
        <v>0</v>
      </c>
    </row>
    <row r="340" spans="2:9" s="2" customFormat="1" ht="30.75" customHeight="1" x14ac:dyDescent="0.15">
      <c r="B340" s="851" t="s">
        <v>182</v>
      </c>
      <c r="C340" s="852"/>
      <c r="D340" s="853" t="s">
        <v>177</v>
      </c>
      <c r="E340" s="854"/>
      <c r="F340" s="852"/>
      <c r="G340" s="41" t="s">
        <v>0</v>
      </c>
      <c r="H340" s="41" t="s">
        <v>0</v>
      </c>
      <c r="I340" s="40" t="s">
        <v>0</v>
      </c>
    </row>
    <row r="341" spans="2:9" s="2" customFormat="1" ht="30.75" customHeight="1" x14ac:dyDescent="0.15">
      <c r="B341" s="841"/>
      <c r="C341" s="842"/>
      <c r="D341" s="847" t="s">
        <v>181</v>
      </c>
      <c r="E341" s="848"/>
      <c r="F341" s="842"/>
      <c r="G341" s="23" t="s">
        <v>0</v>
      </c>
      <c r="H341" s="23" t="s">
        <v>0</v>
      </c>
      <c r="I341" s="36" t="s">
        <v>0</v>
      </c>
    </row>
    <row r="342" spans="2:9" s="2" customFormat="1" ht="30.75" customHeight="1" x14ac:dyDescent="0.15">
      <c r="B342" s="843"/>
      <c r="C342" s="844"/>
      <c r="D342" s="849" t="s">
        <v>2</v>
      </c>
      <c r="E342" s="850"/>
      <c r="F342" s="844"/>
      <c r="G342" s="569" t="s">
        <v>0</v>
      </c>
      <c r="H342" s="569" t="s">
        <v>0</v>
      </c>
      <c r="I342" s="570" t="s">
        <v>0</v>
      </c>
    </row>
    <row r="343" spans="2:9" s="2" customFormat="1" ht="30.75" customHeight="1" x14ac:dyDescent="0.15">
      <c r="B343" s="851" t="s">
        <v>180</v>
      </c>
      <c r="C343" s="852"/>
      <c r="D343" s="853" t="s">
        <v>179</v>
      </c>
      <c r="E343" s="854"/>
      <c r="F343" s="852"/>
      <c r="G343" s="41" t="s">
        <v>0</v>
      </c>
      <c r="H343" s="41" t="s">
        <v>0</v>
      </c>
      <c r="I343" s="40" t="s">
        <v>0</v>
      </c>
    </row>
    <row r="344" spans="2:9" s="2" customFormat="1" ht="30.75" customHeight="1" x14ac:dyDescent="0.15">
      <c r="B344" s="841"/>
      <c r="C344" s="842"/>
      <c r="D344" s="847" t="s">
        <v>176</v>
      </c>
      <c r="E344" s="848"/>
      <c r="F344" s="842"/>
      <c r="G344" s="23" t="s">
        <v>0</v>
      </c>
      <c r="H344" s="23" t="s">
        <v>0</v>
      </c>
      <c r="I344" s="36" t="s">
        <v>0</v>
      </c>
    </row>
    <row r="345" spans="2:9" s="2" customFormat="1" ht="30.75" customHeight="1" x14ac:dyDescent="0.15">
      <c r="B345" s="841"/>
      <c r="C345" s="842"/>
      <c r="D345" s="847" t="s">
        <v>175</v>
      </c>
      <c r="E345" s="848"/>
      <c r="F345" s="842"/>
      <c r="G345" s="23" t="s">
        <v>0</v>
      </c>
      <c r="H345" s="23" t="s">
        <v>0</v>
      </c>
      <c r="I345" s="36" t="s">
        <v>0</v>
      </c>
    </row>
    <row r="346" spans="2:9" s="2" customFormat="1" ht="30.75" customHeight="1" x14ac:dyDescent="0.15">
      <c r="B346" s="843"/>
      <c r="C346" s="844"/>
      <c r="D346" s="849" t="s">
        <v>2</v>
      </c>
      <c r="E346" s="850"/>
      <c r="F346" s="844"/>
      <c r="G346" s="569" t="s">
        <v>0</v>
      </c>
      <c r="H346" s="569" t="s">
        <v>0</v>
      </c>
      <c r="I346" s="570" t="s">
        <v>0</v>
      </c>
    </row>
    <row r="347" spans="2:9" s="2" customFormat="1" ht="30.75" customHeight="1" x14ac:dyDescent="0.15">
      <c r="B347" s="867" t="s">
        <v>178</v>
      </c>
      <c r="C347" s="868"/>
      <c r="D347" s="871" t="s">
        <v>177</v>
      </c>
      <c r="E347" s="872"/>
      <c r="F347" s="868"/>
      <c r="G347" s="57" t="s">
        <v>0</v>
      </c>
      <c r="H347" s="57" t="s">
        <v>0</v>
      </c>
      <c r="I347" s="56" t="s">
        <v>0</v>
      </c>
    </row>
    <row r="348" spans="2:9" s="2" customFormat="1" ht="30.75" customHeight="1" x14ac:dyDescent="0.15">
      <c r="B348" s="841"/>
      <c r="C348" s="842"/>
      <c r="D348" s="847" t="s">
        <v>176</v>
      </c>
      <c r="E348" s="848"/>
      <c r="F348" s="842"/>
      <c r="G348" s="23" t="s">
        <v>0</v>
      </c>
      <c r="H348" s="23" t="s">
        <v>0</v>
      </c>
      <c r="I348" s="36" t="s">
        <v>0</v>
      </c>
    </row>
    <row r="349" spans="2:9" s="2" customFormat="1" ht="30.75" customHeight="1" x14ac:dyDescent="0.15">
      <c r="B349" s="841"/>
      <c r="C349" s="842"/>
      <c r="D349" s="847" t="s">
        <v>175</v>
      </c>
      <c r="E349" s="848"/>
      <c r="F349" s="842"/>
      <c r="G349" s="23" t="s">
        <v>0</v>
      </c>
      <c r="H349" s="23" t="s">
        <v>0</v>
      </c>
      <c r="I349" s="36" t="s">
        <v>0</v>
      </c>
    </row>
    <row r="350" spans="2:9" s="2" customFormat="1" ht="30.75" customHeight="1" thickBot="1" x14ac:dyDescent="0.2">
      <c r="B350" s="869"/>
      <c r="C350" s="870"/>
      <c r="D350" s="873" t="s">
        <v>2</v>
      </c>
      <c r="E350" s="874"/>
      <c r="F350" s="870"/>
      <c r="G350" s="34" t="s">
        <v>0</v>
      </c>
      <c r="H350" s="34" t="s">
        <v>0</v>
      </c>
      <c r="I350" s="33" t="s">
        <v>0</v>
      </c>
    </row>
    <row r="351" spans="2:9" ht="72.75" customHeight="1" thickTop="1" thickBot="1" x14ac:dyDescent="0.2">
      <c r="B351" s="857">
        <v>59</v>
      </c>
      <c r="C351" s="859" t="s">
        <v>174</v>
      </c>
      <c r="D351" s="98" t="s">
        <v>173</v>
      </c>
      <c r="E351" s="861" t="s">
        <v>1291</v>
      </c>
      <c r="F351" s="98" t="s">
        <v>133</v>
      </c>
      <c r="G351" s="863" t="s">
        <v>0</v>
      </c>
      <c r="H351" s="863" t="s">
        <v>0</v>
      </c>
      <c r="I351" s="865" t="s">
        <v>0</v>
      </c>
    </row>
    <row r="352" spans="2:9" ht="108.75" customHeight="1" thickTop="1" thickBot="1" x14ac:dyDescent="0.2">
      <c r="B352" s="858"/>
      <c r="C352" s="860"/>
      <c r="D352" s="621" t="s">
        <v>172</v>
      </c>
      <c r="E352" s="862"/>
      <c r="F352" s="366"/>
      <c r="G352" s="864"/>
      <c r="H352" s="864"/>
      <c r="I352" s="866"/>
    </row>
    <row r="353" spans="2:9" ht="48" customHeight="1" thickTop="1" thickBot="1" x14ac:dyDescent="0.2">
      <c r="B353" s="875" t="s">
        <v>171</v>
      </c>
      <c r="C353" s="875"/>
      <c r="D353" s="804" t="s">
        <v>170</v>
      </c>
      <c r="E353" s="804"/>
      <c r="F353" s="804"/>
      <c r="G353" s="45" t="s">
        <v>0</v>
      </c>
      <c r="H353" s="45" t="s">
        <v>0</v>
      </c>
      <c r="I353" s="247" t="s">
        <v>0</v>
      </c>
    </row>
    <row r="354" spans="2:9" ht="86.25" customHeight="1" thickTop="1" x14ac:dyDescent="0.15">
      <c r="B354" s="875"/>
      <c r="C354" s="875"/>
      <c r="D354" s="876" t="s">
        <v>169</v>
      </c>
      <c r="E354" s="876"/>
      <c r="F354" s="876"/>
      <c r="G354" s="97" t="s">
        <v>0</v>
      </c>
      <c r="H354" s="97" t="s">
        <v>0</v>
      </c>
      <c r="I354" s="289" t="s">
        <v>0</v>
      </c>
    </row>
    <row r="355" spans="2:9" ht="39.75" customHeight="1" x14ac:dyDescent="0.15">
      <c r="B355" s="877" t="s">
        <v>168</v>
      </c>
      <c r="C355" s="877"/>
      <c r="D355" s="790" t="s">
        <v>167</v>
      </c>
      <c r="E355" s="790"/>
      <c r="F355" s="790"/>
      <c r="G355" s="315" t="s">
        <v>0</v>
      </c>
      <c r="H355" s="315" t="s">
        <v>0</v>
      </c>
      <c r="I355" s="290" t="s">
        <v>0</v>
      </c>
    </row>
    <row r="356" spans="2:9" ht="39.75" customHeight="1" x14ac:dyDescent="0.15">
      <c r="B356" s="877"/>
      <c r="C356" s="877"/>
      <c r="D356" s="769" t="s">
        <v>166</v>
      </c>
      <c r="E356" s="769"/>
      <c r="F356" s="769"/>
      <c r="G356" s="314" t="s">
        <v>0</v>
      </c>
      <c r="H356" s="314" t="s">
        <v>0</v>
      </c>
      <c r="I356" s="254" t="s">
        <v>0</v>
      </c>
    </row>
    <row r="357" spans="2:9" ht="69.75" customHeight="1" x14ac:dyDescent="0.15">
      <c r="B357" s="877"/>
      <c r="C357" s="877"/>
      <c r="D357" s="769" t="s">
        <v>165</v>
      </c>
      <c r="E357" s="769"/>
      <c r="F357" s="769"/>
      <c r="G357" s="314" t="s">
        <v>0</v>
      </c>
      <c r="H357" s="314" t="s">
        <v>0</v>
      </c>
      <c r="I357" s="254" t="s">
        <v>0</v>
      </c>
    </row>
    <row r="358" spans="2:9" ht="34.5" customHeight="1" x14ac:dyDescent="0.15">
      <c r="B358" s="877"/>
      <c r="C358" s="877"/>
      <c r="D358" s="769" t="s">
        <v>164</v>
      </c>
      <c r="E358" s="769"/>
      <c r="F358" s="769"/>
      <c r="G358" s="314" t="s">
        <v>0</v>
      </c>
      <c r="H358" s="314" t="s">
        <v>0</v>
      </c>
      <c r="I358" s="254" t="s">
        <v>0</v>
      </c>
    </row>
    <row r="359" spans="2:9" ht="32.25" customHeight="1" x14ac:dyDescent="0.15">
      <c r="B359" s="877"/>
      <c r="C359" s="877"/>
      <c r="D359" s="769" t="s">
        <v>163</v>
      </c>
      <c r="E359" s="769"/>
      <c r="F359" s="769"/>
      <c r="G359" s="314" t="s">
        <v>0</v>
      </c>
      <c r="H359" s="314" t="s">
        <v>0</v>
      </c>
      <c r="I359" s="254" t="s">
        <v>0</v>
      </c>
    </row>
    <row r="360" spans="2:9" ht="33.75" customHeight="1" x14ac:dyDescent="0.15">
      <c r="B360" s="877"/>
      <c r="C360" s="877"/>
      <c r="D360" s="769" t="s">
        <v>162</v>
      </c>
      <c r="E360" s="769"/>
      <c r="F360" s="769"/>
      <c r="G360" s="314" t="s">
        <v>0</v>
      </c>
      <c r="H360" s="314" t="s">
        <v>0</v>
      </c>
      <c r="I360" s="254" t="s">
        <v>0</v>
      </c>
    </row>
    <row r="361" spans="2:9" ht="68.25" customHeight="1" thickBot="1" x14ac:dyDescent="0.2">
      <c r="B361" s="878"/>
      <c r="C361" s="878"/>
      <c r="D361" s="805" t="s">
        <v>161</v>
      </c>
      <c r="E361" s="805"/>
      <c r="F361" s="805"/>
      <c r="G361" s="63" t="s">
        <v>0</v>
      </c>
      <c r="H361" s="63" t="s">
        <v>0</v>
      </c>
      <c r="I361" s="256" t="s">
        <v>0</v>
      </c>
    </row>
    <row r="362" spans="2:9" ht="47.25" customHeight="1" thickTop="1" thickBot="1" x14ac:dyDescent="0.2">
      <c r="B362" s="263">
        <v>60</v>
      </c>
      <c r="C362" s="264" t="s">
        <v>160</v>
      </c>
      <c r="D362" s="287" t="s">
        <v>159</v>
      </c>
      <c r="E362" s="287" t="s">
        <v>146</v>
      </c>
      <c r="F362" s="287"/>
      <c r="G362" s="92" t="s">
        <v>0</v>
      </c>
      <c r="H362" s="92" t="s">
        <v>0</v>
      </c>
      <c r="I362" s="288" t="s">
        <v>0</v>
      </c>
    </row>
    <row r="363" spans="2:9" s="2" customFormat="1" ht="25.5" customHeight="1" thickTop="1" thickBot="1" x14ac:dyDescent="0.2">
      <c r="B363" s="879" t="s">
        <v>158</v>
      </c>
      <c r="C363" s="880"/>
      <c r="D363" s="885" t="s">
        <v>157</v>
      </c>
      <c r="E363" s="886"/>
      <c r="F363" s="886"/>
      <c r="G363" s="19" t="s">
        <v>0</v>
      </c>
      <c r="H363" s="19" t="s">
        <v>0</v>
      </c>
      <c r="I363" s="94" t="s">
        <v>0</v>
      </c>
    </row>
    <row r="364" spans="2:9" ht="26.25" customHeight="1" thickTop="1" thickBot="1" x14ac:dyDescent="0.2">
      <c r="B364" s="881"/>
      <c r="C364" s="882"/>
      <c r="D364" s="887" t="s">
        <v>156</v>
      </c>
      <c r="E364" s="888"/>
      <c r="F364" s="888"/>
      <c r="G364" s="17" t="s">
        <v>0</v>
      </c>
      <c r="H364" s="17" t="s">
        <v>0</v>
      </c>
      <c r="I364" s="93" t="s">
        <v>0</v>
      </c>
    </row>
    <row r="365" spans="2:9" ht="84.75" customHeight="1" thickTop="1" thickBot="1" x14ac:dyDescent="0.2">
      <c r="B365" s="883"/>
      <c r="C365" s="884"/>
      <c r="D365" s="889" t="s">
        <v>155</v>
      </c>
      <c r="E365" s="890"/>
      <c r="F365" s="890"/>
      <c r="G365" s="92" t="s">
        <v>0</v>
      </c>
      <c r="H365" s="92" t="s">
        <v>0</v>
      </c>
      <c r="I365" s="91" t="s">
        <v>0</v>
      </c>
    </row>
    <row r="366" spans="2:9" ht="137.25" customHeight="1" thickTop="1" thickBot="1" x14ac:dyDescent="0.2">
      <c r="B366" s="674">
        <v>61</v>
      </c>
      <c r="C366" s="619" t="s">
        <v>154</v>
      </c>
      <c r="D366" s="261" t="s">
        <v>922</v>
      </c>
      <c r="E366" s="261" t="s">
        <v>1292</v>
      </c>
      <c r="F366" s="360" t="s">
        <v>153</v>
      </c>
      <c r="G366" s="285" t="s">
        <v>0</v>
      </c>
      <c r="H366" s="285" t="s">
        <v>0</v>
      </c>
      <c r="I366" s="286" t="s">
        <v>0</v>
      </c>
    </row>
    <row r="367" spans="2:9" ht="57.75" customHeight="1" thickTop="1" x14ac:dyDescent="0.15">
      <c r="B367" s="891" t="s">
        <v>152</v>
      </c>
      <c r="C367" s="892"/>
      <c r="D367" s="897" t="s">
        <v>151</v>
      </c>
      <c r="E367" s="898"/>
      <c r="F367" s="899"/>
      <c r="G367" s="283" t="s">
        <v>0</v>
      </c>
      <c r="H367" s="283" t="s">
        <v>0</v>
      </c>
      <c r="I367" s="284" t="s">
        <v>0</v>
      </c>
    </row>
    <row r="368" spans="2:9" ht="39.75" customHeight="1" x14ac:dyDescent="0.15">
      <c r="B368" s="893"/>
      <c r="C368" s="894"/>
      <c r="D368" s="900" t="s">
        <v>150</v>
      </c>
      <c r="E368" s="901"/>
      <c r="F368" s="902"/>
      <c r="G368" s="204" t="s">
        <v>0</v>
      </c>
      <c r="H368" s="204" t="s">
        <v>0</v>
      </c>
      <c r="I368" s="219" t="s">
        <v>0</v>
      </c>
    </row>
    <row r="369" spans="2:9" ht="44.25" customHeight="1" x14ac:dyDescent="0.15">
      <c r="B369" s="893"/>
      <c r="C369" s="894"/>
      <c r="D369" s="900" t="s">
        <v>149</v>
      </c>
      <c r="E369" s="901"/>
      <c r="F369" s="902"/>
      <c r="G369" s="204" t="s">
        <v>0</v>
      </c>
      <c r="H369" s="204" t="s">
        <v>0</v>
      </c>
      <c r="I369" s="219" t="s">
        <v>0</v>
      </c>
    </row>
    <row r="370" spans="2:9" ht="60" customHeight="1" thickBot="1" x14ac:dyDescent="0.2">
      <c r="B370" s="895"/>
      <c r="C370" s="896"/>
      <c r="D370" s="903" t="s">
        <v>148</v>
      </c>
      <c r="E370" s="904"/>
      <c r="F370" s="905"/>
      <c r="G370" s="218" t="s">
        <v>0</v>
      </c>
      <c r="H370" s="218" t="s">
        <v>0</v>
      </c>
      <c r="I370" s="220" t="s">
        <v>0</v>
      </c>
    </row>
    <row r="371" spans="2:9" s="2" customFormat="1" ht="156.75" customHeight="1" thickTop="1" thickBot="1" x14ac:dyDescent="0.2">
      <c r="B371" s="675">
        <v>62</v>
      </c>
      <c r="C371" s="620" t="s">
        <v>147</v>
      </c>
      <c r="D371" s="627" t="s">
        <v>902</v>
      </c>
      <c r="E371" s="627" t="s">
        <v>1293</v>
      </c>
      <c r="F371" s="620" t="s">
        <v>145</v>
      </c>
      <c r="G371" s="235" t="s">
        <v>0</v>
      </c>
      <c r="H371" s="236" t="s">
        <v>0</v>
      </c>
      <c r="I371" s="235" t="s">
        <v>0</v>
      </c>
    </row>
    <row r="372" spans="2:9" ht="18.75" customHeight="1" thickTop="1" x14ac:dyDescent="0.15">
      <c r="B372" s="237"/>
      <c r="C372" s="622"/>
      <c r="D372" s="911" t="s">
        <v>824</v>
      </c>
      <c r="E372" s="912"/>
      <c r="F372" s="912"/>
      <c r="G372" s="912"/>
      <c r="H372" s="912"/>
      <c r="I372" s="913"/>
    </row>
    <row r="373" spans="2:9" ht="71.25" customHeight="1" x14ac:dyDescent="0.15">
      <c r="B373" s="893" t="s">
        <v>921</v>
      </c>
      <c r="C373" s="894"/>
      <c r="D373" s="914" t="s">
        <v>819</v>
      </c>
      <c r="E373" s="915"/>
      <c r="F373" s="916"/>
      <c r="G373" s="235" t="s">
        <v>0</v>
      </c>
      <c r="H373" s="235" t="s">
        <v>0</v>
      </c>
      <c r="I373" s="676" t="s">
        <v>0</v>
      </c>
    </row>
    <row r="374" spans="2:9" ht="18.75" customHeight="1" x14ac:dyDescent="0.15">
      <c r="B374" s="893"/>
      <c r="C374" s="894"/>
      <c r="D374" s="917" t="s">
        <v>822</v>
      </c>
      <c r="E374" s="918"/>
      <c r="F374" s="918"/>
      <c r="G374" s="918"/>
      <c r="H374" s="918"/>
      <c r="I374" s="919"/>
    </row>
    <row r="375" spans="2:9" ht="31.5" customHeight="1" x14ac:dyDescent="0.15">
      <c r="B375" s="893"/>
      <c r="C375" s="894"/>
      <c r="D375" s="920" t="s">
        <v>829</v>
      </c>
      <c r="E375" s="921"/>
      <c r="F375" s="922"/>
      <c r="G375" s="677" t="s">
        <v>0</v>
      </c>
      <c r="H375" s="677" t="s">
        <v>0</v>
      </c>
      <c r="I375" s="678" t="s">
        <v>0</v>
      </c>
    </row>
    <row r="376" spans="2:9" ht="31.5" customHeight="1" x14ac:dyDescent="0.15">
      <c r="B376" s="893"/>
      <c r="C376" s="894"/>
      <c r="D376" s="900" t="s">
        <v>820</v>
      </c>
      <c r="E376" s="901"/>
      <c r="F376" s="902"/>
      <c r="G376" s="204" t="s">
        <v>0</v>
      </c>
      <c r="H376" s="204" t="s">
        <v>0</v>
      </c>
      <c r="I376" s="219" t="s">
        <v>0</v>
      </c>
    </row>
    <row r="377" spans="2:9" ht="31.5" customHeight="1" x14ac:dyDescent="0.15">
      <c r="B377" s="893"/>
      <c r="C377" s="894"/>
      <c r="D377" s="923" t="s">
        <v>821</v>
      </c>
      <c r="E377" s="924"/>
      <c r="F377" s="925"/>
      <c r="G377" s="679" t="s">
        <v>0</v>
      </c>
      <c r="H377" s="679" t="s">
        <v>0</v>
      </c>
      <c r="I377" s="680" t="s">
        <v>0</v>
      </c>
    </row>
    <row r="378" spans="2:9" ht="18.75" customHeight="1" x14ac:dyDescent="0.15">
      <c r="B378" s="893"/>
      <c r="C378" s="894"/>
      <c r="D378" s="917" t="s">
        <v>823</v>
      </c>
      <c r="E378" s="918"/>
      <c r="F378" s="918"/>
      <c r="G378" s="918"/>
      <c r="H378" s="918"/>
      <c r="I378" s="919"/>
    </row>
    <row r="379" spans="2:9" ht="32.25" customHeight="1" x14ac:dyDescent="0.15">
      <c r="B379" s="893"/>
      <c r="C379" s="894"/>
      <c r="D379" s="920" t="s">
        <v>828</v>
      </c>
      <c r="E379" s="921"/>
      <c r="F379" s="922"/>
      <c r="G379" s="677" t="s">
        <v>0</v>
      </c>
      <c r="H379" s="677" t="s">
        <v>0</v>
      </c>
      <c r="I379" s="678" t="s">
        <v>0</v>
      </c>
    </row>
    <row r="380" spans="2:9" ht="32.25" customHeight="1" x14ac:dyDescent="0.15">
      <c r="B380" s="893"/>
      <c r="C380" s="894"/>
      <c r="D380" s="900" t="s">
        <v>827</v>
      </c>
      <c r="E380" s="901"/>
      <c r="F380" s="902"/>
      <c r="G380" s="204" t="s">
        <v>0</v>
      </c>
      <c r="H380" s="204" t="s">
        <v>0</v>
      </c>
      <c r="I380" s="219" t="s">
        <v>0</v>
      </c>
    </row>
    <row r="381" spans="2:9" ht="41.25" customHeight="1" x14ac:dyDescent="0.15">
      <c r="B381" s="893"/>
      <c r="C381" s="894"/>
      <c r="D381" s="900" t="s">
        <v>825</v>
      </c>
      <c r="E381" s="901"/>
      <c r="F381" s="902"/>
      <c r="G381" s="204" t="s">
        <v>0</v>
      </c>
      <c r="H381" s="204" t="s">
        <v>0</v>
      </c>
      <c r="I381" s="219" t="s">
        <v>0</v>
      </c>
    </row>
    <row r="382" spans="2:9" ht="41.25" customHeight="1" thickBot="1" x14ac:dyDescent="0.2">
      <c r="B382" s="895"/>
      <c r="C382" s="896"/>
      <c r="D382" s="903" t="s">
        <v>826</v>
      </c>
      <c r="E382" s="904"/>
      <c r="F382" s="905"/>
      <c r="G382" s="218" t="s">
        <v>0</v>
      </c>
      <c r="H382" s="218" t="s">
        <v>0</v>
      </c>
      <c r="I382" s="220" t="s">
        <v>0</v>
      </c>
    </row>
    <row r="383" spans="2:9" ht="98.25" customHeight="1" thickTop="1" thickBot="1" x14ac:dyDescent="0.2">
      <c r="B383" s="681">
        <v>63</v>
      </c>
      <c r="C383" s="281" t="s">
        <v>144</v>
      </c>
      <c r="D383" s="239" t="s">
        <v>143</v>
      </c>
      <c r="E383" s="239" t="s">
        <v>1294</v>
      </c>
      <c r="F383" s="281"/>
      <c r="G383" s="280"/>
      <c r="H383" s="282"/>
      <c r="I383" s="280"/>
    </row>
    <row r="384" spans="2:9" ht="33.75" customHeight="1" thickTop="1" x14ac:dyDescent="0.15">
      <c r="B384" s="891" t="s">
        <v>889</v>
      </c>
      <c r="C384" s="906"/>
      <c r="D384" s="897" t="s">
        <v>142</v>
      </c>
      <c r="E384" s="898"/>
      <c r="F384" s="899"/>
      <c r="G384" s="283" t="s">
        <v>0</v>
      </c>
      <c r="H384" s="283" t="s">
        <v>0</v>
      </c>
      <c r="I384" s="284" t="s">
        <v>0</v>
      </c>
    </row>
    <row r="385" spans="2:9" ht="42" customHeight="1" x14ac:dyDescent="0.15">
      <c r="B385" s="907"/>
      <c r="C385" s="908"/>
      <c r="D385" s="900" t="s">
        <v>141</v>
      </c>
      <c r="E385" s="901"/>
      <c r="F385" s="902"/>
      <c r="G385" s="204" t="s">
        <v>0</v>
      </c>
      <c r="H385" s="204" t="s">
        <v>0</v>
      </c>
      <c r="I385" s="219" t="s">
        <v>0</v>
      </c>
    </row>
    <row r="386" spans="2:9" ht="42" customHeight="1" x14ac:dyDescent="0.15">
      <c r="B386" s="907"/>
      <c r="C386" s="908"/>
      <c r="D386" s="900" t="s">
        <v>140</v>
      </c>
      <c r="E386" s="901"/>
      <c r="F386" s="902"/>
      <c r="G386" s="204" t="s">
        <v>0</v>
      </c>
      <c r="H386" s="204" t="s">
        <v>0</v>
      </c>
      <c r="I386" s="219" t="s">
        <v>0</v>
      </c>
    </row>
    <row r="387" spans="2:9" ht="31.5" customHeight="1" thickBot="1" x14ac:dyDescent="0.2">
      <c r="B387" s="909"/>
      <c r="C387" s="910"/>
      <c r="D387" s="903" t="s">
        <v>1295</v>
      </c>
      <c r="E387" s="904"/>
      <c r="F387" s="905"/>
      <c r="G387" s="218" t="s">
        <v>17</v>
      </c>
      <c r="H387" s="218" t="s">
        <v>17</v>
      </c>
      <c r="I387" s="220" t="s">
        <v>17</v>
      </c>
    </row>
    <row r="388" spans="2:9" ht="129.75" customHeight="1" thickTop="1" thickBot="1" x14ac:dyDescent="0.2">
      <c r="B388" s="636">
        <v>64</v>
      </c>
      <c r="C388" s="637" t="s">
        <v>139</v>
      </c>
      <c r="D388" s="6" t="s">
        <v>1296</v>
      </c>
      <c r="E388" s="6" t="s">
        <v>1297</v>
      </c>
      <c r="F388" s="6" t="s">
        <v>138</v>
      </c>
      <c r="G388" s="18" t="s">
        <v>0</v>
      </c>
      <c r="H388" s="18" t="s">
        <v>0</v>
      </c>
      <c r="I388" s="18" t="s">
        <v>0</v>
      </c>
    </row>
    <row r="389" spans="2:9" ht="30.75" customHeight="1" thickTop="1" thickBot="1" x14ac:dyDescent="0.2">
      <c r="B389" s="926" t="s">
        <v>137</v>
      </c>
      <c r="C389" s="882"/>
      <c r="D389" s="927" t="s">
        <v>136</v>
      </c>
      <c r="E389" s="803"/>
      <c r="F389" s="803"/>
      <c r="G389" s="347" t="s">
        <v>0</v>
      </c>
      <c r="H389" s="347" t="s">
        <v>0</v>
      </c>
      <c r="I389" s="240" t="s">
        <v>0</v>
      </c>
    </row>
    <row r="390" spans="2:9" ht="66" customHeight="1" thickTop="1" x14ac:dyDescent="0.15">
      <c r="B390" s="628">
        <v>65</v>
      </c>
      <c r="C390" s="629" t="s">
        <v>135</v>
      </c>
      <c r="D390" s="646" t="s">
        <v>134</v>
      </c>
      <c r="E390" s="638" t="s">
        <v>1298</v>
      </c>
      <c r="F390" s="336" t="s">
        <v>133</v>
      </c>
      <c r="G390" s="328" t="s">
        <v>0</v>
      </c>
      <c r="H390" s="328" t="s">
        <v>0</v>
      </c>
      <c r="I390" s="328" t="s">
        <v>0</v>
      </c>
    </row>
    <row r="391" spans="2:9" ht="60" customHeight="1" x14ac:dyDescent="0.15">
      <c r="B391" s="628">
        <v>66</v>
      </c>
      <c r="C391" s="629" t="s">
        <v>132</v>
      </c>
      <c r="D391" s="646" t="s">
        <v>131</v>
      </c>
      <c r="E391" s="638" t="s">
        <v>1299</v>
      </c>
      <c r="F391" s="336" t="s">
        <v>130</v>
      </c>
      <c r="G391" s="328" t="s">
        <v>0</v>
      </c>
      <c r="H391" s="328" t="s">
        <v>0</v>
      </c>
      <c r="I391" s="328" t="s">
        <v>0</v>
      </c>
    </row>
    <row r="392" spans="2:9" ht="251.25" customHeight="1" thickBot="1" x14ac:dyDescent="0.2">
      <c r="B392" s="628">
        <v>67</v>
      </c>
      <c r="C392" s="638" t="s">
        <v>129</v>
      </c>
      <c r="D392" s="657" t="s">
        <v>1300</v>
      </c>
      <c r="E392" s="638" t="s">
        <v>1301</v>
      </c>
      <c r="F392" s="6" t="s">
        <v>128</v>
      </c>
      <c r="G392" s="54" t="s">
        <v>0</v>
      </c>
      <c r="H392" s="54" t="s">
        <v>0</v>
      </c>
      <c r="I392" s="54" t="s">
        <v>0</v>
      </c>
    </row>
    <row r="393" spans="2:9" s="2" customFormat="1" ht="40.15" customHeight="1" thickTop="1" thickBot="1" x14ac:dyDescent="0.2">
      <c r="B393" s="928" t="s">
        <v>127</v>
      </c>
      <c r="C393" s="929"/>
      <c r="D393" s="930" t="s">
        <v>126</v>
      </c>
      <c r="E393" s="931"/>
      <c r="F393" s="931"/>
      <c r="G393" s="55" t="s">
        <v>0</v>
      </c>
      <c r="H393" s="55" t="s">
        <v>0</v>
      </c>
      <c r="I393" s="238" t="s">
        <v>0</v>
      </c>
    </row>
    <row r="394" spans="2:9" ht="37.5" customHeight="1" thickTop="1" x14ac:dyDescent="0.15">
      <c r="B394" s="932" t="s">
        <v>125</v>
      </c>
      <c r="C394" s="933"/>
      <c r="D394" s="938" t="s">
        <v>124</v>
      </c>
      <c r="E394" s="938"/>
      <c r="F394" s="938"/>
      <c r="G394" s="25" t="s">
        <v>0</v>
      </c>
      <c r="H394" s="25" t="s">
        <v>0</v>
      </c>
      <c r="I394" s="24" t="s">
        <v>0</v>
      </c>
    </row>
    <row r="395" spans="2:9" ht="37.5" customHeight="1" x14ac:dyDescent="0.15">
      <c r="B395" s="934"/>
      <c r="C395" s="935"/>
      <c r="D395" s="939" t="s">
        <v>123</v>
      </c>
      <c r="E395" s="939"/>
      <c r="F395" s="939"/>
      <c r="G395" s="23" t="s">
        <v>0</v>
      </c>
      <c r="H395" s="23" t="s">
        <v>0</v>
      </c>
      <c r="I395" s="22" t="s">
        <v>0</v>
      </c>
    </row>
    <row r="396" spans="2:9" ht="37.5" customHeight="1" x14ac:dyDescent="0.15">
      <c r="B396" s="934"/>
      <c r="C396" s="935"/>
      <c r="D396" s="940" t="s">
        <v>122</v>
      </c>
      <c r="E396" s="940"/>
      <c r="F396" s="940"/>
      <c r="G396" s="23" t="s">
        <v>0</v>
      </c>
      <c r="H396" s="23" t="s">
        <v>0</v>
      </c>
      <c r="I396" s="22" t="s">
        <v>0</v>
      </c>
    </row>
    <row r="397" spans="2:9" ht="37.5" customHeight="1" thickBot="1" x14ac:dyDescent="0.2">
      <c r="B397" s="936"/>
      <c r="C397" s="937"/>
      <c r="D397" s="941" t="s">
        <v>121</v>
      </c>
      <c r="E397" s="941"/>
      <c r="F397" s="941"/>
      <c r="G397" s="90" t="s">
        <v>0</v>
      </c>
      <c r="H397" s="90" t="s">
        <v>0</v>
      </c>
      <c r="I397" s="89" t="s">
        <v>0</v>
      </c>
    </row>
    <row r="398" spans="2:9" ht="55.5" customHeight="1" thickTop="1" thickBot="1" x14ac:dyDescent="0.2">
      <c r="B398" s="734">
        <v>68</v>
      </c>
      <c r="C398" s="736" t="s">
        <v>120</v>
      </c>
      <c r="D398" s="6" t="s">
        <v>119</v>
      </c>
      <c r="E398" s="722" t="s">
        <v>1302</v>
      </c>
      <c r="F398" s="6" t="s">
        <v>118</v>
      </c>
      <c r="G398" s="18" t="s">
        <v>0</v>
      </c>
      <c r="H398" s="18" t="s">
        <v>0</v>
      </c>
      <c r="I398" s="18" t="s">
        <v>0</v>
      </c>
    </row>
    <row r="399" spans="2:9" ht="29.25" customHeight="1" thickTop="1" x14ac:dyDescent="0.15">
      <c r="B399" s="755"/>
      <c r="C399" s="942"/>
      <c r="D399" s="657" t="s">
        <v>117</v>
      </c>
      <c r="E399" s="943"/>
      <c r="F399" s="325"/>
      <c r="G399" s="54" t="s">
        <v>0</v>
      </c>
      <c r="H399" s="54" t="s">
        <v>0</v>
      </c>
      <c r="I399" s="54" t="s">
        <v>0</v>
      </c>
    </row>
    <row r="400" spans="2:9" ht="90.75" customHeight="1" x14ac:dyDescent="0.15">
      <c r="B400" s="654">
        <v>69</v>
      </c>
      <c r="C400" s="655" t="s">
        <v>116</v>
      </c>
      <c r="D400" s="656" t="s">
        <v>830</v>
      </c>
      <c r="E400" s="655" t="s">
        <v>1303</v>
      </c>
      <c r="F400" s="337"/>
      <c r="G400" s="316" t="s">
        <v>0</v>
      </c>
      <c r="H400" s="316" t="s">
        <v>0</v>
      </c>
      <c r="I400" s="316" t="s">
        <v>0</v>
      </c>
    </row>
    <row r="401" spans="2:9" ht="79.5" customHeight="1" x14ac:dyDescent="0.15">
      <c r="B401" s="649">
        <v>70</v>
      </c>
      <c r="C401" s="638" t="s">
        <v>115</v>
      </c>
      <c r="D401" s="657" t="s">
        <v>114</v>
      </c>
      <c r="E401" s="638" t="s">
        <v>1304</v>
      </c>
      <c r="F401" s="325" t="s">
        <v>113</v>
      </c>
      <c r="G401" s="54" t="s">
        <v>0</v>
      </c>
      <c r="H401" s="54" t="s">
        <v>0</v>
      </c>
      <c r="I401" s="54" t="s">
        <v>0</v>
      </c>
    </row>
    <row r="402" spans="2:9" ht="116.25" customHeight="1" x14ac:dyDescent="0.15">
      <c r="B402" s="628">
        <v>71</v>
      </c>
      <c r="C402" s="629" t="s">
        <v>112</v>
      </c>
      <c r="D402" s="646" t="s">
        <v>111</v>
      </c>
      <c r="E402" s="637" t="s">
        <v>1305</v>
      </c>
      <c r="F402" s="336" t="s">
        <v>110</v>
      </c>
      <c r="G402" s="328" t="s">
        <v>0</v>
      </c>
      <c r="H402" s="328" t="s">
        <v>0</v>
      </c>
      <c r="I402" s="328" t="s">
        <v>0</v>
      </c>
    </row>
    <row r="403" spans="2:9" ht="36" customHeight="1" x14ac:dyDescent="0.15">
      <c r="B403" s="944">
        <v>72</v>
      </c>
      <c r="C403" s="721" t="s">
        <v>109</v>
      </c>
      <c r="D403" s="88" t="s">
        <v>108</v>
      </c>
      <c r="E403" s="946" t="s">
        <v>102</v>
      </c>
      <c r="F403" s="87" t="s">
        <v>107</v>
      </c>
      <c r="G403" s="46" t="s">
        <v>0</v>
      </c>
      <c r="H403" s="46" t="s">
        <v>0</v>
      </c>
      <c r="I403" s="46" t="s">
        <v>0</v>
      </c>
    </row>
    <row r="404" spans="2:9" ht="58.5" customHeight="1" x14ac:dyDescent="0.15">
      <c r="B404" s="945"/>
      <c r="C404" s="736"/>
      <c r="D404" s="86" t="s">
        <v>106</v>
      </c>
      <c r="E404" s="947"/>
      <c r="F404" s="85"/>
      <c r="G404" s="18" t="s">
        <v>0</v>
      </c>
      <c r="H404" s="18" t="s">
        <v>0</v>
      </c>
      <c r="I404" s="18" t="s">
        <v>0</v>
      </c>
    </row>
    <row r="405" spans="2:9" ht="74.25" customHeight="1" x14ac:dyDescent="0.15">
      <c r="B405" s="945"/>
      <c r="C405" s="736"/>
      <c r="D405" s="86" t="s">
        <v>105</v>
      </c>
      <c r="E405" s="947"/>
      <c r="F405" s="85"/>
      <c r="G405" s="18" t="s">
        <v>0</v>
      </c>
      <c r="H405" s="18" t="s">
        <v>0</v>
      </c>
      <c r="I405" s="18" t="s">
        <v>0</v>
      </c>
    </row>
    <row r="406" spans="2:9" ht="100.5" customHeight="1" x14ac:dyDescent="0.15">
      <c r="B406" s="84"/>
      <c r="C406" s="82" t="s">
        <v>104</v>
      </c>
      <c r="D406" s="81" t="s">
        <v>103</v>
      </c>
      <c r="E406" s="81" t="s">
        <v>102</v>
      </c>
      <c r="F406" s="81"/>
      <c r="G406" s="80" t="s">
        <v>0</v>
      </c>
      <c r="H406" s="80" t="s">
        <v>0</v>
      </c>
      <c r="I406" s="83" t="s">
        <v>0</v>
      </c>
    </row>
    <row r="407" spans="2:9" ht="162" customHeight="1" thickBot="1" x14ac:dyDescent="0.2">
      <c r="B407" s="682">
        <v>73</v>
      </c>
      <c r="C407" s="82" t="s">
        <v>832</v>
      </c>
      <c r="D407" s="81" t="s">
        <v>833</v>
      </c>
      <c r="E407" s="81" t="s">
        <v>831</v>
      </c>
      <c r="F407" s="81"/>
      <c r="G407" s="80" t="s">
        <v>0</v>
      </c>
      <c r="H407" s="80" t="s">
        <v>0</v>
      </c>
      <c r="I407" s="83" t="s">
        <v>0</v>
      </c>
    </row>
    <row r="408" spans="2:9" s="2" customFormat="1" ht="51.75" customHeight="1" thickTop="1" thickBot="1" x14ac:dyDescent="0.2">
      <c r="B408" s="928" t="s">
        <v>834</v>
      </c>
      <c r="C408" s="929"/>
      <c r="D408" s="930" t="s">
        <v>835</v>
      </c>
      <c r="E408" s="931"/>
      <c r="F408" s="931"/>
      <c r="G408" s="55" t="s">
        <v>0</v>
      </c>
      <c r="H408" s="55" t="s">
        <v>0</v>
      </c>
      <c r="I408" s="238" t="s">
        <v>0</v>
      </c>
    </row>
    <row r="409" spans="2:9" ht="143.25" customHeight="1" thickTop="1" thickBot="1" x14ac:dyDescent="0.2">
      <c r="B409" s="648">
        <v>74</v>
      </c>
      <c r="C409" s="650" t="s">
        <v>101</v>
      </c>
      <c r="D409" s="239" t="s">
        <v>1306</v>
      </c>
      <c r="E409" s="650" t="s">
        <v>1307</v>
      </c>
      <c r="F409" s="74"/>
      <c r="G409" s="12" t="s">
        <v>0</v>
      </c>
      <c r="H409" s="12" t="s">
        <v>0</v>
      </c>
      <c r="I409" s="12" t="s">
        <v>0</v>
      </c>
    </row>
    <row r="410" spans="2:9" ht="30.75" customHeight="1" thickTop="1" thickBot="1" x14ac:dyDescent="0.2">
      <c r="B410" s="926" t="s">
        <v>928</v>
      </c>
      <c r="C410" s="803"/>
      <c r="D410" s="927" t="s">
        <v>2</v>
      </c>
      <c r="E410" s="803"/>
      <c r="F410" s="803"/>
      <c r="G410" s="347" t="s">
        <v>0</v>
      </c>
      <c r="H410" s="347" t="s">
        <v>0</v>
      </c>
      <c r="I410" s="240" t="s">
        <v>0</v>
      </c>
    </row>
    <row r="411" spans="2:9" s="2" customFormat="1" ht="51.75" customHeight="1" thickTop="1" thickBot="1" x14ac:dyDescent="0.2">
      <c r="B411" s="928" t="s">
        <v>834</v>
      </c>
      <c r="C411" s="929"/>
      <c r="D411" s="930" t="s">
        <v>835</v>
      </c>
      <c r="E411" s="931"/>
      <c r="F411" s="931"/>
      <c r="G411" s="55" t="s">
        <v>0</v>
      </c>
      <c r="H411" s="55" t="s">
        <v>0</v>
      </c>
      <c r="I411" s="238" t="s">
        <v>0</v>
      </c>
    </row>
    <row r="412" spans="2:9" ht="26.25" customHeight="1" thickTop="1" thickBot="1" x14ac:dyDescent="0.2">
      <c r="B412" s="948">
        <v>75</v>
      </c>
      <c r="C412" s="949" t="s">
        <v>91</v>
      </c>
      <c r="D412" s="362" t="s">
        <v>100</v>
      </c>
      <c r="E412" s="349"/>
      <c r="F412" s="856" t="s">
        <v>99</v>
      </c>
      <c r="G412" s="79"/>
      <c r="H412" s="79"/>
      <c r="I412" s="79"/>
    </row>
    <row r="413" spans="2:9" ht="126.75" customHeight="1" thickTop="1" x14ac:dyDescent="0.15">
      <c r="B413" s="733"/>
      <c r="C413" s="736"/>
      <c r="D413" s="6" t="s">
        <v>98</v>
      </c>
      <c r="E413" s="792" t="s">
        <v>1308</v>
      </c>
      <c r="F413" s="856"/>
      <c r="G413" s="18" t="s">
        <v>0</v>
      </c>
      <c r="H413" s="18" t="s">
        <v>0</v>
      </c>
      <c r="I413" s="18" t="s">
        <v>0</v>
      </c>
    </row>
    <row r="414" spans="2:9" ht="79.5" customHeight="1" x14ac:dyDescent="0.15">
      <c r="B414" s="733"/>
      <c r="C414" s="736"/>
      <c r="D414" s="77" t="s">
        <v>97</v>
      </c>
      <c r="E414" s="792"/>
      <c r="F414" s="6"/>
      <c r="G414" s="78" t="s">
        <v>0</v>
      </c>
      <c r="H414" s="78" t="s">
        <v>0</v>
      </c>
      <c r="I414" s="78" t="s">
        <v>0</v>
      </c>
    </row>
    <row r="415" spans="2:9" ht="26.25" customHeight="1" x14ac:dyDescent="0.15">
      <c r="B415" s="733"/>
      <c r="C415" s="736"/>
      <c r="D415" s="321" t="s">
        <v>96</v>
      </c>
      <c r="E415" s="311"/>
      <c r="F415" s="6"/>
      <c r="G415" s="18"/>
      <c r="H415" s="18"/>
      <c r="I415" s="18"/>
    </row>
    <row r="416" spans="2:9" ht="54" customHeight="1" x14ac:dyDescent="0.15">
      <c r="B416" s="733"/>
      <c r="C416" s="736"/>
      <c r="D416" s="6" t="s">
        <v>95</v>
      </c>
      <c r="E416" s="637" t="s">
        <v>1309</v>
      </c>
      <c r="F416" s="6"/>
      <c r="G416" s="18" t="s">
        <v>0</v>
      </c>
      <c r="H416" s="18" t="s">
        <v>0</v>
      </c>
      <c r="I416" s="18" t="s">
        <v>0</v>
      </c>
    </row>
    <row r="417" spans="2:10" ht="54" customHeight="1" x14ac:dyDescent="0.15">
      <c r="B417" s="733"/>
      <c r="C417" s="736"/>
      <c r="D417" s="77" t="s">
        <v>94</v>
      </c>
      <c r="E417" s="311"/>
      <c r="F417" s="6"/>
      <c r="G417" s="18" t="s">
        <v>0</v>
      </c>
      <c r="H417" s="18" t="s">
        <v>0</v>
      </c>
      <c r="I417" s="18" t="s">
        <v>0</v>
      </c>
    </row>
    <row r="418" spans="2:10" ht="26.25" customHeight="1" x14ac:dyDescent="0.15">
      <c r="B418" s="733"/>
      <c r="C418" s="736"/>
      <c r="D418" s="321" t="s">
        <v>93</v>
      </c>
      <c r="E418" s="364"/>
      <c r="F418" s="6"/>
      <c r="G418" s="43"/>
      <c r="H418" s="43"/>
      <c r="I418" s="43"/>
    </row>
    <row r="419" spans="2:10" ht="156.75" customHeight="1" x14ac:dyDescent="0.15">
      <c r="B419" s="733"/>
      <c r="C419" s="736"/>
      <c r="D419" s="6" t="s">
        <v>92</v>
      </c>
      <c r="E419" s="6" t="s">
        <v>1310</v>
      </c>
      <c r="F419" s="6"/>
      <c r="G419" s="18" t="s">
        <v>0</v>
      </c>
      <c r="H419" s="18" t="s">
        <v>0</v>
      </c>
      <c r="I419" s="18" t="s">
        <v>0</v>
      </c>
    </row>
    <row r="420" spans="2:10" ht="66.75" customHeight="1" x14ac:dyDescent="0.15">
      <c r="B420" s="733"/>
      <c r="C420" s="736"/>
      <c r="D420" s="77" t="s">
        <v>90</v>
      </c>
      <c r="E420" s="77" t="s">
        <v>1310</v>
      </c>
      <c r="F420" s="6"/>
      <c r="G420" s="78" t="s">
        <v>0</v>
      </c>
      <c r="H420" s="78" t="s">
        <v>0</v>
      </c>
      <c r="I420" s="78" t="s">
        <v>0</v>
      </c>
    </row>
    <row r="421" spans="2:10" ht="25.5" customHeight="1" x14ac:dyDescent="0.15">
      <c r="B421" s="733"/>
      <c r="C421" s="736"/>
      <c r="D421" s="321" t="s">
        <v>89</v>
      </c>
      <c r="E421" s="364"/>
      <c r="F421" s="6"/>
      <c r="G421" s="43"/>
      <c r="H421" s="43"/>
      <c r="I421" s="43"/>
    </row>
    <row r="422" spans="2:10" ht="126.75" customHeight="1" x14ac:dyDescent="0.15">
      <c r="B422" s="733"/>
      <c r="C422" s="736"/>
      <c r="D422" s="77" t="s">
        <v>88</v>
      </c>
      <c r="E422" s="77" t="s">
        <v>1311</v>
      </c>
      <c r="F422" s="6"/>
      <c r="G422" s="78" t="s">
        <v>0</v>
      </c>
      <c r="H422" s="78" t="s">
        <v>0</v>
      </c>
      <c r="I422" s="78" t="s">
        <v>0</v>
      </c>
    </row>
    <row r="423" spans="2:10" ht="25.5" customHeight="1" x14ac:dyDescent="0.15">
      <c r="B423" s="733"/>
      <c r="C423" s="736"/>
      <c r="D423" s="635" t="s">
        <v>836</v>
      </c>
      <c r="E423" s="637"/>
      <c r="F423" s="6"/>
      <c r="G423" s="18"/>
      <c r="H423" s="18"/>
      <c r="I423" s="18"/>
    </row>
    <row r="424" spans="2:10" ht="67.5" customHeight="1" x14ac:dyDescent="0.15">
      <c r="B424" s="734"/>
      <c r="C424" s="722"/>
      <c r="D424" s="657" t="s">
        <v>838</v>
      </c>
      <c r="E424" s="657" t="s">
        <v>837</v>
      </c>
      <c r="F424" s="325"/>
      <c r="G424" s="54" t="s">
        <v>0</v>
      </c>
      <c r="H424" s="54" t="s">
        <v>0</v>
      </c>
      <c r="I424" s="54" t="s">
        <v>0</v>
      </c>
    </row>
    <row r="425" spans="2:10" ht="111.75" customHeight="1" x14ac:dyDescent="0.15">
      <c r="B425" s="331">
        <v>76</v>
      </c>
      <c r="C425" s="207" t="s">
        <v>840</v>
      </c>
      <c r="D425" s="231" t="s">
        <v>841</v>
      </c>
      <c r="E425" s="231" t="s">
        <v>839</v>
      </c>
      <c r="F425" s="231"/>
      <c r="G425" s="241" t="s">
        <v>17</v>
      </c>
      <c r="H425" s="241" t="s">
        <v>17</v>
      </c>
      <c r="I425" s="241" t="s">
        <v>17</v>
      </c>
    </row>
    <row r="426" spans="2:10" ht="90" customHeight="1" thickBot="1" x14ac:dyDescent="0.2">
      <c r="B426" s="318">
        <v>77</v>
      </c>
      <c r="C426" s="620" t="s">
        <v>87</v>
      </c>
      <c r="D426" s="627" t="s">
        <v>1312</v>
      </c>
      <c r="E426" s="627" t="s">
        <v>1313</v>
      </c>
      <c r="F426" s="358"/>
      <c r="G426" s="235" t="s">
        <v>17</v>
      </c>
      <c r="H426" s="235" t="s">
        <v>17</v>
      </c>
      <c r="I426" s="235" t="s">
        <v>17</v>
      </c>
    </row>
    <row r="427" spans="2:10" ht="60.75" customHeight="1" thickTop="1" x14ac:dyDescent="0.15">
      <c r="B427" s="950" t="s">
        <v>927</v>
      </c>
      <c r="C427" s="951"/>
      <c r="D427" s="956" t="s">
        <v>86</v>
      </c>
      <c r="E427" s="956"/>
      <c r="F427" s="956"/>
      <c r="G427" s="221" t="s">
        <v>17</v>
      </c>
      <c r="H427" s="221" t="s">
        <v>17</v>
      </c>
      <c r="I427" s="222" t="s">
        <v>17</v>
      </c>
    </row>
    <row r="428" spans="2:10" ht="60.75" customHeight="1" x14ac:dyDescent="0.15">
      <c r="B428" s="952"/>
      <c r="C428" s="953"/>
      <c r="D428" s="957" t="s">
        <v>85</v>
      </c>
      <c r="E428" s="957"/>
      <c r="F428" s="957"/>
      <c r="G428" s="223" t="s">
        <v>17</v>
      </c>
      <c r="H428" s="223" t="s">
        <v>17</v>
      </c>
      <c r="I428" s="224" t="s">
        <v>17</v>
      </c>
    </row>
    <row r="429" spans="2:10" ht="60.75" customHeight="1" x14ac:dyDescent="0.15">
      <c r="B429" s="952"/>
      <c r="C429" s="953"/>
      <c r="D429" s="958" t="s">
        <v>84</v>
      </c>
      <c r="E429" s="958"/>
      <c r="F429" s="958"/>
      <c r="G429" s="223" t="s">
        <v>17</v>
      </c>
      <c r="H429" s="223" t="s">
        <v>17</v>
      </c>
      <c r="I429" s="224" t="s">
        <v>17</v>
      </c>
    </row>
    <row r="430" spans="2:10" ht="60.75" customHeight="1" x14ac:dyDescent="0.15">
      <c r="B430" s="952"/>
      <c r="C430" s="953"/>
      <c r="D430" s="835" t="s">
        <v>83</v>
      </c>
      <c r="E430" s="835"/>
      <c r="F430" s="835"/>
      <c r="G430" s="223" t="s">
        <v>17</v>
      </c>
      <c r="H430" s="223" t="s">
        <v>17</v>
      </c>
      <c r="I430" s="224" t="s">
        <v>17</v>
      </c>
      <c r="J430" s="71"/>
    </row>
    <row r="431" spans="2:10" ht="42.75" customHeight="1" thickBot="1" x14ac:dyDescent="0.2">
      <c r="B431" s="954"/>
      <c r="C431" s="955"/>
      <c r="D431" s="959" t="s">
        <v>69</v>
      </c>
      <c r="E431" s="959"/>
      <c r="F431" s="959"/>
      <c r="G431" s="225" t="s">
        <v>17</v>
      </c>
      <c r="H431" s="225" t="s">
        <v>17</v>
      </c>
      <c r="I431" s="226" t="s">
        <v>17</v>
      </c>
    </row>
    <row r="432" spans="2:10" ht="157.5" customHeight="1" thickTop="1" thickBot="1" x14ac:dyDescent="0.2">
      <c r="B432" s="327">
        <v>78</v>
      </c>
      <c r="C432" s="313" t="s">
        <v>82</v>
      </c>
      <c r="D432" s="627" t="s">
        <v>1314</v>
      </c>
      <c r="E432" s="621" t="s">
        <v>1315</v>
      </c>
      <c r="F432" s="6" t="s">
        <v>81</v>
      </c>
      <c r="G432" s="18" t="s">
        <v>0</v>
      </c>
      <c r="H432" s="18" t="s">
        <v>0</v>
      </c>
      <c r="I432" s="18" t="s">
        <v>0</v>
      </c>
    </row>
    <row r="433" spans="2:9" ht="41.25" customHeight="1" thickTop="1" thickBot="1" x14ac:dyDescent="0.2">
      <c r="B433" s="926" t="s">
        <v>80</v>
      </c>
      <c r="C433" s="882"/>
      <c r="D433" s="927" t="s">
        <v>2</v>
      </c>
      <c r="E433" s="803"/>
      <c r="F433" s="803"/>
      <c r="G433" s="347" t="s">
        <v>0</v>
      </c>
      <c r="H433" s="347" t="s">
        <v>0</v>
      </c>
      <c r="I433" s="240" t="s">
        <v>0</v>
      </c>
    </row>
    <row r="434" spans="2:9" ht="25.5" customHeight="1" thickTop="1" x14ac:dyDescent="0.15">
      <c r="B434" s="960">
        <v>79</v>
      </c>
      <c r="C434" s="234"/>
      <c r="D434" s="343" t="s">
        <v>842</v>
      </c>
      <c r="E434" s="349"/>
      <c r="F434" s="351"/>
      <c r="G434" s="79"/>
      <c r="H434" s="79"/>
      <c r="I434" s="79"/>
    </row>
    <row r="435" spans="2:9" ht="185.25" customHeight="1" thickBot="1" x14ac:dyDescent="0.2">
      <c r="B435" s="733"/>
      <c r="C435" s="860" t="s">
        <v>79</v>
      </c>
      <c r="D435" s="242" t="s">
        <v>1316</v>
      </c>
      <c r="E435" s="77" t="s">
        <v>1317</v>
      </c>
      <c r="F435" s="77" t="s">
        <v>78</v>
      </c>
      <c r="G435" s="78" t="s">
        <v>0</v>
      </c>
      <c r="H435" s="78" t="s">
        <v>0</v>
      </c>
      <c r="I435" s="78" t="s">
        <v>0</v>
      </c>
    </row>
    <row r="436" spans="2:9" ht="25.5" customHeight="1" thickTop="1" thickBot="1" x14ac:dyDescent="0.2">
      <c r="B436" s="733"/>
      <c r="C436" s="860"/>
      <c r="D436" s="77" t="s">
        <v>843</v>
      </c>
      <c r="E436" s="364"/>
      <c r="F436" s="72"/>
      <c r="G436" s="43"/>
      <c r="H436" s="43"/>
      <c r="I436" s="43"/>
    </row>
    <row r="437" spans="2:9" ht="88.5" customHeight="1" thickTop="1" thickBot="1" x14ac:dyDescent="0.2">
      <c r="B437" s="858"/>
      <c r="C437" s="961"/>
      <c r="D437" s="657" t="s">
        <v>1318</v>
      </c>
      <c r="E437" s="657" t="s">
        <v>1319</v>
      </c>
      <c r="F437" s="325"/>
      <c r="G437" s="54" t="s">
        <v>0</v>
      </c>
      <c r="H437" s="54" t="s">
        <v>0</v>
      </c>
      <c r="I437" s="54" t="s">
        <v>0</v>
      </c>
    </row>
    <row r="438" spans="2:9" s="2" customFormat="1" ht="33" customHeight="1" thickTop="1" thickBot="1" x14ac:dyDescent="0.2">
      <c r="B438" s="962" t="s">
        <v>77</v>
      </c>
      <c r="C438" s="882"/>
      <c r="D438" s="963" t="s">
        <v>844</v>
      </c>
      <c r="E438" s="964"/>
      <c r="F438" s="964"/>
      <c r="G438" s="16" t="s">
        <v>0</v>
      </c>
      <c r="H438" s="16" t="s">
        <v>0</v>
      </c>
      <c r="I438" s="279" t="s">
        <v>0</v>
      </c>
    </row>
    <row r="439" spans="2:9" ht="33" customHeight="1" thickTop="1" thickBot="1" x14ac:dyDescent="0.2">
      <c r="B439" s="962"/>
      <c r="C439" s="882"/>
      <c r="D439" s="887" t="s">
        <v>845</v>
      </c>
      <c r="E439" s="888"/>
      <c r="F439" s="888"/>
      <c r="G439" s="17" t="s">
        <v>0</v>
      </c>
      <c r="H439" s="17" t="s">
        <v>0</v>
      </c>
      <c r="I439" s="250" t="s">
        <v>0</v>
      </c>
    </row>
    <row r="440" spans="2:9" ht="33" customHeight="1" thickTop="1" thickBot="1" x14ac:dyDescent="0.2">
      <c r="B440" s="962"/>
      <c r="C440" s="882"/>
      <c r="D440" s="887" t="s">
        <v>846</v>
      </c>
      <c r="E440" s="888"/>
      <c r="F440" s="888"/>
      <c r="G440" s="17" t="s">
        <v>0</v>
      </c>
      <c r="H440" s="17" t="s">
        <v>0</v>
      </c>
      <c r="I440" s="250" t="s">
        <v>0</v>
      </c>
    </row>
    <row r="441" spans="2:9" ht="33" customHeight="1" thickTop="1" thickBot="1" x14ac:dyDescent="0.2">
      <c r="B441" s="962"/>
      <c r="C441" s="882"/>
      <c r="D441" s="887" t="s">
        <v>847</v>
      </c>
      <c r="E441" s="888"/>
      <c r="F441" s="888"/>
      <c r="G441" s="17" t="s">
        <v>0</v>
      </c>
      <c r="H441" s="17" t="s">
        <v>0</v>
      </c>
      <c r="I441" s="250" t="s">
        <v>0</v>
      </c>
    </row>
    <row r="442" spans="2:9" ht="42" customHeight="1" thickTop="1" thickBot="1" x14ac:dyDescent="0.2">
      <c r="B442" s="962"/>
      <c r="C442" s="882"/>
      <c r="D442" s="965" t="s">
        <v>848</v>
      </c>
      <c r="E442" s="966"/>
      <c r="F442" s="966"/>
      <c r="G442" s="70" t="s">
        <v>0</v>
      </c>
      <c r="H442" s="70" t="s">
        <v>0</v>
      </c>
      <c r="I442" s="258" t="s">
        <v>0</v>
      </c>
    </row>
    <row r="443" spans="2:9" ht="108.75" customHeight="1" thickTop="1" thickBot="1" x14ac:dyDescent="0.2">
      <c r="B443" s="275">
        <v>80</v>
      </c>
      <c r="C443" s="230" t="s">
        <v>76</v>
      </c>
      <c r="D443" s="276" t="s">
        <v>926</v>
      </c>
      <c r="E443" s="627" t="s">
        <v>1320</v>
      </c>
      <c r="F443" s="276" t="s">
        <v>75</v>
      </c>
      <c r="G443" s="277" t="s">
        <v>0</v>
      </c>
      <c r="H443" s="278" t="s">
        <v>0</v>
      </c>
      <c r="I443" s="278" t="s">
        <v>0</v>
      </c>
    </row>
    <row r="444" spans="2:9" s="2" customFormat="1" ht="33.75" customHeight="1" thickTop="1" x14ac:dyDescent="0.15">
      <c r="B444" s="969" t="s">
        <v>74</v>
      </c>
      <c r="C444" s="970"/>
      <c r="D444" s="974" t="s">
        <v>73</v>
      </c>
      <c r="E444" s="974"/>
      <c r="F444" s="974"/>
      <c r="G444" s="69" t="s">
        <v>0</v>
      </c>
      <c r="H444" s="69" t="s">
        <v>0</v>
      </c>
      <c r="I444" s="68" t="s">
        <v>0</v>
      </c>
    </row>
    <row r="445" spans="2:9" ht="33.75" customHeight="1" x14ac:dyDescent="0.15">
      <c r="B445" s="971"/>
      <c r="C445" s="789"/>
      <c r="D445" s="975" t="s">
        <v>72</v>
      </c>
      <c r="E445" s="975"/>
      <c r="F445" s="975"/>
      <c r="G445" s="67" t="s">
        <v>0</v>
      </c>
      <c r="H445" s="67" t="s">
        <v>0</v>
      </c>
      <c r="I445" s="66" t="s">
        <v>0</v>
      </c>
    </row>
    <row r="446" spans="2:9" ht="33.75" customHeight="1" x14ac:dyDescent="0.15">
      <c r="B446" s="971"/>
      <c r="C446" s="789"/>
      <c r="D446" s="975" t="s">
        <v>71</v>
      </c>
      <c r="E446" s="975"/>
      <c r="F446" s="975"/>
      <c r="G446" s="67" t="s">
        <v>0</v>
      </c>
      <c r="H446" s="67" t="s">
        <v>0</v>
      </c>
      <c r="I446" s="66" t="s">
        <v>0</v>
      </c>
    </row>
    <row r="447" spans="2:9" ht="33.75" customHeight="1" x14ac:dyDescent="0.15">
      <c r="B447" s="971"/>
      <c r="C447" s="789"/>
      <c r="D447" s="975" t="s">
        <v>70</v>
      </c>
      <c r="E447" s="975"/>
      <c r="F447" s="975"/>
      <c r="G447" s="67" t="s">
        <v>0</v>
      </c>
      <c r="H447" s="67" t="s">
        <v>0</v>
      </c>
      <c r="I447" s="66" t="s">
        <v>0</v>
      </c>
    </row>
    <row r="448" spans="2:9" ht="33.75" customHeight="1" x14ac:dyDescent="0.15">
      <c r="B448" s="971"/>
      <c r="C448" s="789"/>
      <c r="D448" s="975" t="s">
        <v>69</v>
      </c>
      <c r="E448" s="975"/>
      <c r="F448" s="975"/>
      <c r="G448" s="67" t="s">
        <v>0</v>
      </c>
      <c r="H448" s="67" t="s">
        <v>0</v>
      </c>
      <c r="I448" s="66" t="s">
        <v>0</v>
      </c>
    </row>
    <row r="449" spans="2:9" ht="33.75" customHeight="1" thickBot="1" x14ac:dyDescent="0.2">
      <c r="B449" s="972"/>
      <c r="C449" s="973"/>
      <c r="D449" s="976" t="s">
        <v>68</v>
      </c>
      <c r="E449" s="976"/>
      <c r="F449" s="976"/>
      <c r="G449" s="65" t="s">
        <v>0</v>
      </c>
      <c r="H449" s="65" t="s">
        <v>0</v>
      </c>
      <c r="I449" s="64" t="s">
        <v>0</v>
      </c>
    </row>
    <row r="450" spans="2:9" ht="81.75" customHeight="1" thickTop="1" thickBot="1" x14ac:dyDescent="0.2">
      <c r="B450" s="858">
        <v>81</v>
      </c>
      <c r="C450" s="860" t="s">
        <v>67</v>
      </c>
      <c r="D450" s="6" t="s">
        <v>66</v>
      </c>
      <c r="E450" s="6" t="s">
        <v>1321</v>
      </c>
      <c r="F450" s="6" t="s">
        <v>65</v>
      </c>
      <c r="G450" s="18" t="s">
        <v>0</v>
      </c>
      <c r="H450" s="18" t="s">
        <v>0</v>
      </c>
      <c r="I450" s="18" t="s">
        <v>0</v>
      </c>
    </row>
    <row r="451" spans="2:9" ht="30" customHeight="1" thickTop="1" thickBot="1" x14ac:dyDescent="0.2">
      <c r="B451" s="967"/>
      <c r="C451" s="968"/>
      <c r="D451" s="769" t="s">
        <v>64</v>
      </c>
      <c r="E451" s="769"/>
      <c r="F451" s="769"/>
      <c r="G451" s="314" t="s">
        <v>0</v>
      </c>
      <c r="H451" s="314" t="s">
        <v>0</v>
      </c>
      <c r="I451" s="314" t="s">
        <v>0</v>
      </c>
    </row>
    <row r="452" spans="2:9" ht="30" customHeight="1" thickTop="1" thickBot="1" x14ac:dyDescent="0.2">
      <c r="B452" s="967"/>
      <c r="C452" s="968"/>
      <c r="D452" s="769" t="s">
        <v>63</v>
      </c>
      <c r="E452" s="769"/>
      <c r="F452" s="769"/>
      <c r="G452" s="314" t="s">
        <v>0</v>
      </c>
      <c r="H452" s="314" t="s">
        <v>0</v>
      </c>
      <c r="I452" s="314" t="s">
        <v>0</v>
      </c>
    </row>
    <row r="453" spans="2:9" ht="30" customHeight="1" thickTop="1" thickBot="1" x14ac:dyDescent="0.2">
      <c r="B453" s="967"/>
      <c r="C453" s="968"/>
      <c r="D453" s="805" t="s">
        <v>62</v>
      </c>
      <c r="E453" s="805"/>
      <c r="F453" s="805"/>
      <c r="G453" s="63" t="s">
        <v>0</v>
      </c>
      <c r="H453" s="63" t="s">
        <v>0</v>
      </c>
      <c r="I453" s="63" t="s">
        <v>0</v>
      </c>
    </row>
    <row r="454" spans="2:9" s="2" customFormat="1" ht="61.5" customHeight="1" thickTop="1" thickBot="1" x14ac:dyDescent="0.2">
      <c r="B454" s="962" t="s">
        <v>61</v>
      </c>
      <c r="C454" s="882"/>
      <c r="D454" s="927" t="s">
        <v>60</v>
      </c>
      <c r="E454" s="803"/>
      <c r="F454" s="803"/>
      <c r="G454" s="608" t="s">
        <v>0</v>
      </c>
      <c r="H454" s="608" t="s">
        <v>0</v>
      </c>
      <c r="I454" s="240" t="s">
        <v>0</v>
      </c>
    </row>
    <row r="455" spans="2:9" ht="63.75" customHeight="1" thickTop="1" x14ac:dyDescent="0.15">
      <c r="B455" s="233">
        <v>82</v>
      </c>
      <c r="C455" s="683" t="s">
        <v>849</v>
      </c>
      <c r="D455" s="346" t="s">
        <v>851</v>
      </c>
      <c r="E455" s="346" t="s">
        <v>850</v>
      </c>
      <c r="F455" s="346"/>
      <c r="G455" s="345" t="s">
        <v>0</v>
      </c>
      <c r="H455" s="345" t="s">
        <v>0</v>
      </c>
      <c r="I455" s="345" t="s">
        <v>0</v>
      </c>
    </row>
    <row r="456" spans="2:9" ht="234" customHeight="1" thickBot="1" x14ac:dyDescent="0.2">
      <c r="B456" s="318">
        <v>83</v>
      </c>
      <c r="C456" s="637" t="s">
        <v>59</v>
      </c>
      <c r="D456" s="6" t="s">
        <v>1322</v>
      </c>
      <c r="E456" s="6" t="s">
        <v>1323</v>
      </c>
      <c r="F456" s="6" t="s">
        <v>58</v>
      </c>
      <c r="G456" s="18" t="s">
        <v>0</v>
      </c>
      <c r="H456" s="18" t="s">
        <v>0</v>
      </c>
      <c r="I456" s="18" t="s">
        <v>0</v>
      </c>
    </row>
    <row r="457" spans="2:9" s="2" customFormat="1" ht="47.25" customHeight="1" thickTop="1" thickBot="1" x14ac:dyDescent="0.2">
      <c r="B457" s="977" t="s">
        <v>57</v>
      </c>
      <c r="C457" s="978"/>
      <c r="D457" s="980" t="s">
        <v>852</v>
      </c>
      <c r="E457" s="980"/>
      <c r="F457" s="980"/>
      <c r="G457" s="62" t="s">
        <v>0</v>
      </c>
      <c r="H457" s="62" t="s">
        <v>0</v>
      </c>
      <c r="I457" s="61" t="s">
        <v>0</v>
      </c>
    </row>
    <row r="458" spans="2:9" ht="47.25" customHeight="1" thickTop="1" thickBot="1" x14ac:dyDescent="0.2">
      <c r="B458" s="979"/>
      <c r="C458" s="931"/>
      <c r="D458" s="776" t="s">
        <v>853</v>
      </c>
      <c r="E458" s="776"/>
      <c r="F458" s="776"/>
      <c r="G458" s="153" t="s">
        <v>0</v>
      </c>
      <c r="H458" s="153" t="s">
        <v>0</v>
      </c>
      <c r="I458" s="245" t="s">
        <v>0</v>
      </c>
    </row>
    <row r="459" spans="2:9" ht="126" customHeight="1" thickTop="1" x14ac:dyDescent="0.15">
      <c r="B459" s="981">
        <v>84</v>
      </c>
      <c r="C459" s="243" t="s">
        <v>56</v>
      </c>
      <c r="D459" s="244" t="s">
        <v>782</v>
      </c>
      <c r="E459" s="631" t="s">
        <v>1324</v>
      </c>
      <c r="F459" s="983" t="s">
        <v>55</v>
      </c>
      <c r="G459" s="31" t="s">
        <v>0</v>
      </c>
      <c r="H459" s="31" t="s">
        <v>0</v>
      </c>
      <c r="I459" s="31" t="s">
        <v>0</v>
      </c>
    </row>
    <row r="460" spans="2:9" ht="124.5" customHeight="1" thickBot="1" x14ac:dyDescent="0.2">
      <c r="B460" s="982"/>
      <c r="C460" s="352" t="s">
        <v>54</v>
      </c>
      <c r="D460" s="209" t="s">
        <v>53</v>
      </c>
      <c r="E460" s="632" t="s">
        <v>1325</v>
      </c>
      <c r="F460" s="821"/>
      <c r="G460" s="28" t="s">
        <v>0</v>
      </c>
      <c r="H460" s="28" t="s">
        <v>0</v>
      </c>
      <c r="I460" s="28" t="s">
        <v>0</v>
      </c>
    </row>
    <row r="461" spans="2:9" ht="36" customHeight="1" thickTop="1" x14ac:dyDescent="0.15">
      <c r="B461" s="950" t="s">
        <v>52</v>
      </c>
      <c r="C461" s="951"/>
      <c r="D461" s="984" t="s">
        <v>51</v>
      </c>
      <c r="E461" s="984"/>
      <c r="F461" s="984"/>
      <c r="G461" s="59" t="s">
        <v>17</v>
      </c>
      <c r="H461" s="59" t="s">
        <v>17</v>
      </c>
      <c r="I461" s="58" t="s">
        <v>17</v>
      </c>
    </row>
    <row r="462" spans="2:9" s="2" customFormat="1" ht="36" customHeight="1" x14ac:dyDescent="0.15">
      <c r="B462" s="952"/>
      <c r="C462" s="953"/>
      <c r="D462" s="940" t="s">
        <v>50</v>
      </c>
      <c r="E462" s="940"/>
      <c r="F462" s="940"/>
      <c r="G462" s="23" t="s">
        <v>0</v>
      </c>
      <c r="H462" s="23" t="s">
        <v>0</v>
      </c>
      <c r="I462" s="22" t="s">
        <v>0</v>
      </c>
    </row>
    <row r="463" spans="2:9" ht="36" customHeight="1" x14ac:dyDescent="0.15">
      <c r="B463" s="952"/>
      <c r="C463" s="953"/>
      <c r="D463" s="947" t="s">
        <v>49</v>
      </c>
      <c r="E463" s="947"/>
      <c r="F463" s="947"/>
      <c r="G463" s="21" t="s">
        <v>0</v>
      </c>
      <c r="H463" s="21" t="s">
        <v>0</v>
      </c>
      <c r="I463" s="20" t="s">
        <v>0</v>
      </c>
    </row>
    <row r="464" spans="2:9" ht="36" customHeight="1" x14ac:dyDescent="0.15">
      <c r="B464" s="952"/>
      <c r="C464" s="953"/>
      <c r="D464" s="940" t="s">
        <v>48</v>
      </c>
      <c r="E464" s="940"/>
      <c r="F464" s="940"/>
      <c r="G464" s="23" t="s">
        <v>0</v>
      </c>
      <c r="H464" s="23" t="s">
        <v>0</v>
      </c>
      <c r="I464" s="22" t="s">
        <v>0</v>
      </c>
    </row>
    <row r="465" spans="2:10" ht="36" customHeight="1" x14ac:dyDescent="0.15">
      <c r="B465" s="952"/>
      <c r="C465" s="953"/>
      <c r="D465" s="993" t="s">
        <v>47</v>
      </c>
      <c r="E465" s="993"/>
      <c r="F465" s="993"/>
      <c r="G465" s="21" t="s">
        <v>0</v>
      </c>
      <c r="H465" s="21" t="s">
        <v>0</v>
      </c>
      <c r="I465" s="20" t="s">
        <v>0</v>
      </c>
    </row>
    <row r="466" spans="2:10" ht="36" customHeight="1" thickBot="1" x14ac:dyDescent="0.2">
      <c r="B466" s="954"/>
      <c r="C466" s="955"/>
      <c r="D466" s="994" t="s">
        <v>46</v>
      </c>
      <c r="E466" s="994"/>
      <c r="F466" s="994"/>
      <c r="G466" s="34" t="s">
        <v>0</v>
      </c>
      <c r="H466" s="34" t="s">
        <v>0</v>
      </c>
      <c r="I466" s="257" t="s">
        <v>0</v>
      </c>
    </row>
    <row r="467" spans="2:10" ht="36.75" customHeight="1" thickTop="1" x14ac:dyDescent="0.15">
      <c r="B467" s="995" t="s">
        <v>45</v>
      </c>
      <c r="C467" s="996"/>
      <c r="D467" s="1001" t="s">
        <v>862</v>
      </c>
      <c r="E467" s="1002"/>
      <c r="F467" s="1003"/>
      <c r="G467" s="39" t="s">
        <v>0</v>
      </c>
      <c r="H467" s="25" t="s">
        <v>0</v>
      </c>
      <c r="I467" s="38" t="s">
        <v>0</v>
      </c>
    </row>
    <row r="468" spans="2:10" ht="52.5" customHeight="1" x14ac:dyDescent="0.15">
      <c r="B468" s="997"/>
      <c r="C468" s="998"/>
      <c r="D468" s="1004" t="s">
        <v>863</v>
      </c>
      <c r="E468" s="1005"/>
      <c r="F468" s="1006"/>
      <c r="G468" s="23" t="s">
        <v>0</v>
      </c>
      <c r="H468" s="23" t="s">
        <v>0</v>
      </c>
      <c r="I468" s="36" t="s">
        <v>0</v>
      </c>
    </row>
    <row r="469" spans="2:10" ht="48" customHeight="1" thickBot="1" x14ac:dyDescent="0.2">
      <c r="B469" s="999"/>
      <c r="C469" s="1000"/>
      <c r="D469" s="1007" t="s">
        <v>864</v>
      </c>
      <c r="E469" s="1008"/>
      <c r="F469" s="1009"/>
      <c r="G469" s="34" t="s">
        <v>0</v>
      </c>
      <c r="H469" s="34" t="s">
        <v>0</v>
      </c>
      <c r="I469" s="33" t="s">
        <v>0</v>
      </c>
    </row>
    <row r="470" spans="2:10" ht="132.75" customHeight="1" thickTop="1" thickBot="1" x14ac:dyDescent="0.2">
      <c r="B470" s="318">
        <v>85</v>
      </c>
      <c r="C470" s="311" t="s">
        <v>44</v>
      </c>
      <c r="D470" s="6" t="s">
        <v>900</v>
      </c>
      <c r="E470" s="6" t="s">
        <v>1326</v>
      </c>
      <c r="F470" s="6" t="s">
        <v>43</v>
      </c>
      <c r="G470" s="18" t="s">
        <v>0</v>
      </c>
      <c r="H470" s="18" t="s">
        <v>0</v>
      </c>
      <c r="I470" s="18" t="s">
        <v>0</v>
      </c>
    </row>
    <row r="471" spans="2:10" s="2" customFormat="1" ht="53.25" customHeight="1" thickTop="1" thickBot="1" x14ac:dyDescent="0.2">
      <c r="B471" s="962" t="s">
        <v>42</v>
      </c>
      <c r="C471" s="882"/>
      <c r="D471" s="985" t="s">
        <v>41</v>
      </c>
      <c r="E471" s="986"/>
      <c r="F471" s="986"/>
      <c r="G471" s="47" t="s">
        <v>0</v>
      </c>
      <c r="H471" s="47" t="s">
        <v>0</v>
      </c>
      <c r="I471" s="52" t="s">
        <v>0</v>
      </c>
    </row>
    <row r="472" spans="2:10" ht="53.25" customHeight="1" thickTop="1" thickBot="1" x14ac:dyDescent="0.2">
      <c r="B472" s="962"/>
      <c r="C472" s="882"/>
      <c r="D472" s="987" t="s">
        <v>854</v>
      </c>
      <c r="E472" s="988"/>
      <c r="F472" s="988"/>
      <c r="G472" s="50" t="s">
        <v>0</v>
      </c>
      <c r="H472" s="50" t="s">
        <v>0</v>
      </c>
      <c r="I472" s="49" t="s">
        <v>0</v>
      </c>
    </row>
    <row r="473" spans="2:10" ht="93" customHeight="1" thickTop="1" thickBot="1" x14ac:dyDescent="0.2">
      <c r="B473" s="318">
        <v>86</v>
      </c>
      <c r="C473" s="311" t="s">
        <v>40</v>
      </c>
      <c r="D473" s="6" t="s">
        <v>39</v>
      </c>
      <c r="E473" s="6" t="s">
        <v>1327</v>
      </c>
      <c r="F473" s="6" t="s">
        <v>38</v>
      </c>
      <c r="G473" s="18" t="s">
        <v>0</v>
      </c>
      <c r="H473" s="18" t="s">
        <v>0</v>
      </c>
      <c r="I473" s="18" t="s">
        <v>0</v>
      </c>
    </row>
    <row r="474" spans="2:10" s="2" customFormat="1" ht="53.25" customHeight="1" thickTop="1" thickBot="1" x14ac:dyDescent="0.2">
      <c r="B474" s="989" t="s">
        <v>37</v>
      </c>
      <c r="C474" s="990"/>
      <c r="D474" s="927" t="s">
        <v>36</v>
      </c>
      <c r="E474" s="803"/>
      <c r="F474" s="803"/>
      <c r="G474" s="47" t="s">
        <v>0</v>
      </c>
      <c r="H474" s="47" t="s">
        <v>0</v>
      </c>
      <c r="I474" s="52" t="s">
        <v>0</v>
      </c>
    </row>
    <row r="475" spans="2:10" ht="53.25" customHeight="1" thickTop="1" thickBot="1" x14ac:dyDescent="0.2">
      <c r="B475" s="962" t="s">
        <v>35</v>
      </c>
      <c r="C475" s="882"/>
      <c r="D475" s="991" t="s">
        <v>34</v>
      </c>
      <c r="E475" s="992"/>
      <c r="F475" s="992"/>
      <c r="G475" s="347" t="s">
        <v>0</v>
      </c>
      <c r="H475" s="347" t="s">
        <v>0</v>
      </c>
      <c r="I475" s="240" t="s">
        <v>0</v>
      </c>
    </row>
    <row r="476" spans="2:10" ht="68.25" customHeight="1" thickTop="1" x14ac:dyDescent="0.15">
      <c r="B476" s="327">
        <v>87</v>
      </c>
      <c r="C476" s="313" t="s">
        <v>33</v>
      </c>
      <c r="D476" s="203" t="s">
        <v>899</v>
      </c>
      <c r="E476" s="208" t="s">
        <v>1328</v>
      </c>
      <c r="F476" s="203" t="s">
        <v>32</v>
      </c>
      <c r="G476" s="54" t="s">
        <v>0</v>
      </c>
      <c r="H476" s="54" t="s">
        <v>0</v>
      </c>
      <c r="I476" s="54" t="s">
        <v>0</v>
      </c>
    </row>
    <row r="477" spans="2:10" ht="60" customHeight="1" thickBot="1" x14ac:dyDescent="0.2">
      <c r="B477" s="755">
        <v>88</v>
      </c>
      <c r="C477" s="737" t="s">
        <v>31</v>
      </c>
      <c r="D477" s="356" t="s">
        <v>30</v>
      </c>
      <c r="E477" s="1025" t="s">
        <v>1329</v>
      </c>
      <c r="F477" s="1027" t="s">
        <v>29</v>
      </c>
      <c r="G477" s="46" t="s">
        <v>0</v>
      </c>
      <c r="H477" s="46" t="s">
        <v>0</v>
      </c>
      <c r="I477" s="46" t="s">
        <v>0</v>
      </c>
    </row>
    <row r="478" spans="2:10" ht="120" customHeight="1" thickTop="1" thickBot="1" x14ac:dyDescent="0.2">
      <c r="B478" s="739"/>
      <c r="C478" s="721"/>
      <c r="D478" s="358" t="s">
        <v>898</v>
      </c>
      <c r="E478" s="1026"/>
      <c r="F478" s="1028"/>
      <c r="G478" s="18"/>
      <c r="H478" s="18"/>
      <c r="I478" s="18"/>
    </row>
    <row r="479" spans="2:10" ht="38.25" customHeight="1" thickTop="1" x14ac:dyDescent="0.15">
      <c r="B479" s="1029" t="s">
        <v>882</v>
      </c>
      <c r="C479" s="1030"/>
      <c r="D479" s="1018" t="s">
        <v>877</v>
      </c>
      <c r="E479" s="1019"/>
      <c r="F479" s="1019"/>
      <c r="G479" s="45" t="s">
        <v>0</v>
      </c>
      <c r="H479" s="246" t="s">
        <v>0</v>
      </c>
      <c r="I479" s="247" t="s">
        <v>0</v>
      </c>
      <c r="J479" s="2"/>
    </row>
    <row r="480" spans="2:10" ht="42.75" customHeight="1" x14ac:dyDescent="0.15">
      <c r="B480" s="1031"/>
      <c r="C480" s="915"/>
      <c r="D480" s="1034" t="s">
        <v>878</v>
      </c>
      <c r="E480" s="1035"/>
      <c r="F480" s="1035"/>
      <c r="G480" s="18" t="s">
        <v>0</v>
      </c>
      <c r="H480" s="14" t="s">
        <v>0</v>
      </c>
      <c r="I480" s="251" t="s">
        <v>0</v>
      </c>
      <c r="J480" s="2"/>
    </row>
    <row r="481" spans="2:11" ht="30.75" customHeight="1" x14ac:dyDescent="0.15">
      <c r="B481" s="1031"/>
      <c r="C481" s="915"/>
      <c r="D481" s="1020" t="s">
        <v>879</v>
      </c>
      <c r="E481" s="1021"/>
      <c r="F481" s="1021"/>
      <c r="G481" s="17" t="s">
        <v>0</v>
      </c>
      <c r="H481" s="249" t="s">
        <v>0</v>
      </c>
      <c r="I481" s="250" t="s">
        <v>0</v>
      </c>
      <c r="J481" s="2"/>
    </row>
    <row r="482" spans="2:11" ht="30.75" customHeight="1" x14ac:dyDescent="0.15">
      <c r="B482" s="1031"/>
      <c r="C482" s="915"/>
      <c r="D482" s="1036" t="s">
        <v>880</v>
      </c>
      <c r="E482" s="1036"/>
      <c r="F482" s="1036"/>
      <c r="G482" s="78" t="s">
        <v>0</v>
      </c>
      <c r="H482" s="193" t="s">
        <v>0</v>
      </c>
      <c r="I482" s="248" t="s">
        <v>0</v>
      </c>
      <c r="J482" s="2"/>
    </row>
    <row r="483" spans="2:11" ht="30.75" customHeight="1" thickBot="1" x14ac:dyDescent="0.2">
      <c r="B483" s="1032"/>
      <c r="C483" s="1033"/>
      <c r="D483" s="1037" t="s">
        <v>881</v>
      </c>
      <c r="E483" s="1037"/>
      <c r="F483" s="1037"/>
      <c r="G483" s="63" t="s">
        <v>0</v>
      </c>
      <c r="H483" s="255" t="s">
        <v>0</v>
      </c>
      <c r="I483" s="256" t="s">
        <v>0</v>
      </c>
      <c r="J483" s="2"/>
    </row>
    <row r="484" spans="2:11" ht="184.5" customHeight="1" thickTop="1" thickBot="1" x14ac:dyDescent="0.2">
      <c r="B484" s="232">
        <v>89</v>
      </c>
      <c r="C484" s="640" t="s">
        <v>855</v>
      </c>
      <c r="D484" s="48" t="s">
        <v>897</v>
      </c>
      <c r="E484" s="48" t="s">
        <v>1330</v>
      </c>
      <c r="F484" s="48"/>
      <c r="G484" s="47" t="s">
        <v>0</v>
      </c>
      <c r="H484" s="47" t="s">
        <v>0</v>
      </c>
      <c r="I484" s="47" t="s">
        <v>0</v>
      </c>
    </row>
    <row r="485" spans="2:11" s="2" customFormat="1" ht="37.5" customHeight="1" thickTop="1" thickBot="1" x14ac:dyDescent="0.2">
      <c r="B485" s="989" t="s">
        <v>856</v>
      </c>
      <c r="C485" s="990"/>
      <c r="D485" s="1010" t="s">
        <v>857</v>
      </c>
      <c r="E485" s="1011"/>
      <c r="F485" s="1011"/>
      <c r="G485" s="644" t="s">
        <v>0</v>
      </c>
      <c r="H485" s="644" t="s">
        <v>0</v>
      </c>
      <c r="I485" s="253" t="s">
        <v>0</v>
      </c>
    </row>
    <row r="486" spans="2:11" ht="40.5" customHeight="1" thickTop="1" x14ac:dyDescent="0.15">
      <c r="B486" s="1012" t="s">
        <v>876</v>
      </c>
      <c r="C486" s="1013"/>
      <c r="D486" s="1018" t="s">
        <v>858</v>
      </c>
      <c r="E486" s="1019"/>
      <c r="F486" s="1019"/>
      <c r="G486" s="644" t="s">
        <v>0</v>
      </c>
      <c r="H486" s="684" t="s">
        <v>0</v>
      </c>
      <c r="I486" s="685" t="s">
        <v>0</v>
      </c>
      <c r="J486" s="2"/>
    </row>
    <row r="487" spans="2:11" ht="58.5" customHeight="1" x14ac:dyDescent="0.15">
      <c r="B487" s="1014"/>
      <c r="C487" s="1015"/>
      <c r="D487" s="1020" t="s">
        <v>859</v>
      </c>
      <c r="E487" s="1021"/>
      <c r="F487" s="1021"/>
      <c r="G487" s="18" t="s">
        <v>0</v>
      </c>
      <c r="H487" s="143" t="s">
        <v>0</v>
      </c>
      <c r="I487" s="686" t="s">
        <v>0</v>
      </c>
      <c r="J487" s="2"/>
    </row>
    <row r="488" spans="2:11" ht="40.5" customHeight="1" x14ac:dyDescent="0.15">
      <c r="B488" s="1014"/>
      <c r="C488" s="1015"/>
      <c r="D488" s="1020" t="s">
        <v>860</v>
      </c>
      <c r="E488" s="1021"/>
      <c r="F488" s="1021"/>
      <c r="G488" s="18" t="s">
        <v>0</v>
      </c>
      <c r="H488" s="143" t="s">
        <v>0</v>
      </c>
      <c r="I488" s="686" t="s">
        <v>0</v>
      </c>
      <c r="J488" s="2"/>
    </row>
    <row r="489" spans="2:11" ht="40.5" customHeight="1" x14ac:dyDescent="0.15">
      <c r="B489" s="1014"/>
      <c r="C489" s="1015"/>
      <c r="D489" s="1020" t="s">
        <v>861</v>
      </c>
      <c r="E489" s="1022"/>
      <c r="F489" s="1022"/>
      <c r="G489" s="18" t="s">
        <v>0</v>
      </c>
      <c r="H489" s="143" t="s">
        <v>0</v>
      </c>
      <c r="I489" s="686" t="s">
        <v>0</v>
      </c>
    </row>
    <row r="490" spans="2:11" ht="40.5" customHeight="1" thickBot="1" x14ac:dyDescent="0.2">
      <c r="B490" s="1016"/>
      <c r="C490" s="1017"/>
      <c r="D490" s="1023" t="s">
        <v>875</v>
      </c>
      <c r="E490" s="1024"/>
      <c r="F490" s="1024"/>
      <c r="G490" s="643" t="s">
        <v>0</v>
      </c>
      <c r="H490" s="687" t="s">
        <v>0</v>
      </c>
      <c r="I490" s="688" t="s">
        <v>0</v>
      </c>
      <c r="J490" s="2"/>
    </row>
    <row r="491" spans="2:11" ht="104.25" customHeight="1" thickTop="1" x14ac:dyDescent="0.15">
      <c r="B491" s="232">
        <v>90</v>
      </c>
      <c r="C491" s="350" t="s">
        <v>28</v>
      </c>
      <c r="D491" s="48" t="s">
        <v>924</v>
      </c>
      <c r="E491" s="48" t="s">
        <v>1331</v>
      </c>
      <c r="F491" s="48" t="s">
        <v>27</v>
      </c>
      <c r="G491" s="47" t="s">
        <v>0</v>
      </c>
      <c r="H491" s="47" t="s">
        <v>0</v>
      </c>
      <c r="I491" s="47" t="s">
        <v>0</v>
      </c>
    </row>
    <row r="492" spans="2:11" ht="91.5" customHeight="1" thickBot="1" x14ac:dyDescent="0.2">
      <c r="B492" s="332">
        <v>91</v>
      </c>
      <c r="C492" s="310" t="s">
        <v>26</v>
      </c>
      <c r="D492" s="356" t="s">
        <v>923</v>
      </c>
      <c r="E492" s="630" t="s">
        <v>1332</v>
      </c>
      <c r="F492" s="339"/>
      <c r="G492" s="46" t="s">
        <v>0</v>
      </c>
      <c r="H492" s="46" t="s">
        <v>0</v>
      </c>
      <c r="I492" s="46" t="s">
        <v>0</v>
      </c>
    </row>
    <row r="493" spans="2:11" ht="39" customHeight="1" thickTop="1" x14ac:dyDescent="0.15">
      <c r="B493" s="1055" t="s">
        <v>872</v>
      </c>
      <c r="C493" s="1056"/>
      <c r="D493" s="1060" t="s">
        <v>868</v>
      </c>
      <c r="E493" s="1060"/>
      <c r="F493" s="1060"/>
      <c r="G493" s="62" t="s">
        <v>17</v>
      </c>
      <c r="H493" s="62" t="s">
        <v>17</v>
      </c>
      <c r="I493" s="61" t="s">
        <v>17</v>
      </c>
      <c r="J493" s="42"/>
      <c r="K493" s="42"/>
    </row>
    <row r="494" spans="2:11" ht="39" customHeight="1" x14ac:dyDescent="0.15">
      <c r="B494" s="1057"/>
      <c r="C494" s="916"/>
      <c r="D494" s="1061" t="s">
        <v>869</v>
      </c>
      <c r="E494" s="1061"/>
      <c r="F494" s="1061"/>
      <c r="G494" s="314" t="s">
        <v>17</v>
      </c>
      <c r="H494" s="314" t="s">
        <v>17</v>
      </c>
      <c r="I494" s="100" t="s">
        <v>17</v>
      </c>
      <c r="J494" s="42"/>
      <c r="K494" s="42"/>
    </row>
    <row r="495" spans="2:11" ht="39" customHeight="1" x14ac:dyDescent="0.15">
      <c r="B495" s="1057"/>
      <c r="C495" s="916"/>
      <c r="D495" s="1061" t="s">
        <v>870</v>
      </c>
      <c r="E495" s="1061"/>
      <c r="F495" s="1061"/>
      <c r="G495" s="314" t="s">
        <v>17</v>
      </c>
      <c r="H495" s="314" t="s">
        <v>17</v>
      </c>
      <c r="I495" s="100" t="s">
        <v>17</v>
      </c>
      <c r="J495" s="42"/>
      <c r="K495" s="42"/>
    </row>
    <row r="496" spans="2:11" ht="39" customHeight="1" x14ac:dyDescent="0.15">
      <c r="B496" s="1057"/>
      <c r="C496" s="916"/>
      <c r="D496" s="1062" t="s">
        <v>874</v>
      </c>
      <c r="E496" s="1062"/>
      <c r="F496" s="1062"/>
      <c r="G496" s="44" t="s">
        <v>17</v>
      </c>
      <c r="H496" s="43" t="s">
        <v>17</v>
      </c>
      <c r="I496" s="99" t="s">
        <v>17</v>
      </c>
      <c r="J496" s="42"/>
      <c r="K496" s="42"/>
    </row>
    <row r="497" spans="2:11" ht="39" customHeight="1" x14ac:dyDescent="0.15">
      <c r="B497" s="1057"/>
      <c r="C497" s="916"/>
      <c r="D497" s="1062" t="s">
        <v>871</v>
      </c>
      <c r="E497" s="1062"/>
      <c r="F497" s="1062"/>
      <c r="G497" s="44" t="s">
        <v>17</v>
      </c>
      <c r="H497" s="43" t="s">
        <v>17</v>
      </c>
      <c r="I497" s="99" t="s">
        <v>17</v>
      </c>
      <c r="J497" s="42"/>
      <c r="K497" s="42"/>
    </row>
    <row r="498" spans="2:11" ht="22.5" customHeight="1" x14ac:dyDescent="0.15">
      <c r="B498" s="1057"/>
      <c r="C498" s="916"/>
      <c r="D498" s="1063" t="s">
        <v>873</v>
      </c>
      <c r="E498" s="1063"/>
      <c r="F498" s="1063"/>
      <c r="G498" s="43"/>
      <c r="H498" s="43"/>
      <c r="I498" s="99"/>
      <c r="J498" s="42"/>
      <c r="K498" s="42"/>
    </row>
    <row r="499" spans="2:11" ht="22.5" customHeight="1" x14ac:dyDescent="0.15">
      <c r="B499" s="1057"/>
      <c r="C499" s="916"/>
      <c r="D499" s="1064" t="s">
        <v>905</v>
      </c>
      <c r="E499" s="1064"/>
      <c r="F499" s="1064"/>
      <c r="G499" s="18" t="s">
        <v>17</v>
      </c>
      <c r="H499" s="18" t="s">
        <v>17</v>
      </c>
      <c r="I499" s="268" t="s">
        <v>17</v>
      </c>
      <c r="J499" s="42"/>
      <c r="K499" s="42"/>
    </row>
    <row r="500" spans="2:11" ht="29.25" customHeight="1" thickBot="1" x14ac:dyDescent="0.2">
      <c r="B500" s="1058"/>
      <c r="C500" s="1059"/>
      <c r="D500" s="1065" t="s">
        <v>906</v>
      </c>
      <c r="E500" s="1066"/>
      <c r="F500" s="1059"/>
      <c r="G500" s="92" t="s">
        <v>17</v>
      </c>
      <c r="H500" s="92" t="s">
        <v>17</v>
      </c>
      <c r="I500" s="91" t="s">
        <v>17</v>
      </c>
      <c r="J500" s="42"/>
      <c r="K500" s="42"/>
    </row>
    <row r="501" spans="2:11" ht="102" customHeight="1" thickTop="1" thickBot="1" x14ac:dyDescent="0.2">
      <c r="B501" s="318">
        <v>92</v>
      </c>
      <c r="C501" s="354" t="s">
        <v>25</v>
      </c>
      <c r="D501" s="358" t="s">
        <v>896</v>
      </c>
      <c r="E501" s="637" t="s">
        <v>1333</v>
      </c>
      <c r="F501" s="6" t="s">
        <v>24</v>
      </c>
      <c r="G501" s="18" t="s">
        <v>17</v>
      </c>
      <c r="H501" s="18" t="s">
        <v>17</v>
      </c>
      <c r="I501" s="143" t="s">
        <v>17</v>
      </c>
    </row>
    <row r="502" spans="2:11" ht="66" customHeight="1" thickTop="1" x14ac:dyDescent="0.15">
      <c r="B502" s="1038" t="s">
        <v>1335</v>
      </c>
      <c r="C502" s="1039"/>
      <c r="D502" s="1046" t="s">
        <v>1334</v>
      </c>
      <c r="E502" s="1047"/>
      <c r="F502" s="1048"/>
      <c r="G502" s="39" t="s">
        <v>17</v>
      </c>
      <c r="H502" s="25" t="s">
        <v>17</v>
      </c>
      <c r="I502" s="38" t="s">
        <v>17</v>
      </c>
    </row>
    <row r="503" spans="2:11" ht="66" customHeight="1" x14ac:dyDescent="0.15">
      <c r="B503" s="1040"/>
      <c r="C503" s="1041"/>
      <c r="D503" s="1049" t="s">
        <v>1336</v>
      </c>
      <c r="E503" s="1050"/>
      <c r="F503" s="1051"/>
      <c r="G503" s="37" t="s">
        <v>17</v>
      </c>
      <c r="H503" s="23" t="s">
        <v>17</v>
      </c>
      <c r="I503" s="36" t="s">
        <v>17</v>
      </c>
    </row>
    <row r="504" spans="2:11" ht="36.75" customHeight="1" x14ac:dyDescent="0.15">
      <c r="B504" s="1040"/>
      <c r="C504" s="1041"/>
      <c r="D504" s="1049" t="s">
        <v>883</v>
      </c>
      <c r="E504" s="1050"/>
      <c r="F504" s="1051"/>
      <c r="G504" s="37" t="s">
        <v>17</v>
      </c>
      <c r="H504" s="23" t="s">
        <v>17</v>
      </c>
      <c r="I504" s="36" t="s">
        <v>17</v>
      </c>
    </row>
    <row r="505" spans="2:11" ht="36.75" customHeight="1" x14ac:dyDescent="0.15">
      <c r="B505" s="1040"/>
      <c r="C505" s="1041"/>
      <c r="D505" s="1049" t="s">
        <v>1337</v>
      </c>
      <c r="E505" s="1050"/>
      <c r="F505" s="1051"/>
      <c r="G505" s="37" t="s">
        <v>17</v>
      </c>
      <c r="H505" s="23" t="s">
        <v>17</v>
      </c>
      <c r="I505" s="36" t="s">
        <v>17</v>
      </c>
    </row>
    <row r="506" spans="2:11" ht="36.75" customHeight="1" x14ac:dyDescent="0.15">
      <c r="B506" s="1042"/>
      <c r="C506" s="1043"/>
      <c r="D506" s="1049" t="s">
        <v>1338</v>
      </c>
      <c r="E506" s="1050"/>
      <c r="F506" s="1051"/>
      <c r="G506" s="37" t="s">
        <v>17</v>
      </c>
      <c r="H506" s="23" t="s">
        <v>17</v>
      </c>
      <c r="I506" s="36" t="s">
        <v>17</v>
      </c>
    </row>
    <row r="507" spans="2:11" ht="36.75" customHeight="1" thickBot="1" x14ac:dyDescent="0.2">
      <c r="B507" s="1044"/>
      <c r="C507" s="1045"/>
      <c r="D507" s="1052" t="s">
        <v>884</v>
      </c>
      <c r="E507" s="1053"/>
      <c r="F507" s="1054"/>
      <c r="G507" s="35" t="s">
        <v>17</v>
      </c>
      <c r="H507" s="34" t="s">
        <v>17</v>
      </c>
      <c r="I507" s="33" t="s">
        <v>17</v>
      </c>
    </row>
    <row r="508" spans="2:11" ht="77.25" customHeight="1" thickTop="1" thickBot="1" x14ac:dyDescent="0.2">
      <c r="B508" s="200">
        <v>93</v>
      </c>
      <c r="C508" s="307" t="s">
        <v>23</v>
      </c>
      <c r="D508" s="624" t="s">
        <v>1339</v>
      </c>
      <c r="E508" s="210" t="s">
        <v>1340</v>
      </c>
      <c r="F508" s="623" t="s">
        <v>22</v>
      </c>
      <c r="G508" s="18" t="s">
        <v>17</v>
      </c>
      <c r="H508" s="18" t="s">
        <v>17</v>
      </c>
      <c r="I508" s="18" t="s">
        <v>17</v>
      </c>
    </row>
    <row r="509" spans="2:11" ht="63.75" customHeight="1" thickTop="1" x14ac:dyDescent="0.15">
      <c r="B509" s="1038" t="s">
        <v>21</v>
      </c>
      <c r="C509" s="1067"/>
      <c r="D509" s="1046" t="s">
        <v>1341</v>
      </c>
      <c r="E509" s="1047"/>
      <c r="F509" s="1048"/>
      <c r="G509" s="39" t="s">
        <v>17</v>
      </c>
      <c r="H509" s="25" t="s">
        <v>17</v>
      </c>
      <c r="I509" s="38" t="s">
        <v>17</v>
      </c>
    </row>
    <row r="510" spans="2:11" ht="48.75" customHeight="1" x14ac:dyDescent="0.15">
      <c r="B510" s="1068"/>
      <c r="C510" s="1069"/>
      <c r="D510" s="1049" t="s">
        <v>20</v>
      </c>
      <c r="E510" s="1050"/>
      <c r="F510" s="1051"/>
      <c r="G510" s="37" t="s">
        <v>17</v>
      </c>
      <c r="H510" s="23" t="s">
        <v>17</v>
      </c>
      <c r="I510" s="36" t="s">
        <v>17</v>
      </c>
    </row>
    <row r="511" spans="2:11" ht="28.5" customHeight="1" x14ac:dyDescent="0.15">
      <c r="B511" s="1068"/>
      <c r="C511" s="1069"/>
      <c r="D511" s="1049" t="s">
        <v>19</v>
      </c>
      <c r="E511" s="1050"/>
      <c r="F511" s="1051"/>
      <c r="G511" s="37" t="s">
        <v>17</v>
      </c>
      <c r="H511" s="23" t="s">
        <v>17</v>
      </c>
      <c r="I511" s="36" t="s">
        <v>17</v>
      </c>
    </row>
    <row r="512" spans="2:11" ht="28.5" customHeight="1" thickBot="1" x14ac:dyDescent="0.2">
      <c r="B512" s="1070"/>
      <c r="C512" s="1071"/>
      <c r="D512" s="1052" t="s">
        <v>18</v>
      </c>
      <c r="E512" s="1053"/>
      <c r="F512" s="1054"/>
      <c r="G512" s="35" t="s">
        <v>17</v>
      </c>
      <c r="H512" s="34" t="s">
        <v>17</v>
      </c>
      <c r="I512" s="33" t="s">
        <v>17</v>
      </c>
    </row>
    <row r="513" spans="2:9" ht="105.75" customHeight="1" thickTop="1" thickBot="1" x14ac:dyDescent="0.2">
      <c r="B513" s="259">
        <v>94</v>
      </c>
      <c r="C513" s="260" t="s">
        <v>16</v>
      </c>
      <c r="D513" s="261" t="s">
        <v>15</v>
      </c>
      <c r="E513" s="619" t="s">
        <v>1342</v>
      </c>
      <c r="F513" s="262" t="s">
        <v>14</v>
      </c>
      <c r="G513" s="59" t="s">
        <v>0</v>
      </c>
      <c r="H513" s="59" t="s">
        <v>0</v>
      </c>
      <c r="I513" s="59" t="s">
        <v>0</v>
      </c>
    </row>
    <row r="514" spans="2:9" ht="42" customHeight="1" thickTop="1" x14ac:dyDescent="0.15">
      <c r="B514" s="1055" t="s">
        <v>885</v>
      </c>
      <c r="C514" s="1056"/>
      <c r="D514" s="1072" t="s">
        <v>13</v>
      </c>
      <c r="E514" s="1073"/>
      <c r="F514" s="1074"/>
      <c r="G514" s="25" t="s">
        <v>0</v>
      </c>
      <c r="H514" s="25" t="s">
        <v>0</v>
      </c>
      <c r="I514" s="24" t="s">
        <v>0</v>
      </c>
    </row>
    <row r="515" spans="2:9" ht="42" customHeight="1" x14ac:dyDescent="0.15">
      <c r="B515" s="1057"/>
      <c r="C515" s="916"/>
      <c r="D515" s="1075" t="s">
        <v>783</v>
      </c>
      <c r="E515" s="1076"/>
      <c r="F515" s="1077"/>
      <c r="G515" s="23" t="s">
        <v>0</v>
      </c>
      <c r="H515" s="23" t="s">
        <v>0</v>
      </c>
      <c r="I515" s="22" t="s">
        <v>0</v>
      </c>
    </row>
    <row r="516" spans="2:9" ht="42" customHeight="1" x14ac:dyDescent="0.15">
      <c r="B516" s="1057"/>
      <c r="C516" s="916"/>
      <c r="D516" s="914" t="s">
        <v>12</v>
      </c>
      <c r="E516" s="915"/>
      <c r="F516" s="916"/>
      <c r="G516" s="23" t="s">
        <v>0</v>
      </c>
      <c r="H516" s="23" t="s">
        <v>0</v>
      </c>
      <c r="I516" s="22" t="s">
        <v>0</v>
      </c>
    </row>
    <row r="517" spans="2:9" ht="42" customHeight="1" thickBot="1" x14ac:dyDescent="0.2">
      <c r="B517" s="1058"/>
      <c r="C517" s="1059"/>
      <c r="D517" s="1078" t="s">
        <v>784</v>
      </c>
      <c r="E517" s="1079"/>
      <c r="F517" s="1080"/>
      <c r="G517" s="34" t="s">
        <v>0</v>
      </c>
      <c r="H517" s="34" t="s">
        <v>0</v>
      </c>
      <c r="I517" s="257" t="s">
        <v>0</v>
      </c>
    </row>
    <row r="518" spans="2:9" ht="96.75" customHeight="1" thickTop="1" thickBot="1" x14ac:dyDescent="0.2">
      <c r="B518" s="201">
        <v>95</v>
      </c>
      <c r="C518" s="307" t="s">
        <v>11</v>
      </c>
      <c r="D518" s="359" t="s">
        <v>10</v>
      </c>
      <c r="E518" s="210" t="s">
        <v>1343</v>
      </c>
      <c r="F518" s="307" t="s">
        <v>9</v>
      </c>
      <c r="G518" s="21" t="s">
        <v>0</v>
      </c>
      <c r="H518" s="21" t="s">
        <v>0</v>
      </c>
      <c r="I518" s="21" t="s">
        <v>0</v>
      </c>
    </row>
    <row r="519" spans="2:9" ht="33" customHeight="1" thickTop="1" x14ac:dyDescent="0.15">
      <c r="B519" s="1055" t="s">
        <v>8</v>
      </c>
      <c r="C519" s="1056"/>
      <c r="D519" s="1072" t="s">
        <v>7</v>
      </c>
      <c r="E519" s="1073"/>
      <c r="F519" s="1084"/>
      <c r="G519" s="26" t="s">
        <v>0</v>
      </c>
      <c r="H519" s="25" t="s">
        <v>0</v>
      </c>
      <c r="I519" s="24" t="s">
        <v>0</v>
      </c>
    </row>
    <row r="520" spans="2:9" ht="33" customHeight="1" x14ac:dyDescent="0.15">
      <c r="B520" s="1057"/>
      <c r="C520" s="916"/>
      <c r="D520" s="1075" t="s">
        <v>6</v>
      </c>
      <c r="E520" s="1076"/>
      <c r="F520" s="1077"/>
      <c r="G520" s="23" t="s">
        <v>0</v>
      </c>
      <c r="H520" s="23" t="s">
        <v>0</v>
      </c>
      <c r="I520" s="22" t="s">
        <v>0</v>
      </c>
    </row>
    <row r="521" spans="2:9" ht="33" customHeight="1" thickBot="1" x14ac:dyDescent="0.2">
      <c r="B521" s="1058"/>
      <c r="C521" s="1059"/>
      <c r="D521" s="1065" t="s">
        <v>5</v>
      </c>
      <c r="E521" s="1066"/>
      <c r="F521" s="1059"/>
      <c r="G521" s="90" t="s">
        <v>0</v>
      </c>
      <c r="H521" s="90" t="s">
        <v>0</v>
      </c>
      <c r="I521" s="89" t="s">
        <v>0</v>
      </c>
    </row>
    <row r="522" spans="2:9" ht="115.5" customHeight="1" thickTop="1" thickBot="1" x14ac:dyDescent="0.2">
      <c r="B522" s="271">
        <v>96</v>
      </c>
      <c r="C522" s="272" t="s">
        <v>886</v>
      </c>
      <c r="D522" s="689" t="s">
        <v>919</v>
      </c>
      <c r="E522" s="633" t="s">
        <v>865</v>
      </c>
      <c r="F522" s="272"/>
      <c r="G522" s="32" t="s">
        <v>0</v>
      </c>
      <c r="H522" s="32" t="s">
        <v>0</v>
      </c>
      <c r="I522" s="32" t="s">
        <v>0</v>
      </c>
    </row>
    <row r="523" spans="2:9" ht="20.25" customHeight="1" thickTop="1" x14ac:dyDescent="0.15">
      <c r="B523" s="1055" t="s">
        <v>893</v>
      </c>
      <c r="C523" s="1056"/>
      <c r="D523" s="1085" t="s">
        <v>890</v>
      </c>
      <c r="E523" s="1086"/>
      <c r="F523" s="1086"/>
      <c r="G523" s="301"/>
      <c r="H523" s="301"/>
      <c r="I523" s="302"/>
    </row>
    <row r="524" spans="2:9" ht="28.5" customHeight="1" x14ac:dyDescent="0.15">
      <c r="B524" s="1057"/>
      <c r="C524" s="916"/>
      <c r="D524" s="914" t="s">
        <v>891</v>
      </c>
      <c r="E524" s="915"/>
      <c r="F524" s="1083"/>
      <c r="G524" s="21" t="s">
        <v>0</v>
      </c>
      <c r="H524" s="21" t="s">
        <v>0</v>
      </c>
      <c r="I524" s="20" t="s">
        <v>0</v>
      </c>
    </row>
    <row r="525" spans="2:9" ht="43.5" customHeight="1" x14ac:dyDescent="0.15">
      <c r="B525" s="1057"/>
      <c r="C525" s="916"/>
      <c r="D525" s="914" t="s">
        <v>894</v>
      </c>
      <c r="E525" s="915"/>
      <c r="F525" s="1083"/>
      <c r="G525" s="21" t="s">
        <v>0</v>
      </c>
      <c r="H525" s="21" t="s">
        <v>0</v>
      </c>
      <c r="I525" s="20" t="s">
        <v>0</v>
      </c>
    </row>
    <row r="526" spans="2:9" ht="38.25" customHeight="1" x14ac:dyDescent="0.15">
      <c r="B526" s="1057"/>
      <c r="C526" s="916"/>
      <c r="D526" s="914" t="s">
        <v>892</v>
      </c>
      <c r="E526" s="915"/>
      <c r="F526" s="916"/>
      <c r="G526" s="143" t="s">
        <v>0</v>
      </c>
      <c r="H526" s="21" t="s">
        <v>0</v>
      </c>
      <c r="I526" s="20" t="s">
        <v>0</v>
      </c>
    </row>
    <row r="527" spans="2:9" ht="20.25" customHeight="1" x14ac:dyDescent="0.15">
      <c r="B527" s="1057"/>
      <c r="C527" s="916"/>
      <c r="D527" s="1087" t="s">
        <v>901</v>
      </c>
      <c r="E527" s="1088"/>
      <c r="F527" s="1088"/>
      <c r="G527" s="303"/>
      <c r="H527" s="303"/>
      <c r="I527" s="304"/>
    </row>
    <row r="528" spans="2:9" ht="45" customHeight="1" thickBot="1" x14ac:dyDescent="0.2">
      <c r="B528" s="1058"/>
      <c r="C528" s="1059"/>
      <c r="D528" s="1065" t="s">
        <v>917</v>
      </c>
      <c r="E528" s="1066"/>
      <c r="F528" s="1089"/>
      <c r="G528" s="90" t="s">
        <v>0</v>
      </c>
      <c r="H528" s="90" t="s">
        <v>0</v>
      </c>
      <c r="I528" s="89" t="s">
        <v>0</v>
      </c>
    </row>
    <row r="529" spans="2:9" ht="103.5" customHeight="1" thickTop="1" x14ac:dyDescent="0.15">
      <c r="B529" s="292">
        <v>97</v>
      </c>
      <c r="C529" s="690" t="s">
        <v>887</v>
      </c>
      <c r="D529" s="691" t="s">
        <v>895</v>
      </c>
      <c r="E529" s="634" t="s">
        <v>866</v>
      </c>
      <c r="F529" s="274"/>
      <c r="G529" s="30" t="s">
        <v>0</v>
      </c>
      <c r="H529" s="30" t="s">
        <v>0</v>
      </c>
      <c r="I529" s="30" t="s">
        <v>0</v>
      </c>
    </row>
    <row r="530" spans="2:9" ht="131.25" customHeight="1" thickBot="1" x14ac:dyDescent="0.2">
      <c r="B530" s="291">
        <v>98</v>
      </c>
      <c r="C530" s="273" t="s">
        <v>888</v>
      </c>
      <c r="D530" s="692" t="s">
        <v>920</v>
      </c>
      <c r="E530" s="243" t="s">
        <v>867</v>
      </c>
      <c r="F530" s="273"/>
      <c r="G530" s="31" t="s">
        <v>0</v>
      </c>
      <c r="H530" s="31" t="s">
        <v>0</v>
      </c>
      <c r="I530" s="31" t="s">
        <v>0</v>
      </c>
    </row>
    <row r="531" spans="2:9" ht="24" customHeight="1" thickTop="1" x14ac:dyDescent="0.15">
      <c r="B531" s="1055" t="s">
        <v>903</v>
      </c>
      <c r="C531" s="1056"/>
      <c r="D531" s="911" t="s">
        <v>904</v>
      </c>
      <c r="E531" s="912"/>
      <c r="F531" s="912"/>
      <c r="G531" s="300"/>
      <c r="H531" s="300"/>
      <c r="I531" s="295"/>
    </row>
    <row r="532" spans="2:9" ht="102.75" customHeight="1" x14ac:dyDescent="0.15">
      <c r="B532" s="1057"/>
      <c r="C532" s="916"/>
      <c r="D532" s="914" t="s">
        <v>907</v>
      </c>
      <c r="E532" s="915"/>
      <c r="F532" s="1083"/>
      <c r="G532" s="21" t="s">
        <v>0</v>
      </c>
      <c r="H532" s="21" t="s">
        <v>0</v>
      </c>
      <c r="I532" s="20" t="s">
        <v>0</v>
      </c>
    </row>
    <row r="533" spans="2:9" ht="33.75" customHeight="1" x14ac:dyDescent="0.15">
      <c r="B533" s="1057"/>
      <c r="C533" s="916"/>
      <c r="D533" s="900" t="s">
        <v>908</v>
      </c>
      <c r="E533" s="901"/>
      <c r="F533" s="1108"/>
      <c r="G533" s="21" t="s">
        <v>0</v>
      </c>
      <c r="H533" s="21" t="s">
        <v>0</v>
      </c>
      <c r="I533" s="20" t="s">
        <v>0</v>
      </c>
    </row>
    <row r="534" spans="2:9" ht="23.25" customHeight="1" x14ac:dyDescent="0.15">
      <c r="B534" s="1057"/>
      <c r="C534" s="916"/>
      <c r="D534" s="1109" t="s">
        <v>909</v>
      </c>
      <c r="E534" s="1110"/>
      <c r="F534" s="1111"/>
      <c r="G534" s="143" t="s">
        <v>0</v>
      </c>
      <c r="H534" s="21" t="s">
        <v>0</v>
      </c>
      <c r="I534" s="20" t="s">
        <v>0</v>
      </c>
    </row>
    <row r="535" spans="2:9" ht="42" customHeight="1" x14ac:dyDescent="0.15">
      <c r="B535" s="1057"/>
      <c r="C535" s="916"/>
      <c r="D535" s="1109" t="s">
        <v>910</v>
      </c>
      <c r="E535" s="1110"/>
      <c r="F535" s="1111"/>
      <c r="G535" s="143" t="s">
        <v>0</v>
      </c>
      <c r="H535" s="21" t="s">
        <v>0</v>
      </c>
      <c r="I535" s="20" t="s">
        <v>0</v>
      </c>
    </row>
    <row r="536" spans="2:9" ht="23.25" customHeight="1" x14ac:dyDescent="0.15">
      <c r="B536" s="1057"/>
      <c r="C536" s="916"/>
      <c r="D536" s="914" t="s">
        <v>911</v>
      </c>
      <c r="E536" s="915"/>
      <c r="F536" s="916"/>
      <c r="G536" s="143" t="s">
        <v>0</v>
      </c>
      <c r="H536" s="21" t="s">
        <v>0</v>
      </c>
      <c r="I536" s="20" t="s">
        <v>0</v>
      </c>
    </row>
    <row r="537" spans="2:9" ht="24" customHeight="1" x14ac:dyDescent="0.15">
      <c r="B537" s="1057"/>
      <c r="C537" s="916"/>
      <c r="D537" s="1081" t="s">
        <v>912</v>
      </c>
      <c r="E537" s="1082"/>
      <c r="F537" s="1082"/>
      <c r="G537" s="298"/>
      <c r="H537" s="298"/>
      <c r="I537" s="299"/>
    </row>
    <row r="538" spans="2:9" ht="23.25" customHeight="1" x14ac:dyDescent="0.15">
      <c r="B538" s="1057"/>
      <c r="C538" s="916"/>
      <c r="D538" s="914" t="s">
        <v>914</v>
      </c>
      <c r="E538" s="915"/>
      <c r="F538" s="1083"/>
      <c r="G538" s="21" t="s">
        <v>0</v>
      </c>
      <c r="H538" s="21" t="s">
        <v>0</v>
      </c>
      <c r="I538" s="20" t="s">
        <v>0</v>
      </c>
    </row>
    <row r="539" spans="2:9" ht="23.25" customHeight="1" x14ac:dyDescent="0.15">
      <c r="B539" s="1057"/>
      <c r="C539" s="916"/>
      <c r="D539" s="900" t="s">
        <v>913</v>
      </c>
      <c r="E539" s="901"/>
      <c r="F539" s="902"/>
      <c r="G539" s="143" t="s">
        <v>0</v>
      </c>
      <c r="H539" s="21" t="s">
        <v>0</v>
      </c>
      <c r="I539" s="20" t="s">
        <v>0</v>
      </c>
    </row>
    <row r="540" spans="2:9" ht="23.25" customHeight="1" thickBot="1" x14ac:dyDescent="0.2">
      <c r="B540" s="1058"/>
      <c r="C540" s="1059"/>
      <c r="D540" s="1065" t="s">
        <v>915</v>
      </c>
      <c r="E540" s="1066"/>
      <c r="F540" s="1089"/>
      <c r="G540" s="90" t="s">
        <v>0</v>
      </c>
      <c r="H540" s="90" t="s">
        <v>0</v>
      </c>
      <c r="I540" s="89" t="s">
        <v>0</v>
      </c>
    </row>
    <row r="541" spans="2:9" ht="138" customHeight="1" thickTop="1" thickBot="1" x14ac:dyDescent="0.2">
      <c r="B541" s="263">
        <v>99</v>
      </c>
      <c r="C541" s="264" t="s">
        <v>4</v>
      </c>
      <c r="D541" s="265" t="s">
        <v>929</v>
      </c>
      <c r="E541" s="266" t="s">
        <v>1344</v>
      </c>
      <c r="F541" s="266" t="s">
        <v>3</v>
      </c>
      <c r="G541" s="92" t="s">
        <v>0</v>
      </c>
      <c r="H541" s="267" t="s">
        <v>0</v>
      </c>
      <c r="I541" s="92" t="s">
        <v>0</v>
      </c>
    </row>
    <row r="542" spans="2:9" ht="18.75" customHeight="1" thickTop="1" x14ac:dyDescent="0.15">
      <c r="B542" s="1097" t="s">
        <v>925</v>
      </c>
      <c r="C542" s="1098"/>
      <c r="D542" s="1102" t="s">
        <v>930</v>
      </c>
      <c r="E542" s="1103"/>
      <c r="F542" s="1103"/>
      <c r="G542" s="300"/>
      <c r="H542" s="300"/>
      <c r="I542" s="295"/>
    </row>
    <row r="543" spans="2:9" ht="62.45" customHeight="1" x14ac:dyDescent="0.15">
      <c r="B543" s="1099"/>
      <c r="C543" s="1015"/>
      <c r="D543" s="1104" t="s">
        <v>1345</v>
      </c>
      <c r="E543" s="1104"/>
      <c r="F543" s="1104"/>
      <c r="G543" s="252" t="s">
        <v>0</v>
      </c>
      <c r="H543" s="14" t="s">
        <v>0</v>
      </c>
      <c r="I543" s="268" t="s">
        <v>0</v>
      </c>
    </row>
    <row r="544" spans="2:9" ht="27" customHeight="1" x14ac:dyDescent="0.15">
      <c r="B544" s="1099"/>
      <c r="C544" s="1015"/>
      <c r="D544" s="1076" t="s">
        <v>931</v>
      </c>
      <c r="E544" s="1076"/>
      <c r="F544" s="1105"/>
      <c r="G544" s="18" t="s">
        <v>0</v>
      </c>
      <c r="H544" s="17" t="s">
        <v>0</v>
      </c>
      <c r="I544" s="13" t="s">
        <v>0</v>
      </c>
    </row>
    <row r="545" spans="2:9" s="2" customFormat="1" ht="27" customHeight="1" x14ac:dyDescent="0.15">
      <c r="B545" s="1099"/>
      <c r="C545" s="1015"/>
      <c r="D545" s="1106" t="s">
        <v>932</v>
      </c>
      <c r="E545" s="1106"/>
      <c r="F545" s="1106"/>
      <c r="G545" s="269" t="s">
        <v>0</v>
      </c>
      <c r="H545" s="190" t="s">
        <v>0</v>
      </c>
      <c r="I545" s="270" t="s">
        <v>0</v>
      </c>
    </row>
    <row r="546" spans="2:9" s="2" customFormat="1" ht="18.75" customHeight="1" x14ac:dyDescent="0.15">
      <c r="B546" s="1099"/>
      <c r="C546" s="1015"/>
      <c r="D546" s="1090" t="s">
        <v>1184</v>
      </c>
      <c r="E546" s="1091"/>
      <c r="F546" s="1091"/>
      <c r="G546" s="305"/>
      <c r="H546" s="305"/>
      <c r="I546" s="306"/>
    </row>
    <row r="547" spans="2:9" s="2" customFormat="1" ht="27" customHeight="1" x14ac:dyDescent="0.15">
      <c r="B547" s="1099"/>
      <c r="C547" s="1015"/>
      <c r="D547" s="1107" t="s">
        <v>933</v>
      </c>
      <c r="E547" s="1107"/>
      <c r="F547" s="1107"/>
      <c r="G547" s="252" t="s">
        <v>0</v>
      </c>
      <c r="H547" s="252" t="s">
        <v>0</v>
      </c>
      <c r="I547" s="268" t="s">
        <v>0</v>
      </c>
    </row>
    <row r="548" spans="2:9" ht="27" customHeight="1" x14ac:dyDescent="0.15">
      <c r="B548" s="1099"/>
      <c r="C548" s="1015"/>
      <c r="D548" s="1104" t="s">
        <v>934</v>
      </c>
      <c r="E548" s="1104"/>
      <c r="F548" s="1104"/>
      <c r="G548" s="15" t="s">
        <v>0</v>
      </c>
      <c r="H548" s="14" t="s">
        <v>0</v>
      </c>
      <c r="I548" s="13" t="s">
        <v>0</v>
      </c>
    </row>
    <row r="549" spans="2:9" s="2" customFormat="1" ht="18.75" customHeight="1" x14ac:dyDescent="0.15">
      <c r="B549" s="1099"/>
      <c r="C549" s="1015"/>
      <c r="D549" s="1090" t="s">
        <v>1185</v>
      </c>
      <c r="E549" s="1091"/>
      <c r="F549" s="1091"/>
      <c r="G549" s="305"/>
      <c r="H549" s="305"/>
      <c r="I549" s="306"/>
    </row>
    <row r="550" spans="2:9" ht="69.75" customHeight="1" x14ac:dyDescent="0.15">
      <c r="B550" s="1099"/>
      <c r="C550" s="1015"/>
      <c r="D550" s="1092" t="s">
        <v>935</v>
      </c>
      <c r="E550" s="1092"/>
      <c r="F550" s="1092"/>
      <c r="G550" s="12" t="s">
        <v>0</v>
      </c>
      <c r="H550" s="11" t="s">
        <v>0</v>
      </c>
      <c r="I550" s="10" t="s">
        <v>0</v>
      </c>
    </row>
    <row r="551" spans="2:9" ht="27" customHeight="1" thickBot="1" x14ac:dyDescent="0.2">
      <c r="B551" s="1100"/>
      <c r="C551" s="1101"/>
      <c r="D551" s="1093" t="s">
        <v>936</v>
      </c>
      <c r="E551" s="1093"/>
      <c r="F551" s="1093"/>
      <c r="G551" s="9" t="s">
        <v>0</v>
      </c>
      <c r="H551" s="9" t="s">
        <v>0</v>
      </c>
      <c r="I551" s="8" t="s">
        <v>0</v>
      </c>
    </row>
    <row r="552" spans="2:9" ht="94.5" customHeight="1" thickTop="1" thickBot="1" x14ac:dyDescent="0.2">
      <c r="B552" s="1094">
        <v>100</v>
      </c>
      <c r="C552" s="860" t="s">
        <v>938</v>
      </c>
      <c r="D552" s="227" t="s">
        <v>937</v>
      </c>
      <c r="E552" s="1096" t="s">
        <v>1346</v>
      </c>
      <c r="F552" s="855"/>
      <c r="G552" s="334" t="s">
        <v>0</v>
      </c>
      <c r="H552" s="334" t="s">
        <v>0</v>
      </c>
      <c r="I552" s="7" t="s">
        <v>0</v>
      </c>
    </row>
    <row r="553" spans="2:9" ht="180.75" customHeight="1" thickTop="1" thickBot="1" x14ac:dyDescent="0.2">
      <c r="B553" s="1095"/>
      <c r="C553" s="721"/>
      <c r="D553" s="620" t="s">
        <v>939</v>
      </c>
      <c r="E553" s="1028"/>
      <c r="F553" s="773"/>
      <c r="G553" s="6"/>
      <c r="H553" s="6"/>
      <c r="I553" s="590"/>
    </row>
    <row r="554" spans="2:9" ht="408.75" customHeight="1" thickTop="1" x14ac:dyDescent="0.15">
      <c r="B554" s="1112" t="s">
        <v>1186</v>
      </c>
      <c r="C554" s="1113"/>
      <c r="D554" s="591"/>
      <c r="E554" s="592"/>
      <c r="F554" s="592"/>
      <c r="G554" s="593"/>
      <c r="H554" s="593"/>
      <c r="I554" s="594"/>
    </row>
    <row r="555" spans="2:9" ht="267" customHeight="1" x14ac:dyDescent="0.15">
      <c r="B555" s="1119" t="s">
        <v>1186</v>
      </c>
      <c r="C555" s="1120"/>
      <c r="D555" s="595"/>
      <c r="E555" s="596"/>
      <c r="F555" s="596"/>
      <c r="G555" s="597"/>
      <c r="H555" s="597"/>
      <c r="I555" s="598"/>
    </row>
    <row r="556" spans="2:9" ht="50.25" customHeight="1" x14ac:dyDescent="0.15">
      <c r="B556" s="1129" t="s">
        <v>1187</v>
      </c>
      <c r="C556" s="1130"/>
      <c r="D556" s="1114" t="s">
        <v>1221</v>
      </c>
      <c r="E556" s="1114"/>
      <c r="F556" s="571" t="s">
        <v>1214</v>
      </c>
      <c r="G556" s="572" t="s">
        <v>17</v>
      </c>
      <c r="H556" s="572" t="s">
        <v>17</v>
      </c>
      <c r="I556" s="573"/>
    </row>
    <row r="557" spans="2:9" ht="30" customHeight="1" x14ac:dyDescent="0.15">
      <c r="B557" s="1121" t="s">
        <v>1188</v>
      </c>
      <c r="C557" s="1122"/>
      <c r="D557" s="1114" t="s">
        <v>1189</v>
      </c>
      <c r="E557" s="1114"/>
      <c r="F557" s="574" t="s">
        <v>1190</v>
      </c>
      <c r="G557" s="572" t="s">
        <v>17</v>
      </c>
      <c r="H557" s="572" t="s">
        <v>17</v>
      </c>
      <c r="I557" s="573"/>
    </row>
    <row r="558" spans="2:9" ht="33" customHeight="1" x14ac:dyDescent="0.15">
      <c r="B558" s="1121" t="s">
        <v>1191</v>
      </c>
      <c r="C558" s="1122"/>
      <c r="D558" s="1115" t="s">
        <v>1220</v>
      </c>
      <c r="E558" s="1115"/>
      <c r="F558" s="575" t="s">
        <v>1192</v>
      </c>
      <c r="G558" s="576" t="s">
        <v>17</v>
      </c>
      <c r="H558" s="576" t="s">
        <v>17</v>
      </c>
      <c r="I558" s="577"/>
    </row>
    <row r="559" spans="2:9" ht="39" customHeight="1" x14ac:dyDescent="0.15">
      <c r="B559" s="1121" t="s">
        <v>1193</v>
      </c>
      <c r="C559" s="1122"/>
      <c r="D559" s="1114" t="s">
        <v>1194</v>
      </c>
      <c r="E559" s="1114"/>
      <c r="F559" s="574"/>
      <c r="G559" s="572" t="s">
        <v>17</v>
      </c>
      <c r="H559" s="572" t="s">
        <v>17</v>
      </c>
      <c r="I559" s="573"/>
    </row>
    <row r="560" spans="2:9" ht="30" customHeight="1" x14ac:dyDescent="0.15">
      <c r="B560" s="1121" t="s">
        <v>1195</v>
      </c>
      <c r="C560" s="1122"/>
      <c r="D560" s="1116" t="s">
        <v>1196</v>
      </c>
      <c r="E560" s="1116"/>
      <c r="F560" s="578" t="s">
        <v>1197</v>
      </c>
      <c r="G560" s="579" t="s">
        <v>17</v>
      </c>
      <c r="H560" s="579" t="s">
        <v>17</v>
      </c>
      <c r="I560" s="580"/>
    </row>
    <row r="561" spans="2:9" ht="27.75" customHeight="1" x14ac:dyDescent="0.15">
      <c r="B561" s="1121" t="s">
        <v>1198</v>
      </c>
      <c r="C561" s="1122"/>
      <c r="D561" s="1117" t="s">
        <v>1199</v>
      </c>
      <c r="E561" s="1118"/>
      <c r="F561" s="578" t="s">
        <v>1200</v>
      </c>
      <c r="G561" s="579" t="s">
        <v>17</v>
      </c>
      <c r="H561" s="579" t="s">
        <v>17</v>
      </c>
      <c r="I561" s="580"/>
    </row>
    <row r="562" spans="2:9" ht="81.75" customHeight="1" x14ac:dyDescent="0.15">
      <c r="B562" s="1121" t="s">
        <v>1201</v>
      </c>
      <c r="C562" s="1122"/>
      <c r="D562" s="1117" t="s">
        <v>1202</v>
      </c>
      <c r="E562" s="1118"/>
      <c r="F562" s="578" t="s">
        <v>1200</v>
      </c>
      <c r="G562" s="572" t="s">
        <v>17</v>
      </c>
      <c r="H562" s="572" t="s">
        <v>17</v>
      </c>
      <c r="I562" s="573" t="s">
        <v>0</v>
      </c>
    </row>
    <row r="563" spans="2:9" ht="165" customHeight="1" x14ac:dyDescent="0.15">
      <c r="B563" s="1121" t="s">
        <v>1203</v>
      </c>
      <c r="C563" s="1122"/>
      <c r="D563" s="1114" t="s">
        <v>1222</v>
      </c>
      <c r="E563" s="1114"/>
      <c r="F563" s="571" t="s">
        <v>1204</v>
      </c>
      <c r="G563" s="572" t="s">
        <v>17</v>
      </c>
      <c r="H563" s="572" t="s">
        <v>17</v>
      </c>
      <c r="I563" s="573"/>
    </row>
    <row r="564" spans="2:9" ht="132" customHeight="1" x14ac:dyDescent="0.15">
      <c r="B564" s="1121" t="s">
        <v>1205</v>
      </c>
      <c r="C564" s="1122"/>
      <c r="D564" s="1116" t="s">
        <v>1227</v>
      </c>
      <c r="E564" s="1116"/>
      <c r="F564" s="578" t="s">
        <v>1206</v>
      </c>
      <c r="G564" s="579" t="s">
        <v>17</v>
      </c>
      <c r="H564" s="579" t="s">
        <v>17</v>
      </c>
      <c r="I564" s="580"/>
    </row>
    <row r="565" spans="2:9" ht="36" customHeight="1" x14ac:dyDescent="0.15">
      <c r="B565" s="1121"/>
      <c r="C565" s="1122"/>
      <c r="D565" s="1132" t="s">
        <v>1207</v>
      </c>
      <c r="E565" s="1132"/>
      <c r="F565" s="581" t="s">
        <v>1215</v>
      </c>
      <c r="G565" s="582" t="s">
        <v>17</v>
      </c>
      <c r="H565" s="582" t="s">
        <v>17</v>
      </c>
      <c r="I565" s="583"/>
    </row>
    <row r="566" spans="2:9" ht="195" customHeight="1" x14ac:dyDescent="0.15">
      <c r="B566" s="1121" t="s">
        <v>1218</v>
      </c>
      <c r="C566" s="1122"/>
      <c r="D566" s="1114" t="s">
        <v>1226</v>
      </c>
      <c r="E566" s="1114"/>
      <c r="F566" s="571" t="s">
        <v>1204</v>
      </c>
      <c r="G566" s="572" t="s">
        <v>17</v>
      </c>
      <c r="H566" s="572" t="s">
        <v>17</v>
      </c>
      <c r="I566" s="599"/>
    </row>
    <row r="567" spans="2:9" ht="35.25" customHeight="1" x14ac:dyDescent="0.15">
      <c r="B567" s="1121"/>
      <c r="C567" s="1122"/>
      <c r="D567" s="1133" t="s">
        <v>1225</v>
      </c>
      <c r="E567" s="1133"/>
      <c r="F567" s="584" t="s">
        <v>1215</v>
      </c>
      <c r="G567" s="585" t="s">
        <v>17</v>
      </c>
      <c r="H567" s="585" t="s">
        <v>17</v>
      </c>
      <c r="I567" s="600"/>
    </row>
    <row r="568" spans="2:9" ht="50.25" customHeight="1" x14ac:dyDescent="0.15">
      <c r="B568" s="1121"/>
      <c r="C568" s="1122"/>
      <c r="D568" s="1115" t="s">
        <v>1213</v>
      </c>
      <c r="E568" s="1115"/>
      <c r="F568" s="586"/>
      <c r="G568" s="576"/>
      <c r="H568" s="576"/>
      <c r="I568" s="601"/>
    </row>
    <row r="569" spans="2:9" ht="107.25" customHeight="1" x14ac:dyDescent="0.15">
      <c r="B569" s="1121" t="s">
        <v>1208</v>
      </c>
      <c r="C569" s="1122"/>
      <c r="D569" s="1117" t="s">
        <v>1217</v>
      </c>
      <c r="E569" s="1118"/>
      <c r="F569" s="571"/>
      <c r="G569" s="579" t="s">
        <v>17</v>
      </c>
      <c r="H569" s="579" t="s">
        <v>17</v>
      </c>
      <c r="I569" s="599"/>
    </row>
    <row r="570" spans="2:9" ht="47.25" customHeight="1" x14ac:dyDescent="0.15">
      <c r="B570" s="1121" t="s">
        <v>1209</v>
      </c>
      <c r="C570" s="1122"/>
      <c r="D570" s="1134" t="s">
        <v>1219</v>
      </c>
      <c r="E570" s="1135"/>
      <c r="F570" s="587"/>
      <c r="G570" s="579" t="s">
        <v>17</v>
      </c>
      <c r="H570" s="579" t="s">
        <v>17</v>
      </c>
      <c r="I570" s="599"/>
    </row>
    <row r="571" spans="2:9" ht="130.5" customHeight="1" x14ac:dyDescent="0.15">
      <c r="B571" s="1125" t="s">
        <v>1210</v>
      </c>
      <c r="C571" s="1126"/>
      <c r="D571" s="1133" t="s">
        <v>1223</v>
      </c>
      <c r="E571" s="1133"/>
      <c r="F571" s="584" t="s">
        <v>1216</v>
      </c>
      <c r="G571" s="585" t="s">
        <v>17</v>
      </c>
      <c r="H571" s="585" t="s">
        <v>17</v>
      </c>
      <c r="I571" s="602"/>
    </row>
    <row r="572" spans="2:9" ht="117.75" customHeight="1" x14ac:dyDescent="0.15">
      <c r="B572" s="1127"/>
      <c r="C572" s="1128"/>
      <c r="D572" s="801" t="s">
        <v>1224</v>
      </c>
      <c r="E572" s="801"/>
      <c r="F572" s="216"/>
      <c r="G572" s="576" t="s">
        <v>17</v>
      </c>
      <c r="H572" s="576" t="s">
        <v>17</v>
      </c>
      <c r="I572" s="603"/>
    </row>
    <row r="573" spans="2:9" ht="61.5" customHeight="1" thickBot="1" x14ac:dyDescent="0.2">
      <c r="B573" s="1123" t="s">
        <v>1211</v>
      </c>
      <c r="C573" s="1124"/>
      <c r="D573" s="1131" t="s">
        <v>1212</v>
      </c>
      <c r="E573" s="1131"/>
      <c r="F573" s="361"/>
      <c r="G573" s="588" t="s">
        <v>0</v>
      </c>
      <c r="H573" s="588" t="s">
        <v>0</v>
      </c>
      <c r="I573" s="589" t="s">
        <v>0</v>
      </c>
    </row>
    <row r="574" spans="2:9" ht="14.25" thickTop="1" x14ac:dyDescent="0.15"/>
  </sheetData>
  <sheetProtection selectLockedCells="1" selectUnlockedCells="1"/>
  <mergeCells count="447">
    <mergeCell ref="B569:C569"/>
    <mergeCell ref="B570:C570"/>
    <mergeCell ref="B573:C573"/>
    <mergeCell ref="B571:C572"/>
    <mergeCell ref="D568:E568"/>
    <mergeCell ref="B556:C556"/>
    <mergeCell ref="B557:C557"/>
    <mergeCell ref="B558:C558"/>
    <mergeCell ref="B559:C559"/>
    <mergeCell ref="B560:C560"/>
    <mergeCell ref="B561:C561"/>
    <mergeCell ref="B562:C562"/>
    <mergeCell ref="B563:C563"/>
    <mergeCell ref="B564:C565"/>
    <mergeCell ref="D573:E573"/>
    <mergeCell ref="D565:E565"/>
    <mergeCell ref="D566:E566"/>
    <mergeCell ref="D567:E567"/>
    <mergeCell ref="B566:C568"/>
    <mergeCell ref="D569:E569"/>
    <mergeCell ref="D570:E570"/>
    <mergeCell ref="D571:E571"/>
    <mergeCell ref="D572:E572"/>
    <mergeCell ref="B554:C554"/>
    <mergeCell ref="D556:E556"/>
    <mergeCell ref="D557:E557"/>
    <mergeCell ref="D558:E558"/>
    <mergeCell ref="D559:E559"/>
    <mergeCell ref="D560:E560"/>
    <mergeCell ref="D561:E561"/>
    <mergeCell ref="D562:E562"/>
    <mergeCell ref="D564:E564"/>
    <mergeCell ref="D563:E563"/>
    <mergeCell ref="B555:C555"/>
    <mergeCell ref="D549:F549"/>
    <mergeCell ref="D550:F550"/>
    <mergeCell ref="D551:F551"/>
    <mergeCell ref="B552:B553"/>
    <mergeCell ref="C552:C553"/>
    <mergeCell ref="E552:E553"/>
    <mergeCell ref="F552:F553"/>
    <mergeCell ref="D539:F539"/>
    <mergeCell ref="D540:F540"/>
    <mergeCell ref="B542:C551"/>
    <mergeCell ref="D542:F542"/>
    <mergeCell ref="D543:F543"/>
    <mergeCell ref="D544:F544"/>
    <mergeCell ref="D545:F545"/>
    <mergeCell ref="D546:F546"/>
    <mergeCell ref="D547:F547"/>
    <mergeCell ref="D548:F548"/>
    <mergeCell ref="B531:C540"/>
    <mergeCell ref="D531:F531"/>
    <mergeCell ref="D532:F532"/>
    <mergeCell ref="D533:F533"/>
    <mergeCell ref="D534:F534"/>
    <mergeCell ref="D535:F535"/>
    <mergeCell ref="D536:F536"/>
    <mergeCell ref="D537:F537"/>
    <mergeCell ref="D538:F538"/>
    <mergeCell ref="B519:C521"/>
    <mergeCell ref="D519:F519"/>
    <mergeCell ref="D520:F520"/>
    <mergeCell ref="D521:F521"/>
    <mergeCell ref="B523:C528"/>
    <mergeCell ref="D523:F523"/>
    <mergeCell ref="D524:F524"/>
    <mergeCell ref="D525:F525"/>
    <mergeCell ref="D526:F526"/>
    <mergeCell ref="D527:F527"/>
    <mergeCell ref="D528:F528"/>
    <mergeCell ref="B509:C512"/>
    <mergeCell ref="D509:F509"/>
    <mergeCell ref="D510:F510"/>
    <mergeCell ref="D511:F511"/>
    <mergeCell ref="D512:F512"/>
    <mergeCell ref="B514:C517"/>
    <mergeCell ref="D514:F514"/>
    <mergeCell ref="D515:F515"/>
    <mergeCell ref="D516:F516"/>
    <mergeCell ref="D517:F517"/>
    <mergeCell ref="B502:C507"/>
    <mergeCell ref="D502:F502"/>
    <mergeCell ref="D503:F503"/>
    <mergeCell ref="D504:F504"/>
    <mergeCell ref="D505:F505"/>
    <mergeCell ref="D506:F506"/>
    <mergeCell ref="D507:F507"/>
    <mergeCell ref="B493:C500"/>
    <mergeCell ref="D493:F493"/>
    <mergeCell ref="D494:F494"/>
    <mergeCell ref="D495:F495"/>
    <mergeCell ref="D496:F496"/>
    <mergeCell ref="D497:F497"/>
    <mergeCell ref="D498:F498"/>
    <mergeCell ref="D499:F499"/>
    <mergeCell ref="D500:F500"/>
    <mergeCell ref="B485:C485"/>
    <mergeCell ref="D485:F485"/>
    <mergeCell ref="B486:C490"/>
    <mergeCell ref="D486:F486"/>
    <mergeCell ref="D487:F487"/>
    <mergeCell ref="D488:F488"/>
    <mergeCell ref="D489:F489"/>
    <mergeCell ref="D490:F490"/>
    <mergeCell ref="B477:B478"/>
    <mergeCell ref="C477:C478"/>
    <mergeCell ref="E477:E478"/>
    <mergeCell ref="F477:F478"/>
    <mergeCell ref="B479:C483"/>
    <mergeCell ref="D479:F479"/>
    <mergeCell ref="D480:F480"/>
    <mergeCell ref="D481:F481"/>
    <mergeCell ref="D482:F482"/>
    <mergeCell ref="D483:F483"/>
    <mergeCell ref="B471:C472"/>
    <mergeCell ref="D471:F471"/>
    <mergeCell ref="D472:F472"/>
    <mergeCell ref="B474:C474"/>
    <mergeCell ref="D474:F474"/>
    <mergeCell ref="B475:C475"/>
    <mergeCell ref="D475:F475"/>
    <mergeCell ref="D465:F465"/>
    <mergeCell ref="D466:F466"/>
    <mergeCell ref="B467:C469"/>
    <mergeCell ref="D467:F467"/>
    <mergeCell ref="D468:F468"/>
    <mergeCell ref="D469:F469"/>
    <mergeCell ref="B457:C458"/>
    <mergeCell ref="D457:F457"/>
    <mergeCell ref="D458:F458"/>
    <mergeCell ref="B459:B460"/>
    <mergeCell ref="F459:F460"/>
    <mergeCell ref="B461:C466"/>
    <mergeCell ref="D461:F461"/>
    <mergeCell ref="D462:F462"/>
    <mergeCell ref="D463:F463"/>
    <mergeCell ref="D464:F464"/>
    <mergeCell ref="B450:B453"/>
    <mergeCell ref="C450:C453"/>
    <mergeCell ref="D451:F451"/>
    <mergeCell ref="D452:F452"/>
    <mergeCell ref="D453:F453"/>
    <mergeCell ref="B454:C454"/>
    <mergeCell ref="D454:F454"/>
    <mergeCell ref="B444:C449"/>
    <mergeCell ref="D444:F444"/>
    <mergeCell ref="D445:F445"/>
    <mergeCell ref="D446:F446"/>
    <mergeCell ref="D447:F447"/>
    <mergeCell ref="D448:F448"/>
    <mergeCell ref="D449:F449"/>
    <mergeCell ref="B433:C433"/>
    <mergeCell ref="D433:F433"/>
    <mergeCell ref="B434:B437"/>
    <mergeCell ref="C435:C437"/>
    <mergeCell ref="B438:C442"/>
    <mergeCell ref="D438:F438"/>
    <mergeCell ref="D439:F439"/>
    <mergeCell ref="D440:F440"/>
    <mergeCell ref="D441:F441"/>
    <mergeCell ref="D442:F442"/>
    <mergeCell ref="B412:B424"/>
    <mergeCell ref="C412:C424"/>
    <mergeCell ref="F412:F413"/>
    <mergeCell ref="E413:E414"/>
    <mergeCell ref="B427:C431"/>
    <mergeCell ref="D427:F427"/>
    <mergeCell ref="D428:F428"/>
    <mergeCell ref="D429:F429"/>
    <mergeCell ref="D430:F430"/>
    <mergeCell ref="D431:F431"/>
    <mergeCell ref="B408:C408"/>
    <mergeCell ref="D408:F408"/>
    <mergeCell ref="B410:C410"/>
    <mergeCell ref="D410:F410"/>
    <mergeCell ref="B411:C411"/>
    <mergeCell ref="D411:F411"/>
    <mergeCell ref="B398:B399"/>
    <mergeCell ref="C398:C399"/>
    <mergeCell ref="E398:E399"/>
    <mergeCell ref="B403:B405"/>
    <mergeCell ref="C403:C405"/>
    <mergeCell ref="E403:E405"/>
    <mergeCell ref="B389:C389"/>
    <mergeCell ref="D389:F389"/>
    <mergeCell ref="B393:C393"/>
    <mergeCell ref="D393:F393"/>
    <mergeCell ref="B394:C397"/>
    <mergeCell ref="D394:F394"/>
    <mergeCell ref="D395:F395"/>
    <mergeCell ref="D396:F396"/>
    <mergeCell ref="D397:F397"/>
    <mergeCell ref="D381:F381"/>
    <mergeCell ref="D382:F382"/>
    <mergeCell ref="B384:C387"/>
    <mergeCell ref="D384:F384"/>
    <mergeCell ref="D385:F385"/>
    <mergeCell ref="D386:F386"/>
    <mergeCell ref="D387:F387"/>
    <mergeCell ref="D372:I372"/>
    <mergeCell ref="B373:C382"/>
    <mergeCell ref="D373:F373"/>
    <mergeCell ref="D374:I374"/>
    <mergeCell ref="D375:F375"/>
    <mergeCell ref="D376:F376"/>
    <mergeCell ref="D377:F377"/>
    <mergeCell ref="D378:I378"/>
    <mergeCell ref="D379:F379"/>
    <mergeCell ref="D380:F380"/>
    <mergeCell ref="B363:C365"/>
    <mergeCell ref="D363:F363"/>
    <mergeCell ref="D364:F364"/>
    <mergeCell ref="D365:F365"/>
    <mergeCell ref="B367:C370"/>
    <mergeCell ref="D367:F367"/>
    <mergeCell ref="D368:F368"/>
    <mergeCell ref="D369:F369"/>
    <mergeCell ref="D370:F370"/>
    <mergeCell ref="B353:C354"/>
    <mergeCell ref="D353:F353"/>
    <mergeCell ref="D354:F354"/>
    <mergeCell ref="B355:C361"/>
    <mergeCell ref="D355:F355"/>
    <mergeCell ref="D356:F356"/>
    <mergeCell ref="D357:F357"/>
    <mergeCell ref="D358:F358"/>
    <mergeCell ref="D359:F359"/>
    <mergeCell ref="D360:F360"/>
    <mergeCell ref="D361:F361"/>
    <mergeCell ref="B351:B352"/>
    <mergeCell ref="C351:C352"/>
    <mergeCell ref="E351:E352"/>
    <mergeCell ref="G351:G352"/>
    <mergeCell ref="H351:H352"/>
    <mergeCell ref="I351:I352"/>
    <mergeCell ref="B343:C346"/>
    <mergeCell ref="D343:F343"/>
    <mergeCell ref="D344:F344"/>
    <mergeCell ref="D345:F345"/>
    <mergeCell ref="D346:F346"/>
    <mergeCell ref="B347:C350"/>
    <mergeCell ref="D347:F347"/>
    <mergeCell ref="D348:F348"/>
    <mergeCell ref="D349:F349"/>
    <mergeCell ref="D350:F350"/>
    <mergeCell ref="B337:C339"/>
    <mergeCell ref="D337:F337"/>
    <mergeCell ref="D338:F338"/>
    <mergeCell ref="D339:F339"/>
    <mergeCell ref="B340:C342"/>
    <mergeCell ref="D340:F340"/>
    <mergeCell ref="D341:F341"/>
    <mergeCell ref="D342:F342"/>
    <mergeCell ref="B335:B336"/>
    <mergeCell ref="C335:C336"/>
    <mergeCell ref="E335:E336"/>
    <mergeCell ref="G335:G336"/>
    <mergeCell ref="H335:H336"/>
    <mergeCell ref="I335:I336"/>
    <mergeCell ref="D327:F327"/>
    <mergeCell ref="B328:C334"/>
    <mergeCell ref="D328:F328"/>
    <mergeCell ref="D329:F329"/>
    <mergeCell ref="D330:I330"/>
    <mergeCell ref="D331:I331"/>
    <mergeCell ref="D332:I332"/>
    <mergeCell ref="D333:F333"/>
    <mergeCell ref="D334:F334"/>
    <mergeCell ref="B318:C327"/>
    <mergeCell ref="D318:F318"/>
    <mergeCell ref="D319:F319"/>
    <mergeCell ref="D320:I320"/>
    <mergeCell ref="D321:I321"/>
    <mergeCell ref="D322:I322"/>
    <mergeCell ref="D323:F323"/>
    <mergeCell ref="D324:I324"/>
    <mergeCell ref="D325:I325"/>
    <mergeCell ref="D326:I326"/>
    <mergeCell ref="B306:C307"/>
    <mergeCell ref="D306:F306"/>
    <mergeCell ref="D307:F307"/>
    <mergeCell ref="B309:C312"/>
    <mergeCell ref="D309:F309"/>
    <mergeCell ref="D310:F310"/>
    <mergeCell ref="D311:F311"/>
    <mergeCell ref="D312:F312"/>
    <mergeCell ref="B299:B301"/>
    <mergeCell ref="C299:C301"/>
    <mergeCell ref="F299:F301"/>
    <mergeCell ref="B302:B304"/>
    <mergeCell ref="C302:C304"/>
    <mergeCell ref="F302:F304"/>
    <mergeCell ref="B291:B292"/>
    <mergeCell ref="C291:C292"/>
    <mergeCell ref="F291:F292"/>
    <mergeCell ref="B293:I293"/>
    <mergeCell ref="B295:I295"/>
    <mergeCell ref="B296:B298"/>
    <mergeCell ref="C296:C298"/>
    <mergeCell ref="F296:F298"/>
    <mergeCell ref="B286:B287"/>
    <mergeCell ref="C286:C287"/>
    <mergeCell ref="E286:E287"/>
    <mergeCell ref="F286:F287"/>
    <mergeCell ref="B288:B289"/>
    <mergeCell ref="C288:C289"/>
    <mergeCell ref="F288:F289"/>
    <mergeCell ref="B274:B278"/>
    <mergeCell ref="C274:C278"/>
    <mergeCell ref="E274:E275"/>
    <mergeCell ref="F274:F278"/>
    <mergeCell ref="B279:B285"/>
    <mergeCell ref="C279:C285"/>
    <mergeCell ref="F279:F285"/>
    <mergeCell ref="B259:B261"/>
    <mergeCell ref="C259:C261"/>
    <mergeCell ref="F259:F261"/>
    <mergeCell ref="B263:B264"/>
    <mergeCell ref="C263:C264"/>
    <mergeCell ref="B265:B273"/>
    <mergeCell ref="C265:C273"/>
    <mergeCell ref="F265:F273"/>
    <mergeCell ref="B234:B247"/>
    <mergeCell ref="C234:C247"/>
    <mergeCell ref="F234:F238"/>
    <mergeCell ref="E235:E239"/>
    <mergeCell ref="E240:E247"/>
    <mergeCell ref="B248:B256"/>
    <mergeCell ref="C248:C256"/>
    <mergeCell ref="G217:G218"/>
    <mergeCell ref="H217:H218"/>
    <mergeCell ref="I217:I218"/>
    <mergeCell ref="B219:B228"/>
    <mergeCell ref="C219:C228"/>
    <mergeCell ref="B231:B233"/>
    <mergeCell ref="C231:C233"/>
    <mergeCell ref="F231:F233"/>
    <mergeCell ref="B209:B216"/>
    <mergeCell ref="C209:C216"/>
    <mergeCell ref="F209:F216"/>
    <mergeCell ref="B217:B218"/>
    <mergeCell ref="C217:C218"/>
    <mergeCell ref="F217:F218"/>
    <mergeCell ref="B201:B202"/>
    <mergeCell ref="C201:C202"/>
    <mergeCell ref="B204:B205"/>
    <mergeCell ref="C204:C205"/>
    <mergeCell ref="B207:B208"/>
    <mergeCell ref="C207:C208"/>
    <mergeCell ref="F185:F188"/>
    <mergeCell ref="B190:B195"/>
    <mergeCell ref="C190:C195"/>
    <mergeCell ref="B196:B197"/>
    <mergeCell ref="C196:C197"/>
    <mergeCell ref="F196:F197"/>
    <mergeCell ref="B176:B188"/>
    <mergeCell ref="C176:C188"/>
    <mergeCell ref="B167:B175"/>
    <mergeCell ref="C167:C175"/>
    <mergeCell ref="F167:F171"/>
    <mergeCell ref="F172:F175"/>
    <mergeCell ref="F176:F184"/>
    <mergeCell ref="B145:B147"/>
    <mergeCell ref="C145:C147"/>
    <mergeCell ref="B148:B157"/>
    <mergeCell ref="C148:C157"/>
    <mergeCell ref="B158:B166"/>
    <mergeCell ref="C158:C166"/>
    <mergeCell ref="B134:B144"/>
    <mergeCell ref="C134:C144"/>
    <mergeCell ref="F134:F142"/>
    <mergeCell ref="G141:G142"/>
    <mergeCell ref="H141:H142"/>
    <mergeCell ref="I141:I142"/>
    <mergeCell ref="D114:F114"/>
    <mergeCell ref="E116:E119"/>
    <mergeCell ref="F116:F119"/>
    <mergeCell ref="B121:B133"/>
    <mergeCell ref="C121:C133"/>
    <mergeCell ref="D127:F127"/>
    <mergeCell ref="E129:E132"/>
    <mergeCell ref="F129:F132"/>
    <mergeCell ref="B94:B95"/>
    <mergeCell ref="C94:C95"/>
    <mergeCell ref="B96:B108"/>
    <mergeCell ref="C96:C108"/>
    <mergeCell ref="B110:B120"/>
    <mergeCell ref="C110:C120"/>
    <mergeCell ref="B84:B93"/>
    <mergeCell ref="C84:C93"/>
    <mergeCell ref="F85:F86"/>
    <mergeCell ref="F88:F89"/>
    <mergeCell ref="E91:E92"/>
    <mergeCell ref="F91:F92"/>
    <mergeCell ref="I77:I78"/>
    <mergeCell ref="B80:B81"/>
    <mergeCell ref="C80:C81"/>
    <mergeCell ref="F80:F81"/>
    <mergeCell ref="B82:B83"/>
    <mergeCell ref="C82:C83"/>
    <mergeCell ref="F82:F83"/>
    <mergeCell ref="B65:B74"/>
    <mergeCell ref="C65:C74"/>
    <mergeCell ref="E66:E67"/>
    <mergeCell ref="E69:E70"/>
    <mergeCell ref="B75:I75"/>
    <mergeCell ref="B77:B78"/>
    <mergeCell ref="C77:C78"/>
    <mergeCell ref="F77:F78"/>
    <mergeCell ref="G77:G78"/>
    <mergeCell ref="H77:H78"/>
    <mergeCell ref="F56:F57"/>
    <mergeCell ref="E59:E61"/>
    <mergeCell ref="E63:E64"/>
    <mergeCell ref="B28:I28"/>
    <mergeCell ref="B29:B34"/>
    <mergeCell ref="C29:C34"/>
    <mergeCell ref="F29:F31"/>
    <mergeCell ref="B35:B49"/>
    <mergeCell ref="C35:C49"/>
    <mergeCell ref="E39:E40"/>
    <mergeCell ref="E41:E42"/>
    <mergeCell ref="C257:C258"/>
    <mergeCell ref="B257:B258"/>
    <mergeCell ref="B4:C5"/>
    <mergeCell ref="D4:D5"/>
    <mergeCell ref="E4:E5"/>
    <mergeCell ref="F4:F5"/>
    <mergeCell ref="G4:I4"/>
    <mergeCell ref="B6:I6"/>
    <mergeCell ref="B1:I1"/>
    <mergeCell ref="B24:B27"/>
    <mergeCell ref="C24:C27"/>
    <mergeCell ref="F24:F27"/>
    <mergeCell ref="G25:G26"/>
    <mergeCell ref="H25:H26"/>
    <mergeCell ref="I25:I26"/>
    <mergeCell ref="B7:B10"/>
    <mergeCell ref="C7:C10"/>
    <mergeCell ref="F7:F9"/>
    <mergeCell ref="B11:I11"/>
    <mergeCell ref="F17:F19"/>
    <mergeCell ref="F22:F23"/>
    <mergeCell ref="B50:B64"/>
    <mergeCell ref="C50:C64"/>
    <mergeCell ref="E56:E57"/>
  </mergeCells>
  <phoneticPr fontId="7"/>
  <printOptions horizontalCentered="1"/>
  <pageMargins left="0.59027777777777779" right="0.19652777777777777" top="0.39374999999999999" bottom="0.39305555555555555" header="0.51180555555555551" footer="0.19652777777777777"/>
  <pageSetup paperSize="9" scale="91" firstPageNumber="0" fitToHeight="0" orientation="portrait" verticalDpi="300" r:id="rId1"/>
  <headerFooter alignWithMargins="0">
    <oddFooter>&amp;R&amp;"ＭＳ ゴシック,標準"&amp;9自己点検シート（地域密着型介護老人福祉施設入所者生活介護）&amp;P</oddFooter>
  </headerFooter>
  <rowBreaks count="27" manualBreakCount="27">
    <brk id="49" max="16383" man="1"/>
    <brk id="61" max="9" man="1"/>
    <brk id="93" max="9" man="1"/>
    <brk id="109" max="9" man="1"/>
    <brk id="120" max="16383" man="1"/>
    <brk id="133" max="16383" man="1"/>
    <brk id="144" max="16383" man="1"/>
    <brk id="157" max="16383" man="1"/>
    <brk id="175" max="9" man="1"/>
    <brk id="188" max="9" man="1"/>
    <brk id="216" max="9" man="1"/>
    <brk id="218" max="9" man="1"/>
    <brk id="233" max="9" man="1"/>
    <brk id="247" max="9" man="1"/>
    <brk id="264" max="9" man="1"/>
    <brk id="278" max="9" man="1"/>
    <brk id="292" max="9" man="1"/>
    <brk id="366" max="16383" man="1"/>
    <brk id="383" max="16383" man="1"/>
    <brk id="397" max="9" man="1"/>
    <brk id="408" max="9" man="1"/>
    <brk id="411" max="9" man="1"/>
    <brk id="424" max="9" man="1"/>
    <brk id="435" max="9" man="1"/>
    <brk id="476" max="16383" man="1"/>
    <brk id="507" max="9" man="1"/>
    <brk id="521"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B22FD-4AC9-4701-9D4D-D35702AC3189}">
  <sheetPr>
    <tabColor rgb="FFFFFFCC"/>
    <pageSetUpPr fitToPage="1"/>
  </sheetPr>
  <dimension ref="A1:BS290"/>
  <sheetViews>
    <sheetView showGridLines="0" view="pageBreakPreview" zoomScale="70" zoomScaleNormal="55" zoomScaleSheetLayoutView="70" workbookViewId="0"/>
  </sheetViews>
  <sheetFormatPr defaultColWidth="4.5" defaultRowHeight="14.25" x14ac:dyDescent="0.15"/>
  <cols>
    <col min="1" max="1" width="0.875" style="405" customWidth="1"/>
    <col min="2" max="6" width="5.75" style="405" customWidth="1"/>
    <col min="7" max="8" width="8.125" style="405" customWidth="1"/>
    <col min="9" max="12" width="3.25" style="405" hidden="1" customWidth="1"/>
    <col min="13" max="14" width="3.25" style="405" customWidth="1"/>
    <col min="15" max="66" width="5.75" style="405" customWidth="1"/>
    <col min="67" max="67" width="1.125" style="405" customWidth="1"/>
    <col min="68" max="16384" width="4.5" style="405"/>
  </cols>
  <sheetData>
    <row r="1" spans="2:71" s="368" customFormat="1" ht="20.25" customHeight="1" x14ac:dyDescent="0.15">
      <c r="G1" s="369" t="s">
        <v>940</v>
      </c>
      <c r="H1" s="369"/>
      <c r="I1" s="369"/>
      <c r="J1" s="369"/>
      <c r="K1" s="369"/>
      <c r="L1" s="369"/>
      <c r="M1" s="369"/>
      <c r="N1" s="369"/>
      <c r="Q1" s="370" t="s">
        <v>941</v>
      </c>
      <c r="T1" s="369"/>
      <c r="U1" s="369"/>
      <c r="V1" s="369"/>
      <c r="W1" s="369"/>
      <c r="X1" s="369"/>
      <c r="Y1" s="369"/>
      <c r="Z1" s="369"/>
      <c r="AA1" s="369"/>
      <c r="AW1" s="371" t="s">
        <v>942</v>
      </c>
      <c r="AX1" s="1278" t="s">
        <v>1136</v>
      </c>
      <c r="AY1" s="1279"/>
      <c r="AZ1" s="1279"/>
      <c r="BA1" s="1279"/>
      <c r="BB1" s="1279"/>
      <c r="BC1" s="1279"/>
      <c r="BD1" s="1279"/>
      <c r="BE1" s="1279"/>
      <c r="BF1" s="1279"/>
      <c r="BG1" s="1279"/>
      <c r="BH1" s="1279"/>
      <c r="BI1" s="1279"/>
      <c r="BJ1" s="1279"/>
      <c r="BK1" s="1279"/>
      <c r="BL1" s="1279"/>
      <c r="BM1" s="1279"/>
      <c r="BN1" s="371" t="s">
        <v>944</v>
      </c>
    </row>
    <row r="2" spans="2:71" s="372" customFormat="1" ht="20.25" customHeight="1" x14ac:dyDescent="0.15">
      <c r="N2" s="370"/>
      <c r="Q2" s="370"/>
      <c r="R2" s="370"/>
      <c r="T2" s="371"/>
      <c r="U2" s="371"/>
      <c r="V2" s="371"/>
      <c r="W2" s="371"/>
      <c r="X2" s="371"/>
      <c r="Y2" s="371"/>
      <c r="Z2" s="371"/>
      <c r="AA2" s="371"/>
      <c r="AF2" s="373" t="s">
        <v>945</v>
      </c>
      <c r="AG2" s="1280">
        <v>6</v>
      </c>
      <c r="AH2" s="1280"/>
      <c r="AI2" s="373" t="s">
        <v>946</v>
      </c>
      <c r="AJ2" s="1281">
        <f>IF(AG2=0,"",YEAR(DATE(2018+AG2,1,1)))</f>
        <v>2024</v>
      </c>
      <c r="AK2" s="1281"/>
      <c r="AL2" s="374" t="s">
        <v>947</v>
      </c>
      <c r="AM2" s="374" t="s">
        <v>948</v>
      </c>
      <c r="AN2" s="1280">
        <v>4</v>
      </c>
      <c r="AO2" s="1280"/>
      <c r="AP2" s="374" t="s">
        <v>949</v>
      </c>
      <c r="AW2" s="371" t="s">
        <v>950</v>
      </c>
      <c r="AX2" s="1280" t="s">
        <v>951</v>
      </c>
      <c r="AY2" s="1280"/>
      <c r="AZ2" s="1280"/>
      <c r="BA2" s="1280"/>
      <c r="BB2" s="1280"/>
      <c r="BC2" s="1280"/>
      <c r="BD2" s="1280"/>
      <c r="BE2" s="1280"/>
      <c r="BF2" s="1280"/>
      <c r="BG2" s="1280"/>
      <c r="BH2" s="1280"/>
      <c r="BI2" s="1280"/>
      <c r="BJ2" s="1280"/>
      <c r="BK2" s="1280"/>
      <c r="BL2" s="1280"/>
      <c r="BM2" s="1280"/>
      <c r="BN2" s="371" t="s">
        <v>944</v>
      </c>
      <c r="BO2" s="371"/>
      <c r="BP2" s="371"/>
      <c r="BQ2" s="371"/>
    </row>
    <row r="3" spans="2:71" s="372" customFormat="1" ht="20.25" customHeight="1" x14ac:dyDescent="0.15">
      <c r="N3" s="370"/>
      <c r="Q3" s="370"/>
      <c r="S3" s="371"/>
      <c r="T3" s="371"/>
      <c r="U3" s="371"/>
      <c r="V3" s="371"/>
      <c r="W3" s="371"/>
      <c r="X3" s="371"/>
      <c r="Y3" s="371"/>
      <c r="AG3" s="375"/>
      <c r="AH3" s="375"/>
      <c r="AI3" s="376"/>
      <c r="AJ3" s="377"/>
      <c r="AK3" s="376"/>
      <c r="BH3" s="378" t="s">
        <v>952</v>
      </c>
      <c r="BI3" s="1282" t="s">
        <v>953</v>
      </c>
      <c r="BJ3" s="1188"/>
      <c r="BK3" s="1188"/>
      <c r="BL3" s="1283"/>
      <c r="BM3" s="371"/>
    </row>
    <row r="4" spans="2:71" s="372" customFormat="1" ht="20.25" customHeight="1" x14ac:dyDescent="0.15">
      <c r="B4" s="379"/>
      <c r="C4" s="379"/>
      <c r="D4" s="379"/>
      <c r="E4" s="379"/>
      <c r="F4" s="379"/>
      <c r="G4" s="379"/>
      <c r="H4" s="379"/>
      <c r="I4" s="379"/>
      <c r="J4" s="379"/>
      <c r="K4" s="379"/>
      <c r="L4" s="379"/>
      <c r="M4" s="379"/>
      <c r="N4" s="380"/>
      <c r="O4" s="379"/>
      <c r="P4" s="379"/>
      <c r="Q4" s="380"/>
      <c r="R4" s="379"/>
      <c r="S4" s="381"/>
      <c r="T4" s="381"/>
      <c r="U4" s="381"/>
      <c r="V4" s="381"/>
      <c r="W4" s="381"/>
      <c r="X4" s="381"/>
      <c r="Y4" s="381"/>
      <c r="Z4" s="379"/>
      <c r="AA4" s="379"/>
      <c r="AB4" s="379"/>
      <c r="AC4" s="379"/>
      <c r="AD4" s="379"/>
      <c r="AE4" s="379"/>
      <c r="AF4" s="379"/>
      <c r="AG4" s="382"/>
      <c r="AH4" s="382"/>
      <c r="AI4" s="383"/>
      <c r="AJ4" s="384"/>
      <c r="AK4" s="383"/>
      <c r="AL4" s="379"/>
      <c r="AM4" s="379"/>
      <c r="AN4" s="379"/>
      <c r="AO4" s="379"/>
      <c r="AP4" s="379"/>
      <c r="AQ4" s="379"/>
      <c r="AR4" s="379"/>
      <c r="AS4" s="379"/>
      <c r="AT4" s="379"/>
      <c r="AU4" s="379"/>
      <c r="AV4" s="379"/>
      <c r="BH4" s="378" t="s">
        <v>954</v>
      </c>
      <c r="BI4" s="1282" t="s">
        <v>955</v>
      </c>
      <c r="BJ4" s="1188"/>
      <c r="BK4" s="1188"/>
      <c r="BL4" s="1283"/>
      <c r="BM4" s="371"/>
    </row>
    <row r="5" spans="2:71" s="372" customFormat="1" ht="9" customHeight="1" x14ac:dyDescent="0.15">
      <c r="B5" s="379"/>
      <c r="C5" s="379"/>
      <c r="D5" s="379"/>
      <c r="E5" s="379"/>
      <c r="F5" s="379"/>
      <c r="G5" s="379"/>
      <c r="H5" s="379"/>
      <c r="I5" s="379"/>
      <c r="J5" s="379"/>
      <c r="K5" s="379"/>
      <c r="L5" s="379"/>
      <c r="M5" s="379"/>
      <c r="N5" s="380"/>
      <c r="O5" s="379"/>
      <c r="P5" s="379"/>
      <c r="Q5" s="380"/>
      <c r="R5" s="379"/>
      <c r="S5" s="381"/>
      <c r="T5" s="381"/>
      <c r="U5" s="381"/>
      <c r="V5" s="381"/>
      <c r="W5" s="381"/>
      <c r="X5" s="381"/>
      <c r="Y5" s="381"/>
      <c r="Z5" s="379"/>
      <c r="AA5" s="379"/>
      <c r="AB5" s="379"/>
      <c r="AC5" s="379"/>
      <c r="AD5" s="379"/>
      <c r="AE5" s="379"/>
      <c r="AF5" s="379"/>
      <c r="AG5" s="385"/>
      <c r="AH5" s="385"/>
      <c r="AI5" s="379"/>
      <c r="AJ5" s="379"/>
      <c r="AK5" s="379"/>
      <c r="AL5" s="379"/>
      <c r="AM5" s="379"/>
      <c r="AN5" s="386"/>
      <c r="AO5" s="386"/>
      <c r="AP5" s="386"/>
      <c r="AQ5" s="386"/>
      <c r="AR5" s="386"/>
      <c r="AS5" s="386"/>
      <c r="AT5" s="386"/>
      <c r="AU5" s="386"/>
      <c r="AV5" s="386"/>
      <c r="AW5" s="368"/>
      <c r="AX5" s="368"/>
      <c r="AY5" s="368"/>
      <c r="AZ5" s="368"/>
      <c r="BA5" s="368"/>
      <c r="BB5" s="368"/>
      <c r="BC5" s="368"/>
      <c r="BD5" s="368"/>
      <c r="BE5" s="368"/>
      <c r="BF5" s="368"/>
      <c r="BG5" s="368"/>
      <c r="BH5" s="368"/>
      <c r="BI5" s="368"/>
      <c r="BJ5" s="368"/>
      <c r="BK5" s="368"/>
      <c r="BL5" s="387"/>
      <c r="BM5" s="387"/>
    </row>
    <row r="6" spans="2:71" s="372" customFormat="1" ht="21" customHeight="1" x14ac:dyDescent="0.15">
      <c r="B6" s="388"/>
      <c r="C6" s="388"/>
      <c r="D6" s="388"/>
      <c r="E6" s="388"/>
      <c r="F6" s="388"/>
      <c r="G6" s="389"/>
      <c r="H6" s="389"/>
      <c r="I6" s="389"/>
      <c r="J6" s="389"/>
      <c r="K6" s="389"/>
      <c r="L6" s="389"/>
      <c r="M6" s="389"/>
      <c r="N6" s="389"/>
      <c r="O6" s="390"/>
      <c r="P6" s="390"/>
      <c r="Q6" s="390"/>
      <c r="R6" s="391"/>
      <c r="S6" s="390"/>
      <c r="T6" s="390"/>
      <c r="U6" s="390"/>
      <c r="V6" s="379"/>
      <c r="W6" s="379"/>
      <c r="X6" s="379"/>
      <c r="Y6" s="379"/>
      <c r="Z6" s="379"/>
      <c r="AA6" s="379"/>
      <c r="AB6" s="379"/>
      <c r="AC6" s="379"/>
      <c r="AD6" s="379"/>
      <c r="AE6" s="379"/>
      <c r="AF6" s="379"/>
      <c r="AG6" s="379"/>
      <c r="AH6" s="379"/>
      <c r="AI6" s="379"/>
      <c r="AJ6" s="379"/>
      <c r="AK6" s="379"/>
      <c r="AL6" s="379"/>
      <c r="AM6" s="379"/>
      <c r="AN6" s="386"/>
      <c r="AO6" s="386"/>
      <c r="AP6" s="386"/>
      <c r="AQ6" s="386"/>
      <c r="AR6" s="386"/>
      <c r="AS6" s="386" t="s">
        <v>956</v>
      </c>
      <c r="AT6" s="386"/>
      <c r="AU6" s="386"/>
      <c r="AV6" s="386"/>
      <c r="AW6" s="368"/>
      <c r="AX6" s="368"/>
      <c r="AY6" s="368"/>
      <c r="BA6" s="392"/>
      <c r="BB6" s="392"/>
      <c r="BC6" s="393"/>
      <c r="BD6" s="368"/>
      <c r="BE6" s="1309">
        <v>40</v>
      </c>
      <c r="BF6" s="1310"/>
      <c r="BG6" s="393" t="s">
        <v>957</v>
      </c>
      <c r="BH6" s="368"/>
      <c r="BI6" s="1309">
        <v>160</v>
      </c>
      <c r="BJ6" s="1310"/>
      <c r="BK6" s="393" t="s">
        <v>958</v>
      </c>
      <c r="BL6" s="368"/>
      <c r="BM6" s="387"/>
    </row>
    <row r="7" spans="2:71" s="372" customFormat="1" ht="5.25" customHeight="1" x14ac:dyDescent="0.15">
      <c r="B7" s="388"/>
      <c r="C7" s="388"/>
      <c r="D7" s="388"/>
      <c r="E7" s="388"/>
      <c r="F7" s="388"/>
      <c r="G7" s="394"/>
      <c r="H7" s="394"/>
      <c r="I7" s="394"/>
      <c r="J7" s="394"/>
      <c r="K7" s="394"/>
      <c r="L7" s="394"/>
      <c r="M7" s="394"/>
      <c r="N7" s="390"/>
      <c r="O7" s="390"/>
      <c r="P7" s="390"/>
      <c r="Q7" s="391"/>
      <c r="R7" s="390"/>
      <c r="S7" s="390"/>
      <c r="T7" s="390"/>
      <c r="U7" s="390"/>
      <c r="V7" s="379"/>
      <c r="W7" s="379"/>
      <c r="X7" s="379"/>
      <c r="Y7" s="379"/>
      <c r="Z7" s="379"/>
      <c r="AA7" s="379"/>
      <c r="AB7" s="379"/>
      <c r="AC7" s="379"/>
      <c r="AD7" s="379"/>
      <c r="AE7" s="379"/>
      <c r="AF7" s="379"/>
      <c r="AG7" s="379"/>
      <c r="AH7" s="379"/>
      <c r="AI7" s="379"/>
      <c r="AJ7" s="379"/>
      <c r="AK7" s="379"/>
      <c r="AL7" s="379"/>
      <c r="AM7" s="379"/>
      <c r="AN7" s="386"/>
      <c r="AO7" s="386"/>
      <c r="AP7" s="386"/>
      <c r="AQ7" s="386"/>
      <c r="AR7" s="386"/>
      <c r="AS7" s="386"/>
      <c r="AT7" s="386"/>
      <c r="AU7" s="386"/>
      <c r="AV7" s="386"/>
      <c r="AW7" s="386"/>
      <c r="AX7" s="386"/>
      <c r="AY7" s="386"/>
      <c r="AZ7" s="386"/>
      <c r="BA7" s="386"/>
      <c r="BB7" s="386"/>
      <c r="BC7" s="386"/>
      <c r="BD7" s="386"/>
      <c r="BE7" s="386"/>
      <c r="BF7" s="386"/>
      <c r="BG7" s="386"/>
      <c r="BH7" s="386"/>
      <c r="BI7" s="386"/>
      <c r="BJ7" s="386"/>
      <c r="BK7" s="386"/>
      <c r="BL7" s="395"/>
      <c r="BM7" s="395"/>
      <c r="BN7" s="379"/>
    </row>
    <row r="8" spans="2:71" s="372" customFormat="1" ht="21" customHeight="1" x14ac:dyDescent="0.15">
      <c r="B8" s="396"/>
      <c r="C8" s="396"/>
      <c r="D8" s="396"/>
      <c r="E8" s="396"/>
      <c r="F8" s="396"/>
      <c r="G8" s="391"/>
      <c r="H8" s="391"/>
      <c r="I8" s="391"/>
      <c r="J8" s="391"/>
      <c r="K8" s="391"/>
      <c r="L8" s="391"/>
      <c r="M8" s="391"/>
      <c r="N8" s="390"/>
      <c r="O8" s="390"/>
      <c r="P8" s="390"/>
      <c r="Q8" s="391"/>
      <c r="R8" s="390"/>
      <c r="S8" s="390"/>
      <c r="T8" s="390"/>
      <c r="U8" s="390"/>
      <c r="V8" s="379"/>
      <c r="W8" s="379"/>
      <c r="X8" s="379"/>
      <c r="Y8" s="379"/>
      <c r="Z8" s="379"/>
      <c r="AA8" s="379"/>
      <c r="AB8" s="379"/>
      <c r="AC8" s="379"/>
      <c r="AD8" s="379"/>
      <c r="AE8" s="379"/>
      <c r="AF8" s="379"/>
      <c r="AG8" s="379"/>
      <c r="AH8" s="379"/>
      <c r="AI8" s="379"/>
      <c r="AJ8" s="379"/>
      <c r="AK8" s="379"/>
      <c r="AL8" s="379"/>
      <c r="AM8" s="379"/>
      <c r="AN8" s="397"/>
      <c r="AO8" s="397"/>
      <c r="AP8" s="397"/>
      <c r="AQ8" s="389"/>
      <c r="AR8" s="398"/>
      <c r="AS8" s="399"/>
      <c r="AT8" s="399"/>
      <c r="AU8" s="388"/>
      <c r="AV8" s="392"/>
      <c r="AW8" s="392"/>
      <c r="AX8" s="392"/>
      <c r="AY8" s="400"/>
      <c r="AZ8" s="400"/>
      <c r="BA8" s="386"/>
      <c r="BB8" s="392"/>
      <c r="BC8" s="392"/>
      <c r="BD8" s="391"/>
      <c r="BE8" s="386"/>
      <c r="BF8" s="386" t="s">
        <v>959</v>
      </c>
      <c r="BG8" s="386"/>
      <c r="BH8" s="386"/>
      <c r="BI8" s="1311">
        <f>DAY(EOMONTH(DATE(AJ2,AN2,1),0))</f>
        <v>30</v>
      </c>
      <c r="BJ8" s="1312"/>
      <c r="BK8" s="386" t="s">
        <v>960</v>
      </c>
      <c r="BL8" s="386"/>
      <c r="BM8" s="386"/>
      <c r="BN8" s="379"/>
      <c r="BQ8" s="371"/>
      <c r="BR8" s="371"/>
      <c r="BS8" s="371"/>
    </row>
    <row r="9" spans="2:71" s="372" customFormat="1" ht="5.25" customHeight="1" x14ac:dyDescent="0.15">
      <c r="B9" s="396"/>
      <c r="C9" s="396"/>
      <c r="D9" s="396"/>
      <c r="E9" s="396"/>
      <c r="F9" s="396"/>
      <c r="G9" s="391"/>
      <c r="H9" s="391"/>
      <c r="I9" s="391"/>
      <c r="J9" s="391"/>
      <c r="K9" s="391"/>
      <c r="L9" s="391"/>
      <c r="M9" s="391"/>
      <c r="N9" s="390"/>
      <c r="O9" s="390"/>
      <c r="P9" s="390"/>
      <c r="Q9" s="391"/>
      <c r="R9" s="390"/>
      <c r="S9" s="390"/>
      <c r="T9" s="390"/>
      <c r="U9" s="390"/>
      <c r="V9" s="379"/>
      <c r="W9" s="379"/>
      <c r="X9" s="379"/>
      <c r="Y9" s="379"/>
      <c r="Z9" s="379"/>
      <c r="AA9" s="379"/>
      <c r="AB9" s="379"/>
      <c r="AC9" s="379"/>
      <c r="AD9" s="379"/>
      <c r="AE9" s="379"/>
      <c r="AF9" s="379"/>
      <c r="AG9" s="379"/>
      <c r="AH9" s="379"/>
      <c r="AI9" s="379"/>
      <c r="AJ9" s="379"/>
      <c r="AK9" s="379"/>
      <c r="AL9" s="379"/>
      <c r="AM9" s="379"/>
      <c r="AN9" s="397"/>
      <c r="AO9" s="397"/>
      <c r="AP9" s="397"/>
      <c r="AQ9" s="389"/>
      <c r="AR9" s="398"/>
      <c r="AS9" s="399"/>
      <c r="AT9" s="399"/>
      <c r="AU9" s="388"/>
      <c r="AV9" s="392"/>
      <c r="AW9" s="392"/>
      <c r="AX9" s="392"/>
      <c r="AY9" s="400"/>
      <c r="AZ9" s="400"/>
      <c r="BA9" s="386"/>
      <c r="BB9" s="392"/>
      <c r="BC9" s="392"/>
      <c r="BD9" s="391"/>
      <c r="BE9" s="386"/>
      <c r="BF9" s="386"/>
      <c r="BG9" s="386"/>
      <c r="BH9" s="386"/>
      <c r="BI9" s="391"/>
      <c r="BJ9" s="391"/>
      <c r="BK9" s="386"/>
      <c r="BL9" s="386"/>
      <c r="BM9" s="386"/>
      <c r="BN9" s="379"/>
      <c r="BQ9" s="371"/>
      <c r="BR9" s="371"/>
      <c r="BS9" s="371"/>
    </row>
    <row r="10" spans="2:71" s="372" customFormat="1" ht="21" customHeight="1" x14ac:dyDescent="0.15">
      <c r="B10" s="396"/>
      <c r="C10" s="396"/>
      <c r="D10" s="396"/>
      <c r="E10" s="396"/>
      <c r="F10" s="396"/>
      <c r="G10" s="391"/>
      <c r="H10" s="391"/>
      <c r="I10" s="391"/>
      <c r="J10" s="391"/>
      <c r="K10" s="391"/>
      <c r="L10" s="391"/>
      <c r="M10" s="391"/>
      <c r="N10" s="390"/>
      <c r="O10" s="390"/>
      <c r="P10" s="390"/>
      <c r="Q10" s="391"/>
      <c r="R10" s="390"/>
      <c r="S10" s="390"/>
      <c r="T10" s="390"/>
      <c r="U10" s="390"/>
      <c r="V10" s="379"/>
      <c r="W10" s="379"/>
      <c r="X10" s="379"/>
      <c r="Y10" s="379"/>
      <c r="Z10" s="379"/>
      <c r="AA10" s="379"/>
      <c r="AB10" s="379"/>
      <c r="AC10" s="379"/>
      <c r="AD10" s="379"/>
      <c r="AE10" s="379"/>
      <c r="AF10" s="379"/>
      <c r="AG10" s="379"/>
      <c r="AH10" s="379"/>
      <c r="AI10" s="379"/>
      <c r="AJ10" s="379"/>
      <c r="AK10" s="379"/>
      <c r="AL10" s="379"/>
      <c r="AM10" s="379"/>
      <c r="AN10" s="397"/>
      <c r="AO10" s="397"/>
      <c r="AP10" s="397"/>
      <c r="AQ10" s="389"/>
      <c r="AR10" s="398"/>
      <c r="AS10" s="399"/>
      <c r="AT10" s="399"/>
      <c r="AU10" s="386" t="s">
        <v>961</v>
      </c>
      <c r="AV10" s="392"/>
      <c r="AW10" s="386"/>
      <c r="AX10" s="389"/>
      <c r="AY10" s="389"/>
      <c r="AZ10" s="401"/>
      <c r="BA10" s="386"/>
      <c r="BB10" s="402"/>
      <c r="BC10" s="402"/>
      <c r="BD10" s="402"/>
      <c r="BE10" s="386"/>
      <c r="BF10" s="386"/>
      <c r="BG10" s="395" t="s">
        <v>962</v>
      </c>
      <c r="BH10" s="386"/>
      <c r="BI10" s="1309"/>
      <c r="BJ10" s="1310"/>
      <c r="BK10" s="393" t="s">
        <v>963</v>
      </c>
      <c r="BL10" s="386"/>
      <c r="BM10" s="386"/>
      <c r="BN10" s="379"/>
      <c r="BQ10" s="371"/>
      <c r="BR10" s="371"/>
      <c r="BS10" s="371"/>
    </row>
    <row r="11" spans="2:71" ht="5.25" customHeight="1" thickBot="1" x14ac:dyDescent="0.2">
      <c r="B11" s="403"/>
      <c r="C11" s="403"/>
      <c r="D11" s="403"/>
      <c r="E11" s="403"/>
      <c r="F11" s="403"/>
      <c r="G11" s="404"/>
      <c r="H11" s="404"/>
      <c r="I11" s="404"/>
      <c r="J11" s="404"/>
      <c r="K11" s="404"/>
      <c r="L11" s="404"/>
      <c r="M11" s="404"/>
      <c r="N11" s="404"/>
      <c r="O11" s="403"/>
      <c r="P11" s="403"/>
      <c r="Q11" s="403"/>
      <c r="R11" s="403"/>
      <c r="S11" s="403"/>
      <c r="T11" s="403"/>
      <c r="U11" s="403"/>
      <c r="V11" s="403"/>
      <c r="W11" s="403"/>
      <c r="X11" s="403"/>
      <c r="Y11" s="403"/>
      <c r="Z11" s="403"/>
      <c r="AA11" s="403"/>
      <c r="AB11" s="403"/>
      <c r="AC11" s="403"/>
      <c r="AD11" s="403"/>
      <c r="AE11" s="403"/>
      <c r="AF11" s="403"/>
      <c r="AG11" s="404"/>
      <c r="AH11" s="403"/>
      <c r="AI11" s="403"/>
      <c r="AJ11" s="403"/>
      <c r="AK11" s="403"/>
      <c r="AL11" s="403"/>
      <c r="AM11" s="403"/>
      <c r="AN11" s="403"/>
      <c r="AO11" s="403"/>
      <c r="AP11" s="403"/>
      <c r="AQ11" s="403"/>
      <c r="AR11" s="403"/>
      <c r="AS11" s="403"/>
      <c r="AT11" s="403"/>
      <c r="AU11" s="403"/>
      <c r="AV11" s="403"/>
      <c r="AX11" s="406"/>
      <c r="BO11" s="407"/>
      <c r="BP11" s="407"/>
      <c r="BQ11" s="407"/>
    </row>
    <row r="12" spans="2:71" ht="21.6" customHeight="1" x14ac:dyDescent="0.15">
      <c r="B12" s="1232" t="s">
        <v>964</v>
      </c>
      <c r="C12" s="1235" t="s">
        <v>965</v>
      </c>
      <c r="D12" s="1238" t="s">
        <v>966</v>
      </c>
      <c r="E12" s="1239"/>
      <c r="F12" s="1240"/>
      <c r="G12" s="1238" t="s">
        <v>967</v>
      </c>
      <c r="H12" s="1247"/>
      <c r="I12" s="408"/>
      <c r="J12" s="409"/>
      <c r="K12" s="408"/>
      <c r="L12" s="409"/>
      <c r="M12" s="1252" t="s">
        <v>968</v>
      </c>
      <c r="N12" s="1253"/>
      <c r="O12" s="1286" t="s">
        <v>969</v>
      </c>
      <c r="P12" s="1287"/>
      <c r="Q12" s="1287"/>
      <c r="R12" s="1247"/>
      <c r="S12" s="1286" t="s">
        <v>970</v>
      </c>
      <c r="T12" s="1287"/>
      <c r="U12" s="1287"/>
      <c r="V12" s="1287"/>
      <c r="W12" s="1247"/>
      <c r="X12" s="410"/>
      <c r="Y12" s="410"/>
      <c r="Z12" s="411"/>
      <c r="AA12" s="1292" t="s">
        <v>971</v>
      </c>
      <c r="AB12" s="1239"/>
      <c r="AC12" s="1239"/>
      <c r="AD12" s="1239"/>
      <c r="AE12" s="1239"/>
      <c r="AF12" s="1239"/>
      <c r="AG12" s="1239"/>
      <c r="AH12" s="1239"/>
      <c r="AI12" s="1239"/>
      <c r="AJ12" s="1239"/>
      <c r="AK12" s="1239"/>
      <c r="AL12" s="1239"/>
      <c r="AM12" s="1239"/>
      <c r="AN12" s="1239"/>
      <c r="AO12" s="1239"/>
      <c r="AP12" s="1239"/>
      <c r="AQ12" s="1239"/>
      <c r="AR12" s="1239"/>
      <c r="AS12" s="1239"/>
      <c r="AT12" s="1239"/>
      <c r="AU12" s="1239"/>
      <c r="AV12" s="1239"/>
      <c r="AW12" s="1239"/>
      <c r="AX12" s="1239"/>
      <c r="AY12" s="1239"/>
      <c r="AZ12" s="1239"/>
      <c r="BA12" s="1239"/>
      <c r="BB12" s="1239"/>
      <c r="BC12" s="1239"/>
      <c r="BD12" s="1239"/>
      <c r="BE12" s="1239"/>
      <c r="BF12" s="1293" t="str">
        <f>IF(BI3="４週","(12)1～4週目の勤務時間数合計","(12)1か月の勤務時間数　合計")</f>
        <v>(12)1～4週目の勤務時間数合計</v>
      </c>
      <c r="BG12" s="1294"/>
      <c r="BH12" s="1299" t="s">
        <v>972</v>
      </c>
      <c r="BI12" s="1300"/>
      <c r="BJ12" s="1238" t="s">
        <v>973</v>
      </c>
      <c r="BK12" s="1287"/>
      <c r="BL12" s="1287"/>
      <c r="BM12" s="1287"/>
      <c r="BN12" s="1305"/>
    </row>
    <row r="13" spans="2:71" ht="20.25" customHeight="1" x14ac:dyDescent="0.15">
      <c r="B13" s="1233"/>
      <c r="C13" s="1236"/>
      <c r="D13" s="1241"/>
      <c r="E13" s="1242"/>
      <c r="F13" s="1243"/>
      <c r="G13" s="1248"/>
      <c r="H13" s="1249"/>
      <c r="I13" s="412"/>
      <c r="J13" s="413"/>
      <c r="K13" s="412"/>
      <c r="L13" s="413"/>
      <c r="M13" s="1254"/>
      <c r="N13" s="1255"/>
      <c r="O13" s="1288"/>
      <c r="P13" s="1289"/>
      <c r="Q13" s="1289"/>
      <c r="R13" s="1249"/>
      <c r="S13" s="1288"/>
      <c r="T13" s="1289"/>
      <c r="U13" s="1289"/>
      <c r="V13" s="1289"/>
      <c r="W13" s="1249"/>
      <c r="X13" s="414"/>
      <c r="Y13" s="414"/>
      <c r="Z13" s="415"/>
      <c r="AA13" s="1285" t="s">
        <v>974</v>
      </c>
      <c r="AB13" s="1285"/>
      <c r="AC13" s="1285"/>
      <c r="AD13" s="1285"/>
      <c r="AE13" s="1285"/>
      <c r="AF13" s="1285"/>
      <c r="AG13" s="1308"/>
      <c r="AH13" s="1284" t="s">
        <v>975</v>
      </c>
      <c r="AI13" s="1285"/>
      <c r="AJ13" s="1285"/>
      <c r="AK13" s="1285"/>
      <c r="AL13" s="1285"/>
      <c r="AM13" s="1285"/>
      <c r="AN13" s="1308"/>
      <c r="AO13" s="1284" t="s">
        <v>976</v>
      </c>
      <c r="AP13" s="1285"/>
      <c r="AQ13" s="1285"/>
      <c r="AR13" s="1285"/>
      <c r="AS13" s="1285"/>
      <c r="AT13" s="1285"/>
      <c r="AU13" s="1308"/>
      <c r="AV13" s="1284" t="s">
        <v>977</v>
      </c>
      <c r="AW13" s="1285"/>
      <c r="AX13" s="1285"/>
      <c r="AY13" s="1285"/>
      <c r="AZ13" s="1285"/>
      <c r="BA13" s="1285"/>
      <c r="BB13" s="1308"/>
      <c r="BC13" s="1284" t="s">
        <v>978</v>
      </c>
      <c r="BD13" s="1285"/>
      <c r="BE13" s="1285"/>
      <c r="BF13" s="1295"/>
      <c r="BG13" s="1296"/>
      <c r="BH13" s="1301"/>
      <c r="BI13" s="1302"/>
      <c r="BJ13" s="1248"/>
      <c r="BK13" s="1289"/>
      <c r="BL13" s="1289"/>
      <c r="BM13" s="1289"/>
      <c r="BN13" s="1306"/>
    </row>
    <row r="14" spans="2:71" ht="20.25" customHeight="1" x14ac:dyDescent="0.15">
      <c r="B14" s="1233"/>
      <c r="C14" s="1236"/>
      <c r="D14" s="1241"/>
      <c r="E14" s="1242"/>
      <c r="F14" s="1243"/>
      <c r="G14" s="1248"/>
      <c r="H14" s="1249"/>
      <c r="I14" s="412"/>
      <c r="J14" s="413"/>
      <c r="K14" s="412"/>
      <c r="L14" s="413"/>
      <c r="M14" s="1254"/>
      <c r="N14" s="1255"/>
      <c r="O14" s="1288"/>
      <c r="P14" s="1289"/>
      <c r="Q14" s="1289"/>
      <c r="R14" s="1249"/>
      <c r="S14" s="1288"/>
      <c r="T14" s="1289"/>
      <c r="U14" s="1289"/>
      <c r="V14" s="1289"/>
      <c r="W14" s="1249"/>
      <c r="X14" s="414"/>
      <c r="Y14" s="414"/>
      <c r="Z14" s="415"/>
      <c r="AA14" s="416">
        <v>1</v>
      </c>
      <c r="AB14" s="417">
        <v>2</v>
      </c>
      <c r="AC14" s="417">
        <v>3</v>
      </c>
      <c r="AD14" s="417">
        <v>4</v>
      </c>
      <c r="AE14" s="417">
        <v>5</v>
      </c>
      <c r="AF14" s="417">
        <v>6</v>
      </c>
      <c r="AG14" s="418">
        <v>7</v>
      </c>
      <c r="AH14" s="419">
        <v>8</v>
      </c>
      <c r="AI14" s="417">
        <v>9</v>
      </c>
      <c r="AJ14" s="417">
        <v>10</v>
      </c>
      <c r="AK14" s="417">
        <v>11</v>
      </c>
      <c r="AL14" s="417">
        <v>12</v>
      </c>
      <c r="AM14" s="417">
        <v>13</v>
      </c>
      <c r="AN14" s="418">
        <v>14</v>
      </c>
      <c r="AO14" s="416">
        <v>15</v>
      </c>
      <c r="AP14" s="417">
        <v>16</v>
      </c>
      <c r="AQ14" s="417">
        <v>17</v>
      </c>
      <c r="AR14" s="417">
        <v>18</v>
      </c>
      <c r="AS14" s="417">
        <v>19</v>
      </c>
      <c r="AT14" s="417">
        <v>20</v>
      </c>
      <c r="AU14" s="418">
        <v>21</v>
      </c>
      <c r="AV14" s="419">
        <v>22</v>
      </c>
      <c r="AW14" s="417">
        <v>23</v>
      </c>
      <c r="AX14" s="417">
        <v>24</v>
      </c>
      <c r="AY14" s="417">
        <v>25</v>
      </c>
      <c r="AZ14" s="417">
        <v>26</v>
      </c>
      <c r="BA14" s="417">
        <v>27</v>
      </c>
      <c r="BB14" s="418">
        <v>28</v>
      </c>
      <c r="BC14" s="420" t="str">
        <f>IF($BI$3="実績",IF(DAY(DATE($AJ$2,$AN$2,29))=29,29,""),"")</f>
        <v/>
      </c>
      <c r="BD14" s="421" t="str">
        <f>IF($BI$3="実績",IF(DAY(DATE($AJ$2,$AN$2,30))=30,30,""),"")</f>
        <v/>
      </c>
      <c r="BE14" s="422" t="str">
        <f>IF($BI$3="実績",IF(DAY(DATE($AJ$2,$AN$2,31))=31,31,""),"")</f>
        <v/>
      </c>
      <c r="BF14" s="1295"/>
      <c r="BG14" s="1296"/>
      <c r="BH14" s="1301"/>
      <c r="BI14" s="1302"/>
      <c r="BJ14" s="1248"/>
      <c r="BK14" s="1289"/>
      <c r="BL14" s="1289"/>
      <c r="BM14" s="1289"/>
      <c r="BN14" s="1306"/>
    </row>
    <row r="15" spans="2:71" ht="20.25" hidden="1" customHeight="1" x14ac:dyDescent="0.15">
      <c r="B15" s="1233"/>
      <c r="C15" s="1236"/>
      <c r="D15" s="1241"/>
      <c r="E15" s="1242"/>
      <c r="F15" s="1243"/>
      <c r="G15" s="1248"/>
      <c r="H15" s="1249"/>
      <c r="I15" s="412"/>
      <c r="J15" s="413"/>
      <c r="K15" s="412"/>
      <c r="L15" s="413"/>
      <c r="M15" s="1254"/>
      <c r="N15" s="1255"/>
      <c r="O15" s="1288"/>
      <c r="P15" s="1289"/>
      <c r="Q15" s="1289"/>
      <c r="R15" s="1249"/>
      <c r="S15" s="1288"/>
      <c r="T15" s="1289"/>
      <c r="U15" s="1289"/>
      <c r="V15" s="1289"/>
      <c r="W15" s="1249"/>
      <c r="X15" s="414"/>
      <c r="Y15" s="414"/>
      <c r="Z15" s="415"/>
      <c r="AA15" s="416">
        <f>WEEKDAY(DATE($AJ$2,$AN$2,1))</f>
        <v>2</v>
      </c>
      <c r="AB15" s="417">
        <f>WEEKDAY(DATE($AJ$2,$AN$2,2))</f>
        <v>3</v>
      </c>
      <c r="AC15" s="417">
        <f>WEEKDAY(DATE($AJ$2,$AN$2,3))</f>
        <v>4</v>
      </c>
      <c r="AD15" s="417">
        <f>WEEKDAY(DATE($AJ$2,$AN$2,4))</f>
        <v>5</v>
      </c>
      <c r="AE15" s="417">
        <f>WEEKDAY(DATE($AJ$2,$AN$2,5))</f>
        <v>6</v>
      </c>
      <c r="AF15" s="417">
        <f>WEEKDAY(DATE($AJ$2,$AN$2,6))</f>
        <v>7</v>
      </c>
      <c r="AG15" s="418">
        <f>WEEKDAY(DATE($AJ$2,$AN$2,7))</f>
        <v>1</v>
      </c>
      <c r="AH15" s="419">
        <f>WEEKDAY(DATE($AJ$2,$AN$2,8))</f>
        <v>2</v>
      </c>
      <c r="AI15" s="417">
        <f>WEEKDAY(DATE($AJ$2,$AN$2,9))</f>
        <v>3</v>
      </c>
      <c r="AJ15" s="417">
        <f>WEEKDAY(DATE($AJ$2,$AN$2,10))</f>
        <v>4</v>
      </c>
      <c r="AK15" s="417">
        <f>WEEKDAY(DATE($AJ$2,$AN$2,11))</f>
        <v>5</v>
      </c>
      <c r="AL15" s="417">
        <f>WEEKDAY(DATE($AJ$2,$AN$2,12))</f>
        <v>6</v>
      </c>
      <c r="AM15" s="417">
        <f>WEEKDAY(DATE($AJ$2,$AN$2,13))</f>
        <v>7</v>
      </c>
      <c r="AN15" s="418">
        <f>WEEKDAY(DATE($AJ$2,$AN$2,14))</f>
        <v>1</v>
      </c>
      <c r="AO15" s="419">
        <f>WEEKDAY(DATE($AJ$2,$AN$2,15))</f>
        <v>2</v>
      </c>
      <c r="AP15" s="417">
        <f>WEEKDAY(DATE($AJ$2,$AN$2,16))</f>
        <v>3</v>
      </c>
      <c r="AQ15" s="417">
        <f>WEEKDAY(DATE($AJ$2,$AN$2,17))</f>
        <v>4</v>
      </c>
      <c r="AR15" s="417">
        <f>WEEKDAY(DATE($AJ$2,$AN$2,18))</f>
        <v>5</v>
      </c>
      <c r="AS15" s="417">
        <f>WEEKDAY(DATE($AJ$2,$AN$2,19))</f>
        <v>6</v>
      </c>
      <c r="AT15" s="417">
        <f>WEEKDAY(DATE($AJ$2,$AN$2,20))</f>
        <v>7</v>
      </c>
      <c r="AU15" s="418">
        <f>WEEKDAY(DATE($AJ$2,$AN$2,21))</f>
        <v>1</v>
      </c>
      <c r="AV15" s="419">
        <f>WEEKDAY(DATE($AJ$2,$AN$2,22))</f>
        <v>2</v>
      </c>
      <c r="AW15" s="417">
        <f>WEEKDAY(DATE($AJ$2,$AN$2,23))</f>
        <v>3</v>
      </c>
      <c r="AX15" s="417">
        <f>WEEKDAY(DATE($AJ$2,$AN$2,24))</f>
        <v>4</v>
      </c>
      <c r="AY15" s="417">
        <f>WEEKDAY(DATE($AJ$2,$AN$2,25))</f>
        <v>5</v>
      </c>
      <c r="AZ15" s="417">
        <f>WEEKDAY(DATE($AJ$2,$AN$2,26))</f>
        <v>6</v>
      </c>
      <c r="BA15" s="417">
        <f>WEEKDAY(DATE($AJ$2,$AN$2,27))</f>
        <v>7</v>
      </c>
      <c r="BB15" s="418">
        <f>WEEKDAY(DATE($AJ$2,$AN$2,28))</f>
        <v>1</v>
      </c>
      <c r="BC15" s="419">
        <f>IF(BC14=29,WEEKDAY(DATE($AJ$2,$AN$2,29)),0)</f>
        <v>0</v>
      </c>
      <c r="BD15" s="417">
        <f>IF(BD14=30,WEEKDAY(DATE($AJ$2,$AN$2,30)),0)</f>
        <v>0</v>
      </c>
      <c r="BE15" s="418">
        <f>IF(BE14=31,WEEKDAY(DATE($AJ$2,$AN$2,31)),0)</f>
        <v>0</v>
      </c>
      <c r="BF15" s="1295"/>
      <c r="BG15" s="1296"/>
      <c r="BH15" s="1301"/>
      <c r="BI15" s="1302"/>
      <c r="BJ15" s="1248"/>
      <c r="BK15" s="1289"/>
      <c r="BL15" s="1289"/>
      <c r="BM15" s="1289"/>
      <c r="BN15" s="1306"/>
    </row>
    <row r="16" spans="2:71" ht="20.25" customHeight="1" thickBot="1" x14ac:dyDescent="0.2">
      <c r="B16" s="1234"/>
      <c r="C16" s="1237"/>
      <c r="D16" s="1244"/>
      <c r="E16" s="1245"/>
      <c r="F16" s="1246"/>
      <c r="G16" s="1250"/>
      <c r="H16" s="1251"/>
      <c r="I16" s="423"/>
      <c r="J16" s="424"/>
      <c r="K16" s="423"/>
      <c r="L16" s="424"/>
      <c r="M16" s="1256"/>
      <c r="N16" s="1257"/>
      <c r="O16" s="1290"/>
      <c r="P16" s="1291"/>
      <c r="Q16" s="1291"/>
      <c r="R16" s="1251"/>
      <c r="S16" s="1290"/>
      <c r="T16" s="1291"/>
      <c r="U16" s="1291"/>
      <c r="V16" s="1291"/>
      <c r="W16" s="1251"/>
      <c r="X16" s="425"/>
      <c r="Y16" s="425"/>
      <c r="Z16" s="426"/>
      <c r="AA16" s="427" t="str">
        <f>IF(AA15=1,"日",IF(AA15=2,"月",IF(AA15=3,"火",IF(AA15=4,"水",IF(AA15=5,"木",IF(AA15=6,"金","土"))))))</f>
        <v>月</v>
      </c>
      <c r="AB16" s="428" t="str">
        <f t="shared" ref="AB16:BB16" si="0">IF(AB15=1,"日",IF(AB15=2,"月",IF(AB15=3,"火",IF(AB15=4,"水",IF(AB15=5,"木",IF(AB15=6,"金","土"))))))</f>
        <v>火</v>
      </c>
      <c r="AC16" s="428" t="str">
        <f t="shared" si="0"/>
        <v>水</v>
      </c>
      <c r="AD16" s="428" t="str">
        <f t="shared" si="0"/>
        <v>木</v>
      </c>
      <c r="AE16" s="428" t="str">
        <f t="shared" si="0"/>
        <v>金</v>
      </c>
      <c r="AF16" s="428" t="str">
        <f t="shared" si="0"/>
        <v>土</v>
      </c>
      <c r="AG16" s="429" t="str">
        <f t="shared" si="0"/>
        <v>日</v>
      </c>
      <c r="AH16" s="430" t="str">
        <f>IF(AH15=1,"日",IF(AH15=2,"月",IF(AH15=3,"火",IF(AH15=4,"水",IF(AH15=5,"木",IF(AH15=6,"金","土"))))))</f>
        <v>月</v>
      </c>
      <c r="AI16" s="428" t="str">
        <f t="shared" si="0"/>
        <v>火</v>
      </c>
      <c r="AJ16" s="428" t="str">
        <f t="shared" si="0"/>
        <v>水</v>
      </c>
      <c r="AK16" s="428" t="str">
        <f t="shared" si="0"/>
        <v>木</v>
      </c>
      <c r="AL16" s="428" t="str">
        <f t="shared" si="0"/>
        <v>金</v>
      </c>
      <c r="AM16" s="428" t="str">
        <f t="shared" si="0"/>
        <v>土</v>
      </c>
      <c r="AN16" s="429" t="str">
        <f t="shared" si="0"/>
        <v>日</v>
      </c>
      <c r="AO16" s="430" t="str">
        <f>IF(AO15=1,"日",IF(AO15=2,"月",IF(AO15=3,"火",IF(AO15=4,"水",IF(AO15=5,"木",IF(AO15=6,"金","土"))))))</f>
        <v>月</v>
      </c>
      <c r="AP16" s="428" t="str">
        <f t="shared" si="0"/>
        <v>火</v>
      </c>
      <c r="AQ16" s="428" t="str">
        <f t="shared" si="0"/>
        <v>水</v>
      </c>
      <c r="AR16" s="428" t="str">
        <f t="shared" si="0"/>
        <v>木</v>
      </c>
      <c r="AS16" s="428" t="str">
        <f t="shared" si="0"/>
        <v>金</v>
      </c>
      <c r="AT16" s="428" t="str">
        <f t="shared" si="0"/>
        <v>土</v>
      </c>
      <c r="AU16" s="429" t="str">
        <f t="shared" si="0"/>
        <v>日</v>
      </c>
      <c r="AV16" s="430" t="str">
        <f>IF(AV15=1,"日",IF(AV15=2,"月",IF(AV15=3,"火",IF(AV15=4,"水",IF(AV15=5,"木",IF(AV15=6,"金","土"))))))</f>
        <v>月</v>
      </c>
      <c r="AW16" s="428" t="str">
        <f t="shared" si="0"/>
        <v>火</v>
      </c>
      <c r="AX16" s="428" t="str">
        <f t="shared" si="0"/>
        <v>水</v>
      </c>
      <c r="AY16" s="428" t="str">
        <f t="shared" si="0"/>
        <v>木</v>
      </c>
      <c r="AZ16" s="428" t="str">
        <f t="shared" si="0"/>
        <v>金</v>
      </c>
      <c r="BA16" s="428" t="str">
        <f t="shared" si="0"/>
        <v>土</v>
      </c>
      <c r="BB16" s="429" t="str">
        <f t="shared" si="0"/>
        <v>日</v>
      </c>
      <c r="BC16" s="428" t="str">
        <f>IF(BC15=1,"日",IF(BC15=2,"月",IF(BC15=3,"火",IF(BC15=4,"水",IF(BC15=5,"木",IF(BC15=6,"金",IF(BC15=0,"","土")))))))</f>
        <v/>
      </c>
      <c r="BD16" s="428" t="str">
        <f>IF(BD15=1,"日",IF(BD15=2,"月",IF(BD15=3,"火",IF(BD15=4,"水",IF(BD15=5,"木",IF(BD15=6,"金",IF(BD15=0,"","土")))))))</f>
        <v/>
      </c>
      <c r="BE16" s="428" t="str">
        <f>IF(BE15=1,"日",IF(BE15=2,"月",IF(BE15=3,"火",IF(BE15=4,"水",IF(BE15=5,"木",IF(BE15=6,"金",IF(BE15=0,"","土")))))))</f>
        <v/>
      </c>
      <c r="BF16" s="1297"/>
      <c r="BG16" s="1298"/>
      <c r="BH16" s="1303"/>
      <c r="BI16" s="1304"/>
      <c r="BJ16" s="1250"/>
      <c r="BK16" s="1291"/>
      <c r="BL16" s="1291"/>
      <c r="BM16" s="1291"/>
      <c r="BN16" s="1307"/>
    </row>
    <row r="17" spans="2:66" ht="20.25" customHeight="1" x14ac:dyDescent="0.15">
      <c r="B17" s="1183">
        <f>B15+1</f>
        <v>1</v>
      </c>
      <c r="C17" s="1265"/>
      <c r="D17" s="1266"/>
      <c r="E17" s="1267"/>
      <c r="F17" s="1268"/>
      <c r="G17" s="1269"/>
      <c r="H17" s="1270"/>
      <c r="I17" s="431"/>
      <c r="J17" s="432"/>
      <c r="K17" s="431"/>
      <c r="L17" s="432"/>
      <c r="M17" s="1271"/>
      <c r="N17" s="1272"/>
      <c r="O17" s="1273"/>
      <c r="P17" s="1274"/>
      <c r="Q17" s="1274"/>
      <c r="R17" s="1270"/>
      <c r="S17" s="1275"/>
      <c r="T17" s="1276"/>
      <c r="U17" s="1276"/>
      <c r="V17" s="1276"/>
      <c r="W17" s="1277"/>
      <c r="X17" s="433" t="s">
        <v>979</v>
      </c>
      <c r="Y17" s="434"/>
      <c r="Z17" s="435"/>
      <c r="AA17" s="436"/>
      <c r="AB17" s="437"/>
      <c r="AC17" s="437"/>
      <c r="AD17" s="437"/>
      <c r="AE17" s="437"/>
      <c r="AF17" s="437"/>
      <c r="AG17" s="438"/>
      <c r="AH17" s="436"/>
      <c r="AI17" s="437"/>
      <c r="AJ17" s="437"/>
      <c r="AK17" s="437"/>
      <c r="AL17" s="437"/>
      <c r="AM17" s="437"/>
      <c r="AN17" s="438"/>
      <c r="AO17" s="436"/>
      <c r="AP17" s="437"/>
      <c r="AQ17" s="437"/>
      <c r="AR17" s="437"/>
      <c r="AS17" s="437"/>
      <c r="AT17" s="437"/>
      <c r="AU17" s="438"/>
      <c r="AV17" s="436"/>
      <c r="AW17" s="437"/>
      <c r="AX17" s="437"/>
      <c r="AY17" s="437"/>
      <c r="AZ17" s="437"/>
      <c r="BA17" s="437"/>
      <c r="BB17" s="438"/>
      <c r="BC17" s="436"/>
      <c r="BD17" s="437"/>
      <c r="BE17" s="437"/>
      <c r="BF17" s="1258"/>
      <c r="BG17" s="1259"/>
      <c r="BH17" s="1260"/>
      <c r="BI17" s="1261"/>
      <c r="BJ17" s="1262"/>
      <c r="BK17" s="1263"/>
      <c r="BL17" s="1263"/>
      <c r="BM17" s="1263"/>
      <c r="BN17" s="1264"/>
    </row>
    <row r="18" spans="2:66" ht="20.25" customHeight="1" x14ac:dyDescent="0.15">
      <c r="B18" s="1211"/>
      <c r="C18" s="1212"/>
      <c r="D18" s="1213"/>
      <c r="E18" s="1188"/>
      <c r="F18" s="1189"/>
      <c r="G18" s="1226"/>
      <c r="H18" s="1227"/>
      <c r="I18" s="439"/>
      <c r="J18" s="440">
        <f>G17</f>
        <v>0</v>
      </c>
      <c r="K18" s="439"/>
      <c r="L18" s="440">
        <f>M17</f>
        <v>0</v>
      </c>
      <c r="M18" s="1228"/>
      <c r="N18" s="1229"/>
      <c r="O18" s="1230"/>
      <c r="P18" s="1231"/>
      <c r="Q18" s="1231"/>
      <c r="R18" s="1227"/>
      <c r="S18" s="1162"/>
      <c r="T18" s="1163"/>
      <c r="U18" s="1163"/>
      <c r="V18" s="1163"/>
      <c r="W18" s="1164"/>
      <c r="X18" s="441" t="s">
        <v>980</v>
      </c>
      <c r="Y18" s="442"/>
      <c r="Z18" s="443"/>
      <c r="AA18" s="444" t="str">
        <f>IF(AA17="","",VLOOKUP(AA17,勤務形態一覧表_シフト記号表!$C$6:$L$47,10,FALSE))</f>
        <v/>
      </c>
      <c r="AB18" s="445" t="str">
        <f>IF(AB17="","",VLOOKUP(AB17,勤務形態一覧表_シフト記号表!$C$6:$L$47,10,FALSE))</f>
        <v/>
      </c>
      <c r="AC18" s="445" t="str">
        <f>IF(AC17="","",VLOOKUP(AC17,勤務形態一覧表_シフト記号表!$C$6:$L$47,10,FALSE))</f>
        <v/>
      </c>
      <c r="AD18" s="445" t="str">
        <f>IF(AD17="","",VLOOKUP(AD17,勤務形態一覧表_シフト記号表!$C$6:$L$47,10,FALSE))</f>
        <v/>
      </c>
      <c r="AE18" s="445" t="str">
        <f>IF(AE17="","",VLOOKUP(AE17,勤務形態一覧表_シフト記号表!$C$6:$L$47,10,FALSE))</f>
        <v/>
      </c>
      <c r="AF18" s="445" t="str">
        <f>IF(AF17="","",VLOOKUP(AF17,勤務形態一覧表_シフト記号表!$C$6:$L$47,10,FALSE))</f>
        <v/>
      </c>
      <c r="AG18" s="446" t="str">
        <f>IF(AG17="","",VLOOKUP(AG17,勤務形態一覧表_シフト記号表!$C$6:$L$47,10,FALSE))</f>
        <v/>
      </c>
      <c r="AH18" s="444" t="str">
        <f>IF(AH17="","",VLOOKUP(AH17,勤務形態一覧表_シフト記号表!$C$6:$L$47,10,FALSE))</f>
        <v/>
      </c>
      <c r="AI18" s="445" t="str">
        <f>IF(AI17="","",VLOOKUP(AI17,勤務形態一覧表_シフト記号表!$C$6:$L$47,10,FALSE))</f>
        <v/>
      </c>
      <c r="AJ18" s="445" t="str">
        <f>IF(AJ17="","",VLOOKUP(AJ17,勤務形態一覧表_シフト記号表!$C$6:$L$47,10,FALSE))</f>
        <v/>
      </c>
      <c r="AK18" s="445" t="str">
        <f>IF(AK17="","",VLOOKUP(AK17,勤務形態一覧表_シフト記号表!$C$6:$L$47,10,FALSE))</f>
        <v/>
      </c>
      <c r="AL18" s="445" t="str">
        <f>IF(AL17="","",VLOOKUP(AL17,勤務形態一覧表_シフト記号表!$C$6:$L$47,10,FALSE))</f>
        <v/>
      </c>
      <c r="AM18" s="445" t="str">
        <f>IF(AM17="","",VLOOKUP(AM17,勤務形態一覧表_シフト記号表!$C$6:$L$47,10,FALSE))</f>
        <v/>
      </c>
      <c r="AN18" s="446" t="str">
        <f>IF(AN17="","",VLOOKUP(AN17,勤務形態一覧表_シフト記号表!$C$6:$L$47,10,FALSE))</f>
        <v/>
      </c>
      <c r="AO18" s="444" t="str">
        <f>IF(AO17="","",VLOOKUP(AO17,勤務形態一覧表_シフト記号表!$C$6:$L$47,10,FALSE))</f>
        <v/>
      </c>
      <c r="AP18" s="445" t="str">
        <f>IF(AP17="","",VLOOKUP(AP17,勤務形態一覧表_シフト記号表!$C$6:$L$47,10,FALSE))</f>
        <v/>
      </c>
      <c r="AQ18" s="445" t="str">
        <f>IF(AQ17="","",VLOOKUP(AQ17,勤務形態一覧表_シフト記号表!$C$6:$L$47,10,FALSE))</f>
        <v/>
      </c>
      <c r="AR18" s="445" t="str">
        <f>IF(AR17="","",VLOOKUP(AR17,勤務形態一覧表_シフト記号表!$C$6:$L$47,10,FALSE))</f>
        <v/>
      </c>
      <c r="AS18" s="445" t="str">
        <f>IF(AS17="","",VLOOKUP(AS17,勤務形態一覧表_シフト記号表!$C$6:$L$47,10,FALSE))</f>
        <v/>
      </c>
      <c r="AT18" s="445" t="str">
        <f>IF(AT17="","",VLOOKUP(AT17,勤務形態一覧表_シフト記号表!$C$6:$L$47,10,FALSE))</f>
        <v/>
      </c>
      <c r="AU18" s="446" t="str">
        <f>IF(AU17="","",VLOOKUP(AU17,勤務形態一覧表_シフト記号表!$C$6:$L$47,10,FALSE))</f>
        <v/>
      </c>
      <c r="AV18" s="444" t="str">
        <f>IF(AV17="","",VLOOKUP(AV17,勤務形態一覧表_シフト記号表!$C$6:$L$47,10,FALSE))</f>
        <v/>
      </c>
      <c r="AW18" s="445" t="str">
        <f>IF(AW17="","",VLOOKUP(AW17,勤務形態一覧表_シフト記号表!$C$6:$L$47,10,FALSE))</f>
        <v/>
      </c>
      <c r="AX18" s="445" t="str">
        <f>IF(AX17="","",VLOOKUP(AX17,勤務形態一覧表_シフト記号表!$C$6:$L$47,10,FALSE))</f>
        <v/>
      </c>
      <c r="AY18" s="445" t="str">
        <f>IF(AY17="","",VLOOKUP(AY17,勤務形態一覧表_シフト記号表!$C$6:$L$47,10,FALSE))</f>
        <v/>
      </c>
      <c r="AZ18" s="445" t="str">
        <f>IF(AZ17="","",VLOOKUP(AZ17,勤務形態一覧表_シフト記号表!$C$6:$L$47,10,FALSE))</f>
        <v/>
      </c>
      <c r="BA18" s="445" t="str">
        <f>IF(BA17="","",VLOOKUP(BA17,勤務形態一覧表_シフト記号表!$C$6:$L$47,10,FALSE))</f>
        <v/>
      </c>
      <c r="BB18" s="446" t="str">
        <f>IF(BB17="","",VLOOKUP(BB17,勤務形態一覧表_シフト記号表!$C$6:$L$47,10,FALSE))</f>
        <v/>
      </c>
      <c r="BC18" s="444" t="str">
        <f>IF(BC17="","",VLOOKUP(BC17,勤務形態一覧表_シフト記号表!$C$6:$L$47,10,FALSE))</f>
        <v/>
      </c>
      <c r="BD18" s="445" t="str">
        <f>IF(BD17="","",VLOOKUP(BD17,勤務形態一覧表_シフト記号表!$C$6:$L$47,10,FALSE))</f>
        <v/>
      </c>
      <c r="BE18" s="445" t="str">
        <f>IF(BE17="","",VLOOKUP(BE17,勤務形態一覧表_シフト記号表!$C$6:$L$47,10,FALSE))</f>
        <v/>
      </c>
      <c r="BF18" s="1223">
        <f>IF($BI$3="４週",SUM(AA18:BB18),IF($BI$3="暦月",SUM(AA18:BE18),""))</f>
        <v>0</v>
      </c>
      <c r="BG18" s="1224"/>
      <c r="BH18" s="1225">
        <f>IF($BI$3="４週",BF18/4,IF($BI$3="暦月",(BF18/($BI$8/7)),""))</f>
        <v>0</v>
      </c>
      <c r="BI18" s="1224"/>
      <c r="BJ18" s="1220"/>
      <c r="BK18" s="1221"/>
      <c r="BL18" s="1221"/>
      <c r="BM18" s="1221"/>
      <c r="BN18" s="1222"/>
    </row>
    <row r="19" spans="2:66" ht="20.25" customHeight="1" x14ac:dyDescent="0.15">
      <c r="B19" s="1183">
        <f>B17+1</f>
        <v>2</v>
      </c>
      <c r="C19" s="1185"/>
      <c r="D19" s="1187"/>
      <c r="E19" s="1188"/>
      <c r="F19" s="1189"/>
      <c r="G19" s="1193"/>
      <c r="H19" s="1194"/>
      <c r="I19" s="447"/>
      <c r="J19" s="448"/>
      <c r="K19" s="447"/>
      <c r="L19" s="448"/>
      <c r="M19" s="1197"/>
      <c r="N19" s="1198"/>
      <c r="O19" s="1201"/>
      <c r="P19" s="1202"/>
      <c r="Q19" s="1202"/>
      <c r="R19" s="1194"/>
      <c r="S19" s="1162"/>
      <c r="T19" s="1163"/>
      <c r="U19" s="1163"/>
      <c r="V19" s="1163"/>
      <c r="W19" s="1164"/>
      <c r="X19" s="449" t="s">
        <v>979</v>
      </c>
      <c r="Y19" s="450"/>
      <c r="Z19" s="451"/>
      <c r="AA19" s="452"/>
      <c r="AB19" s="453"/>
      <c r="AC19" s="453"/>
      <c r="AD19" s="453"/>
      <c r="AE19" s="453"/>
      <c r="AF19" s="453"/>
      <c r="AG19" s="454"/>
      <c r="AH19" s="452"/>
      <c r="AI19" s="453"/>
      <c r="AJ19" s="453"/>
      <c r="AK19" s="453"/>
      <c r="AL19" s="453"/>
      <c r="AM19" s="453"/>
      <c r="AN19" s="454"/>
      <c r="AO19" s="452"/>
      <c r="AP19" s="453"/>
      <c r="AQ19" s="453"/>
      <c r="AR19" s="453"/>
      <c r="AS19" s="453"/>
      <c r="AT19" s="453"/>
      <c r="AU19" s="454"/>
      <c r="AV19" s="452"/>
      <c r="AW19" s="453"/>
      <c r="AX19" s="453"/>
      <c r="AY19" s="453"/>
      <c r="AZ19" s="453"/>
      <c r="BA19" s="453"/>
      <c r="BB19" s="454"/>
      <c r="BC19" s="452"/>
      <c r="BD19" s="453"/>
      <c r="BE19" s="455"/>
      <c r="BF19" s="1168"/>
      <c r="BG19" s="1169"/>
      <c r="BH19" s="1170"/>
      <c r="BI19" s="1171"/>
      <c r="BJ19" s="1172"/>
      <c r="BK19" s="1173"/>
      <c r="BL19" s="1173"/>
      <c r="BM19" s="1173"/>
      <c r="BN19" s="1174"/>
    </row>
    <row r="20" spans="2:66" ht="20.25" customHeight="1" x14ac:dyDescent="0.15">
      <c r="B20" s="1211"/>
      <c r="C20" s="1212"/>
      <c r="D20" s="1213"/>
      <c r="E20" s="1188"/>
      <c r="F20" s="1189"/>
      <c r="G20" s="1226"/>
      <c r="H20" s="1227"/>
      <c r="I20" s="439"/>
      <c r="J20" s="440">
        <f>G19</f>
        <v>0</v>
      </c>
      <c r="K20" s="439"/>
      <c r="L20" s="440">
        <f>M19</f>
        <v>0</v>
      </c>
      <c r="M20" s="1228"/>
      <c r="N20" s="1229"/>
      <c r="O20" s="1230"/>
      <c r="P20" s="1231"/>
      <c r="Q20" s="1231"/>
      <c r="R20" s="1227"/>
      <c r="S20" s="1162"/>
      <c r="T20" s="1163"/>
      <c r="U20" s="1163"/>
      <c r="V20" s="1163"/>
      <c r="W20" s="1164"/>
      <c r="X20" s="441" t="s">
        <v>980</v>
      </c>
      <c r="Y20" s="442"/>
      <c r="Z20" s="443"/>
      <c r="AA20" s="444" t="str">
        <f>IF(AA19="","",VLOOKUP(AA19,勤務形態一覧表_シフト記号表!$C$6:$L$47,10,FALSE))</f>
        <v/>
      </c>
      <c r="AB20" s="445" t="str">
        <f>IF(AB19="","",VLOOKUP(AB19,勤務形態一覧表_シフト記号表!$C$6:$L$47,10,FALSE))</f>
        <v/>
      </c>
      <c r="AC20" s="445" t="str">
        <f>IF(AC19="","",VLOOKUP(AC19,勤務形態一覧表_シフト記号表!$C$6:$L$47,10,FALSE))</f>
        <v/>
      </c>
      <c r="AD20" s="445" t="str">
        <f>IF(AD19="","",VLOOKUP(AD19,勤務形態一覧表_シフト記号表!$C$6:$L$47,10,FALSE))</f>
        <v/>
      </c>
      <c r="AE20" s="445" t="str">
        <f>IF(AE19="","",VLOOKUP(AE19,勤務形態一覧表_シフト記号表!$C$6:$L$47,10,FALSE))</f>
        <v/>
      </c>
      <c r="AF20" s="445" t="str">
        <f>IF(AF19="","",VLOOKUP(AF19,勤務形態一覧表_シフト記号表!$C$6:$L$47,10,FALSE))</f>
        <v/>
      </c>
      <c r="AG20" s="446" t="str">
        <f>IF(AG19="","",VLOOKUP(AG19,勤務形態一覧表_シフト記号表!$C$6:$L$47,10,FALSE))</f>
        <v/>
      </c>
      <c r="AH20" s="444" t="str">
        <f>IF(AH19="","",VLOOKUP(AH19,勤務形態一覧表_シフト記号表!$C$6:$L$47,10,FALSE))</f>
        <v/>
      </c>
      <c r="AI20" s="445" t="str">
        <f>IF(AI19="","",VLOOKUP(AI19,勤務形態一覧表_シフト記号表!$C$6:$L$47,10,FALSE))</f>
        <v/>
      </c>
      <c r="AJ20" s="445" t="str">
        <f>IF(AJ19="","",VLOOKUP(AJ19,勤務形態一覧表_シフト記号表!$C$6:$L$47,10,FALSE))</f>
        <v/>
      </c>
      <c r="AK20" s="445" t="str">
        <f>IF(AK19="","",VLOOKUP(AK19,勤務形態一覧表_シフト記号表!$C$6:$L$47,10,FALSE))</f>
        <v/>
      </c>
      <c r="AL20" s="445" t="str">
        <f>IF(AL19="","",VLOOKUP(AL19,勤務形態一覧表_シフト記号表!$C$6:$L$47,10,FALSE))</f>
        <v/>
      </c>
      <c r="AM20" s="445" t="str">
        <f>IF(AM19="","",VLOOKUP(AM19,勤務形態一覧表_シフト記号表!$C$6:$L$47,10,FALSE))</f>
        <v/>
      </c>
      <c r="AN20" s="446" t="str">
        <f>IF(AN19="","",VLOOKUP(AN19,勤務形態一覧表_シフト記号表!$C$6:$L$47,10,FALSE))</f>
        <v/>
      </c>
      <c r="AO20" s="444" t="str">
        <f>IF(AO19="","",VLOOKUP(AO19,勤務形態一覧表_シフト記号表!$C$6:$L$47,10,FALSE))</f>
        <v/>
      </c>
      <c r="AP20" s="445" t="str">
        <f>IF(AP19="","",VLOOKUP(AP19,勤務形態一覧表_シフト記号表!$C$6:$L$47,10,FALSE))</f>
        <v/>
      </c>
      <c r="AQ20" s="445" t="str">
        <f>IF(AQ19="","",VLOOKUP(AQ19,勤務形態一覧表_シフト記号表!$C$6:$L$47,10,FALSE))</f>
        <v/>
      </c>
      <c r="AR20" s="445" t="str">
        <f>IF(AR19="","",VLOOKUP(AR19,勤務形態一覧表_シフト記号表!$C$6:$L$47,10,FALSE))</f>
        <v/>
      </c>
      <c r="AS20" s="445" t="str">
        <f>IF(AS19="","",VLOOKUP(AS19,勤務形態一覧表_シフト記号表!$C$6:$L$47,10,FALSE))</f>
        <v/>
      </c>
      <c r="AT20" s="445" t="str">
        <f>IF(AT19="","",VLOOKUP(AT19,勤務形態一覧表_シフト記号表!$C$6:$L$47,10,FALSE))</f>
        <v/>
      </c>
      <c r="AU20" s="446" t="str">
        <f>IF(AU19="","",VLOOKUP(AU19,勤務形態一覧表_シフト記号表!$C$6:$L$47,10,FALSE))</f>
        <v/>
      </c>
      <c r="AV20" s="444" t="str">
        <f>IF(AV19="","",VLOOKUP(AV19,勤務形態一覧表_シフト記号表!$C$6:$L$47,10,FALSE))</f>
        <v/>
      </c>
      <c r="AW20" s="445" t="str">
        <f>IF(AW19="","",VLOOKUP(AW19,勤務形態一覧表_シフト記号表!$C$6:$L$47,10,FALSE))</f>
        <v/>
      </c>
      <c r="AX20" s="445" t="str">
        <f>IF(AX19="","",VLOOKUP(AX19,勤務形態一覧表_シフト記号表!$C$6:$L$47,10,FALSE))</f>
        <v/>
      </c>
      <c r="AY20" s="445" t="str">
        <f>IF(AY19="","",VLOOKUP(AY19,勤務形態一覧表_シフト記号表!$C$6:$L$47,10,FALSE))</f>
        <v/>
      </c>
      <c r="AZ20" s="445" t="str">
        <f>IF(AZ19="","",VLOOKUP(AZ19,勤務形態一覧表_シフト記号表!$C$6:$L$47,10,FALSE))</f>
        <v/>
      </c>
      <c r="BA20" s="445" t="str">
        <f>IF(BA19="","",VLOOKUP(BA19,勤務形態一覧表_シフト記号表!$C$6:$L$47,10,FALSE))</f>
        <v/>
      </c>
      <c r="BB20" s="446" t="str">
        <f>IF(BB19="","",VLOOKUP(BB19,勤務形態一覧表_シフト記号表!$C$6:$L$47,10,FALSE))</f>
        <v/>
      </c>
      <c r="BC20" s="444" t="str">
        <f>IF(BC19="","",VLOOKUP(BC19,勤務形態一覧表_シフト記号表!$C$6:$L$47,10,FALSE))</f>
        <v/>
      </c>
      <c r="BD20" s="445" t="str">
        <f>IF(BD19="","",VLOOKUP(BD19,勤務形態一覧表_シフト記号表!$C$6:$L$47,10,FALSE))</f>
        <v/>
      </c>
      <c r="BE20" s="445" t="str">
        <f>IF(BE19="","",VLOOKUP(BE19,勤務形態一覧表_シフト記号表!$C$6:$L$47,10,FALSE))</f>
        <v/>
      </c>
      <c r="BF20" s="1223">
        <f>IF($BI$3="４週",SUM(AA20:BB20),IF($BI$3="暦月",SUM(AA20:BE20),""))</f>
        <v>0</v>
      </c>
      <c r="BG20" s="1224"/>
      <c r="BH20" s="1225">
        <f>IF($BI$3="４週",BF20/4,IF($BI$3="暦月",(BF20/($BI$8/7)),""))</f>
        <v>0</v>
      </c>
      <c r="BI20" s="1224"/>
      <c r="BJ20" s="1220"/>
      <c r="BK20" s="1221"/>
      <c r="BL20" s="1221"/>
      <c r="BM20" s="1221"/>
      <c r="BN20" s="1222"/>
    </row>
    <row r="21" spans="2:66" ht="20.25" customHeight="1" x14ac:dyDescent="0.15">
      <c r="B21" s="1183">
        <f>B19+1</f>
        <v>3</v>
      </c>
      <c r="C21" s="1185"/>
      <c r="D21" s="1187"/>
      <c r="E21" s="1188"/>
      <c r="F21" s="1189"/>
      <c r="G21" s="1193"/>
      <c r="H21" s="1194"/>
      <c r="I21" s="439"/>
      <c r="J21" s="440"/>
      <c r="K21" s="439"/>
      <c r="L21" s="440"/>
      <c r="M21" s="1197"/>
      <c r="N21" s="1198"/>
      <c r="O21" s="1201"/>
      <c r="P21" s="1202"/>
      <c r="Q21" s="1202"/>
      <c r="R21" s="1194"/>
      <c r="S21" s="1162"/>
      <c r="T21" s="1163"/>
      <c r="U21" s="1163"/>
      <c r="V21" s="1163"/>
      <c r="W21" s="1164"/>
      <c r="X21" s="449" t="s">
        <v>979</v>
      </c>
      <c r="Y21" s="450"/>
      <c r="Z21" s="451"/>
      <c r="AA21" s="452"/>
      <c r="AB21" s="453"/>
      <c r="AC21" s="453"/>
      <c r="AD21" s="453"/>
      <c r="AE21" s="453"/>
      <c r="AF21" s="453"/>
      <c r="AG21" s="454"/>
      <c r="AH21" s="452"/>
      <c r="AI21" s="453"/>
      <c r="AJ21" s="453"/>
      <c r="AK21" s="453"/>
      <c r="AL21" s="453"/>
      <c r="AM21" s="453"/>
      <c r="AN21" s="454"/>
      <c r="AO21" s="452"/>
      <c r="AP21" s="453"/>
      <c r="AQ21" s="453"/>
      <c r="AR21" s="453"/>
      <c r="AS21" s="453"/>
      <c r="AT21" s="453"/>
      <c r="AU21" s="454"/>
      <c r="AV21" s="452"/>
      <c r="AW21" s="453"/>
      <c r="AX21" s="453"/>
      <c r="AY21" s="453"/>
      <c r="AZ21" s="453"/>
      <c r="BA21" s="453"/>
      <c r="BB21" s="454"/>
      <c r="BC21" s="452"/>
      <c r="BD21" s="453"/>
      <c r="BE21" s="455"/>
      <c r="BF21" s="1168"/>
      <c r="BG21" s="1169"/>
      <c r="BH21" s="1170"/>
      <c r="BI21" s="1171"/>
      <c r="BJ21" s="1172"/>
      <c r="BK21" s="1173"/>
      <c r="BL21" s="1173"/>
      <c r="BM21" s="1173"/>
      <c r="BN21" s="1174"/>
    </row>
    <row r="22" spans="2:66" ht="20.25" customHeight="1" x14ac:dyDescent="0.15">
      <c r="B22" s="1211"/>
      <c r="C22" s="1212"/>
      <c r="D22" s="1213"/>
      <c r="E22" s="1188"/>
      <c r="F22" s="1189"/>
      <c r="G22" s="1226"/>
      <c r="H22" s="1227"/>
      <c r="I22" s="439"/>
      <c r="J22" s="440">
        <f>G21</f>
        <v>0</v>
      </c>
      <c r="K22" s="439"/>
      <c r="L22" s="440">
        <f>M21</f>
        <v>0</v>
      </c>
      <c r="M22" s="1228"/>
      <c r="N22" s="1229"/>
      <c r="O22" s="1230"/>
      <c r="P22" s="1231"/>
      <c r="Q22" s="1231"/>
      <c r="R22" s="1227"/>
      <c r="S22" s="1162"/>
      <c r="T22" s="1163"/>
      <c r="U22" s="1163"/>
      <c r="V22" s="1163"/>
      <c r="W22" s="1164"/>
      <c r="X22" s="441" t="s">
        <v>980</v>
      </c>
      <c r="Y22" s="442"/>
      <c r="Z22" s="443"/>
      <c r="AA22" s="444" t="str">
        <f>IF(AA21="","",VLOOKUP(AA21,勤務形態一覧表_シフト記号表!$C$6:$L$47,10,FALSE))</f>
        <v/>
      </c>
      <c r="AB22" s="445" t="str">
        <f>IF(AB21="","",VLOOKUP(AB21,勤務形態一覧表_シフト記号表!$C$6:$L$47,10,FALSE))</f>
        <v/>
      </c>
      <c r="AC22" s="445" t="str">
        <f>IF(AC21="","",VLOOKUP(AC21,勤務形態一覧表_シフト記号表!$C$6:$L$47,10,FALSE))</f>
        <v/>
      </c>
      <c r="AD22" s="445" t="str">
        <f>IF(AD21="","",VLOOKUP(AD21,勤務形態一覧表_シフト記号表!$C$6:$L$47,10,FALSE))</f>
        <v/>
      </c>
      <c r="AE22" s="445" t="str">
        <f>IF(AE21="","",VLOOKUP(AE21,勤務形態一覧表_シフト記号表!$C$6:$L$47,10,FALSE))</f>
        <v/>
      </c>
      <c r="AF22" s="445" t="str">
        <f>IF(AF21="","",VLOOKUP(AF21,勤務形態一覧表_シフト記号表!$C$6:$L$47,10,FALSE))</f>
        <v/>
      </c>
      <c r="AG22" s="446" t="str">
        <f>IF(AG21="","",VLOOKUP(AG21,勤務形態一覧表_シフト記号表!$C$6:$L$47,10,FALSE))</f>
        <v/>
      </c>
      <c r="AH22" s="444" t="str">
        <f>IF(AH21="","",VLOOKUP(AH21,勤務形態一覧表_シフト記号表!$C$6:$L$47,10,FALSE))</f>
        <v/>
      </c>
      <c r="AI22" s="445" t="str">
        <f>IF(AI21="","",VLOOKUP(AI21,勤務形態一覧表_シフト記号表!$C$6:$L$47,10,FALSE))</f>
        <v/>
      </c>
      <c r="AJ22" s="445" t="str">
        <f>IF(AJ21="","",VLOOKUP(AJ21,勤務形態一覧表_シフト記号表!$C$6:$L$47,10,FALSE))</f>
        <v/>
      </c>
      <c r="AK22" s="445" t="str">
        <f>IF(AK21="","",VLOOKUP(AK21,勤務形態一覧表_シフト記号表!$C$6:$L$47,10,FALSE))</f>
        <v/>
      </c>
      <c r="AL22" s="445" t="str">
        <f>IF(AL21="","",VLOOKUP(AL21,勤務形態一覧表_シフト記号表!$C$6:$L$47,10,FALSE))</f>
        <v/>
      </c>
      <c r="AM22" s="445" t="str">
        <f>IF(AM21="","",VLOOKUP(AM21,勤務形態一覧表_シフト記号表!$C$6:$L$47,10,FALSE))</f>
        <v/>
      </c>
      <c r="AN22" s="446" t="str">
        <f>IF(AN21="","",VLOOKUP(AN21,勤務形態一覧表_シフト記号表!$C$6:$L$47,10,FALSE))</f>
        <v/>
      </c>
      <c r="AO22" s="444" t="str">
        <f>IF(AO21="","",VLOOKUP(AO21,勤務形態一覧表_シフト記号表!$C$6:$L$47,10,FALSE))</f>
        <v/>
      </c>
      <c r="AP22" s="445" t="str">
        <f>IF(AP21="","",VLOOKUP(AP21,勤務形態一覧表_シフト記号表!$C$6:$L$47,10,FALSE))</f>
        <v/>
      </c>
      <c r="AQ22" s="445" t="str">
        <f>IF(AQ21="","",VLOOKUP(AQ21,勤務形態一覧表_シフト記号表!$C$6:$L$47,10,FALSE))</f>
        <v/>
      </c>
      <c r="AR22" s="445" t="str">
        <f>IF(AR21="","",VLOOKUP(AR21,勤務形態一覧表_シフト記号表!$C$6:$L$47,10,FALSE))</f>
        <v/>
      </c>
      <c r="AS22" s="445" t="str">
        <f>IF(AS21="","",VLOOKUP(AS21,勤務形態一覧表_シフト記号表!$C$6:$L$47,10,FALSE))</f>
        <v/>
      </c>
      <c r="AT22" s="445" t="str">
        <f>IF(AT21="","",VLOOKUP(AT21,勤務形態一覧表_シフト記号表!$C$6:$L$47,10,FALSE))</f>
        <v/>
      </c>
      <c r="AU22" s="446" t="str">
        <f>IF(AU21="","",VLOOKUP(AU21,勤務形態一覧表_シフト記号表!$C$6:$L$47,10,FALSE))</f>
        <v/>
      </c>
      <c r="AV22" s="444" t="str">
        <f>IF(AV21="","",VLOOKUP(AV21,勤務形態一覧表_シフト記号表!$C$6:$L$47,10,FALSE))</f>
        <v/>
      </c>
      <c r="AW22" s="445" t="str">
        <f>IF(AW21="","",VLOOKUP(AW21,勤務形態一覧表_シフト記号表!$C$6:$L$47,10,FALSE))</f>
        <v/>
      </c>
      <c r="AX22" s="445" t="str">
        <f>IF(AX21="","",VLOOKUP(AX21,勤務形態一覧表_シフト記号表!$C$6:$L$47,10,FALSE))</f>
        <v/>
      </c>
      <c r="AY22" s="445" t="str">
        <f>IF(AY21="","",VLOOKUP(AY21,勤務形態一覧表_シフト記号表!$C$6:$L$47,10,FALSE))</f>
        <v/>
      </c>
      <c r="AZ22" s="445" t="str">
        <f>IF(AZ21="","",VLOOKUP(AZ21,勤務形態一覧表_シフト記号表!$C$6:$L$47,10,FALSE))</f>
        <v/>
      </c>
      <c r="BA22" s="445" t="str">
        <f>IF(BA21="","",VLOOKUP(BA21,勤務形態一覧表_シフト記号表!$C$6:$L$47,10,FALSE))</f>
        <v/>
      </c>
      <c r="BB22" s="446" t="str">
        <f>IF(BB21="","",VLOOKUP(BB21,勤務形態一覧表_シフト記号表!$C$6:$L$47,10,FALSE))</f>
        <v/>
      </c>
      <c r="BC22" s="444" t="str">
        <f>IF(BC21="","",VLOOKUP(BC21,勤務形態一覧表_シフト記号表!$C$6:$L$47,10,FALSE))</f>
        <v/>
      </c>
      <c r="BD22" s="445" t="str">
        <f>IF(BD21="","",VLOOKUP(BD21,勤務形態一覧表_シフト記号表!$C$6:$L$47,10,FALSE))</f>
        <v/>
      </c>
      <c r="BE22" s="445" t="str">
        <f>IF(BE21="","",VLOOKUP(BE21,勤務形態一覧表_シフト記号表!$C$6:$L$47,10,FALSE))</f>
        <v/>
      </c>
      <c r="BF22" s="1223">
        <f>IF($BI$3="４週",SUM(AA22:BB22),IF($BI$3="暦月",SUM(AA22:BE22),""))</f>
        <v>0</v>
      </c>
      <c r="BG22" s="1224"/>
      <c r="BH22" s="1225">
        <f>IF($BI$3="４週",BF22/4,IF($BI$3="暦月",(BF22/($BI$8/7)),""))</f>
        <v>0</v>
      </c>
      <c r="BI22" s="1224"/>
      <c r="BJ22" s="1220"/>
      <c r="BK22" s="1221"/>
      <c r="BL22" s="1221"/>
      <c r="BM22" s="1221"/>
      <c r="BN22" s="1222"/>
    </row>
    <row r="23" spans="2:66" ht="20.25" customHeight="1" x14ac:dyDescent="0.15">
      <c r="B23" s="1183">
        <f>B21+1</f>
        <v>4</v>
      </c>
      <c r="C23" s="1185"/>
      <c r="D23" s="1187"/>
      <c r="E23" s="1188"/>
      <c r="F23" s="1189"/>
      <c r="G23" s="1193"/>
      <c r="H23" s="1194"/>
      <c r="I23" s="439"/>
      <c r="J23" s="440"/>
      <c r="K23" s="439"/>
      <c r="L23" s="440"/>
      <c r="M23" s="1197"/>
      <c r="N23" s="1198"/>
      <c r="O23" s="1201"/>
      <c r="P23" s="1202"/>
      <c r="Q23" s="1202"/>
      <c r="R23" s="1194"/>
      <c r="S23" s="1162"/>
      <c r="T23" s="1163"/>
      <c r="U23" s="1163"/>
      <c r="V23" s="1163"/>
      <c r="W23" s="1164"/>
      <c r="X23" s="449" t="s">
        <v>979</v>
      </c>
      <c r="Y23" s="450"/>
      <c r="Z23" s="451"/>
      <c r="AA23" s="452"/>
      <c r="AB23" s="453"/>
      <c r="AC23" s="453"/>
      <c r="AD23" s="453"/>
      <c r="AE23" s="453"/>
      <c r="AF23" s="453"/>
      <c r="AG23" s="454"/>
      <c r="AH23" s="452"/>
      <c r="AI23" s="453"/>
      <c r="AJ23" s="453"/>
      <c r="AK23" s="453"/>
      <c r="AL23" s="453"/>
      <c r="AM23" s="453"/>
      <c r="AN23" s="454"/>
      <c r="AO23" s="452"/>
      <c r="AP23" s="453"/>
      <c r="AQ23" s="453"/>
      <c r="AR23" s="453"/>
      <c r="AS23" s="453"/>
      <c r="AT23" s="453"/>
      <c r="AU23" s="454"/>
      <c r="AV23" s="452"/>
      <c r="AW23" s="453"/>
      <c r="AX23" s="453"/>
      <c r="AY23" s="453"/>
      <c r="AZ23" s="453"/>
      <c r="BA23" s="453"/>
      <c r="BB23" s="454"/>
      <c r="BC23" s="452"/>
      <c r="BD23" s="453"/>
      <c r="BE23" s="455"/>
      <c r="BF23" s="1168"/>
      <c r="BG23" s="1169"/>
      <c r="BH23" s="1170"/>
      <c r="BI23" s="1171"/>
      <c r="BJ23" s="1172"/>
      <c r="BK23" s="1173"/>
      <c r="BL23" s="1173"/>
      <c r="BM23" s="1173"/>
      <c r="BN23" s="1174"/>
    </row>
    <row r="24" spans="2:66" ht="20.25" customHeight="1" x14ac:dyDescent="0.15">
      <c r="B24" s="1211"/>
      <c r="C24" s="1212"/>
      <c r="D24" s="1213"/>
      <c r="E24" s="1188"/>
      <c r="F24" s="1189"/>
      <c r="G24" s="1226"/>
      <c r="H24" s="1227"/>
      <c r="I24" s="439"/>
      <c r="J24" s="440">
        <f>G23</f>
        <v>0</v>
      </c>
      <c r="K24" s="439"/>
      <c r="L24" s="440">
        <f>M23</f>
        <v>0</v>
      </c>
      <c r="M24" s="1228"/>
      <c r="N24" s="1229"/>
      <c r="O24" s="1230"/>
      <c r="P24" s="1231"/>
      <c r="Q24" s="1231"/>
      <c r="R24" s="1227"/>
      <c r="S24" s="1162"/>
      <c r="T24" s="1163"/>
      <c r="U24" s="1163"/>
      <c r="V24" s="1163"/>
      <c r="W24" s="1164"/>
      <c r="X24" s="441" t="s">
        <v>980</v>
      </c>
      <c r="Y24" s="442"/>
      <c r="Z24" s="443"/>
      <c r="AA24" s="444" t="str">
        <f>IF(AA23="","",VLOOKUP(AA23,勤務形態一覧表_シフト記号表!$C$6:$L$47,10,FALSE))</f>
        <v/>
      </c>
      <c r="AB24" s="445" t="str">
        <f>IF(AB23="","",VLOOKUP(AB23,勤務形態一覧表_シフト記号表!$C$6:$L$47,10,FALSE))</f>
        <v/>
      </c>
      <c r="AC24" s="445" t="str">
        <f>IF(AC23="","",VLOOKUP(AC23,勤務形態一覧表_シフト記号表!$C$6:$L$47,10,FALSE))</f>
        <v/>
      </c>
      <c r="AD24" s="445" t="str">
        <f>IF(AD23="","",VLOOKUP(AD23,勤務形態一覧表_シフト記号表!$C$6:$L$47,10,FALSE))</f>
        <v/>
      </c>
      <c r="AE24" s="445" t="str">
        <f>IF(AE23="","",VLOOKUP(AE23,勤務形態一覧表_シフト記号表!$C$6:$L$47,10,FALSE))</f>
        <v/>
      </c>
      <c r="AF24" s="445" t="str">
        <f>IF(AF23="","",VLOOKUP(AF23,勤務形態一覧表_シフト記号表!$C$6:$L$47,10,FALSE))</f>
        <v/>
      </c>
      <c r="AG24" s="446" t="str">
        <f>IF(AG23="","",VLOOKUP(AG23,勤務形態一覧表_シフト記号表!$C$6:$L$47,10,FALSE))</f>
        <v/>
      </c>
      <c r="AH24" s="444" t="str">
        <f>IF(AH23="","",VLOOKUP(AH23,勤務形態一覧表_シフト記号表!$C$6:$L$47,10,FALSE))</f>
        <v/>
      </c>
      <c r="AI24" s="445" t="str">
        <f>IF(AI23="","",VLOOKUP(AI23,勤務形態一覧表_シフト記号表!$C$6:$L$47,10,FALSE))</f>
        <v/>
      </c>
      <c r="AJ24" s="445" t="str">
        <f>IF(AJ23="","",VLOOKUP(AJ23,勤務形態一覧表_シフト記号表!$C$6:$L$47,10,FALSE))</f>
        <v/>
      </c>
      <c r="AK24" s="445" t="str">
        <f>IF(AK23="","",VLOOKUP(AK23,勤務形態一覧表_シフト記号表!$C$6:$L$47,10,FALSE))</f>
        <v/>
      </c>
      <c r="AL24" s="445" t="str">
        <f>IF(AL23="","",VLOOKUP(AL23,勤務形態一覧表_シフト記号表!$C$6:$L$47,10,FALSE))</f>
        <v/>
      </c>
      <c r="AM24" s="445" t="str">
        <f>IF(AM23="","",VLOOKUP(AM23,勤務形態一覧表_シフト記号表!$C$6:$L$47,10,FALSE))</f>
        <v/>
      </c>
      <c r="AN24" s="446" t="str">
        <f>IF(AN23="","",VLOOKUP(AN23,勤務形態一覧表_シフト記号表!$C$6:$L$47,10,FALSE))</f>
        <v/>
      </c>
      <c r="AO24" s="444" t="str">
        <f>IF(AO23="","",VLOOKUP(AO23,勤務形態一覧表_シフト記号表!$C$6:$L$47,10,FALSE))</f>
        <v/>
      </c>
      <c r="AP24" s="445" t="str">
        <f>IF(AP23="","",VLOOKUP(AP23,勤務形態一覧表_シフト記号表!$C$6:$L$47,10,FALSE))</f>
        <v/>
      </c>
      <c r="AQ24" s="445" t="str">
        <f>IF(AQ23="","",VLOOKUP(AQ23,勤務形態一覧表_シフト記号表!$C$6:$L$47,10,FALSE))</f>
        <v/>
      </c>
      <c r="AR24" s="445" t="str">
        <f>IF(AR23="","",VLOOKUP(AR23,勤務形態一覧表_シフト記号表!$C$6:$L$47,10,FALSE))</f>
        <v/>
      </c>
      <c r="AS24" s="445" t="str">
        <f>IF(AS23="","",VLOOKUP(AS23,勤務形態一覧表_シフト記号表!$C$6:$L$47,10,FALSE))</f>
        <v/>
      </c>
      <c r="AT24" s="445" t="str">
        <f>IF(AT23="","",VLOOKUP(AT23,勤務形態一覧表_シフト記号表!$C$6:$L$47,10,FALSE))</f>
        <v/>
      </c>
      <c r="AU24" s="446" t="str">
        <f>IF(AU23="","",VLOOKUP(AU23,勤務形態一覧表_シフト記号表!$C$6:$L$47,10,FALSE))</f>
        <v/>
      </c>
      <c r="AV24" s="444" t="str">
        <f>IF(AV23="","",VLOOKUP(AV23,勤務形態一覧表_シフト記号表!$C$6:$L$47,10,FALSE))</f>
        <v/>
      </c>
      <c r="AW24" s="445" t="str">
        <f>IF(AW23="","",VLOOKUP(AW23,勤務形態一覧表_シフト記号表!$C$6:$L$47,10,FALSE))</f>
        <v/>
      </c>
      <c r="AX24" s="445" t="str">
        <f>IF(AX23="","",VLOOKUP(AX23,勤務形態一覧表_シフト記号表!$C$6:$L$47,10,FALSE))</f>
        <v/>
      </c>
      <c r="AY24" s="445" t="str">
        <f>IF(AY23="","",VLOOKUP(AY23,勤務形態一覧表_シフト記号表!$C$6:$L$47,10,FALSE))</f>
        <v/>
      </c>
      <c r="AZ24" s="445" t="str">
        <f>IF(AZ23="","",VLOOKUP(AZ23,勤務形態一覧表_シフト記号表!$C$6:$L$47,10,FALSE))</f>
        <v/>
      </c>
      <c r="BA24" s="445" t="str">
        <f>IF(BA23="","",VLOOKUP(BA23,勤務形態一覧表_シフト記号表!$C$6:$L$47,10,FALSE))</f>
        <v/>
      </c>
      <c r="BB24" s="446" t="str">
        <f>IF(BB23="","",VLOOKUP(BB23,勤務形態一覧表_シフト記号表!$C$6:$L$47,10,FALSE))</f>
        <v/>
      </c>
      <c r="BC24" s="444" t="str">
        <f>IF(BC23="","",VLOOKUP(BC23,勤務形態一覧表_シフト記号表!$C$6:$L$47,10,FALSE))</f>
        <v/>
      </c>
      <c r="BD24" s="445" t="str">
        <f>IF(BD23="","",VLOOKUP(BD23,勤務形態一覧表_シフト記号表!$C$6:$L$47,10,FALSE))</f>
        <v/>
      </c>
      <c r="BE24" s="445" t="str">
        <f>IF(BE23="","",VLOOKUP(BE23,勤務形態一覧表_シフト記号表!$C$6:$L$47,10,FALSE))</f>
        <v/>
      </c>
      <c r="BF24" s="1223">
        <f>IF($BI$3="４週",SUM(AA24:BB24),IF($BI$3="暦月",SUM(AA24:BE24),""))</f>
        <v>0</v>
      </c>
      <c r="BG24" s="1224"/>
      <c r="BH24" s="1225">
        <f>IF($BI$3="４週",BF24/4,IF($BI$3="暦月",(BF24/($BI$8/7)),""))</f>
        <v>0</v>
      </c>
      <c r="BI24" s="1224"/>
      <c r="BJ24" s="1220"/>
      <c r="BK24" s="1221"/>
      <c r="BL24" s="1221"/>
      <c r="BM24" s="1221"/>
      <c r="BN24" s="1222"/>
    </row>
    <row r="25" spans="2:66" ht="20.25" customHeight="1" x14ac:dyDescent="0.15">
      <c r="B25" s="1183">
        <f>B23+1</f>
        <v>5</v>
      </c>
      <c r="C25" s="1185"/>
      <c r="D25" s="1187"/>
      <c r="E25" s="1188"/>
      <c r="F25" s="1189"/>
      <c r="G25" s="1193"/>
      <c r="H25" s="1194"/>
      <c r="I25" s="439"/>
      <c r="J25" s="440"/>
      <c r="K25" s="439"/>
      <c r="L25" s="440"/>
      <c r="M25" s="1197"/>
      <c r="N25" s="1198"/>
      <c r="O25" s="1201"/>
      <c r="P25" s="1202"/>
      <c r="Q25" s="1202"/>
      <c r="R25" s="1194"/>
      <c r="S25" s="1162"/>
      <c r="T25" s="1163"/>
      <c r="U25" s="1163"/>
      <c r="V25" s="1163"/>
      <c r="W25" s="1164"/>
      <c r="X25" s="449" t="s">
        <v>979</v>
      </c>
      <c r="Y25" s="450"/>
      <c r="Z25" s="451"/>
      <c r="AA25" s="452"/>
      <c r="AB25" s="453"/>
      <c r="AC25" s="453"/>
      <c r="AD25" s="453"/>
      <c r="AE25" s="453"/>
      <c r="AF25" s="453"/>
      <c r="AG25" s="454"/>
      <c r="AH25" s="452"/>
      <c r="AI25" s="453"/>
      <c r="AJ25" s="453"/>
      <c r="AK25" s="453"/>
      <c r="AL25" s="453"/>
      <c r="AM25" s="453"/>
      <c r="AN25" s="454"/>
      <c r="AO25" s="452"/>
      <c r="AP25" s="453"/>
      <c r="AQ25" s="453"/>
      <c r="AR25" s="453"/>
      <c r="AS25" s="453"/>
      <c r="AT25" s="453"/>
      <c r="AU25" s="454"/>
      <c r="AV25" s="452"/>
      <c r="AW25" s="453"/>
      <c r="AX25" s="453"/>
      <c r="AY25" s="453"/>
      <c r="AZ25" s="453"/>
      <c r="BA25" s="453"/>
      <c r="BB25" s="454"/>
      <c r="BC25" s="452"/>
      <c r="BD25" s="453"/>
      <c r="BE25" s="455"/>
      <c r="BF25" s="1168"/>
      <c r="BG25" s="1169"/>
      <c r="BH25" s="1170"/>
      <c r="BI25" s="1171"/>
      <c r="BJ25" s="1172"/>
      <c r="BK25" s="1173"/>
      <c r="BL25" s="1173"/>
      <c r="BM25" s="1173"/>
      <c r="BN25" s="1174"/>
    </row>
    <row r="26" spans="2:66" ht="20.25" customHeight="1" x14ac:dyDescent="0.15">
      <c r="B26" s="1211"/>
      <c r="C26" s="1212"/>
      <c r="D26" s="1213"/>
      <c r="E26" s="1188"/>
      <c r="F26" s="1189"/>
      <c r="G26" s="1226"/>
      <c r="H26" s="1227"/>
      <c r="I26" s="439"/>
      <c r="J26" s="440">
        <f>G25</f>
        <v>0</v>
      </c>
      <c r="K26" s="439"/>
      <c r="L26" s="440">
        <f>M25</f>
        <v>0</v>
      </c>
      <c r="M26" s="1228"/>
      <c r="N26" s="1229"/>
      <c r="O26" s="1230"/>
      <c r="P26" s="1231"/>
      <c r="Q26" s="1231"/>
      <c r="R26" s="1227"/>
      <c r="S26" s="1162"/>
      <c r="T26" s="1163"/>
      <c r="U26" s="1163"/>
      <c r="V26" s="1163"/>
      <c r="W26" s="1164"/>
      <c r="X26" s="456" t="s">
        <v>980</v>
      </c>
      <c r="Y26" s="457"/>
      <c r="Z26" s="458"/>
      <c r="AA26" s="444" t="str">
        <f>IF(AA25="","",VLOOKUP(AA25,勤務形態一覧表_シフト記号表!$C$6:$L$47,10,FALSE))</f>
        <v/>
      </c>
      <c r="AB26" s="445" t="str">
        <f>IF(AB25="","",VLOOKUP(AB25,勤務形態一覧表_シフト記号表!$C$6:$L$47,10,FALSE))</f>
        <v/>
      </c>
      <c r="AC26" s="445" t="str">
        <f>IF(AC25="","",VLOOKUP(AC25,勤務形態一覧表_シフト記号表!$C$6:$L$47,10,FALSE))</f>
        <v/>
      </c>
      <c r="AD26" s="445" t="str">
        <f>IF(AD25="","",VLOOKUP(AD25,勤務形態一覧表_シフト記号表!$C$6:$L$47,10,FALSE))</f>
        <v/>
      </c>
      <c r="AE26" s="445" t="str">
        <f>IF(AE25="","",VLOOKUP(AE25,勤務形態一覧表_シフト記号表!$C$6:$L$47,10,FALSE))</f>
        <v/>
      </c>
      <c r="AF26" s="445" t="str">
        <f>IF(AF25="","",VLOOKUP(AF25,勤務形態一覧表_シフト記号表!$C$6:$L$47,10,FALSE))</f>
        <v/>
      </c>
      <c r="AG26" s="446" t="str">
        <f>IF(AG25="","",VLOOKUP(AG25,勤務形態一覧表_シフト記号表!$C$6:$L$47,10,FALSE))</f>
        <v/>
      </c>
      <c r="AH26" s="444" t="str">
        <f>IF(AH25="","",VLOOKUP(AH25,勤務形態一覧表_シフト記号表!$C$6:$L$47,10,FALSE))</f>
        <v/>
      </c>
      <c r="AI26" s="445" t="str">
        <f>IF(AI25="","",VLOOKUP(AI25,勤務形態一覧表_シフト記号表!$C$6:$L$47,10,FALSE))</f>
        <v/>
      </c>
      <c r="AJ26" s="445" t="str">
        <f>IF(AJ25="","",VLOOKUP(AJ25,勤務形態一覧表_シフト記号表!$C$6:$L$47,10,FALSE))</f>
        <v/>
      </c>
      <c r="AK26" s="445" t="str">
        <f>IF(AK25="","",VLOOKUP(AK25,勤務形態一覧表_シフト記号表!$C$6:$L$47,10,FALSE))</f>
        <v/>
      </c>
      <c r="AL26" s="445" t="str">
        <f>IF(AL25="","",VLOOKUP(AL25,勤務形態一覧表_シフト記号表!$C$6:$L$47,10,FALSE))</f>
        <v/>
      </c>
      <c r="AM26" s="445" t="str">
        <f>IF(AM25="","",VLOOKUP(AM25,勤務形態一覧表_シフト記号表!$C$6:$L$47,10,FALSE))</f>
        <v/>
      </c>
      <c r="AN26" s="446" t="str">
        <f>IF(AN25="","",VLOOKUP(AN25,勤務形態一覧表_シフト記号表!$C$6:$L$47,10,FALSE))</f>
        <v/>
      </c>
      <c r="AO26" s="444" t="str">
        <f>IF(AO25="","",VLOOKUP(AO25,勤務形態一覧表_シフト記号表!$C$6:$L$47,10,FALSE))</f>
        <v/>
      </c>
      <c r="AP26" s="445" t="str">
        <f>IF(AP25="","",VLOOKUP(AP25,勤務形態一覧表_シフト記号表!$C$6:$L$47,10,FALSE))</f>
        <v/>
      </c>
      <c r="AQ26" s="445" t="str">
        <f>IF(AQ25="","",VLOOKUP(AQ25,勤務形態一覧表_シフト記号表!$C$6:$L$47,10,FALSE))</f>
        <v/>
      </c>
      <c r="AR26" s="445" t="str">
        <f>IF(AR25="","",VLOOKUP(AR25,勤務形態一覧表_シフト記号表!$C$6:$L$47,10,FALSE))</f>
        <v/>
      </c>
      <c r="AS26" s="445" t="str">
        <f>IF(AS25="","",VLOOKUP(AS25,勤務形態一覧表_シフト記号表!$C$6:$L$47,10,FALSE))</f>
        <v/>
      </c>
      <c r="AT26" s="445" t="str">
        <f>IF(AT25="","",VLOOKUP(AT25,勤務形態一覧表_シフト記号表!$C$6:$L$47,10,FALSE))</f>
        <v/>
      </c>
      <c r="AU26" s="446" t="str">
        <f>IF(AU25="","",VLOOKUP(AU25,勤務形態一覧表_シフト記号表!$C$6:$L$47,10,FALSE))</f>
        <v/>
      </c>
      <c r="AV26" s="444" t="str">
        <f>IF(AV25="","",VLOOKUP(AV25,勤務形態一覧表_シフト記号表!$C$6:$L$47,10,FALSE))</f>
        <v/>
      </c>
      <c r="AW26" s="445" t="str">
        <f>IF(AW25="","",VLOOKUP(AW25,勤務形態一覧表_シフト記号表!$C$6:$L$47,10,FALSE))</f>
        <v/>
      </c>
      <c r="AX26" s="445" t="str">
        <f>IF(AX25="","",VLOOKUP(AX25,勤務形態一覧表_シフト記号表!$C$6:$L$47,10,FALSE))</f>
        <v/>
      </c>
      <c r="AY26" s="445" t="str">
        <f>IF(AY25="","",VLOOKUP(AY25,勤務形態一覧表_シフト記号表!$C$6:$L$47,10,FALSE))</f>
        <v/>
      </c>
      <c r="AZ26" s="445" t="str">
        <f>IF(AZ25="","",VLOOKUP(AZ25,勤務形態一覧表_シフト記号表!$C$6:$L$47,10,FALSE))</f>
        <v/>
      </c>
      <c r="BA26" s="445" t="str">
        <f>IF(BA25="","",VLOOKUP(BA25,勤務形態一覧表_シフト記号表!$C$6:$L$47,10,FALSE))</f>
        <v/>
      </c>
      <c r="BB26" s="446" t="str">
        <f>IF(BB25="","",VLOOKUP(BB25,勤務形態一覧表_シフト記号表!$C$6:$L$47,10,FALSE))</f>
        <v/>
      </c>
      <c r="BC26" s="444" t="str">
        <f>IF(BC25="","",VLOOKUP(BC25,勤務形態一覧表_シフト記号表!$C$6:$L$47,10,FALSE))</f>
        <v/>
      </c>
      <c r="BD26" s="445" t="str">
        <f>IF(BD25="","",VLOOKUP(BD25,勤務形態一覧表_シフト記号表!$C$6:$L$47,10,FALSE))</f>
        <v/>
      </c>
      <c r="BE26" s="445" t="str">
        <f>IF(BE25="","",VLOOKUP(BE25,勤務形態一覧表_シフト記号表!$C$6:$L$47,10,FALSE))</f>
        <v/>
      </c>
      <c r="BF26" s="1223">
        <f>IF($BI$3="４週",SUM(AA26:BB26),IF($BI$3="暦月",SUM(AA26:BE26),""))</f>
        <v>0</v>
      </c>
      <c r="BG26" s="1224"/>
      <c r="BH26" s="1225">
        <f>IF($BI$3="４週",BF26/4,IF($BI$3="暦月",(BF26/($BI$8/7)),""))</f>
        <v>0</v>
      </c>
      <c r="BI26" s="1224"/>
      <c r="BJ26" s="1220"/>
      <c r="BK26" s="1221"/>
      <c r="BL26" s="1221"/>
      <c r="BM26" s="1221"/>
      <c r="BN26" s="1222"/>
    </row>
    <row r="27" spans="2:66" ht="20.25" customHeight="1" x14ac:dyDescent="0.15">
      <c r="B27" s="1183">
        <f>B25+1</f>
        <v>6</v>
      </c>
      <c r="C27" s="1185"/>
      <c r="D27" s="1187"/>
      <c r="E27" s="1188"/>
      <c r="F27" s="1189"/>
      <c r="G27" s="1193"/>
      <c r="H27" s="1194"/>
      <c r="I27" s="439"/>
      <c r="J27" s="440"/>
      <c r="K27" s="439"/>
      <c r="L27" s="440"/>
      <c r="M27" s="1197"/>
      <c r="N27" s="1198"/>
      <c r="O27" s="1201"/>
      <c r="P27" s="1202"/>
      <c r="Q27" s="1202"/>
      <c r="R27" s="1194"/>
      <c r="S27" s="1162"/>
      <c r="T27" s="1163"/>
      <c r="U27" s="1163"/>
      <c r="V27" s="1163"/>
      <c r="W27" s="1164"/>
      <c r="X27" s="459" t="s">
        <v>979</v>
      </c>
      <c r="Y27" s="460"/>
      <c r="Z27" s="461"/>
      <c r="AA27" s="452"/>
      <c r="AB27" s="453"/>
      <c r="AC27" s="453"/>
      <c r="AD27" s="453"/>
      <c r="AE27" s="453"/>
      <c r="AF27" s="453"/>
      <c r="AG27" s="454"/>
      <c r="AH27" s="452"/>
      <c r="AI27" s="453"/>
      <c r="AJ27" s="453"/>
      <c r="AK27" s="453"/>
      <c r="AL27" s="453"/>
      <c r="AM27" s="453"/>
      <c r="AN27" s="454"/>
      <c r="AO27" s="452"/>
      <c r="AP27" s="453"/>
      <c r="AQ27" s="453"/>
      <c r="AR27" s="453"/>
      <c r="AS27" s="453"/>
      <c r="AT27" s="453"/>
      <c r="AU27" s="454"/>
      <c r="AV27" s="452"/>
      <c r="AW27" s="453"/>
      <c r="AX27" s="453"/>
      <c r="AY27" s="453"/>
      <c r="AZ27" s="453"/>
      <c r="BA27" s="453"/>
      <c r="BB27" s="454"/>
      <c r="BC27" s="452"/>
      <c r="BD27" s="453"/>
      <c r="BE27" s="455"/>
      <c r="BF27" s="1168"/>
      <c r="BG27" s="1169"/>
      <c r="BH27" s="1170"/>
      <c r="BI27" s="1171"/>
      <c r="BJ27" s="1172"/>
      <c r="BK27" s="1173"/>
      <c r="BL27" s="1173"/>
      <c r="BM27" s="1173"/>
      <c r="BN27" s="1174"/>
    </row>
    <row r="28" spans="2:66" ht="20.25" customHeight="1" x14ac:dyDescent="0.15">
      <c r="B28" s="1211"/>
      <c r="C28" s="1212"/>
      <c r="D28" s="1213"/>
      <c r="E28" s="1188"/>
      <c r="F28" s="1189"/>
      <c r="G28" s="1226"/>
      <c r="H28" s="1227"/>
      <c r="I28" s="439"/>
      <c r="J28" s="440">
        <f>G27</f>
        <v>0</v>
      </c>
      <c r="K28" s="439"/>
      <c r="L28" s="440">
        <f>M27</f>
        <v>0</v>
      </c>
      <c r="M28" s="1228"/>
      <c r="N28" s="1229"/>
      <c r="O28" s="1230"/>
      <c r="P28" s="1231"/>
      <c r="Q28" s="1231"/>
      <c r="R28" s="1227"/>
      <c r="S28" s="1162"/>
      <c r="T28" s="1163"/>
      <c r="U28" s="1163"/>
      <c r="V28" s="1163"/>
      <c r="W28" s="1164"/>
      <c r="X28" s="441" t="s">
        <v>980</v>
      </c>
      <c r="Y28" s="442"/>
      <c r="Z28" s="443"/>
      <c r="AA28" s="444" t="str">
        <f>IF(AA27="","",VLOOKUP(AA27,勤務形態一覧表_シフト記号表!$C$6:$L$47,10,FALSE))</f>
        <v/>
      </c>
      <c r="AB28" s="445" t="str">
        <f>IF(AB27="","",VLOOKUP(AB27,勤務形態一覧表_シフト記号表!$C$6:$L$47,10,FALSE))</f>
        <v/>
      </c>
      <c r="AC28" s="445" t="str">
        <f>IF(AC27="","",VLOOKUP(AC27,勤務形態一覧表_シフト記号表!$C$6:$L$47,10,FALSE))</f>
        <v/>
      </c>
      <c r="AD28" s="445" t="str">
        <f>IF(AD27="","",VLOOKUP(AD27,勤務形態一覧表_シフト記号表!$C$6:$L$47,10,FALSE))</f>
        <v/>
      </c>
      <c r="AE28" s="445" t="str">
        <f>IF(AE27="","",VLOOKUP(AE27,勤務形態一覧表_シフト記号表!$C$6:$L$47,10,FALSE))</f>
        <v/>
      </c>
      <c r="AF28" s="445" t="str">
        <f>IF(AF27="","",VLOOKUP(AF27,勤務形態一覧表_シフト記号表!$C$6:$L$47,10,FALSE))</f>
        <v/>
      </c>
      <c r="AG28" s="446" t="str">
        <f>IF(AG27="","",VLOOKUP(AG27,勤務形態一覧表_シフト記号表!$C$6:$L$47,10,FALSE))</f>
        <v/>
      </c>
      <c r="AH28" s="444" t="str">
        <f>IF(AH27="","",VLOOKUP(AH27,勤務形態一覧表_シフト記号表!$C$6:$L$47,10,FALSE))</f>
        <v/>
      </c>
      <c r="AI28" s="445" t="str">
        <f>IF(AI27="","",VLOOKUP(AI27,勤務形態一覧表_シフト記号表!$C$6:$L$47,10,FALSE))</f>
        <v/>
      </c>
      <c r="AJ28" s="445" t="str">
        <f>IF(AJ27="","",VLOOKUP(AJ27,勤務形態一覧表_シフト記号表!$C$6:$L$47,10,FALSE))</f>
        <v/>
      </c>
      <c r="AK28" s="445" t="str">
        <f>IF(AK27="","",VLOOKUP(AK27,勤務形態一覧表_シフト記号表!$C$6:$L$47,10,FALSE))</f>
        <v/>
      </c>
      <c r="AL28" s="445" t="str">
        <f>IF(AL27="","",VLOOKUP(AL27,勤務形態一覧表_シフト記号表!$C$6:$L$47,10,FALSE))</f>
        <v/>
      </c>
      <c r="AM28" s="445" t="str">
        <f>IF(AM27="","",VLOOKUP(AM27,勤務形態一覧表_シフト記号表!$C$6:$L$47,10,FALSE))</f>
        <v/>
      </c>
      <c r="AN28" s="446" t="str">
        <f>IF(AN27="","",VLOOKUP(AN27,勤務形態一覧表_シフト記号表!$C$6:$L$47,10,FALSE))</f>
        <v/>
      </c>
      <c r="AO28" s="444" t="str">
        <f>IF(AO27="","",VLOOKUP(AO27,勤務形態一覧表_シフト記号表!$C$6:$L$47,10,FALSE))</f>
        <v/>
      </c>
      <c r="AP28" s="445" t="str">
        <f>IF(AP27="","",VLOOKUP(AP27,勤務形態一覧表_シフト記号表!$C$6:$L$47,10,FALSE))</f>
        <v/>
      </c>
      <c r="AQ28" s="445" t="str">
        <f>IF(AQ27="","",VLOOKUP(AQ27,勤務形態一覧表_シフト記号表!$C$6:$L$47,10,FALSE))</f>
        <v/>
      </c>
      <c r="AR28" s="445" t="str">
        <f>IF(AR27="","",VLOOKUP(AR27,勤務形態一覧表_シフト記号表!$C$6:$L$47,10,FALSE))</f>
        <v/>
      </c>
      <c r="AS28" s="445" t="str">
        <f>IF(AS27="","",VLOOKUP(AS27,勤務形態一覧表_シフト記号表!$C$6:$L$47,10,FALSE))</f>
        <v/>
      </c>
      <c r="AT28" s="445" t="str">
        <f>IF(AT27="","",VLOOKUP(AT27,勤務形態一覧表_シフト記号表!$C$6:$L$47,10,FALSE))</f>
        <v/>
      </c>
      <c r="AU28" s="446" t="str">
        <f>IF(AU27="","",VLOOKUP(AU27,勤務形態一覧表_シフト記号表!$C$6:$L$47,10,FALSE))</f>
        <v/>
      </c>
      <c r="AV28" s="444" t="str">
        <f>IF(AV27="","",VLOOKUP(AV27,勤務形態一覧表_シフト記号表!$C$6:$L$47,10,FALSE))</f>
        <v/>
      </c>
      <c r="AW28" s="445" t="str">
        <f>IF(AW27="","",VLOOKUP(AW27,勤務形態一覧表_シフト記号表!$C$6:$L$47,10,FALSE))</f>
        <v/>
      </c>
      <c r="AX28" s="445" t="str">
        <f>IF(AX27="","",VLOOKUP(AX27,勤務形態一覧表_シフト記号表!$C$6:$L$47,10,FALSE))</f>
        <v/>
      </c>
      <c r="AY28" s="445" t="str">
        <f>IF(AY27="","",VLOOKUP(AY27,勤務形態一覧表_シフト記号表!$C$6:$L$47,10,FALSE))</f>
        <v/>
      </c>
      <c r="AZ28" s="445" t="str">
        <f>IF(AZ27="","",VLOOKUP(AZ27,勤務形態一覧表_シフト記号表!$C$6:$L$47,10,FALSE))</f>
        <v/>
      </c>
      <c r="BA28" s="445" t="str">
        <f>IF(BA27="","",VLOOKUP(BA27,勤務形態一覧表_シフト記号表!$C$6:$L$47,10,FALSE))</f>
        <v/>
      </c>
      <c r="BB28" s="446" t="str">
        <f>IF(BB27="","",VLOOKUP(BB27,勤務形態一覧表_シフト記号表!$C$6:$L$47,10,FALSE))</f>
        <v/>
      </c>
      <c r="BC28" s="444" t="str">
        <f>IF(BC27="","",VLOOKUP(BC27,勤務形態一覧表_シフト記号表!$C$6:$L$47,10,FALSE))</f>
        <v/>
      </c>
      <c r="BD28" s="445" t="str">
        <f>IF(BD27="","",VLOOKUP(BD27,勤務形態一覧表_シフト記号表!$C$6:$L$47,10,FALSE))</f>
        <v/>
      </c>
      <c r="BE28" s="445" t="str">
        <f>IF(BE27="","",VLOOKUP(BE27,勤務形態一覧表_シフト記号表!$C$6:$L$47,10,FALSE))</f>
        <v/>
      </c>
      <c r="BF28" s="1223">
        <f>IF($BI$3="４週",SUM(AA28:BB28),IF($BI$3="暦月",SUM(AA28:BE28),""))</f>
        <v>0</v>
      </c>
      <c r="BG28" s="1224"/>
      <c r="BH28" s="1225">
        <f>IF($BI$3="４週",BF28/4,IF($BI$3="暦月",(BF28/($BI$8/7)),""))</f>
        <v>0</v>
      </c>
      <c r="BI28" s="1224"/>
      <c r="BJ28" s="1220"/>
      <c r="BK28" s="1221"/>
      <c r="BL28" s="1221"/>
      <c r="BM28" s="1221"/>
      <c r="BN28" s="1222"/>
    </row>
    <row r="29" spans="2:66" ht="20.25" customHeight="1" x14ac:dyDescent="0.15">
      <c r="B29" s="1183">
        <f>B27+1</f>
        <v>7</v>
      </c>
      <c r="C29" s="1185"/>
      <c r="D29" s="1187"/>
      <c r="E29" s="1188"/>
      <c r="F29" s="1189"/>
      <c r="G29" s="1193"/>
      <c r="H29" s="1194"/>
      <c r="I29" s="439"/>
      <c r="J29" s="440"/>
      <c r="K29" s="439"/>
      <c r="L29" s="440"/>
      <c r="M29" s="1197"/>
      <c r="N29" s="1198"/>
      <c r="O29" s="1201"/>
      <c r="P29" s="1202"/>
      <c r="Q29" s="1202"/>
      <c r="R29" s="1194"/>
      <c r="S29" s="1162"/>
      <c r="T29" s="1163"/>
      <c r="U29" s="1163"/>
      <c r="V29" s="1163"/>
      <c r="W29" s="1164"/>
      <c r="X29" s="449" t="s">
        <v>979</v>
      </c>
      <c r="Y29" s="450"/>
      <c r="Z29" s="451"/>
      <c r="AA29" s="452"/>
      <c r="AB29" s="453"/>
      <c r="AC29" s="453"/>
      <c r="AD29" s="453"/>
      <c r="AE29" s="453"/>
      <c r="AF29" s="453"/>
      <c r="AG29" s="454"/>
      <c r="AH29" s="452"/>
      <c r="AI29" s="453"/>
      <c r="AJ29" s="453"/>
      <c r="AK29" s="453"/>
      <c r="AL29" s="453"/>
      <c r="AM29" s="453"/>
      <c r="AN29" s="454"/>
      <c r="AO29" s="452"/>
      <c r="AP29" s="453"/>
      <c r="AQ29" s="453"/>
      <c r="AR29" s="453"/>
      <c r="AS29" s="453"/>
      <c r="AT29" s="453"/>
      <c r="AU29" s="454"/>
      <c r="AV29" s="452"/>
      <c r="AW29" s="453"/>
      <c r="AX29" s="453"/>
      <c r="AY29" s="453"/>
      <c r="AZ29" s="453"/>
      <c r="BA29" s="453"/>
      <c r="BB29" s="454"/>
      <c r="BC29" s="452"/>
      <c r="BD29" s="453"/>
      <c r="BE29" s="455"/>
      <c r="BF29" s="1168"/>
      <c r="BG29" s="1169"/>
      <c r="BH29" s="1170"/>
      <c r="BI29" s="1171"/>
      <c r="BJ29" s="1172"/>
      <c r="BK29" s="1173"/>
      <c r="BL29" s="1173"/>
      <c r="BM29" s="1173"/>
      <c r="BN29" s="1174"/>
    </row>
    <row r="30" spans="2:66" ht="20.25" customHeight="1" x14ac:dyDescent="0.15">
      <c r="B30" s="1211"/>
      <c r="C30" s="1212"/>
      <c r="D30" s="1213"/>
      <c r="E30" s="1188"/>
      <c r="F30" s="1189"/>
      <c r="G30" s="1226"/>
      <c r="H30" s="1227"/>
      <c r="I30" s="439"/>
      <c r="J30" s="440">
        <f>G29</f>
        <v>0</v>
      </c>
      <c r="K30" s="439"/>
      <c r="L30" s="440">
        <f>M29</f>
        <v>0</v>
      </c>
      <c r="M30" s="1228"/>
      <c r="N30" s="1229"/>
      <c r="O30" s="1230"/>
      <c r="P30" s="1231"/>
      <c r="Q30" s="1231"/>
      <c r="R30" s="1227"/>
      <c r="S30" s="1162"/>
      <c r="T30" s="1163"/>
      <c r="U30" s="1163"/>
      <c r="V30" s="1163"/>
      <c r="W30" s="1164"/>
      <c r="X30" s="441" t="s">
        <v>980</v>
      </c>
      <c r="Y30" s="442"/>
      <c r="Z30" s="443"/>
      <c r="AA30" s="444" t="str">
        <f>IF(AA29="","",VLOOKUP(AA29,勤務形態一覧表_シフト記号表!$C$6:$L$47,10,FALSE))</f>
        <v/>
      </c>
      <c r="AB30" s="445" t="str">
        <f>IF(AB29="","",VLOOKUP(AB29,勤務形態一覧表_シフト記号表!$C$6:$L$47,10,FALSE))</f>
        <v/>
      </c>
      <c r="AC30" s="445" t="str">
        <f>IF(AC29="","",VLOOKUP(AC29,勤務形態一覧表_シフト記号表!$C$6:$L$47,10,FALSE))</f>
        <v/>
      </c>
      <c r="AD30" s="445" t="str">
        <f>IF(AD29="","",VLOOKUP(AD29,勤務形態一覧表_シフト記号表!$C$6:$L$47,10,FALSE))</f>
        <v/>
      </c>
      <c r="AE30" s="445" t="str">
        <f>IF(AE29="","",VLOOKUP(AE29,勤務形態一覧表_シフト記号表!$C$6:$L$47,10,FALSE))</f>
        <v/>
      </c>
      <c r="AF30" s="445" t="str">
        <f>IF(AF29="","",VLOOKUP(AF29,勤務形態一覧表_シフト記号表!$C$6:$L$47,10,FALSE))</f>
        <v/>
      </c>
      <c r="AG30" s="446" t="str">
        <f>IF(AG29="","",VLOOKUP(AG29,勤務形態一覧表_シフト記号表!$C$6:$L$47,10,FALSE))</f>
        <v/>
      </c>
      <c r="AH30" s="444" t="str">
        <f>IF(AH29="","",VLOOKUP(AH29,勤務形態一覧表_シフト記号表!$C$6:$L$47,10,FALSE))</f>
        <v/>
      </c>
      <c r="AI30" s="445" t="str">
        <f>IF(AI29="","",VLOOKUP(AI29,勤務形態一覧表_シフト記号表!$C$6:$L$47,10,FALSE))</f>
        <v/>
      </c>
      <c r="AJ30" s="445" t="str">
        <f>IF(AJ29="","",VLOOKUP(AJ29,勤務形態一覧表_シフト記号表!$C$6:$L$47,10,FALSE))</f>
        <v/>
      </c>
      <c r="AK30" s="445" t="str">
        <f>IF(AK29="","",VLOOKUP(AK29,勤務形態一覧表_シフト記号表!$C$6:$L$47,10,FALSE))</f>
        <v/>
      </c>
      <c r="AL30" s="445" t="str">
        <f>IF(AL29="","",VLOOKUP(AL29,勤務形態一覧表_シフト記号表!$C$6:$L$47,10,FALSE))</f>
        <v/>
      </c>
      <c r="AM30" s="445" t="str">
        <f>IF(AM29="","",VLOOKUP(AM29,勤務形態一覧表_シフト記号表!$C$6:$L$47,10,FALSE))</f>
        <v/>
      </c>
      <c r="AN30" s="446" t="str">
        <f>IF(AN29="","",VLOOKUP(AN29,勤務形態一覧表_シフト記号表!$C$6:$L$47,10,FALSE))</f>
        <v/>
      </c>
      <c r="AO30" s="444" t="str">
        <f>IF(AO29="","",VLOOKUP(AO29,勤務形態一覧表_シフト記号表!$C$6:$L$47,10,FALSE))</f>
        <v/>
      </c>
      <c r="AP30" s="445" t="str">
        <f>IF(AP29="","",VLOOKUP(AP29,勤務形態一覧表_シフト記号表!$C$6:$L$47,10,FALSE))</f>
        <v/>
      </c>
      <c r="AQ30" s="445" t="str">
        <f>IF(AQ29="","",VLOOKUP(AQ29,勤務形態一覧表_シフト記号表!$C$6:$L$47,10,FALSE))</f>
        <v/>
      </c>
      <c r="AR30" s="445" t="str">
        <f>IF(AR29="","",VLOOKUP(AR29,勤務形態一覧表_シフト記号表!$C$6:$L$47,10,FALSE))</f>
        <v/>
      </c>
      <c r="AS30" s="445" t="str">
        <f>IF(AS29="","",VLOOKUP(AS29,勤務形態一覧表_シフト記号表!$C$6:$L$47,10,FALSE))</f>
        <v/>
      </c>
      <c r="AT30" s="445" t="str">
        <f>IF(AT29="","",VLOOKUP(AT29,勤務形態一覧表_シフト記号表!$C$6:$L$47,10,FALSE))</f>
        <v/>
      </c>
      <c r="AU30" s="446" t="str">
        <f>IF(AU29="","",VLOOKUP(AU29,勤務形態一覧表_シフト記号表!$C$6:$L$47,10,FALSE))</f>
        <v/>
      </c>
      <c r="AV30" s="444" t="str">
        <f>IF(AV29="","",VLOOKUP(AV29,勤務形態一覧表_シフト記号表!$C$6:$L$47,10,FALSE))</f>
        <v/>
      </c>
      <c r="AW30" s="445" t="str">
        <f>IF(AW29="","",VLOOKUP(AW29,勤務形態一覧表_シフト記号表!$C$6:$L$47,10,FALSE))</f>
        <v/>
      </c>
      <c r="AX30" s="445" t="str">
        <f>IF(AX29="","",VLOOKUP(AX29,勤務形態一覧表_シフト記号表!$C$6:$L$47,10,FALSE))</f>
        <v/>
      </c>
      <c r="AY30" s="445" t="str">
        <f>IF(AY29="","",VLOOKUP(AY29,勤務形態一覧表_シフト記号表!$C$6:$L$47,10,FALSE))</f>
        <v/>
      </c>
      <c r="AZ30" s="445" t="str">
        <f>IF(AZ29="","",VLOOKUP(AZ29,勤務形態一覧表_シフト記号表!$C$6:$L$47,10,FALSE))</f>
        <v/>
      </c>
      <c r="BA30" s="445" t="str">
        <f>IF(BA29="","",VLOOKUP(BA29,勤務形態一覧表_シフト記号表!$C$6:$L$47,10,FALSE))</f>
        <v/>
      </c>
      <c r="BB30" s="446" t="str">
        <f>IF(BB29="","",VLOOKUP(BB29,勤務形態一覧表_シフト記号表!$C$6:$L$47,10,FALSE))</f>
        <v/>
      </c>
      <c r="BC30" s="444" t="str">
        <f>IF(BC29="","",VLOOKUP(BC29,勤務形態一覧表_シフト記号表!$C$6:$L$47,10,FALSE))</f>
        <v/>
      </c>
      <c r="BD30" s="445" t="str">
        <f>IF(BD29="","",VLOOKUP(BD29,勤務形態一覧表_シフト記号表!$C$6:$L$47,10,FALSE))</f>
        <v/>
      </c>
      <c r="BE30" s="445" t="str">
        <f>IF(BE29="","",VLOOKUP(BE29,勤務形態一覧表_シフト記号表!$C$6:$L$47,10,FALSE))</f>
        <v/>
      </c>
      <c r="BF30" s="1223">
        <f>IF($BI$3="４週",SUM(AA30:BB30),IF($BI$3="暦月",SUM(AA30:BE30),""))</f>
        <v>0</v>
      </c>
      <c r="BG30" s="1224"/>
      <c r="BH30" s="1225">
        <f>IF($BI$3="４週",BF30/4,IF($BI$3="暦月",(BF30/($BI$8/7)),""))</f>
        <v>0</v>
      </c>
      <c r="BI30" s="1224"/>
      <c r="BJ30" s="1220"/>
      <c r="BK30" s="1221"/>
      <c r="BL30" s="1221"/>
      <c r="BM30" s="1221"/>
      <c r="BN30" s="1222"/>
    </row>
    <row r="31" spans="2:66" ht="20.25" customHeight="1" x14ac:dyDescent="0.15">
      <c r="B31" s="1183">
        <f>B29+1</f>
        <v>8</v>
      </c>
      <c r="C31" s="1185"/>
      <c r="D31" s="1187"/>
      <c r="E31" s="1188"/>
      <c r="F31" s="1189"/>
      <c r="G31" s="1193"/>
      <c r="H31" s="1194"/>
      <c r="I31" s="439"/>
      <c r="J31" s="440"/>
      <c r="K31" s="439"/>
      <c r="L31" s="440"/>
      <c r="M31" s="1197"/>
      <c r="N31" s="1198"/>
      <c r="O31" s="1201"/>
      <c r="P31" s="1202"/>
      <c r="Q31" s="1202"/>
      <c r="R31" s="1194"/>
      <c r="S31" s="1162"/>
      <c r="T31" s="1163"/>
      <c r="U31" s="1163"/>
      <c r="V31" s="1163"/>
      <c r="W31" s="1164"/>
      <c r="X31" s="449" t="s">
        <v>979</v>
      </c>
      <c r="Y31" s="450"/>
      <c r="Z31" s="451"/>
      <c r="AA31" s="452"/>
      <c r="AB31" s="453"/>
      <c r="AC31" s="453"/>
      <c r="AD31" s="453"/>
      <c r="AE31" s="453"/>
      <c r="AF31" s="453"/>
      <c r="AG31" s="454"/>
      <c r="AH31" s="452"/>
      <c r="AI31" s="453"/>
      <c r="AJ31" s="453"/>
      <c r="AK31" s="453"/>
      <c r="AL31" s="453"/>
      <c r="AM31" s="453"/>
      <c r="AN31" s="454"/>
      <c r="AO31" s="452"/>
      <c r="AP31" s="453"/>
      <c r="AQ31" s="453"/>
      <c r="AR31" s="453"/>
      <c r="AS31" s="453"/>
      <c r="AT31" s="453"/>
      <c r="AU31" s="454"/>
      <c r="AV31" s="452"/>
      <c r="AW31" s="453"/>
      <c r="AX31" s="453"/>
      <c r="AY31" s="453"/>
      <c r="AZ31" s="453"/>
      <c r="BA31" s="453"/>
      <c r="BB31" s="454"/>
      <c r="BC31" s="452"/>
      <c r="BD31" s="453"/>
      <c r="BE31" s="455"/>
      <c r="BF31" s="1168"/>
      <c r="BG31" s="1169"/>
      <c r="BH31" s="1170"/>
      <c r="BI31" s="1171"/>
      <c r="BJ31" s="1172"/>
      <c r="BK31" s="1173"/>
      <c r="BL31" s="1173"/>
      <c r="BM31" s="1173"/>
      <c r="BN31" s="1174"/>
    </row>
    <row r="32" spans="2:66" ht="20.25" customHeight="1" x14ac:dyDescent="0.15">
      <c r="B32" s="1211"/>
      <c r="C32" s="1212"/>
      <c r="D32" s="1213"/>
      <c r="E32" s="1188"/>
      <c r="F32" s="1189"/>
      <c r="G32" s="1226"/>
      <c r="H32" s="1227"/>
      <c r="I32" s="439"/>
      <c r="J32" s="440">
        <f>G31</f>
        <v>0</v>
      </c>
      <c r="K32" s="439"/>
      <c r="L32" s="440">
        <f>M31</f>
        <v>0</v>
      </c>
      <c r="M32" s="1228"/>
      <c r="N32" s="1229"/>
      <c r="O32" s="1230"/>
      <c r="P32" s="1231"/>
      <c r="Q32" s="1231"/>
      <c r="R32" s="1227"/>
      <c r="S32" s="1162"/>
      <c r="T32" s="1163"/>
      <c r="U32" s="1163"/>
      <c r="V32" s="1163"/>
      <c r="W32" s="1164"/>
      <c r="X32" s="441" t="s">
        <v>980</v>
      </c>
      <c r="Y32" s="442"/>
      <c r="Z32" s="443"/>
      <c r="AA32" s="444" t="str">
        <f>IF(AA31="","",VLOOKUP(AA31,勤務形態一覧表_シフト記号表!$C$6:$L$47,10,FALSE))</f>
        <v/>
      </c>
      <c r="AB32" s="445" t="str">
        <f>IF(AB31="","",VLOOKUP(AB31,勤務形態一覧表_シフト記号表!$C$6:$L$47,10,FALSE))</f>
        <v/>
      </c>
      <c r="AC32" s="445" t="str">
        <f>IF(AC31="","",VLOOKUP(AC31,勤務形態一覧表_シフト記号表!$C$6:$L$47,10,FALSE))</f>
        <v/>
      </c>
      <c r="AD32" s="445" t="str">
        <f>IF(AD31="","",VLOOKUP(AD31,勤務形態一覧表_シフト記号表!$C$6:$L$47,10,FALSE))</f>
        <v/>
      </c>
      <c r="AE32" s="445" t="str">
        <f>IF(AE31="","",VLOOKUP(AE31,勤務形態一覧表_シフト記号表!$C$6:$L$47,10,FALSE))</f>
        <v/>
      </c>
      <c r="AF32" s="445" t="str">
        <f>IF(AF31="","",VLOOKUP(AF31,勤務形態一覧表_シフト記号表!$C$6:$L$47,10,FALSE))</f>
        <v/>
      </c>
      <c r="AG32" s="446" t="str">
        <f>IF(AG31="","",VLOOKUP(AG31,勤務形態一覧表_シフト記号表!$C$6:$L$47,10,FALSE))</f>
        <v/>
      </c>
      <c r="AH32" s="444" t="str">
        <f>IF(AH31="","",VLOOKUP(AH31,勤務形態一覧表_シフト記号表!$C$6:$L$47,10,FALSE))</f>
        <v/>
      </c>
      <c r="AI32" s="445" t="str">
        <f>IF(AI31="","",VLOOKUP(AI31,勤務形態一覧表_シフト記号表!$C$6:$L$47,10,FALSE))</f>
        <v/>
      </c>
      <c r="AJ32" s="445" t="str">
        <f>IF(AJ31="","",VLOOKUP(AJ31,勤務形態一覧表_シフト記号表!$C$6:$L$47,10,FALSE))</f>
        <v/>
      </c>
      <c r="AK32" s="445" t="str">
        <f>IF(AK31="","",VLOOKUP(AK31,勤務形態一覧表_シフト記号表!$C$6:$L$47,10,FALSE))</f>
        <v/>
      </c>
      <c r="AL32" s="445" t="str">
        <f>IF(AL31="","",VLOOKUP(AL31,勤務形態一覧表_シフト記号表!$C$6:$L$47,10,FALSE))</f>
        <v/>
      </c>
      <c r="AM32" s="445" t="str">
        <f>IF(AM31="","",VLOOKUP(AM31,勤務形態一覧表_シフト記号表!$C$6:$L$47,10,FALSE))</f>
        <v/>
      </c>
      <c r="AN32" s="446" t="str">
        <f>IF(AN31="","",VLOOKUP(AN31,勤務形態一覧表_シフト記号表!$C$6:$L$47,10,FALSE))</f>
        <v/>
      </c>
      <c r="AO32" s="444" t="str">
        <f>IF(AO31="","",VLOOKUP(AO31,勤務形態一覧表_シフト記号表!$C$6:$L$47,10,FALSE))</f>
        <v/>
      </c>
      <c r="AP32" s="445" t="str">
        <f>IF(AP31="","",VLOOKUP(AP31,勤務形態一覧表_シフト記号表!$C$6:$L$47,10,FALSE))</f>
        <v/>
      </c>
      <c r="AQ32" s="445" t="str">
        <f>IF(AQ31="","",VLOOKUP(AQ31,勤務形態一覧表_シフト記号表!$C$6:$L$47,10,FALSE))</f>
        <v/>
      </c>
      <c r="AR32" s="445" t="str">
        <f>IF(AR31="","",VLOOKUP(AR31,勤務形態一覧表_シフト記号表!$C$6:$L$47,10,FALSE))</f>
        <v/>
      </c>
      <c r="AS32" s="445" t="str">
        <f>IF(AS31="","",VLOOKUP(AS31,勤務形態一覧表_シフト記号表!$C$6:$L$47,10,FALSE))</f>
        <v/>
      </c>
      <c r="AT32" s="445" t="str">
        <f>IF(AT31="","",VLOOKUP(AT31,勤務形態一覧表_シフト記号表!$C$6:$L$47,10,FALSE))</f>
        <v/>
      </c>
      <c r="AU32" s="446" t="str">
        <f>IF(AU31="","",VLOOKUP(AU31,勤務形態一覧表_シフト記号表!$C$6:$L$47,10,FALSE))</f>
        <v/>
      </c>
      <c r="AV32" s="444" t="str">
        <f>IF(AV31="","",VLOOKUP(AV31,勤務形態一覧表_シフト記号表!$C$6:$L$47,10,FALSE))</f>
        <v/>
      </c>
      <c r="AW32" s="445" t="str">
        <f>IF(AW31="","",VLOOKUP(AW31,勤務形態一覧表_シフト記号表!$C$6:$L$47,10,FALSE))</f>
        <v/>
      </c>
      <c r="AX32" s="445" t="str">
        <f>IF(AX31="","",VLOOKUP(AX31,勤務形態一覧表_シフト記号表!$C$6:$L$47,10,FALSE))</f>
        <v/>
      </c>
      <c r="AY32" s="445" t="str">
        <f>IF(AY31="","",VLOOKUP(AY31,勤務形態一覧表_シフト記号表!$C$6:$L$47,10,FALSE))</f>
        <v/>
      </c>
      <c r="AZ32" s="445" t="str">
        <f>IF(AZ31="","",VLOOKUP(AZ31,勤務形態一覧表_シフト記号表!$C$6:$L$47,10,FALSE))</f>
        <v/>
      </c>
      <c r="BA32" s="445" t="str">
        <f>IF(BA31="","",VLOOKUP(BA31,勤務形態一覧表_シフト記号表!$C$6:$L$47,10,FALSE))</f>
        <v/>
      </c>
      <c r="BB32" s="446" t="str">
        <f>IF(BB31="","",VLOOKUP(BB31,勤務形態一覧表_シフト記号表!$C$6:$L$47,10,FALSE))</f>
        <v/>
      </c>
      <c r="BC32" s="444" t="str">
        <f>IF(BC31="","",VLOOKUP(BC31,勤務形態一覧表_シフト記号表!$C$6:$L$47,10,FALSE))</f>
        <v/>
      </c>
      <c r="BD32" s="445" t="str">
        <f>IF(BD31="","",VLOOKUP(BD31,勤務形態一覧表_シフト記号表!$C$6:$L$47,10,FALSE))</f>
        <v/>
      </c>
      <c r="BE32" s="445" t="str">
        <f>IF(BE31="","",VLOOKUP(BE31,勤務形態一覧表_シフト記号表!$C$6:$L$47,10,FALSE))</f>
        <v/>
      </c>
      <c r="BF32" s="1223">
        <f>IF($BI$3="４週",SUM(AA32:BB32),IF($BI$3="暦月",SUM(AA32:BE32),""))</f>
        <v>0</v>
      </c>
      <c r="BG32" s="1224"/>
      <c r="BH32" s="1225">
        <f>IF($BI$3="４週",BF32/4,IF($BI$3="暦月",(BF32/($BI$8/7)),""))</f>
        <v>0</v>
      </c>
      <c r="BI32" s="1224"/>
      <c r="BJ32" s="1220"/>
      <c r="BK32" s="1221"/>
      <c r="BL32" s="1221"/>
      <c r="BM32" s="1221"/>
      <c r="BN32" s="1222"/>
    </row>
    <row r="33" spans="2:66" ht="20.25" customHeight="1" x14ac:dyDescent="0.15">
      <c r="B33" s="1183">
        <f>B31+1</f>
        <v>9</v>
      </c>
      <c r="C33" s="1185"/>
      <c r="D33" s="1187"/>
      <c r="E33" s="1188"/>
      <c r="F33" s="1189"/>
      <c r="G33" s="1193"/>
      <c r="H33" s="1194"/>
      <c r="I33" s="439"/>
      <c r="J33" s="440"/>
      <c r="K33" s="439"/>
      <c r="L33" s="440"/>
      <c r="M33" s="1197"/>
      <c r="N33" s="1198"/>
      <c r="O33" s="1201"/>
      <c r="P33" s="1202"/>
      <c r="Q33" s="1202"/>
      <c r="R33" s="1194"/>
      <c r="S33" s="1162"/>
      <c r="T33" s="1163"/>
      <c r="U33" s="1163"/>
      <c r="V33" s="1163"/>
      <c r="W33" s="1164"/>
      <c r="X33" s="449" t="s">
        <v>979</v>
      </c>
      <c r="Y33" s="450"/>
      <c r="Z33" s="451"/>
      <c r="AA33" s="452"/>
      <c r="AB33" s="453"/>
      <c r="AC33" s="453"/>
      <c r="AD33" s="453"/>
      <c r="AE33" s="453"/>
      <c r="AF33" s="453"/>
      <c r="AG33" s="454"/>
      <c r="AH33" s="452"/>
      <c r="AI33" s="453"/>
      <c r="AJ33" s="453"/>
      <c r="AK33" s="453"/>
      <c r="AL33" s="453"/>
      <c r="AM33" s="453"/>
      <c r="AN33" s="454"/>
      <c r="AO33" s="452"/>
      <c r="AP33" s="453"/>
      <c r="AQ33" s="453"/>
      <c r="AR33" s="453"/>
      <c r="AS33" s="453"/>
      <c r="AT33" s="453"/>
      <c r="AU33" s="454"/>
      <c r="AV33" s="452"/>
      <c r="AW33" s="453"/>
      <c r="AX33" s="453"/>
      <c r="AY33" s="453"/>
      <c r="AZ33" s="453"/>
      <c r="BA33" s="453"/>
      <c r="BB33" s="454"/>
      <c r="BC33" s="452"/>
      <c r="BD33" s="453"/>
      <c r="BE33" s="455"/>
      <c r="BF33" s="1168"/>
      <c r="BG33" s="1169"/>
      <c r="BH33" s="1170"/>
      <c r="BI33" s="1171"/>
      <c r="BJ33" s="1172"/>
      <c r="BK33" s="1173"/>
      <c r="BL33" s="1173"/>
      <c r="BM33" s="1173"/>
      <c r="BN33" s="1174"/>
    </row>
    <row r="34" spans="2:66" ht="20.25" customHeight="1" x14ac:dyDescent="0.15">
      <c r="B34" s="1211"/>
      <c r="C34" s="1212"/>
      <c r="D34" s="1213"/>
      <c r="E34" s="1188"/>
      <c r="F34" s="1189"/>
      <c r="G34" s="1226"/>
      <c r="H34" s="1227"/>
      <c r="I34" s="439"/>
      <c r="J34" s="440">
        <f>G33</f>
        <v>0</v>
      </c>
      <c r="K34" s="439"/>
      <c r="L34" s="440">
        <f>M33</f>
        <v>0</v>
      </c>
      <c r="M34" s="1228"/>
      <c r="N34" s="1229"/>
      <c r="O34" s="1230"/>
      <c r="P34" s="1231"/>
      <c r="Q34" s="1231"/>
      <c r="R34" s="1227"/>
      <c r="S34" s="1162"/>
      <c r="T34" s="1163"/>
      <c r="U34" s="1163"/>
      <c r="V34" s="1163"/>
      <c r="W34" s="1164"/>
      <c r="X34" s="456" t="s">
        <v>980</v>
      </c>
      <c r="Y34" s="457"/>
      <c r="Z34" s="458"/>
      <c r="AA34" s="444" t="str">
        <f>IF(AA33="","",VLOOKUP(AA33,勤務形態一覧表_シフト記号表!$C$6:$L$47,10,FALSE))</f>
        <v/>
      </c>
      <c r="AB34" s="445" t="str">
        <f>IF(AB33="","",VLOOKUP(AB33,勤務形態一覧表_シフト記号表!$C$6:$L$47,10,FALSE))</f>
        <v/>
      </c>
      <c r="AC34" s="445" t="str">
        <f>IF(AC33="","",VLOOKUP(AC33,勤務形態一覧表_シフト記号表!$C$6:$L$47,10,FALSE))</f>
        <v/>
      </c>
      <c r="AD34" s="445" t="str">
        <f>IF(AD33="","",VLOOKUP(AD33,勤務形態一覧表_シフト記号表!$C$6:$L$47,10,FALSE))</f>
        <v/>
      </c>
      <c r="AE34" s="445" t="str">
        <f>IF(AE33="","",VLOOKUP(AE33,勤務形態一覧表_シフト記号表!$C$6:$L$47,10,FALSE))</f>
        <v/>
      </c>
      <c r="AF34" s="445" t="str">
        <f>IF(AF33="","",VLOOKUP(AF33,勤務形態一覧表_シフト記号表!$C$6:$L$47,10,FALSE))</f>
        <v/>
      </c>
      <c r="AG34" s="446" t="str">
        <f>IF(AG33="","",VLOOKUP(AG33,勤務形態一覧表_シフト記号表!$C$6:$L$47,10,FALSE))</f>
        <v/>
      </c>
      <c r="AH34" s="444" t="str">
        <f>IF(AH33="","",VLOOKUP(AH33,勤務形態一覧表_シフト記号表!$C$6:$L$47,10,FALSE))</f>
        <v/>
      </c>
      <c r="AI34" s="445" t="str">
        <f>IF(AI33="","",VLOOKUP(AI33,勤務形態一覧表_シフト記号表!$C$6:$L$47,10,FALSE))</f>
        <v/>
      </c>
      <c r="AJ34" s="445" t="str">
        <f>IF(AJ33="","",VLOOKUP(AJ33,勤務形態一覧表_シフト記号表!$C$6:$L$47,10,FALSE))</f>
        <v/>
      </c>
      <c r="AK34" s="445" t="str">
        <f>IF(AK33="","",VLOOKUP(AK33,勤務形態一覧表_シフト記号表!$C$6:$L$47,10,FALSE))</f>
        <v/>
      </c>
      <c r="AL34" s="445" t="str">
        <f>IF(AL33="","",VLOOKUP(AL33,勤務形態一覧表_シフト記号表!$C$6:$L$47,10,FALSE))</f>
        <v/>
      </c>
      <c r="AM34" s="445" t="str">
        <f>IF(AM33="","",VLOOKUP(AM33,勤務形態一覧表_シフト記号表!$C$6:$L$47,10,FALSE))</f>
        <v/>
      </c>
      <c r="AN34" s="446" t="str">
        <f>IF(AN33="","",VLOOKUP(AN33,勤務形態一覧表_シフト記号表!$C$6:$L$47,10,FALSE))</f>
        <v/>
      </c>
      <c r="AO34" s="444" t="str">
        <f>IF(AO33="","",VLOOKUP(AO33,勤務形態一覧表_シフト記号表!$C$6:$L$47,10,FALSE))</f>
        <v/>
      </c>
      <c r="AP34" s="445" t="str">
        <f>IF(AP33="","",VLOOKUP(AP33,勤務形態一覧表_シフト記号表!$C$6:$L$47,10,FALSE))</f>
        <v/>
      </c>
      <c r="AQ34" s="445" t="str">
        <f>IF(AQ33="","",VLOOKUP(AQ33,勤務形態一覧表_シフト記号表!$C$6:$L$47,10,FALSE))</f>
        <v/>
      </c>
      <c r="AR34" s="445" t="str">
        <f>IF(AR33="","",VLOOKUP(AR33,勤務形態一覧表_シフト記号表!$C$6:$L$47,10,FALSE))</f>
        <v/>
      </c>
      <c r="AS34" s="445" t="str">
        <f>IF(AS33="","",VLOOKUP(AS33,勤務形態一覧表_シフト記号表!$C$6:$L$47,10,FALSE))</f>
        <v/>
      </c>
      <c r="AT34" s="445" t="str">
        <f>IF(AT33="","",VLOOKUP(AT33,勤務形態一覧表_シフト記号表!$C$6:$L$47,10,FALSE))</f>
        <v/>
      </c>
      <c r="AU34" s="446" t="str">
        <f>IF(AU33="","",VLOOKUP(AU33,勤務形態一覧表_シフト記号表!$C$6:$L$47,10,FALSE))</f>
        <v/>
      </c>
      <c r="AV34" s="444" t="str">
        <f>IF(AV33="","",VLOOKUP(AV33,勤務形態一覧表_シフト記号表!$C$6:$L$47,10,FALSE))</f>
        <v/>
      </c>
      <c r="AW34" s="445" t="str">
        <f>IF(AW33="","",VLOOKUP(AW33,勤務形態一覧表_シフト記号表!$C$6:$L$47,10,FALSE))</f>
        <v/>
      </c>
      <c r="AX34" s="445" t="str">
        <f>IF(AX33="","",VLOOKUP(AX33,勤務形態一覧表_シフト記号表!$C$6:$L$47,10,FALSE))</f>
        <v/>
      </c>
      <c r="AY34" s="445" t="str">
        <f>IF(AY33="","",VLOOKUP(AY33,勤務形態一覧表_シフト記号表!$C$6:$L$47,10,FALSE))</f>
        <v/>
      </c>
      <c r="AZ34" s="445" t="str">
        <f>IF(AZ33="","",VLOOKUP(AZ33,勤務形態一覧表_シフト記号表!$C$6:$L$47,10,FALSE))</f>
        <v/>
      </c>
      <c r="BA34" s="445" t="str">
        <f>IF(BA33="","",VLOOKUP(BA33,勤務形態一覧表_シフト記号表!$C$6:$L$47,10,FALSE))</f>
        <v/>
      </c>
      <c r="BB34" s="446" t="str">
        <f>IF(BB33="","",VLOOKUP(BB33,勤務形態一覧表_シフト記号表!$C$6:$L$47,10,FALSE))</f>
        <v/>
      </c>
      <c r="BC34" s="444" t="str">
        <f>IF(BC33="","",VLOOKUP(BC33,勤務形態一覧表_シフト記号表!$C$6:$L$47,10,FALSE))</f>
        <v/>
      </c>
      <c r="BD34" s="445" t="str">
        <f>IF(BD33="","",VLOOKUP(BD33,勤務形態一覧表_シフト記号表!$C$6:$L$47,10,FALSE))</f>
        <v/>
      </c>
      <c r="BE34" s="445" t="str">
        <f>IF(BE33="","",VLOOKUP(BE33,勤務形態一覧表_シフト記号表!$C$6:$L$47,10,FALSE))</f>
        <v/>
      </c>
      <c r="BF34" s="1223">
        <f>IF($BI$3="４週",SUM(AA34:BB34),IF($BI$3="暦月",SUM(AA34:BE34),""))</f>
        <v>0</v>
      </c>
      <c r="BG34" s="1224"/>
      <c r="BH34" s="1225">
        <f>IF($BI$3="４週",BF34/4,IF($BI$3="暦月",(BF34/($BI$8/7)),""))</f>
        <v>0</v>
      </c>
      <c r="BI34" s="1224"/>
      <c r="BJ34" s="1220"/>
      <c r="BK34" s="1221"/>
      <c r="BL34" s="1221"/>
      <c r="BM34" s="1221"/>
      <c r="BN34" s="1222"/>
    </row>
    <row r="35" spans="2:66" ht="20.25" customHeight="1" x14ac:dyDescent="0.15">
      <c r="B35" s="1183">
        <f>B33+1</f>
        <v>10</v>
      </c>
      <c r="C35" s="1185"/>
      <c r="D35" s="1187"/>
      <c r="E35" s="1188"/>
      <c r="F35" s="1189"/>
      <c r="G35" s="1193"/>
      <c r="H35" s="1194"/>
      <c r="I35" s="439"/>
      <c r="J35" s="440"/>
      <c r="K35" s="439"/>
      <c r="L35" s="440"/>
      <c r="M35" s="1197"/>
      <c r="N35" s="1198"/>
      <c r="O35" s="1201"/>
      <c r="P35" s="1202"/>
      <c r="Q35" s="1202"/>
      <c r="R35" s="1194"/>
      <c r="S35" s="1162"/>
      <c r="T35" s="1163"/>
      <c r="U35" s="1163"/>
      <c r="V35" s="1163"/>
      <c r="W35" s="1164"/>
      <c r="X35" s="459" t="s">
        <v>979</v>
      </c>
      <c r="Y35" s="460"/>
      <c r="Z35" s="461"/>
      <c r="AA35" s="452"/>
      <c r="AB35" s="453"/>
      <c r="AC35" s="453"/>
      <c r="AD35" s="453"/>
      <c r="AE35" s="453"/>
      <c r="AF35" s="453"/>
      <c r="AG35" s="454"/>
      <c r="AH35" s="452"/>
      <c r="AI35" s="453"/>
      <c r="AJ35" s="453"/>
      <c r="AK35" s="453"/>
      <c r="AL35" s="453"/>
      <c r="AM35" s="453"/>
      <c r="AN35" s="454"/>
      <c r="AO35" s="452"/>
      <c r="AP35" s="453"/>
      <c r="AQ35" s="453"/>
      <c r="AR35" s="453"/>
      <c r="AS35" s="453"/>
      <c r="AT35" s="453"/>
      <c r="AU35" s="454"/>
      <c r="AV35" s="452"/>
      <c r="AW35" s="453"/>
      <c r="AX35" s="453"/>
      <c r="AY35" s="453"/>
      <c r="AZ35" s="453"/>
      <c r="BA35" s="453"/>
      <c r="BB35" s="454"/>
      <c r="BC35" s="452"/>
      <c r="BD35" s="453"/>
      <c r="BE35" s="455"/>
      <c r="BF35" s="1168"/>
      <c r="BG35" s="1169"/>
      <c r="BH35" s="1170"/>
      <c r="BI35" s="1171"/>
      <c r="BJ35" s="1172"/>
      <c r="BK35" s="1173"/>
      <c r="BL35" s="1173"/>
      <c r="BM35" s="1173"/>
      <c r="BN35" s="1174"/>
    </row>
    <row r="36" spans="2:66" ht="20.25" customHeight="1" x14ac:dyDescent="0.15">
      <c r="B36" s="1211"/>
      <c r="C36" s="1212"/>
      <c r="D36" s="1213"/>
      <c r="E36" s="1188"/>
      <c r="F36" s="1189"/>
      <c r="G36" s="1226"/>
      <c r="H36" s="1227"/>
      <c r="I36" s="439"/>
      <c r="J36" s="440">
        <f>G35</f>
        <v>0</v>
      </c>
      <c r="K36" s="439"/>
      <c r="L36" s="440">
        <f>M35</f>
        <v>0</v>
      </c>
      <c r="M36" s="1228"/>
      <c r="N36" s="1229"/>
      <c r="O36" s="1230"/>
      <c r="P36" s="1231"/>
      <c r="Q36" s="1231"/>
      <c r="R36" s="1227"/>
      <c r="S36" s="1162"/>
      <c r="T36" s="1163"/>
      <c r="U36" s="1163"/>
      <c r="V36" s="1163"/>
      <c r="W36" s="1164"/>
      <c r="X36" s="456" t="s">
        <v>980</v>
      </c>
      <c r="Y36" s="457"/>
      <c r="Z36" s="458"/>
      <c r="AA36" s="444" t="str">
        <f>IF(AA35="","",VLOOKUP(AA35,勤務形態一覧表_シフト記号表!$C$6:$L$47,10,FALSE))</f>
        <v/>
      </c>
      <c r="AB36" s="445" t="str">
        <f>IF(AB35="","",VLOOKUP(AB35,勤務形態一覧表_シフト記号表!$C$6:$L$47,10,FALSE))</f>
        <v/>
      </c>
      <c r="AC36" s="445" t="str">
        <f>IF(AC35="","",VLOOKUP(AC35,勤務形態一覧表_シフト記号表!$C$6:$L$47,10,FALSE))</f>
        <v/>
      </c>
      <c r="AD36" s="445" t="str">
        <f>IF(AD35="","",VLOOKUP(AD35,勤務形態一覧表_シフト記号表!$C$6:$L$47,10,FALSE))</f>
        <v/>
      </c>
      <c r="AE36" s="445" t="str">
        <f>IF(AE35="","",VLOOKUP(AE35,勤務形態一覧表_シフト記号表!$C$6:$L$47,10,FALSE))</f>
        <v/>
      </c>
      <c r="AF36" s="445" t="str">
        <f>IF(AF35="","",VLOOKUP(AF35,勤務形態一覧表_シフト記号表!$C$6:$L$47,10,FALSE))</f>
        <v/>
      </c>
      <c r="AG36" s="446" t="str">
        <f>IF(AG35="","",VLOOKUP(AG35,勤務形態一覧表_シフト記号表!$C$6:$L$47,10,FALSE))</f>
        <v/>
      </c>
      <c r="AH36" s="444" t="str">
        <f>IF(AH35="","",VLOOKUP(AH35,勤務形態一覧表_シフト記号表!$C$6:$L$47,10,FALSE))</f>
        <v/>
      </c>
      <c r="AI36" s="445" t="str">
        <f>IF(AI35="","",VLOOKUP(AI35,勤務形態一覧表_シフト記号表!$C$6:$L$47,10,FALSE))</f>
        <v/>
      </c>
      <c r="AJ36" s="445" t="str">
        <f>IF(AJ35="","",VLOOKUP(AJ35,勤務形態一覧表_シフト記号表!$C$6:$L$47,10,FALSE))</f>
        <v/>
      </c>
      <c r="AK36" s="445" t="str">
        <f>IF(AK35="","",VLOOKUP(AK35,勤務形態一覧表_シフト記号表!$C$6:$L$47,10,FALSE))</f>
        <v/>
      </c>
      <c r="AL36" s="445" t="str">
        <f>IF(AL35="","",VLOOKUP(AL35,勤務形態一覧表_シフト記号表!$C$6:$L$47,10,FALSE))</f>
        <v/>
      </c>
      <c r="AM36" s="445" t="str">
        <f>IF(AM35="","",VLOOKUP(AM35,勤務形態一覧表_シフト記号表!$C$6:$L$47,10,FALSE))</f>
        <v/>
      </c>
      <c r="AN36" s="446" t="str">
        <f>IF(AN35="","",VLOOKUP(AN35,勤務形態一覧表_シフト記号表!$C$6:$L$47,10,FALSE))</f>
        <v/>
      </c>
      <c r="AO36" s="444" t="str">
        <f>IF(AO35="","",VLOOKUP(AO35,勤務形態一覧表_シフト記号表!$C$6:$L$47,10,FALSE))</f>
        <v/>
      </c>
      <c r="AP36" s="445" t="str">
        <f>IF(AP35="","",VLOOKUP(AP35,勤務形態一覧表_シフト記号表!$C$6:$L$47,10,FALSE))</f>
        <v/>
      </c>
      <c r="AQ36" s="445" t="str">
        <f>IF(AQ35="","",VLOOKUP(AQ35,勤務形態一覧表_シフト記号表!$C$6:$L$47,10,FALSE))</f>
        <v/>
      </c>
      <c r="AR36" s="445" t="str">
        <f>IF(AR35="","",VLOOKUP(AR35,勤務形態一覧表_シフト記号表!$C$6:$L$47,10,FALSE))</f>
        <v/>
      </c>
      <c r="AS36" s="445" t="str">
        <f>IF(AS35="","",VLOOKUP(AS35,勤務形態一覧表_シフト記号表!$C$6:$L$47,10,FALSE))</f>
        <v/>
      </c>
      <c r="AT36" s="445" t="str">
        <f>IF(AT35="","",VLOOKUP(AT35,勤務形態一覧表_シフト記号表!$C$6:$L$47,10,FALSE))</f>
        <v/>
      </c>
      <c r="AU36" s="446" t="str">
        <f>IF(AU35="","",VLOOKUP(AU35,勤務形態一覧表_シフト記号表!$C$6:$L$47,10,FALSE))</f>
        <v/>
      </c>
      <c r="AV36" s="444" t="str">
        <f>IF(AV35="","",VLOOKUP(AV35,勤務形態一覧表_シフト記号表!$C$6:$L$47,10,FALSE))</f>
        <v/>
      </c>
      <c r="AW36" s="445" t="str">
        <f>IF(AW35="","",VLOOKUP(AW35,勤務形態一覧表_シフト記号表!$C$6:$L$47,10,FALSE))</f>
        <v/>
      </c>
      <c r="AX36" s="445" t="str">
        <f>IF(AX35="","",VLOOKUP(AX35,勤務形態一覧表_シフト記号表!$C$6:$L$47,10,FALSE))</f>
        <v/>
      </c>
      <c r="AY36" s="445" t="str">
        <f>IF(AY35="","",VLOOKUP(AY35,勤務形態一覧表_シフト記号表!$C$6:$L$47,10,FALSE))</f>
        <v/>
      </c>
      <c r="AZ36" s="445" t="str">
        <f>IF(AZ35="","",VLOOKUP(AZ35,勤務形態一覧表_シフト記号表!$C$6:$L$47,10,FALSE))</f>
        <v/>
      </c>
      <c r="BA36" s="445" t="str">
        <f>IF(BA35="","",VLOOKUP(BA35,勤務形態一覧表_シフト記号表!$C$6:$L$47,10,FALSE))</f>
        <v/>
      </c>
      <c r="BB36" s="446" t="str">
        <f>IF(BB35="","",VLOOKUP(BB35,勤務形態一覧表_シフト記号表!$C$6:$L$47,10,FALSE))</f>
        <v/>
      </c>
      <c r="BC36" s="444" t="str">
        <f>IF(BC35="","",VLOOKUP(BC35,勤務形態一覧表_シフト記号表!$C$6:$L$47,10,FALSE))</f>
        <v/>
      </c>
      <c r="BD36" s="445" t="str">
        <f>IF(BD35="","",VLOOKUP(BD35,勤務形態一覧表_シフト記号表!$C$6:$L$47,10,FALSE))</f>
        <v/>
      </c>
      <c r="BE36" s="445" t="str">
        <f>IF(BE35="","",VLOOKUP(BE35,勤務形態一覧表_シフト記号表!$C$6:$L$47,10,FALSE))</f>
        <v/>
      </c>
      <c r="BF36" s="1223">
        <f>IF($BI$3="４週",SUM(AA36:BB36),IF($BI$3="暦月",SUM(AA36:BE36),""))</f>
        <v>0</v>
      </c>
      <c r="BG36" s="1224"/>
      <c r="BH36" s="1225">
        <f>IF($BI$3="４週",BF36/4,IF($BI$3="暦月",(BF36/($BI$8/7)),""))</f>
        <v>0</v>
      </c>
      <c r="BI36" s="1224"/>
      <c r="BJ36" s="1220"/>
      <c r="BK36" s="1221"/>
      <c r="BL36" s="1221"/>
      <c r="BM36" s="1221"/>
      <c r="BN36" s="1222"/>
    </row>
    <row r="37" spans="2:66" ht="20.25" customHeight="1" x14ac:dyDescent="0.15">
      <c r="B37" s="1183">
        <f>B35+1</f>
        <v>11</v>
      </c>
      <c r="C37" s="1185"/>
      <c r="D37" s="1187"/>
      <c r="E37" s="1188"/>
      <c r="F37" s="1189"/>
      <c r="G37" s="1193"/>
      <c r="H37" s="1194"/>
      <c r="I37" s="439"/>
      <c r="J37" s="440"/>
      <c r="K37" s="439"/>
      <c r="L37" s="440"/>
      <c r="M37" s="1197"/>
      <c r="N37" s="1198"/>
      <c r="O37" s="1201"/>
      <c r="P37" s="1202"/>
      <c r="Q37" s="1202"/>
      <c r="R37" s="1194"/>
      <c r="S37" s="1162"/>
      <c r="T37" s="1163"/>
      <c r="U37" s="1163"/>
      <c r="V37" s="1163"/>
      <c r="W37" s="1164"/>
      <c r="X37" s="459" t="s">
        <v>979</v>
      </c>
      <c r="Y37" s="460"/>
      <c r="Z37" s="461"/>
      <c r="AA37" s="452"/>
      <c r="AB37" s="453"/>
      <c r="AC37" s="453"/>
      <c r="AD37" s="453"/>
      <c r="AE37" s="453"/>
      <c r="AF37" s="453"/>
      <c r="AG37" s="454"/>
      <c r="AH37" s="452"/>
      <c r="AI37" s="453"/>
      <c r="AJ37" s="453"/>
      <c r="AK37" s="453"/>
      <c r="AL37" s="453"/>
      <c r="AM37" s="453"/>
      <c r="AN37" s="454"/>
      <c r="AO37" s="452"/>
      <c r="AP37" s="453"/>
      <c r="AQ37" s="453"/>
      <c r="AR37" s="453"/>
      <c r="AS37" s="453"/>
      <c r="AT37" s="453"/>
      <c r="AU37" s="454"/>
      <c r="AV37" s="452"/>
      <c r="AW37" s="453"/>
      <c r="AX37" s="453"/>
      <c r="AY37" s="453"/>
      <c r="AZ37" s="453"/>
      <c r="BA37" s="453"/>
      <c r="BB37" s="454"/>
      <c r="BC37" s="452"/>
      <c r="BD37" s="453"/>
      <c r="BE37" s="455"/>
      <c r="BF37" s="1168"/>
      <c r="BG37" s="1169"/>
      <c r="BH37" s="1170"/>
      <c r="BI37" s="1171"/>
      <c r="BJ37" s="1172"/>
      <c r="BK37" s="1173"/>
      <c r="BL37" s="1173"/>
      <c r="BM37" s="1173"/>
      <c r="BN37" s="1174"/>
    </row>
    <row r="38" spans="2:66" ht="20.25" customHeight="1" x14ac:dyDescent="0.15">
      <c r="B38" s="1211"/>
      <c r="C38" s="1212"/>
      <c r="D38" s="1213"/>
      <c r="E38" s="1188"/>
      <c r="F38" s="1189"/>
      <c r="G38" s="1226"/>
      <c r="H38" s="1227"/>
      <c r="I38" s="439"/>
      <c r="J38" s="440">
        <f>G37</f>
        <v>0</v>
      </c>
      <c r="K38" s="439"/>
      <c r="L38" s="440">
        <f>M37</f>
        <v>0</v>
      </c>
      <c r="M38" s="1228"/>
      <c r="N38" s="1229"/>
      <c r="O38" s="1230"/>
      <c r="P38" s="1231"/>
      <c r="Q38" s="1231"/>
      <c r="R38" s="1227"/>
      <c r="S38" s="1162"/>
      <c r="T38" s="1163"/>
      <c r="U38" s="1163"/>
      <c r="V38" s="1163"/>
      <c r="W38" s="1164"/>
      <c r="X38" s="456" t="s">
        <v>980</v>
      </c>
      <c r="Y38" s="457"/>
      <c r="Z38" s="458"/>
      <c r="AA38" s="444" t="str">
        <f>IF(AA37="","",VLOOKUP(AA37,勤務形態一覧表_シフト記号表!$C$6:$L$47,10,FALSE))</f>
        <v/>
      </c>
      <c r="AB38" s="445" t="str">
        <f>IF(AB37="","",VLOOKUP(AB37,勤務形態一覧表_シフト記号表!$C$6:$L$47,10,FALSE))</f>
        <v/>
      </c>
      <c r="AC38" s="445" t="str">
        <f>IF(AC37="","",VLOOKUP(AC37,勤務形態一覧表_シフト記号表!$C$6:$L$47,10,FALSE))</f>
        <v/>
      </c>
      <c r="AD38" s="445" t="str">
        <f>IF(AD37="","",VLOOKUP(AD37,勤務形態一覧表_シフト記号表!$C$6:$L$47,10,FALSE))</f>
        <v/>
      </c>
      <c r="AE38" s="445" t="str">
        <f>IF(AE37="","",VLOOKUP(AE37,勤務形態一覧表_シフト記号表!$C$6:$L$47,10,FALSE))</f>
        <v/>
      </c>
      <c r="AF38" s="445" t="str">
        <f>IF(AF37="","",VLOOKUP(AF37,勤務形態一覧表_シフト記号表!$C$6:$L$47,10,FALSE))</f>
        <v/>
      </c>
      <c r="AG38" s="446" t="str">
        <f>IF(AG37="","",VLOOKUP(AG37,勤務形態一覧表_シフト記号表!$C$6:$L$47,10,FALSE))</f>
        <v/>
      </c>
      <c r="AH38" s="444" t="str">
        <f>IF(AH37="","",VLOOKUP(AH37,勤務形態一覧表_シフト記号表!$C$6:$L$47,10,FALSE))</f>
        <v/>
      </c>
      <c r="AI38" s="445" t="str">
        <f>IF(AI37="","",VLOOKUP(AI37,勤務形態一覧表_シフト記号表!$C$6:$L$47,10,FALSE))</f>
        <v/>
      </c>
      <c r="AJ38" s="445" t="str">
        <f>IF(AJ37="","",VLOOKUP(AJ37,勤務形態一覧表_シフト記号表!$C$6:$L$47,10,FALSE))</f>
        <v/>
      </c>
      <c r="AK38" s="445" t="str">
        <f>IF(AK37="","",VLOOKUP(AK37,勤務形態一覧表_シフト記号表!$C$6:$L$47,10,FALSE))</f>
        <v/>
      </c>
      <c r="AL38" s="445" t="str">
        <f>IF(AL37="","",VLOOKUP(AL37,勤務形態一覧表_シフト記号表!$C$6:$L$47,10,FALSE))</f>
        <v/>
      </c>
      <c r="AM38" s="445" t="str">
        <f>IF(AM37="","",VLOOKUP(AM37,勤務形態一覧表_シフト記号表!$C$6:$L$47,10,FALSE))</f>
        <v/>
      </c>
      <c r="AN38" s="446" t="str">
        <f>IF(AN37="","",VLOOKUP(AN37,勤務形態一覧表_シフト記号表!$C$6:$L$47,10,FALSE))</f>
        <v/>
      </c>
      <c r="AO38" s="444" t="str">
        <f>IF(AO37="","",VLOOKUP(AO37,勤務形態一覧表_シフト記号表!$C$6:$L$47,10,FALSE))</f>
        <v/>
      </c>
      <c r="AP38" s="445" t="str">
        <f>IF(AP37="","",VLOOKUP(AP37,勤務形態一覧表_シフト記号表!$C$6:$L$47,10,FALSE))</f>
        <v/>
      </c>
      <c r="AQ38" s="445" t="str">
        <f>IF(AQ37="","",VLOOKUP(AQ37,勤務形態一覧表_シフト記号表!$C$6:$L$47,10,FALSE))</f>
        <v/>
      </c>
      <c r="AR38" s="445" t="str">
        <f>IF(AR37="","",VLOOKUP(AR37,勤務形態一覧表_シフト記号表!$C$6:$L$47,10,FALSE))</f>
        <v/>
      </c>
      <c r="AS38" s="445" t="str">
        <f>IF(AS37="","",VLOOKUP(AS37,勤務形態一覧表_シフト記号表!$C$6:$L$47,10,FALSE))</f>
        <v/>
      </c>
      <c r="AT38" s="445" t="str">
        <f>IF(AT37="","",VLOOKUP(AT37,勤務形態一覧表_シフト記号表!$C$6:$L$47,10,FALSE))</f>
        <v/>
      </c>
      <c r="AU38" s="446" t="str">
        <f>IF(AU37="","",VLOOKUP(AU37,勤務形態一覧表_シフト記号表!$C$6:$L$47,10,FALSE))</f>
        <v/>
      </c>
      <c r="AV38" s="444" t="str">
        <f>IF(AV37="","",VLOOKUP(AV37,勤務形態一覧表_シフト記号表!$C$6:$L$47,10,FALSE))</f>
        <v/>
      </c>
      <c r="AW38" s="445" t="str">
        <f>IF(AW37="","",VLOOKUP(AW37,勤務形態一覧表_シフト記号表!$C$6:$L$47,10,FALSE))</f>
        <v/>
      </c>
      <c r="AX38" s="445" t="str">
        <f>IF(AX37="","",VLOOKUP(AX37,勤務形態一覧表_シフト記号表!$C$6:$L$47,10,FALSE))</f>
        <v/>
      </c>
      <c r="AY38" s="445" t="str">
        <f>IF(AY37="","",VLOOKUP(AY37,勤務形態一覧表_シフト記号表!$C$6:$L$47,10,FALSE))</f>
        <v/>
      </c>
      <c r="AZ38" s="445" t="str">
        <f>IF(AZ37="","",VLOOKUP(AZ37,勤務形態一覧表_シフト記号表!$C$6:$L$47,10,FALSE))</f>
        <v/>
      </c>
      <c r="BA38" s="445" t="str">
        <f>IF(BA37="","",VLOOKUP(BA37,勤務形態一覧表_シフト記号表!$C$6:$L$47,10,FALSE))</f>
        <v/>
      </c>
      <c r="BB38" s="446" t="str">
        <f>IF(BB37="","",VLOOKUP(BB37,勤務形態一覧表_シフト記号表!$C$6:$L$47,10,FALSE))</f>
        <v/>
      </c>
      <c r="BC38" s="444" t="str">
        <f>IF(BC37="","",VLOOKUP(BC37,勤務形態一覧表_シフト記号表!$C$6:$L$47,10,FALSE))</f>
        <v/>
      </c>
      <c r="BD38" s="445" t="str">
        <f>IF(BD37="","",VLOOKUP(BD37,勤務形態一覧表_シフト記号表!$C$6:$L$47,10,FALSE))</f>
        <v/>
      </c>
      <c r="BE38" s="445" t="str">
        <f>IF(BE37="","",VLOOKUP(BE37,勤務形態一覧表_シフト記号表!$C$6:$L$47,10,FALSE))</f>
        <v/>
      </c>
      <c r="BF38" s="1223">
        <f>IF($BI$3="４週",SUM(AA38:BB38),IF($BI$3="暦月",SUM(AA38:BE38),""))</f>
        <v>0</v>
      </c>
      <c r="BG38" s="1224"/>
      <c r="BH38" s="1225">
        <f>IF($BI$3="４週",BF38/4,IF($BI$3="暦月",(BF38/($BI$8/7)),""))</f>
        <v>0</v>
      </c>
      <c r="BI38" s="1224"/>
      <c r="BJ38" s="1220"/>
      <c r="BK38" s="1221"/>
      <c r="BL38" s="1221"/>
      <c r="BM38" s="1221"/>
      <c r="BN38" s="1222"/>
    </row>
    <row r="39" spans="2:66" ht="20.25" customHeight="1" x14ac:dyDescent="0.15">
      <c r="B39" s="1183">
        <f>B37+1</f>
        <v>12</v>
      </c>
      <c r="C39" s="1185"/>
      <c r="D39" s="1187"/>
      <c r="E39" s="1188"/>
      <c r="F39" s="1189"/>
      <c r="G39" s="1193"/>
      <c r="H39" s="1194"/>
      <c r="I39" s="439"/>
      <c r="J39" s="440"/>
      <c r="K39" s="439"/>
      <c r="L39" s="440"/>
      <c r="M39" s="1197"/>
      <c r="N39" s="1198"/>
      <c r="O39" s="1201"/>
      <c r="P39" s="1202"/>
      <c r="Q39" s="1202"/>
      <c r="R39" s="1194"/>
      <c r="S39" s="1162"/>
      <c r="T39" s="1163"/>
      <c r="U39" s="1163"/>
      <c r="V39" s="1163"/>
      <c r="W39" s="1164"/>
      <c r="X39" s="459" t="s">
        <v>979</v>
      </c>
      <c r="Y39" s="460"/>
      <c r="Z39" s="461"/>
      <c r="AA39" s="452"/>
      <c r="AB39" s="453"/>
      <c r="AC39" s="453"/>
      <c r="AD39" s="453"/>
      <c r="AE39" s="453"/>
      <c r="AF39" s="453"/>
      <c r="AG39" s="454"/>
      <c r="AH39" s="452"/>
      <c r="AI39" s="453"/>
      <c r="AJ39" s="453"/>
      <c r="AK39" s="453"/>
      <c r="AL39" s="453"/>
      <c r="AM39" s="453"/>
      <c r="AN39" s="454"/>
      <c r="AO39" s="452"/>
      <c r="AP39" s="453"/>
      <c r="AQ39" s="453"/>
      <c r="AR39" s="453"/>
      <c r="AS39" s="453"/>
      <c r="AT39" s="453"/>
      <c r="AU39" s="454"/>
      <c r="AV39" s="452"/>
      <c r="AW39" s="453"/>
      <c r="AX39" s="453"/>
      <c r="AY39" s="453"/>
      <c r="AZ39" s="453"/>
      <c r="BA39" s="453"/>
      <c r="BB39" s="454"/>
      <c r="BC39" s="452"/>
      <c r="BD39" s="453"/>
      <c r="BE39" s="455"/>
      <c r="BF39" s="1168"/>
      <c r="BG39" s="1169"/>
      <c r="BH39" s="1170"/>
      <c r="BI39" s="1171"/>
      <c r="BJ39" s="1172"/>
      <c r="BK39" s="1173"/>
      <c r="BL39" s="1173"/>
      <c r="BM39" s="1173"/>
      <c r="BN39" s="1174"/>
    </row>
    <row r="40" spans="2:66" ht="20.25" customHeight="1" x14ac:dyDescent="0.15">
      <c r="B40" s="1211"/>
      <c r="C40" s="1212"/>
      <c r="D40" s="1213"/>
      <c r="E40" s="1188"/>
      <c r="F40" s="1189"/>
      <c r="G40" s="1226"/>
      <c r="H40" s="1227"/>
      <c r="I40" s="439"/>
      <c r="J40" s="440">
        <f>G39</f>
        <v>0</v>
      </c>
      <c r="K40" s="439"/>
      <c r="L40" s="440">
        <f>M39</f>
        <v>0</v>
      </c>
      <c r="M40" s="1228"/>
      <c r="N40" s="1229"/>
      <c r="O40" s="1230"/>
      <c r="P40" s="1231"/>
      <c r="Q40" s="1231"/>
      <c r="R40" s="1227"/>
      <c r="S40" s="1162"/>
      <c r="T40" s="1163"/>
      <c r="U40" s="1163"/>
      <c r="V40" s="1163"/>
      <c r="W40" s="1164"/>
      <c r="X40" s="456" t="s">
        <v>980</v>
      </c>
      <c r="Y40" s="457"/>
      <c r="Z40" s="458"/>
      <c r="AA40" s="444" t="str">
        <f>IF(AA39="","",VLOOKUP(AA39,勤務形態一覧表_シフト記号表!$C$6:$L$47,10,FALSE))</f>
        <v/>
      </c>
      <c r="AB40" s="445" t="str">
        <f>IF(AB39="","",VLOOKUP(AB39,勤務形態一覧表_シフト記号表!$C$6:$L$47,10,FALSE))</f>
        <v/>
      </c>
      <c r="AC40" s="445" t="str">
        <f>IF(AC39="","",VLOOKUP(AC39,勤務形態一覧表_シフト記号表!$C$6:$L$47,10,FALSE))</f>
        <v/>
      </c>
      <c r="AD40" s="445" t="str">
        <f>IF(AD39="","",VLOOKUP(AD39,勤務形態一覧表_シフト記号表!$C$6:$L$47,10,FALSE))</f>
        <v/>
      </c>
      <c r="AE40" s="445" t="str">
        <f>IF(AE39="","",VLOOKUP(AE39,勤務形態一覧表_シフト記号表!$C$6:$L$47,10,FALSE))</f>
        <v/>
      </c>
      <c r="AF40" s="445" t="str">
        <f>IF(AF39="","",VLOOKUP(AF39,勤務形態一覧表_シフト記号表!$C$6:$L$47,10,FALSE))</f>
        <v/>
      </c>
      <c r="AG40" s="446" t="str">
        <f>IF(AG39="","",VLOOKUP(AG39,勤務形態一覧表_シフト記号表!$C$6:$L$47,10,FALSE))</f>
        <v/>
      </c>
      <c r="AH40" s="444" t="str">
        <f>IF(AH39="","",VLOOKUP(AH39,勤務形態一覧表_シフト記号表!$C$6:$L$47,10,FALSE))</f>
        <v/>
      </c>
      <c r="AI40" s="445" t="str">
        <f>IF(AI39="","",VLOOKUP(AI39,勤務形態一覧表_シフト記号表!$C$6:$L$47,10,FALSE))</f>
        <v/>
      </c>
      <c r="AJ40" s="445" t="str">
        <f>IF(AJ39="","",VLOOKUP(AJ39,勤務形態一覧表_シフト記号表!$C$6:$L$47,10,FALSE))</f>
        <v/>
      </c>
      <c r="AK40" s="445" t="str">
        <f>IF(AK39="","",VLOOKUP(AK39,勤務形態一覧表_シフト記号表!$C$6:$L$47,10,FALSE))</f>
        <v/>
      </c>
      <c r="AL40" s="445" t="str">
        <f>IF(AL39="","",VLOOKUP(AL39,勤務形態一覧表_シフト記号表!$C$6:$L$47,10,FALSE))</f>
        <v/>
      </c>
      <c r="AM40" s="445" t="str">
        <f>IF(AM39="","",VLOOKUP(AM39,勤務形態一覧表_シフト記号表!$C$6:$L$47,10,FALSE))</f>
        <v/>
      </c>
      <c r="AN40" s="446" t="str">
        <f>IF(AN39="","",VLOOKUP(AN39,勤務形態一覧表_シフト記号表!$C$6:$L$47,10,FALSE))</f>
        <v/>
      </c>
      <c r="AO40" s="444" t="str">
        <f>IF(AO39="","",VLOOKUP(AO39,勤務形態一覧表_シフト記号表!$C$6:$L$47,10,FALSE))</f>
        <v/>
      </c>
      <c r="AP40" s="445" t="str">
        <f>IF(AP39="","",VLOOKUP(AP39,勤務形態一覧表_シフト記号表!$C$6:$L$47,10,FALSE))</f>
        <v/>
      </c>
      <c r="AQ40" s="445" t="str">
        <f>IF(AQ39="","",VLOOKUP(AQ39,勤務形態一覧表_シフト記号表!$C$6:$L$47,10,FALSE))</f>
        <v/>
      </c>
      <c r="AR40" s="445" t="str">
        <f>IF(AR39="","",VLOOKUP(AR39,勤務形態一覧表_シフト記号表!$C$6:$L$47,10,FALSE))</f>
        <v/>
      </c>
      <c r="AS40" s="445" t="str">
        <f>IF(AS39="","",VLOOKUP(AS39,勤務形態一覧表_シフト記号表!$C$6:$L$47,10,FALSE))</f>
        <v/>
      </c>
      <c r="AT40" s="445" t="str">
        <f>IF(AT39="","",VLOOKUP(AT39,勤務形態一覧表_シフト記号表!$C$6:$L$47,10,FALSE))</f>
        <v/>
      </c>
      <c r="AU40" s="446" t="str">
        <f>IF(AU39="","",VLOOKUP(AU39,勤務形態一覧表_シフト記号表!$C$6:$L$47,10,FALSE))</f>
        <v/>
      </c>
      <c r="AV40" s="444" t="str">
        <f>IF(AV39="","",VLOOKUP(AV39,勤務形態一覧表_シフト記号表!$C$6:$L$47,10,FALSE))</f>
        <v/>
      </c>
      <c r="AW40" s="445" t="str">
        <f>IF(AW39="","",VLOOKUP(AW39,勤務形態一覧表_シフト記号表!$C$6:$L$47,10,FALSE))</f>
        <v/>
      </c>
      <c r="AX40" s="445" t="str">
        <f>IF(AX39="","",VLOOKUP(AX39,勤務形態一覧表_シフト記号表!$C$6:$L$47,10,FALSE))</f>
        <v/>
      </c>
      <c r="AY40" s="445" t="str">
        <f>IF(AY39="","",VLOOKUP(AY39,勤務形態一覧表_シフト記号表!$C$6:$L$47,10,FALSE))</f>
        <v/>
      </c>
      <c r="AZ40" s="445" t="str">
        <f>IF(AZ39="","",VLOOKUP(AZ39,勤務形態一覧表_シフト記号表!$C$6:$L$47,10,FALSE))</f>
        <v/>
      </c>
      <c r="BA40" s="445" t="str">
        <f>IF(BA39="","",VLOOKUP(BA39,勤務形態一覧表_シフト記号表!$C$6:$L$47,10,FALSE))</f>
        <v/>
      </c>
      <c r="BB40" s="446" t="str">
        <f>IF(BB39="","",VLOOKUP(BB39,勤務形態一覧表_シフト記号表!$C$6:$L$47,10,FALSE))</f>
        <v/>
      </c>
      <c r="BC40" s="444" t="str">
        <f>IF(BC39="","",VLOOKUP(BC39,勤務形態一覧表_シフト記号表!$C$6:$L$47,10,FALSE))</f>
        <v/>
      </c>
      <c r="BD40" s="445" t="str">
        <f>IF(BD39="","",VLOOKUP(BD39,勤務形態一覧表_シフト記号表!$C$6:$L$47,10,FALSE))</f>
        <v/>
      </c>
      <c r="BE40" s="445" t="str">
        <f>IF(BE39="","",VLOOKUP(BE39,勤務形態一覧表_シフト記号表!$C$6:$L$47,10,FALSE))</f>
        <v/>
      </c>
      <c r="BF40" s="1223">
        <f>IF($BI$3="４週",SUM(AA40:BB40),IF($BI$3="暦月",SUM(AA40:BE40),""))</f>
        <v>0</v>
      </c>
      <c r="BG40" s="1224"/>
      <c r="BH40" s="1225">
        <f>IF($BI$3="４週",BF40/4,IF($BI$3="暦月",(BF40/($BI$8/7)),""))</f>
        <v>0</v>
      </c>
      <c r="BI40" s="1224"/>
      <c r="BJ40" s="1220"/>
      <c r="BK40" s="1221"/>
      <c r="BL40" s="1221"/>
      <c r="BM40" s="1221"/>
      <c r="BN40" s="1222"/>
    </row>
    <row r="41" spans="2:66" ht="20.25" customHeight="1" x14ac:dyDescent="0.15">
      <c r="B41" s="1183">
        <f>B39+1</f>
        <v>13</v>
      </c>
      <c r="C41" s="1185"/>
      <c r="D41" s="1187"/>
      <c r="E41" s="1188"/>
      <c r="F41" s="1189"/>
      <c r="G41" s="1193"/>
      <c r="H41" s="1194"/>
      <c r="I41" s="439"/>
      <c r="J41" s="440"/>
      <c r="K41" s="439"/>
      <c r="L41" s="440"/>
      <c r="M41" s="1197"/>
      <c r="N41" s="1198"/>
      <c r="O41" s="1201"/>
      <c r="P41" s="1202"/>
      <c r="Q41" s="1202"/>
      <c r="R41" s="1194"/>
      <c r="S41" s="1162"/>
      <c r="T41" s="1163"/>
      <c r="U41" s="1163"/>
      <c r="V41" s="1163"/>
      <c r="W41" s="1164"/>
      <c r="X41" s="459" t="s">
        <v>979</v>
      </c>
      <c r="Y41" s="460"/>
      <c r="Z41" s="461"/>
      <c r="AA41" s="452"/>
      <c r="AB41" s="453"/>
      <c r="AC41" s="453"/>
      <c r="AD41" s="453"/>
      <c r="AE41" s="453"/>
      <c r="AF41" s="453"/>
      <c r="AG41" s="454"/>
      <c r="AH41" s="452"/>
      <c r="AI41" s="453"/>
      <c r="AJ41" s="453"/>
      <c r="AK41" s="453"/>
      <c r="AL41" s="453"/>
      <c r="AM41" s="453"/>
      <c r="AN41" s="454"/>
      <c r="AO41" s="452"/>
      <c r="AP41" s="453"/>
      <c r="AQ41" s="453"/>
      <c r="AR41" s="453"/>
      <c r="AS41" s="453"/>
      <c r="AT41" s="453"/>
      <c r="AU41" s="454"/>
      <c r="AV41" s="452"/>
      <c r="AW41" s="453"/>
      <c r="AX41" s="453"/>
      <c r="AY41" s="453"/>
      <c r="AZ41" s="453"/>
      <c r="BA41" s="453"/>
      <c r="BB41" s="454"/>
      <c r="BC41" s="452"/>
      <c r="BD41" s="453"/>
      <c r="BE41" s="455"/>
      <c r="BF41" s="1168"/>
      <c r="BG41" s="1169"/>
      <c r="BH41" s="1170"/>
      <c r="BI41" s="1171"/>
      <c r="BJ41" s="1172"/>
      <c r="BK41" s="1173"/>
      <c r="BL41" s="1173"/>
      <c r="BM41" s="1173"/>
      <c r="BN41" s="1174"/>
    </row>
    <row r="42" spans="2:66" ht="20.25" customHeight="1" x14ac:dyDescent="0.15">
      <c r="B42" s="1211"/>
      <c r="C42" s="1212"/>
      <c r="D42" s="1213"/>
      <c r="E42" s="1188"/>
      <c r="F42" s="1189"/>
      <c r="G42" s="1226"/>
      <c r="H42" s="1227"/>
      <c r="I42" s="439"/>
      <c r="J42" s="440">
        <f>G41</f>
        <v>0</v>
      </c>
      <c r="K42" s="439"/>
      <c r="L42" s="440">
        <f>M41</f>
        <v>0</v>
      </c>
      <c r="M42" s="1228"/>
      <c r="N42" s="1229"/>
      <c r="O42" s="1230"/>
      <c r="P42" s="1231"/>
      <c r="Q42" s="1231"/>
      <c r="R42" s="1227"/>
      <c r="S42" s="1162"/>
      <c r="T42" s="1163"/>
      <c r="U42" s="1163"/>
      <c r="V42" s="1163"/>
      <c r="W42" s="1164"/>
      <c r="X42" s="456" t="s">
        <v>980</v>
      </c>
      <c r="Y42" s="457"/>
      <c r="Z42" s="458"/>
      <c r="AA42" s="444" t="str">
        <f>IF(AA41="","",VLOOKUP(AA41,勤務形態一覧表_シフト記号表!$C$6:$L$47,10,FALSE))</f>
        <v/>
      </c>
      <c r="AB42" s="445" t="str">
        <f>IF(AB41="","",VLOOKUP(AB41,勤務形態一覧表_シフト記号表!$C$6:$L$47,10,FALSE))</f>
        <v/>
      </c>
      <c r="AC42" s="445" t="str">
        <f>IF(AC41="","",VLOOKUP(AC41,勤務形態一覧表_シフト記号表!$C$6:$L$47,10,FALSE))</f>
        <v/>
      </c>
      <c r="AD42" s="445" t="str">
        <f>IF(AD41="","",VLOOKUP(AD41,勤務形態一覧表_シフト記号表!$C$6:$L$47,10,FALSE))</f>
        <v/>
      </c>
      <c r="AE42" s="445" t="str">
        <f>IF(AE41="","",VLOOKUP(AE41,勤務形態一覧表_シフト記号表!$C$6:$L$47,10,FALSE))</f>
        <v/>
      </c>
      <c r="AF42" s="445" t="str">
        <f>IF(AF41="","",VLOOKUP(AF41,勤務形態一覧表_シフト記号表!$C$6:$L$47,10,FALSE))</f>
        <v/>
      </c>
      <c r="AG42" s="446" t="str">
        <f>IF(AG41="","",VLOOKUP(AG41,勤務形態一覧表_シフト記号表!$C$6:$L$47,10,FALSE))</f>
        <v/>
      </c>
      <c r="AH42" s="444" t="str">
        <f>IF(AH41="","",VLOOKUP(AH41,勤務形態一覧表_シフト記号表!$C$6:$L$47,10,FALSE))</f>
        <v/>
      </c>
      <c r="AI42" s="445" t="str">
        <f>IF(AI41="","",VLOOKUP(AI41,勤務形態一覧表_シフト記号表!$C$6:$L$47,10,FALSE))</f>
        <v/>
      </c>
      <c r="AJ42" s="445" t="str">
        <f>IF(AJ41="","",VLOOKUP(AJ41,勤務形態一覧表_シフト記号表!$C$6:$L$47,10,FALSE))</f>
        <v/>
      </c>
      <c r="AK42" s="445" t="str">
        <f>IF(AK41="","",VLOOKUP(AK41,勤務形態一覧表_シフト記号表!$C$6:$L$47,10,FALSE))</f>
        <v/>
      </c>
      <c r="AL42" s="445" t="str">
        <f>IF(AL41="","",VLOOKUP(AL41,勤務形態一覧表_シフト記号表!$C$6:$L$47,10,FALSE))</f>
        <v/>
      </c>
      <c r="AM42" s="445" t="str">
        <f>IF(AM41="","",VLOOKUP(AM41,勤務形態一覧表_シフト記号表!$C$6:$L$47,10,FALSE))</f>
        <v/>
      </c>
      <c r="AN42" s="446" t="str">
        <f>IF(AN41="","",VLOOKUP(AN41,勤務形態一覧表_シフト記号表!$C$6:$L$47,10,FALSE))</f>
        <v/>
      </c>
      <c r="AO42" s="444" t="str">
        <f>IF(AO41="","",VLOOKUP(AO41,勤務形態一覧表_シフト記号表!$C$6:$L$47,10,FALSE))</f>
        <v/>
      </c>
      <c r="AP42" s="445" t="str">
        <f>IF(AP41="","",VLOOKUP(AP41,勤務形態一覧表_シフト記号表!$C$6:$L$47,10,FALSE))</f>
        <v/>
      </c>
      <c r="AQ42" s="445" t="str">
        <f>IF(AQ41="","",VLOOKUP(AQ41,勤務形態一覧表_シフト記号表!$C$6:$L$47,10,FALSE))</f>
        <v/>
      </c>
      <c r="AR42" s="445" t="str">
        <f>IF(AR41="","",VLOOKUP(AR41,勤務形態一覧表_シフト記号表!$C$6:$L$47,10,FALSE))</f>
        <v/>
      </c>
      <c r="AS42" s="445" t="str">
        <f>IF(AS41="","",VLOOKUP(AS41,勤務形態一覧表_シフト記号表!$C$6:$L$47,10,FALSE))</f>
        <v/>
      </c>
      <c r="AT42" s="445" t="str">
        <f>IF(AT41="","",VLOOKUP(AT41,勤務形態一覧表_シフト記号表!$C$6:$L$47,10,FALSE))</f>
        <v/>
      </c>
      <c r="AU42" s="446" t="str">
        <f>IF(AU41="","",VLOOKUP(AU41,勤務形態一覧表_シフト記号表!$C$6:$L$47,10,FALSE))</f>
        <v/>
      </c>
      <c r="AV42" s="444" t="str">
        <f>IF(AV41="","",VLOOKUP(AV41,勤務形態一覧表_シフト記号表!$C$6:$L$47,10,FALSE))</f>
        <v/>
      </c>
      <c r="AW42" s="445" t="str">
        <f>IF(AW41="","",VLOOKUP(AW41,勤務形態一覧表_シフト記号表!$C$6:$L$47,10,FALSE))</f>
        <v/>
      </c>
      <c r="AX42" s="445" t="str">
        <f>IF(AX41="","",VLOOKUP(AX41,勤務形態一覧表_シフト記号表!$C$6:$L$47,10,FALSE))</f>
        <v/>
      </c>
      <c r="AY42" s="445" t="str">
        <f>IF(AY41="","",VLOOKUP(AY41,勤務形態一覧表_シフト記号表!$C$6:$L$47,10,FALSE))</f>
        <v/>
      </c>
      <c r="AZ42" s="445" t="str">
        <f>IF(AZ41="","",VLOOKUP(AZ41,勤務形態一覧表_シフト記号表!$C$6:$L$47,10,FALSE))</f>
        <v/>
      </c>
      <c r="BA42" s="445" t="str">
        <f>IF(BA41="","",VLOOKUP(BA41,勤務形態一覧表_シフト記号表!$C$6:$L$47,10,FALSE))</f>
        <v/>
      </c>
      <c r="BB42" s="446" t="str">
        <f>IF(BB41="","",VLOOKUP(BB41,勤務形態一覧表_シフト記号表!$C$6:$L$47,10,FALSE))</f>
        <v/>
      </c>
      <c r="BC42" s="444" t="str">
        <f>IF(BC41="","",VLOOKUP(BC41,勤務形態一覧表_シフト記号表!$C$6:$L$47,10,FALSE))</f>
        <v/>
      </c>
      <c r="BD42" s="445" t="str">
        <f>IF(BD41="","",VLOOKUP(BD41,勤務形態一覧表_シフト記号表!$C$6:$L$47,10,FALSE))</f>
        <v/>
      </c>
      <c r="BE42" s="445" t="str">
        <f>IF(BE41="","",VLOOKUP(BE41,勤務形態一覧表_シフト記号表!$C$6:$L$47,10,FALSE))</f>
        <v/>
      </c>
      <c r="BF42" s="1223">
        <f>IF($BI$3="４週",SUM(AA42:BB42),IF($BI$3="暦月",SUM(AA42:BE42),""))</f>
        <v>0</v>
      </c>
      <c r="BG42" s="1224"/>
      <c r="BH42" s="1225">
        <f>IF($BI$3="４週",BF42/4,IF($BI$3="暦月",(BF42/($BI$8/7)),""))</f>
        <v>0</v>
      </c>
      <c r="BI42" s="1224"/>
      <c r="BJ42" s="1220"/>
      <c r="BK42" s="1221"/>
      <c r="BL42" s="1221"/>
      <c r="BM42" s="1221"/>
      <c r="BN42" s="1222"/>
    </row>
    <row r="43" spans="2:66" ht="20.25" customHeight="1" x14ac:dyDescent="0.15">
      <c r="B43" s="1183">
        <f>B41+1</f>
        <v>14</v>
      </c>
      <c r="C43" s="1185"/>
      <c r="D43" s="1187"/>
      <c r="E43" s="1188"/>
      <c r="F43" s="1189"/>
      <c r="G43" s="1193"/>
      <c r="H43" s="1194"/>
      <c r="I43" s="439"/>
      <c r="J43" s="440"/>
      <c r="K43" s="439"/>
      <c r="L43" s="440"/>
      <c r="M43" s="1197"/>
      <c r="N43" s="1198"/>
      <c r="O43" s="1201"/>
      <c r="P43" s="1202"/>
      <c r="Q43" s="1202"/>
      <c r="R43" s="1194"/>
      <c r="S43" s="1162"/>
      <c r="T43" s="1163"/>
      <c r="U43" s="1163"/>
      <c r="V43" s="1163"/>
      <c r="W43" s="1164"/>
      <c r="X43" s="459" t="s">
        <v>979</v>
      </c>
      <c r="Y43" s="460"/>
      <c r="Z43" s="461"/>
      <c r="AA43" s="452"/>
      <c r="AB43" s="453"/>
      <c r="AC43" s="453"/>
      <c r="AD43" s="453"/>
      <c r="AE43" s="453"/>
      <c r="AF43" s="453"/>
      <c r="AG43" s="454"/>
      <c r="AH43" s="452"/>
      <c r="AI43" s="453"/>
      <c r="AJ43" s="453"/>
      <c r="AK43" s="453"/>
      <c r="AL43" s="453"/>
      <c r="AM43" s="453"/>
      <c r="AN43" s="454"/>
      <c r="AO43" s="452"/>
      <c r="AP43" s="453"/>
      <c r="AQ43" s="453"/>
      <c r="AR43" s="453"/>
      <c r="AS43" s="453"/>
      <c r="AT43" s="453"/>
      <c r="AU43" s="454"/>
      <c r="AV43" s="452"/>
      <c r="AW43" s="453"/>
      <c r="AX43" s="453"/>
      <c r="AY43" s="453"/>
      <c r="AZ43" s="453"/>
      <c r="BA43" s="453"/>
      <c r="BB43" s="454"/>
      <c r="BC43" s="452"/>
      <c r="BD43" s="453"/>
      <c r="BE43" s="455"/>
      <c r="BF43" s="1168"/>
      <c r="BG43" s="1169"/>
      <c r="BH43" s="1170"/>
      <c r="BI43" s="1171"/>
      <c r="BJ43" s="1172"/>
      <c r="BK43" s="1173"/>
      <c r="BL43" s="1173"/>
      <c r="BM43" s="1173"/>
      <c r="BN43" s="1174"/>
    </row>
    <row r="44" spans="2:66" ht="20.25" customHeight="1" x14ac:dyDescent="0.15">
      <c r="B44" s="1211"/>
      <c r="C44" s="1212"/>
      <c r="D44" s="1213"/>
      <c r="E44" s="1188"/>
      <c r="F44" s="1189"/>
      <c r="G44" s="1226"/>
      <c r="H44" s="1227"/>
      <c r="I44" s="439"/>
      <c r="J44" s="440">
        <f>G43</f>
        <v>0</v>
      </c>
      <c r="K44" s="439"/>
      <c r="L44" s="440">
        <f>M43</f>
        <v>0</v>
      </c>
      <c r="M44" s="1228"/>
      <c r="N44" s="1229"/>
      <c r="O44" s="1230"/>
      <c r="P44" s="1231"/>
      <c r="Q44" s="1231"/>
      <c r="R44" s="1227"/>
      <c r="S44" s="1162"/>
      <c r="T44" s="1163"/>
      <c r="U44" s="1163"/>
      <c r="V44" s="1163"/>
      <c r="W44" s="1164"/>
      <c r="X44" s="456" t="s">
        <v>980</v>
      </c>
      <c r="Y44" s="457"/>
      <c r="Z44" s="458"/>
      <c r="AA44" s="444" t="str">
        <f>IF(AA43="","",VLOOKUP(AA43,勤務形態一覧表_シフト記号表!$C$6:$L$47,10,FALSE))</f>
        <v/>
      </c>
      <c r="AB44" s="445" t="str">
        <f>IF(AB43="","",VLOOKUP(AB43,勤務形態一覧表_シフト記号表!$C$6:$L$47,10,FALSE))</f>
        <v/>
      </c>
      <c r="AC44" s="445" t="str">
        <f>IF(AC43="","",VLOOKUP(AC43,勤務形態一覧表_シフト記号表!$C$6:$L$47,10,FALSE))</f>
        <v/>
      </c>
      <c r="AD44" s="445" t="str">
        <f>IF(AD43="","",VLOOKUP(AD43,勤務形態一覧表_シフト記号表!$C$6:$L$47,10,FALSE))</f>
        <v/>
      </c>
      <c r="AE44" s="445" t="str">
        <f>IF(AE43="","",VLOOKUP(AE43,勤務形態一覧表_シフト記号表!$C$6:$L$47,10,FALSE))</f>
        <v/>
      </c>
      <c r="AF44" s="445" t="str">
        <f>IF(AF43="","",VLOOKUP(AF43,勤務形態一覧表_シフト記号表!$C$6:$L$47,10,FALSE))</f>
        <v/>
      </c>
      <c r="AG44" s="446" t="str">
        <f>IF(AG43="","",VLOOKUP(AG43,勤務形態一覧表_シフト記号表!$C$6:$L$47,10,FALSE))</f>
        <v/>
      </c>
      <c r="AH44" s="444" t="str">
        <f>IF(AH43="","",VLOOKUP(AH43,勤務形態一覧表_シフト記号表!$C$6:$L$47,10,FALSE))</f>
        <v/>
      </c>
      <c r="AI44" s="445" t="str">
        <f>IF(AI43="","",VLOOKUP(AI43,勤務形態一覧表_シフト記号表!$C$6:$L$47,10,FALSE))</f>
        <v/>
      </c>
      <c r="AJ44" s="445" t="str">
        <f>IF(AJ43="","",VLOOKUP(AJ43,勤務形態一覧表_シフト記号表!$C$6:$L$47,10,FALSE))</f>
        <v/>
      </c>
      <c r="AK44" s="445" t="str">
        <f>IF(AK43="","",VLOOKUP(AK43,勤務形態一覧表_シフト記号表!$C$6:$L$47,10,FALSE))</f>
        <v/>
      </c>
      <c r="AL44" s="445" t="str">
        <f>IF(AL43="","",VLOOKUP(AL43,勤務形態一覧表_シフト記号表!$C$6:$L$47,10,FALSE))</f>
        <v/>
      </c>
      <c r="AM44" s="445" t="str">
        <f>IF(AM43="","",VLOOKUP(AM43,勤務形態一覧表_シフト記号表!$C$6:$L$47,10,FALSE))</f>
        <v/>
      </c>
      <c r="AN44" s="446" t="str">
        <f>IF(AN43="","",VLOOKUP(AN43,勤務形態一覧表_シフト記号表!$C$6:$L$47,10,FALSE))</f>
        <v/>
      </c>
      <c r="AO44" s="444" t="str">
        <f>IF(AO43="","",VLOOKUP(AO43,勤務形態一覧表_シフト記号表!$C$6:$L$47,10,FALSE))</f>
        <v/>
      </c>
      <c r="AP44" s="445" t="str">
        <f>IF(AP43="","",VLOOKUP(AP43,勤務形態一覧表_シフト記号表!$C$6:$L$47,10,FALSE))</f>
        <v/>
      </c>
      <c r="AQ44" s="445" t="str">
        <f>IF(AQ43="","",VLOOKUP(AQ43,勤務形態一覧表_シフト記号表!$C$6:$L$47,10,FALSE))</f>
        <v/>
      </c>
      <c r="AR44" s="445" t="str">
        <f>IF(AR43="","",VLOOKUP(AR43,勤務形態一覧表_シフト記号表!$C$6:$L$47,10,FALSE))</f>
        <v/>
      </c>
      <c r="AS44" s="445" t="str">
        <f>IF(AS43="","",VLOOKUP(AS43,勤務形態一覧表_シフト記号表!$C$6:$L$47,10,FALSE))</f>
        <v/>
      </c>
      <c r="AT44" s="445" t="str">
        <f>IF(AT43="","",VLOOKUP(AT43,勤務形態一覧表_シフト記号表!$C$6:$L$47,10,FALSE))</f>
        <v/>
      </c>
      <c r="AU44" s="446" t="str">
        <f>IF(AU43="","",VLOOKUP(AU43,勤務形態一覧表_シフト記号表!$C$6:$L$47,10,FALSE))</f>
        <v/>
      </c>
      <c r="AV44" s="444" t="str">
        <f>IF(AV43="","",VLOOKUP(AV43,勤務形態一覧表_シフト記号表!$C$6:$L$47,10,FALSE))</f>
        <v/>
      </c>
      <c r="AW44" s="445" t="str">
        <f>IF(AW43="","",VLOOKUP(AW43,勤務形態一覧表_シフト記号表!$C$6:$L$47,10,FALSE))</f>
        <v/>
      </c>
      <c r="AX44" s="445" t="str">
        <f>IF(AX43="","",VLOOKUP(AX43,勤務形態一覧表_シフト記号表!$C$6:$L$47,10,FALSE))</f>
        <v/>
      </c>
      <c r="AY44" s="445" t="str">
        <f>IF(AY43="","",VLOOKUP(AY43,勤務形態一覧表_シフト記号表!$C$6:$L$47,10,FALSE))</f>
        <v/>
      </c>
      <c r="AZ44" s="445" t="str">
        <f>IF(AZ43="","",VLOOKUP(AZ43,勤務形態一覧表_シフト記号表!$C$6:$L$47,10,FALSE))</f>
        <v/>
      </c>
      <c r="BA44" s="445" t="str">
        <f>IF(BA43="","",VLOOKUP(BA43,勤務形態一覧表_シフト記号表!$C$6:$L$47,10,FALSE))</f>
        <v/>
      </c>
      <c r="BB44" s="446" t="str">
        <f>IF(BB43="","",VLOOKUP(BB43,勤務形態一覧表_シフト記号表!$C$6:$L$47,10,FALSE))</f>
        <v/>
      </c>
      <c r="BC44" s="444" t="str">
        <f>IF(BC43="","",VLOOKUP(BC43,勤務形態一覧表_シフト記号表!$C$6:$L$47,10,FALSE))</f>
        <v/>
      </c>
      <c r="BD44" s="445" t="str">
        <f>IF(BD43="","",VLOOKUP(BD43,勤務形態一覧表_シフト記号表!$C$6:$L$47,10,FALSE))</f>
        <v/>
      </c>
      <c r="BE44" s="445" t="str">
        <f>IF(BE43="","",VLOOKUP(BE43,勤務形態一覧表_シフト記号表!$C$6:$L$47,10,FALSE))</f>
        <v/>
      </c>
      <c r="BF44" s="1223">
        <f>IF($BI$3="４週",SUM(AA44:BB44),IF($BI$3="暦月",SUM(AA44:BE44),""))</f>
        <v>0</v>
      </c>
      <c r="BG44" s="1224"/>
      <c r="BH44" s="1225">
        <f>IF($BI$3="４週",BF44/4,IF($BI$3="暦月",(BF44/($BI$8/7)),""))</f>
        <v>0</v>
      </c>
      <c r="BI44" s="1224"/>
      <c r="BJ44" s="1220"/>
      <c r="BK44" s="1221"/>
      <c r="BL44" s="1221"/>
      <c r="BM44" s="1221"/>
      <c r="BN44" s="1222"/>
    </row>
    <row r="45" spans="2:66" ht="20.25" customHeight="1" x14ac:dyDescent="0.15">
      <c r="B45" s="1183">
        <f>B43+1</f>
        <v>15</v>
      </c>
      <c r="C45" s="1185"/>
      <c r="D45" s="1187"/>
      <c r="E45" s="1188"/>
      <c r="F45" s="1189"/>
      <c r="G45" s="1193"/>
      <c r="H45" s="1194"/>
      <c r="I45" s="439"/>
      <c r="J45" s="440"/>
      <c r="K45" s="439"/>
      <c r="L45" s="440"/>
      <c r="M45" s="1197"/>
      <c r="N45" s="1198"/>
      <c r="O45" s="1201"/>
      <c r="P45" s="1202"/>
      <c r="Q45" s="1202"/>
      <c r="R45" s="1194"/>
      <c r="S45" s="1162"/>
      <c r="T45" s="1163"/>
      <c r="U45" s="1163"/>
      <c r="V45" s="1163"/>
      <c r="W45" s="1164"/>
      <c r="X45" s="459" t="s">
        <v>979</v>
      </c>
      <c r="Y45" s="460"/>
      <c r="Z45" s="461"/>
      <c r="AA45" s="452"/>
      <c r="AB45" s="453"/>
      <c r="AC45" s="453"/>
      <c r="AD45" s="453"/>
      <c r="AE45" s="453"/>
      <c r="AF45" s="453"/>
      <c r="AG45" s="454"/>
      <c r="AH45" s="452"/>
      <c r="AI45" s="453"/>
      <c r="AJ45" s="453"/>
      <c r="AK45" s="453"/>
      <c r="AL45" s="453"/>
      <c r="AM45" s="453"/>
      <c r="AN45" s="454"/>
      <c r="AO45" s="452"/>
      <c r="AP45" s="453"/>
      <c r="AQ45" s="453"/>
      <c r="AR45" s="453"/>
      <c r="AS45" s="453"/>
      <c r="AT45" s="453"/>
      <c r="AU45" s="454"/>
      <c r="AV45" s="452"/>
      <c r="AW45" s="453"/>
      <c r="AX45" s="453"/>
      <c r="AY45" s="453"/>
      <c r="AZ45" s="453"/>
      <c r="BA45" s="453"/>
      <c r="BB45" s="454"/>
      <c r="BC45" s="452"/>
      <c r="BD45" s="453"/>
      <c r="BE45" s="455"/>
      <c r="BF45" s="1168"/>
      <c r="BG45" s="1169"/>
      <c r="BH45" s="1170"/>
      <c r="BI45" s="1171"/>
      <c r="BJ45" s="1172"/>
      <c r="BK45" s="1173"/>
      <c r="BL45" s="1173"/>
      <c r="BM45" s="1173"/>
      <c r="BN45" s="1174"/>
    </row>
    <row r="46" spans="2:66" ht="20.25" customHeight="1" x14ac:dyDescent="0.15">
      <c r="B46" s="1211"/>
      <c r="C46" s="1212"/>
      <c r="D46" s="1213"/>
      <c r="E46" s="1188"/>
      <c r="F46" s="1189"/>
      <c r="G46" s="1226"/>
      <c r="H46" s="1227"/>
      <c r="I46" s="439"/>
      <c r="J46" s="440">
        <f>G45</f>
        <v>0</v>
      </c>
      <c r="K46" s="439"/>
      <c r="L46" s="440">
        <f>M45</f>
        <v>0</v>
      </c>
      <c r="M46" s="1228"/>
      <c r="N46" s="1229"/>
      <c r="O46" s="1230"/>
      <c r="P46" s="1231"/>
      <c r="Q46" s="1231"/>
      <c r="R46" s="1227"/>
      <c r="S46" s="1162"/>
      <c r="T46" s="1163"/>
      <c r="U46" s="1163"/>
      <c r="V46" s="1163"/>
      <c r="W46" s="1164"/>
      <c r="X46" s="456" t="s">
        <v>980</v>
      </c>
      <c r="Y46" s="457"/>
      <c r="Z46" s="458"/>
      <c r="AA46" s="444" t="str">
        <f>IF(AA45="","",VLOOKUP(AA45,勤務形態一覧表_シフト記号表!$C$6:$L$47,10,FALSE))</f>
        <v/>
      </c>
      <c r="AB46" s="445" t="str">
        <f>IF(AB45="","",VLOOKUP(AB45,勤務形態一覧表_シフト記号表!$C$6:$L$47,10,FALSE))</f>
        <v/>
      </c>
      <c r="AC46" s="445" t="str">
        <f>IF(AC45="","",VLOOKUP(AC45,勤務形態一覧表_シフト記号表!$C$6:$L$47,10,FALSE))</f>
        <v/>
      </c>
      <c r="AD46" s="445" t="str">
        <f>IF(AD45="","",VLOOKUP(AD45,勤務形態一覧表_シフト記号表!$C$6:$L$47,10,FALSE))</f>
        <v/>
      </c>
      <c r="AE46" s="445" t="str">
        <f>IF(AE45="","",VLOOKUP(AE45,勤務形態一覧表_シフト記号表!$C$6:$L$47,10,FALSE))</f>
        <v/>
      </c>
      <c r="AF46" s="445" t="str">
        <f>IF(AF45="","",VLOOKUP(AF45,勤務形態一覧表_シフト記号表!$C$6:$L$47,10,FALSE))</f>
        <v/>
      </c>
      <c r="AG46" s="446" t="str">
        <f>IF(AG45="","",VLOOKUP(AG45,勤務形態一覧表_シフト記号表!$C$6:$L$47,10,FALSE))</f>
        <v/>
      </c>
      <c r="AH46" s="444" t="str">
        <f>IF(AH45="","",VLOOKUP(AH45,勤務形態一覧表_シフト記号表!$C$6:$L$47,10,FALSE))</f>
        <v/>
      </c>
      <c r="AI46" s="445" t="str">
        <f>IF(AI45="","",VLOOKUP(AI45,勤務形態一覧表_シフト記号表!$C$6:$L$47,10,FALSE))</f>
        <v/>
      </c>
      <c r="AJ46" s="445" t="str">
        <f>IF(AJ45="","",VLOOKUP(AJ45,勤務形態一覧表_シフト記号表!$C$6:$L$47,10,FALSE))</f>
        <v/>
      </c>
      <c r="AK46" s="445" t="str">
        <f>IF(AK45="","",VLOOKUP(AK45,勤務形態一覧表_シフト記号表!$C$6:$L$47,10,FALSE))</f>
        <v/>
      </c>
      <c r="AL46" s="445" t="str">
        <f>IF(AL45="","",VLOOKUP(AL45,勤務形態一覧表_シフト記号表!$C$6:$L$47,10,FALSE))</f>
        <v/>
      </c>
      <c r="AM46" s="445" t="str">
        <f>IF(AM45="","",VLOOKUP(AM45,勤務形態一覧表_シフト記号表!$C$6:$L$47,10,FALSE))</f>
        <v/>
      </c>
      <c r="AN46" s="446" t="str">
        <f>IF(AN45="","",VLOOKUP(AN45,勤務形態一覧表_シフト記号表!$C$6:$L$47,10,FALSE))</f>
        <v/>
      </c>
      <c r="AO46" s="444" t="str">
        <f>IF(AO45="","",VLOOKUP(AO45,勤務形態一覧表_シフト記号表!$C$6:$L$47,10,FALSE))</f>
        <v/>
      </c>
      <c r="AP46" s="445" t="str">
        <f>IF(AP45="","",VLOOKUP(AP45,勤務形態一覧表_シフト記号表!$C$6:$L$47,10,FALSE))</f>
        <v/>
      </c>
      <c r="AQ46" s="445" t="str">
        <f>IF(AQ45="","",VLOOKUP(AQ45,勤務形態一覧表_シフト記号表!$C$6:$L$47,10,FALSE))</f>
        <v/>
      </c>
      <c r="AR46" s="445" t="str">
        <f>IF(AR45="","",VLOOKUP(AR45,勤務形態一覧表_シフト記号表!$C$6:$L$47,10,FALSE))</f>
        <v/>
      </c>
      <c r="AS46" s="445" t="str">
        <f>IF(AS45="","",VLOOKUP(AS45,勤務形態一覧表_シフト記号表!$C$6:$L$47,10,FALSE))</f>
        <v/>
      </c>
      <c r="AT46" s="445" t="str">
        <f>IF(AT45="","",VLOOKUP(AT45,勤務形態一覧表_シフト記号表!$C$6:$L$47,10,FALSE))</f>
        <v/>
      </c>
      <c r="AU46" s="446" t="str">
        <f>IF(AU45="","",VLOOKUP(AU45,勤務形態一覧表_シフト記号表!$C$6:$L$47,10,FALSE))</f>
        <v/>
      </c>
      <c r="AV46" s="444" t="str">
        <f>IF(AV45="","",VLOOKUP(AV45,勤務形態一覧表_シフト記号表!$C$6:$L$47,10,FALSE))</f>
        <v/>
      </c>
      <c r="AW46" s="445" t="str">
        <f>IF(AW45="","",VLOOKUP(AW45,勤務形態一覧表_シフト記号表!$C$6:$L$47,10,FALSE))</f>
        <v/>
      </c>
      <c r="AX46" s="445" t="str">
        <f>IF(AX45="","",VLOOKUP(AX45,勤務形態一覧表_シフト記号表!$C$6:$L$47,10,FALSE))</f>
        <v/>
      </c>
      <c r="AY46" s="445" t="str">
        <f>IF(AY45="","",VLOOKUP(AY45,勤務形態一覧表_シフト記号表!$C$6:$L$47,10,FALSE))</f>
        <v/>
      </c>
      <c r="AZ46" s="445" t="str">
        <f>IF(AZ45="","",VLOOKUP(AZ45,勤務形態一覧表_シフト記号表!$C$6:$L$47,10,FALSE))</f>
        <v/>
      </c>
      <c r="BA46" s="445" t="str">
        <f>IF(BA45="","",VLOOKUP(BA45,勤務形態一覧表_シフト記号表!$C$6:$L$47,10,FALSE))</f>
        <v/>
      </c>
      <c r="BB46" s="446" t="str">
        <f>IF(BB45="","",VLOOKUP(BB45,勤務形態一覧表_シフト記号表!$C$6:$L$47,10,FALSE))</f>
        <v/>
      </c>
      <c r="BC46" s="444" t="str">
        <f>IF(BC45="","",VLOOKUP(BC45,勤務形態一覧表_シフト記号表!$C$6:$L$47,10,FALSE))</f>
        <v/>
      </c>
      <c r="BD46" s="445" t="str">
        <f>IF(BD45="","",VLOOKUP(BD45,勤務形態一覧表_シフト記号表!$C$6:$L$47,10,FALSE))</f>
        <v/>
      </c>
      <c r="BE46" s="445" t="str">
        <f>IF(BE45="","",VLOOKUP(BE45,勤務形態一覧表_シフト記号表!$C$6:$L$47,10,FALSE))</f>
        <v/>
      </c>
      <c r="BF46" s="1223">
        <f>IF($BI$3="４週",SUM(AA46:BB46),IF($BI$3="暦月",SUM(AA46:BE46),""))</f>
        <v>0</v>
      </c>
      <c r="BG46" s="1224"/>
      <c r="BH46" s="1225">
        <f>IF($BI$3="４週",BF46/4,IF($BI$3="暦月",(BF46/($BI$8/7)),""))</f>
        <v>0</v>
      </c>
      <c r="BI46" s="1224"/>
      <c r="BJ46" s="1220"/>
      <c r="BK46" s="1221"/>
      <c r="BL46" s="1221"/>
      <c r="BM46" s="1221"/>
      <c r="BN46" s="1222"/>
    </row>
    <row r="47" spans="2:66" ht="20.25" customHeight="1" x14ac:dyDescent="0.15">
      <c r="B47" s="1183">
        <f>B45+1</f>
        <v>16</v>
      </c>
      <c r="C47" s="1185"/>
      <c r="D47" s="1187"/>
      <c r="E47" s="1188"/>
      <c r="F47" s="1189"/>
      <c r="G47" s="1193"/>
      <c r="H47" s="1194"/>
      <c r="I47" s="439"/>
      <c r="J47" s="440"/>
      <c r="K47" s="439"/>
      <c r="L47" s="440"/>
      <c r="M47" s="1197"/>
      <c r="N47" s="1198"/>
      <c r="O47" s="1201"/>
      <c r="P47" s="1202"/>
      <c r="Q47" s="1202"/>
      <c r="R47" s="1194"/>
      <c r="S47" s="1162"/>
      <c r="T47" s="1163"/>
      <c r="U47" s="1163"/>
      <c r="V47" s="1163"/>
      <c r="W47" s="1164"/>
      <c r="X47" s="459" t="s">
        <v>979</v>
      </c>
      <c r="Y47" s="460"/>
      <c r="Z47" s="461"/>
      <c r="AA47" s="452"/>
      <c r="AB47" s="453"/>
      <c r="AC47" s="453"/>
      <c r="AD47" s="453"/>
      <c r="AE47" s="453"/>
      <c r="AF47" s="453"/>
      <c r="AG47" s="454"/>
      <c r="AH47" s="452"/>
      <c r="AI47" s="453"/>
      <c r="AJ47" s="453"/>
      <c r="AK47" s="453"/>
      <c r="AL47" s="453"/>
      <c r="AM47" s="453"/>
      <c r="AN47" s="454"/>
      <c r="AO47" s="452"/>
      <c r="AP47" s="453"/>
      <c r="AQ47" s="453"/>
      <c r="AR47" s="453"/>
      <c r="AS47" s="453"/>
      <c r="AT47" s="453"/>
      <c r="AU47" s="454"/>
      <c r="AV47" s="452"/>
      <c r="AW47" s="453"/>
      <c r="AX47" s="453"/>
      <c r="AY47" s="453"/>
      <c r="AZ47" s="453"/>
      <c r="BA47" s="453"/>
      <c r="BB47" s="454"/>
      <c r="BC47" s="452"/>
      <c r="BD47" s="453"/>
      <c r="BE47" s="455"/>
      <c r="BF47" s="1168"/>
      <c r="BG47" s="1169"/>
      <c r="BH47" s="1170"/>
      <c r="BI47" s="1171"/>
      <c r="BJ47" s="1172"/>
      <c r="BK47" s="1173"/>
      <c r="BL47" s="1173"/>
      <c r="BM47" s="1173"/>
      <c r="BN47" s="1174"/>
    </row>
    <row r="48" spans="2:66" ht="20.25" customHeight="1" x14ac:dyDescent="0.15">
      <c r="B48" s="1211"/>
      <c r="C48" s="1212"/>
      <c r="D48" s="1213"/>
      <c r="E48" s="1188"/>
      <c r="F48" s="1189"/>
      <c r="G48" s="1226"/>
      <c r="H48" s="1227"/>
      <c r="I48" s="439"/>
      <c r="J48" s="440">
        <f>G47</f>
        <v>0</v>
      </c>
      <c r="K48" s="439"/>
      <c r="L48" s="440">
        <f>M47</f>
        <v>0</v>
      </c>
      <c r="M48" s="1228"/>
      <c r="N48" s="1229"/>
      <c r="O48" s="1230"/>
      <c r="P48" s="1231"/>
      <c r="Q48" s="1231"/>
      <c r="R48" s="1227"/>
      <c r="S48" s="1162"/>
      <c r="T48" s="1163"/>
      <c r="U48" s="1163"/>
      <c r="V48" s="1163"/>
      <c r="W48" s="1164"/>
      <c r="X48" s="456" t="s">
        <v>980</v>
      </c>
      <c r="Y48" s="457"/>
      <c r="Z48" s="458"/>
      <c r="AA48" s="444" t="str">
        <f>IF(AA47="","",VLOOKUP(AA47,勤務形態一覧表_シフト記号表!$C$6:$L$47,10,FALSE))</f>
        <v/>
      </c>
      <c r="AB48" s="445" t="str">
        <f>IF(AB47="","",VLOOKUP(AB47,勤務形態一覧表_シフト記号表!$C$6:$L$47,10,FALSE))</f>
        <v/>
      </c>
      <c r="AC48" s="445" t="str">
        <f>IF(AC47="","",VLOOKUP(AC47,勤務形態一覧表_シフト記号表!$C$6:$L$47,10,FALSE))</f>
        <v/>
      </c>
      <c r="AD48" s="445" t="str">
        <f>IF(AD47="","",VLOOKUP(AD47,勤務形態一覧表_シフト記号表!$C$6:$L$47,10,FALSE))</f>
        <v/>
      </c>
      <c r="AE48" s="445" t="str">
        <f>IF(AE47="","",VLOOKUP(AE47,勤務形態一覧表_シフト記号表!$C$6:$L$47,10,FALSE))</f>
        <v/>
      </c>
      <c r="AF48" s="445" t="str">
        <f>IF(AF47="","",VLOOKUP(AF47,勤務形態一覧表_シフト記号表!$C$6:$L$47,10,FALSE))</f>
        <v/>
      </c>
      <c r="AG48" s="446" t="str">
        <f>IF(AG47="","",VLOOKUP(AG47,勤務形態一覧表_シフト記号表!$C$6:$L$47,10,FALSE))</f>
        <v/>
      </c>
      <c r="AH48" s="444" t="str">
        <f>IF(AH47="","",VLOOKUP(AH47,勤務形態一覧表_シフト記号表!$C$6:$L$47,10,FALSE))</f>
        <v/>
      </c>
      <c r="AI48" s="445" t="str">
        <f>IF(AI47="","",VLOOKUP(AI47,勤務形態一覧表_シフト記号表!$C$6:$L$47,10,FALSE))</f>
        <v/>
      </c>
      <c r="AJ48" s="445" t="str">
        <f>IF(AJ47="","",VLOOKUP(AJ47,勤務形態一覧表_シフト記号表!$C$6:$L$47,10,FALSE))</f>
        <v/>
      </c>
      <c r="AK48" s="445" t="str">
        <f>IF(AK47="","",VLOOKUP(AK47,勤務形態一覧表_シフト記号表!$C$6:$L$47,10,FALSE))</f>
        <v/>
      </c>
      <c r="AL48" s="445" t="str">
        <f>IF(AL47="","",VLOOKUP(AL47,勤務形態一覧表_シフト記号表!$C$6:$L$47,10,FALSE))</f>
        <v/>
      </c>
      <c r="AM48" s="445" t="str">
        <f>IF(AM47="","",VLOOKUP(AM47,勤務形態一覧表_シフト記号表!$C$6:$L$47,10,FALSE))</f>
        <v/>
      </c>
      <c r="AN48" s="446" t="str">
        <f>IF(AN47="","",VLOOKUP(AN47,勤務形態一覧表_シフト記号表!$C$6:$L$47,10,FALSE))</f>
        <v/>
      </c>
      <c r="AO48" s="444" t="str">
        <f>IF(AO47="","",VLOOKUP(AO47,勤務形態一覧表_シフト記号表!$C$6:$L$47,10,FALSE))</f>
        <v/>
      </c>
      <c r="AP48" s="445" t="str">
        <f>IF(AP47="","",VLOOKUP(AP47,勤務形態一覧表_シフト記号表!$C$6:$L$47,10,FALSE))</f>
        <v/>
      </c>
      <c r="AQ48" s="445" t="str">
        <f>IF(AQ47="","",VLOOKUP(AQ47,勤務形態一覧表_シフト記号表!$C$6:$L$47,10,FALSE))</f>
        <v/>
      </c>
      <c r="AR48" s="445" t="str">
        <f>IF(AR47="","",VLOOKUP(AR47,勤務形態一覧表_シフト記号表!$C$6:$L$47,10,FALSE))</f>
        <v/>
      </c>
      <c r="AS48" s="445" t="str">
        <f>IF(AS47="","",VLOOKUP(AS47,勤務形態一覧表_シフト記号表!$C$6:$L$47,10,FALSE))</f>
        <v/>
      </c>
      <c r="AT48" s="445" t="str">
        <f>IF(AT47="","",VLOOKUP(AT47,勤務形態一覧表_シフト記号表!$C$6:$L$47,10,FALSE))</f>
        <v/>
      </c>
      <c r="AU48" s="446" t="str">
        <f>IF(AU47="","",VLOOKUP(AU47,勤務形態一覧表_シフト記号表!$C$6:$L$47,10,FALSE))</f>
        <v/>
      </c>
      <c r="AV48" s="444" t="str">
        <f>IF(AV47="","",VLOOKUP(AV47,勤務形態一覧表_シフト記号表!$C$6:$L$47,10,FALSE))</f>
        <v/>
      </c>
      <c r="AW48" s="445" t="str">
        <f>IF(AW47="","",VLOOKUP(AW47,勤務形態一覧表_シフト記号表!$C$6:$L$47,10,FALSE))</f>
        <v/>
      </c>
      <c r="AX48" s="445" t="str">
        <f>IF(AX47="","",VLOOKUP(AX47,勤務形態一覧表_シフト記号表!$C$6:$L$47,10,FALSE))</f>
        <v/>
      </c>
      <c r="AY48" s="445" t="str">
        <f>IF(AY47="","",VLOOKUP(AY47,勤務形態一覧表_シフト記号表!$C$6:$L$47,10,FALSE))</f>
        <v/>
      </c>
      <c r="AZ48" s="445" t="str">
        <f>IF(AZ47="","",VLOOKUP(AZ47,勤務形態一覧表_シフト記号表!$C$6:$L$47,10,FALSE))</f>
        <v/>
      </c>
      <c r="BA48" s="445" t="str">
        <f>IF(BA47="","",VLOOKUP(BA47,勤務形態一覧表_シフト記号表!$C$6:$L$47,10,FALSE))</f>
        <v/>
      </c>
      <c r="BB48" s="446" t="str">
        <f>IF(BB47="","",VLOOKUP(BB47,勤務形態一覧表_シフト記号表!$C$6:$L$47,10,FALSE))</f>
        <v/>
      </c>
      <c r="BC48" s="444" t="str">
        <f>IF(BC47="","",VLOOKUP(BC47,勤務形態一覧表_シフト記号表!$C$6:$L$47,10,FALSE))</f>
        <v/>
      </c>
      <c r="BD48" s="445" t="str">
        <f>IF(BD47="","",VLOOKUP(BD47,勤務形態一覧表_シフト記号表!$C$6:$L$47,10,FALSE))</f>
        <v/>
      </c>
      <c r="BE48" s="445" t="str">
        <f>IF(BE47="","",VLOOKUP(BE47,勤務形態一覧表_シフト記号表!$C$6:$L$47,10,FALSE))</f>
        <v/>
      </c>
      <c r="BF48" s="1223">
        <f>IF($BI$3="４週",SUM(AA48:BB48),IF($BI$3="暦月",SUM(AA48:BE48),""))</f>
        <v>0</v>
      </c>
      <c r="BG48" s="1224"/>
      <c r="BH48" s="1225">
        <f>IF($BI$3="４週",BF48/4,IF($BI$3="暦月",(BF48/($BI$8/7)),""))</f>
        <v>0</v>
      </c>
      <c r="BI48" s="1224"/>
      <c r="BJ48" s="1220"/>
      <c r="BK48" s="1221"/>
      <c r="BL48" s="1221"/>
      <c r="BM48" s="1221"/>
      <c r="BN48" s="1222"/>
    </row>
    <row r="49" spans="2:66" ht="20.25" customHeight="1" x14ac:dyDescent="0.15">
      <c r="B49" s="1183">
        <f>B47+1</f>
        <v>17</v>
      </c>
      <c r="C49" s="1185"/>
      <c r="D49" s="1187"/>
      <c r="E49" s="1188"/>
      <c r="F49" s="1189"/>
      <c r="G49" s="1193"/>
      <c r="H49" s="1194"/>
      <c r="I49" s="439"/>
      <c r="J49" s="440"/>
      <c r="K49" s="439"/>
      <c r="L49" s="440"/>
      <c r="M49" s="1197"/>
      <c r="N49" s="1198"/>
      <c r="O49" s="1201"/>
      <c r="P49" s="1202"/>
      <c r="Q49" s="1202"/>
      <c r="R49" s="1194"/>
      <c r="S49" s="1162"/>
      <c r="T49" s="1163"/>
      <c r="U49" s="1163"/>
      <c r="V49" s="1163"/>
      <c r="W49" s="1164"/>
      <c r="X49" s="459" t="s">
        <v>979</v>
      </c>
      <c r="Y49" s="460"/>
      <c r="Z49" s="461"/>
      <c r="AA49" s="452"/>
      <c r="AB49" s="453"/>
      <c r="AC49" s="453"/>
      <c r="AD49" s="453"/>
      <c r="AE49" s="453"/>
      <c r="AF49" s="453"/>
      <c r="AG49" s="454"/>
      <c r="AH49" s="452"/>
      <c r="AI49" s="453"/>
      <c r="AJ49" s="453"/>
      <c r="AK49" s="453"/>
      <c r="AL49" s="453"/>
      <c r="AM49" s="453"/>
      <c r="AN49" s="454"/>
      <c r="AO49" s="452"/>
      <c r="AP49" s="453"/>
      <c r="AQ49" s="453"/>
      <c r="AR49" s="453"/>
      <c r="AS49" s="453"/>
      <c r="AT49" s="453"/>
      <c r="AU49" s="454"/>
      <c r="AV49" s="452"/>
      <c r="AW49" s="453"/>
      <c r="AX49" s="453"/>
      <c r="AY49" s="453"/>
      <c r="AZ49" s="453"/>
      <c r="BA49" s="453"/>
      <c r="BB49" s="454"/>
      <c r="BC49" s="452"/>
      <c r="BD49" s="453"/>
      <c r="BE49" s="455"/>
      <c r="BF49" s="1168"/>
      <c r="BG49" s="1169"/>
      <c r="BH49" s="1170"/>
      <c r="BI49" s="1171"/>
      <c r="BJ49" s="1172"/>
      <c r="BK49" s="1173"/>
      <c r="BL49" s="1173"/>
      <c r="BM49" s="1173"/>
      <c r="BN49" s="1174"/>
    </row>
    <row r="50" spans="2:66" ht="20.25" customHeight="1" x14ac:dyDescent="0.15">
      <c r="B50" s="1211"/>
      <c r="C50" s="1212"/>
      <c r="D50" s="1213"/>
      <c r="E50" s="1188"/>
      <c r="F50" s="1189"/>
      <c r="G50" s="1226"/>
      <c r="H50" s="1227"/>
      <c r="I50" s="439"/>
      <c r="J50" s="440">
        <f>G49</f>
        <v>0</v>
      </c>
      <c r="K50" s="439"/>
      <c r="L50" s="440">
        <f>M49</f>
        <v>0</v>
      </c>
      <c r="M50" s="1228"/>
      <c r="N50" s="1229"/>
      <c r="O50" s="1230"/>
      <c r="P50" s="1231"/>
      <c r="Q50" s="1231"/>
      <c r="R50" s="1227"/>
      <c r="S50" s="1162"/>
      <c r="T50" s="1163"/>
      <c r="U50" s="1163"/>
      <c r="V50" s="1163"/>
      <c r="W50" s="1164"/>
      <c r="X50" s="456" t="s">
        <v>980</v>
      </c>
      <c r="Y50" s="457"/>
      <c r="Z50" s="458"/>
      <c r="AA50" s="444" t="str">
        <f>IF(AA49="","",VLOOKUP(AA49,勤務形態一覧表_シフト記号表!$C$6:$L$47,10,FALSE))</f>
        <v/>
      </c>
      <c r="AB50" s="445" t="str">
        <f>IF(AB49="","",VLOOKUP(AB49,勤務形態一覧表_シフト記号表!$C$6:$L$47,10,FALSE))</f>
        <v/>
      </c>
      <c r="AC50" s="445" t="str">
        <f>IF(AC49="","",VLOOKUP(AC49,勤務形態一覧表_シフト記号表!$C$6:$L$47,10,FALSE))</f>
        <v/>
      </c>
      <c r="AD50" s="445" t="str">
        <f>IF(AD49="","",VLOOKUP(AD49,勤務形態一覧表_シフト記号表!$C$6:$L$47,10,FALSE))</f>
        <v/>
      </c>
      <c r="AE50" s="445" t="str">
        <f>IF(AE49="","",VLOOKUP(AE49,勤務形態一覧表_シフト記号表!$C$6:$L$47,10,FALSE))</f>
        <v/>
      </c>
      <c r="AF50" s="445" t="str">
        <f>IF(AF49="","",VLOOKUP(AF49,勤務形態一覧表_シフト記号表!$C$6:$L$47,10,FALSE))</f>
        <v/>
      </c>
      <c r="AG50" s="446" t="str">
        <f>IF(AG49="","",VLOOKUP(AG49,勤務形態一覧表_シフト記号表!$C$6:$L$47,10,FALSE))</f>
        <v/>
      </c>
      <c r="AH50" s="444" t="str">
        <f>IF(AH49="","",VLOOKUP(AH49,勤務形態一覧表_シフト記号表!$C$6:$L$47,10,FALSE))</f>
        <v/>
      </c>
      <c r="AI50" s="445" t="str">
        <f>IF(AI49="","",VLOOKUP(AI49,勤務形態一覧表_シフト記号表!$C$6:$L$47,10,FALSE))</f>
        <v/>
      </c>
      <c r="AJ50" s="445" t="str">
        <f>IF(AJ49="","",VLOOKUP(AJ49,勤務形態一覧表_シフト記号表!$C$6:$L$47,10,FALSE))</f>
        <v/>
      </c>
      <c r="AK50" s="445" t="str">
        <f>IF(AK49="","",VLOOKUP(AK49,勤務形態一覧表_シフト記号表!$C$6:$L$47,10,FALSE))</f>
        <v/>
      </c>
      <c r="AL50" s="445" t="str">
        <f>IF(AL49="","",VLOOKUP(AL49,勤務形態一覧表_シフト記号表!$C$6:$L$47,10,FALSE))</f>
        <v/>
      </c>
      <c r="AM50" s="445" t="str">
        <f>IF(AM49="","",VLOOKUP(AM49,勤務形態一覧表_シフト記号表!$C$6:$L$47,10,FALSE))</f>
        <v/>
      </c>
      <c r="AN50" s="446" t="str">
        <f>IF(AN49="","",VLOOKUP(AN49,勤務形態一覧表_シフト記号表!$C$6:$L$47,10,FALSE))</f>
        <v/>
      </c>
      <c r="AO50" s="444" t="str">
        <f>IF(AO49="","",VLOOKUP(AO49,勤務形態一覧表_シフト記号表!$C$6:$L$47,10,FALSE))</f>
        <v/>
      </c>
      <c r="AP50" s="445" t="str">
        <f>IF(AP49="","",VLOOKUP(AP49,勤務形態一覧表_シフト記号表!$C$6:$L$47,10,FALSE))</f>
        <v/>
      </c>
      <c r="AQ50" s="445" t="str">
        <f>IF(AQ49="","",VLOOKUP(AQ49,勤務形態一覧表_シフト記号表!$C$6:$L$47,10,FALSE))</f>
        <v/>
      </c>
      <c r="AR50" s="445" t="str">
        <f>IF(AR49="","",VLOOKUP(AR49,勤務形態一覧表_シフト記号表!$C$6:$L$47,10,FALSE))</f>
        <v/>
      </c>
      <c r="AS50" s="445" t="str">
        <f>IF(AS49="","",VLOOKUP(AS49,勤務形態一覧表_シフト記号表!$C$6:$L$47,10,FALSE))</f>
        <v/>
      </c>
      <c r="AT50" s="445" t="str">
        <f>IF(AT49="","",VLOOKUP(AT49,勤務形態一覧表_シフト記号表!$C$6:$L$47,10,FALSE))</f>
        <v/>
      </c>
      <c r="AU50" s="446" t="str">
        <f>IF(AU49="","",VLOOKUP(AU49,勤務形態一覧表_シフト記号表!$C$6:$L$47,10,FALSE))</f>
        <v/>
      </c>
      <c r="AV50" s="444" t="str">
        <f>IF(AV49="","",VLOOKUP(AV49,勤務形態一覧表_シフト記号表!$C$6:$L$47,10,FALSE))</f>
        <v/>
      </c>
      <c r="AW50" s="445" t="str">
        <f>IF(AW49="","",VLOOKUP(AW49,勤務形態一覧表_シフト記号表!$C$6:$L$47,10,FALSE))</f>
        <v/>
      </c>
      <c r="AX50" s="445" t="str">
        <f>IF(AX49="","",VLOOKUP(AX49,勤務形態一覧表_シフト記号表!$C$6:$L$47,10,FALSE))</f>
        <v/>
      </c>
      <c r="AY50" s="445" t="str">
        <f>IF(AY49="","",VLOOKUP(AY49,勤務形態一覧表_シフト記号表!$C$6:$L$47,10,FALSE))</f>
        <v/>
      </c>
      <c r="AZ50" s="445" t="str">
        <f>IF(AZ49="","",VLOOKUP(AZ49,勤務形態一覧表_シフト記号表!$C$6:$L$47,10,FALSE))</f>
        <v/>
      </c>
      <c r="BA50" s="445" t="str">
        <f>IF(BA49="","",VLOOKUP(BA49,勤務形態一覧表_シフト記号表!$C$6:$L$47,10,FALSE))</f>
        <v/>
      </c>
      <c r="BB50" s="446" t="str">
        <f>IF(BB49="","",VLOOKUP(BB49,勤務形態一覧表_シフト記号表!$C$6:$L$47,10,FALSE))</f>
        <v/>
      </c>
      <c r="BC50" s="444" t="str">
        <f>IF(BC49="","",VLOOKUP(BC49,勤務形態一覧表_シフト記号表!$C$6:$L$47,10,FALSE))</f>
        <v/>
      </c>
      <c r="BD50" s="445" t="str">
        <f>IF(BD49="","",VLOOKUP(BD49,勤務形態一覧表_シフト記号表!$C$6:$L$47,10,FALSE))</f>
        <v/>
      </c>
      <c r="BE50" s="445" t="str">
        <f>IF(BE49="","",VLOOKUP(BE49,勤務形態一覧表_シフト記号表!$C$6:$L$47,10,FALSE))</f>
        <v/>
      </c>
      <c r="BF50" s="1223">
        <f>IF($BI$3="４週",SUM(AA50:BB50),IF($BI$3="暦月",SUM(AA50:BE50),""))</f>
        <v>0</v>
      </c>
      <c r="BG50" s="1224"/>
      <c r="BH50" s="1225">
        <f>IF($BI$3="４週",BF50/4,IF($BI$3="暦月",(BF50/($BI$8/7)),""))</f>
        <v>0</v>
      </c>
      <c r="BI50" s="1224"/>
      <c r="BJ50" s="1220"/>
      <c r="BK50" s="1221"/>
      <c r="BL50" s="1221"/>
      <c r="BM50" s="1221"/>
      <c r="BN50" s="1222"/>
    </row>
    <row r="51" spans="2:66" ht="20.25" customHeight="1" x14ac:dyDescent="0.15">
      <c r="B51" s="1183">
        <f>B49+1</f>
        <v>18</v>
      </c>
      <c r="C51" s="1185"/>
      <c r="D51" s="1187"/>
      <c r="E51" s="1188"/>
      <c r="F51" s="1189"/>
      <c r="G51" s="1193"/>
      <c r="H51" s="1194"/>
      <c r="I51" s="439"/>
      <c r="J51" s="440"/>
      <c r="K51" s="439"/>
      <c r="L51" s="440"/>
      <c r="M51" s="1197"/>
      <c r="N51" s="1198"/>
      <c r="O51" s="1201"/>
      <c r="P51" s="1202"/>
      <c r="Q51" s="1202"/>
      <c r="R51" s="1194"/>
      <c r="S51" s="1162"/>
      <c r="T51" s="1163"/>
      <c r="U51" s="1163"/>
      <c r="V51" s="1163"/>
      <c r="W51" s="1164"/>
      <c r="X51" s="459" t="s">
        <v>979</v>
      </c>
      <c r="Y51" s="460"/>
      <c r="Z51" s="461"/>
      <c r="AA51" s="452"/>
      <c r="AB51" s="453"/>
      <c r="AC51" s="453"/>
      <c r="AD51" s="453"/>
      <c r="AE51" s="453"/>
      <c r="AF51" s="453"/>
      <c r="AG51" s="454"/>
      <c r="AH51" s="452"/>
      <c r="AI51" s="453"/>
      <c r="AJ51" s="453"/>
      <c r="AK51" s="453"/>
      <c r="AL51" s="453"/>
      <c r="AM51" s="453"/>
      <c r="AN51" s="454"/>
      <c r="AO51" s="452"/>
      <c r="AP51" s="453"/>
      <c r="AQ51" s="453"/>
      <c r="AR51" s="453"/>
      <c r="AS51" s="453"/>
      <c r="AT51" s="453"/>
      <c r="AU51" s="454"/>
      <c r="AV51" s="452"/>
      <c r="AW51" s="453"/>
      <c r="AX51" s="453"/>
      <c r="AY51" s="453"/>
      <c r="AZ51" s="453"/>
      <c r="BA51" s="453"/>
      <c r="BB51" s="454"/>
      <c r="BC51" s="452"/>
      <c r="BD51" s="453"/>
      <c r="BE51" s="455"/>
      <c r="BF51" s="1168"/>
      <c r="BG51" s="1169"/>
      <c r="BH51" s="1170"/>
      <c r="BI51" s="1171"/>
      <c r="BJ51" s="1172"/>
      <c r="BK51" s="1173"/>
      <c r="BL51" s="1173"/>
      <c r="BM51" s="1173"/>
      <c r="BN51" s="1174"/>
    </row>
    <row r="52" spans="2:66" ht="20.25" customHeight="1" x14ac:dyDescent="0.15">
      <c r="B52" s="1211"/>
      <c r="C52" s="1212"/>
      <c r="D52" s="1213"/>
      <c r="E52" s="1188"/>
      <c r="F52" s="1189"/>
      <c r="G52" s="1226"/>
      <c r="H52" s="1227"/>
      <c r="I52" s="439"/>
      <c r="J52" s="440">
        <f>G51</f>
        <v>0</v>
      </c>
      <c r="K52" s="439"/>
      <c r="L52" s="440">
        <f>M51</f>
        <v>0</v>
      </c>
      <c r="M52" s="1228"/>
      <c r="N52" s="1229"/>
      <c r="O52" s="1230"/>
      <c r="P52" s="1231"/>
      <c r="Q52" s="1231"/>
      <c r="R52" s="1227"/>
      <c r="S52" s="1162"/>
      <c r="T52" s="1163"/>
      <c r="U52" s="1163"/>
      <c r="V52" s="1163"/>
      <c r="W52" s="1164"/>
      <c r="X52" s="456" t="s">
        <v>980</v>
      </c>
      <c r="Y52" s="457"/>
      <c r="Z52" s="458"/>
      <c r="AA52" s="444" t="str">
        <f>IF(AA51="","",VLOOKUP(AA51,勤務形態一覧表_シフト記号表!$C$6:$L$47,10,FALSE))</f>
        <v/>
      </c>
      <c r="AB52" s="445" t="str">
        <f>IF(AB51="","",VLOOKUP(AB51,勤務形態一覧表_シフト記号表!$C$6:$L$47,10,FALSE))</f>
        <v/>
      </c>
      <c r="AC52" s="445" t="str">
        <f>IF(AC51="","",VLOOKUP(AC51,勤務形態一覧表_シフト記号表!$C$6:$L$47,10,FALSE))</f>
        <v/>
      </c>
      <c r="AD52" s="445" t="str">
        <f>IF(AD51="","",VLOOKUP(AD51,勤務形態一覧表_シフト記号表!$C$6:$L$47,10,FALSE))</f>
        <v/>
      </c>
      <c r="AE52" s="445" t="str">
        <f>IF(AE51="","",VLOOKUP(AE51,勤務形態一覧表_シフト記号表!$C$6:$L$47,10,FALSE))</f>
        <v/>
      </c>
      <c r="AF52" s="445" t="str">
        <f>IF(AF51="","",VLOOKUP(AF51,勤務形態一覧表_シフト記号表!$C$6:$L$47,10,FALSE))</f>
        <v/>
      </c>
      <c r="AG52" s="446" t="str">
        <f>IF(AG51="","",VLOOKUP(AG51,勤務形態一覧表_シフト記号表!$C$6:$L$47,10,FALSE))</f>
        <v/>
      </c>
      <c r="AH52" s="444" t="str">
        <f>IF(AH51="","",VLOOKUP(AH51,勤務形態一覧表_シフト記号表!$C$6:$L$47,10,FALSE))</f>
        <v/>
      </c>
      <c r="AI52" s="445" t="str">
        <f>IF(AI51="","",VLOOKUP(AI51,勤務形態一覧表_シフト記号表!$C$6:$L$47,10,FALSE))</f>
        <v/>
      </c>
      <c r="AJ52" s="445" t="str">
        <f>IF(AJ51="","",VLOOKUP(AJ51,勤務形態一覧表_シフト記号表!$C$6:$L$47,10,FALSE))</f>
        <v/>
      </c>
      <c r="AK52" s="445" t="str">
        <f>IF(AK51="","",VLOOKUP(AK51,勤務形態一覧表_シフト記号表!$C$6:$L$47,10,FALSE))</f>
        <v/>
      </c>
      <c r="AL52" s="445" t="str">
        <f>IF(AL51="","",VLOOKUP(AL51,勤務形態一覧表_シフト記号表!$C$6:$L$47,10,FALSE))</f>
        <v/>
      </c>
      <c r="AM52" s="445" t="str">
        <f>IF(AM51="","",VLOOKUP(AM51,勤務形態一覧表_シフト記号表!$C$6:$L$47,10,FALSE))</f>
        <v/>
      </c>
      <c r="AN52" s="446" t="str">
        <f>IF(AN51="","",VLOOKUP(AN51,勤務形態一覧表_シフト記号表!$C$6:$L$47,10,FALSE))</f>
        <v/>
      </c>
      <c r="AO52" s="444" t="str">
        <f>IF(AO51="","",VLOOKUP(AO51,勤務形態一覧表_シフト記号表!$C$6:$L$47,10,FALSE))</f>
        <v/>
      </c>
      <c r="AP52" s="445" t="str">
        <f>IF(AP51="","",VLOOKUP(AP51,勤務形態一覧表_シフト記号表!$C$6:$L$47,10,FALSE))</f>
        <v/>
      </c>
      <c r="AQ52" s="445" t="str">
        <f>IF(AQ51="","",VLOOKUP(AQ51,勤務形態一覧表_シフト記号表!$C$6:$L$47,10,FALSE))</f>
        <v/>
      </c>
      <c r="AR52" s="445" t="str">
        <f>IF(AR51="","",VLOOKUP(AR51,勤務形態一覧表_シフト記号表!$C$6:$L$47,10,FALSE))</f>
        <v/>
      </c>
      <c r="AS52" s="445" t="str">
        <f>IF(AS51="","",VLOOKUP(AS51,勤務形態一覧表_シフト記号表!$C$6:$L$47,10,FALSE))</f>
        <v/>
      </c>
      <c r="AT52" s="445" t="str">
        <f>IF(AT51="","",VLOOKUP(AT51,勤務形態一覧表_シフト記号表!$C$6:$L$47,10,FALSE))</f>
        <v/>
      </c>
      <c r="AU52" s="446" t="str">
        <f>IF(AU51="","",VLOOKUP(AU51,勤務形態一覧表_シフト記号表!$C$6:$L$47,10,FALSE))</f>
        <v/>
      </c>
      <c r="AV52" s="444" t="str">
        <f>IF(AV51="","",VLOOKUP(AV51,勤務形態一覧表_シフト記号表!$C$6:$L$47,10,FALSE))</f>
        <v/>
      </c>
      <c r="AW52" s="445" t="str">
        <f>IF(AW51="","",VLOOKUP(AW51,勤務形態一覧表_シフト記号表!$C$6:$L$47,10,FALSE))</f>
        <v/>
      </c>
      <c r="AX52" s="445" t="str">
        <f>IF(AX51="","",VLOOKUP(AX51,勤務形態一覧表_シフト記号表!$C$6:$L$47,10,FALSE))</f>
        <v/>
      </c>
      <c r="AY52" s="445" t="str">
        <f>IF(AY51="","",VLOOKUP(AY51,勤務形態一覧表_シフト記号表!$C$6:$L$47,10,FALSE))</f>
        <v/>
      </c>
      <c r="AZ52" s="445" t="str">
        <f>IF(AZ51="","",VLOOKUP(AZ51,勤務形態一覧表_シフト記号表!$C$6:$L$47,10,FALSE))</f>
        <v/>
      </c>
      <c r="BA52" s="445" t="str">
        <f>IF(BA51="","",VLOOKUP(BA51,勤務形態一覧表_シフト記号表!$C$6:$L$47,10,FALSE))</f>
        <v/>
      </c>
      <c r="BB52" s="446" t="str">
        <f>IF(BB51="","",VLOOKUP(BB51,勤務形態一覧表_シフト記号表!$C$6:$L$47,10,FALSE))</f>
        <v/>
      </c>
      <c r="BC52" s="444" t="str">
        <f>IF(BC51="","",VLOOKUP(BC51,勤務形態一覧表_シフト記号表!$C$6:$L$47,10,FALSE))</f>
        <v/>
      </c>
      <c r="BD52" s="445" t="str">
        <f>IF(BD51="","",VLOOKUP(BD51,勤務形態一覧表_シフト記号表!$C$6:$L$47,10,FALSE))</f>
        <v/>
      </c>
      <c r="BE52" s="445" t="str">
        <f>IF(BE51="","",VLOOKUP(BE51,勤務形態一覧表_シフト記号表!$C$6:$L$47,10,FALSE))</f>
        <v/>
      </c>
      <c r="BF52" s="1223">
        <f>IF($BI$3="４週",SUM(AA52:BB52),IF($BI$3="暦月",SUM(AA52:BE52),""))</f>
        <v>0</v>
      </c>
      <c r="BG52" s="1224"/>
      <c r="BH52" s="1225">
        <f>IF($BI$3="４週",BF52/4,IF($BI$3="暦月",(BF52/($BI$8/7)),""))</f>
        <v>0</v>
      </c>
      <c r="BI52" s="1224"/>
      <c r="BJ52" s="1220"/>
      <c r="BK52" s="1221"/>
      <c r="BL52" s="1221"/>
      <c r="BM52" s="1221"/>
      <c r="BN52" s="1222"/>
    </row>
    <row r="53" spans="2:66" ht="20.25" customHeight="1" x14ac:dyDescent="0.15">
      <c r="B53" s="1183">
        <f>B51+1</f>
        <v>19</v>
      </c>
      <c r="C53" s="1185"/>
      <c r="D53" s="1187"/>
      <c r="E53" s="1188"/>
      <c r="F53" s="1189"/>
      <c r="G53" s="1193"/>
      <c r="H53" s="1194"/>
      <c r="I53" s="447"/>
      <c r="J53" s="448"/>
      <c r="K53" s="447"/>
      <c r="L53" s="448"/>
      <c r="M53" s="1197"/>
      <c r="N53" s="1198"/>
      <c r="O53" s="1201"/>
      <c r="P53" s="1202"/>
      <c r="Q53" s="1202"/>
      <c r="R53" s="1194"/>
      <c r="S53" s="1162"/>
      <c r="T53" s="1163"/>
      <c r="U53" s="1163"/>
      <c r="V53" s="1163"/>
      <c r="W53" s="1164"/>
      <c r="X53" s="449" t="s">
        <v>979</v>
      </c>
      <c r="Y53" s="450"/>
      <c r="Z53" s="451"/>
      <c r="AA53" s="452"/>
      <c r="AB53" s="453"/>
      <c r="AC53" s="453"/>
      <c r="AD53" s="453"/>
      <c r="AE53" s="453"/>
      <c r="AF53" s="453"/>
      <c r="AG53" s="454"/>
      <c r="AH53" s="452"/>
      <c r="AI53" s="453"/>
      <c r="AJ53" s="453"/>
      <c r="AK53" s="453"/>
      <c r="AL53" s="453"/>
      <c r="AM53" s="453"/>
      <c r="AN53" s="454"/>
      <c r="AO53" s="452"/>
      <c r="AP53" s="453"/>
      <c r="AQ53" s="453"/>
      <c r="AR53" s="453"/>
      <c r="AS53" s="453"/>
      <c r="AT53" s="453"/>
      <c r="AU53" s="454"/>
      <c r="AV53" s="452"/>
      <c r="AW53" s="453"/>
      <c r="AX53" s="453"/>
      <c r="AY53" s="453"/>
      <c r="AZ53" s="453"/>
      <c r="BA53" s="453"/>
      <c r="BB53" s="454"/>
      <c r="BC53" s="452"/>
      <c r="BD53" s="453"/>
      <c r="BE53" s="455"/>
      <c r="BF53" s="1168"/>
      <c r="BG53" s="1169"/>
      <c r="BH53" s="1170"/>
      <c r="BI53" s="1171"/>
      <c r="BJ53" s="1172"/>
      <c r="BK53" s="1173"/>
      <c r="BL53" s="1173"/>
      <c r="BM53" s="1173"/>
      <c r="BN53" s="1174"/>
    </row>
    <row r="54" spans="2:66" ht="20.25" customHeight="1" x14ac:dyDescent="0.15">
      <c r="B54" s="1211"/>
      <c r="C54" s="1212"/>
      <c r="D54" s="1213"/>
      <c r="E54" s="1188"/>
      <c r="F54" s="1189"/>
      <c r="G54" s="1226"/>
      <c r="H54" s="1227"/>
      <c r="I54" s="439"/>
      <c r="J54" s="440">
        <f>G53</f>
        <v>0</v>
      </c>
      <c r="K54" s="439"/>
      <c r="L54" s="440">
        <f>M53</f>
        <v>0</v>
      </c>
      <c r="M54" s="1228"/>
      <c r="N54" s="1229"/>
      <c r="O54" s="1230"/>
      <c r="P54" s="1231"/>
      <c r="Q54" s="1231"/>
      <c r="R54" s="1227"/>
      <c r="S54" s="1162"/>
      <c r="T54" s="1163"/>
      <c r="U54" s="1163"/>
      <c r="V54" s="1163"/>
      <c r="W54" s="1164"/>
      <c r="X54" s="456" t="s">
        <v>980</v>
      </c>
      <c r="Y54" s="442"/>
      <c r="Z54" s="443"/>
      <c r="AA54" s="444" t="str">
        <f>IF(AA53="","",VLOOKUP(AA53,勤務形態一覧表_シフト記号表!$C$6:$L$47,10,FALSE))</f>
        <v/>
      </c>
      <c r="AB54" s="445" t="str">
        <f>IF(AB53="","",VLOOKUP(AB53,勤務形態一覧表_シフト記号表!$C$6:$L$47,10,FALSE))</f>
        <v/>
      </c>
      <c r="AC54" s="445" t="str">
        <f>IF(AC53="","",VLOOKUP(AC53,勤務形態一覧表_シフト記号表!$C$6:$L$47,10,FALSE))</f>
        <v/>
      </c>
      <c r="AD54" s="445" t="str">
        <f>IF(AD53="","",VLOOKUP(AD53,勤務形態一覧表_シフト記号表!$C$6:$L$47,10,FALSE))</f>
        <v/>
      </c>
      <c r="AE54" s="445" t="str">
        <f>IF(AE53="","",VLOOKUP(AE53,勤務形態一覧表_シフト記号表!$C$6:$L$47,10,FALSE))</f>
        <v/>
      </c>
      <c r="AF54" s="445" t="str">
        <f>IF(AF53="","",VLOOKUP(AF53,勤務形態一覧表_シフト記号表!$C$6:$L$47,10,FALSE))</f>
        <v/>
      </c>
      <c r="AG54" s="446" t="str">
        <f>IF(AG53="","",VLOOKUP(AG53,勤務形態一覧表_シフト記号表!$C$6:$L$47,10,FALSE))</f>
        <v/>
      </c>
      <c r="AH54" s="444" t="str">
        <f>IF(AH53="","",VLOOKUP(AH53,勤務形態一覧表_シフト記号表!$C$6:$L$47,10,FALSE))</f>
        <v/>
      </c>
      <c r="AI54" s="445" t="str">
        <f>IF(AI53="","",VLOOKUP(AI53,勤務形態一覧表_シフト記号表!$C$6:$L$47,10,FALSE))</f>
        <v/>
      </c>
      <c r="AJ54" s="445" t="str">
        <f>IF(AJ53="","",VLOOKUP(AJ53,勤務形態一覧表_シフト記号表!$C$6:$L$47,10,FALSE))</f>
        <v/>
      </c>
      <c r="AK54" s="445" t="str">
        <f>IF(AK53="","",VLOOKUP(AK53,勤務形態一覧表_シフト記号表!$C$6:$L$47,10,FALSE))</f>
        <v/>
      </c>
      <c r="AL54" s="445" t="str">
        <f>IF(AL53="","",VLOOKUP(AL53,勤務形態一覧表_シフト記号表!$C$6:$L$47,10,FALSE))</f>
        <v/>
      </c>
      <c r="AM54" s="445" t="str">
        <f>IF(AM53="","",VLOOKUP(AM53,勤務形態一覧表_シフト記号表!$C$6:$L$47,10,FALSE))</f>
        <v/>
      </c>
      <c r="AN54" s="446" t="str">
        <f>IF(AN53="","",VLOOKUP(AN53,勤務形態一覧表_シフト記号表!$C$6:$L$47,10,FALSE))</f>
        <v/>
      </c>
      <c r="AO54" s="444" t="str">
        <f>IF(AO53="","",VLOOKUP(AO53,勤務形態一覧表_シフト記号表!$C$6:$L$47,10,FALSE))</f>
        <v/>
      </c>
      <c r="AP54" s="445" t="str">
        <f>IF(AP53="","",VLOOKUP(AP53,勤務形態一覧表_シフト記号表!$C$6:$L$47,10,FALSE))</f>
        <v/>
      </c>
      <c r="AQ54" s="445" t="str">
        <f>IF(AQ53="","",VLOOKUP(AQ53,勤務形態一覧表_シフト記号表!$C$6:$L$47,10,FALSE))</f>
        <v/>
      </c>
      <c r="AR54" s="445" t="str">
        <f>IF(AR53="","",VLOOKUP(AR53,勤務形態一覧表_シフト記号表!$C$6:$L$47,10,FALSE))</f>
        <v/>
      </c>
      <c r="AS54" s="445" t="str">
        <f>IF(AS53="","",VLOOKUP(AS53,勤務形態一覧表_シフト記号表!$C$6:$L$47,10,FALSE))</f>
        <v/>
      </c>
      <c r="AT54" s="445" t="str">
        <f>IF(AT53="","",VLOOKUP(AT53,勤務形態一覧表_シフト記号表!$C$6:$L$47,10,FALSE))</f>
        <v/>
      </c>
      <c r="AU54" s="446" t="str">
        <f>IF(AU53="","",VLOOKUP(AU53,勤務形態一覧表_シフト記号表!$C$6:$L$47,10,FALSE))</f>
        <v/>
      </c>
      <c r="AV54" s="444" t="str">
        <f>IF(AV53="","",VLOOKUP(AV53,勤務形態一覧表_シフト記号表!$C$6:$L$47,10,FALSE))</f>
        <v/>
      </c>
      <c r="AW54" s="445" t="str">
        <f>IF(AW53="","",VLOOKUP(AW53,勤務形態一覧表_シフト記号表!$C$6:$L$47,10,FALSE))</f>
        <v/>
      </c>
      <c r="AX54" s="445" t="str">
        <f>IF(AX53="","",VLOOKUP(AX53,勤務形態一覧表_シフト記号表!$C$6:$L$47,10,FALSE))</f>
        <v/>
      </c>
      <c r="AY54" s="445" t="str">
        <f>IF(AY53="","",VLOOKUP(AY53,勤務形態一覧表_シフト記号表!$C$6:$L$47,10,FALSE))</f>
        <v/>
      </c>
      <c r="AZ54" s="445" t="str">
        <f>IF(AZ53="","",VLOOKUP(AZ53,勤務形態一覧表_シフト記号表!$C$6:$L$47,10,FALSE))</f>
        <v/>
      </c>
      <c r="BA54" s="445" t="str">
        <f>IF(BA53="","",VLOOKUP(BA53,勤務形態一覧表_シフト記号表!$C$6:$L$47,10,FALSE))</f>
        <v/>
      </c>
      <c r="BB54" s="446" t="str">
        <f>IF(BB53="","",VLOOKUP(BB53,勤務形態一覧表_シフト記号表!$C$6:$L$47,10,FALSE))</f>
        <v/>
      </c>
      <c r="BC54" s="444" t="str">
        <f>IF(BC53="","",VLOOKUP(BC53,勤務形態一覧表_シフト記号表!$C$6:$L$47,10,FALSE))</f>
        <v/>
      </c>
      <c r="BD54" s="445" t="str">
        <f>IF(BD53="","",VLOOKUP(BD53,勤務形態一覧表_シフト記号表!$C$6:$L$47,10,FALSE))</f>
        <v/>
      </c>
      <c r="BE54" s="445" t="str">
        <f>IF(BE53="","",VLOOKUP(BE53,勤務形態一覧表_シフト記号表!$C$6:$L$47,10,FALSE))</f>
        <v/>
      </c>
      <c r="BF54" s="1223">
        <f>IF($BI$3="４週",SUM(AA54:BB54),IF($BI$3="暦月",SUM(AA54:BE54),""))</f>
        <v>0</v>
      </c>
      <c r="BG54" s="1224"/>
      <c r="BH54" s="1225">
        <f>IF($BI$3="４週",BF54/4,IF($BI$3="暦月",(BF54/($BI$8/7)),""))</f>
        <v>0</v>
      </c>
      <c r="BI54" s="1224"/>
      <c r="BJ54" s="1220"/>
      <c r="BK54" s="1221"/>
      <c r="BL54" s="1221"/>
      <c r="BM54" s="1221"/>
      <c r="BN54" s="1222"/>
    </row>
    <row r="55" spans="2:66" ht="20.25" customHeight="1" x14ac:dyDescent="0.15">
      <c r="B55" s="1183">
        <f>B53+1</f>
        <v>20</v>
      </c>
      <c r="C55" s="1185"/>
      <c r="D55" s="1187"/>
      <c r="E55" s="1188"/>
      <c r="F55" s="1189"/>
      <c r="G55" s="1193"/>
      <c r="H55" s="1194"/>
      <c r="I55" s="447"/>
      <c r="J55" s="448"/>
      <c r="K55" s="447"/>
      <c r="L55" s="448"/>
      <c r="M55" s="1197"/>
      <c r="N55" s="1198"/>
      <c r="O55" s="1201"/>
      <c r="P55" s="1202"/>
      <c r="Q55" s="1202"/>
      <c r="R55" s="1194"/>
      <c r="S55" s="1162"/>
      <c r="T55" s="1163"/>
      <c r="U55" s="1163"/>
      <c r="V55" s="1163"/>
      <c r="W55" s="1164"/>
      <c r="X55" s="449" t="s">
        <v>979</v>
      </c>
      <c r="Y55" s="450"/>
      <c r="Z55" s="451"/>
      <c r="AA55" s="452"/>
      <c r="AB55" s="453"/>
      <c r="AC55" s="453"/>
      <c r="AD55" s="453"/>
      <c r="AE55" s="453"/>
      <c r="AF55" s="453"/>
      <c r="AG55" s="454"/>
      <c r="AH55" s="452"/>
      <c r="AI55" s="453"/>
      <c r="AJ55" s="453"/>
      <c r="AK55" s="453"/>
      <c r="AL55" s="453"/>
      <c r="AM55" s="453"/>
      <c r="AN55" s="454"/>
      <c r="AO55" s="452"/>
      <c r="AP55" s="453"/>
      <c r="AQ55" s="453"/>
      <c r="AR55" s="453"/>
      <c r="AS55" s="453"/>
      <c r="AT55" s="453"/>
      <c r="AU55" s="454"/>
      <c r="AV55" s="452"/>
      <c r="AW55" s="453"/>
      <c r="AX55" s="453"/>
      <c r="AY55" s="453"/>
      <c r="AZ55" s="453"/>
      <c r="BA55" s="453"/>
      <c r="BB55" s="454"/>
      <c r="BC55" s="452"/>
      <c r="BD55" s="453"/>
      <c r="BE55" s="455"/>
      <c r="BF55" s="1168"/>
      <c r="BG55" s="1169"/>
      <c r="BH55" s="1170"/>
      <c r="BI55" s="1171"/>
      <c r="BJ55" s="1172"/>
      <c r="BK55" s="1173"/>
      <c r="BL55" s="1173"/>
      <c r="BM55" s="1173"/>
      <c r="BN55" s="1174"/>
    </row>
    <row r="56" spans="2:66" ht="20.25" customHeight="1" x14ac:dyDescent="0.15">
      <c r="B56" s="1211"/>
      <c r="C56" s="1212"/>
      <c r="D56" s="1213"/>
      <c r="E56" s="1188"/>
      <c r="F56" s="1189"/>
      <c r="G56" s="1226"/>
      <c r="H56" s="1227"/>
      <c r="I56" s="439"/>
      <c r="J56" s="440">
        <f>G55</f>
        <v>0</v>
      </c>
      <c r="K56" s="439"/>
      <c r="L56" s="440">
        <f>M55</f>
        <v>0</v>
      </c>
      <c r="M56" s="1228"/>
      <c r="N56" s="1229"/>
      <c r="O56" s="1230"/>
      <c r="P56" s="1231"/>
      <c r="Q56" s="1231"/>
      <c r="R56" s="1227"/>
      <c r="S56" s="1162"/>
      <c r="T56" s="1163"/>
      <c r="U56" s="1163"/>
      <c r="V56" s="1163"/>
      <c r="W56" s="1164"/>
      <c r="X56" s="456" t="s">
        <v>980</v>
      </c>
      <c r="Y56" s="457"/>
      <c r="Z56" s="458"/>
      <c r="AA56" s="444" t="str">
        <f>IF(AA55="","",VLOOKUP(AA55,勤務形態一覧表_シフト記号表!$C$6:$L$47,10,FALSE))</f>
        <v/>
      </c>
      <c r="AB56" s="445" t="str">
        <f>IF(AB55="","",VLOOKUP(AB55,勤務形態一覧表_シフト記号表!$C$6:$L$47,10,FALSE))</f>
        <v/>
      </c>
      <c r="AC56" s="445" t="str">
        <f>IF(AC55="","",VLOOKUP(AC55,勤務形態一覧表_シフト記号表!$C$6:$L$47,10,FALSE))</f>
        <v/>
      </c>
      <c r="AD56" s="445" t="str">
        <f>IF(AD55="","",VLOOKUP(AD55,勤務形態一覧表_シフト記号表!$C$6:$L$47,10,FALSE))</f>
        <v/>
      </c>
      <c r="AE56" s="445" t="str">
        <f>IF(AE55="","",VLOOKUP(AE55,勤務形態一覧表_シフト記号表!$C$6:$L$47,10,FALSE))</f>
        <v/>
      </c>
      <c r="AF56" s="445" t="str">
        <f>IF(AF55="","",VLOOKUP(AF55,勤務形態一覧表_シフト記号表!$C$6:$L$47,10,FALSE))</f>
        <v/>
      </c>
      <c r="AG56" s="446" t="str">
        <f>IF(AG55="","",VLOOKUP(AG55,勤務形態一覧表_シフト記号表!$C$6:$L$47,10,FALSE))</f>
        <v/>
      </c>
      <c r="AH56" s="444" t="str">
        <f>IF(AH55="","",VLOOKUP(AH55,勤務形態一覧表_シフト記号表!$C$6:$L$47,10,FALSE))</f>
        <v/>
      </c>
      <c r="AI56" s="445" t="str">
        <f>IF(AI55="","",VLOOKUP(AI55,勤務形態一覧表_シフト記号表!$C$6:$L$47,10,FALSE))</f>
        <v/>
      </c>
      <c r="AJ56" s="445" t="str">
        <f>IF(AJ55="","",VLOOKUP(AJ55,勤務形態一覧表_シフト記号表!$C$6:$L$47,10,FALSE))</f>
        <v/>
      </c>
      <c r="AK56" s="445" t="str">
        <f>IF(AK55="","",VLOOKUP(AK55,勤務形態一覧表_シフト記号表!$C$6:$L$47,10,FALSE))</f>
        <v/>
      </c>
      <c r="AL56" s="445" t="str">
        <f>IF(AL55="","",VLOOKUP(AL55,勤務形態一覧表_シフト記号表!$C$6:$L$47,10,FALSE))</f>
        <v/>
      </c>
      <c r="AM56" s="445" t="str">
        <f>IF(AM55="","",VLOOKUP(AM55,勤務形態一覧表_シフト記号表!$C$6:$L$47,10,FALSE))</f>
        <v/>
      </c>
      <c r="AN56" s="446" t="str">
        <f>IF(AN55="","",VLOOKUP(AN55,勤務形態一覧表_シフト記号表!$C$6:$L$47,10,FALSE))</f>
        <v/>
      </c>
      <c r="AO56" s="444" t="str">
        <f>IF(AO55="","",VLOOKUP(AO55,勤務形態一覧表_シフト記号表!$C$6:$L$47,10,FALSE))</f>
        <v/>
      </c>
      <c r="AP56" s="445" t="str">
        <f>IF(AP55="","",VLOOKUP(AP55,勤務形態一覧表_シフト記号表!$C$6:$L$47,10,FALSE))</f>
        <v/>
      </c>
      <c r="AQ56" s="445" t="str">
        <f>IF(AQ55="","",VLOOKUP(AQ55,勤務形態一覧表_シフト記号表!$C$6:$L$47,10,FALSE))</f>
        <v/>
      </c>
      <c r="AR56" s="445" t="str">
        <f>IF(AR55="","",VLOOKUP(AR55,勤務形態一覧表_シフト記号表!$C$6:$L$47,10,FALSE))</f>
        <v/>
      </c>
      <c r="AS56" s="445" t="str">
        <f>IF(AS55="","",VLOOKUP(AS55,勤務形態一覧表_シフト記号表!$C$6:$L$47,10,FALSE))</f>
        <v/>
      </c>
      <c r="AT56" s="445" t="str">
        <f>IF(AT55="","",VLOOKUP(AT55,勤務形態一覧表_シフト記号表!$C$6:$L$47,10,FALSE))</f>
        <v/>
      </c>
      <c r="AU56" s="446" t="str">
        <f>IF(AU55="","",VLOOKUP(AU55,勤務形態一覧表_シフト記号表!$C$6:$L$47,10,FALSE))</f>
        <v/>
      </c>
      <c r="AV56" s="444" t="str">
        <f>IF(AV55="","",VLOOKUP(AV55,勤務形態一覧表_シフト記号表!$C$6:$L$47,10,FALSE))</f>
        <v/>
      </c>
      <c r="AW56" s="445" t="str">
        <f>IF(AW55="","",VLOOKUP(AW55,勤務形態一覧表_シフト記号表!$C$6:$L$47,10,FALSE))</f>
        <v/>
      </c>
      <c r="AX56" s="445" t="str">
        <f>IF(AX55="","",VLOOKUP(AX55,勤務形態一覧表_シフト記号表!$C$6:$L$47,10,FALSE))</f>
        <v/>
      </c>
      <c r="AY56" s="445" t="str">
        <f>IF(AY55="","",VLOOKUP(AY55,勤務形態一覧表_シフト記号表!$C$6:$L$47,10,FALSE))</f>
        <v/>
      </c>
      <c r="AZ56" s="445" t="str">
        <f>IF(AZ55="","",VLOOKUP(AZ55,勤務形態一覧表_シフト記号表!$C$6:$L$47,10,FALSE))</f>
        <v/>
      </c>
      <c r="BA56" s="445" t="str">
        <f>IF(BA55="","",VLOOKUP(BA55,勤務形態一覧表_シフト記号表!$C$6:$L$47,10,FALSE))</f>
        <v/>
      </c>
      <c r="BB56" s="446" t="str">
        <f>IF(BB55="","",VLOOKUP(BB55,勤務形態一覧表_シフト記号表!$C$6:$L$47,10,FALSE))</f>
        <v/>
      </c>
      <c r="BC56" s="444" t="str">
        <f>IF(BC55="","",VLOOKUP(BC55,勤務形態一覧表_シフト記号表!$C$6:$L$47,10,FALSE))</f>
        <v/>
      </c>
      <c r="BD56" s="445" t="str">
        <f>IF(BD55="","",VLOOKUP(BD55,勤務形態一覧表_シフト記号表!$C$6:$L$47,10,FALSE))</f>
        <v/>
      </c>
      <c r="BE56" s="445" t="str">
        <f>IF(BE55="","",VLOOKUP(BE55,勤務形態一覧表_シフト記号表!$C$6:$L$47,10,FALSE))</f>
        <v/>
      </c>
      <c r="BF56" s="1223">
        <f>IF($BI$3="４週",SUM(AA56:BB56),IF($BI$3="暦月",SUM(AA56:BE56),""))</f>
        <v>0</v>
      </c>
      <c r="BG56" s="1224"/>
      <c r="BH56" s="1225">
        <f>IF($BI$3="４週",BF56/4,IF($BI$3="暦月",(BF56/($BI$8/7)),""))</f>
        <v>0</v>
      </c>
      <c r="BI56" s="1224"/>
      <c r="BJ56" s="1220"/>
      <c r="BK56" s="1221"/>
      <c r="BL56" s="1221"/>
      <c r="BM56" s="1221"/>
      <c r="BN56" s="1222"/>
    </row>
    <row r="57" spans="2:66" ht="20.25" customHeight="1" x14ac:dyDescent="0.15">
      <c r="B57" s="1183">
        <f>B55+1</f>
        <v>21</v>
      </c>
      <c r="C57" s="1185"/>
      <c r="D57" s="1187"/>
      <c r="E57" s="1188"/>
      <c r="F57" s="1189"/>
      <c r="G57" s="1193"/>
      <c r="H57" s="1194"/>
      <c r="I57" s="439"/>
      <c r="J57" s="440"/>
      <c r="K57" s="439"/>
      <c r="L57" s="440"/>
      <c r="M57" s="1197"/>
      <c r="N57" s="1198"/>
      <c r="O57" s="1201"/>
      <c r="P57" s="1202"/>
      <c r="Q57" s="1202"/>
      <c r="R57" s="1194"/>
      <c r="S57" s="1162"/>
      <c r="T57" s="1163"/>
      <c r="U57" s="1163"/>
      <c r="V57" s="1163"/>
      <c r="W57" s="1164"/>
      <c r="X57" s="459" t="s">
        <v>979</v>
      </c>
      <c r="Y57" s="460"/>
      <c r="Z57" s="461"/>
      <c r="AA57" s="452"/>
      <c r="AB57" s="453"/>
      <c r="AC57" s="453"/>
      <c r="AD57" s="453"/>
      <c r="AE57" s="453"/>
      <c r="AF57" s="453"/>
      <c r="AG57" s="454"/>
      <c r="AH57" s="452"/>
      <c r="AI57" s="453"/>
      <c r="AJ57" s="453"/>
      <c r="AK57" s="453"/>
      <c r="AL57" s="453"/>
      <c r="AM57" s="453"/>
      <c r="AN57" s="454"/>
      <c r="AO57" s="452"/>
      <c r="AP57" s="453"/>
      <c r="AQ57" s="453"/>
      <c r="AR57" s="453"/>
      <c r="AS57" s="453"/>
      <c r="AT57" s="453"/>
      <c r="AU57" s="454"/>
      <c r="AV57" s="452"/>
      <c r="AW57" s="453"/>
      <c r="AX57" s="453"/>
      <c r="AY57" s="453"/>
      <c r="AZ57" s="453"/>
      <c r="BA57" s="453"/>
      <c r="BB57" s="454"/>
      <c r="BC57" s="452"/>
      <c r="BD57" s="453"/>
      <c r="BE57" s="455"/>
      <c r="BF57" s="1168"/>
      <c r="BG57" s="1169"/>
      <c r="BH57" s="1170"/>
      <c r="BI57" s="1171"/>
      <c r="BJ57" s="1172"/>
      <c r="BK57" s="1173"/>
      <c r="BL57" s="1173"/>
      <c r="BM57" s="1173"/>
      <c r="BN57" s="1174"/>
    </row>
    <row r="58" spans="2:66" ht="20.25" customHeight="1" x14ac:dyDescent="0.15">
      <c r="B58" s="1211"/>
      <c r="C58" s="1212"/>
      <c r="D58" s="1213"/>
      <c r="E58" s="1188"/>
      <c r="F58" s="1189"/>
      <c r="G58" s="1226"/>
      <c r="H58" s="1227"/>
      <c r="I58" s="439"/>
      <c r="J58" s="440">
        <f>G57</f>
        <v>0</v>
      </c>
      <c r="K58" s="439"/>
      <c r="L58" s="440">
        <f>M57</f>
        <v>0</v>
      </c>
      <c r="M58" s="1228"/>
      <c r="N58" s="1229"/>
      <c r="O58" s="1230"/>
      <c r="P58" s="1231"/>
      <c r="Q58" s="1231"/>
      <c r="R58" s="1227"/>
      <c r="S58" s="1162"/>
      <c r="T58" s="1163"/>
      <c r="U58" s="1163"/>
      <c r="V58" s="1163"/>
      <c r="W58" s="1164"/>
      <c r="X58" s="456" t="s">
        <v>980</v>
      </c>
      <c r="Y58" s="457"/>
      <c r="Z58" s="458"/>
      <c r="AA58" s="444" t="str">
        <f>IF(AA57="","",VLOOKUP(AA57,勤務形態一覧表_シフト記号表!$C$6:$L$47,10,FALSE))</f>
        <v/>
      </c>
      <c r="AB58" s="445" t="str">
        <f>IF(AB57="","",VLOOKUP(AB57,勤務形態一覧表_シフト記号表!$C$6:$L$47,10,FALSE))</f>
        <v/>
      </c>
      <c r="AC58" s="445" t="str">
        <f>IF(AC57="","",VLOOKUP(AC57,勤務形態一覧表_シフト記号表!$C$6:$L$47,10,FALSE))</f>
        <v/>
      </c>
      <c r="AD58" s="445" t="str">
        <f>IF(AD57="","",VLOOKUP(AD57,勤務形態一覧表_シフト記号表!$C$6:$L$47,10,FALSE))</f>
        <v/>
      </c>
      <c r="AE58" s="445" t="str">
        <f>IF(AE57="","",VLOOKUP(AE57,勤務形態一覧表_シフト記号表!$C$6:$L$47,10,FALSE))</f>
        <v/>
      </c>
      <c r="AF58" s="445" t="str">
        <f>IF(AF57="","",VLOOKUP(AF57,勤務形態一覧表_シフト記号表!$C$6:$L$47,10,FALSE))</f>
        <v/>
      </c>
      <c r="AG58" s="446" t="str">
        <f>IF(AG57="","",VLOOKUP(AG57,勤務形態一覧表_シフト記号表!$C$6:$L$47,10,FALSE))</f>
        <v/>
      </c>
      <c r="AH58" s="444" t="str">
        <f>IF(AH57="","",VLOOKUP(AH57,勤務形態一覧表_シフト記号表!$C$6:$L$47,10,FALSE))</f>
        <v/>
      </c>
      <c r="AI58" s="445" t="str">
        <f>IF(AI57="","",VLOOKUP(AI57,勤務形態一覧表_シフト記号表!$C$6:$L$47,10,FALSE))</f>
        <v/>
      </c>
      <c r="AJ58" s="445" t="str">
        <f>IF(AJ57="","",VLOOKUP(AJ57,勤務形態一覧表_シフト記号表!$C$6:$L$47,10,FALSE))</f>
        <v/>
      </c>
      <c r="AK58" s="445" t="str">
        <f>IF(AK57="","",VLOOKUP(AK57,勤務形態一覧表_シフト記号表!$C$6:$L$47,10,FALSE))</f>
        <v/>
      </c>
      <c r="AL58" s="445" t="str">
        <f>IF(AL57="","",VLOOKUP(AL57,勤務形態一覧表_シフト記号表!$C$6:$L$47,10,FALSE))</f>
        <v/>
      </c>
      <c r="AM58" s="445" t="str">
        <f>IF(AM57="","",VLOOKUP(AM57,勤務形態一覧表_シフト記号表!$C$6:$L$47,10,FALSE))</f>
        <v/>
      </c>
      <c r="AN58" s="446" t="str">
        <f>IF(AN57="","",VLOOKUP(AN57,勤務形態一覧表_シフト記号表!$C$6:$L$47,10,FALSE))</f>
        <v/>
      </c>
      <c r="AO58" s="444" t="str">
        <f>IF(AO57="","",VLOOKUP(AO57,勤務形態一覧表_シフト記号表!$C$6:$L$47,10,FALSE))</f>
        <v/>
      </c>
      <c r="AP58" s="445" t="str">
        <f>IF(AP57="","",VLOOKUP(AP57,勤務形態一覧表_シフト記号表!$C$6:$L$47,10,FALSE))</f>
        <v/>
      </c>
      <c r="AQ58" s="445" t="str">
        <f>IF(AQ57="","",VLOOKUP(AQ57,勤務形態一覧表_シフト記号表!$C$6:$L$47,10,FALSE))</f>
        <v/>
      </c>
      <c r="AR58" s="445" t="str">
        <f>IF(AR57="","",VLOOKUP(AR57,勤務形態一覧表_シフト記号表!$C$6:$L$47,10,FALSE))</f>
        <v/>
      </c>
      <c r="AS58" s="445" t="str">
        <f>IF(AS57="","",VLOOKUP(AS57,勤務形態一覧表_シフト記号表!$C$6:$L$47,10,FALSE))</f>
        <v/>
      </c>
      <c r="AT58" s="445" t="str">
        <f>IF(AT57="","",VLOOKUP(AT57,勤務形態一覧表_シフト記号表!$C$6:$L$47,10,FALSE))</f>
        <v/>
      </c>
      <c r="AU58" s="446" t="str">
        <f>IF(AU57="","",VLOOKUP(AU57,勤務形態一覧表_シフト記号表!$C$6:$L$47,10,FALSE))</f>
        <v/>
      </c>
      <c r="AV58" s="444" t="str">
        <f>IF(AV57="","",VLOOKUP(AV57,勤務形態一覧表_シフト記号表!$C$6:$L$47,10,FALSE))</f>
        <v/>
      </c>
      <c r="AW58" s="445" t="str">
        <f>IF(AW57="","",VLOOKUP(AW57,勤務形態一覧表_シフト記号表!$C$6:$L$47,10,FALSE))</f>
        <v/>
      </c>
      <c r="AX58" s="445" t="str">
        <f>IF(AX57="","",VLOOKUP(AX57,勤務形態一覧表_シフト記号表!$C$6:$L$47,10,FALSE))</f>
        <v/>
      </c>
      <c r="AY58" s="445" t="str">
        <f>IF(AY57="","",VLOOKUP(AY57,勤務形態一覧表_シフト記号表!$C$6:$L$47,10,FALSE))</f>
        <v/>
      </c>
      <c r="AZ58" s="445" t="str">
        <f>IF(AZ57="","",VLOOKUP(AZ57,勤務形態一覧表_シフト記号表!$C$6:$L$47,10,FALSE))</f>
        <v/>
      </c>
      <c r="BA58" s="445" t="str">
        <f>IF(BA57="","",VLOOKUP(BA57,勤務形態一覧表_シフト記号表!$C$6:$L$47,10,FALSE))</f>
        <v/>
      </c>
      <c r="BB58" s="446" t="str">
        <f>IF(BB57="","",VLOOKUP(BB57,勤務形態一覧表_シフト記号表!$C$6:$L$47,10,FALSE))</f>
        <v/>
      </c>
      <c r="BC58" s="444" t="str">
        <f>IF(BC57="","",VLOOKUP(BC57,勤務形態一覧表_シフト記号表!$C$6:$L$47,10,FALSE))</f>
        <v/>
      </c>
      <c r="BD58" s="445" t="str">
        <f>IF(BD57="","",VLOOKUP(BD57,勤務形態一覧表_シフト記号表!$C$6:$L$47,10,FALSE))</f>
        <v/>
      </c>
      <c r="BE58" s="445" t="str">
        <f>IF(BE57="","",VLOOKUP(BE57,勤務形態一覧表_シフト記号表!$C$6:$L$47,10,FALSE))</f>
        <v/>
      </c>
      <c r="BF58" s="1223">
        <f>IF($BI$3="４週",SUM(AA58:BB58),IF($BI$3="暦月",SUM(AA58:BE58),""))</f>
        <v>0</v>
      </c>
      <c r="BG58" s="1224"/>
      <c r="BH58" s="1225">
        <f>IF($BI$3="４週",BF58/4,IF($BI$3="暦月",(BF58/($BI$8/7)),""))</f>
        <v>0</v>
      </c>
      <c r="BI58" s="1224"/>
      <c r="BJ58" s="1220"/>
      <c r="BK58" s="1221"/>
      <c r="BL58" s="1221"/>
      <c r="BM58" s="1221"/>
      <c r="BN58" s="1222"/>
    </row>
    <row r="59" spans="2:66" ht="20.25" customHeight="1" x14ac:dyDescent="0.15">
      <c r="B59" s="1183">
        <f>B57+1</f>
        <v>22</v>
      </c>
      <c r="C59" s="1185"/>
      <c r="D59" s="1187"/>
      <c r="E59" s="1188"/>
      <c r="F59" s="1189"/>
      <c r="G59" s="1193"/>
      <c r="H59" s="1194"/>
      <c r="I59" s="439"/>
      <c r="J59" s="440"/>
      <c r="K59" s="439"/>
      <c r="L59" s="440"/>
      <c r="M59" s="1197"/>
      <c r="N59" s="1198"/>
      <c r="O59" s="1201"/>
      <c r="P59" s="1202"/>
      <c r="Q59" s="1202"/>
      <c r="R59" s="1194"/>
      <c r="S59" s="1162"/>
      <c r="T59" s="1163"/>
      <c r="U59" s="1163"/>
      <c r="V59" s="1163"/>
      <c r="W59" s="1164"/>
      <c r="X59" s="459" t="s">
        <v>979</v>
      </c>
      <c r="Y59" s="460"/>
      <c r="Z59" s="461"/>
      <c r="AA59" s="452"/>
      <c r="AB59" s="453"/>
      <c r="AC59" s="453"/>
      <c r="AD59" s="453"/>
      <c r="AE59" s="453"/>
      <c r="AF59" s="453"/>
      <c r="AG59" s="454"/>
      <c r="AH59" s="452"/>
      <c r="AI59" s="453"/>
      <c r="AJ59" s="453"/>
      <c r="AK59" s="453"/>
      <c r="AL59" s="453"/>
      <c r="AM59" s="453"/>
      <c r="AN59" s="454"/>
      <c r="AO59" s="452"/>
      <c r="AP59" s="453"/>
      <c r="AQ59" s="453"/>
      <c r="AR59" s="453"/>
      <c r="AS59" s="453"/>
      <c r="AT59" s="453"/>
      <c r="AU59" s="454"/>
      <c r="AV59" s="452"/>
      <c r="AW59" s="453"/>
      <c r="AX59" s="453"/>
      <c r="AY59" s="453"/>
      <c r="AZ59" s="453"/>
      <c r="BA59" s="453"/>
      <c r="BB59" s="454"/>
      <c r="BC59" s="452"/>
      <c r="BD59" s="453"/>
      <c r="BE59" s="455"/>
      <c r="BF59" s="1168"/>
      <c r="BG59" s="1169"/>
      <c r="BH59" s="1170"/>
      <c r="BI59" s="1171"/>
      <c r="BJ59" s="1172"/>
      <c r="BK59" s="1173"/>
      <c r="BL59" s="1173"/>
      <c r="BM59" s="1173"/>
      <c r="BN59" s="1174"/>
    </row>
    <row r="60" spans="2:66" ht="20.25" customHeight="1" x14ac:dyDescent="0.15">
      <c r="B60" s="1211"/>
      <c r="C60" s="1212"/>
      <c r="D60" s="1213"/>
      <c r="E60" s="1188"/>
      <c r="F60" s="1189"/>
      <c r="G60" s="1226"/>
      <c r="H60" s="1227"/>
      <c r="I60" s="439"/>
      <c r="J60" s="440">
        <f>G59</f>
        <v>0</v>
      </c>
      <c r="K60" s="439"/>
      <c r="L60" s="440">
        <f>M59</f>
        <v>0</v>
      </c>
      <c r="M60" s="1228"/>
      <c r="N60" s="1229"/>
      <c r="O60" s="1230"/>
      <c r="P60" s="1231"/>
      <c r="Q60" s="1231"/>
      <c r="R60" s="1227"/>
      <c r="S60" s="1162"/>
      <c r="T60" s="1163"/>
      <c r="U60" s="1163"/>
      <c r="V60" s="1163"/>
      <c r="W60" s="1164"/>
      <c r="X60" s="456" t="s">
        <v>980</v>
      </c>
      <c r="Y60" s="457"/>
      <c r="Z60" s="458"/>
      <c r="AA60" s="444" t="str">
        <f>IF(AA59="","",VLOOKUP(AA59,勤務形態一覧表_シフト記号表!$C$6:$L$47,10,FALSE))</f>
        <v/>
      </c>
      <c r="AB60" s="445" t="str">
        <f>IF(AB59="","",VLOOKUP(AB59,勤務形態一覧表_シフト記号表!$C$6:$L$47,10,FALSE))</f>
        <v/>
      </c>
      <c r="AC60" s="445" t="str">
        <f>IF(AC59="","",VLOOKUP(AC59,勤務形態一覧表_シフト記号表!$C$6:$L$47,10,FALSE))</f>
        <v/>
      </c>
      <c r="AD60" s="445" t="str">
        <f>IF(AD59="","",VLOOKUP(AD59,勤務形態一覧表_シフト記号表!$C$6:$L$47,10,FALSE))</f>
        <v/>
      </c>
      <c r="AE60" s="445" t="str">
        <f>IF(AE59="","",VLOOKUP(AE59,勤務形態一覧表_シフト記号表!$C$6:$L$47,10,FALSE))</f>
        <v/>
      </c>
      <c r="AF60" s="445" t="str">
        <f>IF(AF59="","",VLOOKUP(AF59,勤務形態一覧表_シフト記号表!$C$6:$L$47,10,FALSE))</f>
        <v/>
      </c>
      <c r="AG60" s="446" t="str">
        <f>IF(AG59="","",VLOOKUP(AG59,勤務形態一覧表_シフト記号表!$C$6:$L$47,10,FALSE))</f>
        <v/>
      </c>
      <c r="AH60" s="444" t="str">
        <f>IF(AH59="","",VLOOKUP(AH59,勤務形態一覧表_シフト記号表!$C$6:$L$47,10,FALSE))</f>
        <v/>
      </c>
      <c r="AI60" s="445" t="str">
        <f>IF(AI59="","",VLOOKUP(AI59,勤務形態一覧表_シフト記号表!$C$6:$L$47,10,FALSE))</f>
        <v/>
      </c>
      <c r="AJ60" s="445" t="str">
        <f>IF(AJ59="","",VLOOKUP(AJ59,勤務形態一覧表_シフト記号表!$C$6:$L$47,10,FALSE))</f>
        <v/>
      </c>
      <c r="AK60" s="445" t="str">
        <f>IF(AK59="","",VLOOKUP(AK59,勤務形態一覧表_シフト記号表!$C$6:$L$47,10,FALSE))</f>
        <v/>
      </c>
      <c r="AL60" s="445" t="str">
        <f>IF(AL59="","",VLOOKUP(AL59,勤務形態一覧表_シフト記号表!$C$6:$L$47,10,FALSE))</f>
        <v/>
      </c>
      <c r="AM60" s="445" t="str">
        <f>IF(AM59="","",VLOOKUP(AM59,勤務形態一覧表_シフト記号表!$C$6:$L$47,10,FALSE))</f>
        <v/>
      </c>
      <c r="AN60" s="446" t="str">
        <f>IF(AN59="","",VLOOKUP(AN59,勤務形態一覧表_シフト記号表!$C$6:$L$47,10,FALSE))</f>
        <v/>
      </c>
      <c r="AO60" s="444" t="str">
        <f>IF(AO59="","",VLOOKUP(AO59,勤務形態一覧表_シフト記号表!$C$6:$L$47,10,FALSE))</f>
        <v/>
      </c>
      <c r="AP60" s="445" t="str">
        <f>IF(AP59="","",VLOOKUP(AP59,勤務形態一覧表_シフト記号表!$C$6:$L$47,10,FALSE))</f>
        <v/>
      </c>
      <c r="AQ60" s="445" t="str">
        <f>IF(AQ59="","",VLOOKUP(AQ59,勤務形態一覧表_シフト記号表!$C$6:$L$47,10,FALSE))</f>
        <v/>
      </c>
      <c r="AR60" s="445" t="str">
        <f>IF(AR59="","",VLOOKUP(AR59,勤務形態一覧表_シフト記号表!$C$6:$L$47,10,FALSE))</f>
        <v/>
      </c>
      <c r="AS60" s="445" t="str">
        <f>IF(AS59="","",VLOOKUP(AS59,勤務形態一覧表_シフト記号表!$C$6:$L$47,10,FALSE))</f>
        <v/>
      </c>
      <c r="AT60" s="445" t="str">
        <f>IF(AT59="","",VLOOKUP(AT59,勤務形態一覧表_シフト記号表!$C$6:$L$47,10,FALSE))</f>
        <v/>
      </c>
      <c r="AU60" s="446" t="str">
        <f>IF(AU59="","",VLOOKUP(AU59,勤務形態一覧表_シフト記号表!$C$6:$L$47,10,FALSE))</f>
        <v/>
      </c>
      <c r="AV60" s="444" t="str">
        <f>IF(AV59="","",VLOOKUP(AV59,勤務形態一覧表_シフト記号表!$C$6:$L$47,10,FALSE))</f>
        <v/>
      </c>
      <c r="AW60" s="445" t="str">
        <f>IF(AW59="","",VLOOKUP(AW59,勤務形態一覧表_シフト記号表!$C$6:$L$47,10,FALSE))</f>
        <v/>
      </c>
      <c r="AX60" s="445" t="str">
        <f>IF(AX59="","",VLOOKUP(AX59,勤務形態一覧表_シフト記号表!$C$6:$L$47,10,FALSE))</f>
        <v/>
      </c>
      <c r="AY60" s="445" t="str">
        <f>IF(AY59="","",VLOOKUP(AY59,勤務形態一覧表_シフト記号表!$C$6:$L$47,10,FALSE))</f>
        <v/>
      </c>
      <c r="AZ60" s="445" t="str">
        <f>IF(AZ59="","",VLOOKUP(AZ59,勤務形態一覧表_シフト記号表!$C$6:$L$47,10,FALSE))</f>
        <v/>
      </c>
      <c r="BA60" s="445" t="str">
        <f>IF(BA59="","",VLOOKUP(BA59,勤務形態一覧表_シフト記号表!$C$6:$L$47,10,FALSE))</f>
        <v/>
      </c>
      <c r="BB60" s="446" t="str">
        <f>IF(BB59="","",VLOOKUP(BB59,勤務形態一覧表_シフト記号表!$C$6:$L$47,10,FALSE))</f>
        <v/>
      </c>
      <c r="BC60" s="444" t="str">
        <f>IF(BC59="","",VLOOKUP(BC59,勤務形態一覧表_シフト記号表!$C$6:$L$47,10,FALSE))</f>
        <v/>
      </c>
      <c r="BD60" s="445" t="str">
        <f>IF(BD59="","",VLOOKUP(BD59,勤務形態一覧表_シフト記号表!$C$6:$L$47,10,FALSE))</f>
        <v/>
      </c>
      <c r="BE60" s="445" t="str">
        <f>IF(BE59="","",VLOOKUP(BE59,勤務形態一覧表_シフト記号表!$C$6:$L$47,10,FALSE))</f>
        <v/>
      </c>
      <c r="BF60" s="1223">
        <f>IF($BI$3="４週",SUM(AA60:BB60),IF($BI$3="暦月",SUM(AA60:BE60),""))</f>
        <v>0</v>
      </c>
      <c r="BG60" s="1224"/>
      <c r="BH60" s="1225">
        <f>IF($BI$3="４週",BF60/4,IF($BI$3="暦月",(BF60/($BI$8/7)),""))</f>
        <v>0</v>
      </c>
      <c r="BI60" s="1224"/>
      <c r="BJ60" s="1220"/>
      <c r="BK60" s="1221"/>
      <c r="BL60" s="1221"/>
      <c r="BM60" s="1221"/>
      <c r="BN60" s="1222"/>
    </row>
    <row r="61" spans="2:66" ht="20.25" customHeight="1" x14ac:dyDescent="0.15">
      <c r="B61" s="1183">
        <f>B59+1</f>
        <v>23</v>
      </c>
      <c r="C61" s="1185"/>
      <c r="D61" s="1187"/>
      <c r="E61" s="1188"/>
      <c r="F61" s="1189"/>
      <c r="G61" s="1193"/>
      <c r="H61" s="1194"/>
      <c r="I61" s="439"/>
      <c r="J61" s="440"/>
      <c r="K61" s="439"/>
      <c r="L61" s="440"/>
      <c r="M61" s="1197"/>
      <c r="N61" s="1198"/>
      <c r="O61" s="1201"/>
      <c r="P61" s="1202"/>
      <c r="Q61" s="1202"/>
      <c r="R61" s="1194"/>
      <c r="S61" s="1162"/>
      <c r="T61" s="1163"/>
      <c r="U61" s="1163"/>
      <c r="V61" s="1163"/>
      <c r="W61" s="1164"/>
      <c r="X61" s="459" t="s">
        <v>979</v>
      </c>
      <c r="Y61" s="460"/>
      <c r="Z61" s="461"/>
      <c r="AA61" s="452"/>
      <c r="AB61" s="453"/>
      <c r="AC61" s="453"/>
      <c r="AD61" s="453"/>
      <c r="AE61" s="453"/>
      <c r="AF61" s="453"/>
      <c r="AG61" s="454"/>
      <c r="AH61" s="452"/>
      <c r="AI61" s="453"/>
      <c r="AJ61" s="453"/>
      <c r="AK61" s="453"/>
      <c r="AL61" s="453"/>
      <c r="AM61" s="453"/>
      <c r="AN61" s="454"/>
      <c r="AO61" s="452"/>
      <c r="AP61" s="453"/>
      <c r="AQ61" s="453"/>
      <c r="AR61" s="453"/>
      <c r="AS61" s="453"/>
      <c r="AT61" s="453"/>
      <c r="AU61" s="454"/>
      <c r="AV61" s="452"/>
      <c r="AW61" s="453"/>
      <c r="AX61" s="453"/>
      <c r="AY61" s="453"/>
      <c r="AZ61" s="453"/>
      <c r="BA61" s="453"/>
      <c r="BB61" s="454"/>
      <c r="BC61" s="452"/>
      <c r="BD61" s="453"/>
      <c r="BE61" s="455"/>
      <c r="BF61" s="1168"/>
      <c r="BG61" s="1169"/>
      <c r="BH61" s="1170"/>
      <c r="BI61" s="1171"/>
      <c r="BJ61" s="1172"/>
      <c r="BK61" s="1173"/>
      <c r="BL61" s="1173"/>
      <c r="BM61" s="1173"/>
      <c r="BN61" s="1174"/>
    </row>
    <row r="62" spans="2:66" ht="20.25" customHeight="1" x14ac:dyDescent="0.15">
      <c r="B62" s="1211"/>
      <c r="C62" s="1212"/>
      <c r="D62" s="1213"/>
      <c r="E62" s="1188"/>
      <c r="F62" s="1189"/>
      <c r="G62" s="1226"/>
      <c r="H62" s="1227"/>
      <c r="I62" s="439"/>
      <c r="J62" s="440">
        <f>G61</f>
        <v>0</v>
      </c>
      <c r="K62" s="439"/>
      <c r="L62" s="440">
        <f>M61</f>
        <v>0</v>
      </c>
      <c r="M62" s="1228"/>
      <c r="N62" s="1229"/>
      <c r="O62" s="1230"/>
      <c r="P62" s="1231"/>
      <c r="Q62" s="1231"/>
      <c r="R62" s="1227"/>
      <c r="S62" s="1162"/>
      <c r="T62" s="1163"/>
      <c r="U62" s="1163"/>
      <c r="V62" s="1163"/>
      <c r="W62" s="1164"/>
      <c r="X62" s="456" t="s">
        <v>980</v>
      </c>
      <c r="Y62" s="457"/>
      <c r="Z62" s="458"/>
      <c r="AA62" s="444" t="str">
        <f>IF(AA61="","",VLOOKUP(AA61,勤務形態一覧表_シフト記号表!$C$6:$L$47,10,FALSE))</f>
        <v/>
      </c>
      <c r="AB62" s="445" t="str">
        <f>IF(AB61="","",VLOOKUP(AB61,勤務形態一覧表_シフト記号表!$C$6:$L$47,10,FALSE))</f>
        <v/>
      </c>
      <c r="AC62" s="445" t="str">
        <f>IF(AC61="","",VLOOKUP(AC61,勤務形態一覧表_シフト記号表!$C$6:$L$47,10,FALSE))</f>
        <v/>
      </c>
      <c r="AD62" s="445" t="str">
        <f>IF(AD61="","",VLOOKUP(AD61,勤務形態一覧表_シフト記号表!$C$6:$L$47,10,FALSE))</f>
        <v/>
      </c>
      <c r="AE62" s="445" t="str">
        <f>IF(AE61="","",VLOOKUP(AE61,勤務形態一覧表_シフト記号表!$C$6:$L$47,10,FALSE))</f>
        <v/>
      </c>
      <c r="AF62" s="445" t="str">
        <f>IF(AF61="","",VLOOKUP(AF61,勤務形態一覧表_シフト記号表!$C$6:$L$47,10,FALSE))</f>
        <v/>
      </c>
      <c r="AG62" s="446" t="str">
        <f>IF(AG61="","",VLOOKUP(AG61,勤務形態一覧表_シフト記号表!$C$6:$L$47,10,FALSE))</f>
        <v/>
      </c>
      <c r="AH62" s="444" t="str">
        <f>IF(AH61="","",VLOOKUP(AH61,勤務形態一覧表_シフト記号表!$C$6:$L$47,10,FALSE))</f>
        <v/>
      </c>
      <c r="AI62" s="445" t="str">
        <f>IF(AI61="","",VLOOKUP(AI61,勤務形態一覧表_シフト記号表!$C$6:$L$47,10,FALSE))</f>
        <v/>
      </c>
      <c r="AJ62" s="445" t="str">
        <f>IF(AJ61="","",VLOOKUP(AJ61,勤務形態一覧表_シフト記号表!$C$6:$L$47,10,FALSE))</f>
        <v/>
      </c>
      <c r="AK62" s="445" t="str">
        <f>IF(AK61="","",VLOOKUP(AK61,勤務形態一覧表_シフト記号表!$C$6:$L$47,10,FALSE))</f>
        <v/>
      </c>
      <c r="AL62" s="445" t="str">
        <f>IF(AL61="","",VLOOKUP(AL61,勤務形態一覧表_シフト記号表!$C$6:$L$47,10,FALSE))</f>
        <v/>
      </c>
      <c r="AM62" s="445" t="str">
        <f>IF(AM61="","",VLOOKUP(AM61,勤務形態一覧表_シフト記号表!$C$6:$L$47,10,FALSE))</f>
        <v/>
      </c>
      <c r="AN62" s="446" t="str">
        <f>IF(AN61="","",VLOOKUP(AN61,勤務形態一覧表_シフト記号表!$C$6:$L$47,10,FALSE))</f>
        <v/>
      </c>
      <c r="AO62" s="444" t="str">
        <f>IF(AO61="","",VLOOKUP(AO61,勤務形態一覧表_シフト記号表!$C$6:$L$47,10,FALSE))</f>
        <v/>
      </c>
      <c r="AP62" s="445" t="str">
        <f>IF(AP61="","",VLOOKUP(AP61,勤務形態一覧表_シフト記号表!$C$6:$L$47,10,FALSE))</f>
        <v/>
      </c>
      <c r="AQ62" s="445" t="str">
        <f>IF(AQ61="","",VLOOKUP(AQ61,勤務形態一覧表_シフト記号表!$C$6:$L$47,10,FALSE))</f>
        <v/>
      </c>
      <c r="AR62" s="445" t="str">
        <f>IF(AR61="","",VLOOKUP(AR61,勤務形態一覧表_シフト記号表!$C$6:$L$47,10,FALSE))</f>
        <v/>
      </c>
      <c r="AS62" s="445" t="str">
        <f>IF(AS61="","",VLOOKUP(AS61,勤務形態一覧表_シフト記号表!$C$6:$L$47,10,FALSE))</f>
        <v/>
      </c>
      <c r="AT62" s="445" t="str">
        <f>IF(AT61="","",VLOOKUP(AT61,勤務形態一覧表_シフト記号表!$C$6:$L$47,10,FALSE))</f>
        <v/>
      </c>
      <c r="AU62" s="446" t="str">
        <f>IF(AU61="","",VLOOKUP(AU61,勤務形態一覧表_シフト記号表!$C$6:$L$47,10,FALSE))</f>
        <v/>
      </c>
      <c r="AV62" s="444" t="str">
        <f>IF(AV61="","",VLOOKUP(AV61,勤務形態一覧表_シフト記号表!$C$6:$L$47,10,FALSE))</f>
        <v/>
      </c>
      <c r="AW62" s="445" t="str">
        <f>IF(AW61="","",VLOOKUP(AW61,勤務形態一覧表_シフト記号表!$C$6:$L$47,10,FALSE))</f>
        <v/>
      </c>
      <c r="AX62" s="445" t="str">
        <f>IF(AX61="","",VLOOKUP(AX61,勤務形態一覧表_シフト記号表!$C$6:$L$47,10,FALSE))</f>
        <v/>
      </c>
      <c r="AY62" s="445" t="str">
        <f>IF(AY61="","",VLOOKUP(AY61,勤務形態一覧表_シフト記号表!$C$6:$L$47,10,FALSE))</f>
        <v/>
      </c>
      <c r="AZ62" s="445" t="str">
        <f>IF(AZ61="","",VLOOKUP(AZ61,勤務形態一覧表_シフト記号表!$C$6:$L$47,10,FALSE))</f>
        <v/>
      </c>
      <c r="BA62" s="445" t="str">
        <f>IF(BA61="","",VLOOKUP(BA61,勤務形態一覧表_シフト記号表!$C$6:$L$47,10,FALSE))</f>
        <v/>
      </c>
      <c r="BB62" s="446" t="str">
        <f>IF(BB61="","",VLOOKUP(BB61,勤務形態一覧表_シフト記号表!$C$6:$L$47,10,FALSE))</f>
        <v/>
      </c>
      <c r="BC62" s="444" t="str">
        <f>IF(BC61="","",VLOOKUP(BC61,勤務形態一覧表_シフト記号表!$C$6:$L$47,10,FALSE))</f>
        <v/>
      </c>
      <c r="BD62" s="445" t="str">
        <f>IF(BD61="","",VLOOKUP(BD61,勤務形態一覧表_シフト記号表!$C$6:$L$47,10,FALSE))</f>
        <v/>
      </c>
      <c r="BE62" s="445" t="str">
        <f>IF(BE61="","",VLOOKUP(BE61,勤務形態一覧表_シフト記号表!$C$6:$L$47,10,FALSE))</f>
        <v/>
      </c>
      <c r="BF62" s="1223">
        <f>IF($BI$3="４週",SUM(AA62:BB62),IF($BI$3="暦月",SUM(AA62:BE62),""))</f>
        <v>0</v>
      </c>
      <c r="BG62" s="1224"/>
      <c r="BH62" s="1225">
        <f>IF($BI$3="４週",BF62/4,IF($BI$3="暦月",(BF62/($BI$8/7)),""))</f>
        <v>0</v>
      </c>
      <c r="BI62" s="1224"/>
      <c r="BJ62" s="1220"/>
      <c r="BK62" s="1221"/>
      <c r="BL62" s="1221"/>
      <c r="BM62" s="1221"/>
      <c r="BN62" s="1222"/>
    </row>
    <row r="63" spans="2:66" ht="20.25" customHeight="1" x14ac:dyDescent="0.15">
      <c r="B63" s="1183">
        <f>B61+1</f>
        <v>24</v>
      </c>
      <c r="C63" s="1185"/>
      <c r="D63" s="1187"/>
      <c r="E63" s="1188"/>
      <c r="F63" s="1189"/>
      <c r="G63" s="1193"/>
      <c r="H63" s="1194"/>
      <c r="I63" s="439"/>
      <c r="J63" s="440"/>
      <c r="K63" s="439"/>
      <c r="L63" s="440"/>
      <c r="M63" s="1197"/>
      <c r="N63" s="1198"/>
      <c r="O63" s="1201"/>
      <c r="P63" s="1202"/>
      <c r="Q63" s="1202"/>
      <c r="R63" s="1194"/>
      <c r="S63" s="1162"/>
      <c r="T63" s="1163"/>
      <c r="U63" s="1163"/>
      <c r="V63" s="1163"/>
      <c r="W63" s="1164"/>
      <c r="X63" s="459" t="s">
        <v>979</v>
      </c>
      <c r="Y63" s="460"/>
      <c r="Z63" s="461"/>
      <c r="AA63" s="452"/>
      <c r="AB63" s="453"/>
      <c r="AC63" s="453"/>
      <c r="AD63" s="453"/>
      <c r="AE63" s="453"/>
      <c r="AF63" s="453"/>
      <c r="AG63" s="454"/>
      <c r="AH63" s="452"/>
      <c r="AI63" s="453"/>
      <c r="AJ63" s="453"/>
      <c r="AK63" s="453"/>
      <c r="AL63" s="453"/>
      <c r="AM63" s="453"/>
      <c r="AN63" s="454"/>
      <c r="AO63" s="452"/>
      <c r="AP63" s="453"/>
      <c r="AQ63" s="453"/>
      <c r="AR63" s="453"/>
      <c r="AS63" s="453"/>
      <c r="AT63" s="453"/>
      <c r="AU63" s="454"/>
      <c r="AV63" s="452"/>
      <c r="AW63" s="453"/>
      <c r="AX63" s="453"/>
      <c r="AY63" s="453"/>
      <c r="AZ63" s="453"/>
      <c r="BA63" s="453"/>
      <c r="BB63" s="454"/>
      <c r="BC63" s="452"/>
      <c r="BD63" s="453"/>
      <c r="BE63" s="455"/>
      <c r="BF63" s="1168"/>
      <c r="BG63" s="1169"/>
      <c r="BH63" s="1170"/>
      <c r="BI63" s="1171"/>
      <c r="BJ63" s="1172"/>
      <c r="BK63" s="1173"/>
      <c r="BL63" s="1173"/>
      <c r="BM63" s="1173"/>
      <c r="BN63" s="1174"/>
    </row>
    <row r="64" spans="2:66" ht="20.25" customHeight="1" x14ac:dyDescent="0.15">
      <c r="B64" s="1211"/>
      <c r="C64" s="1212"/>
      <c r="D64" s="1213"/>
      <c r="E64" s="1188"/>
      <c r="F64" s="1189"/>
      <c r="G64" s="1226"/>
      <c r="H64" s="1227"/>
      <c r="I64" s="439"/>
      <c r="J64" s="440">
        <f>G63</f>
        <v>0</v>
      </c>
      <c r="K64" s="439"/>
      <c r="L64" s="440">
        <f>M63</f>
        <v>0</v>
      </c>
      <c r="M64" s="1228"/>
      <c r="N64" s="1229"/>
      <c r="O64" s="1230"/>
      <c r="P64" s="1231"/>
      <c r="Q64" s="1231"/>
      <c r="R64" s="1227"/>
      <c r="S64" s="1162"/>
      <c r="T64" s="1163"/>
      <c r="U64" s="1163"/>
      <c r="V64" s="1163"/>
      <c r="W64" s="1164"/>
      <c r="X64" s="456" t="s">
        <v>980</v>
      </c>
      <c r="Y64" s="457"/>
      <c r="Z64" s="458"/>
      <c r="AA64" s="444" t="str">
        <f>IF(AA63="","",VLOOKUP(AA63,勤務形態一覧表_シフト記号表!$C$6:$L$47,10,FALSE))</f>
        <v/>
      </c>
      <c r="AB64" s="445" t="str">
        <f>IF(AB63="","",VLOOKUP(AB63,勤務形態一覧表_シフト記号表!$C$6:$L$47,10,FALSE))</f>
        <v/>
      </c>
      <c r="AC64" s="445" t="str">
        <f>IF(AC63="","",VLOOKUP(AC63,勤務形態一覧表_シフト記号表!$C$6:$L$47,10,FALSE))</f>
        <v/>
      </c>
      <c r="AD64" s="445" t="str">
        <f>IF(AD63="","",VLOOKUP(AD63,勤務形態一覧表_シフト記号表!$C$6:$L$47,10,FALSE))</f>
        <v/>
      </c>
      <c r="AE64" s="445" t="str">
        <f>IF(AE63="","",VLOOKUP(AE63,勤務形態一覧表_シフト記号表!$C$6:$L$47,10,FALSE))</f>
        <v/>
      </c>
      <c r="AF64" s="445" t="str">
        <f>IF(AF63="","",VLOOKUP(AF63,勤務形態一覧表_シフト記号表!$C$6:$L$47,10,FALSE))</f>
        <v/>
      </c>
      <c r="AG64" s="446" t="str">
        <f>IF(AG63="","",VLOOKUP(AG63,勤務形態一覧表_シフト記号表!$C$6:$L$47,10,FALSE))</f>
        <v/>
      </c>
      <c r="AH64" s="444" t="str">
        <f>IF(AH63="","",VLOOKUP(AH63,勤務形態一覧表_シフト記号表!$C$6:$L$47,10,FALSE))</f>
        <v/>
      </c>
      <c r="AI64" s="445" t="str">
        <f>IF(AI63="","",VLOOKUP(AI63,勤務形態一覧表_シフト記号表!$C$6:$L$47,10,FALSE))</f>
        <v/>
      </c>
      <c r="AJ64" s="445" t="str">
        <f>IF(AJ63="","",VLOOKUP(AJ63,勤務形態一覧表_シフト記号表!$C$6:$L$47,10,FALSE))</f>
        <v/>
      </c>
      <c r="AK64" s="445" t="str">
        <f>IF(AK63="","",VLOOKUP(AK63,勤務形態一覧表_シフト記号表!$C$6:$L$47,10,FALSE))</f>
        <v/>
      </c>
      <c r="AL64" s="445" t="str">
        <f>IF(AL63="","",VLOOKUP(AL63,勤務形態一覧表_シフト記号表!$C$6:$L$47,10,FALSE))</f>
        <v/>
      </c>
      <c r="AM64" s="445" t="str">
        <f>IF(AM63="","",VLOOKUP(AM63,勤務形態一覧表_シフト記号表!$C$6:$L$47,10,FALSE))</f>
        <v/>
      </c>
      <c r="AN64" s="446" t="str">
        <f>IF(AN63="","",VLOOKUP(AN63,勤務形態一覧表_シフト記号表!$C$6:$L$47,10,FALSE))</f>
        <v/>
      </c>
      <c r="AO64" s="444" t="str">
        <f>IF(AO63="","",VLOOKUP(AO63,勤務形態一覧表_シフト記号表!$C$6:$L$47,10,FALSE))</f>
        <v/>
      </c>
      <c r="AP64" s="445" t="str">
        <f>IF(AP63="","",VLOOKUP(AP63,勤務形態一覧表_シフト記号表!$C$6:$L$47,10,FALSE))</f>
        <v/>
      </c>
      <c r="AQ64" s="445" t="str">
        <f>IF(AQ63="","",VLOOKUP(AQ63,勤務形態一覧表_シフト記号表!$C$6:$L$47,10,FALSE))</f>
        <v/>
      </c>
      <c r="AR64" s="445" t="str">
        <f>IF(AR63="","",VLOOKUP(AR63,勤務形態一覧表_シフト記号表!$C$6:$L$47,10,FALSE))</f>
        <v/>
      </c>
      <c r="AS64" s="445" t="str">
        <f>IF(AS63="","",VLOOKUP(AS63,勤務形態一覧表_シフト記号表!$C$6:$L$47,10,FALSE))</f>
        <v/>
      </c>
      <c r="AT64" s="445" t="str">
        <f>IF(AT63="","",VLOOKUP(AT63,勤務形態一覧表_シフト記号表!$C$6:$L$47,10,FALSE))</f>
        <v/>
      </c>
      <c r="AU64" s="446" t="str">
        <f>IF(AU63="","",VLOOKUP(AU63,勤務形態一覧表_シフト記号表!$C$6:$L$47,10,FALSE))</f>
        <v/>
      </c>
      <c r="AV64" s="444" t="str">
        <f>IF(AV63="","",VLOOKUP(AV63,勤務形態一覧表_シフト記号表!$C$6:$L$47,10,FALSE))</f>
        <v/>
      </c>
      <c r="AW64" s="445" t="str">
        <f>IF(AW63="","",VLOOKUP(AW63,勤務形態一覧表_シフト記号表!$C$6:$L$47,10,FALSE))</f>
        <v/>
      </c>
      <c r="AX64" s="445" t="str">
        <f>IF(AX63="","",VLOOKUP(AX63,勤務形態一覧表_シフト記号表!$C$6:$L$47,10,FALSE))</f>
        <v/>
      </c>
      <c r="AY64" s="445" t="str">
        <f>IF(AY63="","",VLOOKUP(AY63,勤務形態一覧表_シフト記号表!$C$6:$L$47,10,FALSE))</f>
        <v/>
      </c>
      <c r="AZ64" s="445" t="str">
        <f>IF(AZ63="","",VLOOKUP(AZ63,勤務形態一覧表_シフト記号表!$C$6:$L$47,10,FALSE))</f>
        <v/>
      </c>
      <c r="BA64" s="445" t="str">
        <f>IF(BA63="","",VLOOKUP(BA63,勤務形態一覧表_シフト記号表!$C$6:$L$47,10,FALSE))</f>
        <v/>
      </c>
      <c r="BB64" s="446" t="str">
        <f>IF(BB63="","",VLOOKUP(BB63,勤務形態一覧表_シフト記号表!$C$6:$L$47,10,FALSE))</f>
        <v/>
      </c>
      <c r="BC64" s="444" t="str">
        <f>IF(BC63="","",VLOOKUP(BC63,勤務形態一覧表_シフト記号表!$C$6:$L$47,10,FALSE))</f>
        <v/>
      </c>
      <c r="BD64" s="445" t="str">
        <f>IF(BD63="","",VLOOKUP(BD63,勤務形態一覧表_シフト記号表!$C$6:$L$47,10,FALSE))</f>
        <v/>
      </c>
      <c r="BE64" s="445" t="str">
        <f>IF(BE63="","",VLOOKUP(BE63,勤務形態一覧表_シフト記号表!$C$6:$L$47,10,FALSE))</f>
        <v/>
      </c>
      <c r="BF64" s="1223">
        <f>IF($BI$3="４週",SUM(AA64:BB64),IF($BI$3="暦月",SUM(AA64:BE64),""))</f>
        <v>0</v>
      </c>
      <c r="BG64" s="1224"/>
      <c r="BH64" s="1225">
        <f>IF($BI$3="４週",BF64/4,IF($BI$3="暦月",(BF64/($BI$8/7)),""))</f>
        <v>0</v>
      </c>
      <c r="BI64" s="1224"/>
      <c r="BJ64" s="1220"/>
      <c r="BK64" s="1221"/>
      <c r="BL64" s="1221"/>
      <c r="BM64" s="1221"/>
      <c r="BN64" s="1222"/>
    </row>
    <row r="65" spans="2:66" ht="20.25" customHeight="1" x14ac:dyDescent="0.15">
      <c r="B65" s="1183">
        <f>B63+1</f>
        <v>25</v>
      </c>
      <c r="C65" s="1185"/>
      <c r="D65" s="1187"/>
      <c r="E65" s="1188"/>
      <c r="F65" s="1189"/>
      <c r="G65" s="1193"/>
      <c r="H65" s="1194"/>
      <c r="I65" s="439"/>
      <c r="J65" s="440"/>
      <c r="K65" s="439"/>
      <c r="L65" s="440"/>
      <c r="M65" s="1197"/>
      <c r="N65" s="1198"/>
      <c r="O65" s="1201"/>
      <c r="P65" s="1202"/>
      <c r="Q65" s="1202"/>
      <c r="R65" s="1194"/>
      <c r="S65" s="1162"/>
      <c r="T65" s="1163"/>
      <c r="U65" s="1163"/>
      <c r="V65" s="1163"/>
      <c r="W65" s="1164"/>
      <c r="X65" s="459" t="s">
        <v>979</v>
      </c>
      <c r="Y65" s="460"/>
      <c r="Z65" s="461"/>
      <c r="AA65" s="452"/>
      <c r="AB65" s="453"/>
      <c r="AC65" s="453"/>
      <c r="AD65" s="453"/>
      <c r="AE65" s="453"/>
      <c r="AF65" s="453"/>
      <c r="AG65" s="454"/>
      <c r="AH65" s="452"/>
      <c r="AI65" s="453"/>
      <c r="AJ65" s="453"/>
      <c r="AK65" s="453"/>
      <c r="AL65" s="453"/>
      <c r="AM65" s="453"/>
      <c r="AN65" s="454"/>
      <c r="AO65" s="452"/>
      <c r="AP65" s="453"/>
      <c r="AQ65" s="453"/>
      <c r="AR65" s="453"/>
      <c r="AS65" s="453"/>
      <c r="AT65" s="453"/>
      <c r="AU65" s="454"/>
      <c r="AV65" s="452"/>
      <c r="AW65" s="453"/>
      <c r="AX65" s="453"/>
      <c r="AY65" s="453"/>
      <c r="AZ65" s="453"/>
      <c r="BA65" s="453"/>
      <c r="BB65" s="454"/>
      <c r="BC65" s="452"/>
      <c r="BD65" s="453"/>
      <c r="BE65" s="455"/>
      <c r="BF65" s="1168"/>
      <c r="BG65" s="1169"/>
      <c r="BH65" s="1170"/>
      <c r="BI65" s="1171"/>
      <c r="BJ65" s="1172"/>
      <c r="BK65" s="1173"/>
      <c r="BL65" s="1173"/>
      <c r="BM65" s="1173"/>
      <c r="BN65" s="1174"/>
    </row>
    <row r="66" spans="2:66" ht="20.25" customHeight="1" x14ac:dyDescent="0.15">
      <c r="B66" s="1211"/>
      <c r="C66" s="1212"/>
      <c r="D66" s="1213"/>
      <c r="E66" s="1188"/>
      <c r="F66" s="1189"/>
      <c r="G66" s="1226"/>
      <c r="H66" s="1227"/>
      <c r="I66" s="439"/>
      <c r="J66" s="440">
        <f>G65</f>
        <v>0</v>
      </c>
      <c r="K66" s="439"/>
      <c r="L66" s="440">
        <f>M65</f>
        <v>0</v>
      </c>
      <c r="M66" s="1228"/>
      <c r="N66" s="1229"/>
      <c r="O66" s="1230"/>
      <c r="P66" s="1231"/>
      <c r="Q66" s="1231"/>
      <c r="R66" s="1227"/>
      <c r="S66" s="1162"/>
      <c r="T66" s="1163"/>
      <c r="U66" s="1163"/>
      <c r="V66" s="1163"/>
      <c r="W66" s="1164"/>
      <c r="X66" s="456" t="s">
        <v>980</v>
      </c>
      <c r="Y66" s="457"/>
      <c r="Z66" s="458"/>
      <c r="AA66" s="444" t="str">
        <f>IF(AA65="","",VLOOKUP(AA65,勤務形態一覧表_シフト記号表!$C$6:$L$47,10,FALSE))</f>
        <v/>
      </c>
      <c r="AB66" s="445" t="str">
        <f>IF(AB65="","",VLOOKUP(AB65,勤務形態一覧表_シフト記号表!$C$6:$L$47,10,FALSE))</f>
        <v/>
      </c>
      <c r="AC66" s="445" t="str">
        <f>IF(AC65="","",VLOOKUP(AC65,勤務形態一覧表_シフト記号表!$C$6:$L$47,10,FALSE))</f>
        <v/>
      </c>
      <c r="AD66" s="445" t="str">
        <f>IF(AD65="","",VLOOKUP(AD65,勤務形態一覧表_シフト記号表!$C$6:$L$47,10,FALSE))</f>
        <v/>
      </c>
      <c r="AE66" s="445" t="str">
        <f>IF(AE65="","",VLOOKUP(AE65,勤務形態一覧表_シフト記号表!$C$6:$L$47,10,FALSE))</f>
        <v/>
      </c>
      <c r="AF66" s="445" t="str">
        <f>IF(AF65="","",VLOOKUP(AF65,勤務形態一覧表_シフト記号表!$C$6:$L$47,10,FALSE))</f>
        <v/>
      </c>
      <c r="AG66" s="446" t="str">
        <f>IF(AG65="","",VLOOKUP(AG65,勤務形態一覧表_シフト記号表!$C$6:$L$47,10,FALSE))</f>
        <v/>
      </c>
      <c r="AH66" s="444" t="str">
        <f>IF(AH65="","",VLOOKUP(AH65,勤務形態一覧表_シフト記号表!$C$6:$L$47,10,FALSE))</f>
        <v/>
      </c>
      <c r="AI66" s="445" t="str">
        <f>IF(AI65="","",VLOOKUP(AI65,勤務形態一覧表_シフト記号表!$C$6:$L$47,10,FALSE))</f>
        <v/>
      </c>
      <c r="AJ66" s="445" t="str">
        <f>IF(AJ65="","",VLOOKUP(AJ65,勤務形態一覧表_シフト記号表!$C$6:$L$47,10,FALSE))</f>
        <v/>
      </c>
      <c r="AK66" s="445" t="str">
        <f>IF(AK65="","",VLOOKUP(AK65,勤務形態一覧表_シフト記号表!$C$6:$L$47,10,FALSE))</f>
        <v/>
      </c>
      <c r="AL66" s="445" t="str">
        <f>IF(AL65="","",VLOOKUP(AL65,勤務形態一覧表_シフト記号表!$C$6:$L$47,10,FALSE))</f>
        <v/>
      </c>
      <c r="AM66" s="445" t="str">
        <f>IF(AM65="","",VLOOKUP(AM65,勤務形態一覧表_シフト記号表!$C$6:$L$47,10,FALSE))</f>
        <v/>
      </c>
      <c r="AN66" s="446" t="str">
        <f>IF(AN65="","",VLOOKUP(AN65,勤務形態一覧表_シフト記号表!$C$6:$L$47,10,FALSE))</f>
        <v/>
      </c>
      <c r="AO66" s="444" t="str">
        <f>IF(AO65="","",VLOOKUP(AO65,勤務形態一覧表_シフト記号表!$C$6:$L$47,10,FALSE))</f>
        <v/>
      </c>
      <c r="AP66" s="445" t="str">
        <f>IF(AP65="","",VLOOKUP(AP65,勤務形態一覧表_シフト記号表!$C$6:$L$47,10,FALSE))</f>
        <v/>
      </c>
      <c r="AQ66" s="445" t="str">
        <f>IF(AQ65="","",VLOOKUP(AQ65,勤務形態一覧表_シフト記号表!$C$6:$L$47,10,FALSE))</f>
        <v/>
      </c>
      <c r="AR66" s="445" t="str">
        <f>IF(AR65="","",VLOOKUP(AR65,勤務形態一覧表_シフト記号表!$C$6:$L$47,10,FALSE))</f>
        <v/>
      </c>
      <c r="AS66" s="445" t="str">
        <f>IF(AS65="","",VLOOKUP(AS65,勤務形態一覧表_シフト記号表!$C$6:$L$47,10,FALSE))</f>
        <v/>
      </c>
      <c r="AT66" s="445" t="str">
        <f>IF(AT65="","",VLOOKUP(AT65,勤務形態一覧表_シフト記号表!$C$6:$L$47,10,FALSE))</f>
        <v/>
      </c>
      <c r="AU66" s="446" t="str">
        <f>IF(AU65="","",VLOOKUP(AU65,勤務形態一覧表_シフト記号表!$C$6:$L$47,10,FALSE))</f>
        <v/>
      </c>
      <c r="AV66" s="444" t="str">
        <f>IF(AV65="","",VLOOKUP(AV65,勤務形態一覧表_シフト記号表!$C$6:$L$47,10,FALSE))</f>
        <v/>
      </c>
      <c r="AW66" s="445" t="str">
        <f>IF(AW65="","",VLOOKUP(AW65,勤務形態一覧表_シフト記号表!$C$6:$L$47,10,FALSE))</f>
        <v/>
      </c>
      <c r="AX66" s="445" t="str">
        <f>IF(AX65="","",VLOOKUP(AX65,勤務形態一覧表_シフト記号表!$C$6:$L$47,10,FALSE))</f>
        <v/>
      </c>
      <c r="AY66" s="445" t="str">
        <f>IF(AY65="","",VLOOKUP(AY65,勤務形態一覧表_シフト記号表!$C$6:$L$47,10,FALSE))</f>
        <v/>
      </c>
      <c r="AZ66" s="445" t="str">
        <f>IF(AZ65="","",VLOOKUP(AZ65,勤務形態一覧表_シフト記号表!$C$6:$L$47,10,FALSE))</f>
        <v/>
      </c>
      <c r="BA66" s="445" t="str">
        <f>IF(BA65="","",VLOOKUP(BA65,勤務形態一覧表_シフト記号表!$C$6:$L$47,10,FALSE))</f>
        <v/>
      </c>
      <c r="BB66" s="446" t="str">
        <f>IF(BB65="","",VLOOKUP(BB65,勤務形態一覧表_シフト記号表!$C$6:$L$47,10,FALSE))</f>
        <v/>
      </c>
      <c r="BC66" s="444" t="str">
        <f>IF(BC65="","",VLOOKUP(BC65,勤務形態一覧表_シフト記号表!$C$6:$L$47,10,FALSE))</f>
        <v/>
      </c>
      <c r="BD66" s="445" t="str">
        <f>IF(BD65="","",VLOOKUP(BD65,勤務形態一覧表_シフト記号表!$C$6:$L$47,10,FALSE))</f>
        <v/>
      </c>
      <c r="BE66" s="445" t="str">
        <f>IF(BE65="","",VLOOKUP(BE65,勤務形態一覧表_シフト記号表!$C$6:$L$47,10,FALSE))</f>
        <v/>
      </c>
      <c r="BF66" s="1223">
        <f>IF($BI$3="４週",SUM(AA66:BB66),IF($BI$3="暦月",SUM(AA66:BE66),""))</f>
        <v>0</v>
      </c>
      <c r="BG66" s="1224"/>
      <c r="BH66" s="1225">
        <f>IF($BI$3="４週",BF66/4,IF($BI$3="暦月",(BF66/($BI$8/7)),""))</f>
        <v>0</v>
      </c>
      <c r="BI66" s="1224"/>
      <c r="BJ66" s="1220"/>
      <c r="BK66" s="1221"/>
      <c r="BL66" s="1221"/>
      <c r="BM66" s="1221"/>
      <c r="BN66" s="1222"/>
    </row>
    <row r="67" spans="2:66" ht="20.25" customHeight="1" x14ac:dyDescent="0.15">
      <c r="B67" s="1183">
        <f>B65+1</f>
        <v>26</v>
      </c>
      <c r="C67" s="1185"/>
      <c r="D67" s="1187"/>
      <c r="E67" s="1188"/>
      <c r="F67" s="1189"/>
      <c r="G67" s="1193"/>
      <c r="H67" s="1194"/>
      <c r="I67" s="439"/>
      <c r="J67" s="440"/>
      <c r="K67" s="439"/>
      <c r="L67" s="440"/>
      <c r="M67" s="1197"/>
      <c r="N67" s="1198"/>
      <c r="O67" s="1201"/>
      <c r="P67" s="1202"/>
      <c r="Q67" s="1202"/>
      <c r="R67" s="1194"/>
      <c r="S67" s="1162"/>
      <c r="T67" s="1163"/>
      <c r="U67" s="1163"/>
      <c r="V67" s="1163"/>
      <c r="W67" s="1164"/>
      <c r="X67" s="459" t="s">
        <v>979</v>
      </c>
      <c r="Y67" s="460"/>
      <c r="Z67" s="461"/>
      <c r="AA67" s="452"/>
      <c r="AB67" s="453"/>
      <c r="AC67" s="453"/>
      <c r="AD67" s="453"/>
      <c r="AE67" s="453"/>
      <c r="AF67" s="453"/>
      <c r="AG67" s="454"/>
      <c r="AH67" s="452"/>
      <c r="AI67" s="453"/>
      <c r="AJ67" s="453"/>
      <c r="AK67" s="453"/>
      <c r="AL67" s="453"/>
      <c r="AM67" s="453"/>
      <c r="AN67" s="454"/>
      <c r="AO67" s="452"/>
      <c r="AP67" s="453"/>
      <c r="AQ67" s="453"/>
      <c r="AR67" s="453"/>
      <c r="AS67" s="453"/>
      <c r="AT67" s="453"/>
      <c r="AU67" s="454"/>
      <c r="AV67" s="452"/>
      <c r="AW67" s="453"/>
      <c r="AX67" s="453"/>
      <c r="AY67" s="453"/>
      <c r="AZ67" s="453"/>
      <c r="BA67" s="453"/>
      <c r="BB67" s="454"/>
      <c r="BC67" s="452"/>
      <c r="BD67" s="453"/>
      <c r="BE67" s="455"/>
      <c r="BF67" s="1168"/>
      <c r="BG67" s="1169"/>
      <c r="BH67" s="1170"/>
      <c r="BI67" s="1171"/>
      <c r="BJ67" s="1172"/>
      <c r="BK67" s="1173"/>
      <c r="BL67" s="1173"/>
      <c r="BM67" s="1173"/>
      <c r="BN67" s="1174"/>
    </row>
    <row r="68" spans="2:66" ht="20.25" customHeight="1" x14ac:dyDescent="0.15">
      <c r="B68" s="1211"/>
      <c r="C68" s="1212"/>
      <c r="D68" s="1213"/>
      <c r="E68" s="1188"/>
      <c r="F68" s="1189"/>
      <c r="G68" s="1226"/>
      <c r="H68" s="1227"/>
      <c r="I68" s="439"/>
      <c r="J68" s="440">
        <f>G67</f>
        <v>0</v>
      </c>
      <c r="K68" s="439"/>
      <c r="L68" s="440">
        <f>M67</f>
        <v>0</v>
      </c>
      <c r="M68" s="1228"/>
      <c r="N68" s="1229"/>
      <c r="O68" s="1230"/>
      <c r="P68" s="1231"/>
      <c r="Q68" s="1231"/>
      <c r="R68" s="1227"/>
      <c r="S68" s="1162"/>
      <c r="T68" s="1163"/>
      <c r="U68" s="1163"/>
      <c r="V68" s="1163"/>
      <c r="W68" s="1164"/>
      <c r="X68" s="456" t="s">
        <v>980</v>
      </c>
      <c r="Y68" s="457"/>
      <c r="Z68" s="458"/>
      <c r="AA68" s="444" t="str">
        <f>IF(AA67="","",VLOOKUP(AA67,勤務形態一覧表_シフト記号表!$C$6:$L$47,10,FALSE))</f>
        <v/>
      </c>
      <c r="AB68" s="445" t="str">
        <f>IF(AB67="","",VLOOKUP(AB67,勤務形態一覧表_シフト記号表!$C$6:$L$47,10,FALSE))</f>
        <v/>
      </c>
      <c r="AC68" s="445" t="str">
        <f>IF(AC67="","",VLOOKUP(AC67,勤務形態一覧表_シフト記号表!$C$6:$L$47,10,FALSE))</f>
        <v/>
      </c>
      <c r="AD68" s="445" t="str">
        <f>IF(AD67="","",VLOOKUP(AD67,勤務形態一覧表_シフト記号表!$C$6:$L$47,10,FALSE))</f>
        <v/>
      </c>
      <c r="AE68" s="445" t="str">
        <f>IF(AE67="","",VLOOKUP(AE67,勤務形態一覧表_シフト記号表!$C$6:$L$47,10,FALSE))</f>
        <v/>
      </c>
      <c r="AF68" s="445" t="str">
        <f>IF(AF67="","",VLOOKUP(AF67,勤務形態一覧表_シフト記号表!$C$6:$L$47,10,FALSE))</f>
        <v/>
      </c>
      <c r="AG68" s="446" t="str">
        <f>IF(AG67="","",VLOOKUP(AG67,勤務形態一覧表_シフト記号表!$C$6:$L$47,10,FALSE))</f>
        <v/>
      </c>
      <c r="AH68" s="444" t="str">
        <f>IF(AH67="","",VLOOKUP(AH67,勤務形態一覧表_シフト記号表!$C$6:$L$47,10,FALSE))</f>
        <v/>
      </c>
      <c r="AI68" s="445" t="str">
        <f>IF(AI67="","",VLOOKUP(AI67,勤務形態一覧表_シフト記号表!$C$6:$L$47,10,FALSE))</f>
        <v/>
      </c>
      <c r="AJ68" s="445" t="str">
        <f>IF(AJ67="","",VLOOKUP(AJ67,勤務形態一覧表_シフト記号表!$C$6:$L$47,10,FALSE))</f>
        <v/>
      </c>
      <c r="AK68" s="445" t="str">
        <f>IF(AK67="","",VLOOKUP(AK67,勤務形態一覧表_シフト記号表!$C$6:$L$47,10,FALSE))</f>
        <v/>
      </c>
      <c r="AL68" s="445" t="str">
        <f>IF(AL67="","",VLOOKUP(AL67,勤務形態一覧表_シフト記号表!$C$6:$L$47,10,FALSE))</f>
        <v/>
      </c>
      <c r="AM68" s="445" t="str">
        <f>IF(AM67="","",VLOOKUP(AM67,勤務形態一覧表_シフト記号表!$C$6:$L$47,10,FALSE))</f>
        <v/>
      </c>
      <c r="AN68" s="446" t="str">
        <f>IF(AN67="","",VLOOKUP(AN67,勤務形態一覧表_シフト記号表!$C$6:$L$47,10,FALSE))</f>
        <v/>
      </c>
      <c r="AO68" s="444" t="str">
        <f>IF(AO67="","",VLOOKUP(AO67,勤務形態一覧表_シフト記号表!$C$6:$L$47,10,FALSE))</f>
        <v/>
      </c>
      <c r="AP68" s="445" t="str">
        <f>IF(AP67="","",VLOOKUP(AP67,勤務形態一覧表_シフト記号表!$C$6:$L$47,10,FALSE))</f>
        <v/>
      </c>
      <c r="AQ68" s="445" t="str">
        <f>IF(AQ67="","",VLOOKUP(AQ67,勤務形態一覧表_シフト記号表!$C$6:$L$47,10,FALSE))</f>
        <v/>
      </c>
      <c r="AR68" s="445" t="str">
        <f>IF(AR67="","",VLOOKUP(AR67,勤務形態一覧表_シフト記号表!$C$6:$L$47,10,FALSE))</f>
        <v/>
      </c>
      <c r="AS68" s="445" t="str">
        <f>IF(AS67="","",VLOOKUP(AS67,勤務形態一覧表_シフト記号表!$C$6:$L$47,10,FALSE))</f>
        <v/>
      </c>
      <c r="AT68" s="445" t="str">
        <f>IF(AT67="","",VLOOKUP(AT67,勤務形態一覧表_シフト記号表!$C$6:$L$47,10,FALSE))</f>
        <v/>
      </c>
      <c r="AU68" s="446" t="str">
        <f>IF(AU67="","",VLOOKUP(AU67,勤務形態一覧表_シフト記号表!$C$6:$L$47,10,FALSE))</f>
        <v/>
      </c>
      <c r="AV68" s="444" t="str">
        <f>IF(AV67="","",VLOOKUP(AV67,勤務形態一覧表_シフト記号表!$C$6:$L$47,10,FALSE))</f>
        <v/>
      </c>
      <c r="AW68" s="445" t="str">
        <f>IF(AW67="","",VLOOKUP(AW67,勤務形態一覧表_シフト記号表!$C$6:$L$47,10,FALSE))</f>
        <v/>
      </c>
      <c r="AX68" s="445" t="str">
        <f>IF(AX67="","",VLOOKUP(AX67,勤務形態一覧表_シフト記号表!$C$6:$L$47,10,FALSE))</f>
        <v/>
      </c>
      <c r="AY68" s="445" t="str">
        <f>IF(AY67="","",VLOOKUP(AY67,勤務形態一覧表_シフト記号表!$C$6:$L$47,10,FALSE))</f>
        <v/>
      </c>
      <c r="AZ68" s="445" t="str">
        <f>IF(AZ67="","",VLOOKUP(AZ67,勤務形態一覧表_シフト記号表!$C$6:$L$47,10,FALSE))</f>
        <v/>
      </c>
      <c r="BA68" s="445" t="str">
        <f>IF(BA67="","",VLOOKUP(BA67,勤務形態一覧表_シフト記号表!$C$6:$L$47,10,FALSE))</f>
        <v/>
      </c>
      <c r="BB68" s="446" t="str">
        <f>IF(BB67="","",VLOOKUP(BB67,勤務形態一覧表_シフト記号表!$C$6:$L$47,10,FALSE))</f>
        <v/>
      </c>
      <c r="BC68" s="444" t="str">
        <f>IF(BC67="","",VLOOKUP(BC67,勤務形態一覧表_シフト記号表!$C$6:$L$47,10,FALSE))</f>
        <v/>
      </c>
      <c r="BD68" s="445" t="str">
        <f>IF(BD67="","",VLOOKUP(BD67,勤務形態一覧表_シフト記号表!$C$6:$L$47,10,FALSE))</f>
        <v/>
      </c>
      <c r="BE68" s="445" t="str">
        <f>IF(BE67="","",VLOOKUP(BE67,勤務形態一覧表_シフト記号表!$C$6:$L$47,10,FALSE))</f>
        <v/>
      </c>
      <c r="BF68" s="1223">
        <f>IF($BI$3="４週",SUM(AA68:BB68),IF($BI$3="暦月",SUM(AA68:BE68),""))</f>
        <v>0</v>
      </c>
      <c r="BG68" s="1224"/>
      <c r="BH68" s="1225">
        <f>IF($BI$3="４週",BF68/4,IF($BI$3="暦月",(BF68/($BI$8/7)),""))</f>
        <v>0</v>
      </c>
      <c r="BI68" s="1224"/>
      <c r="BJ68" s="1220"/>
      <c r="BK68" s="1221"/>
      <c r="BL68" s="1221"/>
      <c r="BM68" s="1221"/>
      <c r="BN68" s="1222"/>
    </row>
    <row r="69" spans="2:66" ht="20.25" customHeight="1" x14ac:dyDescent="0.15">
      <c r="B69" s="1183">
        <f>B67+1</f>
        <v>27</v>
      </c>
      <c r="C69" s="1185"/>
      <c r="D69" s="1187"/>
      <c r="E69" s="1188"/>
      <c r="F69" s="1189"/>
      <c r="G69" s="1193"/>
      <c r="H69" s="1194"/>
      <c r="I69" s="439"/>
      <c r="J69" s="440"/>
      <c r="K69" s="439"/>
      <c r="L69" s="440"/>
      <c r="M69" s="1197"/>
      <c r="N69" s="1198"/>
      <c r="O69" s="1201"/>
      <c r="P69" s="1202"/>
      <c r="Q69" s="1202"/>
      <c r="R69" s="1194"/>
      <c r="S69" s="1162"/>
      <c r="T69" s="1163"/>
      <c r="U69" s="1163"/>
      <c r="V69" s="1163"/>
      <c r="W69" s="1164"/>
      <c r="X69" s="459" t="s">
        <v>979</v>
      </c>
      <c r="Y69" s="460"/>
      <c r="Z69" s="461"/>
      <c r="AA69" s="452"/>
      <c r="AB69" s="453"/>
      <c r="AC69" s="453"/>
      <c r="AD69" s="453"/>
      <c r="AE69" s="453"/>
      <c r="AF69" s="453"/>
      <c r="AG69" s="454"/>
      <c r="AH69" s="452"/>
      <c r="AI69" s="453"/>
      <c r="AJ69" s="453"/>
      <c r="AK69" s="453"/>
      <c r="AL69" s="453"/>
      <c r="AM69" s="453"/>
      <c r="AN69" s="454"/>
      <c r="AO69" s="452"/>
      <c r="AP69" s="453"/>
      <c r="AQ69" s="453"/>
      <c r="AR69" s="453"/>
      <c r="AS69" s="453"/>
      <c r="AT69" s="453"/>
      <c r="AU69" s="454"/>
      <c r="AV69" s="452"/>
      <c r="AW69" s="453"/>
      <c r="AX69" s="453"/>
      <c r="AY69" s="453"/>
      <c r="AZ69" s="453"/>
      <c r="BA69" s="453"/>
      <c r="BB69" s="454"/>
      <c r="BC69" s="452"/>
      <c r="BD69" s="453"/>
      <c r="BE69" s="455"/>
      <c r="BF69" s="1168"/>
      <c r="BG69" s="1169"/>
      <c r="BH69" s="1170"/>
      <c r="BI69" s="1171"/>
      <c r="BJ69" s="1172"/>
      <c r="BK69" s="1173"/>
      <c r="BL69" s="1173"/>
      <c r="BM69" s="1173"/>
      <c r="BN69" s="1174"/>
    </row>
    <row r="70" spans="2:66" ht="20.25" customHeight="1" x14ac:dyDescent="0.15">
      <c r="B70" s="1211"/>
      <c r="C70" s="1212"/>
      <c r="D70" s="1213"/>
      <c r="E70" s="1188"/>
      <c r="F70" s="1189"/>
      <c r="G70" s="1226"/>
      <c r="H70" s="1227"/>
      <c r="I70" s="439"/>
      <c r="J70" s="440">
        <f>G69</f>
        <v>0</v>
      </c>
      <c r="K70" s="439"/>
      <c r="L70" s="440">
        <f>M69</f>
        <v>0</v>
      </c>
      <c r="M70" s="1228"/>
      <c r="N70" s="1229"/>
      <c r="O70" s="1230"/>
      <c r="P70" s="1231"/>
      <c r="Q70" s="1231"/>
      <c r="R70" s="1227"/>
      <c r="S70" s="1162"/>
      <c r="T70" s="1163"/>
      <c r="U70" s="1163"/>
      <c r="V70" s="1163"/>
      <c r="W70" s="1164"/>
      <c r="X70" s="456" t="s">
        <v>980</v>
      </c>
      <c r="Y70" s="457"/>
      <c r="Z70" s="458"/>
      <c r="AA70" s="444" t="str">
        <f>IF(AA69="","",VLOOKUP(AA69,勤務形態一覧表_シフト記号表!$C$6:$L$47,10,FALSE))</f>
        <v/>
      </c>
      <c r="AB70" s="445" t="str">
        <f>IF(AB69="","",VLOOKUP(AB69,勤務形態一覧表_シフト記号表!$C$6:$L$47,10,FALSE))</f>
        <v/>
      </c>
      <c r="AC70" s="445" t="str">
        <f>IF(AC69="","",VLOOKUP(AC69,勤務形態一覧表_シフト記号表!$C$6:$L$47,10,FALSE))</f>
        <v/>
      </c>
      <c r="AD70" s="445" t="str">
        <f>IF(AD69="","",VLOOKUP(AD69,勤務形態一覧表_シフト記号表!$C$6:$L$47,10,FALSE))</f>
        <v/>
      </c>
      <c r="AE70" s="445" t="str">
        <f>IF(AE69="","",VLOOKUP(AE69,勤務形態一覧表_シフト記号表!$C$6:$L$47,10,FALSE))</f>
        <v/>
      </c>
      <c r="AF70" s="445" t="str">
        <f>IF(AF69="","",VLOOKUP(AF69,勤務形態一覧表_シフト記号表!$C$6:$L$47,10,FALSE))</f>
        <v/>
      </c>
      <c r="AG70" s="446" t="str">
        <f>IF(AG69="","",VLOOKUP(AG69,勤務形態一覧表_シフト記号表!$C$6:$L$47,10,FALSE))</f>
        <v/>
      </c>
      <c r="AH70" s="444" t="str">
        <f>IF(AH69="","",VLOOKUP(AH69,勤務形態一覧表_シフト記号表!$C$6:$L$47,10,FALSE))</f>
        <v/>
      </c>
      <c r="AI70" s="445" t="str">
        <f>IF(AI69="","",VLOOKUP(AI69,勤務形態一覧表_シフト記号表!$C$6:$L$47,10,FALSE))</f>
        <v/>
      </c>
      <c r="AJ70" s="445" t="str">
        <f>IF(AJ69="","",VLOOKUP(AJ69,勤務形態一覧表_シフト記号表!$C$6:$L$47,10,FALSE))</f>
        <v/>
      </c>
      <c r="AK70" s="445" t="str">
        <f>IF(AK69="","",VLOOKUP(AK69,勤務形態一覧表_シフト記号表!$C$6:$L$47,10,FALSE))</f>
        <v/>
      </c>
      <c r="AL70" s="445" t="str">
        <f>IF(AL69="","",VLOOKUP(AL69,勤務形態一覧表_シフト記号表!$C$6:$L$47,10,FALSE))</f>
        <v/>
      </c>
      <c r="AM70" s="445" t="str">
        <f>IF(AM69="","",VLOOKUP(AM69,勤務形態一覧表_シフト記号表!$C$6:$L$47,10,FALSE))</f>
        <v/>
      </c>
      <c r="AN70" s="446" t="str">
        <f>IF(AN69="","",VLOOKUP(AN69,勤務形態一覧表_シフト記号表!$C$6:$L$47,10,FALSE))</f>
        <v/>
      </c>
      <c r="AO70" s="444" t="str">
        <f>IF(AO69="","",VLOOKUP(AO69,勤務形態一覧表_シフト記号表!$C$6:$L$47,10,FALSE))</f>
        <v/>
      </c>
      <c r="AP70" s="445" t="str">
        <f>IF(AP69="","",VLOOKUP(AP69,勤務形態一覧表_シフト記号表!$C$6:$L$47,10,FALSE))</f>
        <v/>
      </c>
      <c r="AQ70" s="445" t="str">
        <f>IF(AQ69="","",VLOOKUP(AQ69,勤務形態一覧表_シフト記号表!$C$6:$L$47,10,FALSE))</f>
        <v/>
      </c>
      <c r="AR70" s="445" t="str">
        <f>IF(AR69="","",VLOOKUP(AR69,勤務形態一覧表_シフト記号表!$C$6:$L$47,10,FALSE))</f>
        <v/>
      </c>
      <c r="AS70" s="445" t="str">
        <f>IF(AS69="","",VLOOKUP(AS69,勤務形態一覧表_シフト記号表!$C$6:$L$47,10,FALSE))</f>
        <v/>
      </c>
      <c r="AT70" s="445" t="str">
        <f>IF(AT69="","",VLOOKUP(AT69,勤務形態一覧表_シフト記号表!$C$6:$L$47,10,FALSE))</f>
        <v/>
      </c>
      <c r="AU70" s="446" t="str">
        <f>IF(AU69="","",VLOOKUP(AU69,勤務形態一覧表_シフト記号表!$C$6:$L$47,10,FALSE))</f>
        <v/>
      </c>
      <c r="AV70" s="444" t="str">
        <f>IF(AV69="","",VLOOKUP(AV69,勤務形態一覧表_シフト記号表!$C$6:$L$47,10,FALSE))</f>
        <v/>
      </c>
      <c r="AW70" s="445" t="str">
        <f>IF(AW69="","",VLOOKUP(AW69,勤務形態一覧表_シフト記号表!$C$6:$L$47,10,FALSE))</f>
        <v/>
      </c>
      <c r="AX70" s="445" t="str">
        <f>IF(AX69="","",VLOOKUP(AX69,勤務形態一覧表_シフト記号表!$C$6:$L$47,10,FALSE))</f>
        <v/>
      </c>
      <c r="AY70" s="445" t="str">
        <f>IF(AY69="","",VLOOKUP(AY69,勤務形態一覧表_シフト記号表!$C$6:$L$47,10,FALSE))</f>
        <v/>
      </c>
      <c r="AZ70" s="445" t="str">
        <f>IF(AZ69="","",VLOOKUP(AZ69,勤務形態一覧表_シフト記号表!$C$6:$L$47,10,FALSE))</f>
        <v/>
      </c>
      <c r="BA70" s="445" t="str">
        <f>IF(BA69="","",VLOOKUP(BA69,勤務形態一覧表_シフト記号表!$C$6:$L$47,10,FALSE))</f>
        <v/>
      </c>
      <c r="BB70" s="446" t="str">
        <f>IF(BB69="","",VLOOKUP(BB69,勤務形態一覧表_シフト記号表!$C$6:$L$47,10,FALSE))</f>
        <v/>
      </c>
      <c r="BC70" s="444" t="str">
        <f>IF(BC69="","",VLOOKUP(BC69,勤務形態一覧表_シフト記号表!$C$6:$L$47,10,FALSE))</f>
        <v/>
      </c>
      <c r="BD70" s="445" t="str">
        <f>IF(BD69="","",VLOOKUP(BD69,勤務形態一覧表_シフト記号表!$C$6:$L$47,10,FALSE))</f>
        <v/>
      </c>
      <c r="BE70" s="445" t="str">
        <f>IF(BE69="","",VLOOKUP(BE69,勤務形態一覧表_シフト記号表!$C$6:$L$47,10,FALSE))</f>
        <v/>
      </c>
      <c r="BF70" s="1223">
        <f>IF($BI$3="４週",SUM(AA70:BB70),IF($BI$3="暦月",SUM(AA70:BE70),""))</f>
        <v>0</v>
      </c>
      <c r="BG70" s="1224"/>
      <c r="BH70" s="1225">
        <f>IF($BI$3="４週",BF70/4,IF($BI$3="暦月",(BF70/($BI$8/7)),""))</f>
        <v>0</v>
      </c>
      <c r="BI70" s="1224"/>
      <c r="BJ70" s="1220"/>
      <c r="BK70" s="1221"/>
      <c r="BL70" s="1221"/>
      <c r="BM70" s="1221"/>
      <c r="BN70" s="1222"/>
    </row>
    <row r="71" spans="2:66" ht="20.25" customHeight="1" x14ac:dyDescent="0.15">
      <c r="B71" s="1183">
        <f>B69+1</f>
        <v>28</v>
      </c>
      <c r="C71" s="1185"/>
      <c r="D71" s="1187"/>
      <c r="E71" s="1188"/>
      <c r="F71" s="1189"/>
      <c r="G71" s="1193"/>
      <c r="H71" s="1194"/>
      <c r="I71" s="439"/>
      <c r="J71" s="440"/>
      <c r="K71" s="439"/>
      <c r="L71" s="440"/>
      <c r="M71" s="1197"/>
      <c r="N71" s="1198"/>
      <c r="O71" s="1201"/>
      <c r="P71" s="1202"/>
      <c r="Q71" s="1202"/>
      <c r="R71" s="1194"/>
      <c r="S71" s="1162"/>
      <c r="T71" s="1163"/>
      <c r="U71" s="1163"/>
      <c r="V71" s="1163"/>
      <c r="W71" s="1164"/>
      <c r="X71" s="459" t="s">
        <v>979</v>
      </c>
      <c r="Y71" s="460"/>
      <c r="Z71" s="461"/>
      <c r="AA71" s="452"/>
      <c r="AB71" s="453"/>
      <c r="AC71" s="453"/>
      <c r="AD71" s="453"/>
      <c r="AE71" s="453"/>
      <c r="AF71" s="453"/>
      <c r="AG71" s="454"/>
      <c r="AH71" s="452"/>
      <c r="AI71" s="453"/>
      <c r="AJ71" s="453"/>
      <c r="AK71" s="453"/>
      <c r="AL71" s="453"/>
      <c r="AM71" s="453"/>
      <c r="AN71" s="454"/>
      <c r="AO71" s="452"/>
      <c r="AP71" s="453"/>
      <c r="AQ71" s="453"/>
      <c r="AR71" s="453"/>
      <c r="AS71" s="453"/>
      <c r="AT71" s="453"/>
      <c r="AU71" s="454"/>
      <c r="AV71" s="452"/>
      <c r="AW71" s="453"/>
      <c r="AX71" s="453"/>
      <c r="AY71" s="453"/>
      <c r="AZ71" s="453"/>
      <c r="BA71" s="453"/>
      <c r="BB71" s="454"/>
      <c r="BC71" s="452"/>
      <c r="BD71" s="453"/>
      <c r="BE71" s="455"/>
      <c r="BF71" s="1168"/>
      <c r="BG71" s="1169"/>
      <c r="BH71" s="1170"/>
      <c r="BI71" s="1171"/>
      <c r="BJ71" s="1172"/>
      <c r="BK71" s="1173"/>
      <c r="BL71" s="1173"/>
      <c r="BM71" s="1173"/>
      <c r="BN71" s="1174"/>
    </row>
    <row r="72" spans="2:66" ht="20.25" customHeight="1" x14ac:dyDescent="0.15">
      <c r="B72" s="1211"/>
      <c r="C72" s="1212"/>
      <c r="D72" s="1213"/>
      <c r="E72" s="1188"/>
      <c r="F72" s="1189"/>
      <c r="G72" s="1226"/>
      <c r="H72" s="1227"/>
      <c r="I72" s="439"/>
      <c r="J72" s="440">
        <f>G71</f>
        <v>0</v>
      </c>
      <c r="K72" s="439"/>
      <c r="L72" s="440">
        <f>M71</f>
        <v>0</v>
      </c>
      <c r="M72" s="1228"/>
      <c r="N72" s="1229"/>
      <c r="O72" s="1230"/>
      <c r="P72" s="1231"/>
      <c r="Q72" s="1231"/>
      <c r="R72" s="1227"/>
      <c r="S72" s="1162"/>
      <c r="T72" s="1163"/>
      <c r="U72" s="1163"/>
      <c r="V72" s="1163"/>
      <c r="W72" s="1164"/>
      <c r="X72" s="456" t="s">
        <v>980</v>
      </c>
      <c r="Y72" s="457"/>
      <c r="Z72" s="458"/>
      <c r="AA72" s="444" t="str">
        <f>IF(AA71="","",VLOOKUP(AA71,勤務形態一覧表_シフト記号表!$C$6:$L$47,10,FALSE))</f>
        <v/>
      </c>
      <c r="AB72" s="445" t="str">
        <f>IF(AB71="","",VLOOKUP(AB71,勤務形態一覧表_シフト記号表!$C$6:$L$47,10,FALSE))</f>
        <v/>
      </c>
      <c r="AC72" s="445" t="str">
        <f>IF(AC71="","",VLOOKUP(AC71,勤務形態一覧表_シフト記号表!$C$6:$L$47,10,FALSE))</f>
        <v/>
      </c>
      <c r="AD72" s="445" t="str">
        <f>IF(AD71="","",VLOOKUP(AD71,勤務形態一覧表_シフト記号表!$C$6:$L$47,10,FALSE))</f>
        <v/>
      </c>
      <c r="AE72" s="445" t="str">
        <f>IF(AE71="","",VLOOKUP(AE71,勤務形態一覧表_シフト記号表!$C$6:$L$47,10,FALSE))</f>
        <v/>
      </c>
      <c r="AF72" s="445" t="str">
        <f>IF(AF71="","",VLOOKUP(AF71,勤務形態一覧表_シフト記号表!$C$6:$L$47,10,FALSE))</f>
        <v/>
      </c>
      <c r="AG72" s="446" t="str">
        <f>IF(AG71="","",VLOOKUP(AG71,勤務形態一覧表_シフト記号表!$C$6:$L$47,10,FALSE))</f>
        <v/>
      </c>
      <c r="AH72" s="444" t="str">
        <f>IF(AH71="","",VLOOKUP(AH71,勤務形態一覧表_シフト記号表!$C$6:$L$47,10,FALSE))</f>
        <v/>
      </c>
      <c r="AI72" s="445" t="str">
        <f>IF(AI71="","",VLOOKUP(AI71,勤務形態一覧表_シフト記号表!$C$6:$L$47,10,FALSE))</f>
        <v/>
      </c>
      <c r="AJ72" s="445" t="str">
        <f>IF(AJ71="","",VLOOKUP(AJ71,勤務形態一覧表_シフト記号表!$C$6:$L$47,10,FALSE))</f>
        <v/>
      </c>
      <c r="AK72" s="445" t="str">
        <f>IF(AK71="","",VLOOKUP(AK71,勤務形態一覧表_シフト記号表!$C$6:$L$47,10,FALSE))</f>
        <v/>
      </c>
      <c r="AL72" s="445" t="str">
        <f>IF(AL71="","",VLOOKUP(AL71,勤務形態一覧表_シフト記号表!$C$6:$L$47,10,FALSE))</f>
        <v/>
      </c>
      <c r="AM72" s="445" t="str">
        <f>IF(AM71="","",VLOOKUP(AM71,勤務形態一覧表_シフト記号表!$C$6:$L$47,10,FALSE))</f>
        <v/>
      </c>
      <c r="AN72" s="446" t="str">
        <f>IF(AN71="","",VLOOKUP(AN71,勤務形態一覧表_シフト記号表!$C$6:$L$47,10,FALSE))</f>
        <v/>
      </c>
      <c r="AO72" s="444" t="str">
        <f>IF(AO71="","",VLOOKUP(AO71,勤務形態一覧表_シフト記号表!$C$6:$L$47,10,FALSE))</f>
        <v/>
      </c>
      <c r="AP72" s="445" t="str">
        <f>IF(AP71="","",VLOOKUP(AP71,勤務形態一覧表_シフト記号表!$C$6:$L$47,10,FALSE))</f>
        <v/>
      </c>
      <c r="AQ72" s="445" t="str">
        <f>IF(AQ71="","",VLOOKUP(AQ71,勤務形態一覧表_シフト記号表!$C$6:$L$47,10,FALSE))</f>
        <v/>
      </c>
      <c r="AR72" s="445" t="str">
        <f>IF(AR71="","",VLOOKUP(AR71,勤務形態一覧表_シフト記号表!$C$6:$L$47,10,FALSE))</f>
        <v/>
      </c>
      <c r="AS72" s="445" t="str">
        <f>IF(AS71="","",VLOOKUP(AS71,勤務形態一覧表_シフト記号表!$C$6:$L$47,10,FALSE))</f>
        <v/>
      </c>
      <c r="AT72" s="445" t="str">
        <f>IF(AT71="","",VLOOKUP(AT71,勤務形態一覧表_シフト記号表!$C$6:$L$47,10,FALSE))</f>
        <v/>
      </c>
      <c r="AU72" s="446" t="str">
        <f>IF(AU71="","",VLOOKUP(AU71,勤務形態一覧表_シフト記号表!$C$6:$L$47,10,FALSE))</f>
        <v/>
      </c>
      <c r="AV72" s="444" t="str">
        <f>IF(AV71="","",VLOOKUP(AV71,勤務形態一覧表_シフト記号表!$C$6:$L$47,10,FALSE))</f>
        <v/>
      </c>
      <c r="AW72" s="445" t="str">
        <f>IF(AW71="","",VLOOKUP(AW71,勤務形態一覧表_シフト記号表!$C$6:$L$47,10,FALSE))</f>
        <v/>
      </c>
      <c r="AX72" s="445" t="str">
        <f>IF(AX71="","",VLOOKUP(AX71,勤務形態一覧表_シフト記号表!$C$6:$L$47,10,FALSE))</f>
        <v/>
      </c>
      <c r="AY72" s="445" t="str">
        <f>IF(AY71="","",VLOOKUP(AY71,勤務形態一覧表_シフト記号表!$C$6:$L$47,10,FALSE))</f>
        <v/>
      </c>
      <c r="AZ72" s="445" t="str">
        <f>IF(AZ71="","",VLOOKUP(AZ71,勤務形態一覧表_シフト記号表!$C$6:$L$47,10,FALSE))</f>
        <v/>
      </c>
      <c r="BA72" s="445" t="str">
        <f>IF(BA71="","",VLOOKUP(BA71,勤務形態一覧表_シフト記号表!$C$6:$L$47,10,FALSE))</f>
        <v/>
      </c>
      <c r="BB72" s="446" t="str">
        <f>IF(BB71="","",VLOOKUP(BB71,勤務形態一覧表_シフト記号表!$C$6:$L$47,10,FALSE))</f>
        <v/>
      </c>
      <c r="BC72" s="444" t="str">
        <f>IF(BC71="","",VLOOKUP(BC71,勤務形態一覧表_シフト記号表!$C$6:$L$47,10,FALSE))</f>
        <v/>
      </c>
      <c r="BD72" s="445" t="str">
        <f>IF(BD71="","",VLOOKUP(BD71,勤務形態一覧表_シフト記号表!$C$6:$L$47,10,FALSE))</f>
        <v/>
      </c>
      <c r="BE72" s="445" t="str">
        <f>IF(BE71="","",VLOOKUP(BE71,勤務形態一覧表_シフト記号表!$C$6:$L$47,10,FALSE))</f>
        <v/>
      </c>
      <c r="BF72" s="1223">
        <f>IF($BI$3="４週",SUM(AA72:BB72),IF($BI$3="暦月",SUM(AA72:BE72),""))</f>
        <v>0</v>
      </c>
      <c r="BG72" s="1224"/>
      <c r="BH72" s="1225">
        <f>IF($BI$3="４週",BF72/4,IF($BI$3="暦月",(BF72/($BI$8/7)),""))</f>
        <v>0</v>
      </c>
      <c r="BI72" s="1224"/>
      <c r="BJ72" s="1220"/>
      <c r="BK72" s="1221"/>
      <c r="BL72" s="1221"/>
      <c r="BM72" s="1221"/>
      <c r="BN72" s="1222"/>
    </row>
    <row r="73" spans="2:66" ht="20.25" customHeight="1" x14ac:dyDescent="0.15">
      <c r="B73" s="1183">
        <f>B71+1</f>
        <v>29</v>
      </c>
      <c r="C73" s="1185"/>
      <c r="D73" s="1187"/>
      <c r="E73" s="1188"/>
      <c r="F73" s="1189"/>
      <c r="G73" s="1193"/>
      <c r="H73" s="1194"/>
      <c r="I73" s="439"/>
      <c r="J73" s="440"/>
      <c r="K73" s="439"/>
      <c r="L73" s="440"/>
      <c r="M73" s="1197"/>
      <c r="N73" s="1198"/>
      <c r="O73" s="1201"/>
      <c r="P73" s="1202"/>
      <c r="Q73" s="1202"/>
      <c r="R73" s="1194"/>
      <c r="S73" s="1162"/>
      <c r="T73" s="1163"/>
      <c r="U73" s="1163"/>
      <c r="V73" s="1163"/>
      <c r="W73" s="1164"/>
      <c r="X73" s="459" t="s">
        <v>979</v>
      </c>
      <c r="Y73" s="460"/>
      <c r="Z73" s="461"/>
      <c r="AA73" s="452"/>
      <c r="AB73" s="453"/>
      <c r="AC73" s="453"/>
      <c r="AD73" s="453"/>
      <c r="AE73" s="453"/>
      <c r="AF73" s="453"/>
      <c r="AG73" s="454"/>
      <c r="AH73" s="452"/>
      <c r="AI73" s="453"/>
      <c r="AJ73" s="453"/>
      <c r="AK73" s="453"/>
      <c r="AL73" s="453"/>
      <c r="AM73" s="453"/>
      <c r="AN73" s="454"/>
      <c r="AO73" s="452"/>
      <c r="AP73" s="453"/>
      <c r="AQ73" s="453"/>
      <c r="AR73" s="453"/>
      <c r="AS73" s="453"/>
      <c r="AT73" s="453"/>
      <c r="AU73" s="454"/>
      <c r="AV73" s="452"/>
      <c r="AW73" s="453"/>
      <c r="AX73" s="453"/>
      <c r="AY73" s="453"/>
      <c r="AZ73" s="453"/>
      <c r="BA73" s="453"/>
      <c r="BB73" s="454"/>
      <c r="BC73" s="452"/>
      <c r="BD73" s="453"/>
      <c r="BE73" s="455"/>
      <c r="BF73" s="1168"/>
      <c r="BG73" s="1169"/>
      <c r="BH73" s="1170"/>
      <c r="BI73" s="1171"/>
      <c r="BJ73" s="1172"/>
      <c r="BK73" s="1173"/>
      <c r="BL73" s="1173"/>
      <c r="BM73" s="1173"/>
      <c r="BN73" s="1174"/>
    </row>
    <row r="74" spans="2:66" ht="20.25" customHeight="1" x14ac:dyDescent="0.15">
      <c r="B74" s="1211"/>
      <c r="C74" s="1212"/>
      <c r="D74" s="1213"/>
      <c r="E74" s="1188"/>
      <c r="F74" s="1189"/>
      <c r="G74" s="1214"/>
      <c r="H74" s="1215"/>
      <c r="I74" s="462"/>
      <c r="J74" s="463">
        <f>G73</f>
        <v>0</v>
      </c>
      <c r="K74" s="462"/>
      <c r="L74" s="463">
        <f>M73</f>
        <v>0</v>
      </c>
      <c r="M74" s="1216"/>
      <c r="N74" s="1217"/>
      <c r="O74" s="1218"/>
      <c r="P74" s="1219"/>
      <c r="Q74" s="1219"/>
      <c r="R74" s="1215"/>
      <c r="S74" s="1162"/>
      <c r="T74" s="1163"/>
      <c r="U74" s="1163"/>
      <c r="V74" s="1163"/>
      <c r="W74" s="1164"/>
      <c r="X74" s="456" t="s">
        <v>980</v>
      </c>
      <c r="Y74" s="457"/>
      <c r="Z74" s="458"/>
      <c r="AA74" s="444" t="str">
        <f>IF(AA73="","",VLOOKUP(AA73,勤務形態一覧表_シフト記号表!$C$6:$L$47,10,FALSE))</f>
        <v/>
      </c>
      <c r="AB74" s="445" t="str">
        <f>IF(AB73="","",VLOOKUP(AB73,勤務形態一覧表_シフト記号表!$C$6:$L$47,10,FALSE))</f>
        <v/>
      </c>
      <c r="AC74" s="445" t="str">
        <f>IF(AC73="","",VLOOKUP(AC73,勤務形態一覧表_シフト記号表!$C$6:$L$47,10,FALSE))</f>
        <v/>
      </c>
      <c r="AD74" s="445" t="str">
        <f>IF(AD73="","",VLOOKUP(AD73,勤務形態一覧表_シフト記号表!$C$6:$L$47,10,FALSE))</f>
        <v/>
      </c>
      <c r="AE74" s="445" t="str">
        <f>IF(AE73="","",VLOOKUP(AE73,勤務形態一覧表_シフト記号表!$C$6:$L$47,10,FALSE))</f>
        <v/>
      </c>
      <c r="AF74" s="445" t="str">
        <f>IF(AF73="","",VLOOKUP(AF73,勤務形態一覧表_シフト記号表!$C$6:$L$47,10,FALSE))</f>
        <v/>
      </c>
      <c r="AG74" s="446" t="str">
        <f>IF(AG73="","",VLOOKUP(AG73,勤務形態一覧表_シフト記号表!$C$6:$L$47,10,FALSE))</f>
        <v/>
      </c>
      <c r="AH74" s="444" t="str">
        <f>IF(AH73="","",VLOOKUP(AH73,勤務形態一覧表_シフト記号表!$C$6:$L$47,10,FALSE))</f>
        <v/>
      </c>
      <c r="AI74" s="445" t="str">
        <f>IF(AI73="","",VLOOKUP(AI73,勤務形態一覧表_シフト記号表!$C$6:$L$47,10,FALSE))</f>
        <v/>
      </c>
      <c r="AJ74" s="445" t="str">
        <f>IF(AJ73="","",VLOOKUP(AJ73,勤務形態一覧表_シフト記号表!$C$6:$L$47,10,FALSE))</f>
        <v/>
      </c>
      <c r="AK74" s="445" t="str">
        <f>IF(AK73="","",VLOOKUP(AK73,勤務形態一覧表_シフト記号表!$C$6:$L$47,10,FALSE))</f>
        <v/>
      </c>
      <c r="AL74" s="445" t="str">
        <f>IF(AL73="","",VLOOKUP(AL73,勤務形態一覧表_シフト記号表!$C$6:$L$47,10,FALSE))</f>
        <v/>
      </c>
      <c r="AM74" s="445" t="str">
        <f>IF(AM73="","",VLOOKUP(AM73,勤務形態一覧表_シフト記号表!$C$6:$L$47,10,FALSE))</f>
        <v/>
      </c>
      <c r="AN74" s="446" t="str">
        <f>IF(AN73="","",VLOOKUP(AN73,勤務形態一覧表_シフト記号表!$C$6:$L$47,10,FALSE))</f>
        <v/>
      </c>
      <c r="AO74" s="444" t="str">
        <f>IF(AO73="","",VLOOKUP(AO73,勤務形態一覧表_シフト記号表!$C$6:$L$47,10,FALSE))</f>
        <v/>
      </c>
      <c r="AP74" s="445" t="str">
        <f>IF(AP73="","",VLOOKUP(AP73,勤務形態一覧表_シフト記号表!$C$6:$L$47,10,FALSE))</f>
        <v/>
      </c>
      <c r="AQ74" s="445" t="str">
        <f>IF(AQ73="","",VLOOKUP(AQ73,勤務形態一覧表_シフト記号表!$C$6:$L$47,10,FALSE))</f>
        <v/>
      </c>
      <c r="AR74" s="445" t="str">
        <f>IF(AR73="","",VLOOKUP(AR73,勤務形態一覧表_シフト記号表!$C$6:$L$47,10,FALSE))</f>
        <v/>
      </c>
      <c r="AS74" s="445" t="str">
        <f>IF(AS73="","",VLOOKUP(AS73,勤務形態一覧表_シフト記号表!$C$6:$L$47,10,FALSE))</f>
        <v/>
      </c>
      <c r="AT74" s="445" t="str">
        <f>IF(AT73="","",VLOOKUP(AT73,勤務形態一覧表_シフト記号表!$C$6:$L$47,10,FALSE))</f>
        <v/>
      </c>
      <c r="AU74" s="446" t="str">
        <f>IF(AU73="","",VLOOKUP(AU73,勤務形態一覧表_シフト記号表!$C$6:$L$47,10,FALSE))</f>
        <v/>
      </c>
      <c r="AV74" s="444" t="str">
        <f>IF(AV73="","",VLOOKUP(AV73,勤務形態一覧表_シフト記号表!$C$6:$L$47,10,FALSE))</f>
        <v/>
      </c>
      <c r="AW74" s="445" t="str">
        <f>IF(AW73="","",VLOOKUP(AW73,勤務形態一覧表_シフト記号表!$C$6:$L$47,10,FALSE))</f>
        <v/>
      </c>
      <c r="AX74" s="445" t="str">
        <f>IF(AX73="","",VLOOKUP(AX73,勤務形態一覧表_シフト記号表!$C$6:$L$47,10,FALSE))</f>
        <v/>
      </c>
      <c r="AY74" s="445" t="str">
        <f>IF(AY73="","",VLOOKUP(AY73,勤務形態一覧表_シフト記号表!$C$6:$L$47,10,FALSE))</f>
        <v/>
      </c>
      <c r="AZ74" s="445" t="str">
        <f>IF(AZ73="","",VLOOKUP(AZ73,勤務形態一覧表_シフト記号表!$C$6:$L$47,10,FALSE))</f>
        <v/>
      </c>
      <c r="BA74" s="445" t="str">
        <f>IF(BA73="","",VLOOKUP(BA73,勤務形態一覧表_シフト記号表!$C$6:$L$47,10,FALSE))</f>
        <v/>
      </c>
      <c r="BB74" s="446" t="str">
        <f>IF(BB73="","",VLOOKUP(BB73,勤務形態一覧表_シフト記号表!$C$6:$L$47,10,FALSE))</f>
        <v/>
      </c>
      <c r="BC74" s="444" t="str">
        <f>IF(BC73="","",VLOOKUP(BC73,勤務形態一覧表_シフト記号表!$C$6:$L$47,10,FALSE))</f>
        <v/>
      </c>
      <c r="BD74" s="445" t="str">
        <f>IF(BD73="","",VLOOKUP(BD73,勤務形態一覧表_シフト記号表!$C$6:$L$47,10,FALSE))</f>
        <v/>
      </c>
      <c r="BE74" s="445" t="str">
        <f>IF(BE73="","",VLOOKUP(BE73,勤務形態一覧表_シフト記号表!$C$6:$L$47,10,FALSE))</f>
        <v/>
      </c>
      <c r="BF74" s="1208">
        <f>IF($BI$3="４週",SUM(AA74:BB74),IF($BI$3="暦月",SUM(AA74:BE74),""))</f>
        <v>0</v>
      </c>
      <c r="BG74" s="1209"/>
      <c r="BH74" s="1210">
        <f>IF($BI$3="４週",BF74/4,IF($BI$3="暦月",(BF74/($BI$8/7)),""))</f>
        <v>0</v>
      </c>
      <c r="BI74" s="1209"/>
      <c r="BJ74" s="1205"/>
      <c r="BK74" s="1206"/>
      <c r="BL74" s="1206"/>
      <c r="BM74" s="1206"/>
      <c r="BN74" s="1207"/>
    </row>
    <row r="75" spans="2:66" ht="20.25" customHeight="1" x14ac:dyDescent="0.15">
      <c r="B75" s="1183">
        <f>B73+1</f>
        <v>30</v>
      </c>
      <c r="C75" s="1185"/>
      <c r="D75" s="1187"/>
      <c r="E75" s="1188"/>
      <c r="F75" s="1189"/>
      <c r="G75" s="1193"/>
      <c r="H75" s="1194"/>
      <c r="I75" s="439"/>
      <c r="J75" s="440"/>
      <c r="K75" s="439"/>
      <c r="L75" s="440"/>
      <c r="M75" s="1197"/>
      <c r="N75" s="1198"/>
      <c r="O75" s="1201"/>
      <c r="P75" s="1202"/>
      <c r="Q75" s="1202"/>
      <c r="R75" s="1194"/>
      <c r="S75" s="1162"/>
      <c r="T75" s="1163"/>
      <c r="U75" s="1163"/>
      <c r="V75" s="1163"/>
      <c r="W75" s="1164"/>
      <c r="X75" s="459" t="s">
        <v>979</v>
      </c>
      <c r="Y75" s="460"/>
      <c r="Z75" s="461"/>
      <c r="AA75" s="452"/>
      <c r="AB75" s="453"/>
      <c r="AC75" s="453"/>
      <c r="AD75" s="453"/>
      <c r="AE75" s="453"/>
      <c r="AF75" s="453"/>
      <c r="AG75" s="454"/>
      <c r="AH75" s="452"/>
      <c r="AI75" s="453"/>
      <c r="AJ75" s="453"/>
      <c r="AK75" s="453"/>
      <c r="AL75" s="453"/>
      <c r="AM75" s="453"/>
      <c r="AN75" s="454"/>
      <c r="AO75" s="452"/>
      <c r="AP75" s="453"/>
      <c r="AQ75" s="453"/>
      <c r="AR75" s="453"/>
      <c r="AS75" s="453"/>
      <c r="AT75" s="453"/>
      <c r="AU75" s="454"/>
      <c r="AV75" s="452"/>
      <c r="AW75" s="453"/>
      <c r="AX75" s="453"/>
      <c r="AY75" s="453"/>
      <c r="AZ75" s="453"/>
      <c r="BA75" s="453"/>
      <c r="BB75" s="454"/>
      <c r="BC75" s="452"/>
      <c r="BD75" s="453"/>
      <c r="BE75" s="455"/>
      <c r="BF75" s="1168"/>
      <c r="BG75" s="1169"/>
      <c r="BH75" s="1170"/>
      <c r="BI75" s="1171"/>
      <c r="BJ75" s="1172"/>
      <c r="BK75" s="1173"/>
      <c r="BL75" s="1173"/>
      <c r="BM75" s="1173"/>
      <c r="BN75" s="1174"/>
    </row>
    <row r="76" spans="2:66" ht="20.25" customHeight="1" x14ac:dyDescent="0.15">
      <c r="B76" s="1211"/>
      <c r="C76" s="1212"/>
      <c r="D76" s="1213"/>
      <c r="E76" s="1188"/>
      <c r="F76" s="1189"/>
      <c r="G76" s="1214"/>
      <c r="H76" s="1215"/>
      <c r="I76" s="462"/>
      <c r="J76" s="463">
        <f>G75</f>
        <v>0</v>
      </c>
      <c r="K76" s="462"/>
      <c r="L76" s="463">
        <f>M75</f>
        <v>0</v>
      </c>
      <c r="M76" s="1216"/>
      <c r="N76" s="1217"/>
      <c r="O76" s="1218"/>
      <c r="P76" s="1219"/>
      <c r="Q76" s="1219"/>
      <c r="R76" s="1215"/>
      <c r="S76" s="1162"/>
      <c r="T76" s="1163"/>
      <c r="U76" s="1163"/>
      <c r="V76" s="1163"/>
      <c r="W76" s="1164"/>
      <c r="X76" s="456" t="s">
        <v>980</v>
      </c>
      <c r="Y76" s="457"/>
      <c r="Z76" s="458"/>
      <c r="AA76" s="444" t="str">
        <f>IF(AA75="","",VLOOKUP(AA75,勤務形態一覧表_シフト記号表!$C$6:$L$47,10,FALSE))</f>
        <v/>
      </c>
      <c r="AB76" s="445" t="str">
        <f>IF(AB75="","",VLOOKUP(AB75,勤務形態一覧表_シフト記号表!$C$6:$L$47,10,FALSE))</f>
        <v/>
      </c>
      <c r="AC76" s="445" t="str">
        <f>IF(AC75="","",VLOOKUP(AC75,勤務形態一覧表_シフト記号表!$C$6:$L$47,10,FALSE))</f>
        <v/>
      </c>
      <c r="AD76" s="445" t="str">
        <f>IF(AD75="","",VLOOKUP(AD75,勤務形態一覧表_シフト記号表!$C$6:$L$47,10,FALSE))</f>
        <v/>
      </c>
      <c r="AE76" s="445" t="str">
        <f>IF(AE75="","",VLOOKUP(AE75,勤務形態一覧表_シフト記号表!$C$6:$L$47,10,FALSE))</f>
        <v/>
      </c>
      <c r="AF76" s="445" t="str">
        <f>IF(AF75="","",VLOOKUP(AF75,勤務形態一覧表_シフト記号表!$C$6:$L$47,10,FALSE))</f>
        <v/>
      </c>
      <c r="AG76" s="446" t="str">
        <f>IF(AG75="","",VLOOKUP(AG75,勤務形態一覧表_シフト記号表!$C$6:$L$47,10,FALSE))</f>
        <v/>
      </c>
      <c r="AH76" s="444" t="str">
        <f>IF(AH75="","",VLOOKUP(AH75,勤務形態一覧表_シフト記号表!$C$6:$L$47,10,FALSE))</f>
        <v/>
      </c>
      <c r="AI76" s="445" t="str">
        <f>IF(AI75="","",VLOOKUP(AI75,勤務形態一覧表_シフト記号表!$C$6:$L$47,10,FALSE))</f>
        <v/>
      </c>
      <c r="AJ76" s="445" t="str">
        <f>IF(AJ75="","",VLOOKUP(AJ75,勤務形態一覧表_シフト記号表!$C$6:$L$47,10,FALSE))</f>
        <v/>
      </c>
      <c r="AK76" s="445" t="str">
        <f>IF(AK75="","",VLOOKUP(AK75,勤務形態一覧表_シフト記号表!$C$6:$L$47,10,FALSE))</f>
        <v/>
      </c>
      <c r="AL76" s="445" t="str">
        <f>IF(AL75="","",VLOOKUP(AL75,勤務形態一覧表_シフト記号表!$C$6:$L$47,10,FALSE))</f>
        <v/>
      </c>
      <c r="AM76" s="445" t="str">
        <f>IF(AM75="","",VLOOKUP(AM75,勤務形態一覧表_シフト記号表!$C$6:$L$47,10,FALSE))</f>
        <v/>
      </c>
      <c r="AN76" s="446" t="str">
        <f>IF(AN75="","",VLOOKUP(AN75,勤務形態一覧表_シフト記号表!$C$6:$L$47,10,FALSE))</f>
        <v/>
      </c>
      <c r="AO76" s="444" t="str">
        <f>IF(AO75="","",VLOOKUP(AO75,勤務形態一覧表_シフト記号表!$C$6:$L$47,10,FALSE))</f>
        <v/>
      </c>
      <c r="AP76" s="445" t="str">
        <f>IF(AP75="","",VLOOKUP(AP75,勤務形態一覧表_シフト記号表!$C$6:$L$47,10,FALSE))</f>
        <v/>
      </c>
      <c r="AQ76" s="445" t="str">
        <f>IF(AQ75="","",VLOOKUP(AQ75,勤務形態一覧表_シフト記号表!$C$6:$L$47,10,FALSE))</f>
        <v/>
      </c>
      <c r="AR76" s="445" t="str">
        <f>IF(AR75="","",VLOOKUP(AR75,勤務形態一覧表_シフト記号表!$C$6:$L$47,10,FALSE))</f>
        <v/>
      </c>
      <c r="AS76" s="445" t="str">
        <f>IF(AS75="","",VLOOKUP(AS75,勤務形態一覧表_シフト記号表!$C$6:$L$47,10,FALSE))</f>
        <v/>
      </c>
      <c r="AT76" s="445" t="str">
        <f>IF(AT75="","",VLOOKUP(AT75,勤務形態一覧表_シフト記号表!$C$6:$L$47,10,FALSE))</f>
        <v/>
      </c>
      <c r="AU76" s="446" t="str">
        <f>IF(AU75="","",VLOOKUP(AU75,勤務形態一覧表_シフト記号表!$C$6:$L$47,10,FALSE))</f>
        <v/>
      </c>
      <c r="AV76" s="444" t="str">
        <f>IF(AV75="","",VLOOKUP(AV75,勤務形態一覧表_シフト記号表!$C$6:$L$47,10,FALSE))</f>
        <v/>
      </c>
      <c r="AW76" s="445" t="str">
        <f>IF(AW75="","",VLOOKUP(AW75,勤務形態一覧表_シフト記号表!$C$6:$L$47,10,FALSE))</f>
        <v/>
      </c>
      <c r="AX76" s="445" t="str">
        <f>IF(AX75="","",VLOOKUP(AX75,勤務形態一覧表_シフト記号表!$C$6:$L$47,10,FALSE))</f>
        <v/>
      </c>
      <c r="AY76" s="445" t="str">
        <f>IF(AY75="","",VLOOKUP(AY75,勤務形態一覧表_シフト記号表!$C$6:$L$47,10,FALSE))</f>
        <v/>
      </c>
      <c r="AZ76" s="445" t="str">
        <f>IF(AZ75="","",VLOOKUP(AZ75,勤務形態一覧表_シフト記号表!$C$6:$L$47,10,FALSE))</f>
        <v/>
      </c>
      <c r="BA76" s="445" t="str">
        <f>IF(BA75="","",VLOOKUP(BA75,勤務形態一覧表_シフト記号表!$C$6:$L$47,10,FALSE))</f>
        <v/>
      </c>
      <c r="BB76" s="446" t="str">
        <f>IF(BB75="","",VLOOKUP(BB75,勤務形態一覧表_シフト記号表!$C$6:$L$47,10,FALSE))</f>
        <v/>
      </c>
      <c r="BC76" s="444" t="str">
        <f>IF(BC75="","",VLOOKUP(BC75,勤務形態一覧表_シフト記号表!$C$6:$L$47,10,FALSE))</f>
        <v/>
      </c>
      <c r="BD76" s="445" t="str">
        <f>IF(BD75="","",VLOOKUP(BD75,勤務形態一覧表_シフト記号表!$C$6:$L$47,10,FALSE))</f>
        <v/>
      </c>
      <c r="BE76" s="445" t="str">
        <f>IF(BE75="","",VLOOKUP(BE75,勤務形態一覧表_シフト記号表!$C$6:$L$47,10,FALSE))</f>
        <v/>
      </c>
      <c r="BF76" s="1208">
        <f>IF($BI$3="４週",SUM(AA76:BB76),IF($BI$3="暦月",SUM(AA76:BE76),""))</f>
        <v>0</v>
      </c>
      <c r="BG76" s="1209"/>
      <c r="BH76" s="1210">
        <f>IF($BI$3="４週",BF76/4,IF($BI$3="暦月",(BF76/($BI$8/7)),""))</f>
        <v>0</v>
      </c>
      <c r="BI76" s="1209"/>
      <c r="BJ76" s="1205"/>
      <c r="BK76" s="1206"/>
      <c r="BL76" s="1206"/>
      <c r="BM76" s="1206"/>
      <c r="BN76" s="1207"/>
    </row>
    <row r="77" spans="2:66" ht="20.25" customHeight="1" x14ac:dyDescent="0.15">
      <c r="B77" s="1183">
        <f>B75+1</f>
        <v>31</v>
      </c>
      <c r="C77" s="1185"/>
      <c r="D77" s="1187"/>
      <c r="E77" s="1188"/>
      <c r="F77" s="1189"/>
      <c r="G77" s="1193"/>
      <c r="H77" s="1194"/>
      <c r="I77" s="439"/>
      <c r="J77" s="440"/>
      <c r="K77" s="439"/>
      <c r="L77" s="440"/>
      <c r="M77" s="1197"/>
      <c r="N77" s="1198"/>
      <c r="O77" s="1201"/>
      <c r="P77" s="1202"/>
      <c r="Q77" s="1202"/>
      <c r="R77" s="1194"/>
      <c r="S77" s="1162"/>
      <c r="T77" s="1163"/>
      <c r="U77" s="1163"/>
      <c r="V77" s="1163"/>
      <c r="W77" s="1164"/>
      <c r="X77" s="459" t="s">
        <v>979</v>
      </c>
      <c r="Y77" s="460"/>
      <c r="Z77" s="461"/>
      <c r="AA77" s="452"/>
      <c r="AB77" s="453"/>
      <c r="AC77" s="453"/>
      <c r="AD77" s="453"/>
      <c r="AE77" s="453"/>
      <c r="AF77" s="453"/>
      <c r="AG77" s="454"/>
      <c r="AH77" s="452"/>
      <c r="AI77" s="453"/>
      <c r="AJ77" s="453"/>
      <c r="AK77" s="453"/>
      <c r="AL77" s="453"/>
      <c r="AM77" s="453"/>
      <c r="AN77" s="454"/>
      <c r="AO77" s="452"/>
      <c r="AP77" s="453"/>
      <c r="AQ77" s="453"/>
      <c r="AR77" s="453"/>
      <c r="AS77" s="453"/>
      <c r="AT77" s="453"/>
      <c r="AU77" s="454"/>
      <c r="AV77" s="452"/>
      <c r="AW77" s="453"/>
      <c r="AX77" s="453"/>
      <c r="AY77" s="453"/>
      <c r="AZ77" s="453"/>
      <c r="BA77" s="453"/>
      <c r="BB77" s="454"/>
      <c r="BC77" s="452"/>
      <c r="BD77" s="453"/>
      <c r="BE77" s="455"/>
      <c r="BF77" s="1168"/>
      <c r="BG77" s="1169"/>
      <c r="BH77" s="1170"/>
      <c r="BI77" s="1171"/>
      <c r="BJ77" s="1172"/>
      <c r="BK77" s="1173"/>
      <c r="BL77" s="1173"/>
      <c r="BM77" s="1173"/>
      <c r="BN77" s="1174"/>
    </row>
    <row r="78" spans="2:66" ht="20.25" customHeight="1" x14ac:dyDescent="0.15">
      <c r="B78" s="1211"/>
      <c r="C78" s="1212"/>
      <c r="D78" s="1213"/>
      <c r="E78" s="1188"/>
      <c r="F78" s="1189"/>
      <c r="G78" s="1214"/>
      <c r="H78" s="1215"/>
      <c r="I78" s="462"/>
      <c r="J78" s="463">
        <f>G77</f>
        <v>0</v>
      </c>
      <c r="K78" s="462"/>
      <c r="L78" s="463">
        <f>M77</f>
        <v>0</v>
      </c>
      <c r="M78" s="1216"/>
      <c r="N78" s="1217"/>
      <c r="O78" s="1218"/>
      <c r="P78" s="1219"/>
      <c r="Q78" s="1219"/>
      <c r="R78" s="1215"/>
      <c r="S78" s="1162"/>
      <c r="T78" s="1163"/>
      <c r="U78" s="1163"/>
      <c r="V78" s="1163"/>
      <c r="W78" s="1164"/>
      <c r="X78" s="456" t="s">
        <v>980</v>
      </c>
      <c r="Y78" s="457"/>
      <c r="Z78" s="458"/>
      <c r="AA78" s="444" t="str">
        <f>IF(AA77="","",VLOOKUP(AA77,勤務形態一覧表_シフト記号表!$C$6:$L$47,10,FALSE))</f>
        <v/>
      </c>
      <c r="AB78" s="445" t="str">
        <f>IF(AB77="","",VLOOKUP(AB77,勤務形態一覧表_シフト記号表!$C$6:$L$47,10,FALSE))</f>
        <v/>
      </c>
      <c r="AC78" s="445" t="str">
        <f>IF(AC77="","",VLOOKUP(AC77,勤務形態一覧表_シフト記号表!$C$6:$L$47,10,FALSE))</f>
        <v/>
      </c>
      <c r="AD78" s="445" t="str">
        <f>IF(AD77="","",VLOOKUP(AD77,勤務形態一覧表_シフト記号表!$C$6:$L$47,10,FALSE))</f>
        <v/>
      </c>
      <c r="AE78" s="445" t="str">
        <f>IF(AE77="","",VLOOKUP(AE77,勤務形態一覧表_シフト記号表!$C$6:$L$47,10,FALSE))</f>
        <v/>
      </c>
      <c r="AF78" s="445" t="str">
        <f>IF(AF77="","",VLOOKUP(AF77,勤務形態一覧表_シフト記号表!$C$6:$L$47,10,FALSE))</f>
        <v/>
      </c>
      <c r="AG78" s="446" t="str">
        <f>IF(AG77="","",VLOOKUP(AG77,勤務形態一覧表_シフト記号表!$C$6:$L$47,10,FALSE))</f>
        <v/>
      </c>
      <c r="AH78" s="444" t="str">
        <f>IF(AH77="","",VLOOKUP(AH77,勤務形態一覧表_シフト記号表!$C$6:$L$47,10,FALSE))</f>
        <v/>
      </c>
      <c r="AI78" s="445" t="str">
        <f>IF(AI77="","",VLOOKUP(AI77,勤務形態一覧表_シフト記号表!$C$6:$L$47,10,FALSE))</f>
        <v/>
      </c>
      <c r="AJ78" s="445" t="str">
        <f>IF(AJ77="","",VLOOKUP(AJ77,勤務形態一覧表_シフト記号表!$C$6:$L$47,10,FALSE))</f>
        <v/>
      </c>
      <c r="AK78" s="445" t="str">
        <f>IF(AK77="","",VLOOKUP(AK77,勤務形態一覧表_シフト記号表!$C$6:$L$47,10,FALSE))</f>
        <v/>
      </c>
      <c r="AL78" s="445" t="str">
        <f>IF(AL77="","",VLOOKUP(AL77,勤務形態一覧表_シフト記号表!$C$6:$L$47,10,FALSE))</f>
        <v/>
      </c>
      <c r="AM78" s="445" t="str">
        <f>IF(AM77="","",VLOOKUP(AM77,勤務形態一覧表_シフト記号表!$C$6:$L$47,10,FALSE))</f>
        <v/>
      </c>
      <c r="AN78" s="446" t="str">
        <f>IF(AN77="","",VLOOKUP(AN77,勤務形態一覧表_シフト記号表!$C$6:$L$47,10,FALSE))</f>
        <v/>
      </c>
      <c r="AO78" s="444" t="str">
        <f>IF(AO77="","",VLOOKUP(AO77,勤務形態一覧表_シフト記号表!$C$6:$L$47,10,FALSE))</f>
        <v/>
      </c>
      <c r="AP78" s="445" t="str">
        <f>IF(AP77="","",VLOOKUP(AP77,勤務形態一覧表_シフト記号表!$C$6:$L$47,10,FALSE))</f>
        <v/>
      </c>
      <c r="AQ78" s="445" t="str">
        <f>IF(AQ77="","",VLOOKUP(AQ77,勤務形態一覧表_シフト記号表!$C$6:$L$47,10,FALSE))</f>
        <v/>
      </c>
      <c r="AR78" s="445" t="str">
        <f>IF(AR77="","",VLOOKUP(AR77,勤務形態一覧表_シフト記号表!$C$6:$L$47,10,FALSE))</f>
        <v/>
      </c>
      <c r="AS78" s="445" t="str">
        <f>IF(AS77="","",VLOOKUP(AS77,勤務形態一覧表_シフト記号表!$C$6:$L$47,10,FALSE))</f>
        <v/>
      </c>
      <c r="AT78" s="445" t="str">
        <f>IF(AT77="","",VLOOKUP(AT77,勤務形態一覧表_シフト記号表!$C$6:$L$47,10,FALSE))</f>
        <v/>
      </c>
      <c r="AU78" s="446" t="str">
        <f>IF(AU77="","",VLOOKUP(AU77,勤務形態一覧表_シフト記号表!$C$6:$L$47,10,FALSE))</f>
        <v/>
      </c>
      <c r="AV78" s="444" t="str">
        <f>IF(AV77="","",VLOOKUP(AV77,勤務形態一覧表_シフト記号表!$C$6:$L$47,10,FALSE))</f>
        <v/>
      </c>
      <c r="AW78" s="445" t="str">
        <f>IF(AW77="","",VLOOKUP(AW77,勤務形態一覧表_シフト記号表!$C$6:$L$47,10,FALSE))</f>
        <v/>
      </c>
      <c r="AX78" s="445" t="str">
        <f>IF(AX77="","",VLOOKUP(AX77,勤務形態一覧表_シフト記号表!$C$6:$L$47,10,FALSE))</f>
        <v/>
      </c>
      <c r="AY78" s="445" t="str">
        <f>IF(AY77="","",VLOOKUP(AY77,勤務形態一覧表_シフト記号表!$C$6:$L$47,10,FALSE))</f>
        <v/>
      </c>
      <c r="AZ78" s="445" t="str">
        <f>IF(AZ77="","",VLOOKUP(AZ77,勤務形態一覧表_シフト記号表!$C$6:$L$47,10,FALSE))</f>
        <v/>
      </c>
      <c r="BA78" s="445" t="str">
        <f>IF(BA77="","",VLOOKUP(BA77,勤務形態一覧表_シフト記号表!$C$6:$L$47,10,FALSE))</f>
        <v/>
      </c>
      <c r="BB78" s="446" t="str">
        <f>IF(BB77="","",VLOOKUP(BB77,勤務形態一覧表_シフト記号表!$C$6:$L$47,10,FALSE))</f>
        <v/>
      </c>
      <c r="BC78" s="444" t="str">
        <f>IF(BC77="","",VLOOKUP(BC77,勤務形態一覧表_シフト記号表!$C$6:$L$47,10,FALSE))</f>
        <v/>
      </c>
      <c r="BD78" s="445" t="str">
        <f>IF(BD77="","",VLOOKUP(BD77,勤務形態一覧表_シフト記号表!$C$6:$L$47,10,FALSE))</f>
        <v/>
      </c>
      <c r="BE78" s="445" t="str">
        <f>IF(BE77="","",VLOOKUP(BE77,勤務形態一覧表_シフト記号表!$C$6:$L$47,10,FALSE))</f>
        <v/>
      </c>
      <c r="BF78" s="1208">
        <f>IF($BI$3="４週",SUM(AA78:BB78),IF($BI$3="暦月",SUM(AA78:BE78),""))</f>
        <v>0</v>
      </c>
      <c r="BG78" s="1209"/>
      <c r="BH78" s="1210">
        <f>IF($BI$3="４週",BF78/4,IF($BI$3="暦月",(BF78/($BI$8/7)),""))</f>
        <v>0</v>
      </c>
      <c r="BI78" s="1209"/>
      <c r="BJ78" s="1205"/>
      <c r="BK78" s="1206"/>
      <c r="BL78" s="1206"/>
      <c r="BM78" s="1206"/>
      <c r="BN78" s="1207"/>
    </row>
    <row r="79" spans="2:66" ht="20.25" customHeight="1" x14ac:dyDescent="0.15">
      <c r="B79" s="1183">
        <f>B77+1</f>
        <v>32</v>
      </c>
      <c r="C79" s="1185"/>
      <c r="D79" s="1187"/>
      <c r="E79" s="1188"/>
      <c r="F79" s="1189"/>
      <c r="G79" s="1193"/>
      <c r="H79" s="1194"/>
      <c r="I79" s="439"/>
      <c r="J79" s="440"/>
      <c r="K79" s="439"/>
      <c r="L79" s="440"/>
      <c r="M79" s="1197"/>
      <c r="N79" s="1198"/>
      <c r="O79" s="1201"/>
      <c r="P79" s="1202"/>
      <c r="Q79" s="1202"/>
      <c r="R79" s="1194"/>
      <c r="S79" s="1162"/>
      <c r="T79" s="1163"/>
      <c r="U79" s="1163"/>
      <c r="V79" s="1163"/>
      <c r="W79" s="1164"/>
      <c r="X79" s="459" t="s">
        <v>979</v>
      </c>
      <c r="Y79" s="460"/>
      <c r="Z79" s="461"/>
      <c r="AA79" s="452"/>
      <c r="AB79" s="453"/>
      <c r="AC79" s="453"/>
      <c r="AD79" s="453"/>
      <c r="AE79" s="453"/>
      <c r="AF79" s="453"/>
      <c r="AG79" s="454"/>
      <c r="AH79" s="452"/>
      <c r="AI79" s="453"/>
      <c r="AJ79" s="453"/>
      <c r="AK79" s="453"/>
      <c r="AL79" s="453"/>
      <c r="AM79" s="453"/>
      <c r="AN79" s="454"/>
      <c r="AO79" s="452"/>
      <c r="AP79" s="453"/>
      <c r="AQ79" s="453"/>
      <c r="AR79" s="453"/>
      <c r="AS79" s="453"/>
      <c r="AT79" s="453"/>
      <c r="AU79" s="454"/>
      <c r="AV79" s="452"/>
      <c r="AW79" s="453"/>
      <c r="AX79" s="453"/>
      <c r="AY79" s="453"/>
      <c r="AZ79" s="453"/>
      <c r="BA79" s="453"/>
      <c r="BB79" s="454"/>
      <c r="BC79" s="452"/>
      <c r="BD79" s="453"/>
      <c r="BE79" s="455"/>
      <c r="BF79" s="1168"/>
      <c r="BG79" s="1169"/>
      <c r="BH79" s="1170"/>
      <c r="BI79" s="1171"/>
      <c r="BJ79" s="1172"/>
      <c r="BK79" s="1173"/>
      <c r="BL79" s="1173"/>
      <c r="BM79" s="1173"/>
      <c r="BN79" s="1174"/>
    </row>
    <row r="80" spans="2:66" ht="20.25" customHeight="1" x14ac:dyDescent="0.15">
      <c r="B80" s="1211"/>
      <c r="C80" s="1212"/>
      <c r="D80" s="1213"/>
      <c r="E80" s="1188"/>
      <c r="F80" s="1189"/>
      <c r="G80" s="1214"/>
      <c r="H80" s="1215"/>
      <c r="I80" s="462"/>
      <c r="J80" s="463">
        <f>G79</f>
        <v>0</v>
      </c>
      <c r="K80" s="462"/>
      <c r="L80" s="463">
        <f>M79</f>
        <v>0</v>
      </c>
      <c r="M80" s="1216"/>
      <c r="N80" s="1217"/>
      <c r="O80" s="1218"/>
      <c r="P80" s="1219"/>
      <c r="Q80" s="1219"/>
      <c r="R80" s="1215"/>
      <c r="S80" s="1162"/>
      <c r="T80" s="1163"/>
      <c r="U80" s="1163"/>
      <c r="V80" s="1163"/>
      <c r="W80" s="1164"/>
      <c r="X80" s="456" t="s">
        <v>980</v>
      </c>
      <c r="Y80" s="457"/>
      <c r="Z80" s="458"/>
      <c r="AA80" s="444" t="str">
        <f>IF(AA79="","",VLOOKUP(AA79,勤務形態一覧表_シフト記号表!$C$6:$L$47,10,FALSE))</f>
        <v/>
      </c>
      <c r="AB80" s="445" t="str">
        <f>IF(AB79="","",VLOOKUP(AB79,勤務形態一覧表_シフト記号表!$C$6:$L$47,10,FALSE))</f>
        <v/>
      </c>
      <c r="AC80" s="445" t="str">
        <f>IF(AC79="","",VLOOKUP(AC79,勤務形態一覧表_シフト記号表!$C$6:$L$47,10,FALSE))</f>
        <v/>
      </c>
      <c r="AD80" s="445" t="str">
        <f>IF(AD79="","",VLOOKUP(AD79,勤務形態一覧表_シフト記号表!$C$6:$L$47,10,FALSE))</f>
        <v/>
      </c>
      <c r="AE80" s="445" t="str">
        <f>IF(AE79="","",VLOOKUP(AE79,勤務形態一覧表_シフト記号表!$C$6:$L$47,10,FALSE))</f>
        <v/>
      </c>
      <c r="AF80" s="445" t="str">
        <f>IF(AF79="","",VLOOKUP(AF79,勤務形態一覧表_シフト記号表!$C$6:$L$47,10,FALSE))</f>
        <v/>
      </c>
      <c r="AG80" s="446" t="str">
        <f>IF(AG79="","",VLOOKUP(AG79,勤務形態一覧表_シフト記号表!$C$6:$L$47,10,FALSE))</f>
        <v/>
      </c>
      <c r="AH80" s="444" t="str">
        <f>IF(AH79="","",VLOOKUP(AH79,勤務形態一覧表_シフト記号表!$C$6:$L$47,10,FALSE))</f>
        <v/>
      </c>
      <c r="AI80" s="445" t="str">
        <f>IF(AI79="","",VLOOKUP(AI79,勤務形態一覧表_シフト記号表!$C$6:$L$47,10,FALSE))</f>
        <v/>
      </c>
      <c r="AJ80" s="445" t="str">
        <f>IF(AJ79="","",VLOOKUP(AJ79,勤務形態一覧表_シフト記号表!$C$6:$L$47,10,FALSE))</f>
        <v/>
      </c>
      <c r="AK80" s="445" t="str">
        <f>IF(AK79="","",VLOOKUP(AK79,勤務形態一覧表_シフト記号表!$C$6:$L$47,10,FALSE))</f>
        <v/>
      </c>
      <c r="AL80" s="445" t="str">
        <f>IF(AL79="","",VLOOKUP(AL79,勤務形態一覧表_シフト記号表!$C$6:$L$47,10,FALSE))</f>
        <v/>
      </c>
      <c r="AM80" s="445" t="str">
        <f>IF(AM79="","",VLOOKUP(AM79,勤務形態一覧表_シフト記号表!$C$6:$L$47,10,FALSE))</f>
        <v/>
      </c>
      <c r="AN80" s="446" t="str">
        <f>IF(AN79="","",VLOOKUP(AN79,勤務形態一覧表_シフト記号表!$C$6:$L$47,10,FALSE))</f>
        <v/>
      </c>
      <c r="AO80" s="444" t="str">
        <f>IF(AO79="","",VLOOKUP(AO79,勤務形態一覧表_シフト記号表!$C$6:$L$47,10,FALSE))</f>
        <v/>
      </c>
      <c r="AP80" s="445" t="str">
        <f>IF(AP79="","",VLOOKUP(AP79,勤務形態一覧表_シフト記号表!$C$6:$L$47,10,FALSE))</f>
        <v/>
      </c>
      <c r="AQ80" s="445" t="str">
        <f>IF(AQ79="","",VLOOKUP(AQ79,勤務形態一覧表_シフト記号表!$C$6:$L$47,10,FALSE))</f>
        <v/>
      </c>
      <c r="AR80" s="445" t="str">
        <f>IF(AR79="","",VLOOKUP(AR79,勤務形態一覧表_シフト記号表!$C$6:$L$47,10,FALSE))</f>
        <v/>
      </c>
      <c r="AS80" s="445" t="str">
        <f>IF(AS79="","",VLOOKUP(AS79,勤務形態一覧表_シフト記号表!$C$6:$L$47,10,FALSE))</f>
        <v/>
      </c>
      <c r="AT80" s="445" t="str">
        <f>IF(AT79="","",VLOOKUP(AT79,勤務形態一覧表_シフト記号表!$C$6:$L$47,10,FALSE))</f>
        <v/>
      </c>
      <c r="AU80" s="446" t="str">
        <f>IF(AU79="","",VLOOKUP(AU79,勤務形態一覧表_シフト記号表!$C$6:$L$47,10,FALSE))</f>
        <v/>
      </c>
      <c r="AV80" s="444" t="str">
        <f>IF(AV79="","",VLOOKUP(AV79,勤務形態一覧表_シフト記号表!$C$6:$L$47,10,FALSE))</f>
        <v/>
      </c>
      <c r="AW80" s="445" t="str">
        <f>IF(AW79="","",VLOOKUP(AW79,勤務形態一覧表_シフト記号表!$C$6:$L$47,10,FALSE))</f>
        <v/>
      </c>
      <c r="AX80" s="445" t="str">
        <f>IF(AX79="","",VLOOKUP(AX79,勤務形態一覧表_シフト記号表!$C$6:$L$47,10,FALSE))</f>
        <v/>
      </c>
      <c r="AY80" s="445" t="str">
        <f>IF(AY79="","",VLOOKUP(AY79,勤務形態一覧表_シフト記号表!$C$6:$L$47,10,FALSE))</f>
        <v/>
      </c>
      <c r="AZ80" s="445" t="str">
        <f>IF(AZ79="","",VLOOKUP(AZ79,勤務形態一覧表_シフト記号表!$C$6:$L$47,10,FALSE))</f>
        <v/>
      </c>
      <c r="BA80" s="445" t="str">
        <f>IF(BA79="","",VLOOKUP(BA79,勤務形態一覧表_シフト記号表!$C$6:$L$47,10,FALSE))</f>
        <v/>
      </c>
      <c r="BB80" s="446" t="str">
        <f>IF(BB79="","",VLOOKUP(BB79,勤務形態一覧表_シフト記号表!$C$6:$L$47,10,FALSE))</f>
        <v/>
      </c>
      <c r="BC80" s="444" t="str">
        <f>IF(BC79="","",VLOOKUP(BC79,勤務形態一覧表_シフト記号表!$C$6:$L$47,10,FALSE))</f>
        <v/>
      </c>
      <c r="BD80" s="445" t="str">
        <f>IF(BD79="","",VLOOKUP(BD79,勤務形態一覧表_シフト記号表!$C$6:$L$47,10,FALSE))</f>
        <v/>
      </c>
      <c r="BE80" s="445" t="str">
        <f>IF(BE79="","",VLOOKUP(BE79,勤務形態一覧表_シフト記号表!$C$6:$L$47,10,FALSE))</f>
        <v/>
      </c>
      <c r="BF80" s="1208">
        <f>IF($BI$3="４週",SUM(AA80:BB80),IF($BI$3="暦月",SUM(AA80:BE80),""))</f>
        <v>0</v>
      </c>
      <c r="BG80" s="1209"/>
      <c r="BH80" s="1210">
        <f>IF($BI$3="４週",BF80/4,IF($BI$3="暦月",(BF80/($BI$8/7)),""))</f>
        <v>0</v>
      </c>
      <c r="BI80" s="1209"/>
      <c r="BJ80" s="1205"/>
      <c r="BK80" s="1206"/>
      <c r="BL80" s="1206"/>
      <c r="BM80" s="1206"/>
      <c r="BN80" s="1207"/>
    </row>
    <row r="81" spans="2:66" ht="20.25" customHeight="1" x14ac:dyDescent="0.15">
      <c r="B81" s="1183">
        <f>B79+1</f>
        <v>33</v>
      </c>
      <c r="C81" s="1185"/>
      <c r="D81" s="1187"/>
      <c r="E81" s="1188"/>
      <c r="F81" s="1189"/>
      <c r="G81" s="1193"/>
      <c r="H81" s="1194"/>
      <c r="I81" s="439"/>
      <c r="J81" s="440"/>
      <c r="K81" s="439"/>
      <c r="L81" s="440"/>
      <c r="M81" s="1197"/>
      <c r="N81" s="1198"/>
      <c r="O81" s="1201"/>
      <c r="P81" s="1202"/>
      <c r="Q81" s="1202"/>
      <c r="R81" s="1194"/>
      <c r="S81" s="1162"/>
      <c r="T81" s="1163"/>
      <c r="U81" s="1163"/>
      <c r="V81" s="1163"/>
      <c r="W81" s="1164"/>
      <c r="X81" s="459" t="s">
        <v>979</v>
      </c>
      <c r="Y81" s="460"/>
      <c r="Z81" s="461"/>
      <c r="AA81" s="452"/>
      <c r="AB81" s="453"/>
      <c r="AC81" s="453"/>
      <c r="AD81" s="453"/>
      <c r="AE81" s="453"/>
      <c r="AF81" s="453"/>
      <c r="AG81" s="454"/>
      <c r="AH81" s="452"/>
      <c r="AI81" s="453"/>
      <c r="AJ81" s="453"/>
      <c r="AK81" s="453"/>
      <c r="AL81" s="453"/>
      <c r="AM81" s="453"/>
      <c r="AN81" s="454"/>
      <c r="AO81" s="452"/>
      <c r="AP81" s="453"/>
      <c r="AQ81" s="453"/>
      <c r="AR81" s="453"/>
      <c r="AS81" s="453"/>
      <c r="AT81" s="453"/>
      <c r="AU81" s="454"/>
      <c r="AV81" s="452"/>
      <c r="AW81" s="453"/>
      <c r="AX81" s="453"/>
      <c r="AY81" s="453"/>
      <c r="AZ81" s="453"/>
      <c r="BA81" s="453"/>
      <c r="BB81" s="454"/>
      <c r="BC81" s="452"/>
      <c r="BD81" s="453"/>
      <c r="BE81" s="455"/>
      <c r="BF81" s="1168"/>
      <c r="BG81" s="1169"/>
      <c r="BH81" s="1170"/>
      <c r="BI81" s="1171"/>
      <c r="BJ81" s="1172"/>
      <c r="BK81" s="1173"/>
      <c r="BL81" s="1173"/>
      <c r="BM81" s="1173"/>
      <c r="BN81" s="1174"/>
    </row>
    <row r="82" spans="2:66" ht="20.25" customHeight="1" x14ac:dyDescent="0.15">
      <c r="B82" s="1211"/>
      <c r="C82" s="1212"/>
      <c r="D82" s="1213"/>
      <c r="E82" s="1188"/>
      <c r="F82" s="1189"/>
      <c r="G82" s="1214"/>
      <c r="H82" s="1215"/>
      <c r="I82" s="462"/>
      <c r="J82" s="463">
        <f>G81</f>
        <v>0</v>
      </c>
      <c r="K82" s="462"/>
      <c r="L82" s="463">
        <f>M81</f>
        <v>0</v>
      </c>
      <c r="M82" s="1216"/>
      <c r="N82" s="1217"/>
      <c r="O82" s="1218"/>
      <c r="P82" s="1219"/>
      <c r="Q82" s="1219"/>
      <c r="R82" s="1215"/>
      <c r="S82" s="1162"/>
      <c r="T82" s="1163"/>
      <c r="U82" s="1163"/>
      <c r="V82" s="1163"/>
      <c r="W82" s="1164"/>
      <c r="X82" s="456" t="s">
        <v>980</v>
      </c>
      <c r="Y82" s="457"/>
      <c r="Z82" s="458"/>
      <c r="AA82" s="444" t="str">
        <f>IF(AA81="","",VLOOKUP(AA81,勤務形態一覧表_シフト記号表!$C$6:$L$47,10,FALSE))</f>
        <v/>
      </c>
      <c r="AB82" s="445" t="str">
        <f>IF(AB81="","",VLOOKUP(AB81,勤務形態一覧表_シフト記号表!$C$6:$L$47,10,FALSE))</f>
        <v/>
      </c>
      <c r="AC82" s="445" t="str">
        <f>IF(AC81="","",VLOOKUP(AC81,勤務形態一覧表_シフト記号表!$C$6:$L$47,10,FALSE))</f>
        <v/>
      </c>
      <c r="AD82" s="445" t="str">
        <f>IF(AD81="","",VLOOKUP(AD81,勤務形態一覧表_シフト記号表!$C$6:$L$47,10,FALSE))</f>
        <v/>
      </c>
      <c r="AE82" s="445" t="str">
        <f>IF(AE81="","",VLOOKUP(AE81,勤務形態一覧表_シフト記号表!$C$6:$L$47,10,FALSE))</f>
        <v/>
      </c>
      <c r="AF82" s="445" t="str">
        <f>IF(AF81="","",VLOOKUP(AF81,勤務形態一覧表_シフト記号表!$C$6:$L$47,10,FALSE))</f>
        <v/>
      </c>
      <c r="AG82" s="446" t="str">
        <f>IF(AG81="","",VLOOKUP(AG81,勤務形態一覧表_シフト記号表!$C$6:$L$47,10,FALSE))</f>
        <v/>
      </c>
      <c r="AH82" s="444" t="str">
        <f>IF(AH81="","",VLOOKUP(AH81,勤務形態一覧表_シフト記号表!$C$6:$L$47,10,FALSE))</f>
        <v/>
      </c>
      <c r="AI82" s="445" t="str">
        <f>IF(AI81="","",VLOOKUP(AI81,勤務形態一覧表_シフト記号表!$C$6:$L$47,10,FALSE))</f>
        <v/>
      </c>
      <c r="AJ82" s="445" t="str">
        <f>IF(AJ81="","",VLOOKUP(AJ81,勤務形態一覧表_シフト記号表!$C$6:$L$47,10,FALSE))</f>
        <v/>
      </c>
      <c r="AK82" s="445" t="str">
        <f>IF(AK81="","",VLOOKUP(AK81,勤務形態一覧表_シフト記号表!$C$6:$L$47,10,FALSE))</f>
        <v/>
      </c>
      <c r="AL82" s="445" t="str">
        <f>IF(AL81="","",VLOOKUP(AL81,勤務形態一覧表_シフト記号表!$C$6:$L$47,10,FALSE))</f>
        <v/>
      </c>
      <c r="AM82" s="445" t="str">
        <f>IF(AM81="","",VLOOKUP(AM81,勤務形態一覧表_シフト記号表!$C$6:$L$47,10,FALSE))</f>
        <v/>
      </c>
      <c r="AN82" s="446" t="str">
        <f>IF(AN81="","",VLOOKUP(AN81,勤務形態一覧表_シフト記号表!$C$6:$L$47,10,FALSE))</f>
        <v/>
      </c>
      <c r="AO82" s="444" t="str">
        <f>IF(AO81="","",VLOOKUP(AO81,勤務形態一覧表_シフト記号表!$C$6:$L$47,10,FALSE))</f>
        <v/>
      </c>
      <c r="AP82" s="445" t="str">
        <f>IF(AP81="","",VLOOKUP(AP81,勤務形態一覧表_シフト記号表!$C$6:$L$47,10,FALSE))</f>
        <v/>
      </c>
      <c r="AQ82" s="445" t="str">
        <f>IF(AQ81="","",VLOOKUP(AQ81,勤務形態一覧表_シフト記号表!$C$6:$L$47,10,FALSE))</f>
        <v/>
      </c>
      <c r="AR82" s="445" t="str">
        <f>IF(AR81="","",VLOOKUP(AR81,勤務形態一覧表_シフト記号表!$C$6:$L$47,10,FALSE))</f>
        <v/>
      </c>
      <c r="AS82" s="445" t="str">
        <f>IF(AS81="","",VLOOKUP(AS81,勤務形態一覧表_シフト記号表!$C$6:$L$47,10,FALSE))</f>
        <v/>
      </c>
      <c r="AT82" s="445" t="str">
        <f>IF(AT81="","",VLOOKUP(AT81,勤務形態一覧表_シフト記号表!$C$6:$L$47,10,FALSE))</f>
        <v/>
      </c>
      <c r="AU82" s="446" t="str">
        <f>IF(AU81="","",VLOOKUP(AU81,勤務形態一覧表_シフト記号表!$C$6:$L$47,10,FALSE))</f>
        <v/>
      </c>
      <c r="AV82" s="444" t="str">
        <f>IF(AV81="","",VLOOKUP(AV81,勤務形態一覧表_シフト記号表!$C$6:$L$47,10,FALSE))</f>
        <v/>
      </c>
      <c r="AW82" s="445" t="str">
        <f>IF(AW81="","",VLOOKUP(AW81,勤務形態一覧表_シフト記号表!$C$6:$L$47,10,FALSE))</f>
        <v/>
      </c>
      <c r="AX82" s="445" t="str">
        <f>IF(AX81="","",VLOOKUP(AX81,勤務形態一覧表_シフト記号表!$C$6:$L$47,10,FALSE))</f>
        <v/>
      </c>
      <c r="AY82" s="445" t="str">
        <f>IF(AY81="","",VLOOKUP(AY81,勤務形態一覧表_シフト記号表!$C$6:$L$47,10,FALSE))</f>
        <v/>
      </c>
      <c r="AZ82" s="445" t="str">
        <f>IF(AZ81="","",VLOOKUP(AZ81,勤務形態一覧表_シフト記号表!$C$6:$L$47,10,FALSE))</f>
        <v/>
      </c>
      <c r="BA82" s="445" t="str">
        <f>IF(BA81="","",VLOOKUP(BA81,勤務形態一覧表_シフト記号表!$C$6:$L$47,10,FALSE))</f>
        <v/>
      </c>
      <c r="BB82" s="446" t="str">
        <f>IF(BB81="","",VLOOKUP(BB81,勤務形態一覧表_シフト記号表!$C$6:$L$47,10,FALSE))</f>
        <v/>
      </c>
      <c r="BC82" s="444" t="str">
        <f>IF(BC81="","",VLOOKUP(BC81,勤務形態一覧表_シフト記号表!$C$6:$L$47,10,FALSE))</f>
        <v/>
      </c>
      <c r="BD82" s="445" t="str">
        <f>IF(BD81="","",VLOOKUP(BD81,勤務形態一覧表_シフト記号表!$C$6:$L$47,10,FALSE))</f>
        <v/>
      </c>
      <c r="BE82" s="445" t="str">
        <f>IF(BE81="","",VLOOKUP(BE81,勤務形態一覧表_シフト記号表!$C$6:$L$47,10,FALSE))</f>
        <v/>
      </c>
      <c r="BF82" s="1208">
        <f>IF($BI$3="４週",SUM(AA82:BB82),IF($BI$3="暦月",SUM(AA82:BE82),""))</f>
        <v>0</v>
      </c>
      <c r="BG82" s="1209"/>
      <c r="BH82" s="1210">
        <f>IF($BI$3="４週",BF82/4,IF($BI$3="暦月",(BF82/($BI$8/7)),""))</f>
        <v>0</v>
      </c>
      <c r="BI82" s="1209"/>
      <c r="BJ82" s="1205"/>
      <c r="BK82" s="1206"/>
      <c r="BL82" s="1206"/>
      <c r="BM82" s="1206"/>
      <c r="BN82" s="1207"/>
    </row>
    <row r="83" spans="2:66" ht="20.25" customHeight="1" x14ac:dyDescent="0.15">
      <c r="B83" s="1183">
        <f>B81+1</f>
        <v>34</v>
      </c>
      <c r="C83" s="1185"/>
      <c r="D83" s="1187"/>
      <c r="E83" s="1188"/>
      <c r="F83" s="1189"/>
      <c r="G83" s="1193"/>
      <c r="H83" s="1194"/>
      <c r="I83" s="439"/>
      <c r="J83" s="440"/>
      <c r="K83" s="439"/>
      <c r="L83" s="440"/>
      <c r="M83" s="1197"/>
      <c r="N83" s="1198"/>
      <c r="O83" s="1201"/>
      <c r="P83" s="1202"/>
      <c r="Q83" s="1202"/>
      <c r="R83" s="1194"/>
      <c r="S83" s="1162"/>
      <c r="T83" s="1163"/>
      <c r="U83" s="1163"/>
      <c r="V83" s="1163"/>
      <c r="W83" s="1164"/>
      <c r="X83" s="459" t="s">
        <v>979</v>
      </c>
      <c r="Y83" s="460"/>
      <c r="Z83" s="461"/>
      <c r="AA83" s="452"/>
      <c r="AB83" s="453"/>
      <c r="AC83" s="453"/>
      <c r="AD83" s="453"/>
      <c r="AE83" s="453"/>
      <c r="AF83" s="453"/>
      <c r="AG83" s="454"/>
      <c r="AH83" s="452"/>
      <c r="AI83" s="453"/>
      <c r="AJ83" s="453"/>
      <c r="AK83" s="453"/>
      <c r="AL83" s="453"/>
      <c r="AM83" s="453"/>
      <c r="AN83" s="454"/>
      <c r="AO83" s="452"/>
      <c r="AP83" s="453"/>
      <c r="AQ83" s="453"/>
      <c r="AR83" s="453"/>
      <c r="AS83" s="453"/>
      <c r="AT83" s="453"/>
      <c r="AU83" s="454"/>
      <c r="AV83" s="452"/>
      <c r="AW83" s="453"/>
      <c r="AX83" s="453"/>
      <c r="AY83" s="453"/>
      <c r="AZ83" s="453"/>
      <c r="BA83" s="453"/>
      <c r="BB83" s="454"/>
      <c r="BC83" s="452"/>
      <c r="BD83" s="453"/>
      <c r="BE83" s="455"/>
      <c r="BF83" s="1168"/>
      <c r="BG83" s="1169"/>
      <c r="BH83" s="1170"/>
      <c r="BI83" s="1171"/>
      <c r="BJ83" s="1172"/>
      <c r="BK83" s="1173"/>
      <c r="BL83" s="1173"/>
      <c r="BM83" s="1173"/>
      <c r="BN83" s="1174"/>
    </row>
    <row r="84" spans="2:66" ht="20.25" customHeight="1" x14ac:dyDescent="0.15">
      <c r="B84" s="1211"/>
      <c r="C84" s="1212"/>
      <c r="D84" s="1213"/>
      <c r="E84" s="1188"/>
      <c r="F84" s="1189"/>
      <c r="G84" s="1214"/>
      <c r="H84" s="1215"/>
      <c r="I84" s="462"/>
      <c r="J84" s="463">
        <f>G83</f>
        <v>0</v>
      </c>
      <c r="K84" s="462"/>
      <c r="L84" s="463">
        <f>M83</f>
        <v>0</v>
      </c>
      <c r="M84" s="1216"/>
      <c r="N84" s="1217"/>
      <c r="O84" s="1218"/>
      <c r="P84" s="1219"/>
      <c r="Q84" s="1219"/>
      <c r="R84" s="1215"/>
      <c r="S84" s="1162"/>
      <c r="T84" s="1163"/>
      <c r="U84" s="1163"/>
      <c r="V84" s="1163"/>
      <c r="W84" s="1164"/>
      <c r="X84" s="456" t="s">
        <v>980</v>
      </c>
      <c r="Y84" s="457"/>
      <c r="Z84" s="458"/>
      <c r="AA84" s="444" t="str">
        <f>IF(AA83="","",VLOOKUP(AA83,勤務形態一覧表_シフト記号表!$C$6:$L$47,10,FALSE))</f>
        <v/>
      </c>
      <c r="AB84" s="445" t="str">
        <f>IF(AB83="","",VLOOKUP(AB83,勤務形態一覧表_シフト記号表!$C$6:$L$47,10,FALSE))</f>
        <v/>
      </c>
      <c r="AC84" s="445" t="str">
        <f>IF(AC83="","",VLOOKUP(AC83,勤務形態一覧表_シフト記号表!$C$6:$L$47,10,FALSE))</f>
        <v/>
      </c>
      <c r="AD84" s="445" t="str">
        <f>IF(AD83="","",VLOOKUP(AD83,勤務形態一覧表_シフト記号表!$C$6:$L$47,10,FALSE))</f>
        <v/>
      </c>
      <c r="AE84" s="445" t="str">
        <f>IF(AE83="","",VLOOKUP(AE83,勤務形態一覧表_シフト記号表!$C$6:$L$47,10,FALSE))</f>
        <v/>
      </c>
      <c r="AF84" s="445" t="str">
        <f>IF(AF83="","",VLOOKUP(AF83,勤務形態一覧表_シフト記号表!$C$6:$L$47,10,FALSE))</f>
        <v/>
      </c>
      <c r="AG84" s="446" t="str">
        <f>IF(AG83="","",VLOOKUP(AG83,勤務形態一覧表_シフト記号表!$C$6:$L$47,10,FALSE))</f>
        <v/>
      </c>
      <c r="AH84" s="444" t="str">
        <f>IF(AH83="","",VLOOKUP(AH83,勤務形態一覧表_シフト記号表!$C$6:$L$47,10,FALSE))</f>
        <v/>
      </c>
      <c r="AI84" s="445" t="str">
        <f>IF(AI83="","",VLOOKUP(AI83,勤務形態一覧表_シフト記号表!$C$6:$L$47,10,FALSE))</f>
        <v/>
      </c>
      <c r="AJ84" s="445" t="str">
        <f>IF(AJ83="","",VLOOKUP(AJ83,勤務形態一覧表_シフト記号表!$C$6:$L$47,10,FALSE))</f>
        <v/>
      </c>
      <c r="AK84" s="445" t="str">
        <f>IF(AK83="","",VLOOKUP(AK83,勤務形態一覧表_シフト記号表!$C$6:$L$47,10,FALSE))</f>
        <v/>
      </c>
      <c r="AL84" s="445" t="str">
        <f>IF(AL83="","",VLOOKUP(AL83,勤務形態一覧表_シフト記号表!$C$6:$L$47,10,FALSE))</f>
        <v/>
      </c>
      <c r="AM84" s="445" t="str">
        <f>IF(AM83="","",VLOOKUP(AM83,勤務形態一覧表_シフト記号表!$C$6:$L$47,10,FALSE))</f>
        <v/>
      </c>
      <c r="AN84" s="446" t="str">
        <f>IF(AN83="","",VLOOKUP(AN83,勤務形態一覧表_シフト記号表!$C$6:$L$47,10,FALSE))</f>
        <v/>
      </c>
      <c r="AO84" s="444" t="str">
        <f>IF(AO83="","",VLOOKUP(AO83,勤務形態一覧表_シフト記号表!$C$6:$L$47,10,FALSE))</f>
        <v/>
      </c>
      <c r="AP84" s="445" t="str">
        <f>IF(AP83="","",VLOOKUP(AP83,勤務形態一覧表_シフト記号表!$C$6:$L$47,10,FALSE))</f>
        <v/>
      </c>
      <c r="AQ84" s="445" t="str">
        <f>IF(AQ83="","",VLOOKUP(AQ83,勤務形態一覧表_シフト記号表!$C$6:$L$47,10,FALSE))</f>
        <v/>
      </c>
      <c r="AR84" s="445" t="str">
        <f>IF(AR83="","",VLOOKUP(AR83,勤務形態一覧表_シフト記号表!$C$6:$L$47,10,FALSE))</f>
        <v/>
      </c>
      <c r="AS84" s="445" t="str">
        <f>IF(AS83="","",VLOOKUP(AS83,勤務形態一覧表_シフト記号表!$C$6:$L$47,10,FALSE))</f>
        <v/>
      </c>
      <c r="AT84" s="445" t="str">
        <f>IF(AT83="","",VLOOKUP(AT83,勤務形態一覧表_シフト記号表!$C$6:$L$47,10,FALSE))</f>
        <v/>
      </c>
      <c r="AU84" s="446" t="str">
        <f>IF(AU83="","",VLOOKUP(AU83,勤務形態一覧表_シフト記号表!$C$6:$L$47,10,FALSE))</f>
        <v/>
      </c>
      <c r="AV84" s="444" t="str">
        <f>IF(AV83="","",VLOOKUP(AV83,勤務形態一覧表_シフト記号表!$C$6:$L$47,10,FALSE))</f>
        <v/>
      </c>
      <c r="AW84" s="445" t="str">
        <f>IF(AW83="","",VLOOKUP(AW83,勤務形態一覧表_シフト記号表!$C$6:$L$47,10,FALSE))</f>
        <v/>
      </c>
      <c r="AX84" s="445" t="str">
        <f>IF(AX83="","",VLOOKUP(AX83,勤務形態一覧表_シフト記号表!$C$6:$L$47,10,FALSE))</f>
        <v/>
      </c>
      <c r="AY84" s="445" t="str">
        <f>IF(AY83="","",VLOOKUP(AY83,勤務形態一覧表_シフト記号表!$C$6:$L$47,10,FALSE))</f>
        <v/>
      </c>
      <c r="AZ84" s="445" t="str">
        <f>IF(AZ83="","",VLOOKUP(AZ83,勤務形態一覧表_シフト記号表!$C$6:$L$47,10,FALSE))</f>
        <v/>
      </c>
      <c r="BA84" s="445" t="str">
        <f>IF(BA83="","",VLOOKUP(BA83,勤務形態一覧表_シフト記号表!$C$6:$L$47,10,FALSE))</f>
        <v/>
      </c>
      <c r="BB84" s="446" t="str">
        <f>IF(BB83="","",VLOOKUP(BB83,勤務形態一覧表_シフト記号表!$C$6:$L$47,10,FALSE))</f>
        <v/>
      </c>
      <c r="BC84" s="444" t="str">
        <f>IF(BC83="","",VLOOKUP(BC83,勤務形態一覧表_シフト記号表!$C$6:$L$47,10,FALSE))</f>
        <v/>
      </c>
      <c r="BD84" s="445" t="str">
        <f>IF(BD83="","",VLOOKUP(BD83,勤務形態一覧表_シフト記号表!$C$6:$L$47,10,FALSE))</f>
        <v/>
      </c>
      <c r="BE84" s="445" t="str">
        <f>IF(BE83="","",VLOOKUP(BE83,勤務形態一覧表_シフト記号表!$C$6:$L$47,10,FALSE))</f>
        <v/>
      </c>
      <c r="BF84" s="1208">
        <f>IF($BI$3="４週",SUM(AA84:BB84),IF($BI$3="暦月",SUM(AA84:BE84),""))</f>
        <v>0</v>
      </c>
      <c r="BG84" s="1209"/>
      <c r="BH84" s="1210">
        <f>IF($BI$3="４週",BF84/4,IF($BI$3="暦月",(BF84/($BI$8/7)),""))</f>
        <v>0</v>
      </c>
      <c r="BI84" s="1209"/>
      <c r="BJ84" s="1205"/>
      <c r="BK84" s="1206"/>
      <c r="BL84" s="1206"/>
      <c r="BM84" s="1206"/>
      <c r="BN84" s="1207"/>
    </row>
    <row r="85" spans="2:66" ht="20.25" customHeight="1" x14ac:dyDescent="0.15">
      <c r="B85" s="1183">
        <f>B83+1</f>
        <v>35</v>
      </c>
      <c r="C85" s="1185"/>
      <c r="D85" s="1187"/>
      <c r="E85" s="1188"/>
      <c r="F85" s="1189"/>
      <c r="G85" s="1193"/>
      <c r="H85" s="1194"/>
      <c r="I85" s="439"/>
      <c r="J85" s="440"/>
      <c r="K85" s="439"/>
      <c r="L85" s="440"/>
      <c r="M85" s="1197"/>
      <c r="N85" s="1198"/>
      <c r="O85" s="1201"/>
      <c r="P85" s="1202"/>
      <c r="Q85" s="1202"/>
      <c r="R85" s="1194"/>
      <c r="S85" s="1162"/>
      <c r="T85" s="1163"/>
      <c r="U85" s="1163"/>
      <c r="V85" s="1163"/>
      <c r="W85" s="1164"/>
      <c r="X85" s="459" t="s">
        <v>979</v>
      </c>
      <c r="Y85" s="460"/>
      <c r="Z85" s="461"/>
      <c r="AA85" s="452"/>
      <c r="AB85" s="453"/>
      <c r="AC85" s="453"/>
      <c r="AD85" s="453"/>
      <c r="AE85" s="453"/>
      <c r="AF85" s="453"/>
      <c r="AG85" s="454"/>
      <c r="AH85" s="452"/>
      <c r="AI85" s="453"/>
      <c r="AJ85" s="453"/>
      <c r="AK85" s="453"/>
      <c r="AL85" s="453"/>
      <c r="AM85" s="453"/>
      <c r="AN85" s="454"/>
      <c r="AO85" s="452"/>
      <c r="AP85" s="453"/>
      <c r="AQ85" s="453"/>
      <c r="AR85" s="453"/>
      <c r="AS85" s="453"/>
      <c r="AT85" s="453"/>
      <c r="AU85" s="454"/>
      <c r="AV85" s="452"/>
      <c r="AW85" s="453"/>
      <c r="AX85" s="453"/>
      <c r="AY85" s="453"/>
      <c r="AZ85" s="453"/>
      <c r="BA85" s="453"/>
      <c r="BB85" s="454"/>
      <c r="BC85" s="452"/>
      <c r="BD85" s="453"/>
      <c r="BE85" s="455"/>
      <c r="BF85" s="1168"/>
      <c r="BG85" s="1169"/>
      <c r="BH85" s="1170"/>
      <c r="BI85" s="1171"/>
      <c r="BJ85" s="1172"/>
      <c r="BK85" s="1173"/>
      <c r="BL85" s="1173"/>
      <c r="BM85" s="1173"/>
      <c r="BN85" s="1174"/>
    </row>
    <row r="86" spans="2:66" ht="20.25" customHeight="1" x14ac:dyDescent="0.15">
      <c r="B86" s="1211"/>
      <c r="C86" s="1212"/>
      <c r="D86" s="1213"/>
      <c r="E86" s="1188"/>
      <c r="F86" s="1189"/>
      <c r="G86" s="1214"/>
      <c r="H86" s="1215"/>
      <c r="I86" s="462"/>
      <c r="J86" s="463">
        <f>G85</f>
        <v>0</v>
      </c>
      <c r="K86" s="462"/>
      <c r="L86" s="463">
        <f>M85</f>
        <v>0</v>
      </c>
      <c r="M86" s="1216"/>
      <c r="N86" s="1217"/>
      <c r="O86" s="1218"/>
      <c r="P86" s="1219"/>
      <c r="Q86" s="1219"/>
      <c r="R86" s="1215"/>
      <c r="S86" s="1162"/>
      <c r="T86" s="1163"/>
      <c r="U86" s="1163"/>
      <c r="V86" s="1163"/>
      <c r="W86" s="1164"/>
      <c r="X86" s="456" t="s">
        <v>980</v>
      </c>
      <c r="Y86" s="457"/>
      <c r="Z86" s="458"/>
      <c r="AA86" s="444" t="str">
        <f>IF(AA85="","",VLOOKUP(AA85,勤務形態一覧表_シフト記号表!$C$6:$L$47,10,FALSE))</f>
        <v/>
      </c>
      <c r="AB86" s="445" t="str">
        <f>IF(AB85="","",VLOOKUP(AB85,勤務形態一覧表_シフト記号表!$C$6:$L$47,10,FALSE))</f>
        <v/>
      </c>
      <c r="AC86" s="445" t="str">
        <f>IF(AC85="","",VLOOKUP(AC85,勤務形態一覧表_シフト記号表!$C$6:$L$47,10,FALSE))</f>
        <v/>
      </c>
      <c r="AD86" s="445" t="str">
        <f>IF(AD85="","",VLOOKUP(AD85,勤務形態一覧表_シフト記号表!$C$6:$L$47,10,FALSE))</f>
        <v/>
      </c>
      <c r="AE86" s="445" t="str">
        <f>IF(AE85="","",VLOOKUP(AE85,勤務形態一覧表_シフト記号表!$C$6:$L$47,10,FALSE))</f>
        <v/>
      </c>
      <c r="AF86" s="445" t="str">
        <f>IF(AF85="","",VLOOKUP(AF85,勤務形態一覧表_シフト記号表!$C$6:$L$47,10,FALSE))</f>
        <v/>
      </c>
      <c r="AG86" s="446" t="str">
        <f>IF(AG85="","",VLOOKUP(AG85,勤務形態一覧表_シフト記号表!$C$6:$L$47,10,FALSE))</f>
        <v/>
      </c>
      <c r="AH86" s="444" t="str">
        <f>IF(AH85="","",VLOOKUP(AH85,勤務形態一覧表_シフト記号表!$C$6:$L$47,10,FALSE))</f>
        <v/>
      </c>
      <c r="AI86" s="445" t="str">
        <f>IF(AI85="","",VLOOKUP(AI85,勤務形態一覧表_シフト記号表!$C$6:$L$47,10,FALSE))</f>
        <v/>
      </c>
      <c r="AJ86" s="445" t="str">
        <f>IF(AJ85="","",VLOOKUP(AJ85,勤務形態一覧表_シフト記号表!$C$6:$L$47,10,FALSE))</f>
        <v/>
      </c>
      <c r="AK86" s="445" t="str">
        <f>IF(AK85="","",VLOOKUP(AK85,勤務形態一覧表_シフト記号表!$C$6:$L$47,10,FALSE))</f>
        <v/>
      </c>
      <c r="AL86" s="445" t="str">
        <f>IF(AL85="","",VLOOKUP(AL85,勤務形態一覧表_シフト記号表!$C$6:$L$47,10,FALSE))</f>
        <v/>
      </c>
      <c r="AM86" s="445" t="str">
        <f>IF(AM85="","",VLOOKUP(AM85,勤務形態一覧表_シフト記号表!$C$6:$L$47,10,FALSE))</f>
        <v/>
      </c>
      <c r="AN86" s="446" t="str">
        <f>IF(AN85="","",VLOOKUP(AN85,勤務形態一覧表_シフト記号表!$C$6:$L$47,10,FALSE))</f>
        <v/>
      </c>
      <c r="AO86" s="444" t="str">
        <f>IF(AO85="","",VLOOKUP(AO85,勤務形態一覧表_シフト記号表!$C$6:$L$47,10,FALSE))</f>
        <v/>
      </c>
      <c r="AP86" s="445" t="str">
        <f>IF(AP85="","",VLOOKUP(AP85,勤務形態一覧表_シフト記号表!$C$6:$L$47,10,FALSE))</f>
        <v/>
      </c>
      <c r="AQ86" s="445" t="str">
        <f>IF(AQ85="","",VLOOKUP(AQ85,勤務形態一覧表_シフト記号表!$C$6:$L$47,10,FALSE))</f>
        <v/>
      </c>
      <c r="AR86" s="445" t="str">
        <f>IF(AR85="","",VLOOKUP(AR85,勤務形態一覧表_シフト記号表!$C$6:$L$47,10,FALSE))</f>
        <v/>
      </c>
      <c r="AS86" s="445" t="str">
        <f>IF(AS85="","",VLOOKUP(AS85,勤務形態一覧表_シフト記号表!$C$6:$L$47,10,FALSE))</f>
        <v/>
      </c>
      <c r="AT86" s="445" t="str">
        <f>IF(AT85="","",VLOOKUP(AT85,勤務形態一覧表_シフト記号表!$C$6:$L$47,10,FALSE))</f>
        <v/>
      </c>
      <c r="AU86" s="446" t="str">
        <f>IF(AU85="","",VLOOKUP(AU85,勤務形態一覧表_シフト記号表!$C$6:$L$47,10,FALSE))</f>
        <v/>
      </c>
      <c r="AV86" s="444" t="str">
        <f>IF(AV85="","",VLOOKUP(AV85,勤務形態一覧表_シフト記号表!$C$6:$L$47,10,FALSE))</f>
        <v/>
      </c>
      <c r="AW86" s="445" t="str">
        <f>IF(AW85="","",VLOOKUP(AW85,勤務形態一覧表_シフト記号表!$C$6:$L$47,10,FALSE))</f>
        <v/>
      </c>
      <c r="AX86" s="445" t="str">
        <f>IF(AX85="","",VLOOKUP(AX85,勤務形態一覧表_シフト記号表!$C$6:$L$47,10,FALSE))</f>
        <v/>
      </c>
      <c r="AY86" s="445" t="str">
        <f>IF(AY85="","",VLOOKUP(AY85,勤務形態一覧表_シフト記号表!$C$6:$L$47,10,FALSE))</f>
        <v/>
      </c>
      <c r="AZ86" s="445" t="str">
        <f>IF(AZ85="","",VLOOKUP(AZ85,勤務形態一覧表_シフト記号表!$C$6:$L$47,10,FALSE))</f>
        <v/>
      </c>
      <c r="BA86" s="445" t="str">
        <f>IF(BA85="","",VLOOKUP(BA85,勤務形態一覧表_シフト記号表!$C$6:$L$47,10,FALSE))</f>
        <v/>
      </c>
      <c r="BB86" s="446" t="str">
        <f>IF(BB85="","",VLOOKUP(BB85,勤務形態一覧表_シフト記号表!$C$6:$L$47,10,FALSE))</f>
        <v/>
      </c>
      <c r="BC86" s="444" t="str">
        <f>IF(BC85="","",VLOOKUP(BC85,勤務形態一覧表_シフト記号表!$C$6:$L$47,10,FALSE))</f>
        <v/>
      </c>
      <c r="BD86" s="445" t="str">
        <f>IF(BD85="","",VLOOKUP(BD85,勤務形態一覧表_シフト記号表!$C$6:$L$47,10,FALSE))</f>
        <v/>
      </c>
      <c r="BE86" s="445" t="str">
        <f>IF(BE85="","",VLOOKUP(BE85,勤務形態一覧表_シフト記号表!$C$6:$L$47,10,FALSE))</f>
        <v/>
      </c>
      <c r="BF86" s="1208">
        <f>IF($BI$3="４週",SUM(AA86:BB86),IF($BI$3="暦月",SUM(AA86:BE86),""))</f>
        <v>0</v>
      </c>
      <c r="BG86" s="1209"/>
      <c r="BH86" s="1210">
        <f>IF($BI$3="４週",BF86/4,IF($BI$3="暦月",(BF86/($BI$8/7)),""))</f>
        <v>0</v>
      </c>
      <c r="BI86" s="1209"/>
      <c r="BJ86" s="1205"/>
      <c r="BK86" s="1206"/>
      <c r="BL86" s="1206"/>
      <c r="BM86" s="1206"/>
      <c r="BN86" s="1207"/>
    </row>
    <row r="87" spans="2:66" ht="20.25" customHeight="1" x14ac:dyDescent="0.15">
      <c r="B87" s="1183">
        <f>B85+1</f>
        <v>36</v>
      </c>
      <c r="C87" s="1185"/>
      <c r="D87" s="1187"/>
      <c r="E87" s="1188"/>
      <c r="F87" s="1189"/>
      <c r="G87" s="1193"/>
      <c r="H87" s="1194"/>
      <c r="I87" s="439"/>
      <c r="J87" s="440"/>
      <c r="K87" s="439"/>
      <c r="L87" s="440"/>
      <c r="M87" s="1197"/>
      <c r="N87" s="1198"/>
      <c r="O87" s="1201"/>
      <c r="P87" s="1202"/>
      <c r="Q87" s="1202"/>
      <c r="R87" s="1194"/>
      <c r="S87" s="1162"/>
      <c r="T87" s="1163"/>
      <c r="U87" s="1163"/>
      <c r="V87" s="1163"/>
      <c r="W87" s="1164"/>
      <c r="X87" s="459" t="s">
        <v>979</v>
      </c>
      <c r="Y87" s="460"/>
      <c r="Z87" s="461"/>
      <c r="AA87" s="452"/>
      <c r="AB87" s="453"/>
      <c r="AC87" s="453"/>
      <c r="AD87" s="453"/>
      <c r="AE87" s="453"/>
      <c r="AF87" s="453"/>
      <c r="AG87" s="454"/>
      <c r="AH87" s="452"/>
      <c r="AI87" s="453"/>
      <c r="AJ87" s="453"/>
      <c r="AK87" s="453"/>
      <c r="AL87" s="453"/>
      <c r="AM87" s="453"/>
      <c r="AN87" s="454"/>
      <c r="AO87" s="452"/>
      <c r="AP87" s="453"/>
      <c r="AQ87" s="453"/>
      <c r="AR87" s="453"/>
      <c r="AS87" s="453"/>
      <c r="AT87" s="453"/>
      <c r="AU87" s="454"/>
      <c r="AV87" s="452"/>
      <c r="AW87" s="453"/>
      <c r="AX87" s="453"/>
      <c r="AY87" s="453"/>
      <c r="AZ87" s="453"/>
      <c r="BA87" s="453"/>
      <c r="BB87" s="454"/>
      <c r="BC87" s="452"/>
      <c r="BD87" s="453"/>
      <c r="BE87" s="455"/>
      <c r="BF87" s="1168"/>
      <c r="BG87" s="1169"/>
      <c r="BH87" s="1170"/>
      <c r="BI87" s="1171"/>
      <c r="BJ87" s="1172"/>
      <c r="BK87" s="1173"/>
      <c r="BL87" s="1173"/>
      <c r="BM87" s="1173"/>
      <c r="BN87" s="1174"/>
    </row>
    <row r="88" spans="2:66" ht="20.25" customHeight="1" x14ac:dyDescent="0.15">
      <c r="B88" s="1211"/>
      <c r="C88" s="1212"/>
      <c r="D88" s="1213"/>
      <c r="E88" s="1188"/>
      <c r="F88" s="1189"/>
      <c r="G88" s="1214"/>
      <c r="H88" s="1215"/>
      <c r="I88" s="462"/>
      <c r="J88" s="463">
        <f>G87</f>
        <v>0</v>
      </c>
      <c r="K88" s="462"/>
      <c r="L88" s="463">
        <f>M87</f>
        <v>0</v>
      </c>
      <c r="M88" s="1216"/>
      <c r="N88" s="1217"/>
      <c r="O88" s="1218"/>
      <c r="P88" s="1219"/>
      <c r="Q88" s="1219"/>
      <c r="R88" s="1215"/>
      <c r="S88" s="1162"/>
      <c r="T88" s="1163"/>
      <c r="U88" s="1163"/>
      <c r="V88" s="1163"/>
      <c r="W88" s="1164"/>
      <c r="X88" s="456" t="s">
        <v>980</v>
      </c>
      <c r="Y88" s="457"/>
      <c r="Z88" s="458"/>
      <c r="AA88" s="444" t="str">
        <f>IF(AA87="","",VLOOKUP(AA87,勤務形態一覧表_シフト記号表!$C$6:$L$47,10,FALSE))</f>
        <v/>
      </c>
      <c r="AB88" s="445" t="str">
        <f>IF(AB87="","",VLOOKUP(AB87,勤務形態一覧表_シフト記号表!$C$6:$L$47,10,FALSE))</f>
        <v/>
      </c>
      <c r="AC88" s="445" t="str">
        <f>IF(AC87="","",VLOOKUP(AC87,勤務形態一覧表_シフト記号表!$C$6:$L$47,10,FALSE))</f>
        <v/>
      </c>
      <c r="AD88" s="445" t="str">
        <f>IF(AD87="","",VLOOKUP(AD87,勤務形態一覧表_シフト記号表!$C$6:$L$47,10,FALSE))</f>
        <v/>
      </c>
      <c r="AE88" s="445" t="str">
        <f>IF(AE87="","",VLOOKUP(AE87,勤務形態一覧表_シフト記号表!$C$6:$L$47,10,FALSE))</f>
        <v/>
      </c>
      <c r="AF88" s="445" t="str">
        <f>IF(AF87="","",VLOOKUP(AF87,勤務形態一覧表_シフト記号表!$C$6:$L$47,10,FALSE))</f>
        <v/>
      </c>
      <c r="AG88" s="446" t="str">
        <f>IF(AG87="","",VLOOKUP(AG87,勤務形態一覧表_シフト記号表!$C$6:$L$47,10,FALSE))</f>
        <v/>
      </c>
      <c r="AH88" s="444" t="str">
        <f>IF(AH87="","",VLOOKUP(AH87,勤務形態一覧表_シフト記号表!$C$6:$L$47,10,FALSE))</f>
        <v/>
      </c>
      <c r="AI88" s="445" t="str">
        <f>IF(AI87="","",VLOOKUP(AI87,勤務形態一覧表_シフト記号表!$C$6:$L$47,10,FALSE))</f>
        <v/>
      </c>
      <c r="AJ88" s="445" t="str">
        <f>IF(AJ87="","",VLOOKUP(AJ87,勤務形態一覧表_シフト記号表!$C$6:$L$47,10,FALSE))</f>
        <v/>
      </c>
      <c r="AK88" s="445" t="str">
        <f>IF(AK87="","",VLOOKUP(AK87,勤務形態一覧表_シフト記号表!$C$6:$L$47,10,FALSE))</f>
        <v/>
      </c>
      <c r="AL88" s="445" t="str">
        <f>IF(AL87="","",VLOOKUP(AL87,勤務形態一覧表_シフト記号表!$C$6:$L$47,10,FALSE))</f>
        <v/>
      </c>
      <c r="AM88" s="445" t="str">
        <f>IF(AM87="","",VLOOKUP(AM87,勤務形態一覧表_シフト記号表!$C$6:$L$47,10,FALSE))</f>
        <v/>
      </c>
      <c r="AN88" s="446" t="str">
        <f>IF(AN87="","",VLOOKUP(AN87,勤務形態一覧表_シフト記号表!$C$6:$L$47,10,FALSE))</f>
        <v/>
      </c>
      <c r="AO88" s="444" t="str">
        <f>IF(AO87="","",VLOOKUP(AO87,勤務形態一覧表_シフト記号表!$C$6:$L$47,10,FALSE))</f>
        <v/>
      </c>
      <c r="AP88" s="445" t="str">
        <f>IF(AP87="","",VLOOKUP(AP87,勤務形態一覧表_シフト記号表!$C$6:$L$47,10,FALSE))</f>
        <v/>
      </c>
      <c r="AQ88" s="445" t="str">
        <f>IF(AQ87="","",VLOOKUP(AQ87,勤務形態一覧表_シフト記号表!$C$6:$L$47,10,FALSE))</f>
        <v/>
      </c>
      <c r="AR88" s="445" t="str">
        <f>IF(AR87="","",VLOOKUP(AR87,勤務形態一覧表_シフト記号表!$C$6:$L$47,10,FALSE))</f>
        <v/>
      </c>
      <c r="AS88" s="445" t="str">
        <f>IF(AS87="","",VLOOKUP(AS87,勤務形態一覧表_シフト記号表!$C$6:$L$47,10,FALSE))</f>
        <v/>
      </c>
      <c r="AT88" s="445" t="str">
        <f>IF(AT87="","",VLOOKUP(AT87,勤務形態一覧表_シフト記号表!$C$6:$L$47,10,FALSE))</f>
        <v/>
      </c>
      <c r="AU88" s="446" t="str">
        <f>IF(AU87="","",VLOOKUP(AU87,勤務形態一覧表_シフト記号表!$C$6:$L$47,10,FALSE))</f>
        <v/>
      </c>
      <c r="AV88" s="444" t="str">
        <f>IF(AV87="","",VLOOKUP(AV87,勤務形態一覧表_シフト記号表!$C$6:$L$47,10,FALSE))</f>
        <v/>
      </c>
      <c r="AW88" s="445" t="str">
        <f>IF(AW87="","",VLOOKUP(AW87,勤務形態一覧表_シフト記号表!$C$6:$L$47,10,FALSE))</f>
        <v/>
      </c>
      <c r="AX88" s="445" t="str">
        <f>IF(AX87="","",VLOOKUP(AX87,勤務形態一覧表_シフト記号表!$C$6:$L$47,10,FALSE))</f>
        <v/>
      </c>
      <c r="AY88" s="445" t="str">
        <f>IF(AY87="","",VLOOKUP(AY87,勤務形態一覧表_シフト記号表!$C$6:$L$47,10,FALSE))</f>
        <v/>
      </c>
      <c r="AZ88" s="445" t="str">
        <f>IF(AZ87="","",VLOOKUP(AZ87,勤務形態一覧表_シフト記号表!$C$6:$L$47,10,FALSE))</f>
        <v/>
      </c>
      <c r="BA88" s="445" t="str">
        <f>IF(BA87="","",VLOOKUP(BA87,勤務形態一覧表_シフト記号表!$C$6:$L$47,10,FALSE))</f>
        <v/>
      </c>
      <c r="BB88" s="446" t="str">
        <f>IF(BB87="","",VLOOKUP(BB87,勤務形態一覧表_シフト記号表!$C$6:$L$47,10,FALSE))</f>
        <v/>
      </c>
      <c r="BC88" s="444" t="str">
        <f>IF(BC87="","",VLOOKUP(BC87,勤務形態一覧表_シフト記号表!$C$6:$L$47,10,FALSE))</f>
        <v/>
      </c>
      <c r="BD88" s="445" t="str">
        <f>IF(BD87="","",VLOOKUP(BD87,勤務形態一覧表_シフト記号表!$C$6:$L$47,10,FALSE))</f>
        <v/>
      </c>
      <c r="BE88" s="445" t="str">
        <f>IF(BE87="","",VLOOKUP(BE87,勤務形態一覧表_シフト記号表!$C$6:$L$47,10,FALSE))</f>
        <v/>
      </c>
      <c r="BF88" s="1208">
        <f>IF($BI$3="４週",SUM(AA88:BB88),IF($BI$3="暦月",SUM(AA88:BE88),""))</f>
        <v>0</v>
      </c>
      <c r="BG88" s="1209"/>
      <c r="BH88" s="1210">
        <f>IF($BI$3="４週",BF88/4,IF($BI$3="暦月",(BF88/($BI$8/7)),""))</f>
        <v>0</v>
      </c>
      <c r="BI88" s="1209"/>
      <c r="BJ88" s="1205"/>
      <c r="BK88" s="1206"/>
      <c r="BL88" s="1206"/>
      <c r="BM88" s="1206"/>
      <c r="BN88" s="1207"/>
    </row>
    <row r="89" spans="2:66" ht="20.25" customHeight="1" x14ac:dyDescent="0.15">
      <c r="B89" s="1183">
        <f>B87+1</f>
        <v>37</v>
      </c>
      <c r="C89" s="1185"/>
      <c r="D89" s="1187"/>
      <c r="E89" s="1188"/>
      <c r="F89" s="1189"/>
      <c r="G89" s="1193"/>
      <c r="H89" s="1194"/>
      <c r="I89" s="439"/>
      <c r="J89" s="440"/>
      <c r="K89" s="439"/>
      <c r="L89" s="440"/>
      <c r="M89" s="1197"/>
      <c r="N89" s="1198"/>
      <c r="O89" s="1201"/>
      <c r="P89" s="1202"/>
      <c r="Q89" s="1202"/>
      <c r="R89" s="1194"/>
      <c r="S89" s="1162"/>
      <c r="T89" s="1163"/>
      <c r="U89" s="1163"/>
      <c r="V89" s="1163"/>
      <c r="W89" s="1164"/>
      <c r="X89" s="459" t="s">
        <v>979</v>
      </c>
      <c r="Y89" s="460"/>
      <c r="Z89" s="461"/>
      <c r="AA89" s="452"/>
      <c r="AB89" s="453"/>
      <c r="AC89" s="453"/>
      <c r="AD89" s="453"/>
      <c r="AE89" s="453"/>
      <c r="AF89" s="453"/>
      <c r="AG89" s="454"/>
      <c r="AH89" s="452"/>
      <c r="AI89" s="453"/>
      <c r="AJ89" s="453"/>
      <c r="AK89" s="453"/>
      <c r="AL89" s="453"/>
      <c r="AM89" s="453"/>
      <c r="AN89" s="454"/>
      <c r="AO89" s="452"/>
      <c r="AP89" s="453"/>
      <c r="AQ89" s="453"/>
      <c r="AR89" s="453"/>
      <c r="AS89" s="453"/>
      <c r="AT89" s="453"/>
      <c r="AU89" s="454"/>
      <c r="AV89" s="452"/>
      <c r="AW89" s="453"/>
      <c r="AX89" s="453"/>
      <c r="AY89" s="453"/>
      <c r="AZ89" s="453"/>
      <c r="BA89" s="453"/>
      <c r="BB89" s="454"/>
      <c r="BC89" s="452"/>
      <c r="BD89" s="453"/>
      <c r="BE89" s="455"/>
      <c r="BF89" s="1168"/>
      <c r="BG89" s="1169"/>
      <c r="BH89" s="1170"/>
      <c r="BI89" s="1171"/>
      <c r="BJ89" s="1172"/>
      <c r="BK89" s="1173"/>
      <c r="BL89" s="1173"/>
      <c r="BM89" s="1173"/>
      <c r="BN89" s="1174"/>
    </row>
    <row r="90" spans="2:66" ht="20.25" customHeight="1" x14ac:dyDescent="0.15">
      <c r="B90" s="1211"/>
      <c r="C90" s="1212"/>
      <c r="D90" s="1213"/>
      <c r="E90" s="1188"/>
      <c r="F90" s="1189"/>
      <c r="G90" s="1214"/>
      <c r="H90" s="1215"/>
      <c r="I90" s="462"/>
      <c r="J90" s="463">
        <f>G89</f>
        <v>0</v>
      </c>
      <c r="K90" s="462"/>
      <c r="L90" s="463">
        <f>M89</f>
        <v>0</v>
      </c>
      <c r="M90" s="1216"/>
      <c r="N90" s="1217"/>
      <c r="O90" s="1218"/>
      <c r="P90" s="1219"/>
      <c r="Q90" s="1219"/>
      <c r="R90" s="1215"/>
      <c r="S90" s="1162"/>
      <c r="T90" s="1163"/>
      <c r="U90" s="1163"/>
      <c r="V90" s="1163"/>
      <c r="W90" s="1164"/>
      <c r="X90" s="456" t="s">
        <v>980</v>
      </c>
      <c r="Y90" s="457"/>
      <c r="Z90" s="458"/>
      <c r="AA90" s="444" t="str">
        <f>IF(AA89="","",VLOOKUP(AA89,勤務形態一覧表_シフト記号表!$C$6:$L$47,10,FALSE))</f>
        <v/>
      </c>
      <c r="AB90" s="445" t="str">
        <f>IF(AB89="","",VLOOKUP(AB89,勤務形態一覧表_シフト記号表!$C$6:$L$47,10,FALSE))</f>
        <v/>
      </c>
      <c r="AC90" s="445" t="str">
        <f>IF(AC89="","",VLOOKUP(AC89,勤務形態一覧表_シフト記号表!$C$6:$L$47,10,FALSE))</f>
        <v/>
      </c>
      <c r="AD90" s="445" t="str">
        <f>IF(AD89="","",VLOOKUP(AD89,勤務形態一覧表_シフト記号表!$C$6:$L$47,10,FALSE))</f>
        <v/>
      </c>
      <c r="AE90" s="445" t="str">
        <f>IF(AE89="","",VLOOKUP(AE89,勤務形態一覧表_シフト記号表!$C$6:$L$47,10,FALSE))</f>
        <v/>
      </c>
      <c r="AF90" s="445" t="str">
        <f>IF(AF89="","",VLOOKUP(AF89,勤務形態一覧表_シフト記号表!$C$6:$L$47,10,FALSE))</f>
        <v/>
      </c>
      <c r="AG90" s="446" t="str">
        <f>IF(AG89="","",VLOOKUP(AG89,勤務形態一覧表_シフト記号表!$C$6:$L$47,10,FALSE))</f>
        <v/>
      </c>
      <c r="AH90" s="444" t="str">
        <f>IF(AH89="","",VLOOKUP(AH89,勤務形態一覧表_シフト記号表!$C$6:$L$47,10,FALSE))</f>
        <v/>
      </c>
      <c r="AI90" s="445" t="str">
        <f>IF(AI89="","",VLOOKUP(AI89,勤務形態一覧表_シフト記号表!$C$6:$L$47,10,FALSE))</f>
        <v/>
      </c>
      <c r="AJ90" s="445" t="str">
        <f>IF(AJ89="","",VLOOKUP(AJ89,勤務形態一覧表_シフト記号表!$C$6:$L$47,10,FALSE))</f>
        <v/>
      </c>
      <c r="AK90" s="445" t="str">
        <f>IF(AK89="","",VLOOKUP(AK89,勤務形態一覧表_シフト記号表!$C$6:$L$47,10,FALSE))</f>
        <v/>
      </c>
      <c r="AL90" s="445" t="str">
        <f>IF(AL89="","",VLOOKUP(AL89,勤務形態一覧表_シフト記号表!$C$6:$L$47,10,FALSE))</f>
        <v/>
      </c>
      <c r="AM90" s="445" t="str">
        <f>IF(AM89="","",VLOOKUP(AM89,勤務形態一覧表_シフト記号表!$C$6:$L$47,10,FALSE))</f>
        <v/>
      </c>
      <c r="AN90" s="446" t="str">
        <f>IF(AN89="","",VLOOKUP(AN89,勤務形態一覧表_シフト記号表!$C$6:$L$47,10,FALSE))</f>
        <v/>
      </c>
      <c r="AO90" s="444" t="str">
        <f>IF(AO89="","",VLOOKUP(AO89,勤務形態一覧表_シフト記号表!$C$6:$L$47,10,FALSE))</f>
        <v/>
      </c>
      <c r="AP90" s="445" t="str">
        <f>IF(AP89="","",VLOOKUP(AP89,勤務形態一覧表_シフト記号表!$C$6:$L$47,10,FALSE))</f>
        <v/>
      </c>
      <c r="AQ90" s="445" t="str">
        <f>IF(AQ89="","",VLOOKUP(AQ89,勤務形態一覧表_シフト記号表!$C$6:$L$47,10,FALSE))</f>
        <v/>
      </c>
      <c r="AR90" s="445" t="str">
        <f>IF(AR89="","",VLOOKUP(AR89,勤務形態一覧表_シフト記号表!$C$6:$L$47,10,FALSE))</f>
        <v/>
      </c>
      <c r="AS90" s="445" t="str">
        <f>IF(AS89="","",VLOOKUP(AS89,勤務形態一覧表_シフト記号表!$C$6:$L$47,10,FALSE))</f>
        <v/>
      </c>
      <c r="AT90" s="445" t="str">
        <f>IF(AT89="","",VLOOKUP(AT89,勤務形態一覧表_シフト記号表!$C$6:$L$47,10,FALSE))</f>
        <v/>
      </c>
      <c r="AU90" s="446" t="str">
        <f>IF(AU89="","",VLOOKUP(AU89,勤務形態一覧表_シフト記号表!$C$6:$L$47,10,FALSE))</f>
        <v/>
      </c>
      <c r="AV90" s="444" t="str">
        <f>IF(AV89="","",VLOOKUP(AV89,勤務形態一覧表_シフト記号表!$C$6:$L$47,10,FALSE))</f>
        <v/>
      </c>
      <c r="AW90" s="445" t="str">
        <f>IF(AW89="","",VLOOKUP(AW89,勤務形態一覧表_シフト記号表!$C$6:$L$47,10,FALSE))</f>
        <v/>
      </c>
      <c r="AX90" s="445" t="str">
        <f>IF(AX89="","",VLOOKUP(AX89,勤務形態一覧表_シフト記号表!$C$6:$L$47,10,FALSE))</f>
        <v/>
      </c>
      <c r="AY90" s="445" t="str">
        <f>IF(AY89="","",VLOOKUP(AY89,勤務形態一覧表_シフト記号表!$C$6:$L$47,10,FALSE))</f>
        <v/>
      </c>
      <c r="AZ90" s="445" t="str">
        <f>IF(AZ89="","",VLOOKUP(AZ89,勤務形態一覧表_シフト記号表!$C$6:$L$47,10,FALSE))</f>
        <v/>
      </c>
      <c r="BA90" s="445" t="str">
        <f>IF(BA89="","",VLOOKUP(BA89,勤務形態一覧表_シフト記号表!$C$6:$L$47,10,FALSE))</f>
        <v/>
      </c>
      <c r="BB90" s="446" t="str">
        <f>IF(BB89="","",VLOOKUP(BB89,勤務形態一覧表_シフト記号表!$C$6:$L$47,10,FALSE))</f>
        <v/>
      </c>
      <c r="BC90" s="444" t="str">
        <f>IF(BC89="","",VLOOKUP(BC89,勤務形態一覧表_シフト記号表!$C$6:$L$47,10,FALSE))</f>
        <v/>
      </c>
      <c r="BD90" s="445" t="str">
        <f>IF(BD89="","",VLOOKUP(BD89,勤務形態一覧表_シフト記号表!$C$6:$L$47,10,FALSE))</f>
        <v/>
      </c>
      <c r="BE90" s="445" t="str">
        <f>IF(BE89="","",VLOOKUP(BE89,勤務形態一覧表_シフト記号表!$C$6:$L$47,10,FALSE))</f>
        <v/>
      </c>
      <c r="BF90" s="1208">
        <f>IF($BI$3="４週",SUM(AA90:BB90),IF($BI$3="暦月",SUM(AA90:BE90),""))</f>
        <v>0</v>
      </c>
      <c r="BG90" s="1209"/>
      <c r="BH90" s="1210">
        <f>IF($BI$3="４週",BF90/4,IF($BI$3="暦月",(BF90/($BI$8/7)),""))</f>
        <v>0</v>
      </c>
      <c r="BI90" s="1209"/>
      <c r="BJ90" s="1205"/>
      <c r="BK90" s="1206"/>
      <c r="BL90" s="1206"/>
      <c r="BM90" s="1206"/>
      <c r="BN90" s="1207"/>
    </row>
    <row r="91" spans="2:66" ht="20.25" customHeight="1" x14ac:dyDescent="0.15">
      <c r="B91" s="1183">
        <f>B89+1</f>
        <v>38</v>
      </c>
      <c r="C91" s="1185"/>
      <c r="D91" s="1187"/>
      <c r="E91" s="1188"/>
      <c r="F91" s="1189"/>
      <c r="G91" s="1193"/>
      <c r="H91" s="1194"/>
      <c r="I91" s="439"/>
      <c r="J91" s="440"/>
      <c r="K91" s="439"/>
      <c r="L91" s="440"/>
      <c r="M91" s="1197"/>
      <c r="N91" s="1198"/>
      <c r="O91" s="1201"/>
      <c r="P91" s="1202"/>
      <c r="Q91" s="1202"/>
      <c r="R91" s="1194"/>
      <c r="S91" s="1162"/>
      <c r="T91" s="1163"/>
      <c r="U91" s="1163"/>
      <c r="V91" s="1163"/>
      <c r="W91" s="1164"/>
      <c r="X91" s="459" t="s">
        <v>979</v>
      </c>
      <c r="Y91" s="460"/>
      <c r="Z91" s="461"/>
      <c r="AA91" s="452"/>
      <c r="AB91" s="453"/>
      <c r="AC91" s="453"/>
      <c r="AD91" s="453"/>
      <c r="AE91" s="453"/>
      <c r="AF91" s="453"/>
      <c r="AG91" s="454"/>
      <c r="AH91" s="452"/>
      <c r="AI91" s="453"/>
      <c r="AJ91" s="453"/>
      <c r="AK91" s="453"/>
      <c r="AL91" s="453"/>
      <c r="AM91" s="453"/>
      <c r="AN91" s="454"/>
      <c r="AO91" s="452"/>
      <c r="AP91" s="453"/>
      <c r="AQ91" s="453"/>
      <c r="AR91" s="453"/>
      <c r="AS91" s="453"/>
      <c r="AT91" s="453"/>
      <c r="AU91" s="454"/>
      <c r="AV91" s="452"/>
      <c r="AW91" s="453"/>
      <c r="AX91" s="453"/>
      <c r="AY91" s="453"/>
      <c r="AZ91" s="453"/>
      <c r="BA91" s="453"/>
      <c r="BB91" s="454"/>
      <c r="BC91" s="452"/>
      <c r="BD91" s="453"/>
      <c r="BE91" s="455"/>
      <c r="BF91" s="1168"/>
      <c r="BG91" s="1169"/>
      <c r="BH91" s="1170"/>
      <c r="BI91" s="1171"/>
      <c r="BJ91" s="1172"/>
      <c r="BK91" s="1173"/>
      <c r="BL91" s="1173"/>
      <c r="BM91" s="1173"/>
      <c r="BN91" s="1174"/>
    </row>
    <row r="92" spans="2:66" ht="20.25" customHeight="1" x14ac:dyDescent="0.15">
      <c r="B92" s="1211"/>
      <c r="C92" s="1212"/>
      <c r="D92" s="1213"/>
      <c r="E92" s="1188"/>
      <c r="F92" s="1189"/>
      <c r="G92" s="1214"/>
      <c r="H92" s="1215"/>
      <c r="I92" s="462"/>
      <c r="J92" s="463">
        <f>G91</f>
        <v>0</v>
      </c>
      <c r="K92" s="462"/>
      <c r="L92" s="463">
        <f>M91</f>
        <v>0</v>
      </c>
      <c r="M92" s="1216"/>
      <c r="N92" s="1217"/>
      <c r="O92" s="1218"/>
      <c r="P92" s="1219"/>
      <c r="Q92" s="1219"/>
      <c r="R92" s="1215"/>
      <c r="S92" s="1162"/>
      <c r="T92" s="1163"/>
      <c r="U92" s="1163"/>
      <c r="V92" s="1163"/>
      <c r="W92" s="1164"/>
      <c r="X92" s="456" t="s">
        <v>980</v>
      </c>
      <c r="Y92" s="457"/>
      <c r="Z92" s="458"/>
      <c r="AA92" s="444" t="str">
        <f>IF(AA91="","",VLOOKUP(AA91,勤務形態一覧表_シフト記号表!$C$6:$L$47,10,FALSE))</f>
        <v/>
      </c>
      <c r="AB92" s="445" t="str">
        <f>IF(AB91="","",VLOOKUP(AB91,勤務形態一覧表_シフト記号表!$C$6:$L$47,10,FALSE))</f>
        <v/>
      </c>
      <c r="AC92" s="445" t="str">
        <f>IF(AC91="","",VLOOKUP(AC91,勤務形態一覧表_シフト記号表!$C$6:$L$47,10,FALSE))</f>
        <v/>
      </c>
      <c r="AD92" s="445" t="str">
        <f>IF(AD91="","",VLOOKUP(AD91,勤務形態一覧表_シフト記号表!$C$6:$L$47,10,FALSE))</f>
        <v/>
      </c>
      <c r="AE92" s="445" t="str">
        <f>IF(AE91="","",VLOOKUP(AE91,勤務形態一覧表_シフト記号表!$C$6:$L$47,10,FALSE))</f>
        <v/>
      </c>
      <c r="AF92" s="445" t="str">
        <f>IF(AF91="","",VLOOKUP(AF91,勤務形態一覧表_シフト記号表!$C$6:$L$47,10,FALSE))</f>
        <v/>
      </c>
      <c r="AG92" s="446" t="str">
        <f>IF(AG91="","",VLOOKUP(AG91,勤務形態一覧表_シフト記号表!$C$6:$L$47,10,FALSE))</f>
        <v/>
      </c>
      <c r="AH92" s="444" t="str">
        <f>IF(AH91="","",VLOOKUP(AH91,勤務形態一覧表_シフト記号表!$C$6:$L$47,10,FALSE))</f>
        <v/>
      </c>
      <c r="AI92" s="445" t="str">
        <f>IF(AI91="","",VLOOKUP(AI91,勤務形態一覧表_シフト記号表!$C$6:$L$47,10,FALSE))</f>
        <v/>
      </c>
      <c r="AJ92" s="445" t="str">
        <f>IF(AJ91="","",VLOOKUP(AJ91,勤務形態一覧表_シフト記号表!$C$6:$L$47,10,FALSE))</f>
        <v/>
      </c>
      <c r="AK92" s="445" t="str">
        <f>IF(AK91="","",VLOOKUP(AK91,勤務形態一覧表_シフト記号表!$C$6:$L$47,10,FALSE))</f>
        <v/>
      </c>
      <c r="AL92" s="445" t="str">
        <f>IF(AL91="","",VLOOKUP(AL91,勤務形態一覧表_シフト記号表!$C$6:$L$47,10,FALSE))</f>
        <v/>
      </c>
      <c r="AM92" s="445" t="str">
        <f>IF(AM91="","",VLOOKUP(AM91,勤務形態一覧表_シフト記号表!$C$6:$L$47,10,FALSE))</f>
        <v/>
      </c>
      <c r="AN92" s="446" t="str">
        <f>IF(AN91="","",VLOOKUP(AN91,勤務形態一覧表_シフト記号表!$C$6:$L$47,10,FALSE))</f>
        <v/>
      </c>
      <c r="AO92" s="444" t="str">
        <f>IF(AO91="","",VLOOKUP(AO91,勤務形態一覧表_シフト記号表!$C$6:$L$47,10,FALSE))</f>
        <v/>
      </c>
      <c r="AP92" s="445" t="str">
        <f>IF(AP91="","",VLOOKUP(AP91,勤務形態一覧表_シフト記号表!$C$6:$L$47,10,FALSE))</f>
        <v/>
      </c>
      <c r="AQ92" s="445" t="str">
        <f>IF(AQ91="","",VLOOKUP(AQ91,勤務形態一覧表_シフト記号表!$C$6:$L$47,10,FALSE))</f>
        <v/>
      </c>
      <c r="AR92" s="445" t="str">
        <f>IF(AR91="","",VLOOKUP(AR91,勤務形態一覧表_シフト記号表!$C$6:$L$47,10,FALSE))</f>
        <v/>
      </c>
      <c r="AS92" s="445" t="str">
        <f>IF(AS91="","",VLOOKUP(AS91,勤務形態一覧表_シフト記号表!$C$6:$L$47,10,FALSE))</f>
        <v/>
      </c>
      <c r="AT92" s="445" t="str">
        <f>IF(AT91="","",VLOOKUP(AT91,勤務形態一覧表_シフト記号表!$C$6:$L$47,10,FALSE))</f>
        <v/>
      </c>
      <c r="AU92" s="446" t="str">
        <f>IF(AU91="","",VLOOKUP(AU91,勤務形態一覧表_シフト記号表!$C$6:$L$47,10,FALSE))</f>
        <v/>
      </c>
      <c r="AV92" s="444" t="str">
        <f>IF(AV91="","",VLOOKUP(AV91,勤務形態一覧表_シフト記号表!$C$6:$L$47,10,FALSE))</f>
        <v/>
      </c>
      <c r="AW92" s="445" t="str">
        <f>IF(AW91="","",VLOOKUP(AW91,勤務形態一覧表_シフト記号表!$C$6:$L$47,10,FALSE))</f>
        <v/>
      </c>
      <c r="AX92" s="445" t="str">
        <f>IF(AX91="","",VLOOKUP(AX91,勤務形態一覧表_シフト記号表!$C$6:$L$47,10,FALSE))</f>
        <v/>
      </c>
      <c r="AY92" s="445" t="str">
        <f>IF(AY91="","",VLOOKUP(AY91,勤務形態一覧表_シフト記号表!$C$6:$L$47,10,FALSE))</f>
        <v/>
      </c>
      <c r="AZ92" s="445" t="str">
        <f>IF(AZ91="","",VLOOKUP(AZ91,勤務形態一覧表_シフト記号表!$C$6:$L$47,10,FALSE))</f>
        <v/>
      </c>
      <c r="BA92" s="445" t="str">
        <f>IF(BA91="","",VLOOKUP(BA91,勤務形態一覧表_シフト記号表!$C$6:$L$47,10,FALSE))</f>
        <v/>
      </c>
      <c r="BB92" s="446" t="str">
        <f>IF(BB91="","",VLOOKUP(BB91,勤務形態一覧表_シフト記号表!$C$6:$L$47,10,FALSE))</f>
        <v/>
      </c>
      <c r="BC92" s="444" t="str">
        <f>IF(BC91="","",VLOOKUP(BC91,勤務形態一覧表_シフト記号表!$C$6:$L$47,10,FALSE))</f>
        <v/>
      </c>
      <c r="BD92" s="445" t="str">
        <f>IF(BD91="","",VLOOKUP(BD91,勤務形態一覧表_シフト記号表!$C$6:$L$47,10,FALSE))</f>
        <v/>
      </c>
      <c r="BE92" s="445" t="str">
        <f>IF(BE91="","",VLOOKUP(BE91,勤務形態一覧表_シフト記号表!$C$6:$L$47,10,FALSE))</f>
        <v/>
      </c>
      <c r="BF92" s="1208">
        <f>IF($BI$3="４週",SUM(AA92:BB92),IF($BI$3="暦月",SUM(AA92:BE92),""))</f>
        <v>0</v>
      </c>
      <c r="BG92" s="1209"/>
      <c r="BH92" s="1210">
        <f>IF($BI$3="４週",BF92/4,IF($BI$3="暦月",(BF92/($BI$8/7)),""))</f>
        <v>0</v>
      </c>
      <c r="BI92" s="1209"/>
      <c r="BJ92" s="1205"/>
      <c r="BK92" s="1206"/>
      <c r="BL92" s="1206"/>
      <c r="BM92" s="1206"/>
      <c r="BN92" s="1207"/>
    </row>
    <row r="93" spans="2:66" ht="20.25" customHeight="1" x14ac:dyDescent="0.15">
      <c r="B93" s="1183">
        <f>B91+1</f>
        <v>39</v>
      </c>
      <c r="C93" s="1185"/>
      <c r="D93" s="1187"/>
      <c r="E93" s="1188"/>
      <c r="F93" s="1189"/>
      <c r="G93" s="1193"/>
      <c r="H93" s="1194"/>
      <c r="I93" s="439"/>
      <c r="J93" s="440"/>
      <c r="K93" s="439"/>
      <c r="L93" s="440"/>
      <c r="M93" s="1197"/>
      <c r="N93" s="1198"/>
      <c r="O93" s="1201"/>
      <c r="P93" s="1202"/>
      <c r="Q93" s="1202"/>
      <c r="R93" s="1194"/>
      <c r="S93" s="1162"/>
      <c r="T93" s="1163"/>
      <c r="U93" s="1163"/>
      <c r="V93" s="1163"/>
      <c r="W93" s="1164"/>
      <c r="X93" s="459" t="s">
        <v>979</v>
      </c>
      <c r="Y93" s="460"/>
      <c r="Z93" s="461"/>
      <c r="AA93" s="452"/>
      <c r="AB93" s="453"/>
      <c r="AC93" s="453"/>
      <c r="AD93" s="453"/>
      <c r="AE93" s="453"/>
      <c r="AF93" s="453"/>
      <c r="AG93" s="454"/>
      <c r="AH93" s="452"/>
      <c r="AI93" s="453"/>
      <c r="AJ93" s="453"/>
      <c r="AK93" s="453"/>
      <c r="AL93" s="453"/>
      <c r="AM93" s="453"/>
      <c r="AN93" s="454"/>
      <c r="AO93" s="452"/>
      <c r="AP93" s="453"/>
      <c r="AQ93" s="453"/>
      <c r="AR93" s="453"/>
      <c r="AS93" s="453"/>
      <c r="AT93" s="453"/>
      <c r="AU93" s="454"/>
      <c r="AV93" s="452"/>
      <c r="AW93" s="453"/>
      <c r="AX93" s="453"/>
      <c r="AY93" s="453"/>
      <c r="AZ93" s="453"/>
      <c r="BA93" s="453"/>
      <c r="BB93" s="454"/>
      <c r="BC93" s="452"/>
      <c r="BD93" s="453"/>
      <c r="BE93" s="455"/>
      <c r="BF93" s="1168"/>
      <c r="BG93" s="1169"/>
      <c r="BH93" s="1170"/>
      <c r="BI93" s="1171"/>
      <c r="BJ93" s="1172"/>
      <c r="BK93" s="1173"/>
      <c r="BL93" s="1173"/>
      <c r="BM93" s="1173"/>
      <c r="BN93" s="1174"/>
    </row>
    <row r="94" spans="2:66" ht="20.25" customHeight="1" x14ac:dyDescent="0.15">
      <c r="B94" s="1211"/>
      <c r="C94" s="1212"/>
      <c r="D94" s="1213"/>
      <c r="E94" s="1188"/>
      <c r="F94" s="1189"/>
      <c r="G94" s="1214"/>
      <c r="H94" s="1215"/>
      <c r="I94" s="462"/>
      <c r="J94" s="463">
        <f>G93</f>
        <v>0</v>
      </c>
      <c r="K94" s="462"/>
      <c r="L94" s="463">
        <f>M93</f>
        <v>0</v>
      </c>
      <c r="M94" s="1216"/>
      <c r="N94" s="1217"/>
      <c r="O94" s="1218"/>
      <c r="P94" s="1219"/>
      <c r="Q94" s="1219"/>
      <c r="R94" s="1215"/>
      <c r="S94" s="1162"/>
      <c r="T94" s="1163"/>
      <c r="U94" s="1163"/>
      <c r="V94" s="1163"/>
      <c r="W94" s="1164"/>
      <c r="X94" s="456" t="s">
        <v>980</v>
      </c>
      <c r="Y94" s="457"/>
      <c r="Z94" s="458"/>
      <c r="AA94" s="444" t="str">
        <f>IF(AA93="","",VLOOKUP(AA93,勤務形態一覧表_シフト記号表!$C$6:$L$47,10,FALSE))</f>
        <v/>
      </c>
      <c r="AB94" s="445" t="str">
        <f>IF(AB93="","",VLOOKUP(AB93,勤務形態一覧表_シフト記号表!$C$6:$L$47,10,FALSE))</f>
        <v/>
      </c>
      <c r="AC94" s="445" t="str">
        <f>IF(AC93="","",VLOOKUP(AC93,勤務形態一覧表_シフト記号表!$C$6:$L$47,10,FALSE))</f>
        <v/>
      </c>
      <c r="AD94" s="445" t="str">
        <f>IF(AD93="","",VLOOKUP(AD93,勤務形態一覧表_シフト記号表!$C$6:$L$47,10,FALSE))</f>
        <v/>
      </c>
      <c r="AE94" s="445" t="str">
        <f>IF(AE93="","",VLOOKUP(AE93,勤務形態一覧表_シフト記号表!$C$6:$L$47,10,FALSE))</f>
        <v/>
      </c>
      <c r="AF94" s="445" t="str">
        <f>IF(AF93="","",VLOOKUP(AF93,勤務形態一覧表_シフト記号表!$C$6:$L$47,10,FALSE))</f>
        <v/>
      </c>
      <c r="AG94" s="446" t="str">
        <f>IF(AG93="","",VLOOKUP(AG93,勤務形態一覧表_シフト記号表!$C$6:$L$47,10,FALSE))</f>
        <v/>
      </c>
      <c r="AH94" s="444" t="str">
        <f>IF(AH93="","",VLOOKUP(AH93,勤務形態一覧表_シフト記号表!$C$6:$L$47,10,FALSE))</f>
        <v/>
      </c>
      <c r="AI94" s="445" t="str">
        <f>IF(AI93="","",VLOOKUP(AI93,勤務形態一覧表_シフト記号表!$C$6:$L$47,10,FALSE))</f>
        <v/>
      </c>
      <c r="AJ94" s="445" t="str">
        <f>IF(AJ93="","",VLOOKUP(AJ93,勤務形態一覧表_シフト記号表!$C$6:$L$47,10,FALSE))</f>
        <v/>
      </c>
      <c r="AK94" s="445" t="str">
        <f>IF(AK93="","",VLOOKUP(AK93,勤務形態一覧表_シフト記号表!$C$6:$L$47,10,FALSE))</f>
        <v/>
      </c>
      <c r="AL94" s="445" t="str">
        <f>IF(AL93="","",VLOOKUP(AL93,勤務形態一覧表_シフト記号表!$C$6:$L$47,10,FALSE))</f>
        <v/>
      </c>
      <c r="AM94" s="445" t="str">
        <f>IF(AM93="","",VLOOKUP(AM93,勤務形態一覧表_シフト記号表!$C$6:$L$47,10,FALSE))</f>
        <v/>
      </c>
      <c r="AN94" s="446" t="str">
        <f>IF(AN93="","",VLOOKUP(AN93,勤務形態一覧表_シフト記号表!$C$6:$L$47,10,FALSE))</f>
        <v/>
      </c>
      <c r="AO94" s="444" t="str">
        <f>IF(AO93="","",VLOOKUP(AO93,勤務形態一覧表_シフト記号表!$C$6:$L$47,10,FALSE))</f>
        <v/>
      </c>
      <c r="AP94" s="445" t="str">
        <f>IF(AP93="","",VLOOKUP(AP93,勤務形態一覧表_シフト記号表!$C$6:$L$47,10,FALSE))</f>
        <v/>
      </c>
      <c r="AQ94" s="445" t="str">
        <f>IF(AQ93="","",VLOOKUP(AQ93,勤務形態一覧表_シフト記号表!$C$6:$L$47,10,FALSE))</f>
        <v/>
      </c>
      <c r="AR94" s="445" t="str">
        <f>IF(AR93="","",VLOOKUP(AR93,勤務形態一覧表_シフト記号表!$C$6:$L$47,10,FALSE))</f>
        <v/>
      </c>
      <c r="AS94" s="445" t="str">
        <f>IF(AS93="","",VLOOKUP(AS93,勤務形態一覧表_シフト記号表!$C$6:$L$47,10,FALSE))</f>
        <v/>
      </c>
      <c r="AT94" s="445" t="str">
        <f>IF(AT93="","",VLOOKUP(AT93,勤務形態一覧表_シフト記号表!$C$6:$L$47,10,FALSE))</f>
        <v/>
      </c>
      <c r="AU94" s="446" t="str">
        <f>IF(AU93="","",VLOOKUP(AU93,勤務形態一覧表_シフト記号表!$C$6:$L$47,10,FALSE))</f>
        <v/>
      </c>
      <c r="AV94" s="444" t="str">
        <f>IF(AV93="","",VLOOKUP(AV93,勤務形態一覧表_シフト記号表!$C$6:$L$47,10,FALSE))</f>
        <v/>
      </c>
      <c r="AW94" s="445" t="str">
        <f>IF(AW93="","",VLOOKUP(AW93,勤務形態一覧表_シフト記号表!$C$6:$L$47,10,FALSE))</f>
        <v/>
      </c>
      <c r="AX94" s="445" t="str">
        <f>IF(AX93="","",VLOOKUP(AX93,勤務形態一覧表_シフト記号表!$C$6:$L$47,10,FALSE))</f>
        <v/>
      </c>
      <c r="AY94" s="445" t="str">
        <f>IF(AY93="","",VLOOKUP(AY93,勤務形態一覧表_シフト記号表!$C$6:$L$47,10,FALSE))</f>
        <v/>
      </c>
      <c r="AZ94" s="445" t="str">
        <f>IF(AZ93="","",VLOOKUP(AZ93,勤務形態一覧表_シフト記号表!$C$6:$L$47,10,FALSE))</f>
        <v/>
      </c>
      <c r="BA94" s="445" t="str">
        <f>IF(BA93="","",VLOOKUP(BA93,勤務形態一覧表_シフト記号表!$C$6:$L$47,10,FALSE))</f>
        <v/>
      </c>
      <c r="BB94" s="446" t="str">
        <f>IF(BB93="","",VLOOKUP(BB93,勤務形態一覧表_シフト記号表!$C$6:$L$47,10,FALSE))</f>
        <v/>
      </c>
      <c r="BC94" s="444" t="str">
        <f>IF(BC93="","",VLOOKUP(BC93,勤務形態一覧表_シフト記号表!$C$6:$L$47,10,FALSE))</f>
        <v/>
      </c>
      <c r="BD94" s="445" t="str">
        <f>IF(BD93="","",VLOOKUP(BD93,勤務形態一覧表_シフト記号表!$C$6:$L$47,10,FALSE))</f>
        <v/>
      </c>
      <c r="BE94" s="445" t="str">
        <f>IF(BE93="","",VLOOKUP(BE93,勤務形態一覧表_シフト記号表!$C$6:$L$47,10,FALSE))</f>
        <v/>
      </c>
      <c r="BF94" s="1208">
        <f>IF($BI$3="４週",SUM(AA94:BB94),IF($BI$3="暦月",SUM(AA94:BE94),""))</f>
        <v>0</v>
      </c>
      <c r="BG94" s="1209"/>
      <c r="BH94" s="1210">
        <f>IF($BI$3="４週",BF94/4,IF($BI$3="暦月",(BF94/($BI$8/7)),""))</f>
        <v>0</v>
      </c>
      <c r="BI94" s="1209"/>
      <c r="BJ94" s="1205"/>
      <c r="BK94" s="1206"/>
      <c r="BL94" s="1206"/>
      <c r="BM94" s="1206"/>
      <c r="BN94" s="1207"/>
    </row>
    <row r="95" spans="2:66" ht="20.25" customHeight="1" x14ac:dyDescent="0.15">
      <c r="B95" s="1183">
        <f>B93+1</f>
        <v>40</v>
      </c>
      <c r="C95" s="1185"/>
      <c r="D95" s="1187"/>
      <c r="E95" s="1188"/>
      <c r="F95" s="1189"/>
      <c r="G95" s="1193"/>
      <c r="H95" s="1194"/>
      <c r="I95" s="439"/>
      <c r="J95" s="440"/>
      <c r="K95" s="439"/>
      <c r="L95" s="440"/>
      <c r="M95" s="1197"/>
      <c r="N95" s="1198"/>
      <c r="O95" s="1201"/>
      <c r="P95" s="1202"/>
      <c r="Q95" s="1202"/>
      <c r="R95" s="1194"/>
      <c r="S95" s="1162"/>
      <c r="T95" s="1163"/>
      <c r="U95" s="1163"/>
      <c r="V95" s="1163"/>
      <c r="W95" s="1164"/>
      <c r="X95" s="459" t="s">
        <v>979</v>
      </c>
      <c r="Y95" s="460"/>
      <c r="Z95" s="461"/>
      <c r="AA95" s="452"/>
      <c r="AB95" s="453"/>
      <c r="AC95" s="453"/>
      <c r="AD95" s="453"/>
      <c r="AE95" s="453"/>
      <c r="AF95" s="453"/>
      <c r="AG95" s="454"/>
      <c r="AH95" s="452"/>
      <c r="AI95" s="453"/>
      <c r="AJ95" s="453"/>
      <c r="AK95" s="453"/>
      <c r="AL95" s="453"/>
      <c r="AM95" s="453"/>
      <c r="AN95" s="454"/>
      <c r="AO95" s="452"/>
      <c r="AP95" s="453"/>
      <c r="AQ95" s="453"/>
      <c r="AR95" s="453"/>
      <c r="AS95" s="453"/>
      <c r="AT95" s="453"/>
      <c r="AU95" s="454"/>
      <c r="AV95" s="452"/>
      <c r="AW95" s="453"/>
      <c r="AX95" s="453"/>
      <c r="AY95" s="453"/>
      <c r="AZ95" s="453"/>
      <c r="BA95" s="453"/>
      <c r="BB95" s="454"/>
      <c r="BC95" s="452"/>
      <c r="BD95" s="453"/>
      <c r="BE95" s="455"/>
      <c r="BF95" s="1168"/>
      <c r="BG95" s="1169"/>
      <c r="BH95" s="1170"/>
      <c r="BI95" s="1171"/>
      <c r="BJ95" s="1172"/>
      <c r="BK95" s="1173"/>
      <c r="BL95" s="1173"/>
      <c r="BM95" s="1173"/>
      <c r="BN95" s="1174"/>
    </row>
    <row r="96" spans="2:66" ht="20.25" customHeight="1" x14ac:dyDescent="0.15">
      <c r="B96" s="1211"/>
      <c r="C96" s="1212"/>
      <c r="D96" s="1213"/>
      <c r="E96" s="1188"/>
      <c r="F96" s="1189"/>
      <c r="G96" s="1214"/>
      <c r="H96" s="1215"/>
      <c r="I96" s="462"/>
      <c r="J96" s="463">
        <f>G95</f>
        <v>0</v>
      </c>
      <c r="K96" s="462"/>
      <c r="L96" s="463">
        <f>M95</f>
        <v>0</v>
      </c>
      <c r="M96" s="1216"/>
      <c r="N96" s="1217"/>
      <c r="O96" s="1218"/>
      <c r="P96" s="1219"/>
      <c r="Q96" s="1219"/>
      <c r="R96" s="1215"/>
      <c r="S96" s="1162"/>
      <c r="T96" s="1163"/>
      <c r="U96" s="1163"/>
      <c r="V96" s="1163"/>
      <c r="W96" s="1164"/>
      <c r="X96" s="456" t="s">
        <v>980</v>
      </c>
      <c r="Y96" s="457"/>
      <c r="Z96" s="458"/>
      <c r="AA96" s="444" t="str">
        <f>IF(AA95="","",VLOOKUP(AA95,勤務形態一覧表_シフト記号表!$C$6:$L$47,10,FALSE))</f>
        <v/>
      </c>
      <c r="AB96" s="445" t="str">
        <f>IF(AB95="","",VLOOKUP(AB95,勤務形態一覧表_シフト記号表!$C$6:$L$47,10,FALSE))</f>
        <v/>
      </c>
      <c r="AC96" s="445" t="str">
        <f>IF(AC95="","",VLOOKUP(AC95,勤務形態一覧表_シフト記号表!$C$6:$L$47,10,FALSE))</f>
        <v/>
      </c>
      <c r="AD96" s="445" t="str">
        <f>IF(AD95="","",VLOOKUP(AD95,勤務形態一覧表_シフト記号表!$C$6:$L$47,10,FALSE))</f>
        <v/>
      </c>
      <c r="AE96" s="445" t="str">
        <f>IF(AE95="","",VLOOKUP(AE95,勤務形態一覧表_シフト記号表!$C$6:$L$47,10,FALSE))</f>
        <v/>
      </c>
      <c r="AF96" s="445" t="str">
        <f>IF(AF95="","",VLOOKUP(AF95,勤務形態一覧表_シフト記号表!$C$6:$L$47,10,FALSE))</f>
        <v/>
      </c>
      <c r="AG96" s="446" t="str">
        <f>IF(AG95="","",VLOOKUP(AG95,勤務形態一覧表_シフト記号表!$C$6:$L$47,10,FALSE))</f>
        <v/>
      </c>
      <c r="AH96" s="444" t="str">
        <f>IF(AH95="","",VLOOKUP(AH95,勤務形態一覧表_シフト記号表!$C$6:$L$47,10,FALSE))</f>
        <v/>
      </c>
      <c r="AI96" s="445" t="str">
        <f>IF(AI95="","",VLOOKUP(AI95,勤務形態一覧表_シフト記号表!$C$6:$L$47,10,FALSE))</f>
        <v/>
      </c>
      <c r="AJ96" s="445" t="str">
        <f>IF(AJ95="","",VLOOKUP(AJ95,勤務形態一覧表_シフト記号表!$C$6:$L$47,10,FALSE))</f>
        <v/>
      </c>
      <c r="AK96" s="445" t="str">
        <f>IF(AK95="","",VLOOKUP(AK95,勤務形態一覧表_シフト記号表!$C$6:$L$47,10,FALSE))</f>
        <v/>
      </c>
      <c r="AL96" s="445" t="str">
        <f>IF(AL95="","",VLOOKUP(AL95,勤務形態一覧表_シフト記号表!$C$6:$L$47,10,FALSE))</f>
        <v/>
      </c>
      <c r="AM96" s="445" t="str">
        <f>IF(AM95="","",VLOOKUP(AM95,勤務形態一覧表_シフト記号表!$C$6:$L$47,10,FALSE))</f>
        <v/>
      </c>
      <c r="AN96" s="446" t="str">
        <f>IF(AN95="","",VLOOKUP(AN95,勤務形態一覧表_シフト記号表!$C$6:$L$47,10,FALSE))</f>
        <v/>
      </c>
      <c r="AO96" s="444" t="str">
        <f>IF(AO95="","",VLOOKUP(AO95,勤務形態一覧表_シフト記号表!$C$6:$L$47,10,FALSE))</f>
        <v/>
      </c>
      <c r="AP96" s="445" t="str">
        <f>IF(AP95="","",VLOOKUP(AP95,勤務形態一覧表_シフト記号表!$C$6:$L$47,10,FALSE))</f>
        <v/>
      </c>
      <c r="AQ96" s="445" t="str">
        <f>IF(AQ95="","",VLOOKUP(AQ95,勤務形態一覧表_シフト記号表!$C$6:$L$47,10,FALSE))</f>
        <v/>
      </c>
      <c r="AR96" s="445" t="str">
        <f>IF(AR95="","",VLOOKUP(AR95,勤務形態一覧表_シフト記号表!$C$6:$L$47,10,FALSE))</f>
        <v/>
      </c>
      <c r="AS96" s="445" t="str">
        <f>IF(AS95="","",VLOOKUP(AS95,勤務形態一覧表_シフト記号表!$C$6:$L$47,10,FALSE))</f>
        <v/>
      </c>
      <c r="AT96" s="445" t="str">
        <f>IF(AT95="","",VLOOKUP(AT95,勤務形態一覧表_シフト記号表!$C$6:$L$47,10,FALSE))</f>
        <v/>
      </c>
      <c r="AU96" s="446" t="str">
        <f>IF(AU95="","",VLOOKUP(AU95,勤務形態一覧表_シフト記号表!$C$6:$L$47,10,FALSE))</f>
        <v/>
      </c>
      <c r="AV96" s="444" t="str">
        <f>IF(AV95="","",VLOOKUP(AV95,勤務形態一覧表_シフト記号表!$C$6:$L$47,10,FALSE))</f>
        <v/>
      </c>
      <c r="AW96" s="445" t="str">
        <f>IF(AW95="","",VLOOKUP(AW95,勤務形態一覧表_シフト記号表!$C$6:$L$47,10,FALSE))</f>
        <v/>
      </c>
      <c r="AX96" s="445" t="str">
        <f>IF(AX95="","",VLOOKUP(AX95,勤務形態一覧表_シフト記号表!$C$6:$L$47,10,FALSE))</f>
        <v/>
      </c>
      <c r="AY96" s="445" t="str">
        <f>IF(AY95="","",VLOOKUP(AY95,勤務形態一覧表_シフト記号表!$C$6:$L$47,10,FALSE))</f>
        <v/>
      </c>
      <c r="AZ96" s="445" t="str">
        <f>IF(AZ95="","",VLOOKUP(AZ95,勤務形態一覧表_シフト記号表!$C$6:$L$47,10,FALSE))</f>
        <v/>
      </c>
      <c r="BA96" s="445" t="str">
        <f>IF(BA95="","",VLOOKUP(BA95,勤務形態一覧表_シフト記号表!$C$6:$L$47,10,FALSE))</f>
        <v/>
      </c>
      <c r="BB96" s="446" t="str">
        <f>IF(BB95="","",VLOOKUP(BB95,勤務形態一覧表_シフト記号表!$C$6:$L$47,10,FALSE))</f>
        <v/>
      </c>
      <c r="BC96" s="444" t="str">
        <f>IF(BC95="","",VLOOKUP(BC95,勤務形態一覧表_シフト記号表!$C$6:$L$47,10,FALSE))</f>
        <v/>
      </c>
      <c r="BD96" s="445" t="str">
        <f>IF(BD95="","",VLOOKUP(BD95,勤務形態一覧表_シフト記号表!$C$6:$L$47,10,FALSE))</f>
        <v/>
      </c>
      <c r="BE96" s="445" t="str">
        <f>IF(BE95="","",VLOOKUP(BE95,勤務形態一覧表_シフト記号表!$C$6:$L$47,10,FALSE))</f>
        <v/>
      </c>
      <c r="BF96" s="1208">
        <f>IF($BI$3="４週",SUM(AA96:BB96),IF($BI$3="暦月",SUM(AA96:BE96),""))</f>
        <v>0</v>
      </c>
      <c r="BG96" s="1209"/>
      <c r="BH96" s="1210">
        <f>IF($BI$3="４週",BF96/4,IF($BI$3="暦月",(BF96/($BI$8/7)),""))</f>
        <v>0</v>
      </c>
      <c r="BI96" s="1209"/>
      <c r="BJ96" s="1205"/>
      <c r="BK96" s="1206"/>
      <c r="BL96" s="1206"/>
      <c r="BM96" s="1206"/>
      <c r="BN96" s="1207"/>
    </row>
    <row r="97" spans="2:66" ht="20.25" customHeight="1" x14ac:dyDescent="0.15">
      <c r="B97" s="1183">
        <f>B95+1</f>
        <v>41</v>
      </c>
      <c r="C97" s="1185"/>
      <c r="D97" s="1187"/>
      <c r="E97" s="1188"/>
      <c r="F97" s="1189"/>
      <c r="G97" s="1193"/>
      <c r="H97" s="1194"/>
      <c r="I97" s="439"/>
      <c r="J97" s="440"/>
      <c r="K97" s="439"/>
      <c r="L97" s="440"/>
      <c r="M97" s="1197"/>
      <c r="N97" s="1198"/>
      <c r="O97" s="1201"/>
      <c r="P97" s="1202"/>
      <c r="Q97" s="1202"/>
      <c r="R97" s="1194"/>
      <c r="S97" s="1162"/>
      <c r="T97" s="1163"/>
      <c r="U97" s="1163"/>
      <c r="V97" s="1163"/>
      <c r="W97" s="1164"/>
      <c r="X97" s="459" t="s">
        <v>979</v>
      </c>
      <c r="Y97" s="460"/>
      <c r="Z97" s="461"/>
      <c r="AA97" s="452"/>
      <c r="AB97" s="453"/>
      <c r="AC97" s="453"/>
      <c r="AD97" s="453"/>
      <c r="AE97" s="453"/>
      <c r="AF97" s="453"/>
      <c r="AG97" s="454"/>
      <c r="AH97" s="452"/>
      <c r="AI97" s="453"/>
      <c r="AJ97" s="453"/>
      <c r="AK97" s="453"/>
      <c r="AL97" s="453"/>
      <c r="AM97" s="453"/>
      <c r="AN97" s="454"/>
      <c r="AO97" s="452"/>
      <c r="AP97" s="453"/>
      <c r="AQ97" s="453"/>
      <c r="AR97" s="453"/>
      <c r="AS97" s="453"/>
      <c r="AT97" s="453"/>
      <c r="AU97" s="454"/>
      <c r="AV97" s="452"/>
      <c r="AW97" s="453"/>
      <c r="AX97" s="453"/>
      <c r="AY97" s="453"/>
      <c r="AZ97" s="453"/>
      <c r="BA97" s="453"/>
      <c r="BB97" s="454"/>
      <c r="BC97" s="452"/>
      <c r="BD97" s="453"/>
      <c r="BE97" s="455"/>
      <c r="BF97" s="1168"/>
      <c r="BG97" s="1169"/>
      <c r="BH97" s="1170"/>
      <c r="BI97" s="1171"/>
      <c r="BJ97" s="1172"/>
      <c r="BK97" s="1173"/>
      <c r="BL97" s="1173"/>
      <c r="BM97" s="1173"/>
      <c r="BN97" s="1174"/>
    </row>
    <row r="98" spans="2:66" ht="20.25" customHeight="1" x14ac:dyDescent="0.15">
      <c r="B98" s="1211"/>
      <c r="C98" s="1212"/>
      <c r="D98" s="1213"/>
      <c r="E98" s="1188"/>
      <c r="F98" s="1189"/>
      <c r="G98" s="1214"/>
      <c r="H98" s="1215"/>
      <c r="I98" s="462"/>
      <c r="J98" s="463">
        <f>G97</f>
        <v>0</v>
      </c>
      <c r="K98" s="462"/>
      <c r="L98" s="463">
        <f>M97</f>
        <v>0</v>
      </c>
      <c r="M98" s="1216"/>
      <c r="N98" s="1217"/>
      <c r="O98" s="1218"/>
      <c r="P98" s="1219"/>
      <c r="Q98" s="1219"/>
      <c r="R98" s="1215"/>
      <c r="S98" s="1162"/>
      <c r="T98" s="1163"/>
      <c r="U98" s="1163"/>
      <c r="V98" s="1163"/>
      <c r="W98" s="1164"/>
      <c r="X98" s="456" t="s">
        <v>980</v>
      </c>
      <c r="Y98" s="457"/>
      <c r="Z98" s="458"/>
      <c r="AA98" s="444" t="str">
        <f>IF(AA97="","",VLOOKUP(AA97,勤務形態一覧表_シフト記号表!$C$6:$L$47,10,FALSE))</f>
        <v/>
      </c>
      <c r="AB98" s="445" t="str">
        <f>IF(AB97="","",VLOOKUP(AB97,勤務形態一覧表_シフト記号表!$C$6:$L$47,10,FALSE))</f>
        <v/>
      </c>
      <c r="AC98" s="445" t="str">
        <f>IF(AC97="","",VLOOKUP(AC97,勤務形態一覧表_シフト記号表!$C$6:$L$47,10,FALSE))</f>
        <v/>
      </c>
      <c r="AD98" s="445" t="str">
        <f>IF(AD97="","",VLOOKUP(AD97,勤務形態一覧表_シフト記号表!$C$6:$L$47,10,FALSE))</f>
        <v/>
      </c>
      <c r="AE98" s="445" t="str">
        <f>IF(AE97="","",VLOOKUP(AE97,勤務形態一覧表_シフト記号表!$C$6:$L$47,10,FALSE))</f>
        <v/>
      </c>
      <c r="AF98" s="445" t="str">
        <f>IF(AF97="","",VLOOKUP(AF97,勤務形態一覧表_シフト記号表!$C$6:$L$47,10,FALSE))</f>
        <v/>
      </c>
      <c r="AG98" s="446" t="str">
        <f>IF(AG97="","",VLOOKUP(AG97,勤務形態一覧表_シフト記号表!$C$6:$L$47,10,FALSE))</f>
        <v/>
      </c>
      <c r="AH98" s="444" t="str">
        <f>IF(AH97="","",VLOOKUP(AH97,勤務形態一覧表_シフト記号表!$C$6:$L$47,10,FALSE))</f>
        <v/>
      </c>
      <c r="AI98" s="445" t="str">
        <f>IF(AI97="","",VLOOKUP(AI97,勤務形態一覧表_シフト記号表!$C$6:$L$47,10,FALSE))</f>
        <v/>
      </c>
      <c r="AJ98" s="445" t="str">
        <f>IF(AJ97="","",VLOOKUP(AJ97,勤務形態一覧表_シフト記号表!$C$6:$L$47,10,FALSE))</f>
        <v/>
      </c>
      <c r="AK98" s="445" t="str">
        <f>IF(AK97="","",VLOOKUP(AK97,勤務形態一覧表_シフト記号表!$C$6:$L$47,10,FALSE))</f>
        <v/>
      </c>
      <c r="AL98" s="445" t="str">
        <f>IF(AL97="","",VLOOKUP(AL97,勤務形態一覧表_シフト記号表!$C$6:$L$47,10,FALSE))</f>
        <v/>
      </c>
      <c r="AM98" s="445" t="str">
        <f>IF(AM97="","",VLOOKUP(AM97,勤務形態一覧表_シフト記号表!$C$6:$L$47,10,FALSE))</f>
        <v/>
      </c>
      <c r="AN98" s="446" t="str">
        <f>IF(AN97="","",VLOOKUP(AN97,勤務形態一覧表_シフト記号表!$C$6:$L$47,10,FALSE))</f>
        <v/>
      </c>
      <c r="AO98" s="444" t="str">
        <f>IF(AO97="","",VLOOKUP(AO97,勤務形態一覧表_シフト記号表!$C$6:$L$47,10,FALSE))</f>
        <v/>
      </c>
      <c r="AP98" s="445" t="str">
        <f>IF(AP97="","",VLOOKUP(AP97,勤務形態一覧表_シフト記号表!$C$6:$L$47,10,FALSE))</f>
        <v/>
      </c>
      <c r="AQ98" s="445" t="str">
        <f>IF(AQ97="","",VLOOKUP(AQ97,勤務形態一覧表_シフト記号表!$C$6:$L$47,10,FALSE))</f>
        <v/>
      </c>
      <c r="AR98" s="445" t="str">
        <f>IF(AR97="","",VLOOKUP(AR97,勤務形態一覧表_シフト記号表!$C$6:$L$47,10,FALSE))</f>
        <v/>
      </c>
      <c r="AS98" s="445" t="str">
        <f>IF(AS97="","",VLOOKUP(AS97,勤務形態一覧表_シフト記号表!$C$6:$L$47,10,FALSE))</f>
        <v/>
      </c>
      <c r="AT98" s="445" t="str">
        <f>IF(AT97="","",VLOOKUP(AT97,勤務形態一覧表_シフト記号表!$C$6:$L$47,10,FALSE))</f>
        <v/>
      </c>
      <c r="AU98" s="446" t="str">
        <f>IF(AU97="","",VLOOKUP(AU97,勤務形態一覧表_シフト記号表!$C$6:$L$47,10,FALSE))</f>
        <v/>
      </c>
      <c r="AV98" s="444" t="str">
        <f>IF(AV97="","",VLOOKUP(AV97,勤務形態一覧表_シフト記号表!$C$6:$L$47,10,FALSE))</f>
        <v/>
      </c>
      <c r="AW98" s="445" t="str">
        <f>IF(AW97="","",VLOOKUP(AW97,勤務形態一覧表_シフト記号表!$C$6:$L$47,10,FALSE))</f>
        <v/>
      </c>
      <c r="AX98" s="445" t="str">
        <f>IF(AX97="","",VLOOKUP(AX97,勤務形態一覧表_シフト記号表!$C$6:$L$47,10,FALSE))</f>
        <v/>
      </c>
      <c r="AY98" s="445" t="str">
        <f>IF(AY97="","",VLOOKUP(AY97,勤務形態一覧表_シフト記号表!$C$6:$L$47,10,FALSE))</f>
        <v/>
      </c>
      <c r="AZ98" s="445" t="str">
        <f>IF(AZ97="","",VLOOKUP(AZ97,勤務形態一覧表_シフト記号表!$C$6:$L$47,10,FALSE))</f>
        <v/>
      </c>
      <c r="BA98" s="445" t="str">
        <f>IF(BA97="","",VLOOKUP(BA97,勤務形態一覧表_シフト記号表!$C$6:$L$47,10,FALSE))</f>
        <v/>
      </c>
      <c r="BB98" s="446" t="str">
        <f>IF(BB97="","",VLOOKUP(BB97,勤務形態一覧表_シフト記号表!$C$6:$L$47,10,FALSE))</f>
        <v/>
      </c>
      <c r="BC98" s="444" t="str">
        <f>IF(BC97="","",VLOOKUP(BC97,勤務形態一覧表_シフト記号表!$C$6:$L$47,10,FALSE))</f>
        <v/>
      </c>
      <c r="BD98" s="445" t="str">
        <f>IF(BD97="","",VLOOKUP(BD97,勤務形態一覧表_シフト記号表!$C$6:$L$47,10,FALSE))</f>
        <v/>
      </c>
      <c r="BE98" s="445" t="str">
        <f>IF(BE97="","",VLOOKUP(BE97,勤務形態一覧表_シフト記号表!$C$6:$L$47,10,FALSE))</f>
        <v/>
      </c>
      <c r="BF98" s="1208">
        <f>IF($BI$3="４週",SUM(AA98:BB98),IF($BI$3="暦月",SUM(AA98:BE98),""))</f>
        <v>0</v>
      </c>
      <c r="BG98" s="1209"/>
      <c r="BH98" s="1210">
        <f>IF($BI$3="４週",BF98/4,IF($BI$3="暦月",(BF98/($BI$8/7)),""))</f>
        <v>0</v>
      </c>
      <c r="BI98" s="1209"/>
      <c r="BJ98" s="1205"/>
      <c r="BK98" s="1206"/>
      <c r="BL98" s="1206"/>
      <c r="BM98" s="1206"/>
      <c r="BN98" s="1207"/>
    </row>
    <row r="99" spans="2:66" ht="20.25" customHeight="1" x14ac:dyDescent="0.15">
      <c r="B99" s="1183">
        <f>B97+1</f>
        <v>42</v>
      </c>
      <c r="C99" s="1185"/>
      <c r="D99" s="1187"/>
      <c r="E99" s="1188"/>
      <c r="F99" s="1189"/>
      <c r="G99" s="1193"/>
      <c r="H99" s="1194"/>
      <c r="I99" s="439"/>
      <c r="J99" s="440"/>
      <c r="K99" s="439"/>
      <c r="L99" s="440"/>
      <c r="M99" s="1197"/>
      <c r="N99" s="1198"/>
      <c r="O99" s="1201"/>
      <c r="P99" s="1202"/>
      <c r="Q99" s="1202"/>
      <c r="R99" s="1194"/>
      <c r="S99" s="1162"/>
      <c r="T99" s="1163"/>
      <c r="U99" s="1163"/>
      <c r="V99" s="1163"/>
      <c r="W99" s="1164"/>
      <c r="X99" s="459" t="s">
        <v>979</v>
      </c>
      <c r="Y99" s="460"/>
      <c r="Z99" s="461"/>
      <c r="AA99" s="452"/>
      <c r="AB99" s="453"/>
      <c r="AC99" s="453"/>
      <c r="AD99" s="453"/>
      <c r="AE99" s="453"/>
      <c r="AF99" s="453"/>
      <c r="AG99" s="454"/>
      <c r="AH99" s="452"/>
      <c r="AI99" s="453"/>
      <c r="AJ99" s="453"/>
      <c r="AK99" s="453"/>
      <c r="AL99" s="453"/>
      <c r="AM99" s="453"/>
      <c r="AN99" s="454"/>
      <c r="AO99" s="452"/>
      <c r="AP99" s="453"/>
      <c r="AQ99" s="453"/>
      <c r="AR99" s="453"/>
      <c r="AS99" s="453"/>
      <c r="AT99" s="453"/>
      <c r="AU99" s="454"/>
      <c r="AV99" s="452"/>
      <c r="AW99" s="453"/>
      <c r="AX99" s="453"/>
      <c r="AY99" s="453"/>
      <c r="AZ99" s="453"/>
      <c r="BA99" s="453"/>
      <c r="BB99" s="454"/>
      <c r="BC99" s="452"/>
      <c r="BD99" s="453"/>
      <c r="BE99" s="455"/>
      <c r="BF99" s="1168"/>
      <c r="BG99" s="1169"/>
      <c r="BH99" s="1170"/>
      <c r="BI99" s="1171"/>
      <c r="BJ99" s="1172"/>
      <c r="BK99" s="1173"/>
      <c r="BL99" s="1173"/>
      <c r="BM99" s="1173"/>
      <c r="BN99" s="1174"/>
    </row>
    <row r="100" spans="2:66" ht="20.25" customHeight="1" x14ac:dyDescent="0.15">
      <c r="B100" s="1211"/>
      <c r="C100" s="1212"/>
      <c r="D100" s="1213"/>
      <c r="E100" s="1188"/>
      <c r="F100" s="1189"/>
      <c r="G100" s="1214"/>
      <c r="H100" s="1215"/>
      <c r="I100" s="462"/>
      <c r="J100" s="463">
        <f>G99</f>
        <v>0</v>
      </c>
      <c r="K100" s="462"/>
      <c r="L100" s="463">
        <f>M99</f>
        <v>0</v>
      </c>
      <c r="M100" s="1216"/>
      <c r="N100" s="1217"/>
      <c r="O100" s="1218"/>
      <c r="P100" s="1219"/>
      <c r="Q100" s="1219"/>
      <c r="R100" s="1215"/>
      <c r="S100" s="1162"/>
      <c r="T100" s="1163"/>
      <c r="U100" s="1163"/>
      <c r="V100" s="1163"/>
      <c r="W100" s="1164"/>
      <c r="X100" s="456" t="s">
        <v>980</v>
      </c>
      <c r="Y100" s="457"/>
      <c r="Z100" s="458"/>
      <c r="AA100" s="444" t="str">
        <f>IF(AA99="","",VLOOKUP(AA99,勤務形態一覧表_シフト記号表!$C$6:$L$47,10,FALSE))</f>
        <v/>
      </c>
      <c r="AB100" s="445" t="str">
        <f>IF(AB99="","",VLOOKUP(AB99,勤務形態一覧表_シフト記号表!$C$6:$L$47,10,FALSE))</f>
        <v/>
      </c>
      <c r="AC100" s="445" t="str">
        <f>IF(AC99="","",VLOOKUP(AC99,勤務形態一覧表_シフト記号表!$C$6:$L$47,10,FALSE))</f>
        <v/>
      </c>
      <c r="AD100" s="445" t="str">
        <f>IF(AD99="","",VLOOKUP(AD99,勤務形態一覧表_シフト記号表!$C$6:$L$47,10,FALSE))</f>
        <v/>
      </c>
      <c r="AE100" s="445" t="str">
        <f>IF(AE99="","",VLOOKUP(AE99,勤務形態一覧表_シフト記号表!$C$6:$L$47,10,FALSE))</f>
        <v/>
      </c>
      <c r="AF100" s="445" t="str">
        <f>IF(AF99="","",VLOOKUP(AF99,勤務形態一覧表_シフト記号表!$C$6:$L$47,10,FALSE))</f>
        <v/>
      </c>
      <c r="AG100" s="446" t="str">
        <f>IF(AG99="","",VLOOKUP(AG99,勤務形態一覧表_シフト記号表!$C$6:$L$47,10,FALSE))</f>
        <v/>
      </c>
      <c r="AH100" s="444" t="str">
        <f>IF(AH99="","",VLOOKUP(AH99,勤務形態一覧表_シフト記号表!$C$6:$L$47,10,FALSE))</f>
        <v/>
      </c>
      <c r="AI100" s="445" t="str">
        <f>IF(AI99="","",VLOOKUP(AI99,勤務形態一覧表_シフト記号表!$C$6:$L$47,10,FALSE))</f>
        <v/>
      </c>
      <c r="AJ100" s="445" t="str">
        <f>IF(AJ99="","",VLOOKUP(AJ99,勤務形態一覧表_シフト記号表!$C$6:$L$47,10,FALSE))</f>
        <v/>
      </c>
      <c r="AK100" s="445" t="str">
        <f>IF(AK99="","",VLOOKUP(AK99,勤務形態一覧表_シフト記号表!$C$6:$L$47,10,FALSE))</f>
        <v/>
      </c>
      <c r="AL100" s="445" t="str">
        <f>IF(AL99="","",VLOOKUP(AL99,勤務形態一覧表_シフト記号表!$C$6:$L$47,10,FALSE))</f>
        <v/>
      </c>
      <c r="AM100" s="445" t="str">
        <f>IF(AM99="","",VLOOKUP(AM99,勤務形態一覧表_シフト記号表!$C$6:$L$47,10,FALSE))</f>
        <v/>
      </c>
      <c r="AN100" s="446" t="str">
        <f>IF(AN99="","",VLOOKUP(AN99,勤務形態一覧表_シフト記号表!$C$6:$L$47,10,FALSE))</f>
        <v/>
      </c>
      <c r="AO100" s="444" t="str">
        <f>IF(AO99="","",VLOOKUP(AO99,勤務形態一覧表_シフト記号表!$C$6:$L$47,10,FALSE))</f>
        <v/>
      </c>
      <c r="AP100" s="445" t="str">
        <f>IF(AP99="","",VLOOKUP(AP99,勤務形態一覧表_シフト記号表!$C$6:$L$47,10,FALSE))</f>
        <v/>
      </c>
      <c r="AQ100" s="445" t="str">
        <f>IF(AQ99="","",VLOOKUP(AQ99,勤務形態一覧表_シフト記号表!$C$6:$L$47,10,FALSE))</f>
        <v/>
      </c>
      <c r="AR100" s="445" t="str">
        <f>IF(AR99="","",VLOOKUP(AR99,勤務形態一覧表_シフト記号表!$C$6:$L$47,10,FALSE))</f>
        <v/>
      </c>
      <c r="AS100" s="445" t="str">
        <f>IF(AS99="","",VLOOKUP(AS99,勤務形態一覧表_シフト記号表!$C$6:$L$47,10,FALSE))</f>
        <v/>
      </c>
      <c r="AT100" s="445" t="str">
        <f>IF(AT99="","",VLOOKUP(AT99,勤務形態一覧表_シフト記号表!$C$6:$L$47,10,FALSE))</f>
        <v/>
      </c>
      <c r="AU100" s="446" t="str">
        <f>IF(AU99="","",VLOOKUP(AU99,勤務形態一覧表_シフト記号表!$C$6:$L$47,10,FALSE))</f>
        <v/>
      </c>
      <c r="AV100" s="444" t="str">
        <f>IF(AV99="","",VLOOKUP(AV99,勤務形態一覧表_シフト記号表!$C$6:$L$47,10,FALSE))</f>
        <v/>
      </c>
      <c r="AW100" s="445" t="str">
        <f>IF(AW99="","",VLOOKUP(AW99,勤務形態一覧表_シフト記号表!$C$6:$L$47,10,FALSE))</f>
        <v/>
      </c>
      <c r="AX100" s="445" t="str">
        <f>IF(AX99="","",VLOOKUP(AX99,勤務形態一覧表_シフト記号表!$C$6:$L$47,10,FALSE))</f>
        <v/>
      </c>
      <c r="AY100" s="445" t="str">
        <f>IF(AY99="","",VLOOKUP(AY99,勤務形態一覧表_シフト記号表!$C$6:$L$47,10,FALSE))</f>
        <v/>
      </c>
      <c r="AZ100" s="445" t="str">
        <f>IF(AZ99="","",VLOOKUP(AZ99,勤務形態一覧表_シフト記号表!$C$6:$L$47,10,FALSE))</f>
        <v/>
      </c>
      <c r="BA100" s="445" t="str">
        <f>IF(BA99="","",VLOOKUP(BA99,勤務形態一覧表_シフト記号表!$C$6:$L$47,10,FALSE))</f>
        <v/>
      </c>
      <c r="BB100" s="446" t="str">
        <f>IF(BB99="","",VLOOKUP(BB99,勤務形態一覧表_シフト記号表!$C$6:$L$47,10,FALSE))</f>
        <v/>
      </c>
      <c r="BC100" s="444" t="str">
        <f>IF(BC99="","",VLOOKUP(BC99,勤務形態一覧表_シフト記号表!$C$6:$L$47,10,FALSE))</f>
        <v/>
      </c>
      <c r="BD100" s="445" t="str">
        <f>IF(BD99="","",VLOOKUP(BD99,勤務形態一覧表_シフト記号表!$C$6:$L$47,10,FALSE))</f>
        <v/>
      </c>
      <c r="BE100" s="445" t="str">
        <f>IF(BE99="","",VLOOKUP(BE99,勤務形態一覧表_シフト記号表!$C$6:$L$47,10,FALSE))</f>
        <v/>
      </c>
      <c r="BF100" s="1208">
        <f>IF($BI$3="４週",SUM(AA100:BB100),IF($BI$3="暦月",SUM(AA100:BE100),""))</f>
        <v>0</v>
      </c>
      <c r="BG100" s="1209"/>
      <c r="BH100" s="1210">
        <f>IF($BI$3="４週",BF100/4,IF($BI$3="暦月",(BF100/($BI$8/7)),""))</f>
        <v>0</v>
      </c>
      <c r="BI100" s="1209"/>
      <c r="BJ100" s="1205"/>
      <c r="BK100" s="1206"/>
      <c r="BL100" s="1206"/>
      <c r="BM100" s="1206"/>
      <c r="BN100" s="1207"/>
    </row>
    <row r="101" spans="2:66" ht="20.25" customHeight="1" x14ac:dyDescent="0.15">
      <c r="B101" s="1183">
        <f>B99+1</f>
        <v>43</v>
      </c>
      <c r="C101" s="1185"/>
      <c r="D101" s="1187"/>
      <c r="E101" s="1188"/>
      <c r="F101" s="1189"/>
      <c r="G101" s="1193"/>
      <c r="H101" s="1194"/>
      <c r="I101" s="439"/>
      <c r="J101" s="440"/>
      <c r="K101" s="439"/>
      <c r="L101" s="440"/>
      <c r="M101" s="1197"/>
      <c r="N101" s="1198"/>
      <c r="O101" s="1201"/>
      <c r="P101" s="1202"/>
      <c r="Q101" s="1202"/>
      <c r="R101" s="1194"/>
      <c r="S101" s="1162"/>
      <c r="T101" s="1163"/>
      <c r="U101" s="1163"/>
      <c r="V101" s="1163"/>
      <c r="W101" s="1164"/>
      <c r="X101" s="459" t="s">
        <v>979</v>
      </c>
      <c r="Y101" s="460"/>
      <c r="Z101" s="461"/>
      <c r="AA101" s="452"/>
      <c r="AB101" s="453"/>
      <c r="AC101" s="453"/>
      <c r="AD101" s="453"/>
      <c r="AE101" s="453"/>
      <c r="AF101" s="453"/>
      <c r="AG101" s="454"/>
      <c r="AH101" s="452"/>
      <c r="AI101" s="453"/>
      <c r="AJ101" s="453"/>
      <c r="AK101" s="453"/>
      <c r="AL101" s="453"/>
      <c r="AM101" s="453"/>
      <c r="AN101" s="454"/>
      <c r="AO101" s="452"/>
      <c r="AP101" s="453"/>
      <c r="AQ101" s="453"/>
      <c r="AR101" s="453"/>
      <c r="AS101" s="453"/>
      <c r="AT101" s="453"/>
      <c r="AU101" s="454"/>
      <c r="AV101" s="452"/>
      <c r="AW101" s="453"/>
      <c r="AX101" s="453"/>
      <c r="AY101" s="453"/>
      <c r="AZ101" s="453"/>
      <c r="BA101" s="453"/>
      <c r="BB101" s="454"/>
      <c r="BC101" s="452"/>
      <c r="BD101" s="453"/>
      <c r="BE101" s="455"/>
      <c r="BF101" s="1168"/>
      <c r="BG101" s="1169"/>
      <c r="BH101" s="1170"/>
      <c r="BI101" s="1171"/>
      <c r="BJ101" s="1172"/>
      <c r="BK101" s="1173"/>
      <c r="BL101" s="1173"/>
      <c r="BM101" s="1173"/>
      <c r="BN101" s="1174"/>
    </row>
    <row r="102" spans="2:66" ht="20.25" customHeight="1" x14ac:dyDescent="0.15">
      <c r="B102" s="1211"/>
      <c r="C102" s="1212"/>
      <c r="D102" s="1213"/>
      <c r="E102" s="1188"/>
      <c r="F102" s="1189"/>
      <c r="G102" s="1214"/>
      <c r="H102" s="1215"/>
      <c r="I102" s="462"/>
      <c r="J102" s="463">
        <f>G101</f>
        <v>0</v>
      </c>
      <c r="K102" s="462"/>
      <c r="L102" s="463">
        <f>M101</f>
        <v>0</v>
      </c>
      <c r="M102" s="1216"/>
      <c r="N102" s="1217"/>
      <c r="O102" s="1218"/>
      <c r="P102" s="1219"/>
      <c r="Q102" s="1219"/>
      <c r="R102" s="1215"/>
      <c r="S102" s="1162"/>
      <c r="T102" s="1163"/>
      <c r="U102" s="1163"/>
      <c r="V102" s="1163"/>
      <c r="W102" s="1164"/>
      <c r="X102" s="456" t="s">
        <v>980</v>
      </c>
      <c r="Y102" s="457"/>
      <c r="Z102" s="458"/>
      <c r="AA102" s="444" t="str">
        <f>IF(AA101="","",VLOOKUP(AA101,勤務形態一覧表_シフト記号表!$C$6:$L$47,10,FALSE))</f>
        <v/>
      </c>
      <c r="AB102" s="445" t="str">
        <f>IF(AB101="","",VLOOKUP(AB101,勤務形態一覧表_シフト記号表!$C$6:$L$47,10,FALSE))</f>
        <v/>
      </c>
      <c r="AC102" s="445" t="str">
        <f>IF(AC101="","",VLOOKUP(AC101,勤務形態一覧表_シフト記号表!$C$6:$L$47,10,FALSE))</f>
        <v/>
      </c>
      <c r="AD102" s="445" t="str">
        <f>IF(AD101="","",VLOOKUP(AD101,勤務形態一覧表_シフト記号表!$C$6:$L$47,10,FALSE))</f>
        <v/>
      </c>
      <c r="AE102" s="445" t="str">
        <f>IF(AE101="","",VLOOKUP(AE101,勤務形態一覧表_シフト記号表!$C$6:$L$47,10,FALSE))</f>
        <v/>
      </c>
      <c r="AF102" s="445" t="str">
        <f>IF(AF101="","",VLOOKUP(AF101,勤務形態一覧表_シフト記号表!$C$6:$L$47,10,FALSE))</f>
        <v/>
      </c>
      <c r="AG102" s="446" t="str">
        <f>IF(AG101="","",VLOOKUP(AG101,勤務形態一覧表_シフト記号表!$C$6:$L$47,10,FALSE))</f>
        <v/>
      </c>
      <c r="AH102" s="444" t="str">
        <f>IF(AH101="","",VLOOKUP(AH101,勤務形態一覧表_シフト記号表!$C$6:$L$47,10,FALSE))</f>
        <v/>
      </c>
      <c r="AI102" s="445" t="str">
        <f>IF(AI101="","",VLOOKUP(AI101,勤務形態一覧表_シフト記号表!$C$6:$L$47,10,FALSE))</f>
        <v/>
      </c>
      <c r="AJ102" s="445" t="str">
        <f>IF(AJ101="","",VLOOKUP(AJ101,勤務形態一覧表_シフト記号表!$C$6:$L$47,10,FALSE))</f>
        <v/>
      </c>
      <c r="AK102" s="445" t="str">
        <f>IF(AK101="","",VLOOKUP(AK101,勤務形態一覧表_シフト記号表!$C$6:$L$47,10,FALSE))</f>
        <v/>
      </c>
      <c r="AL102" s="445" t="str">
        <f>IF(AL101="","",VLOOKUP(AL101,勤務形態一覧表_シフト記号表!$C$6:$L$47,10,FALSE))</f>
        <v/>
      </c>
      <c r="AM102" s="445" t="str">
        <f>IF(AM101="","",VLOOKUP(AM101,勤務形態一覧表_シフト記号表!$C$6:$L$47,10,FALSE))</f>
        <v/>
      </c>
      <c r="AN102" s="446" t="str">
        <f>IF(AN101="","",VLOOKUP(AN101,勤務形態一覧表_シフト記号表!$C$6:$L$47,10,FALSE))</f>
        <v/>
      </c>
      <c r="AO102" s="444" t="str">
        <f>IF(AO101="","",VLOOKUP(AO101,勤務形態一覧表_シフト記号表!$C$6:$L$47,10,FALSE))</f>
        <v/>
      </c>
      <c r="AP102" s="445" t="str">
        <f>IF(AP101="","",VLOOKUP(AP101,勤務形態一覧表_シフト記号表!$C$6:$L$47,10,FALSE))</f>
        <v/>
      </c>
      <c r="AQ102" s="445" t="str">
        <f>IF(AQ101="","",VLOOKUP(AQ101,勤務形態一覧表_シフト記号表!$C$6:$L$47,10,FALSE))</f>
        <v/>
      </c>
      <c r="AR102" s="445" t="str">
        <f>IF(AR101="","",VLOOKUP(AR101,勤務形態一覧表_シフト記号表!$C$6:$L$47,10,FALSE))</f>
        <v/>
      </c>
      <c r="AS102" s="445" t="str">
        <f>IF(AS101="","",VLOOKUP(AS101,勤務形態一覧表_シフト記号表!$C$6:$L$47,10,FALSE))</f>
        <v/>
      </c>
      <c r="AT102" s="445" t="str">
        <f>IF(AT101="","",VLOOKUP(AT101,勤務形態一覧表_シフト記号表!$C$6:$L$47,10,FALSE))</f>
        <v/>
      </c>
      <c r="AU102" s="446" t="str">
        <f>IF(AU101="","",VLOOKUP(AU101,勤務形態一覧表_シフト記号表!$C$6:$L$47,10,FALSE))</f>
        <v/>
      </c>
      <c r="AV102" s="444" t="str">
        <f>IF(AV101="","",VLOOKUP(AV101,勤務形態一覧表_シフト記号表!$C$6:$L$47,10,FALSE))</f>
        <v/>
      </c>
      <c r="AW102" s="445" t="str">
        <f>IF(AW101="","",VLOOKUP(AW101,勤務形態一覧表_シフト記号表!$C$6:$L$47,10,FALSE))</f>
        <v/>
      </c>
      <c r="AX102" s="445" t="str">
        <f>IF(AX101="","",VLOOKUP(AX101,勤務形態一覧表_シフト記号表!$C$6:$L$47,10,FALSE))</f>
        <v/>
      </c>
      <c r="AY102" s="445" t="str">
        <f>IF(AY101="","",VLOOKUP(AY101,勤務形態一覧表_シフト記号表!$C$6:$L$47,10,FALSE))</f>
        <v/>
      </c>
      <c r="AZ102" s="445" t="str">
        <f>IF(AZ101="","",VLOOKUP(AZ101,勤務形態一覧表_シフト記号表!$C$6:$L$47,10,FALSE))</f>
        <v/>
      </c>
      <c r="BA102" s="445" t="str">
        <f>IF(BA101="","",VLOOKUP(BA101,勤務形態一覧表_シフト記号表!$C$6:$L$47,10,FALSE))</f>
        <v/>
      </c>
      <c r="BB102" s="446" t="str">
        <f>IF(BB101="","",VLOOKUP(BB101,勤務形態一覧表_シフト記号表!$C$6:$L$47,10,FALSE))</f>
        <v/>
      </c>
      <c r="BC102" s="444" t="str">
        <f>IF(BC101="","",VLOOKUP(BC101,勤務形態一覧表_シフト記号表!$C$6:$L$47,10,FALSE))</f>
        <v/>
      </c>
      <c r="BD102" s="445" t="str">
        <f>IF(BD101="","",VLOOKUP(BD101,勤務形態一覧表_シフト記号表!$C$6:$L$47,10,FALSE))</f>
        <v/>
      </c>
      <c r="BE102" s="445" t="str">
        <f>IF(BE101="","",VLOOKUP(BE101,勤務形態一覧表_シフト記号表!$C$6:$L$47,10,FALSE))</f>
        <v/>
      </c>
      <c r="BF102" s="1208">
        <f>IF($BI$3="４週",SUM(AA102:BB102),IF($BI$3="暦月",SUM(AA102:BE102),""))</f>
        <v>0</v>
      </c>
      <c r="BG102" s="1209"/>
      <c r="BH102" s="1210">
        <f>IF($BI$3="４週",BF102/4,IF($BI$3="暦月",(BF102/($BI$8/7)),""))</f>
        <v>0</v>
      </c>
      <c r="BI102" s="1209"/>
      <c r="BJ102" s="1205"/>
      <c r="BK102" s="1206"/>
      <c r="BL102" s="1206"/>
      <c r="BM102" s="1206"/>
      <c r="BN102" s="1207"/>
    </row>
    <row r="103" spans="2:66" ht="20.25" customHeight="1" x14ac:dyDescent="0.15">
      <c r="B103" s="1183">
        <f>B101+1</f>
        <v>44</v>
      </c>
      <c r="C103" s="1185"/>
      <c r="D103" s="1187"/>
      <c r="E103" s="1188"/>
      <c r="F103" s="1189"/>
      <c r="G103" s="1193"/>
      <c r="H103" s="1194"/>
      <c r="I103" s="439"/>
      <c r="J103" s="440"/>
      <c r="K103" s="439"/>
      <c r="L103" s="440"/>
      <c r="M103" s="1197"/>
      <c r="N103" s="1198"/>
      <c r="O103" s="1201"/>
      <c r="P103" s="1202"/>
      <c r="Q103" s="1202"/>
      <c r="R103" s="1194"/>
      <c r="S103" s="1162"/>
      <c r="T103" s="1163"/>
      <c r="U103" s="1163"/>
      <c r="V103" s="1163"/>
      <c r="W103" s="1164"/>
      <c r="X103" s="459" t="s">
        <v>979</v>
      </c>
      <c r="Y103" s="460"/>
      <c r="Z103" s="461"/>
      <c r="AA103" s="452"/>
      <c r="AB103" s="453"/>
      <c r="AC103" s="453"/>
      <c r="AD103" s="453"/>
      <c r="AE103" s="453"/>
      <c r="AF103" s="453"/>
      <c r="AG103" s="454"/>
      <c r="AH103" s="452"/>
      <c r="AI103" s="453"/>
      <c r="AJ103" s="453"/>
      <c r="AK103" s="453"/>
      <c r="AL103" s="453"/>
      <c r="AM103" s="453"/>
      <c r="AN103" s="454"/>
      <c r="AO103" s="452"/>
      <c r="AP103" s="453"/>
      <c r="AQ103" s="453"/>
      <c r="AR103" s="453"/>
      <c r="AS103" s="453"/>
      <c r="AT103" s="453"/>
      <c r="AU103" s="454"/>
      <c r="AV103" s="452"/>
      <c r="AW103" s="453"/>
      <c r="AX103" s="453"/>
      <c r="AY103" s="453"/>
      <c r="AZ103" s="453"/>
      <c r="BA103" s="453"/>
      <c r="BB103" s="454"/>
      <c r="BC103" s="452"/>
      <c r="BD103" s="453"/>
      <c r="BE103" s="455"/>
      <c r="BF103" s="1168"/>
      <c r="BG103" s="1169"/>
      <c r="BH103" s="1170"/>
      <c r="BI103" s="1171"/>
      <c r="BJ103" s="1172"/>
      <c r="BK103" s="1173"/>
      <c r="BL103" s="1173"/>
      <c r="BM103" s="1173"/>
      <c r="BN103" s="1174"/>
    </row>
    <row r="104" spans="2:66" ht="20.25" customHeight="1" x14ac:dyDescent="0.15">
      <c r="B104" s="1211"/>
      <c r="C104" s="1212"/>
      <c r="D104" s="1213"/>
      <c r="E104" s="1188"/>
      <c r="F104" s="1189"/>
      <c r="G104" s="1214"/>
      <c r="H104" s="1215"/>
      <c r="I104" s="462"/>
      <c r="J104" s="463">
        <f>G103</f>
        <v>0</v>
      </c>
      <c r="K104" s="462"/>
      <c r="L104" s="463">
        <f>M103</f>
        <v>0</v>
      </c>
      <c r="M104" s="1216"/>
      <c r="N104" s="1217"/>
      <c r="O104" s="1218"/>
      <c r="P104" s="1219"/>
      <c r="Q104" s="1219"/>
      <c r="R104" s="1215"/>
      <c r="S104" s="1162"/>
      <c r="T104" s="1163"/>
      <c r="U104" s="1163"/>
      <c r="V104" s="1163"/>
      <c r="W104" s="1164"/>
      <c r="X104" s="456" t="s">
        <v>980</v>
      </c>
      <c r="Y104" s="457"/>
      <c r="Z104" s="458"/>
      <c r="AA104" s="444" t="str">
        <f>IF(AA103="","",VLOOKUP(AA103,勤務形態一覧表_シフト記号表!$C$6:$L$47,10,FALSE))</f>
        <v/>
      </c>
      <c r="AB104" s="445" t="str">
        <f>IF(AB103="","",VLOOKUP(AB103,勤務形態一覧表_シフト記号表!$C$6:$L$47,10,FALSE))</f>
        <v/>
      </c>
      <c r="AC104" s="445" t="str">
        <f>IF(AC103="","",VLOOKUP(AC103,勤務形態一覧表_シフト記号表!$C$6:$L$47,10,FALSE))</f>
        <v/>
      </c>
      <c r="AD104" s="445" t="str">
        <f>IF(AD103="","",VLOOKUP(AD103,勤務形態一覧表_シフト記号表!$C$6:$L$47,10,FALSE))</f>
        <v/>
      </c>
      <c r="AE104" s="445" t="str">
        <f>IF(AE103="","",VLOOKUP(AE103,勤務形態一覧表_シフト記号表!$C$6:$L$47,10,FALSE))</f>
        <v/>
      </c>
      <c r="AF104" s="445" t="str">
        <f>IF(AF103="","",VLOOKUP(AF103,勤務形態一覧表_シフト記号表!$C$6:$L$47,10,FALSE))</f>
        <v/>
      </c>
      <c r="AG104" s="446" t="str">
        <f>IF(AG103="","",VLOOKUP(AG103,勤務形態一覧表_シフト記号表!$C$6:$L$47,10,FALSE))</f>
        <v/>
      </c>
      <c r="AH104" s="444" t="str">
        <f>IF(AH103="","",VLOOKUP(AH103,勤務形態一覧表_シフト記号表!$C$6:$L$47,10,FALSE))</f>
        <v/>
      </c>
      <c r="AI104" s="445" t="str">
        <f>IF(AI103="","",VLOOKUP(AI103,勤務形態一覧表_シフト記号表!$C$6:$L$47,10,FALSE))</f>
        <v/>
      </c>
      <c r="AJ104" s="445" t="str">
        <f>IF(AJ103="","",VLOOKUP(AJ103,勤務形態一覧表_シフト記号表!$C$6:$L$47,10,FALSE))</f>
        <v/>
      </c>
      <c r="AK104" s="445" t="str">
        <f>IF(AK103="","",VLOOKUP(AK103,勤務形態一覧表_シフト記号表!$C$6:$L$47,10,FALSE))</f>
        <v/>
      </c>
      <c r="AL104" s="445" t="str">
        <f>IF(AL103="","",VLOOKUP(AL103,勤務形態一覧表_シフト記号表!$C$6:$L$47,10,FALSE))</f>
        <v/>
      </c>
      <c r="AM104" s="445" t="str">
        <f>IF(AM103="","",VLOOKUP(AM103,勤務形態一覧表_シフト記号表!$C$6:$L$47,10,FALSE))</f>
        <v/>
      </c>
      <c r="AN104" s="446" t="str">
        <f>IF(AN103="","",VLOOKUP(AN103,勤務形態一覧表_シフト記号表!$C$6:$L$47,10,FALSE))</f>
        <v/>
      </c>
      <c r="AO104" s="444" t="str">
        <f>IF(AO103="","",VLOOKUP(AO103,勤務形態一覧表_シフト記号表!$C$6:$L$47,10,FALSE))</f>
        <v/>
      </c>
      <c r="AP104" s="445" t="str">
        <f>IF(AP103="","",VLOOKUP(AP103,勤務形態一覧表_シフト記号表!$C$6:$L$47,10,FALSE))</f>
        <v/>
      </c>
      <c r="AQ104" s="445" t="str">
        <f>IF(AQ103="","",VLOOKUP(AQ103,勤務形態一覧表_シフト記号表!$C$6:$L$47,10,FALSE))</f>
        <v/>
      </c>
      <c r="AR104" s="445" t="str">
        <f>IF(AR103="","",VLOOKUP(AR103,勤務形態一覧表_シフト記号表!$C$6:$L$47,10,FALSE))</f>
        <v/>
      </c>
      <c r="AS104" s="445" t="str">
        <f>IF(AS103="","",VLOOKUP(AS103,勤務形態一覧表_シフト記号表!$C$6:$L$47,10,FALSE))</f>
        <v/>
      </c>
      <c r="AT104" s="445" t="str">
        <f>IF(AT103="","",VLOOKUP(AT103,勤務形態一覧表_シフト記号表!$C$6:$L$47,10,FALSE))</f>
        <v/>
      </c>
      <c r="AU104" s="446" t="str">
        <f>IF(AU103="","",VLOOKUP(AU103,勤務形態一覧表_シフト記号表!$C$6:$L$47,10,FALSE))</f>
        <v/>
      </c>
      <c r="AV104" s="444" t="str">
        <f>IF(AV103="","",VLOOKUP(AV103,勤務形態一覧表_シフト記号表!$C$6:$L$47,10,FALSE))</f>
        <v/>
      </c>
      <c r="AW104" s="445" t="str">
        <f>IF(AW103="","",VLOOKUP(AW103,勤務形態一覧表_シフト記号表!$C$6:$L$47,10,FALSE))</f>
        <v/>
      </c>
      <c r="AX104" s="445" t="str">
        <f>IF(AX103="","",VLOOKUP(AX103,勤務形態一覧表_シフト記号表!$C$6:$L$47,10,FALSE))</f>
        <v/>
      </c>
      <c r="AY104" s="445" t="str">
        <f>IF(AY103="","",VLOOKUP(AY103,勤務形態一覧表_シフト記号表!$C$6:$L$47,10,FALSE))</f>
        <v/>
      </c>
      <c r="AZ104" s="445" t="str">
        <f>IF(AZ103="","",VLOOKUP(AZ103,勤務形態一覧表_シフト記号表!$C$6:$L$47,10,FALSE))</f>
        <v/>
      </c>
      <c r="BA104" s="445" t="str">
        <f>IF(BA103="","",VLOOKUP(BA103,勤務形態一覧表_シフト記号表!$C$6:$L$47,10,FALSE))</f>
        <v/>
      </c>
      <c r="BB104" s="446" t="str">
        <f>IF(BB103="","",VLOOKUP(BB103,勤務形態一覧表_シフト記号表!$C$6:$L$47,10,FALSE))</f>
        <v/>
      </c>
      <c r="BC104" s="444" t="str">
        <f>IF(BC103="","",VLOOKUP(BC103,勤務形態一覧表_シフト記号表!$C$6:$L$47,10,FALSE))</f>
        <v/>
      </c>
      <c r="BD104" s="445" t="str">
        <f>IF(BD103="","",VLOOKUP(BD103,勤務形態一覧表_シフト記号表!$C$6:$L$47,10,FALSE))</f>
        <v/>
      </c>
      <c r="BE104" s="445" t="str">
        <f>IF(BE103="","",VLOOKUP(BE103,勤務形態一覧表_シフト記号表!$C$6:$L$47,10,FALSE))</f>
        <v/>
      </c>
      <c r="BF104" s="1208">
        <f>IF($BI$3="４週",SUM(AA104:BB104),IF($BI$3="暦月",SUM(AA104:BE104),""))</f>
        <v>0</v>
      </c>
      <c r="BG104" s="1209"/>
      <c r="BH104" s="1210">
        <f>IF($BI$3="４週",BF104/4,IF($BI$3="暦月",(BF104/($BI$8/7)),""))</f>
        <v>0</v>
      </c>
      <c r="BI104" s="1209"/>
      <c r="BJ104" s="1205"/>
      <c r="BK104" s="1206"/>
      <c r="BL104" s="1206"/>
      <c r="BM104" s="1206"/>
      <c r="BN104" s="1207"/>
    </row>
    <row r="105" spans="2:66" ht="20.25" customHeight="1" x14ac:dyDescent="0.15">
      <c r="B105" s="1183">
        <f>B103+1</f>
        <v>45</v>
      </c>
      <c r="C105" s="1185"/>
      <c r="D105" s="1187"/>
      <c r="E105" s="1188"/>
      <c r="F105" s="1189"/>
      <c r="G105" s="1193"/>
      <c r="H105" s="1194"/>
      <c r="I105" s="439"/>
      <c r="J105" s="440"/>
      <c r="K105" s="439"/>
      <c r="L105" s="440"/>
      <c r="M105" s="1197"/>
      <c r="N105" s="1198"/>
      <c r="O105" s="1201"/>
      <c r="P105" s="1202"/>
      <c r="Q105" s="1202"/>
      <c r="R105" s="1194"/>
      <c r="S105" s="1162"/>
      <c r="T105" s="1163"/>
      <c r="U105" s="1163"/>
      <c r="V105" s="1163"/>
      <c r="W105" s="1164"/>
      <c r="X105" s="459" t="s">
        <v>979</v>
      </c>
      <c r="Y105" s="460"/>
      <c r="Z105" s="461"/>
      <c r="AA105" s="452"/>
      <c r="AB105" s="453"/>
      <c r="AC105" s="453"/>
      <c r="AD105" s="453"/>
      <c r="AE105" s="453"/>
      <c r="AF105" s="453"/>
      <c r="AG105" s="454"/>
      <c r="AH105" s="452"/>
      <c r="AI105" s="453"/>
      <c r="AJ105" s="453"/>
      <c r="AK105" s="453"/>
      <c r="AL105" s="453"/>
      <c r="AM105" s="453"/>
      <c r="AN105" s="454"/>
      <c r="AO105" s="452"/>
      <c r="AP105" s="453"/>
      <c r="AQ105" s="453"/>
      <c r="AR105" s="453"/>
      <c r="AS105" s="453"/>
      <c r="AT105" s="453"/>
      <c r="AU105" s="454"/>
      <c r="AV105" s="452"/>
      <c r="AW105" s="453"/>
      <c r="AX105" s="453"/>
      <c r="AY105" s="453"/>
      <c r="AZ105" s="453"/>
      <c r="BA105" s="453"/>
      <c r="BB105" s="454"/>
      <c r="BC105" s="452"/>
      <c r="BD105" s="453"/>
      <c r="BE105" s="455"/>
      <c r="BF105" s="1168"/>
      <c r="BG105" s="1169"/>
      <c r="BH105" s="1170"/>
      <c r="BI105" s="1171"/>
      <c r="BJ105" s="1172"/>
      <c r="BK105" s="1173"/>
      <c r="BL105" s="1173"/>
      <c r="BM105" s="1173"/>
      <c r="BN105" s="1174"/>
    </row>
    <row r="106" spans="2:66" ht="20.25" customHeight="1" x14ac:dyDescent="0.15">
      <c r="B106" s="1211"/>
      <c r="C106" s="1212"/>
      <c r="D106" s="1213"/>
      <c r="E106" s="1188"/>
      <c r="F106" s="1189"/>
      <c r="G106" s="1214"/>
      <c r="H106" s="1215"/>
      <c r="I106" s="462"/>
      <c r="J106" s="463">
        <f>G105</f>
        <v>0</v>
      </c>
      <c r="K106" s="462"/>
      <c r="L106" s="463">
        <f>M105</f>
        <v>0</v>
      </c>
      <c r="M106" s="1216"/>
      <c r="N106" s="1217"/>
      <c r="O106" s="1218"/>
      <c r="P106" s="1219"/>
      <c r="Q106" s="1219"/>
      <c r="R106" s="1215"/>
      <c r="S106" s="1162"/>
      <c r="T106" s="1163"/>
      <c r="U106" s="1163"/>
      <c r="V106" s="1163"/>
      <c r="W106" s="1164"/>
      <c r="X106" s="456" t="s">
        <v>980</v>
      </c>
      <c r="Y106" s="457"/>
      <c r="Z106" s="458"/>
      <c r="AA106" s="444" t="str">
        <f>IF(AA105="","",VLOOKUP(AA105,勤務形態一覧表_シフト記号表!$C$6:$L$47,10,FALSE))</f>
        <v/>
      </c>
      <c r="AB106" s="445" t="str">
        <f>IF(AB105="","",VLOOKUP(AB105,勤務形態一覧表_シフト記号表!$C$6:$L$47,10,FALSE))</f>
        <v/>
      </c>
      <c r="AC106" s="445" t="str">
        <f>IF(AC105="","",VLOOKUP(AC105,勤務形態一覧表_シフト記号表!$C$6:$L$47,10,FALSE))</f>
        <v/>
      </c>
      <c r="AD106" s="445" t="str">
        <f>IF(AD105="","",VLOOKUP(AD105,勤務形態一覧表_シフト記号表!$C$6:$L$47,10,FALSE))</f>
        <v/>
      </c>
      <c r="AE106" s="445" t="str">
        <f>IF(AE105="","",VLOOKUP(AE105,勤務形態一覧表_シフト記号表!$C$6:$L$47,10,FALSE))</f>
        <v/>
      </c>
      <c r="AF106" s="445" t="str">
        <f>IF(AF105="","",VLOOKUP(AF105,勤務形態一覧表_シフト記号表!$C$6:$L$47,10,FALSE))</f>
        <v/>
      </c>
      <c r="AG106" s="446" t="str">
        <f>IF(AG105="","",VLOOKUP(AG105,勤務形態一覧表_シフト記号表!$C$6:$L$47,10,FALSE))</f>
        <v/>
      </c>
      <c r="AH106" s="444" t="str">
        <f>IF(AH105="","",VLOOKUP(AH105,勤務形態一覧表_シフト記号表!$C$6:$L$47,10,FALSE))</f>
        <v/>
      </c>
      <c r="AI106" s="445" t="str">
        <f>IF(AI105="","",VLOOKUP(AI105,勤務形態一覧表_シフト記号表!$C$6:$L$47,10,FALSE))</f>
        <v/>
      </c>
      <c r="AJ106" s="445" t="str">
        <f>IF(AJ105="","",VLOOKUP(AJ105,勤務形態一覧表_シフト記号表!$C$6:$L$47,10,FALSE))</f>
        <v/>
      </c>
      <c r="AK106" s="445" t="str">
        <f>IF(AK105="","",VLOOKUP(AK105,勤務形態一覧表_シフト記号表!$C$6:$L$47,10,FALSE))</f>
        <v/>
      </c>
      <c r="AL106" s="445" t="str">
        <f>IF(AL105="","",VLOOKUP(AL105,勤務形態一覧表_シフト記号表!$C$6:$L$47,10,FALSE))</f>
        <v/>
      </c>
      <c r="AM106" s="445" t="str">
        <f>IF(AM105="","",VLOOKUP(AM105,勤務形態一覧表_シフト記号表!$C$6:$L$47,10,FALSE))</f>
        <v/>
      </c>
      <c r="AN106" s="446" t="str">
        <f>IF(AN105="","",VLOOKUP(AN105,勤務形態一覧表_シフト記号表!$C$6:$L$47,10,FALSE))</f>
        <v/>
      </c>
      <c r="AO106" s="444" t="str">
        <f>IF(AO105="","",VLOOKUP(AO105,勤務形態一覧表_シフト記号表!$C$6:$L$47,10,FALSE))</f>
        <v/>
      </c>
      <c r="AP106" s="445" t="str">
        <f>IF(AP105="","",VLOOKUP(AP105,勤務形態一覧表_シフト記号表!$C$6:$L$47,10,FALSE))</f>
        <v/>
      </c>
      <c r="AQ106" s="445" t="str">
        <f>IF(AQ105="","",VLOOKUP(AQ105,勤務形態一覧表_シフト記号表!$C$6:$L$47,10,FALSE))</f>
        <v/>
      </c>
      <c r="AR106" s="445" t="str">
        <f>IF(AR105="","",VLOOKUP(AR105,勤務形態一覧表_シフト記号表!$C$6:$L$47,10,FALSE))</f>
        <v/>
      </c>
      <c r="AS106" s="445" t="str">
        <f>IF(AS105="","",VLOOKUP(AS105,勤務形態一覧表_シフト記号表!$C$6:$L$47,10,FALSE))</f>
        <v/>
      </c>
      <c r="AT106" s="445" t="str">
        <f>IF(AT105="","",VLOOKUP(AT105,勤務形態一覧表_シフト記号表!$C$6:$L$47,10,FALSE))</f>
        <v/>
      </c>
      <c r="AU106" s="446" t="str">
        <f>IF(AU105="","",VLOOKUP(AU105,勤務形態一覧表_シフト記号表!$C$6:$L$47,10,FALSE))</f>
        <v/>
      </c>
      <c r="AV106" s="444" t="str">
        <f>IF(AV105="","",VLOOKUP(AV105,勤務形態一覧表_シフト記号表!$C$6:$L$47,10,FALSE))</f>
        <v/>
      </c>
      <c r="AW106" s="445" t="str">
        <f>IF(AW105="","",VLOOKUP(AW105,勤務形態一覧表_シフト記号表!$C$6:$L$47,10,FALSE))</f>
        <v/>
      </c>
      <c r="AX106" s="445" t="str">
        <f>IF(AX105="","",VLOOKUP(AX105,勤務形態一覧表_シフト記号表!$C$6:$L$47,10,FALSE))</f>
        <v/>
      </c>
      <c r="AY106" s="445" t="str">
        <f>IF(AY105="","",VLOOKUP(AY105,勤務形態一覧表_シフト記号表!$C$6:$L$47,10,FALSE))</f>
        <v/>
      </c>
      <c r="AZ106" s="445" t="str">
        <f>IF(AZ105="","",VLOOKUP(AZ105,勤務形態一覧表_シフト記号表!$C$6:$L$47,10,FALSE))</f>
        <v/>
      </c>
      <c r="BA106" s="445" t="str">
        <f>IF(BA105="","",VLOOKUP(BA105,勤務形態一覧表_シフト記号表!$C$6:$L$47,10,FALSE))</f>
        <v/>
      </c>
      <c r="BB106" s="446" t="str">
        <f>IF(BB105="","",VLOOKUP(BB105,勤務形態一覧表_シフト記号表!$C$6:$L$47,10,FALSE))</f>
        <v/>
      </c>
      <c r="BC106" s="444" t="str">
        <f>IF(BC105="","",VLOOKUP(BC105,勤務形態一覧表_シフト記号表!$C$6:$L$47,10,FALSE))</f>
        <v/>
      </c>
      <c r="BD106" s="445" t="str">
        <f>IF(BD105="","",VLOOKUP(BD105,勤務形態一覧表_シフト記号表!$C$6:$L$47,10,FALSE))</f>
        <v/>
      </c>
      <c r="BE106" s="445" t="str">
        <f>IF(BE105="","",VLOOKUP(BE105,勤務形態一覧表_シフト記号表!$C$6:$L$47,10,FALSE))</f>
        <v/>
      </c>
      <c r="BF106" s="1208">
        <f>IF($BI$3="４週",SUM(AA106:BB106),IF($BI$3="暦月",SUM(AA106:BE106),""))</f>
        <v>0</v>
      </c>
      <c r="BG106" s="1209"/>
      <c r="BH106" s="1210">
        <f>IF($BI$3="４週",BF106/4,IF($BI$3="暦月",(BF106/($BI$8/7)),""))</f>
        <v>0</v>
      </c>
      <c r="BI106" s="1209"/>
      <c r="BJ106" s="1205"/>
      <c r="BK106" s="1206"/>
      <c r="BL106" s="1206"/>
      <c r="BM106" s="1206"/>
      <c r="BN106" s="1207"/>
    </row>
    <row r="107" spans="2:66" ht="20.25" customHeight="1" x14ac:dyDescent="0.15">
      <c r="B107" s="1183">
        <f>B105+1</f>
        <v>46</v>
      </c>
      <c r="C107" s="1185"/>
      <c r="D107" s="1187"/>
      <c r="E107" s="1188"/>
      <c r="F107" s="1189"/>
      <c r="G107" s="1193"/>
      <c r="H107" s="1194"/>
      <c r="I107" s="439"/>
      <c r="J107" s="440"/>
      <c r="K107" s="439"/>
      <c r="L107" s="440"/>
      <c r="M107" s="1197"/>
      <c r="N107" s="1198"/>
      <c r="O107" s="1201"/>
      <c r="P107" s="1202"/>
      <c r="Q107" s="1202"/>
      <c r="R107" s="1194"/>
      <c r="S107" s="1162"/>
      <c r="T107" s="1163"/>
      <c r="U107" s="1163"/>
      <c r="V107" s="1163"/>
      <c r="W107" s="1164"/>
      <c r="X107" s="459" t="s">
        <v>979</v>
      </c>
      <c r="Y107" s="460"/>
      <c r="Z107" s="461"/>
      <c r="AA107" s="452"/>
      <c r="AB107" s="453"/>
      <c r="AC107" s="453"/>
      <c r="AD107" s="453"/>
      <c r="AE107" s="453"/>
      <c r="AF107" s="453"/>
      <c r="AG107" s="454"/>
      <c r="AH107" s="452"/>
      <c r="AI107" s="453"/>
      <c r="AJ107" s="453"/>
      <c r="AK107" s="453"/>
      <c r="AL107" s="453"/>
      <c r="AM107" s="453"/>
      <c r="AN107" s="454"/>
      <c r="AO107" s="452"/>
      <c r="AP107" s="453"/>
      <c r="AQ107" s="453"/>
      <c r="AR107" s="453"/>
      <c r="AS107" s="453"/>
      <c r="AT107" s="453"/>
      <c r="AU107" s="454"/>
      <c r="AV107" s="452"/>
      <c r="AW107" s="453"/>
      <c r="AX107" s="453"/>
      <c r="AY107" s="453"/>
      <c r="AZ107" s="453"/>
      <c r="BA107" s="453"/>
      <c r="BB107" s="454"/>
      <c r="BC107" s="452"/>
      <c r="BD107" s="453"/>
      <c r="BE107" s="455"/>
      <c r="BF107" s="1168"/>
      <c r="BG107" s="1169"/>
      <c r="BH107" s="1170"/>
      <c r="BI107" s="1171"/>
      <c r="BJ107" s="1172"/>
      <c r="BK107" s="1173"/>
      <c r="BL107" s="1173"/>
      <c r="BM107" s="1173"/>
      <c r="BN107" s="1174"/>
    </row>
    <row r="108" spans="2:66" ht="20.25" customHeight="1" x14ac:dyDescent="0.15">
      <c r="B108" s="1211"/>
      <c r="C108" s="1212"/>
      <c r="D108" s="1213"/>
      <c r="E108" s="1188"/>
      <c r="F108" s="1189"/>
      <c r="G108" s="1214"/>
      <c r="H108" s="1215"/>
      <c r="I108" s="462"/>
      <c r="J108" s="463">
        <f>G107</f>
        <v>0</v>
      </c>
      <c r="K108" s="462"/>
      <c r="L108" s="463">
        <f>M107</f>
        <v>0</v>
      </c>
      <c r="M108" s="1216"/>
      <c r="N108" s="1217"/>
      <c r="O108" s="1218"/>
      <c r="P108" s="1219"/>
      <c r="Q108" s="1219"/>
      <c r="R108" s="1215"/>
      <c r="S108" s="1162"/>
      <c r="T108" s="1163"/>
      <c r="U108" s="1163"/>
      <c r="V108" s="1163"/>
      <c r="W108" s="1164"/>
      <c r="X108" s="456" t="s">
        <v>980</v>
      </c>
      <c r="Y108" s="457"/>
      <c r="Z108" s="458"/>
      <c r="AA108" s="444" t="str">
        <f>IF(AA107="","",VLOOKUP(AA107,勤務形態一覧表_シフト記号表!$C$6:$L$47,10,FALSE))</f>
        <v/>
      </c>
      <c r="AB108" s="445" t="str">
        <f>IF(AB107="","",VLOOKUP(AB107,勤務形態一覧表_シフト記号表!$C$6:$L$47,10,FALSE))</f>
        <v/>
      </c>
      <c r="AC108" s="445" t="str">
        <f>IF(AC107="","",VLOOKUP(AC107,勤務形態一覧表_シフト記号表!$C$6:$L$47,10,FALSE))</f>
        <v/>
      </c>
      <c r="AD108" s="445" t="str">
        <f>IF(AD107="","",VLOOKUP(AD107,勤務形態一覧表_シフト記号表!$C$6:$L$47,10,FALSE))</f>
        <v/>
      </c>
      <c r="AE108" s="445" t="str">
        <f>IF(AE107="","",VLOOKUP(AE107,勤務形態一覧表_シフト記号表!$C$6:$L$47,10,FALSE))</f>
        <v/>
      </c>
      <c r="AF108" s="445" t="str">
        <f>IF(AF107="","",VLOOKUP(AF107,勤務形態一覧表_シフト記号表!$C$6:$L$47,10,FALSE))</f>
        <v/>
      </c>
      <c r="AG108" s="446" t="str">
        <f>IF(AG107="","",VLOOKUP(AG107,勤務形態一覧表_シフト記号表!$C$6:$L$47,10,FALSE))</f>
        <v/>
      </c>
      <c r="AH108" s="444" t="str">
        <f>IF(AH107="","",VLOOKUP(AH107,勤務形態一覧表_シフト記号表!$C$6:$L$47,10,FALSE))</f>
        <v/>
      </c>
      <c r="AI108" s="445" t="str">
        <f>IF(AI107="","",VLOOKUP(AI107,勤務形態一覧表_シフト記号表!$C$6:$L$47,10,FALSE))</f>
        <v/>
      </c>
      <c r="AJ108" s="445" t="str">
        <f>IF(AJ107="","",VLOOKUP(AJ107,勤務形態一覧表_シフト記号表!$C$6:$L$47,10,FALSE))</f>
        <v/>
      </c>
      <c r="AK108" s="445" t="str">
        <f>IF(AK107="","",VLOOKUP(AK107,勤務形態一覧表_シフト記号表!$C$6:$L$47,10,FALSE))</f>
        <v/>
      </c>
      <c r="AL108" s="445" t="str">
        <f>IF(AL107="","",VLOOKUP(AL107,勤務形態一覧表_シフト記号表!$C$6:$L$47,10,FALSE))</f>
        <v/>
      </c>
      <c r="AM108" s="445" t="str">
        <f>IF(AM107="","",VLOOKUP(AM107,勤務形態一覧表_シフト記号表!$C$6:$L$47,10,FALSE))</f>
        <v/>
      </c>
      <c r="AN108" s="446" t="str">
        <f>IF(AN107="","",VLOOKUP(AN107,勤務形態一覧表_シフト記号表!$C$6:$L$47,10,FALSE))</f>
        <v/>
      </c>
      <c r="AO108" s="444" t="str">
        <f>IF(AO107="","",VLOOKUP(AO107,勤務形態一覧表_シフト記号表!$C$6:$L$47,10,FALSE))</f>
        <v/>
      </c>
      <c r="AP108" s="445" t="str">
        <f>IF(AP107="","",VLOOKUP(AP107,勤務形態一覧表_シフト記号表!$C$6:$L$47,10,FALSE))</f>
        <v/>
      </c>
      <c r="AQ108" s="445" t="str">
        <f>IF(AQ107="","",VLOOKUP(AQ107,勤務形態一覧表_シフト記号表!$C$6:$L$47,10,FALSE))</f>
        <v/>
      </c>
      <c r="AR108" s="445" t="str">
        <f>IF(AR107="","",VLOOKUP(AR107,勤務形態一覧表_シフト記号表!$C$6:$L$47,10,FALSE))</f>
        <v/>
      </c>
      <c r="AS108" s="445" t="str">
        <f>IF(AS107="","",VLOOKUP(AS107,勤務形態一覧表_シフト記号表!$C$6:$L$47,10,FALSE))</f>
        <v/>
      </c>
      <c r="AT108" s="445" t="str">
        <f>IF(AT107="","",VLOOKUP(AT107,勤務形態一覧表_シフト記号表!$C$6:$L$47,10,FALSE))</f>
        <v/>
      </c>
      <c r="AU108" s="446" t="str">
        <f>IF(AU107="","",VLOOKUP(AU107,勤務形態一覧表_シフト記号表!$C$6:$L$47,10,FALSE))</f>
        <v/>
      </c>
      <c r="AV108" s="444" t="str">
        <f>IF(AV107="","",VLOOKUP(AV107,勤務形態一覧表_シフト記号表!$C$6:$L$47,10,FALSE))</f>
        <v/>
      </c>
      <c r="AW108" s="445" t="str">
        <f>IF(AW107="","",VLOOKUP(AW107,勤務形態一覧表_シフト記号表!$C$6:$L$47,10,FALSE))</f>
        <v/>
      </c>
      <c r="AX108" s="445" t="str">
        <f>IF(AX107="","",VLOOKUP(AX107,勤務形態一覧表_シフト記号表!$C$6:$L$47,10,FALSE))</f>
        <v/>
      </c>
      <c r="AY108" s="445" t="str">
        <f>IF(AY107="","",VLOOKUP(AY107,勤務形態一覧表_シフト記号表!$C$6:$L$47,10,FALSE))</f>
        <v/>
      </c>
      <c r="AZ108" s="445" t="str">
        <f>IF(AZ107="","",VLOOKUP(AZ107,勤務形態一覧表_シフト記号表!$C$6:$L$47,10,FALSE))</f>
        <v/>
      </c>
      <c r="BA108" s="445" t="str">
        <f>IF(BA107="","",VLOOKUP(BA107,勤務形態一覧表_シフト記号表!$C$6:$L$47,10,FALSE))</f>
        <v/>
      </c>
      <c r="BB108" s="446" t="str">
        <f>IF(BB107="","",VLOOKUP(BB107,勤務形態一覧表_シフト記号表!$C$6:$L$47,10,FALSE))</f>
        <v/>
      </c>
      <c r="BC108" s="444" t="str">
        <f>IF(BC107="","",VLOOKUP(BC107,勤務形態一覧表_シフト記号表!$C$6:$L$47,10,FALSE))</f>
        <v/>
      </c>
      <c r="BD108" s="445" t="str">
        <f>IF(BD107="","",VLOOKUP(BD107,勤務形態一覧表_シフト記号表!$C$6:$L$47,10,FALSE))</f>
        <v/>
      </c>
      <c r="BE108" s="445" t="str">
        <f>IF(BE107="","",VLOOKUP(BE107,勤務形態一覧表_シフト記号表!$C$6:$L$47,10,FALSE))</f>
        <v/>
      </c>
      <c r="BF108" s="1208">
        <f>IF($BI$3="４週",SUM(AA108:BB108),IF($BI$3="暦月",SUM(AA108:BE108),""))</f>
        <v>0</v>
      </c>
      <c r="BG108" s="1209"/>
      <c r="BH108" s="1210">
        <f>IF($BI$3="４週",BF108/4,IF($BI$3="暦月",(BF108/($BI$8/7)),""))</f>
        <v>0</v>
      </c>
      <c r="BI108" s="1209"/>
      <c r="BJ108" s="1205"/>
      <c r="BK108" s="1206"/>
      <c r="BL108" s="1206"/>
      <c r="BM108" s="1206"/>
      <c r="BN108" s="1207"/>
    </row>
    <row r="109" spans="2:66" ht="20.25" customHeight="1" x14ac:dyDescent="0.15">
      <c r="B109" s="1183">
        <f>B107+1</f>
        <v>47</v>
      </c>
      <c r="C109" s="1185"/>
      <c r="D109" s="1187"/>
      <c r="E109" s="1188"/>
      <c r="F109" s="1189"/>
      <c r="G109" s="1193"/>
      <c r="H109" s="1194"/>
      <c r="I109" s="439"/>
      <c r="J109" s="440"/>
      <c r="K109" s="439"/>
      <c r="L109" s="440"/>
      <c r="M109" s="1197"/>
      <c r="N109" s="1198"/>
      <c r="O109" s="1201"/>
      <c r="P109" s="1202"/>
      <c r="Q109" s="1202"/>
      <c r="R109" s="1194"/>
      <c r="S109" s="1162"/>
      <c r="T109" s="1163"/>
      <c r="U109" s="1163"/>
      <c r="V109" s="1163"/>
      <c r="W109" s="1164"/>
      <c r="X109" s="459" t="s">
        <v>979</v>
      </c>
      <c r="Y109" s="460"/>
      <c r="Z109" s="461"/>
      <c r="AA109" s="452"/>
      <c r="AB109" s="453"/>
      <c r="AC109" s="453"/>
      <c r="AD109" s="453"/>
      <c r="AE109" s="453"/>
      <c r="AF109" s="453"/>
      <c r="AG109" s="454"/>
      <c r="AH109" s="452"/>
      <c r="AI109" s="453"/>
      <c r="AJ109" s="453"/>
      <c r="AK109" s="453"/>
      <c r="AL109" s="453"/>
      <c r="AM109" s="453"/>
      <c r="AN109" s="454"/>
      <c r="AO109" s="452"/>
      <c r="AP109" s="453"/>
      <c r="AQ109" s="453"/>
      <c r="AR109" s="453"/>
      <c r="AS109" s="453"/>
      <c r="AT109" s="453"/>
      <c r="AU109" s="454"/>
      <c r="AV109" s="452"/>
      <c r="AW109" s="453"/>
      <c r="AX109" s="453"/>
      <c r="AY109" s="453"/>
      <c r="AZ109" s="453"/>
      <c r="BA109" s="453"/>
      <c r="BB109" s="454"/>
      <c r="BC109" s="452"/>
      <c r="BD109" s="453"/>
      <c r="BE109" s="455"/>
      <c r="BF109" s="1168"/>
      <c r="BG109" s="1169"/>
      <c r="BH109" s="1170"/>
      <c r="BI109" s="1171"/>
      <c r="BJ109" s="1172"/>
      <c r="BK109" s="1173"/>
      <c r="BL109" s="1173"/>
      <c r="BM109" s="1173"/>
      <c r="BN109" s="1174"/>
    </row>
    <row r="110" spans="2:66" ht="20.25" customHeight="1" x14ac:dyDescent="0.15">
      <c r="B110" s="1211"/>
      <c r="C110" s="1212"/>
      <c r="D110" s="1213"/>
      <c r="E110" s="1188"/>
      <c r="F110" s="1189"/>
      <c r="G110" s="1214"/>
      <c r="H110" s="1215"/>
      <c r="I110" s="462"/>
      <c r="J110" s="463">
        <f>G109</f>
        <v>0</v>
      </c>
      <c r="K110" s="462"/>
      <c r="L110" s="463">
        <f>M109</f>
        <v>0</v>
      </c>
      <c r="M110" s="1216"/>
      <c r="N110" s="1217"/>
      <c r="O110" s="1218"/>
      <c r="P110" s="1219"/>
      <c r="Q110" s="1219"/>
      <c r="R110" s="1215"/>
      <c r="S110" s="1162"/>
      <c r="T110" s="1163"/>
      <c r="U110" s="1163"/>
      <c r="V110" s="1163"/>
      <c r="W110" s="1164"/>
      <c r="X110" s="456" t="s">
        <v>980</v>
      </c>
      <c r="Y110" s="457"/>
      <c r="Z110" s="458"/>
      <c r="AA110" s="444" t="str">
        <f>IF(AA109="","",VLOOKUP(AA109,勤務形態一覧表_シフト記号表!$C$6:$L$47,10,FALSE))</f>
        <v/>
      </c>
      <c r="AB110" s="445" t="str">
        <f>IF(AB109="","",VLOOKUP(AB109,勤務形態一覧表_シフト記号表!$C$6:$L$47,10,FALSE))</f>
        <v/>
      </c>
      <c r="AC110" s="445" t="str">
        <f>IF(AC109="","",VLOOKUP(AC109,勤務形態一覧表_シフト記号表!$C$6:$L$47,10,FALSE))</f>
        <v/>
      </c>
      <c r="AD110" s="445" t="str">
        <f>IF(AD109="","",VLOOKUP(AD109,勤務形態一覧表_シフト記号表!$C$6:$L$47,10,FALSE))</f>
        <v/>
      </c>
      <c r="AE110" s="445" t="str">
        <f>IF(AE109="","",VLOOKUP(AE109,勤務形態一覧表_シフト記号表!$C$6:$L$47,10,FALSE))</f>
        <v/>
      </c>
      <c r="AF110" s="445" t="str">
        <f>IF(AF109="","",VLOOKUP(AF109,勤務形態一覧表_シフト記号表!$C$6:$L$47,10,FALSE))</f>
        <v/>
      </c>
      <c r="AG110" s="446" t="str">
        <f>IF(AG109="","",VLOOKUP(AG109,勤務形態一覧表_シフト記号表!$C$6:$L$47,10,FALSE))</f>
        <v/>
      </c>
      <c r="AH110" s="444" t="str">
        <f>IF(AH109="","",VLOOKUP(AH109,勤務形態一覧表_シフト記号表!$C$6:$L$47,10,FALSE))</f>
        <v/>
      </c>
      <c r="AI110" s="445" t="str">
        <f>IF(AI109="","",VLOOKUP(AI109,勤務形態一覧表_シフト記号表!$C$6:$L$47,10,FALSE))</f>
        <v/>
      </c>
      <c r="AJ110" s="445" t="str">
        <f>IF(AJ109="","",VLOOKUP(AJ109,勤務形態一覧表_シフト記号表!$C$6:$L$47,10,FALSE))</f>
        <v/>
      </c>
      <c r="AK110" s="445" t="str">
        <f>IF(AK109="","",VLOOKUP(AK109,勤務形態一覧表_シフト記号表!$C$6:$L$47,10,FALSE))</f>
        <v/>
      </c>
      <c r="AL110" s="445" t="str">
        <f>IF(AL109="","",VLOOKUP(AL109,勤務形態一覧表_シフト記号表!$C$6:$L$47,10,FALSE))</f>
        <v/>
      </c>
      <c r="AM110" s="445" t="str">
        <f>IF(AM109="","",VLOOKUP(AM109,勤務形態一覧表_シフト記号表!$C$6:$L$47,10,FALSE))</f>
        <v/>
      </c>
      <c r="AN110" s="446" t="str">
        <f>IF(AN109="","",VLOOKUP(AN109,勤務形態一覧表_シフト記号表!$C$6:$L$47,10,FALSE))</f>
        <v/>
      </c>
      <c r="AO110" s="444" t="str">
        <f>IF(AO109="","",VLOOKUP(AO109,勤務形態一覧表_シフト記号表!$C$6:$L$47,10,FALSE))</f>
        <v/>
      </c>
      <c r="AP110" s="445" t="str">
        <f>IF(AP109="","",VLOOKUP(AP109,勤務形態一覧表_シフト記号表!$C$6:$L$47,10,FALSE))</f>
        <v/>
      </c>
      <c r="AQ110" s="445" t="str">
        <f>IF(AQ109="","",VLOOKUP(AQ109,勤務形態一覧表_シフト記号表!$C$6:$L$47,10,FALSE))</f>
        <v/>
      </c>
      <c r="AR110" s="445" t="str">
        <f>IF(AR109="","",VLOOKUP(AR109,勤務形態一覧表_シフト記号表!$C$6:$L$47,10,FALSE))</f>
        <v/>
      </c>
      <c r="AS110" s="445" t="str">
        <f>IF(AS109="","",VLOOKUP(AS109,勤務形態一覧表_シフト記号表!$C$6:$L$47,10,FALSE))</f>
        <v/>
      </c>
      <c r="AT110" s="445" t="str">
        <f>IF(AT109="","",VLOOKUP(AT109,勤務形態一覧表_シフト記号表!$C$6:$L$47,10,FALSE))</f>
        <v/>
      </c>
      <c r="AU110" s="446" t="str">
        <f>IF(AU109="","",VLOOKUP(AU109,勤務形態一覧表_シフト記号表!$C$6:$L$47,10,FALSE))</f>
        <v/>
      </c>
      <c r="AV110" s="444" t="str">
        <f>IF(AV109="","",VLOOKUP(AV109,勤務形態一覧表_シフト記号表!$C$6:$L$47,10,FALSE))</f>
        <v/>
      </c>
      <c r="AW110" s="445" t="str">
        <f>IF(AW109="","",VLOOKUP(AW109,勤務形態一覧表_シフト記号表!$C$6:$L$47,10,FALSE))</f>
        <v/>
      </c>
      <c r="AX110" s="445" t="str">
        <f>IF(AX109="","",VLOOKUP(AX109,勤務形態一覧表_シフト記号表!$C$6:$L$47,10,FALSE))</f>
        <v/>
      </c>
      <c r="AY110" s="445" t="str">
        <f>IF(AY109="","",VLOOKUP(AY109,勤務形態一覧表_シフト記号表!$C$6:$L$47,10,FALSE))</f>
        <v/>
      </c>
      <c r="AZ110" s="445" t="str">
        <f>IF(AZ109="","",VLOOKUP(AZ109,勤務形態一覧表_シフト記号表!$C$6:$L$47,10,FALSE))</f>
        <v/>
      </c>
      <c r="BA110" s="445" t="str">
        <f>IF(BA109="","",VLOOKUP(BA109,勤務形態一覧表_シフト記号表!$C$6:$L$47,10,FALSE))</f>
        <v/>
      </c>
      <c r="BB110" s="446" t="str">
        <f>IF(BB109="","",VLOOKUP(BB109,勤務形態一覧表_シフト記号表!$C$6:$L$47,10,FALSE))</f>
        <v/>
      </c>
      <c r="BC110" s="444" t="str">
        <f>IF(BC109="","",VLOOKUP(BC109,勤務形態一覧表_シフト記号表!$C$6:$L$47,10,FALSE))</f>
        <v/>
      </c>
      <c r="BD110" s="445" t="str">
        <f>IF(BD109="","",VLOOKUP(BD109,勤務形態一覧表_シフト記号表!$C$6:$L$47,10,FALSE))</f>
        <v/>
      </c>
      <c r="BE110" s="445" t="str">
        <f>IF(BE109="","",VLOOKUP(BE109,勤務形態一覧表_シフト記号表!$C$6:$L$47,10,FALSE))</f>
        <v/>
      </c>
      <c r="BF110" s="1208">
        <f>IF($BI$3="４週",SUM(AA110:BB110),IF($BI$3="暦月",SUM(AA110:BE110),""))</f>
        <v>0</v>
      </c>
      <c r="BG110" s="1209"/>
      <c r="BH110" s="1210">
        <f>IF($BI$3="４週",BF110/4,IF($BI$3="暦月",(BF110/($BI$8/7)),""))</f>
        <v>0</v>
      </c>
      <c r="BI110" s="1209"/>
      <c r="BJ110" s="1205"/>
      <c r="BK110" s="1206"/>
      <c r="BL110" s="1206"/>
      <c r="BM110" s="1206"/>
      <c r="BN110" s="1207"/>
    </row>
    <row r="111" spans="2:66" ht="20.25" customHeight="1" x14ac:dyDescent="0.15">
      <c r="B111" s="1183">
        <f>B109+1</f>
        <v>48</v>
      </c>
      <c r="C111" s="1185"/>
      <c r="D111" s="1187"/>
      <c r="E111" s="1188"/>
      <c r="F111" s="1189"/>
      <c r="G111" s="1193"/>
      <c r="H111" s="1194"/>
      <c r="I111" s="439"/>
      <c r="J111" s="440"/>
      <c r="K111" s="439"/>
      <c r="L111" s="440"/>
      <c r="M111" s="1197"/>
      <c r="N111" s="1198"/>
      <c r="O111" s="1201"/>
      <c r="P111" s="1202"/>
      <c r="Q111" s="1202"/>
      <c r="R111" s="1194"/>
      <c r="S111" s="1162"/>
      <c r="T111" s="1163"/>
      <c r="U111" s="1163"/>
      <c r="V111" s="1163"/>
      <c r="W111" s="1164"/>
      <c r="X111" s="459" t="s">
        <v>979</v>
      </c>
      <c r="Y111" s="460"/>
      <c r="Z111" s="461"/>
      <c r="AA111" s="452"/>
      <c r="AB111" s="453"/>
      <c r="AC111" s="453"/>
      <c r="AD111" s="453"/>
      <c r="AE111" s="453"/>
      <c r="AF111" s="453"/>
      <c r="AG111" s="454"/>
      <c r="AH111" s="452"/>
      <c r="AI111" s="453"/>
      <c r="AJ111" s="453"/>
      <c r="AK111" s="453"/>
      <c r="AL111" s="453"/>
      <c r="AM111" s="453"/>
      <c r="AN111" s="454"/>
      <c r="AO111" s="452"/>
      <c r="AP111" s="453"/>
      <c r="AQ111" s="453"/>
      <c r="AR111" s="453"/>
      <c r="AS111" s="453"/>
      <c r="AT111" s="453"/>
      <c r="AU111" s="454"/>
      <c r="AV111" s="452"/>
      <c r="AW111" s="453"/>
      <c r="AX111" s="453"/>
      <c r="AY111" s="453"/>
      <c r="AZ111" s="453"/>
      <c r="BA111" s="453"/>
      <c r="BB111" s="454"/>
      <c r="BC111" s="452"/>
      <c r="BD111" s="453"/>
      <c r="BE111" s="455"/>
      <c r="BF111" s="1168"/>
      <c r="BG111" s="1169"/>
      <c r="BH111" s="1170"/>
      <c r="BI111" s="1171"/>
      <c r="BJ111" s="1172"/>
      <c r="BK111" s="1173"/>
      <c r="BL111" s="1173"/>
      <c r="BM111" s="1173"/>
      <c r="BN111" s="1174"/>
    </row>
    <row r="112" spans="2:66" ht="20.25" customHeight="1" x14ac:dyDescent="0.15">
      <c r="B112" s="1211"/>
      <c r="C112" s="1212"/>
      <c r="D112" s="1213"/>
      <c r="E112" s="1188"/>
      <c r="F112" s="1189"/>
      <c r="G112" s="1214"/>
      <c r="H112" s="1215"/>
      <c r="I112" s="462"/>
      <c r="J112" s="463">
        <f>G111</f>
        <v>0</v>
      </c>
      <c r="K112" s="462"/>
      <c r="L112" s="463">
        <f>M111</f>
        <v>0</v>
      </c>
      <c r="M112" s="1216"/>
      <c r="N112" s="1217"/>
      <c r="O112" s="1218"/>
      <c r="P112" s="1219"/>
      <c r="Q112" s="1219"/>
      <c r="R112" s="1215"/>
      <c r="S112" s="1162"/>
      <c r="T112" s="1163"/>
      <c r="U112" s="1163"/>
      <c r="V112" s="1163"/>
      <c r="W112" s="1164"/>
      <c r="X112" s="456" t="s">
        <v>980</v>
      </c>
      <c r="Y112" s="457"/>
      <c r="Z112" s="458"/>
      <c r="AA112" s="444" t="str">
        <f>IF(AA111="","",VLOOKUP(AA111,勤務形態一覧表_シフト記号表!$C$6:$L$47,10,FALSE))</f>
        <v/>
      </c>
      <c r="AB112" s="445" t="str">
        <f>IF(AB111="","",VLOOKUP(AB111,勤務形態一覧表_シフト記号表!$C$6:$L$47,10,FALSE))</f>
        <v/>
      </c>
      <c r="AC112" s="445" t="str">
        <f>IF(AC111="","",VLOOKUP(AC111,勤務形態一覧表_シフト記号表!$C$6:$L$47,10,FALSE))</f>
        <v/>
      </c>
      <c r="AD112" s="445" t="str">
        <f>IF(AD111="","",VLOOKUP(AD111,勤務形態一覧表_シフト記号表!$C$6:$L$47,10,FALSE))</f>
        <v/>
      </c>
      <c r="AE112" s="445" t="str">
        <f>IF(AE111="","",VLOOKUP(AE111,勤務形態一覧表_シフト記号表!$C$6:$L$47,10,FALSE))</f>
        <v/>
      </c>
      <c r="AF112" s="445" t="str">
        <f>IF(AF111="","",VLOOKUP(AF111,勤務形態一覧表_シフト記号表!$C$6:$L$47,10,FALSE))</f>
        <v/>
      </c>
      <c r="AG112" s="446" t="str">
        <f>IF(AG111="","",VLOOKUP(AG111,勤務形態一覧表_シフト記号表!$C$6:$L$47,10,FALSE))</f>
        <v/>
      </c>
      <c r="AH112" s="444" t="str">
        <f>IF(AH111="","",VLOOKUP(AH111,勤務形態一覧表_シフト記号表!$C$6:$L$47,10,FALSE))</f>
        <v/>
      </c>
      <c r="AI112" s="445" t="str">
        <f>IF(AI111="","",VLOOKUP(AI111,勤務形態一覧表_シフト記号表!$C$6:$L$47,10,FALSE))</f>
        <v/>
      </c>
      <c r="AJ112" s="445" t="str">
        <f>IF(AJ111="","",VLOOKUP(AJ111,勤務形態一覧表_シフト記号表!$C$6:$L$47,10,FALSE))</f>
        <v/>
      </c>
      <c r="AK112" s="445" t="str">
        <f>IF(AK111="","",VLOOKUP(AK111,勤務形態一覧表_シフト記号表!$C$6:$L$47,10,FALSE))</f>
        <v/>
      </c>
      <c r="AL112" s="445" t="str">
        <f>IF(AL111="","",VLOOKUP(AL111,勤務形態一覧表_シフト記号表!$C$6:$L$47,10,FALSE))</f>
        <v/>
      </c>
      <c r="AM112" s="445" t="str">
        <f>IF(AM111="","",VLOOKUP(AM111,勤務形態一覧表_シフト記号表!$C$6:$L$47,10,FALSE))</f>
        <v/>
      </c>
      <c r="AN112" s="446" t="str">
        <f>IF(AN111="","",VLOOKUP(AN111,勤務形態一覧表_シフト記号表!$C$6:$L$47,10,FALSE))</f>
        <v/>
      </c>
      <c r="AO112" s="444" t="str">
        <f>IF(AO111="","",VLOOKUP(AO111,勤務形態一覧表_シフト記号表!$C$6:$L$47,10,FALSE))</f>
        <v/>
      </c>
      <c r="AP112" s="445" t="str">
        <f>IF(AP111="","",VLOOKUP(AP111,勤務形態一覧表_シフト記号表!$C$6:$L$47,10,FALSE))</f>
        <v/>
      </c>
      <c r="AQ112" s="445" t="str">
        <f>IF(AQ111="","",VLOOKUP(AQ111,勤務形態一覧表_シフト記号表!$C$6:$L$47,10,FALSE))</f>
        <v/>
      </c>
      <c r="AR112" s="445" t="str">
        <f>IF(AR111="","",VLOOKUP(AR111,勤務形態一覧表_シフト記号表!$C$6:$L$47,10,FALSE))</f>
        <v/>
      </c>
      <c r="AS112" s="445" t="str">
        <f>IF(AS111="","",VLOOKUP(AS111,勤務形態一覧表_シフト記号表!$C$6:$L$47,10,FALSE))</f>
        <v/>
      </c>
      <c r="AT112" s="445" t="str">
        <f>IF(AT111="","",VLOOKUP(AT111,勤務形態一覧表_シフト記号表!$C$6:$L$47,10,FALSE))</f>
        <v/>
      </c>
      <c r="AU112" s="446" t="str">
        <f>IF(AU111="","",VLOOKUP(AU111,勤務形態一覧表_シフト記号表!$C$6:$L$47,10,FALSE))</f>
        <v/>
      </c>
      <c r="AV112" s="444" t="str">
        <f>IF(AV111="","",VLOOKUP(AV111,勤務形態一覧表_シフト記号表!$C$6:$L$47,10,FALSE))</f>
        <v/>
      </c>
      <c r="AW112" s="445" t="str">
        <f>IF(AW111="","",VLOOKUP(AW111,勤務形態一覧表_シフト記号表!$C$6:$L$47,10,FALSE))</f>
        <v/>
      </c>
      <c r="AX112" s="445" t="str">
        <f>IF(AX111="","",VLOOKUP(AX111,勤務形態一覧表_シフト記号表!$C$6:$L$47,10,FALSE))</f>
        <v/>
      </c>
      <c r="AY112" s="445" t="str">
        <f>IF(AY111="","",VLOOKUP(AY111,勤務形態一覧表_シフト記号表!$C$6:$L$47,10,FALSE))</f>
        <v/>
      </c>
      <c r="AZ112" s="445" t="str">
        <f>IF(AZ111="","",VLOOKUP(AZ111,勤務形態一覧表_シフト記号表!$C$6:$L$47,10,FALSE))</f>
        <v/>
      </c>
      <c r="BA112" s="445" t="str">
        <f>IF(BA111="","",VLOOKUP(BA111,勤務形態一覧表_シフト記号表!$C$6:$L$47,10,FALSE))</f>
        <v/>
      </c>
      <c r="BB112" s="446" t="str">
        <f>IF(BB111="","",VLOOKUP(BB111,勤務形態一覧表_シフト記号表!$C$6:$L$47,10,FALSE))</f>
        <v/>
      </c>
      <c r="BC112" s="444" t="str">
        <f>IF(BC111="","",VLOOKUP(BC111,勤務形態一覧表_シフト記号表!$C$6:$L$47,10,FALSE))</f>
        <v/>
      </c>
      <c r="BD112" s="445" t="str">
        <f>IF(BD111="","",VLOOKUP(BD111,勤務形態一覧表_シフト記号表!$C$6:$L$47,10,FALSE))</f>
        <v/>
      </c>
      <c r="BE112" s="445" t="str">
        <f>IF(BE111="","",VLOOKUP(BE111,勤務形態一覧表_シフト記号表!$C$6:$L$47,10,FALSE))</f>
        <v/>
      </c>
      <c r="BF112" s="1208">
        <f>IF($BI$3="４週",SUM(AA112:BB112),IF($BI$3="暦月",SUM(AA112:BE112),""))</f>
        <v>0</v>
      </c>
      <c r="BG112" s="1209"/>
      <c r="BH112" s="1210">
        <f>IF($BI$3="４週",BF112/4,IF($BI$3="暦月",(BF112/($BI$8/7)),""))</f>
        <v>0</v>
      </c>
      <c r="BI112" s="1209"/>
      <c r="BJ112" s="1205"/>
      <c r="BK112" s="1206"/>
      <c r="BL112" s="1206"/>
      <c r="BM112" s="1206"/>
      <c r="BN112" s="1207"/>
    </row>
    <row r="113" spans="2:66" ht="20.25" customHeight="1" x14ac:dyDescent="0.15">
      <c r="B113" s="1183">
        <f>B111+1</f>
        <v>49</v>
      </c>
      <c r="C113" s="1185"/>
      <c r="D113" s="1187"/>
      <c r="E113" s="1188"/>
      <c r="F113" s="1189"/>
      <c r="G113" s="1193"/>
      <c r="H113" s="1194"/>
      <c r="I113" s="439"/>
      <c r="J113" s="440"/>
      <c r="K113" s="439"/>
      <c r="L113" s="440"/>
      <c r="M113" s="1197"/>
      <c r="N113" s="1198"/>
      <c r="O113" s="1201"/>
      <c r="P113" s="1202"/>
      <c r="Q113" s="1202"/>
      <c r="R113" s="1194"/>
      <c r="S113" s="1162"/>
      <c r="T113" s="1163"/>
      <c r="U113" s="1163"/>
      <c r="V113" s="1163"/>
      <c r="W113" s="1164"/>
      <c r="X113" s="459" t="s">
        <v>979</v>
      </c>
      <c r="Y113" s="460"/>
      <c r="Z113" s="461"/>
      <c r="AA113" s="452"/>
      <c r="AB113" s="453"/>
      <c r="AC113" s="453"/>
      <c r="AD113" s="453"/>
      <c r="AE113" s="453"/>
      <c r="AF113" s="453"/>
      <c r="AG113" s="454"/>
      <c r="AH113" s="452"/>
      <c r="AI113" s="453"/>
      <c r="AJ113" s="453"/>
      <c r="AK113" s="453"/>
      <c r="AL113" s="453"/>
      <c r="AM113" s="453"/>
      <c r="AN113" s="454"/>
      <c r="AO113" s="452"/>
      <c r="AP113" s="453"/>
      <c r="AQ113" s="453"/>
      <c r="AR113" s="453"/>
      <c r="AS113" s="453"/>
      <c r="AT113" s="453"/>
      <c r="AU113" s="454"/>
      <c r="AV113" s="452"/>
      <c r="AW113" s="453"/>
      <c r="AX113" s="453"/>
      <c r="AY113" s="453"/>
      <c r="AZ113" s="453"/>
      <c r="BA113" s="453"/>
      <c r="BB113" s="454"/>
      <c r="BC113" s="452"/>
      <c r="BD113" s="453"/>
      <c r="BE113" s="455"/>
      <c r="BF113" s="1168"/>
      <c r="BG113" s="1169"/>
      <c r="BH113" s="1170"/>
      <c r="BI113" s="1171"/>
      <c r="BJ113" s="1172"/>
      <c r="BK113" s="1173"/>
      <c r="BL113" s="1173"/>
      <c r="BM113" s="1173"/>
      <c r="BN113" s="1174"/>
    </row>
    <row r="114" spans="2:66" ht="20.25" customHeight="1" x14ac:dyDescent="0.15">
      <c r="B114" s="1211"/>
      <c r="C114" s="1212"/>
      <c r="D114" s="1213"/>
      <c r="E114" s="1188"/>
      <c r="F114" s="1189"/>
      <c r="G114" s="1214"/>
      <c r="H114" s="1215"/>
      <c r="I114" s="462"/>
      <c r="J114" s="463">
        <f>G113</f>
        <v>0</v>
      </c>
      <c r="K114" s="462"/>
      <c r="L114" s="463">
        <f>M113</f>
        <v>0</v>
      </c>
      <c r="M114" s="1216"/>
      <c r="N114" s="1217"/>
      <c r="O114" s="1218"/>
      <c r="P114" s="1219"/>
      <c r="Q114" s="1219"/>
      <c r="R114" s="1215"/>
      <c r="S114" s="1162"/>
      <c r="T114" s="1163"/>
      <c r="U114" s="1163"/>
      <c r="V114" s="1163"/>
      <c r="W114" s="1164"/>
      <c r="X114" s="456" t="s">
        <v>980</v>
      </c>
      <c r="Y114" s="457"/>
      <c r="Z114" s="458"/>
      <c r="AA114" s="444" t="str">
        <f>IF(AA113="","",VLOOKUP(AA113,勤務形態一覧表_シフト記号表!$C$6:$L$47,10,FALSE))</f>
        <v/>
      </c>
      <c r="AB114" s="445" t="str">
        <f>IF(AB113="","",VLOOKUP(AB113,勤務形態一覧表_シフト記号表!$C$6:$L$47,10,FALSE))</f>
        <v/>
      </c>
      <c r="AC114" s="445" t="str">
        <f>IF(AC113="","",VLOOKUP(AC113,勤務形態一覧表_シフト記号表!$C$6:$L$47,10,FALSE))</f>
        <v/>
      </c>
      <c r="AD114" s="445" t="str">
        <f>IF(AD113="","",VLOOKUP(AD113,勤務形態一覧表_シフト記号表!$C$6:$L$47,10,FALSE))</f>
        <v/>
      </c>
      <c r="AE114" s="445" t="str">
        <f>IF(AE113="","",VLOOKUP(AE113,勤務形態一覧表_シフト記号表!$C$6:$L$47,10,FALSE))</f>
        <v/>
      </c>
      <c r="AF114" s="445" t="str">
        <f>IF(AF113="","",VLOOKUP(AF113,勤務形態一覧表_シフト記号表!$C$6:$L$47,10,FALSE))</f>
        <v/>
      </c>
      <c r="AG114" s="446" t="str">
        <f>IF(AG113="","",VLOOKUP(AG113,勤務形態一覧表_シフト記号表!$C$6:$L$47,10,FALSE))</f>
        <v/>
      </c>
      <c r="AH114" s="444" t="str">
        <f>IF(AH113="","",VLOOKUP(AH113,勤務形態一覧表_シフト記号表!$C$6:$L$47,10,FALSE))</f>
        <v/>
      </c>
      <c r="AI114" s="445" t="str">
        <f>IF(AI113="","",VLOOKUP(AI113,勤務形態一覧表_シフト記号表!$C$6:$L$47,10,FALSE))</f>
        <v/>
      </c>
      <c r="AJ114" s="445" t="str">
        <f>IF(AJ113="","",VLOOKUP(AJ113,勤務形態一覧表_シフト記号表!$C$6:$L$47,10,FALSE))</f>
        <v/>
      </c>
      <c r="AK114" s="445" t="str">
        <f>IF(AK113="","",VLOOKUP(AK113,勤務形態一覧表_シフト記号表!$C$6:$L$47,10,FALSE))</f>
        <v/>
      </c>
      <c r="AL114" s="445" t="str">
        <f>IF(AL113="","",VLOOKUP(AL113,勤務形態一覧表_シフト記号表!$C$6:$L$47,10,FALSE))</f>
        <v/>
      </c>
      <c r="AM114" s="445" t="str">
        <f>IF(AM113="","",VLOOKUP(AM113,勤務形態一覧表_シフト記号表!$C$6:$L$47,10,FALSE))</f>
        <v/>
      </c>
      <c r="AN114" s="446" t="str">
        <f>IF(AN113="","",VLOOKUP(AN113,勤務形態一覧表_シフト記号表!$C$6:$L$47,10,FALSE))</f>
        <v/>
      </c>
      <c r="AO114" s="444" t="str">
        <f>IF(AO113="","",VLOOKUP(AO113,勤務形態一覧表_シフト記号表!$C$6:$L$47,10,FALSE))</f>
        <v/>
      </c>
      <c r="AP114" s="445" t="str">
        <f>IF(AP113="","",VLOOKUP(AP113,勤務形態一覧表_シフト記号表!$C$6:$L$47,10,FALSE))</f>
        <v/>
      </c>
      <c r="AQ114" s="445" t="str">
        <f>IF(AQ113="","",VLOOKUP(AQ113,勤務形態一覧表_シフト記号表!$C$6:$L$47,10,FALSE))</f>
        <v/>
      </c>
      <c r="AR114" s="445" t="str">
        <f>IF(AR113="","",VLOOKUP(AR113,勤務形態一覧表_シフト記号表!$C$6:$L$47,10,FALSE))</f>
        <v/>
      </c>
      <c r="AS114" s="445" t="str">
        <f>IF(AS113="","",VLOOKUP(AS113,勤務形態一覧表_シフト記号表!$C$6:$L$47,10,FALSE))</f>
        <v/>
      </c>
      <c r="AT114" s="445" t="str">
        <f>IF(AT113="","",VLOOKUP(AT113,勤務形態一覧表_シフト記号表!$C$6:$L$47,10,FALSE))</f>
        <v/>
      </c>
      <c r="AU114" s="446" t="str">
        <f>IF(AU113="","",VLOOKUP(AU113,勤務形態一覧表_シフト記号表!$C$6:$L$47,10,FALSE))</f>
        <v/>
      </c>
      <c r="AV114" s="444" t="str">
        <f>IF(AV113="","",VLOOKUP(AV113,勤務形態一覧表_シフト記号表!$C$6:$L$47,10,FALSE))</f>
        <v/>
      </c>
      <c r="AW114" s="445" t="str">
        <f>IF(AW113="","",VLOOKUP(AW113,勤務形態一覧表_シフト記号表!$C$6:$L$47,10,FALSE))</f>
        <v/>
      </c>
      <c r="AX114" s="445" t="str">
        <f>IF(AX113="","",VLOOKUP(AX113,勤務形態一覧表_シフト記号表!$C$6:$L$47,10,FALSE))</f>
        <v/>
      </c>
      <c r="AY114" s="445" t="str">
        <f>IF(AY113="","",VLOOKUP(AY113,勤務形態一覧表_シフト記号表!$C$6:$L$47,10,FALSE))</f>
        <v/>
      </c>
      <c r="AZ114" s="445" t="str">
        <f>IF(AZ113="","",VLOOKUP(AZ113,勤務形態一覧表_シフト記号表!$C$6:$L$47,10,FALSE))</f>
        <v/>
      </c>
      <c r="BA114" s="445" t="str">
        <f>IF(BA113="","",VLOOKUP(BA113,勤務形態一覧表_シフト記号表!$C$6:$L$47,10,FALSE))</f>
        <v/>
      </c>
      <c r="BB114" s="446" t="str">
        <f>IF(BB113="","",VLOOKUP(BB113,勤務形態一覧表_シフト記号表!$C$6:$L$47,10,FALSE))</f>
        <v/>
      </c>
      <c r="BC114" s="444" t="str">
        <f>IF(BC113="","",VLOOKUP(BC113,勤務形態一覧表_シフト記号表!$C$6:$L$47,10,FALSE))</f>
        <v/>
      </c>
      <c r="BD114" s="445" t="str">
        <f>IF(BD113="","",VLOOKUP(BD113,勤務形態一覧表_シフト記号表!$C$6:$L$47,10,FALSE))</f>
        <v/>
      </c>
      <c r="BE114" s="445" t="str">
        <f>IF(BE113="","",VLOOKUP(BE113,勤務形態一覧表_シフト記号表!$C$6:$L$47,10,FALSE))</f>
        <v/>
      </c>
      <c r="BF114" s="1208">
        <f>IF($BI$3="４週",SUM(AA114:BB114),IF($BI$3="暦月",SUM(AA114:BE114),""))</f>
        <v>0</v>
      </c>
      <c r="BG114" s="1209"/>
      <c r="BH114" s="1210">
        <f>IF($BI$3="４週",BF114/4,IF($BI$3="暦月",(BF114/($BI$8/7)),""))</f>
        <v>0</v>
      </c>
      <c r="BI114" s="1209"/>
      <c r="BJ114" s="1205"/>
      <c r="BK114" s="1206"/>
      <c r="BL114" s="1206"/>
      <c r="BM114" s="1206"/>
      <c r="BN114" s="1207"/>
    </row>
    <row r="115" spans="2:66" ht="20.25" customHeight="1" x14ac:dyDescent="0.15">
      <c r="B115" s="1183">
        <f>B113+1</f>
        <v>50</v>
      </c>
      <c r="C115" s="1185"/>
      <c r="D115" s="1187"/>
      <c r="E115" s="1188"/>
      <c r="F115" s="1189"/>
      <c r="G115" s="1193"/>
      <c r="H115" s="1194"/>
      <c r="I115" s="439"/>
      <c r="J115" s="440"/>
      <c r="K115" s="439"/>
      <c r="L115" s="440"/>
      <c r="M115" s="1197"/>
      <c r="N115" s="1198"/>
      <c r="O115" s="1201"/>
      <c r="P115" s="1202"/>
      <c r="Q115" s="1202"/>
      <c r="R115" s="1194"/>
      <c r="S115" s="1162"/>
      <c r="T115" s="1163"/>
      <c r="U115" s="1163"/>
      <c r="V115" s="1163"/>
      <c r="W115" s="1164"/>
      <c r="X115" s="459" t="s">
        <v>979</v>
      </c>
      <c r="Y115" s="460"/>
      <c r="Z115" s="461"/>
      <c r="AA115" s="452"/>
      <c r="AB115" s="453"/>
      <c r="AC115" s="453"/>
      <c r="AD115" s="453"/>
      <c r="AE115" s="453"/>
      <c r="AF115" s="453"/>
      <c r="AG115" s="454"/>
      <c r="AH115" s="452"/>
      <c r="AI115" s="453"/>
      <c r="AJ115" s="453"/>
      <c r="AK115" s="453"/>
      <c r="AL115" s="453"/>
      <c r="AM115" s="453"/>
      <c r="AN115" s="454"/>
      <c r="AO115" s="452"/>
      <c r="AP115" s="453"/>
      <c r="AQ115" s="453"/>
      <c r="AR115" s="453"/>
      <c r="AS115" s="453"/>
      <c r="AT115" s="453"/>
      <c r="AU115" s="454"/>
      <c r="AV115" s="452"/>
      <c r="AW115" s="453"/>
      <c r="AX115" s="453"/>
      <c r="AY115" s="453"/>
      <c r="AZ115" s="453"/>
      <c r="BA115" s="453"/>
      <c r="BB115" s="454"/>
      <c r="BC115" s="452"/>
      <c r="BD115" s="453"/>
      <c r="BE115" s="455"/>
      <c r="BF115" s="1168"/>
      <c r="BG115" s="1169"/>
      <c r="BH115" s="1170"/>
      <c r="BI115" s="1171"/>
      <c r="BJ115" s="1172"/>
      <c r="BK115" s="1173"/>
      <c r="BL115" s="1173"/>
      <c r="BM115" s="1173"/>
      <c r="BN115" s="1174"/>
    </row>
    <row r="116" spans="2:66" ht="20.25" customHeight="1" x14ac:dyDescent="0.15">
      <c r="B116" s="1211"/>
      <c r="C116" s="1212"/>
      <c r="D116" s="1213"/>
      <c r="E116" s="1188"/>
      <c r="F116" s="1189"/>
      <c r="G116" s="1214"/>
      <c r="H116" s="1215"/>
      <c r="I116" s="462"/>
      <c r="J116" s="463">
        <f>G115</f>
        <v>0</v>
      </c>
      <c r="K116" s="462"/>
      <c r="L116" s="463">
        <f>M115</f>
        <v>0</v>
      </c>
      <c r="M116" s="1216"/>
      <c r="N116" s="1217"/>
      <c r="O116" s="1218"/>
      <c r="P116" s="1219"/>
      <c r="Q116" s="1219"/>
      <c r="R116" s="1215"/>
      <c r="S116" s="1162"/>
      <c r="T116" s="1163"/>
      <c r="U116" s="1163"/>
      <c r="V116" s="1163"/>
      <c r="W116" s="1164"/>
      <c r="X116" s="456" t="s">
        <v>980</v>
      </c>
      <c r="Y116" s="457"/>
      <c r="Z116" s="458"/>
      <c r="AA116" s="444" t="str">
        <f>IF(AA115="","",VLOOKUP(AA115,勤務形態一覧表_シフト記号表!$C$6:$L$47,10,FALSE))</f>
        <v/>
      </c>
      <c r="AB116" s="445" t="str">
        <f>IF(AB115="","",VLOOKUP(AB115,勤務形態一覧表_シフト記号表!$C$6:$L$47,10,FALSE))</f>
        <v/>
      </c>
      <c r="AC116" s="445" t="str">
        <f>IF(AC115="","",VLOOKUP(AC115,勤務形態一覧表_シフト記号表!$C$6:$L$47,10,FALSE))</f>
        <v/>
      </c>
      <c r="AD116" s="445" t="str">
        <f>IF(AD115="","",VLOOKUP(AD115,勤務形態一覧表_シフト記号表!$C$6:$L$47,10,FALSE))</f>
        <v/>
      </c>
      <c r="AE116" s="445" t="str">
        <f>IF(AE115="","",VLOOKUP(AE115,勤務形態一覧表_シフト記号表!$C$6:$L$47,10,FALSE))</f>
        <v/>
      </c>
      <c r="AF116" s="445" t="str">
        <f>IF(AF115="","",VLOOKUP(AF115,勤務形態一覧表_シフト記号表!$C$6:$L$47,10,FALSE))</f>
        <v/>
      </c>
      <c r="AG116" s="446" t="str">
        <f>IF(AG115="","",VLOOKUP(AG115,勤務形態一覧表_シフト記号表!$C$6:$L$47,10,FALSE))</f>
        <v/>
      </c>
      <c r="AH116" s="444" t="str">
        <f>IF(AH115="","",VLOOKUP(AH115,勤務形態一覧表_シフト記号表!$C$6:$L$47,10,FALSE))</f>
        <v/>
      </c>
      <c r="AI116" s="445" t="str">
        <f>IF(AI115="","",VLOOKUP(AI115,勤務形態一覧表_シフト記号表!$C$6:$L$47,10,FALSE))</f>
        <v/>
      </c>
      <c r="AJ116" s="445" t="str">
        <f>IF(AJ115="","",VLOOKUP(AJ115,勤務形態一覧表_シフト記号表!$C$6:$L$47,10,FALSE))</f>
        <v/>
      </c>
      <c r="AK116" s="445" t="str">
        <f>IF(AK115="","",VLOOKUP(AK115,勤務形態一覧表_シフト記号表!$C$6:$L$47,10,FALSE))</f>
        <v/>
      </c>
      <c r="AL116" s="445" t="str">
        <f>IF(AL115="","",VLOOKUP(AL115,勤務形態一覧表_シフト記号表!$C$6:$L$47,10,FALSE))</f>
        <v/>
      </c>
      <c r="AM116" s="445" t="str">
        <f>IF(AM115="","",VLOOKUP(AM115,勤務形態一覧表_シフト記号表!$C$6:$L$47,10,FALSE))</f>
        <v/>
      </c>
      <c r="AN116" s="446" t="str">
        <f>IF(AN115="","",VLOOKUP(AN115,勤務形態一覧表_シフト記号表!$C$6:$L$47,10,FALSE))</f>
        <v/>
      </c>
      <c r="AO116" s="444" t="str">
        <f>IF(AO115="","",VLOOKUP(AO115,勤務形態一覧表_シフト記号表!$C$6:$L$47,10,FALSE))</f>
        <v/>
      </c>
      <c r="AP116" s="445" t="str">
        <f>IF(AP115="","",VLOOKUP(AP115,勤務形態一覧表_シフト記号表!$C$6:$L$47,10,FALSE))</f>
        <v/>
      </c>
      <c r="AQ116" s="445" t="str">
        <f>IF(AQ115="","",VLOOKUP(AQ115,勤務形態一覧表_シフト記号表!$C$6:$L$47,10,FALSE))</f>
        <v/>
      </c>
      <c r="AR116" s="445" t="str">
        <f>IF(AR115="","",VLOOKUP(AR115,勤務形態一覧表_シフト記号表!$C$6:$L$47,10,FALSE))</f>
        <v/>
      </c>
      <c r="AS116" s="445" t="str">
        <f>IF(AS115="","",VLOOKUP(AS115,勤務形態一覧表_シフト記号表!$C$6:$L$47,10,FALSE))</f>
        <v/>
      </c>
      <c r="AT116" s="445" t="str">
        <f>IF(AT115="","",VLOOKUP(AT115,勤務形態一覧表_シフト記号表!$C$6:$L$47,10,FALSE))</f>
        <v/>
      </c>
      <c r="AU116" s="446" t="str">
        <f>IF(AU115="","",VLOOKUP(AU115,勤務形態一覧表_シフト記号表!$C$6:$L$47,10,FALSE))</f>
        <v/>
      </c>
      <c r="AV116" s="444" t="str">
        <f>IF(AV115="","",VLOOKUP(AV115,勤務形態一覧表_シフト記号表!$C$6:$L$47,10,FALSE))</f>
        <v/>
      </c>
      <c r="AW116" s="445" t="str">
        <f>IF(AW115="","",VLOOKUP(AW115,勤務形態一覧表_シフト記号表!$C$6:$L$47,10,FALSE))</f>
        <v/>
      </c>
      <c r="AX116" s="445" t="str">
        <f>IF(AX115="","",VLOOKUP(AX115,勤務形態一覧表_シフト記号表!$C$6:$L$47,10,FALSE))</f>
        <v/>
      </c>
      <c r="AY116" s="445" t="str">
        <f>IF(AY115="","",VLOOKUP(AY115,勤務形態一覧表_シフト記号表!$C$6:$L$47,10,FALSE))</f>
        <v/>
      </c>
      <c r="AZ116" s="445" t="str">
        <f>IF(AZ115="","",VLOOKUP(AZ115,勤務形態一覧表_シフト記号表!$C$6:$L$47,10,FALSE))</f>
        <v/>
      </c>
      <c r="BA116" s="445" t="str">
        <f>IF(BA115="","",VLOOKUP(BA115,勤務形態一覧表_シフト記号表!$C$6:$L$47,10,FALSE))</f>
        <v/>
      </c>
      <c r="BB116" s="446" t="str">
        <f>IF(BB115="","",VLOOKUP(BB115,勤務形態一覧表_シフト記号表!$C$6:$L$47,10,FALSE))</f>
        <v/>
      </c>
      <c r="BC116" s="444" t="str">
        <f>IF(BC115="","",VLOOKUP(BC115,勤務形態一覧表_シフト記号表!$C$6:$L$47,10,FALSE))</f>
        <v/>
      </c>
      <c r="BD116" s="445" t="str">
        <f>IF(BD115="","",VLOOKUP(BD115,勤務形態一覧表_シフト記号表!$C$6:$L$47,10,FALSE))</f>
        <v/>
      </c>
      <c r="BE116" s="445" t="str">
        <f>IF(BE115="","",VLOOKUP(BE115,勤務形態一覧表_シフト記号表!$C$6:$L$47,10,FALSE))</f>
        <v/>
      </c>
      <c r="BF116" s="1208">
        <f>IF($BI$3="４週",SUM(AA116:BB116),IF($BI$3="暦月",SUM(AA116:BE116),""))</f>
        <v>0</v>
      </c>
      <c r="BG116" s="1209"/>
      <c r="BH116" s="1210">
        <f>IF($BI$3="４週",BF116/4,IF($BI$3="暦月",(BF116/($BI$8/7)),""))</f>
        <v>0</v>
      </c>
      <c r="BI116" s="1209"/>
      <c r="BJ116" s="1205"/>
      <c r="BK116" s="1206"/>
      <c r="BL116" s="1206"/>
      <c r="BM116" s="1206"/>
      <c r="BN116" s="1207"/>
    </row>
    <row r="117" spans="2:66" ht="20.25" customHeight="1" x14ac:dyDescent="0.15">
      <c r="B117" s="1183">
        <f>B115+1</f>
        <v>51</v>
      </c>
      <c r="C117" s="1185"/>
      <c r="D117" s="1187"/>
      <c r="E117" s="1188"/>
      <c r="F117" s="1189"/>
      <c r="G117" s="1193"/>
      <c r="H117" s="1194"/>
      <c r="I117" s="439"/>
      <c r="J117" s="440"/>
      <c r="K117" s="439"/>
      <c r="L117" s="440"/>
      <c r="M117" s="1197"/>
      <c r="N117" s="1198"/>
      <c r="O117" s="1201"/>
      <c r="P117" s="1202"/>
      <c r="Q117" s="1202"/>
      <c r="R117" s="1194"/>
      <c r="S117" s="1162"/>
      <c r="T117" s="1163"/>
      <c r="U117" s="1163"/>
      <c r="V117" s="1163"/>
      <c r="W117" s="1164"/>
      <c r="X117" s="459" t="s">
        <v>979</v>
      </c>
      <c r="Y117" s="460"/>
      <c r="Z117" s="461"/>
      <c r="AA117" s="452"/>
      <c r="AB117" s="453"/>
      <c r="AC117" s="453"/>
      <c r="AD117" s="453"/>
      <c r="AE117" s="453"/>
      <c r="AF117" s="453"/>
      <c r="AG117" s="454"/>
      <c r="AH117" s="452"/>
      <c r="AI117" s="453"/>
      <c r="AJ117" s="453"/>
      <c r="AK117" s="453"/>
      <c r="AL117" s="453"/>
      <c r="AM117" s="453"/>
      <c r="AN117" s="454"/>
      <c r="AO117" s="452"/>
      <c r="AP117" s="453"/>
      <c r="AQ117" s="453"/>
      <c r="AR117" s="453"/>
      <c r="AS117" s="453"/>
      <c r="AT117" s="453"/>
      <c r="AU117" s="454"/>
      <c r="AV117" s="452"/>
      <c r="AW117" s="453"/>
      <c r="AX117" s="453"/>
      <c r="AY117" s="453"/>
      <c r="AZ117" s="453"/>
      <c r="BA117" s="453"/>
      <c r="BB117" s="454"/>
      <c r="BC117" s="452"/>
      <c r="BD117" s="453"/>
      <c r="BE117" s="455"/>
      <c r="BF117" s="1168"/>
      <c r="BG117" s="1169"/>
      <c r="BH117" s="1170"/>
      <c r="BI117" s="1171"/>
      <c r="BJ117" s="1172"/>
      <c r="BK117" s="1173"/>
      <c r="BL117" s="1173"/>
      <c r="BM117" s="1173"/>
      <c r="BN117" s="1174"/>
    </row>
    <row r="118" spans="2:66" ht="20.25" customHeight="1" x14ac:dyDescent="0.15">
      <c r="B118" s="1211"/>
      <c r="C118" s="1212"/>
      <c r="D118" s="1213"/>
      <c r="E118" s="1188"/>
      <c r="F118" s="1189"/>
      <c r="G118" s="1214"/>
      <c r="H118" s="1215"/>
      <c r="I118" s="462"/>
      <c r="J118" s="463">
        <f>G117</f>
        <v>0</v>
      </c>
      <c r="K118" s="462"/>
      <c r="L118" s="463">
        <f>M117</f>
        <v>0</v>
      </c>
      <c r="M118" s="1216"/>
      <c r="N118" s="1217"/>
      <c r="O118" s="1218"/>
      <c r="P118" s="1219"/>
      <c r="Q118" s="1219"/>
      <c r="R118" s="1215"/>
      <c r="S118" s="1162"/>
      <c r="T118" s="1163"/>
      <c r="U118" s="1163"/>
      <c r="V118" s="1163"/>
      <c r="W118" s="1164"/>
      <c r="X118" s="456" t="s">
        <v>980</v>
      </c>
      <c r="Y118" s="457"/>
      <c r="Z118" s="458"/>
      <c r="AA118" s="444" t="str">
        <f>IF(AA117="","",VLOOKUP(AA117,勤務形態一覧表_シフト記号表!$C$6:$L$47,10,FALSE))</f>
        <v/>
      </c>
      <c r="AB118" s="445" t="str">
        <f>IF(AB117="","",VLOOKUP(AB117,勤務形態一覧表_シフト記号表!$C$6:$L$47,10,FALSE))</f>
        <v/>
      </c>
      <c r="AC118" s="445" t="str">
        <f>IF(AC117="","",VLOOKUP(AC117,勤務形態一覧表_シフト記号表!$C$6:$L$47,10,FALSE))</f>
        <v/>
      </c>
      <c r="AD118" s="445" t="str">
        <f>IF(AD117="","",VLOOKUP(AD117,勤務形態一覧表_シフト記号表!$C$6:$L$47,10,FALSE))</f>
        <v/>
      </c>
      <c r="AE118" s="445" t="str">
        <f>IF(AE117="","",VLOOKUP(AE117,勤務形態一覧表_シフト記号表!$C$6:$L$47,10,FALSE))</f>
        <v/>
      </c>
      <c r="AF118" s="445" t="str">
        <f>IF(AF117="","",VLOOKUP(AF117,勤務形態一覧表_シフト記号表!$C$6:$L$47,10,FALSE))</f>
        <v/>
      </c>
      <c r="AG118" s="446" t="str">
        <f>IF(AG117="","",VLOOKUP(AG117,勤務形態一覧表_シフト記号表!$C$6:$L$47,10,FALSE))</f>
        <v/>
      </c>
      <c r="AH118" s="444" t="str">
        <f>IF(AH117="","",VLOOKUP(AH117,勤務形態一覧表_シフト記号表!$C$6:$L$47,10,FALSE))</f>
        <v/>
      </c>
      <c r="AI118" s="445" t="str">
        <f>IF(AI117="","",VLOOKUP(AI117,勤務形態一覧表_シフト記号表!$C$6:$L$47,10,FALSE))</f>
        <v/>
      </c>
      <c r="AJ118" s="445" t="str">
        <f>IF(AJ117="","",VLOOKUP(AJ117,勤務形態一覧表_シフト記号表!$C$6:$L$47,10,FALSE))</f>
        <v/>
      </c>
      <c r="AK118" s="445" t="str">
        <f>IF(AK117="","",VLOOKUP(AK117,勤務形態一覧表_シフト記号表!$C$6:$L$47,10,FALSE))</f>
        <v/>
      </c>
      <c r="AL118" s="445" t="str">
        <f>IF(AL117="","",VLOOKUP(AL117,勤務形態一覧表_シフト記号表!$C$6:$L$47,10,FALSE))</f>
        <v/>
      </c>
      <c r="AM118" s="445" t="str">
        <f>IF(AM117="","",VLOOKUP(AM117,勤務形態一覧表_シフト記号表!$C$6:$L$47,10,FALSE))</f>
        <v/>
      </c>
      <c r="AN118" s="446" t="str">
        <f>IF(AN117="","",VLOOKUP(AN117,勤務形態一覧表_シフト記号表!$C$6:$L$47,10,FALSE))</f>
        <v/>
      </c>
      <c r="AO118" s="444" t="str">
        <f>IF(AO117="","",VLOOKUP(AO117,勤務形態一覧表_シフト記号表!$C$6:$L$47,10,FALSE))</f>
        <v/>
      </c>
      <c r="AP118" s="445" t="str">
        <f>IF(AP117="","",VLOOKUP(AP117,勤務形態一覧表_シフト記号表!$C$6:$L$47,10,FALSE))</f>
        <v/>
      </c>
      <c r="AQ118" s="445" t="str">
        <f>IF(AQ117="","",VLOOKUP(AQ117,勤務形態一覧表_シフト記号表!$C$6:$L$47,10,FALSE))</f>
        <v/>
      </c>
      <c r="AR118" s="445" t="str">
        <f>IF(AR117="","",VLOOKUP(AR117,勤務形態一覧表_シフト記号表!$C$6:$L$47,10,FALSE))</f>
        <v/>
      </c>
      <c r="AS118" s="445" t="str">
        <f>IF(AS117="","",VLOOKUP(AS117,勤務形態一覧表_シフト記号表!$C$6:$L$47,10,FALSE))</f>
        <v/>
      </c>
      <c r="AT118" s="445" t="str">
        <f>IF(AT117="","",VLOOKUP(AT117,勤務形態一覧表_シフト記号表!$C$6:$L$47,10,FALSE))</f>
        <v/>
      </c>
      <c r="AU118" s="446" t="str">
        <f>IF(AU117="","",VLOOKUP(AU117,勤務形態一覧表_シフト記号表!$C$6:$L$47,10,FALSE))</f>
        <v/>
      </c>
      <c r="AV118" s="444" t="str">
        <f>IF(AV117="","",VLOOKUP(AV117,勤務形態一覧表_シフト記号表!$C$6:$L$47,10,FALSE))</f>
        <v/>
      </c>
      <c r="AW118" s="445" t="str">
        <f>IF(AW117="","",VLOOKUP(AW117,勤務形態一覧表_シフト記号表!$C$6:$L$47,10,FALSE))</f>
        <v/>
      </c>
      <c r="AX118" s="445" t="str">
        <f>IF(AX117="","",VLOOKUP(AX117,勤務形態一覧表_シフト記号表!$C$6:$L$47,10,FALSE))</f>
        <v/>
      </c>
      <c r="AY118" s="445" t="str">
        <f>IF(AY117="","",VLOOKUP(AY117,勤務形態一覧表_シフト記号表!$C$6:$L$47,10,FALSE))</f>
        <v/>
      </c>
      <c r="AZ118" s="445" t="str">
        <f>IF(AZ117="","",VLOOKUP(AZ117,勤務形態一覧表_シフト記号表!$C$6:$L$47,10,FALSE))</f>
        <v/>
      </c>
      <c r="BA118" s="445" t="str">
        <f>IF(BA117="","",VLOOKUP(BA117,勤務形態一覧表_シフト記号表!$C$6:$L$47,10,FALSE))</f>
        <v/>
      </c>
      <c r="BB118" s="446" t="str">
        <f>IF(BB117="","",VLOOKUP(BB117,勤務形態一覧表_シフト記号表!$C$6:$L$47,10,FALSE))</f>
        <v/>
      </c>
      <c r="BC118" s="444" t="str">
        <f>IF(BC117="","",VLOOKUP(BC117,勤務形態一覧表_シフト記号表!$C$6:$L$47,10,FALSE))</f>
        <v/>
      </c>
      <c r="BD118" s="445" t="str">
        <f>IF(BD117="","",VLOOKUP(BD117,勤務形態一覧表_シフト記号表!$C$6:$L$47,10,FALSE))</f>
        <v/>
      </c>
      <c r="BE118" s="445" t="str">
        <f>IF(BE117="","",VLOOKUP(BE117,勤務形態一覧表_シフト記号表!$C$6:$L$47,10,FALSE))</f>
        <v/>
      </c>
      <c r="BF118" s="1208">
        <f>IF($BI$3="４週",SUM(AA118:BB118),IF($BI$3="暦月",SUM(AA118:BE118),""))</f>
        <v>0</v>
      </c>
      <c r="BG118" s="1209"/>
      <c r="BH118" s="1210">
        <f>IF($BI$3="４週",BF118/4,IF($BI$3="暦月",(BF118/($BI$8/7)),""))</f>
        <v>0</v>
      </c>
      <c r="BI118" s="1209"/>
      <c r="BJ118" s="1205"/>
      <c r="BK118" s="1206"/>
      <c r="BL118" s="1206"/>
      <c r="BM118" s="1206"/>
      <c r="BN118" s="1207"/>
    </row>
    <row r="119" spans="2:66" ht="20.25" customHeight="1" x14ac:dyDescent="0.15">
      <c r="B119" s="1183">
        <f>B117+1</f>
        <v>52</v>
      </c>
      <c r="C119" s="1185"/>
      <c r="D119" s="1187"/>
      <c r="E119" s="1188"/>
      <c r="F119" s="1189"/>
      <c r="G119" s="1193"/>
      <c r="H119" s="1194"/>
      <c r="I119" s="439"/>
      <c r="J119" s="440"/>
      <c r="K119" s="439"/>
      <c r="L119" s="440"/>
      <c r="M119" s="1197"/>
      <c r="N119" s="1198"/>
      <c r="O119" s="1201"/>
      <c r="P119" s="1202"/>
      <c r="Q119" s="1202"/>
      <c r="R119" s="1194"/>
      <c r="S119" s="1162"/>
      <c r="T119" s="1163"/>
      <c r="U119" s="1163"/>
      <c r="V119" s="1163"/>
      <c r="W119" s="1164"/>
      <c r="X119" s="459" t="s">
        <v>979</v>
      </c>
      <c r="Y119" s="460"/>
      <c r="Z119" s="461"/>
      <c r="AA119" s="452"/>
      <c r="AB119" s="453"/>
      <c r="AC119" s="453"/>
      <c r="AD119" s="453"/>
      <c r="AE119" s="453"/>
      <c r="AF119" s="453"/>
      <c r="AG119" s="454"/>
      <c r="AH119" s="452"/>
      <c r="AI119" s="453"/>
      <c r="AJ119" s="453"/>
      <c r="AK119" s="453"/>
      <c r="AL119" s="453"/>
      <c r="AM119" s="453"/>
      <c r="AN119" s="454"/>
      <c r="AO119" s="452"/>
      <c r="AP119" s="453"/>
      <c r="AQ119" s="453"/>
      <c r="AR119" s="453"/>
      <c r="AS119" s="453"/>
      <c r="AT119" s="453"/>
      <c r="AU119" s="454"/>
      <c r="AV119" s="452"/>
      <c r="AW119" s="453"/>
      <c r="AX119" s="453"/>
      <c r="AY119" s="453"/>
      <c r="AZ119" s="453"/>
      <c r="BA119" s="453"/>
      <c r="BB119" s="454"/>
      <c r="BC119" s="452"/>
      <c r="BD119" s="453"/>
      <c r="BE119" s="455"/>
      <c r="BF119" s="1168"/>
      <c r="BG119" s="1169"/>
      <c r="BH119" s="1170"/>
      <c r="BI119" s="1171"/>
      <c r="BJ119" s="1172"/>
      <c r="BK119" s="1173"/>
      <c r="BL119" s="1173"/>
      <c r="BM119" s="1173"/>
      <c r="BN119" s="1174"/>
    </row>
    <row r="120" spans="2:66" ht="20.25" customHeight="1" x14ac:dyDescent="0.15">
      <c r="B120" s="1211"/>
      <c r="C120" s="1212"/>
      <c r="D120" s="1213"/>
      <c r="E120" s="1188"/>
      <c r="F120" s="1189"/>
      <c r="G120" s="1214"/>
      <c r="H120" s="1215"/>
      <c r="I120" s="462"/>
      <c r="J120" s="463">
        <f>G119</f>
        <v>0</v>
      </c>
      <c r="K120" s="462"/>
      <c r="L120" s="463">
        <f>M119</f>
        <v>0</v>
      </c>
      <c r="M120" s="1216"/>
      <c r="N120" s="1217"/>
      <c r="O120" s="1218"/>
      <c r="P120" s="1219"/>
      <c r="Q120" s="1219"/>
      <c r="R120" s="1215"/>
      <c r="S120" s="1162"/>
      <c r="T120" s="1163"/>
      <c r="U120" s="1163"/>
      <c r="V120" s="1163"/>
      <c r="W120" s="1164"/>
      <c r="X120" s="456" t="s">
        <v>980</v>
      </c>
      <c r="Y120" s="457"/>
      <c r="Z120" s="458"/>
      <c r="AA120" s="444" t="str">
        <f>IF(AA119="","",VLOOKUP(AA119,勤務形態一覧表_シフト記号表!$C$6:$L$47,10,FALSE))</f>
        <v/>
      </c>
      <c r="AB120" s="445" t="str">
        <f>IF(AB119="","",VLOOKUP(AB119,勤務形態一覧表_シフト記号表!$C$6:$L$47,10,FALSE))</f>
        <v/>
      </c>
      <c r="AC120" s="445" t="str">
        <f>IF(AC119="","",VLOOKUP(AC119,勤務形態一覧表_シフト記号表!$C$6:$L$47,10,FALSE))</f>
        <v/>
      </c>
      <c r="AD120" s="445" t="str">
        <f>IF(AD119="","",VLOOKUP(AD119,勤務形態一覧表_シフト記号表!$C$6:$L$47,10,FALSE))</f>
        <v/>
      </c>
      <c r="AE120" s="445" t="str">
        <f>IF(AE119="","",VLOOKUP(AE119,勤務形態一覧表_シフト記号表!$C$6:$L$47,10,FALSE))</f>
        <v/>
      </c>
      <c r="AF120" s="445" t="str">
        <f>IF(AF119="","",VLOOKUP(AF119,勤務形態一覧表_シフト記号表!$C$6:$L$47,10,FALSE))</f>
        <v/>
      </c>
      <c r="AG120" s="446" t="str">
        <f>IF(AG119="","",VLOOKUP(AG119,勤務形態一覧表_シフト記号表!$C$6:$L$47,10,FALSE))</f>
        <v/>
      </c>
      <c r="AH120" s="444" t="str">
        <f>IF(AH119="","",VLOOKUP(AH119,勤務形態一覧表_シフト記号表!$C$6:$L$47,10,FALSE))</f>
        <v/>
      </c>
      <c r="AI120" s="445" t="str">
        <f>IF(AI119="","",VLOOKUP(AI119,勤務形態一覧表_シフト記号表!$C$6:$L$47,10,FALSE))</f>
        <v/>
      </c>
      <c r="AJ120" s="445" t="str">
        <f>IF(AJ119="","",VLOOKUP(AJ119,勤務形態一覧表_シフト記号表!$C$6:$L$47,10,FALSE))</f>
        <v/>
      </c>
      <c r="AK120" s="445" t="str">
        <f>IF(AK119="","",VLOOKUP(AK119,勤務形態一覧表_シフト記号表!$C$6:$L$47,10,FALSE))</f>
        <v/>
      </c>
      <c r="AL120" s="445" t="str">
        <f>IF(AL119="","",VLOOKUP(AL119,勤務形態一覧表_シフト記号表!$C$6:$L$47,10,FALSE))</f>
        <v/>
      </c>
      <c r="AM120" s="445" t="str">
        <f>IF(AM119="","",VLOOKUP(AM119,勤務形態一覧表_シフト記号表!$C$6:$L$47,10,FALSE))</f>
        <v/>
      </c>
      <c r="AN120" s="446" t="str">
        <f>IF(AN119="","",VLOOKUP(AN119,勤務形態一覧表_シフト記号表!$C$6:$L$47,10,FALSE))</f>
        <v/>
      </c>
      <c r="AO120" s="444" t="str">
        <f>IF(AO119="","",VLOOKUP(AO119,勤務形態一覧表_シフト記号表!$C$6:$L$47,10,FALSE))</f>
        <v/>
      </c>
      <c r="AP120" s="445" t="str">
        <f>IF(AP119="","",VLOOKUP(AP119,勤務形態一覧表_シフト記号表!$C$6:$L$47,10,FALSE))</f>
        <v/>
      </c>
      <c r="AQ120" s="445" t="str">
        <f>IF(AQ119="","",VLOOKUP(AQ119,勤務形態一覧表_シフト記号表!$C$6:$L$47,10,FALSE))</f>
        <v/>
      </c>
      <c r="AR120" s="445" t="str">
        <f>IF(AR119="","",VLOOKUP(AR119,勤務形態一覧表_シフト記号表!$C$6:$L$47,10,FALSE))</f>
        <v/>
      </c>
      <c r="AS120" s="445" t="str">
        <f>IF(AS119="","",VLOOKUP(AS119,勤務形態一覧表_シフト記号表!$C$6:$L$47,10,FALSE))</f>
        <v/>
      </c>
      <c r="AT120" s="445" t="str">
        <f>IF(AT119="","",VLOOKUP(AT119,勤務形態一覧表_シフト記号表!$C$6:$L$47,10,FALSE))</f>
        <v/>
      </c>
      <c r="AU120" s="446" t="str">
        <f>IF(AU119="","",VLOOKUP(AU119,勤務形態一覧表_シフト記号表!$C$6:$L$47,10,FALSE))</f>
        <v/>
      </c>
      <c r="AV120" s="444" t="str">
        <f>IF(AV119="","",VLOOKUP(AV119,勤務形態一覧表_シフト記号表!$C$6:$L$47,10,FALSE))</f>
        <v/>
      </c>
      <c r="AW120" s="445" t="str">
        <f>IF(AW119="","",VLOOKUP(AW119,勤務形態一覧表_シフト記号表!$C$6:$L$47,10,FALSE))</f>
        <v/>
      </c>
      <c r="AX120" s="445" t="str">
        <f>IF(AX119="","",VLOOKUP(AX119,勤務形態一覧表_シフト記号表!$C$6:$L$47,10,FALSE))</f>
        <v/>
      </c>
      <c r="AY120" s="445" t="str">
        <f>IF(AY119="","",VLOOKUP(AY119,勤務形態一覧表_シフト記号表!$C$6:$L$47,10,FALSE))</f>
        <v/>
      </c>
      <c r="AZ120" s="445" t="str">
        <f>IF(AZ119="","",VLOOKUP(AZ119,勤務形態一覧表_シフト記号表!$C$6:$L$47,10,FALSE))</f>
        <v/>
      </c>
      <c r="BA120" s="445" t="str">
        <f>IF(BA119="","",VLOOKUP(BA119,勤務形態一覧表_シフト記号表!$C$6:$L$47,10,FALSE))</f>
        <v/>
      </c>
      <c r="BB120" s="446" t="str">
        <f>IF(BB119="","",VLOOKUP(BB119,勤務形態一覧表_シフト記号表!$C$6:$L$47,10,FALSE))</f>
        <v/>
      </c>
      <c r="BC120" s="444" t="str">
        <f>IF(BC119="","",VLOOKUP(BC119,勤務形態一覧表_シフト記号表!$C$6:$L$47,10,FALSE))</f>
        <v/>
      </c>
      <c r="BD120" s="445" t="str">
        <f>IF(BD119="","",VLOOKUP(BD119,勤務形態一覧表_シフト記号表!$C$6:$L$47,10,FALSE))</f>
        <v/>
      </c>
      <c r="BE120" s="445" t="str">
        <f>IF(BE119="","",VLOOKUP(BE119,勤務形態一覧表_シフト記号表!$C$6:$L$47,10,FALSE))</f>
        <v/>
      </c>
      <c r="BF120" s="1208">
        <f>IF($BI$3="４週",SUM(AA120:BB120),IF($BI$3="暦月",SUM(AA120:BE120),""))</f>
        <v>0</v>
      </c>
      <c r="BG120" s="1209"/>
      <c r="BH120" s="1210">
        <f>IF($BI$3="４週",BF120/4,IF($BI$3="暦月",(BF120/($BI$8/7)),""))</f>
        <v>0</v>
      </c>
      <c r="BI120" s="1209"/>
      <c r="BJ120" s="1205"/>
      <c r="BK120" s="1206"/>
      <c r="BL120" s="1206"/>
      <c r="BM120" s="1206"/>
      <c r="BN120" s="1207"/>
    </row>
    <row r="121" spans="2:66" ht="20.25" customHeight="1" x14ac:dyDescent="0.15">
      <c r="B121" s="1183">
        <f>B119+1</f>
        <v>53</v>
      </c>
      <c r="C121" s="1185"/>
      <c r="D121" s="1187"/>
      <c r="E121" s="1188"/>
      <c r="F121" s="1189"/>
      <c r="G121" s="1193"/>
      <c r="H121" s="1194"/>
      <c r="I121" s="439"/>
      <c r="J121" s="440"/>
      <c r="K121" s="439"/>
      <c r="L121" s="440"/>
      <c r="M121" s="1197"/>
      <c r="N121" s="1198"/>
      <c r="O121" s="1201"/>
      <c r="P121" s="1202"/>
      <c r="Q121" s="1202"/>
      <c r="R121" s="1194"/>
      <c r="S121" s="1162"/>
      <c r="T121" s="1163"/>
      <c r="U121" s="1163"/>
      <c r="V121" s="1163"/>
      <c r="W121" s="1164"/>
      <c r="X121" s="459" t="s">
        <v>979</v>
      </c>
      <c r="Y121" s="460"/>
      <c r="Z121" s="461"/>
      <c r="AA121" s="452"/>
      <c r="AB121" s="453"/>
      <c r="AC121" s="453"/>
      <c r="AD121" s="453"/>
      <c r="AE121" s="453"/>
      <c r="AF121" s="453"/>
      <c r="AG121" s="454"/>
      <c r="AH121" s="452"/>
      <c r="AI121" s="453"/>
      <c r="AJ121" s="453"/>
      <c r="AK121" s="453"/>
      <c r="AL121" s="453"/>
      <c r="AM121" s="453"/>
      <c r="AN121" s="454"/>
      <c r="AO121" s="452"/>
      <c r="AP121" s="453"/>
      <c r="AQ121" s="453"/>
      <c r="AR121" s="453"/>
      <c r="AS121" s="453"/>
      <c r="AT121" s="453"/>
      <c r="AU121" s="454"/>
      <c r="AV121" s="452"/>
      <c r="AW121" s="453"/>
      <c r="AX121" s="453"/>
      <c r="AY121" s="453"/>
      <c r="AZ121" s="453"/>
      <c r="BA121" s="453"/>
      <c r="BB121" s="454"/>
      <c r="BC121" s="452"/>
      <c r="BD121" s="453"/>
      <c r="BE121" s="455"/>
      <c r="BF121" s="1168"/>
      <c r="BG121" s="1169"/>
      <c r="BH121" s="1170"/>
      <c r="BI121" s="1171"/>
      <c r="BJ121" s="1172"/>
      <c r="BK121" s="1173"/>
      <c r="BL121" s="1173"/>
      <c r="BM121" s="1173"/>
      <c r="BN121" s="1174"/>
    </row>
    <row r="122" spans="2:66" ht="20.25" customHeight="1" x14ac:dyDescent="0.15">
      <c r="B122" s="1211"/>
      <c r="C122" s="1212"/>
      <c r="D122" s="1213"/>
      <c r="E122" s="1188"/>
      <c r="F122" s="1189"/>
      <c r="G122" s="1214"/>
      <c r="H122" s="1215"/>
      <c r="I122" s="462"/>
      <c r="J122" s="463">
        <f>G121</f>
        <v>0</v>
      </c>
      <c r="K122" s="462"/>
      <c r="L122" s="463">
        <f>M121</f>
        <v>0</v>
      </c>
      <c r="M122" s="1216"/>
      <c r="N122" s="1217"/>
      <c r="O122" s="1218"/>
      <c r="P122" s="1219"/>
      <c r="Q122" s="1219"/>
      <c r="R122" s="1215"/>
      <c r="S122" s="1162"/>
      <c r="T122" s="1163"/>
      <c r="U122" s="1163"/>
      <c r="V122" s="1163"/>
      <c r="W122" s="1164"/>
      <c r="X122" s="456" t="s">
        <v>980</v>
      </c>
      <c r="Y122" s="457"/>
      <c r="Z122" s="458"/>
      <c r="AA122" s="444" t="str">
        <f>IF(AA121="","",VLOOKUP(AA121,勤務形態一覧表_シフト記号表!$C$6:$L$47,10,FALSE))</f>
        <v/>
      </c>
      <c r="AB122" s="445" t="str">
        <f>IF(AB121="","",VLOOKUP(AB121,勤務形態一覧表_シフト記号表!$C$6:$L$47,10,FALSE))</f>
        <v/>
      </c>
      <c r="AC122" s="445" t="str">
        <f>IF(AC121="","",VLOOKUP(AC121,勤務形態一覧表_シフト記号表!$C$6:$L$47,10,FALSE))</f>
        <v/>
      </c>
      <c r="AD122" s="445" t="str">
        <f>IF(AD121="","",VLOOKUP(AD121,勤務形態一覧表_シフト記号表!$C$6:$L$47,10,FALSE))</f>
        <v/>
      </c>
      <c r="AE122" s="445" t="str">
        <f>IF(AE121="","",VLOOKUP(AE121,勤務形態一覧表_シフト記号表!$C$6:$L$47,10,FALSE))</f>
        <v/>
      </c>
      <c r="AF122" s="445" t="str">
        <f>IF(AF121="","",VLOOKUP(AF121,勤務形態一覧表_シフト記号表!$C$6:$L$47,10,FALSE))</f>
        <v/>
      </c>
      <c r="AG122" s="446" t="str">
        <f>IF(AG121="","",VLOOKUP(AG121,勤務形態一覧表_シフト記号表!$C$6:$L$47,10,FALSE))</f>
        <v/>
      </c>
      <c r="AH122" s="444" t="str">
        <f>IF(AH121="","",VLOOKUP(AH121,勤務形態一覧表_シフト記号表!$C$6:$L$47,10,FALSE))</f>
        <v/>
      </c>
      <c r="AI122" s="445" t="str">
        <f>IF(AI121="","",VLOOKUP(AI121,勤務形態一覧表_シフト記号表!$C$6:$L$47,10,FALSE))</f>
        <v/>
      </c>
      <c r="AJ122" s="445" t="str">
        <f>IF(AJ121="","",VLOOKUP(AJ121,勤務形態一覧表_シフト記号表!$C$6:$L$47,10,FALSE))</f>
        <v/>
      </c>
      <c r="AK122" s="445" t="str">
        <f>IF(AK121="","",VLOOKUP(AK121,勤務形態一覧表_シフト記号表!$C$6:$L$47,10,FALSE))</f>
        <v/>
      </c>
      <c r="AL122" s="445" t="str">
        <f>IF(AL121="","",VLOOKUP(AL121,勤務形態一覧表_シフト記号表!$C$6:$L$47,10,FALSE))</f>
        <v/>
      </c>
      <c r="AM122" s="445" t="str">
        <f>IF(AM121="","",VLOOKUP(AM121,勤務形態一覧表_シフト記号表!$C$6:$L$47,10,FALSE))</f>
        <v/>
      </c>
      <c r="AN122" s="446" t="str">
        <f>IF(AN121="","",VLOOKUP(AN121,勤務形態一覧表_シフト記号表!$C$6:$L$47,10,FALSE))</f>
        <v/>
      </c>
      <c r="AO122" s="444" t="str">
        <f>IF(AO121="","",VLOOKUP(AO121,勤務形態一覧表_シフト記号表!$C$6:$L$47,10,FALSE))</f>
        <v/>
      </c>
      <c r="AP122" s="445" t="str">
        <f>IF(AP121="","",VLOOKUP(AP121,勤務形態一覧表_シフト記号表!$C$6:$L$47,10,FALSE))</f>
        <v/>
      </c>
      <c r="AQ122" s="445" t="str">
        <f>IF(AQ121="","",VLOOKUP(AQ121,勤務形態一覧表_シフト記号表!$C$6:$L$47,10,FALSE))</f>
        <v/>
      </c>
      <c r="AR122" s="445" t="str">
        <f>IF(AR121="","",VLOOKUP(AR121,勤務形態一覧表_シフト記号表!$C$6:$L$47,10,FALSE))</f>
        <v/>
      </c>
      <c r="AS122" s="445" t="str">
        <f>IF(AS121="","",VLOOKUP(AS121,勤務形態一覧表_シフト記号表!$C$6:$L$47,10,FALSE))</f>
        <v/>
      </c>
      <c r="AT122" s="445" t="str">
        <f>IF(AT121="","",VLOOKUP(AT121,勤務形態一覧表_シフト記号表!$C$6:$L$47,10,FALSE))</f>
        <v/>
      </c>
      <c r="AU122" s="446" t="str">
        <f>IF(AU121="","",VLOOKUP(AU121,勤務形態一覧表_シフト記号表!$C$6:$L$47,10,FALSE))</f>
        <v/>
      </c>
      <c r="AV122" s="444" t="str">
        <f>IF(AV121="","",VLOOKUP(AV121,勤務形態一覧表_シフト記号表!$C$6:$L$47,10,FALSE))</f>
        <v/>
      </c>
      <c r="AW122" s="445" t="str">
        <f>IF(AW121="","",VLOOKUP(AW121,勤務形態一覧表_シフト記号表!$C$6:$L$47,10,FALSE))</f>
        <v/>
      </c>
      <c r="AX122" s="445" t="str">
        <f>IF(AX121="","",VLOOKUP(AX121,勤務形態一覧表_シフト記号表!$C$6:$L$47,10,FALSE))</f>
        <v/>
      </c>
      <c r="AY122" s="445" t="str">
        <f>IF(AY121="","",VLOOKUP(AY121,勤務形態一覧表_シフト記号表!$C$6:$L$47,10,FALSE))</f>
        <v/>
      </c>
      <c r="AZ122" s="445" t="str">
        <f>IF(AZ121="","",VLOOKUP(AZ121,勤務形態一覧表_シフト記号表!$C$6:$L$47,10,FALSE))</f>
        <v/>
      </c>
      <c r="BA122" s="445" t="str">
        <f>IF(BA121="","",VLOOKUP(BA121,勤務形態一覧表_シフト記号表!$C$6:$L$47,10,FALSE))</f>
        <v/>
      </c>
      <c r="BB122" s="446" t="str">
        <f>IF(BB121="","",VLOOKUP(BB121,勤務形態一覧表_シフト記号表!$C$6:$L$47,10,FALSE))</f>
        <v/>
      </c>
      <c r="BC122" s="444" t="str">
        <f>IF(BC121="","",VLOOKUP(BC121,勤務形態一覧表_シフト記号表!$C$6:$L$47,10,FALSE))</f>
        <v/>
      </c>
      <c r="BD122" s="445" t="str">
        <f>IF(BD121="","",VLOOKUP(BD121,勤務形態一覧表_シフト記号表!$C$6:$L$47,10,FALSE))</f>
        <v/>
      </c>
      <c r="BE122" s="445" t="str">
        <f>IF(BE121="","",VLOOKUP(BE121,勤務形態一覧表_シフト記号表!$C$6:$L$47,10,FALSE))</f>
        <v/>
      </c>
      <c r="BF122" s="1208">
        <f>IF($BI$3="４週",SUM(AA122:BB122),IF($BI$3="暦月",SUM(AA122:BE122),""))</f>
        <v>0</v>
      </c>
      <c r="BG122" s="1209"/>
      <c r="BH122" s="1210">
        <f>IF($BI$3="４週",BF122/4,IF($BI$3="暦月",(BF122/($BI$8/7)),""))</f>
        <v>0</v>
      </c>
      <c r="BI122" s="1209"/>
      <c r="BJ122" s="1205"/>
      <c r="BK122" s="1206"/>
      <c r="BL122" s="1206"/>
      <c r="BM122" s="1206"/>
      <c r="BN122" s="1207"/>
    </row>
    <row r="123" spans="2:66" ht="20.25" customHeight="1" x14ac:dyDescent="0.15">
      <c r="B123" s="1183">
        <f>B121+1</f>
        <v>54</v>
      </c>
      <c r="C123" s="1185"/>
      <c r="D123" s="1187"/>
      <c r="E123" s="1188"/>
      <c r="F123" s="1189"/>
      <c r="G123" s="1193"/>
      <c r="H123" s="1194"/>
      <c r="I123" s="439"/>
      <c r="J123" s="440"/>
      <c r="K123" s="439"/>
      <c r="L123" s="440"/>
      <c r="M123" s="1197"/>
      <c r="N123" s="1198"/>
      <c r="O123" s="1201"/>
      <c r="P123" s="1202"/>
      <c r="Q123" s="1202"/>
      <c r="R123" s="1194"/>
      <c r="S123" s="1162"/>
      <c r="T123" s="1163"/>
      <c r="U123" s="1163"/>
      <c r="V123" s="1163"/>
      <c r="W123" s="1164"/>
      <c r="X123" s="459" t="s">
        <v>979</v>
      </c>
      <c r="Y123" s="460"/>
      <c r="Z123" s="461"/>
      <c r="AA123" s="452"/>
      <c r="AB123" s="453"/>
      <c r="AC123" s="453"/>
      <c r="AD123" s="453"/>
      <c r="AE123" s="453"/>
      <c r="AF123" s="453"/>
      <c r="AG123" s="454"/>
      <c r="AH123" s="452"/>
      <c r="AI123" s="453"/>
      <c r="AJ123" s="453"/>
      <c r="AK123" s="453"/>
      <c r="AL123" s="453"/>
      <c r="AM123" s="453"/>
      <c r="AN123" s="454"/>
      <c r="AO123" s="452"/>
      <c r="AP123" s="453"/>
      <c r="AQ123" s="453"/>
      <c r="AR123" s="453"/>
      <c r="AS123" s="453"/>
      <c r="AT123" s="453"/>
      <c r="AU123" s="454"/>
      <c r="AV123" s="452"/>
      <c r="AW123" s="453"/>
      <c r="AX123" s="453"/>
      <c r="AY123" s="453"/>
      <c r="AZ123" s="453"/>
      <c r="BA123" s="453"/>
      <c r="BB123" s="454"/>
      <c r="BC123" s="452"/>
      <c r="BD123" s="453"/>
      <c r="BE123" s="455"/>
      <c r="BF123" s="1168"/>
      <c r="BG123" s="1169"/>
      <c r="BH123" s="1170"/>
      <c r="BI123" s="1171"/>
      <c r="BJ123" s="1172"/>
      <c r="BK123" s="1173"/>
      <c r="BL123" s="1173"/>
      <c r="BM123" s="1173"/>
      <c r="BN123" s="1174"/>
    </row>
    <row r="124" spans="2:66" ht="20.25" customHeight="1" x14ac:dyDescent="0.15">
      <c r="B124" s="1211"/>
      <c r="C124" s="1212"/>
      <c r="D124" s="1213"/>
      <c r="E124" s="1188"/>
      <c r="F124" s="1189"/>
      <c r="G124" s="1214"/>
      <c r="H124" s="1215"/>
      <c r="I124" s="462"/>
      <c r="J124" s="463">
        <f>G123</f>
        <v>0</v>
      </c>
      <c r="K124" s="462"/>
      <c r="L124" s="463">
        <f>M123</f>
        <v>0</v>
      </c>
      <c r="M124" s="1216"/>
      <c r="N124" s="1217"/>
      <c r="O124" s="1218"/>
      <c r="P124" s="1219"/>
      <c r="Q124" s="1219"/>
      <c r="R124" s="1215"/>
      <c r="S124" s="1162"/>
      <c r="T124" s="1163"/>
      <c r="U124" s="1163"/>
      <c r="V124" s="1163"/>
      <c r="W124" s="1164"/>
      <c r="X124" s="456" t="s">
        <v>980</v>
      </c>
      <c r="Y124" s="457"/>
      <c r="Z124" s="458"/>
      <c r="AA124" s="444" t="str">
        <f>IF(AA123="","",VLOOKUP(AA123,勤務形態一覧表_シフト記号表!$C$6:$L$47,10,FALSE))</f>
        <v/>
      </c>
      <c r="AB124" s="445" t="str">
        <f>IF(AB123="","",VLOOKUP(AB123,勤務形態一覧表_シフト記号表!$C$6:$L$47,10,FALSE))</f>
        <v/>
      </c>
      <c r="AC124" s="445" t="str">
        <f>IF(AC123="","",VLOOKUP(AC123,勤務形態一覧表_シフト記号表!$C$6:$L$47,10,FALSE))</f>
        <v/>
      </c>
      <c r="AD124" s="445" t="str">
        <f>IF(AD123="","",VLOOKUP(AD123,勤務形態一覧表_シフト記号表!$C$6:$L$47,10,FALSE))</f>
        <v/>
      </c>
      <c r="AE124" s="445" t="str">
        <f>IF(AE123="","",VLOOKUP(AE123,勤務形態一覧表_シフト記号表!$C$6:$L$47,10,FALSE))</f>
        <v/>
      </c>
      <c r="AF124" s="445" t="str">
        <f>IF(AF123="","",VLOOKUP(AF123,勤務形態一覧表_シフト記号表!$C$6:$L$47,10,FALSE))</f>
        <v/>
      </c>
      <c r="AG124" s="446" t="str">
        <f>IF(AG123="","",VLOOKUP(AG123,勤務形態一覧表_シフト記号表!$C$6:$L$47,10,FALSE))</f>
        <v/>
      </c>
      <c r="AH124" s="444" t="str">
        <f>IF(AH123="","",VLOOKUP(AH123,勤務形態一覧表_シフト記号表!$C$6:$L$47,10,FALSE))</f>
        <v/>
      </c>
      <c r="AI124" s="445" t="str">
        <f>IF(AI123="","",VLOOKUP(AI123,勤務形態一覧表_シフト記号表!$C$6:$L$47,10,FALSE))</f>
        <v/>
      </c>
      <c r="AJ124" s="445" t="str">
        <f>IF(AJ123="","",VLOOKUP(AJ123,勤務形態一覧表_シフト記号表!$C$6:$L$47,10,FALSE))</f>
        <v/>
      </c>
      <c r="AK124" s="445" t="str">
        <f>IF(AK123="","",VLOOKUP(AK123,勤務形態一覧表_シフト記号表!$C$6:$L$47,10,FALSE))</f>
        <v/>
      </c>
      <c r="AL124" s="445" t="str">
        <f>IF(AL123="","",VLOOKUP(AL123,勤務形態一覧表_シフト記号表!$C$6:$L$47,10,FALSE))</f>
        <v/>
      </c>
      <c r="AM124" s="445" t="str">
        <f>IF(AM123="","",VLOOKUP(AM123,勤務形態一覧表_シフト記号表!$C$6:$L$47,10,FALSE))</f>
        <v/>
      </c>
      <c r="AN124" s="446" t="str">
        <f>IF(AN123="","",VLOOKUP(AN123,勤務形態一覧表_シフト記号表!$C$6:$L$47,10,FALSE))</f>
        <v/>
      </c>
      <c r="AO124" s="444" t="str">
        <f>IF(AO123="","",VLOOKUP(AO123,勤務形態一覧表_シフト記号表!$C$6:$L$47,10,FALSE))</f>
        <v/>
      </c>
      <c r="AP124" s="445" t="str">
        <f>IF(AP123="","",VLOOKUP(AP123,勤務形態一覧表_シフト記号表!$C$6:$L$47,10,FALSE))</f>
        <v/>
      </c>
      <c r="AQ124" s="445" t="str">
        <f>IF(AQ123="","",VLOOKUP(AQ123,勤務形態一覧表_シフト記号表!$C$6:$L$47,10,FALSE))</f>
        <v/>
      </c>
      <c r="AR124" s="445" t="str">
        <f>IF(AR123="","",VLOOKUP(AR123,勤務形態一覧表_シフト記号表!$C$6:$L$47,10,FALSE))</f>
        <v/>
      </c>
      <c r="AS124" s="445" t="str">
        <f>IF(AS123="","",VLOOKUP(AS123,勤務形態一覧表_シフト記号表!$C$6:$L$47,10,FALSE))</f>
        <v/>
      </c>
      <c r="AT124" s="445" t="str">
        <f>IF(AT123="","",VLOOKUP(AT123,勤務形態一覧表_シフト記号表!$C$6:$L$47,10,FALSE))</f>
        <v/>
      </c>
      <c r="AU124" s="446" t="str">
        <f>IF(AU123="","",VLOOKUP(AU123,勤務形態一覧表_シフト記号表!$C$6:$L$47,10,FALSE))</f>
        <v/>
      </c>
      <c r="AV124" s="444" t="str">
        <f>IF(AV123="","",VLOOKUP(AV123,勤務形態一覧表_シフト記号表!$C$6:$L$47,10,FALSE))</f>
        <v/>
      </c>
      <c r="AW124" s="445" t="str">
        <f>IF(AW123="","",VLOOKUP(AW123,勤務形態一覧表_シフト記号表!$C$6:$L$47,10,FALSE))</f>
        <v/>
      </c>
      <c r="AX124" s="445" t="str">
        <f>IF(AX123="","",VLOOKUP(AX123,勤務形態一覧表_シフト記号表!$C$6:$L$47,10,FALSE))</f>
        <v/>
      </c>
      <c r="AY124" s="445" t="str">
        <f>IF(AY123="","",VLOOKUP(AY123,勤務形態一覧表_シフト記号表!$C$6:$L$47,10,FALSE))</f>
        <v/>
      </c>
      <c r="AZ124" s="445" t="str">
        <f>IF(AZ123="","",VLOOKUP(AZ123,勤務形態一覧表_シフト記号表!$C$6:$L$47,10,FALSE))</f>
        <v/>
      </c>
      <c r="BA124" s="445" t="str">
        <f>IF(BA123="","",VLOOKUP(BA123,勤務形態一覧表_シフト記号表!$C$6:$L$47,10,FALSE))</f>
        <v/>
      </c>
      <c r="BB124" s="446" t="str">
        <f>IF(BB123="","",VLOOKUP(BB123,勤務形態一覧表_シフト記号表!$C$6:$L$47,10,FALSE))</f>
        <v/>
      </c>
      <c r="BC124" s="444" t="str">
        <f>IF(BC123="","",VLOOKUP(BC123,勤務形態一覧表_シフト記号表!$C$6:$L$47,10,FALSE))</f>
        <v/>
      </c>
      <c r="BD124" s="445" t="str">
        <f>IF(BD123="","",VLOOKUP(BD123,勤務形態一覧表_シフト記号表!$C$6:$L$47,10,FALSE))</f>
        <v/>
      </c>
      <c r="BE124" s="445" t="str">
        <f>IF(BE123="","",VLOOKUP(BE123,勤務形態一覧表_シフト記号表!$C$6:$L$47,10,FALSE))</f>
        <v/>
      </c>
      <c r="BF124" s="1208">
        <f>IF($BI$3="４週",SUM(AA124:BB124),IF($BI$3="暦月",SUM(AA124:BE124),""))</f>
        <v>0</v>
      </c>
      <c r="BG124" s="1209"/>
      <c r="BH124" s="1210">
        <f>IF($BI$3="４週",BF124/4,IF($BI$3="暦月",(BF124/($BI$8/7)),""))</f>
        <v>0</v>
      </c>
      <c r="BI124" s="1209"/>
      <c r="BJ124" s="1205"/>
      <c r="BK124" s="1206"/>
      <c r="BL124" s="1206"/>
      <c r="BM124" s="1206"/>
      <c r="BN124" s="1207"/>
    </row>
    <row r="125" spans="2:66" ht="20.25" customHeight="1" x14ac:dyDescent="0.15">
      <c r="B125" s="1183">
        <f>B123+1</f>
        <v>55</v>
      </c>
      <c r="C125" s="1185"/>
      <c r="D125" s="1187"/>
      <c r="E125" s="1188"/>
      <c r="F125" s="1189"/>
      <c r="G125" s="1193"/>
      <c r="H125" s="1194"/>
      <c r="I125" s="439"/>
      <c r="J125" s="440"/>
      <c r="K125" s="439"/>
      <c r="L125" s="440"/>
      <c r="M125" s="1197"/>
      <c r="N125" s="1198"/>
      <c r="O125" s="1201"/>
      <c r="P125" s="1202"/>
      <c r="Q125" s="1202"/>
      <c r="R125" s="1194"/>
      <c r="S125" s="1162"/>
      <c r="T125" s="1163"/>
      <c r="U125" s="1163"/>
      <c r="V125" s="1163"/>
      <c r="W125" s="1164"/>
      <c r="X125" s="459" t="s">
        <v>979</v>
      </c>
      <c r="Y125" s="460"/>
      <c r="Z125" s="461"/>
      <c r="AA125" s="452"/>
      <c r="AB125" s="453"/>
      <c r="AC125" s="453"/>
      <c r="AD125" s="453"/>
      <c r="AE125" s="453"/>
      <c r="AF125" s="453"/>
      <c r="AG125" s="454"/>
      <c r="AH125" s="452"/>
      <c r="AI125" s="453"/>
      <c r="AJ125" s="453"/>
      <c r="AK125" s="453"/>
      <c r="AL125" s="453"/>
      <c r="AM125" s="453"/>
      <c r="AN125" s="454"/>
      <c r="AO125" s="452"/>
      <c r="AP125" s="453"/>
      <c r="AQ125" s="453"/>
      <c r="AR125" s="453"/>
      <c r="AS125" s="453"/>
      <c r="AT125" s="453"/>
      <c r="AU125" s="454"/>
      <c r="AV125" s="452"/>
      <c r="AW125" s="453"/>
      <c r="AX125" s="453"/>
      <c r="AY125" s="453"/>
      <c r="AZ125" s="453"/>
      <c r="BA125" s="453"/>
      <c r="BB125" s="454"/>
      <c r="BC125" s="452"/>
      <c r="BD125" s="453"/>
      <c r="BE125" s="455"/>
      <c r="BF125" s="1168"/>
      <c r="BG125" s="1169"/>
      <c r="BH125" s="1170"/>
      <c r="BI125" s="1171"/>
      <c r="BJ125" s="1172"/>
      <c r="BK125" s="1173"/>
      <c r="BL125" s="1173"/>
      <c r="BM125" s="1173"/>
      <c r="BN125" s="1174"/>
    </row>
    <row r="126" spans="2:66" ht="20.25" customHeight="1" x14ac:dyDescent="0.15">
      <c r="B126" s="1211"/>
      <c r="C126" s="1212"/>
      <c r="D126" s="1213"/>
      <c r="E126" s="1188"/>
      <c r="F126" s="1189"/>
      <c r="G126" s="1214"/>
      <c r="H126" s="1215"/>
      <c r="I126" s="462"/>
      <c r="J126" s="463">
        <f>G125</f>
        <v>0</v>
      </c>
      <c r="K126" s="462"/>
      <c r="L126" s="463">
        <f>M125</f>
        <v>0</v>
      </c>
      <c r="M126" s="1216"/>
      <c r="N126" s="1217"/>
      <c r="O126" s="1218"/>
      <c r="P126" s="1219"/>
      <c r="Q126" s="1219"/>
      <c r="R126" s="1215"/>
      <c r="S126" s="1162"/>
      <c r="T126" s="1163"/>
      <c r="U126" s="1163"/>
      <c r="V126" s="1163"/>
      <c r="W126" s="1164"/>
      <c r="X126" s="456" t="s">
        <v>980</v>
      </c>
      <c r="Y126" s="457"/>
      <c r="Z126" s="458"/>
      <c r="AA126" s="444" t="str">
        <f>IF(AA125="","",VLOOKUP(AA125,勤務形態一覧表_シフト記号表!$C$6:$L$47,10,FALSE))</f>
        <v/>
      </c>
      <c r="AB126" s="445" t="str">
        <f>IF(AB125="","",VLOOKUP(AB125,勤務形態一覧表_シフト記号表!$C$6:$L$47,10,FALSE))</f>
        <v/>
      </c>
      <c r="AC126" s="445" t="str">
        <f>IF(AC125="","",VLOOKUP(AC125,勤務形態一覧表_シフト記号表!$C$6:$L$47,10,FALSE))</f>
        <v/>
      </c>
      <c r="AD126" s="445" t="str">
        <f>IF(AD125="","",VLOOKUP(AD125,勤務形態一覧表_シフト記号表!$C$6:$L$47,10,FALSE))</f>
        <v/>
      </c>
      <c r="AE126" s="445" t="str">
        <f>IF(AE125="","",VLOOKUP(AE125,勤務形態一覧表_シフト記号表!$C$6:$L$47,10,FALSE))</f>
        <v/>
      </c>
      <c r="AF126" s="445" t="str">
        <f>IF(AF125="","",VLOOKUP(AF125,勤務形態一覧表_シフト記号表!$C$6:$L$47,10,FALSE))</f>
        <v/>
      </c>
      <c r="AG126" s="446" t="str">
        <f>IF(AG125="","",VLOOKUP(AG125,勤務形態一覧表_シフト記号表!$C$6:$L$47,10,FALSE))</f>
        <v/>
      </c>
      <c r="AH126" s="444" t="str">
        <f>IF(AH125="","",VLOOKUP(AH125,勤務形態一覧表_シフト記号表!$C$6:$L$47,10,FALSE))</f>
        <v/>
      </c>
      <c r="AI126" s="445" t="str">
        <f>IF(AI125="","",VLOOKUP(AI125,勤務形態一覧表_シフト記号表!$C$6:$L$47,10,FALSE))</f>
        <v/>
      </c>
      <c r="AJ126" s="445" t="str">
        <f>IF(AJ125="","",VLOOKUP(AJ125,勤務形態一覧表_シフト記号表!$C$6:$L$47,10,FALSE))</f>
        <v/>
      </c>
      <c r="AK126" s="445" t="str">
        <f>IF(AK125="","",VLOOKUP(AK125,勤務形態一覧表_シフト記号表!$C$6:$L$47,10,FALSE))</f>
        <v/>
      </c>
      <c r="AL126" s="445" t="str">
        <f>IF(AL125="","",VLOOKUP(AL125,勤務形態一覧表_シフト記号表!$C$6:$L$47,10,FALSE))</f>
        <v/>
      </c>
      <c r="AM126" s="445" t="str">
        <f>IF(AM125="","",VLOOKUP(AM125,勤務形態一覧表_シフト記号表!$C$6:$L$47,10,FALSE))</f>
        <v/>
      </c>
      <c r="AN126" s="446" t="str">
        <f>IF(AN125="","",VLOOKUP(AN125,勤務形態一覧表_シフト記号表!$C$6:$L$47,10,FALSE))</f>
        <v/>
      </c>
      <c r="AO126" s="444" t="str">
        <f>IF(AO125="","",VLOOKUP(AO125,勤務形態一覧表_シフト記号表!$C$6:$L$47,10,FALSE))</f>
        <v/>
      </c>
      <c r="AP126" s="445" t="str">
        <f>IF(AP125="","",VLOOKUP(AP125,勤務形態一覧表_シフト記号表!$C$6:$L$47,10,FALSE))</f>
        <v/>
      </c>
      <c r="AQ126" s="445" t="str">
        <f>IF(AQ125="","",VLOOKUP(AQ125,勤務形態一覧表_シフト記号表!$C$6:$L$47,10,FALSE))</f>
        <v/>
      </c>
      <c r="AR126" s="445" t="str">
        <f>IF(AR125="","",VLOOKUP(AR125,勤務形態一覧表_シフト記号表!$C$6:$L$47,10,FALSE))</f>
        <v/>
      </c>
      <c r="AS126" s="445" t="str">
        <f>IF(AS125="","",VLOOKUP(AS125,勤務形態一覧表_シフト記号表!$C$6:$L$47,10,FALSE))</f>
        <v/>
      </c>
      <c r="AT126" s="445" t="str">
        <f>IF(AT125="","",VLOOKUP(AT125,勤務形態一覧表_シフト記号表!$C$6:$L$47,10,FALSE))</f>
        <v/>
      </c>
      <c r="AU126" s="446" t="str">
        <f>IF(AU125="","",VLOOKUP(AU125,勤務形態一覧表_シフト記号表!$C$6:$L$47,10,FALSE))</f>
        <v/>
      </c>
      <c r="AV126" s="444" t="str">
        <f>IF(AV125="","",VLOOKUP(AV125,勤務形態一覧表_シフト記号表!$C$6:$L$47,10,FALSE))</f>
        <v/>
      </c>
      <c r="AW126" s="445" t="str">
        <f>IF(AW125="","",VLOOKUP(AW125,勤務形態一覧表_シフト記号表!$C$6:$L$47,10,FALSE))</f>
        <v/>
      </c>
      <c r="AX126" s="445" t="str">
        <f>IF(AX125="","",VLOOKUP(AX125,勤務形態一覧表_シフト記号表!$C$6:$L$47,10,FALSE))</f>
        <v/>
      </c>
      <c r="AY126" s="445" t="str">
        <f>IF(AY125="","",VLOOKUP(AY125,勤務形態一覧表_シフト記号表!$C$6:$L$47,10,FALSE))</f>
        <v/>
      </c>
      <c r="AZ126" s="445" t="str">
        <f>IF(AZ125="","",VLOOKUP(AZ125,勤務形態一覧表_シフト記号表!$C$6:$L$47,10,FALSE))</f>
        <v/>
      </c>
      <c r="BA126" s="445" t="str">
        <f>IF(BA125="","",VLOOKUP(BA125,勤務形態一覧表_シフト記号表!$C$6:$L$47,10,FALSE))</f>
        <v/>
      </c>
      <c r="BB126" s="446" t="str">
        <f>IF(BB125="","",VLOOKUP(BB125,勤務形態一覧表_シフト記号表!$C$6:$L$47,10,FALSE))</f>
        <v/>
      </c>
      <c r="BC126" s="444" t="str">
        <f>IF(BC125="","",VLOOKUP(BC125,勤務形態一覧表_シフト記号表!$C$6:$L$47,10,FALSE))</f>
        <v/>
      </c>
      <c r="BD126" s="445" t="str">
        <f>IF(BD125="","",VLOOKUP(BD125,勤務形態一覧表_シフト記号表!$C$6:$L$47,10,FALSE))</f>
        <v/>
      </c>
      <c r="BE126" s="445" t="str">
        <f>IF(BE125="","",VLOOKUP(BE125,勤務形態一覧表_シフト記号表!$C$6:$L$47,10,FALSE))</f>
        <v/>
      </c>
      <c r="BF126" s="1208">
        <f>IF($BI$3="４週",SUM(AA126:BB126),IF($BI$3="暦月",SUM(AA126:BE126),""))</f>
        <v>0</v>
      </c>
      <c r="BG126" s="1209"/>
      <c r="BH126" s="1210">
        <f>IF($BI$3="４週",BF126/4,IF($BI$3="暦月",(BF126/($BI$8/7)),""))</f>
        <v>0</v>
      </c>
      <c r="BI126" s="1209"/>
      <c r="BJ126" s="1205"/>
      <c r="BK126" s="1206"/>
      <c r="BL126" s="1206"/>
      <c r="BM126" s="1206"/>
      <c r="BN126" s="1207"/>
    </row>
    <row r="127" spans="2:66" ht="20.25" customHeight="1" x14ac:dyDescent="0.15">
      <c r="B127" s="1183">
        <f>B125+1</f>
        <v>56</v>
      </c>
      <c r="C127" s="1185"/>
      <c r="D127" s="1187"/>
      <c r="E127" s="1188"/>
      <c r="F127" s="1189"/>
      <c r="G127" s="1193"/>
      <c r="H127" s="1194"/>
      <c r="I127" s="439"/>
      <c r="J127" s="440"/>
      <c r="K127" s="439"/>
      <c r="L127" s="440"/>
      <c r="M127" s="1197"/>
      <c r="N127" s="1198"/>
      <c r="O127" s="1201"/>
      <c r="P127" s="1202"/>
      <c r="Q127" s="1202"/>
      <c r="R127" s="1194"/>
      <c r="S127" s="1162"/>
      <c r="T127" s="1163"/>
      <c r="U127" s="1163"/>
      <c r="V127" s="1163"/>
      <c r="W127" s="1164"/>
      <c r="X127" s="459" t="s">
        <v>979</v>
      </c>
      <c r="Y127" s="460"/>
      <c r="Z127" s="461"/>
      <c r="AA127" s="452"/>
      <c r="AB127" s="453"/>
      <c r="AC127" s="453"/>
      <c r="AD127" s="453"/>
      <c r="AE127" s="453"/>
      <c r="AF127" s="453"/>
      <c r="AG127" s="454"/>
      <c r="AH127" s="452"/>
      <c r="AI127" s="453"/>
      <c r="AJ127" s="453"/>
      <c r="AK127" s="453"/>
      <c r="AL127" s="453"/>
      <c r="AM127" s="453"/>
      <c r="AN127" s="454"/>
      <c r="AO127" s="452"/>
      <c r="AP127" s="453"/>
      <c r="AQ127" s="453"/>
      <c r="AR127" s="453"/>
      <c r="AS127" s="453"/>
      <c r="AT127" s="453"/>
      <c r="AU127" s="454"/>
      <c r="AV127" s="452"/>
      <c r="AW127" s="453"/>
      <c r="AX127" s="453"/>
      <c r="AY127" s="453"/>
      <c r="AZ127" s="453"/>
      <c r="BA127" s="453"/>
      <c r="BB127" s="454"/>
      <c r="BC127" s="452"/>
      <c r="BD127" s="453"/>
      <c r="BE127" s="455"/>
      <c r="BF127" s="1168"/>
      <c r="BG127" s="1169"/>
      <c r="BH127" s="1170"/>
      <c r="BI127" s="1171"/>
      <c r="BJ127" s="1172"/>
      <c r="BK127" s="1173"/>
      <c r="BL127" s="1173"/>
      <c r="BM127" s="1173"/>
      <c r="BN127" s="1174"/>
    </row>
    <row r="128" spans="2:66" ht="20.25" customHeight="1" x14ac:dyDescent="0.15">
      <c r="B128" s="1211"/>
      <c r="C128" s="1212"/>
      <c r="D128" s="1213"/>
      <c r="E128" s="1188"/>
      <c r="F128" s="1189"/>
      <c r="G128" s="1214"/>
      <c r="H128" s="1215"/>
      <c r="I128" s="462"/>
      <c r="J128" s="463">
        <f>G127</f>
        <v>0</v>
      </c>
      <c r="K128" s="462"/>
      <c r="L128" s="463">
        <f>M127</f>
        <v>0</v>
      </c>
      <c r="M128" s="1216"/>
      <c r="N128" s="1217"/>
      <c r="O128" s="1218"/>
      <c r="P128" s="1219"/>
      <c r="Q128" s="1219"/>
      <c r="R128" s="1215"/>
      <c r="S128" s="1162"/>
      <c r="T128" s="1163"/>
      <c r="U128" s="1163"/>
      <c r="V128" s="1163"/>
      <c r="W128" s="1164"/>
      <c r="X128" s="456" t="s">
        <v>980</v>
      </c>
      <c r="Y128" s="457"/>
      <c r="Z128" s="458"/>
      <c r="AA128" s="444" t="str">
        <f>IF(AA127="","",VLOOKUP(AA127,勤務形態一覧表_シフト記号表!$C$6:$L$47,10,FALSE))</f>
        <v/>
      </c>
      <c r="AB128" s="445" t="str">
        <f>IF(AB127="","",VLOOKUP(AB127,勤務形態一覧表_シフト記号表!$C$6:$L$47,10,FALSE))</f>
        <v/>
      </c>
      <c r="AC128" s="445" t="str">
        <f>IF(AC127="","",VLOOKUP(AC127,勤務形態一覧表_シフト記号表!$C$6:$L$47,10,FALSE))</f>
        <v/>
      </c>
      <c r="AD128" s="445" t="str">
        <f>IF(AD127="","",VLOOKUP(AD127,勤務形態一覧表_シフト記号表!$C$6:$L$47,10,FALSE))</f>
        <v/>
      </c>
      <c r="AE128" s="445" t="str">
        <f>IF(AE127="","",VLOOKUP(AE127,勤務形態一覧表_シフト記号表!$C$6:$L$47,10,FALSE))</f>
        <v/>
      </c>
      <c r="AF128" s="445" t="str">
        <f>IF(AF127="","",VLOOKUP(AF127,勤務形態一覧表_シフト記号表!$C$6:$L$47,10,FALSE))</f>
        <v/>
      </c>
      <c r="AG128" s="446" t="str">
        <f>IF(AG127="","",VLOOKUP(AG127,勤務形態一覧表_シフト記号表!$C$6:$L$47,10,FALSE))</f>
        <v/>
      </c>
      <c r="AH128" s="444" t="str">
        <f>IF(AH127="","",VLOOKUP(AH127,勤務形態一覧表_シフト記号表!$C$6:$L$47,10,FALSE))</f>
        <v/>
      </c>
      <c r="AI128" s="445" t="str">
        <f>IF(AI127="","",VLOOKUP(AI127,勤務形態一覧表_シフト記号表!$C$6:$L$47,10,FALSE))</f>
        <v/>
      </c>
      <c r="AJ128" s="445" t="str">
        <f>IF(AJ127="","",VLOOKUP(AJ127,勤務形態一覧表_シフト記号表!$C$6:$L$47,10,FALSE))</f>
        <v/>
      </c>
      <c r="AK128" s="445" t="str">
        <f>IF(AK127="","",VLOOKUP(AK127,勤務形態一覧表_シフト記号表!$C$6:$L$47,10,FALSE))</f>
        <v/>
      </c>
      <c r="AL128" s="445" t="str">
        <f>IF(AL127="","",VLOOKUP(AL127,勤務形態一覧表_シフト記号表!$C$6:$L$47,10,FALSE))</f>
        <v/>
      </c>
      <c r="AM128" s="445" t="str">
        <f>IF(AM127="","",VLOOKUP(AM127,勤務形態一覧表_シフト記号表!$C$6:$L$47,10,FALSE))</f>
        <v/>
      </c>
      <c r="AN128" s="446" t="str">
        <f>IF(AN127="","",VLOOKUP(AN127,勤務形態一覧表_シフト記号表!$C$6:$L$47,10,FALSE))</f>
        <v/>
      </c>
      <c r="AO128" s="444" t="str">
        <f>IF(AO127="","",VLOOKUP(AO127,勤務形態一覧表_シフト記号表!$C$6:$L$47,10,FALSE))</f>
        <v/>
      </c>
      <c r="AP128" s="445" t="str">
        <f>IF(AP127="","",VLOOKUP(AP127,勤務形態一覧表_シフト記号表!$C$6:$L$47,10,FALSE))</f>
        <v/>
      </c>
      <c r="AQ128" s="445" t="str">
        <f>IF(AQ127="","",VLOOKUP(AQ127,勤務形態一覧表_シフト記号表!$C$6:$L$47,10,FALSE))</f>
        <v/>
      </c>
      <c r="AR128" s="445" t="str">
        <f>IF(AR127="","",VLOOKUP(AR127,勤務形態一覧表_シフト記号表!$C$6:$L$47,10,FALSE))</f>
        <v/>
      </c>
      <c r="AS128" s="445" t="str">
        <f>IF(AS127="","",VLOOKUP(AS127,勤務形態一覧表_シフト記号表!$C$6:$L$47,10,FALSE))</f>
        <v/>
      </c>
      <c r="AT128" s="445" t="str">
        <f>IF(AT127="","",VLOOKUP(AT127,勤務形態一覧表_シフト記号表!$C$6:$L$47,10,FALSE))</f>
        <v/>
      </c>
      <c r="AU128" s="446" t="str">
        <f>IF(AU127="","",VLOOKUP(AU127,勤務形態一覧表_シフト記号表!$C$6:$L$47,10,FALSE))</f>
        <v/>
      </c>
      <c r="AV128" s="444" t="str">
        <f>IF(AV127="","",VLOOKUP(AV127,勤務形態一覧表_シフト記号表!$C$6:$L$47,10,FALSE))</f>
        <v/>
      </c>
      <c r="AW128" s="445" t="str">
        <f>IF(AW127="","",VLOOKUP(AW127,勤務形態一覧表_シフト記号表!$C$6:$L$47,10,FALSE))</f>
        <v/>
      </c>
      <c r="AX128" s="445" t="str">
        <f>IF(AX127="","",VLOOKUP(AX127,勤務形態一覧表_シフト記号表!$C$6:$L$47,10,FALSE))</f>
        <v/>
      </c>
      <c r="AY128" s="445" t="str">
        <f>IF(AY127="","",VLOOKUP(AY127,勤務形態一覧表_シフト記号表!$C$6:$L$47,10,FALSE))</f>
        <v/>
      </c>
      <c r="AZ128" s="445" t="str">
        <f>IF(AZ127="","",VLOOKUP(AZ127,勤務形態一覧表_シフト記号表!$C$6:$L$47,10,FALSE))</f>
        <v/>
      </c>
      <c r="BA128" s="445" t="str">
        <f>IF(BA127="","",VLOOKUP(BA127,勤務形態一覧表_シフト記号表!$C$6:$L$47,10,FALSE))</f>
        <v/>
      </c>
      <c r="BB128" s="446" t="str">
        <f>IF(BB127="","",VLOOKUP(BB127,勤務形態一覧表_シフト記号表!$C$6:$L$47,10,FALSE))</f>
        <v/>
      </c>
      <c r="BC128" s="444" t="str">
        <f>IF(BC127="","",VLOOKUP(BC127,勤務形態一覧表_シフト記号表!$C$6:$L$47,10,FALSE))</f>
        <v/>
      </c>
      <c r="BD128" s="445" t="str">
        <f>IF(BD127="","",VLOOKUP(BD127,勤務形態一覧表_シフト記号表!$C$6:$L$47,10,FALSE))</f>
        <v/>
      </c>
      <c r="BE128" s="445" t="str">
        <f>IF(BE127="","",VLOOKUP(BE127,勤務形態一覧表_シフト記号表!$C$6:$L$47,10,FALSE))</f>
        <v/>
      </c>
      <c r="BF128" s="1208">
        <f>IF($BI$3="４週",SUM(AA128:BB128),IF($BI$3="暦月",SUM(AA128:BE128),""))</f>
        <v>0</v>
      </c>
      <c r="BG128" s="1209"/>
      <c r="BH128" s="1210">
        <f>IF($BI$3="４週",BF128/4,IF($BI$3="暦月",(BF128/($BI$8/7)),""))</f>
        <v>0</v>
      </c>
      <c r="BI128" s="1209"/>
      <c r="BJ128" s="1205"/>
      <c r="BK128" s="1206"/>
      <c r="BL128" s="1206"/>
      <c r="BM128" s="1206"/>
      <c r="BN128" s="1207"/>
    </row>
    <row r="129" spans="2:66" ht="20.25" customHeight="1" x14ac:dyDescent="0.15">
      <c r="B129" s="1183">
        <f>B127+1</f>
        <v>57</v>
      </c>
      <c r="C129" s="1185"/>
      <c r="D129" s="1187"/>
      <c r="E129" s="1188"/>
      <c r="F129" s="1189"/>
      <c r="G129" s="1193"/>
      <c r="H129" s="1194"/>
      <c r="I129" s="439"/>
      <c r="J129" s="440"/>
      <c r="K129" s="439"/>
      <c r="L129" s="440"/>
      <c r="M129" s="1197"/>
      <c r="N129" s="1198"/>
      <c r="O129" s="1201"/>
      <c r="P129" s="1202"/>
      <c r="Q129" s="1202"/>
      <c r="R129" s="1194"/>
      <c r="S129" s="1162"/>
      <c r="T129" s="1163"/>
      <c r="U129" s="1163"/>
      <c r="V129" s="1163"/>
      <c r="W129" s="1164"/>
      <c r="X129" s="459" t="s">
        <v>979</v>
      </c>
      <c r="Y129" s="460"/>
      <c r="Z129" s="461"/>
      <c r="AA129" s="452"/>
      <c r="AB129" s="453"/>
      <c r="AC129" s="453"/>
      <c r="AD129" s="453"/>
      <c r="AE129" s="453"/>
      <c r="AF129" s="453"/>
      <c r="AG129" s="454"/>
      <c r="AH129" s="452"/>
      <c r="AI129" s="453"/>
      <c r="AJ129" s="453"/>
      <c r="AK129" s="453"/>
      <c r="AL129" s="453"/>
      <c r="AM129" s="453"/>
      <c r="AN129" s="454"/>
      <c r="AO129" s="452"/>
      <c r="AP129" s="453"/>
      <c r="AQ129" s="453"/>
      <c r="AR129" s="453"/>
      <c r="AS129" s="453"/>
      <c r="AT129" s="453"/>
      <c r="AU129" s="454"/>
      <c r="AV129" s="452"/>
      <c r="AW129" s="453"/>
      <c r="AX129" s="453"/>
      <c r="AY129" s="453"/>
      <c r="AZ129" s="453"/>
      <c r="BA129" s="453"/>
      <c r="BB129" s="454"/>
      <c r="BC129" s="452"/>
      <c r="BD129" s="453"/>
      <c r="BE129" s="455"/>
      <c r="BF129" s="1168"/>
      <c r="BG129" s="1169"/>
      <c r="BH129" s="1170"/>
      <c r="BI129" s="1171"/>
      <c r="BJ129" s="1172"/>
      <c r="BK129" s="1173"/>
      <c r="BL129" s="1173"/>
      <c r="BM129" s="1173"/>
      <c r="BN129" s="1174"/>
    </row>
    <row r="130" spans="2:66" ht="20.25" customHeight="1" x14ac:dyDescent="0.15">
      <c r="B130" s="1211"/>
      <c r="C130" s="1212"/>
      <c r="D130" s="1213"/>
      <c r="E130" s="1188"/>
      <c r="F130" s="1189"/>
      <c r="G130" s="1214"/>
      <c r="H130" s="1215"/>
      <c r="I130" s="462"/>
      <c r="J130" s="463">
        <f>G129</f>
        <v>0</v>
      </c>
      <c r="K130" s="462"/>
      <c r="L130" s="463">
        <f>M129</f>
        <v>0</v>
      </c>
      <c r="M130" s="1216"/>
      <c r="N130" s="1217"/>
      <c r="O130" s="1218"/>
      <c r="P130" s="1219"/>
      <c r="Q130" s="1219"/>
      <c r="R130" s="1215"/>
      <c r="S130" s="1162"/>
      <c r="T130" s="1163"/>
      <c r="U130" s="1163"/>
      <c r="V130" s="1163"/>
      <c r="W130" s="1164"/>
      <c r="X130" s="456" t="s">
        <v>980</v>
      </c>
      <c r="Y130" s="457"/>
      <c r="Z130" s="458"/>
      <c r="AA130" s="444" t="str">
        <f>IF(AA129="","",VLOOKUP(AA129,勤務形態一覧表_シフト記号表!$C$6:$L$47,10,FALSE))</f>
        <v/>
      </c>
      <c r="AB130" s="445" t="str">
        <f>IF(AB129="","",VLOOKUP(AB129,勤務形態一覧表_シフト記号表!$C$6:$L$47,10,FALSE))</f>
        <v/>
      </c>
      <c r="AC130" s="445" t="str">
        <f>IF(AC129="","",VLOOKUP(AC129,勤務形態一覧表_シフト記号表!$C$6:$L$47,10,FALSE))</f>
        <v/>
      </c>
      <c r="AD130" s="445" t="str">
        <f>IF(AD129="","",VLOOKUP(AD129,勤務形態一覧表_シフト記号表!$C$6:$L$47,10,FALSE))</f>
        <v/>
      </c>
      <c r="AE130" s="445" t="str">
        <f>IF(AE129="","",VLOOKUP(AE129,勤務形態一覧表_シフト記号表!$C$6:$L$47,10,FALSE))</f>
        <v/>
      </c>
      <c r="AF130" s="445" t="str">
        <f>IF(AF129="","",VLOOKUP(AF129,勤務形態一覧表_シフト記号表!$C$6:$L$47,10,FALSE))</f>
        <v/>
      </c>
      <c r="AG130" s="446" t="str">
        <f>IF(AG129="","",VLOOKUP(AG129,勤務形態一覧表_シフト記号表!$C$6:$L$47,10,FALSE))</f>
        <v/>
      </c>
      <c r="AH130" s="444" t="str">
        <f>IF(AH129="","",VLOOKUP(AH129,勤務形態一覧表_シフト記号表!$C$6:$L$47,10,FALSE))</f>
        <v/>
      </c>
      <c r="AI130" s="445" t="str">
        <f>IF(AI129="","",VLOOKUP(AI129,勤務形態一覧表_シフト記号表!$C$6:$L$47,10,FALSE))</f>
        <v/>
      </c>
      <c r="AJ130" s="445" t="str">
        <f>IF(AJ129="","",VLOOKUP(AJ129,勤務形態一覧表_シフト記号表!$C$6:$L$47,10,FALSE))</f>
        <v/>
      </c>
      <c r="AK130" s="445" t="str">
        <f>IF(AK129="","",VLOOKUP(AK129,勤務形態一覧表_シフト記号表!$C$6:$L$47,10,FALSE))</f>
        <v/>
      </c>
      <c r="AL130" s="445" t="str">
        <f>IF(AL129="","",VLOOKUP(AL129,勤務形態一覧表_シフト記号表!$C$6:$L$47,10,FALSE))</f>
        <v/>
      </c>
      <c r="AM130" s="445" t="str">
        <f>IF(AM129="","",VLOOKUP(AM129,勤務形態一覧表_シフト記号表!$C$6:$L$47,10,FALSE))</f>
        <v/>
      </c>
      <c r="AN130" s="446" t="str">
        <f>IF(AN129="","",VLOOKUP(AN129,勤務形態一覧表_シフト記号表!$C$6:$L$47,10,FALSE))</f>
        <v/>
      </c>
      <c r="AO130" s="444" t="str">
        <f>IF(AO129="","",VLOOKUP(AO129,勤務形態一覧表_シフト記号表!$C$6:$L$47,10,FALSE))</f>
        <v/>
      </c>
      <c r="AP130" s="445" t="str">
        <f>IF(AP129="","",VLOOKUP(AP129,勤務形態一覧表_シフト記号表!$C$6:$L$47,10,FALSE))</f>
        <v/>
      </c>
      <c r="AQ130" s="445" t="str">
        <f>IF(AQ129="","",VLOOKUP(AQ129,勤務形態一覧表_シフト記号表!$C$6:$L$47,10,FALSE))</f>
        <v/>
      </c>
      <c r="AR130" s="445" t="str">
        <f>IF(AR129="","",VLOOKUP(AR129,勤務形態一覧表_シフト記号表!$C$6:$L$47,10,FALSE))</f>
        <v/>
      </c>
      <c r="AS130" s="445" t="str">
        <f>IF(AS129="","",VLOOKUP(AS129,勤務形態一覧表_シフト記号表!$C$6:$L$47,10,FALSE))</f>
        <v/>
      </c>
      <c r="AT130" s="445" t="str">
        <f>IF(AT129="","",VLOOKUP(AT129,勤務形態一覧表_シフト記号表!$C$6:$L$47,10,FALSE))</f>
        <v/>
      </c>
      <c r="AU130" s="446" t="str">
        <f>IF(AU129="","",VLOOKUP(AU129,勤務形態一覧表_シフト記号表!$C$6:$L$47,10,FALSE))</f>
        <v/>
      </c>
      <c r="AV130" s="444" t="str">
        <f>IF(AV129="","",VLOOKUP(AV129,勤務形態一覧表_シフト記号表!$C$6:$L$47,10,FALSE))</f>
        <v/>
      </c>
      <c r="AW130" s="445" t="str">
        <f>IF(AW129="","",VLOOKUP(AW129,勤務形態一覧表_シフト記号表!$C$6:$L$47,10,FALSE))</f>
        <v/>
      </c>
      <c r="AX130" s="445" t="str">
        <f>IF(AX129="","",VLOOKUP(AX129,勤務形態一覧表_シフト記号表!$C$6:$L$47,10,FALSE))</f>
        <v/>
      </c>
      <c r="AY130" s="445" t="str">
        <f>IF(AY129="","",VLOOKUP(AY129,勤務形態一覧表_シフト記号表!$C$6:$L$47,10,FALSE))</f>
        <v/>
      </c>
      <c r="AZ130" s="445" t="str">
        <f>IF(AZ129="","",VLOOKUP(AZ129,勤務形態一覧表_シフト記号表!$C$6:$L$47,10,FALSE))</f>
        <v/>
      </c>
      <c r="BA130" s="445" t="str">
        <f>IF(BA129="","",VLOOKUP(BA129,勤務形態一覧表_シフト記号表!$C$6:$L$47,10,FALSE))</f>
        <v/>
      </c>
      <c r="BB130" s="446" t="str">
        <f>IF(BB129="","",VLOOKUP(BB129,勤務形態一覧表_シフト記号表!$C$6:$L$47,10,FALSE))</f>
        <v/>
      </c>
      <c r="BC130" s="444" t="str">
        <f>IF(BC129="","",VLOOKUP(BC129,勤務形態一覧表_シフト記号表!$C$6:$L$47,10,FALSE))</f>
        <v/>
      </c>
      <c r="BD130" s="445" t="str">
        <f>IF(BD129="","",VLOOKUP(BD129,勤務形態一覧表_シフト記号表!$C$6:$L$47,10,FALSE))</f>
        <v/>
      </c>
      <c r="BE130" s="445" t="str">
        <f>IF(BE129="","",VLOOKUP(BE129,勤務形態一覧表_シフト記号表!$C$6:$L$47,10,FALSE))</f>
        <v/>
      </c>
      <c r="BF130" s="1208">
        <f>IF($BI$3="４週",SUM(AA130:BB130),IF($BI$3="暦月",SUM(AA130:BE130),""))</f>
        <v>0</v>
      </c>
      <c r="BG130" s="1209"/>
      <c r="BH130" s="1210">
        <f>IF($BI$3="４週",BF130/4,IF($BI$3="暦月",(BF130/($BI$8/7)),""))</f>
        <v>0</v>
      </c>
      <c r="BI130" s="1209"/>
      <c r="BJ130" s="1205"/>
      <c r="BK130" s="1206"/>
      <c r="BL130" s="1206"/>
      <c r="BM130" s="1206"/>
      <c r="BN130" s="1207"/>
    </row>
    <row r="131" spans="2:66" ht="20.25" customHeight="1" x14ac:dyDescent="0.15">
      <c r="B131" s="1183">
        <f>B129+1</f>
        <v>58</v>
      </c>
      <c r="C131" s="1185"/>
      <c r="D131" s="1187"/>
      <c r="E131" s="1188"/>
      <c r="F131" s="1189"/>
      <c r="G131" s="1193"/>
      <c r="H131" s="1194"/>
      <c r="I131" s="439"/>
      <c r="J131" s="440"/>
      <c r="K131" s="439"/>
      <c r="L131" s="440"/>
      <c r="M131" s="1197"/>
      <c r="N131" s="1198"/>
      <c r="O131" s="1201"/>
      <c r="P131" s="1202"/>
      <c r="Q131" s="1202"/>
      <c r="R131" s="1194"/>
      <c r="S131" s="1162"/>
      <c r="T131" s="1163"/>
      <c r="U131" s="1163"/>
      <c r="V131" s="1163"/>
      <c r="W131" s="1164"/>
      <c r="X131" s="459" t="s">
        <v>979</v>
      </c>
      <c r="Y131" s="460"/>
      <c r="Z131" s="461"/>
      <c r="AA131" s="452"/>
      <c r="AB131" s="453"/>
      <c r="AC131" s="453"/>
      <c r="AD131" s="453"/>
      <c r="AE131" s="453"/>
      <c r="AF131" s="453"/>
      <c r="AG131" s="454"/>
      <c r="AH131" s="452"/>
      <c r="AI131" s="453"/>
      <c r="AJ131" s="453"/>
      <c r="AK131" s="453"/>
      <c r="AL131" s="453"/>
      <c r="AM131" s="453"/>
      <c r="AN131" s="454"/>
      <c r="AO131" s="452"/>
      <c r="AP131" s="453"/>
      <c r="AQ131" s="453"/>
      <c r="AR131" s="453"/>
      <c r="AS131" s="453"/>
      <c r="AT131" s="453"/>
      <c r="AU131" s="454"/>
      <c r="AV131" s="452"/>
      <c r="AW131" s="453"/>
      <c r="AX131" s="453"/>
      <c r="AY131" s="453"/>
      <c r="AZ131" s="453"/>
      <c r="BA131" s="453"/>
      <c r="BB131" s="454"/>
      <c r="BC131" s="452"/>
      <c r="BD131" s="453"/>
      <c r="BE131" s="455"/>
      <c r="BF131" s="1168"/>
      <c r="BG131" s="1169"/>
      <c r="BH131" s="1170"/>
      <c r="BI131" s="1171"/>
      <c r="BJ131" s="1172"/>
      <c r="BK131" s="1173"/>
      <c r="BL131" s="1173"/>
      <c r="BM131" s="1173"/>
      <c r="BN131" s="1174"/>
    </row>
    <row r="132" spans="2:66" ht="20.25" customHeight="1" x14ac:dyDescent="0.15">
      <c r="B132" s="1211"/>
      <c r="C132" s="1212"/>
      <c r="D132" s="1213"/>
      <c r="E132" s="1188"/>
      <c r="F132" s="1189"/>
      <c r="G132" s="1214"/>
      <c r="H132" s="1215"/>
      <c r="I132" s="462"/>
      <c r="J132" s="463">
        <f>G131</f>
        <v>0</v>
      </c>
      <c r="K132" s="462"/>
      <c r="L132" s="463">
        <f>M131</f>
        <v>0</v>
      </c>
      <c r="M132" s="1216"/>
      <c r="N132" s="1217"/>
      <c r="O132" s="1218"/>
      <c r="P132" s="1219"/>
      <c r="Q132" s="1219"/>
      <c r="R132" s="1215"/>
      <c r="S132" s="1162"/>
      <c r="T132" s="1163"/>
      <c r="U132" s="1163"/>
      <c r="V132" s="1163"/>
      <c r="W132" s="1164"/>
      <c r="X132" s="456" t="s">
        <v>980</v>
      </c>
      <c r="Y132" s="457"/>
      <c r="Z132" s="458"/>
      <c r="AA132" s="444" t="str">
        <f>IF(AA131="","",VLOOKUP(AA131,勤務形態一覧表_シフト記号表!$C$6:$L$47,10,FALSE))</f>
        <v/>
      </c>
      <c r="AB132" s="445" t="str">
        <f>IF(AB131="","",VLOOKUP(AB131,勤務形態一覧表_シフト記号表!$C$6:$L$47,10,FALSE))</f>
        <v/>
      </c>
      <c r="AC132" s="445" t="str">
        <f>IF(AC131="","",VLOOKUP(AC131,勤務形態一覧表_シフト記号表!$C$6:$L$47,10,FALSE))</f>
        <v/>
      </c>
      <c r="AD132" s="445" t="str">
        <f>IF(AD131="","",VLOOKUP(AD131,勤務形態一覧表_シフト記号表!$C$6:$L$47,10,FALSE))</f>
        <v/>
      </c>
      <c r="AE132" s="445" t="str">
        <f>IF(AE131="","",VLOOKUP(AE131,勤務形態一覧表_シフト記号表!$C$6:$L$47,10,FALSE))</f>
        <v/>
      </c>
      <c r="AF132" s="445" t="str">
        <f>IF(AF131="","",VLOOKUP(AF131,勤務形態一覧表_シフト記号表!$C$6:$L$47,10,FALSE))</f>
        <v/>
      </c>
      <c r="AG132" s="446" t="str">
        <f>IF(AG131="","",VLOOKUP(AG131,勤務形態一覧表_シフト記号表!$C$6:$L$47,10,FALSE))</f>
        <v/>
      </c>
      <c r="AH132" s="444" t="str">
        <f>IF(AH131="","",VLOOKUP(AH131,勤務形態一覧表_シフト記号表!$C$6:$L$47,10,FALSE))</f>
        <v/>
      </c>
      <c r="AI132" s="445" t="str">
        <f>IF(AI131="","",VLOOKUP(AI131,勤務形態一覧表_シフト記号表!$C$6:$L$47,10,FALSE))</f>
        <v/>
      </c>
      <c r="AJ132" s="445" t="str">
        <f>IF(AJ131="","",VLOOKUP(AJ131,勤務形態一覧表_シフト記号表!$C$6:$L$47,10,FALSE))</f>
        <v/>
      </c>
      <c r="AK132" s="445" t="str">
        <f>IF(AK131="","",VLOOKUP(AK131,勤務形態一覧表_シフト記号表!$C$6:$L$47,10,FALSE))</f>
        <v/>
      </c>
      <c r="AL132" s="445" t="str">
        <f>IF(AL131="","",VLOOKUP(AL131,勤務形態一覧表_シフト記号表!$C$6:$L$47,10,FALSE))</f>
        <v/>
      </c>
      <c r="AM132" s="445" t="str">
        <f>IF(AM131="","",VLOOKUP(AM131,勤務形態一覧表_シフト記号表!$C$6:$L$47,10,FALSE))</f>
        <v/>
      </c>
      <c r="AN132" s="446" t="str">
        <f>IF(AN131="","",VLOOKUP(AN131,勤務形態一覧表_シフト記号表!$C$6:$L$47,10,FALSE))</f>
        <v/>
      </c>
      <c r="AO132" s="444" t="str">
        <f>IF(AO131="","",VLOOKUP(AO131,勤務形態一覧表_シフト記号表!$C$6:$L$47,10,FALSE))</f>
        <v/>
      </c>
      <c r="AP132" s="445" t="str">
        <f>IF(AP131="","",VLOOKUP(AP131,勤務形態一覧表_シフト記号表!$C$6:$L$47,10,FALSE))</f>
        <v/>
      </c>
      <c r="AQ132" s="445" t="str">
        <f>IF(AQ131="","",VLOOKUP(AQ131,勤務形態一覧表_シフト記号表!$C$6:$L$47,10,FALSE))</f>
        <v/>
      </c>
      <c r="AR132" s="445" t="str">
        <f>IF(AR131="","",VLOOKUP(AR131,勤務形態一覧表_シフト記号表!$C$6:$L$47,10,FALSE))</f>
        <v/>
      </c>
      <c r="AS132" s="445" t="str">
        <f>IF(AS131="","",VLOOKUP(AS131,勤務形態一覧表_シフト記号表!$C$6:$L$47,10,FALSE))</f>
        <v/>
      </c>
      <c r="AT132" s="445" t="str">
        <f>IF(AT131="","",VLOOKUP(AT131,勤務形態一覧表_シフト記号表!$C$6:$L$47,10,FALSE))</f>
        <v/>
      </c>
      <c r="AU132" s="446" t="str">
        <f>IF(AU131="","",VLOOKUP(AU131,勤務形態一覧表_シフト記号表!$C$6:$L$47,10,FALSE))</f>
        <v/>
      </c>
      <c r="AV132" s="444" t="str">
        <f>IF(AV131="","",VLOOKUP(AV131,勤務形態一覧表_シフト記号表!$C$6:$L$47,10,FALSE))</f>
        <v/>
      </c>
      <c r="AW132" s="445" t="str">
        <f>IF(AW131="","",VLOOKUP(AW131,勤務形態一覧表_シフト記号表!$C$6:$L$47,10,FALSE))</f>
        <v/>
      </c>
      <c r="AX132" s="445" t="str">
        <f>IF(AX131="","",VLOOKUP(AX131,勤務形態一覧表_シフト記号表!$C$6:$L$47,10,FALSE))</f>
        <v/>
      </c>
      <c r="AY132" s="445" t="str">
        <f>IF(AY131="","",VLOOKUP(AY131,勤務形態一覧表_シフト記号表!$C$6:$L$47,10,FALSE))</f>
        <v/>
      </c>
      <c r="AZ132" s="445" t="str">
        <f>IF(AZ131="","",VLOOKUP(AZ131,勤務形態一覧表_シフト記号表!$C$6:$L$47,10,FALSE))</f>
        <v/>
      </c>
      <c r="BA132" s="445" t="str">
        <f>IF(BA131="","",VLOOKUP(BA131,勤務形態一覧表_シフト記号表!$C$6:$L$47,10,FALSE))</f>
        <v/>
      </c>
      <c r="BB132" s="446" t="str">
        <f>IF(BB131="","",VLOOKUP(BB131,勤務形態一覧表_シフト記号表!$C$6:$L$47,10,FALSE))</f>
        <v/>
      </c>
      <c r="BC132" s="444" t="str">
        <f>IF(BC131="","",VLOOKUP(BC131,勤務形態一覧表_シフト記号表!$C$6:$L$47,10,FALSE))</f>
        <v/>
      </c>
      <c r="BD132" s="445" t="str">
        <f>IF(BD131="","",VLOOKUP(BD131,勤務形態一覧表_シフト記号表!$C$6:$L$47,10,FALSE))</f>
        <v/>
      </c>
      <c r="BE132" s="445" t="str">
        <f>IF(BE131="","",VLOOKUP(BE131,勤務形態一覧表_シフト記号表!$C$6:$L$47,10,FALSE))</f>
        <v/>
      </c>
      <c r="BF132" s="1208">
        <f>IF($BI$3="４週",SUM(AA132:BB132),IF($BI$3="暦月",SUM(AA132:BE132),""))</f>
        <v>0</v>
      </c>
      <c r="BG132" s="1209"/>
      <c r="BH132" s="1210">
        <f>IF($BI$3="４週",BF132/4,IF($BI$3="暦月",(BF132/($BI$8/7)),""))</f>
        <v>0</v>
      </c>
      <c r="BI132" s="1209"/>
      <c r="BJ132" s="1205"/>
      <c r="BK132" s="1206"/>
      <c r="BL132" s="1206"/>
      <c r="BM132" s="1206"/>
      <c r="BN132" s="1207"/>
    </row>
    <row r="133" spans="2:66" ht="20.25" customHeight="1" x14ac:dyDescent="0.15">
      <c r="B133" s="1183">
        <f>B131+1</f>
        <v>59</v>
      </c>
      <c r="C133" s="1185"/>
      <c r="D133" s="1187"/>
      <c r="E133" s="1188"/>
      <c r="F133" s="1189"/>
      <c r="G133" s="1193"/>
      <c r="H133" s="1194"/>
      <c r="I133" s="439"/>
      <c r="J133" s="440"/>
      <c r="K133" s="439"/>
      <c r="L133" s="440"/>
      <c r="M133" s="1197"/>
      <c r="N133" s="1198"/>
      <c r="O133" s="1201"/>
      <c r="P133" s="1202"/>
      <c r="Q133" s="1202"/>
      <c r="R133" s="1194"/>
      <c r="S133" s="1162"/>
      <c r="T133" s="1163"/>
      <c r="U133" s="1163"/>
      <c r="V133" s="1163"/>
      <c r="W133" s="1164"/>
      <c r="X133" s="459" t="s">
        <v>979</v>
      </c>
      <c r="Y133" s="460"/>
      <c r="Z133" s="461"/>
      <c r="AA133" s="452"/>
      <c r="AB133" s="453"/>
      <c r="AC133" s="453"/>
      <c r="AD133" s="453"/>
      <c r="AE133" s="453"/>
      <c r="AF133" s="453"/>
      <c r="AG133" s="454"/>
      <c r="AH133" s="452"/>
      <c r="AI133" s="453"/>
      <c r="AJ133" s="453"/>
      <c r="AK133" s="453"/>
      <c r="AL133" s="453"/>
      <c r="AM133" s="453"/>
      <c r="AN133" s="454"/>
      <c r="AO133" s="452"/>
      <c r="AP133" s="453"/>
      <c r="AQ133" s="453"/>
      <c r="AR133" s="453"/>
      <c r="AS133" s="453"/>
      <c r="AT133" s="453"/>
      <c r="AU133" s="454"/>
      <c r="AV133" s="452"/>
      <c r="AW133" s="453"/>
      <c r="AX133" s="453"/>
      <c r="AY133" s="453"/>
      <c r="AZ133" s="453"/>
      <c r="BA133" s="453"/>
      <c r="BB133" s="454"/>
      <c r="BC133" s="452"/>
      <c r="BD133" s="453"/>
      <c r="BE133" s="455"/>
      <c r="BF133" s="1168"/>
      <c r="BG133" s="1169"/>
      <c r="BH133" s="1170"/>
      <c r="BI133" s="1171"/>
      <c r="BJ133" s="1172"/>
      <c r="BK133" s="1173"/>
      <c r="BL133" s="1173"/>
      <c r="BM133" s="1173"/>
      <c r="BN133" s="1174"/>
    </row>
    <row r="134" spans="2:66" ht="20.25" customHeight="1" x14ac:dyDescent="0.15">
      <c r="B134" s="1211"/>
      <c r="C134" s="1212"/>
      <c r="D134" s="1213"/>
      <c r="E134" s="1188"/>
      <c r="F134" s="1189"/>
      <c r="G134" s="1214"/>
      <c r="H134" s="1215"/>
      <c r="I134" s="462"/>
      <c r="J134" s="463">
        <f>G133</f>
        <v>0</v>
      </c>
      <c r="K134" s="462"/>
      <c r="L134" s="463">
        <f>M133</f>
        <v>0</v>
      </c>
      <c r="M134" s="1216"/>
      <c r="N134" s="1217"/>
      <c r="O134" s="1218"/>
      <c r="P134" s="1219"/>
      <c r="Q134" s="1219"/>
      <c r="R134" s="1215"/>
      <c r="S134" s="1162"/>
      <c r="T134" s="1163"/>
      <c r="U134" s="1163"/>
      <c r="V134" s="1163"/>
      <c r="W134" s="1164"/>
      <c r="X134" s="456" t="s">
        <v>980</v>
      </c>
      <c r="Y134" s="457"/>
      <c r="Z134" s="458"/>
      <c r="AA134" s="444" t="str">
        <f>IF(AA133="","",VLOOKUP(AA133,勤務形態一覧表_シフト記号表!$C$6:$L$47,10,FALSE))</f>
        <v/>
      </c>
      <c r="AB134" s="445" t="str">
        <f>IF(AB133="","",VLOOKUP(AB133,勤務形態一覧表_シフト記号表!$C$6:$L$47,10,FALSE))</f>
        <v/>
      </c>
      <c r="AC134" s="445" t="str">
        <f>IF(AC133="","",VLOOKUP(AC133,勤務形態一覧表_シフト記号表!$C$6:$L$47,10,FALSE))</f>
        <v/>
      </c>
      <c r="AD134" s="445" t="str">
        <f>IF(AD133="","",VLOOKUP(AD133,勤務形態一覧表_シフト記号表!$C$6:$L$47,10,FALSE))</f>
        <v/>
      </c>
      <c r="AE134" s="445" t="str">
        <f>IF(AE133="","",VLOOKUP(AE133,勤務形態一覧表_シフト記号表!$C$6:$L$47,10,FALSE))</f>
        <v/>
      </c>
      <c r="AF134" s="445" t="str">
        <f>IF(AF133="","",VLOOKUP(AF133,勤務形態一覧表_シフト記号表!$C$6:$L$47,10,FALSE))</f>
        <v/>
      </c>
      <c r="AG134" s="446" t="str">
        <f>IF(AG133="","",VLOOKUP(AG133,勤務形態一覧表_シフト記号表!$C$6:$L$47,10,FALSE))</f>
        <v/>
      </c>
      <c r="AH134" s="444" t="str">
        <f>IF(AH133="","",VLOOKUP(AH133,勤務形態一覧表_シフト記号表!$C$6:$L$47,10,FALSE))</f>
        <v/>
      </c>
      <c r="AI134" s="445" t="str">
        <f>IF(AI133="","",VLOOKUP(AI133,勤務形態一覧表_シフト記号表!$C$6:$L$47,10,FALSE))</f>
        <v/>
      </c>
      <c r="AJ134" s="445" t="str">
        <f>IF(AJ133="","",VLOOKUP(AJ133,勤務形態一覧表_シフト記号表!$C$6:$L$47,10,FALSE))</f>
        <v/>
      </c>
      <c r="AK134" s="445" t="str">
        <f>IF(AK133="","",VLOOKUP(AK133,勤務形態一覧表_シフト記号表!$C$6:$L$47,10,FALSE))</f>
        <v/>
      </c>
      <c r="AL134" s="445" t="str">
        <f>IF(AL133="","",VLOOKUP(AL133,勤務形態一覧表_シフト記号表!$C$6:$L$47,10,FALSE))</f>
        <v/>
      </c>
      <c r="AM134" s="445" t="str">
        <f>IF(AM133="","",VLOOKUP(AM133,勤務形態一覧表_シフト記号表!$C$6:$L$47,10,FALSE))</f>
        <v/>
      </c>
      <c r="AN134" s="446" t="str">
        <f>IF(AN133="","",VLOOKUP(AN133,勤務形態一覧表_シフト記号表!$C$6:$L$47,10,FALSE))</f>
        <v/>
      </c>
      <c r="AO134" s="444" t="str">
        <f>IF(AO133="","",VLOOKUP(AO133,勤務形態一覧表_シフト記号表!$C$6:$L$47,10,FALSE))</f>
        <v/>
      </c>
      <c r="AP134" s="445" t="str">
        <f>IF(AP133="","",VLOOKUP(AP133,勤務形態一覧表_シフト記号表!$C$6:$L$47,10,FALSE))</f>
        <v/>
      </c>
      <c r="AQ134" s="445" t="str">
        <f>IF(AQ133="","",VLOOKUP(AQ133,勤務形態一覧表_シフト記号表!$C$6:$L$47,10,FALSE))</f>
        <v/>
      </c>
      <c r="AR134" s="445" t="str">
        <f>IF(AR133="","",VLOOKUP(AR133,勤務形態一覧表_シフト記号表!$C$6:$L$47,10,FALSE))</f>
        <v/>
      </c>
      <c r="AS134" s="445" t="str">
        <f>IF(AS133="","",VLOOKUP(AS133,勤務形態一覧表_シフト記号表!$C$6:$L$47,10,FALSE))</f>
        <v/>
      </c>
      <c r="AT134" s="445" t="str">
        <f>IF(AT133="","",VLOOKUP(AT133,勤務形態一覧表_シフト記号表!$C$6:$L$47,10,FALSE))</f>
        <v/>
      </c>
      <c r="AU134" s="446" t="str">
        <f>IF(AU133="","",VLOOKUP(AU133,勤務形態一覧表_シフト記号表!$C$6:$L$47,10,FALSE))</f>
        <v/>
      </c>
      <c r="AV134" s="444" t="str">
        <f>IF(AV133="","",VLOOKUP(AV133,勤務形態一覧表_シフト記号表!$C$6:$L$47,10,FALSE))</f>
        <v/>
      </c>
      <c r="AW134" s="445" t="str">
        <f>IF(AW133="","",VLOOKUP(AW133,勤務形態一覧表_シフト記号表!$C$6:$L$47,10,FALSE))</f>
        <v/>
      </c>
      <c r="AX134" s="445" t="str">
        <f>IF(AX133="","",VLOOKUP(AX133,勤務形態一覧表_シフト記号表!$C$6:$L$47,10,FALSE))</f>
        <v/>
      </c>
      <c r="AY134" s="445" t="str">
        <f>IF(AY133="","",VLOOKUP(AY133,勤務形態一覧表_シフト記号表!$C$6:$L$47,10,FALSE))</f>
        <v/>
      </c>
      <c r="AZ134" s="445" t="str">
        <f>IF(AZ133="","",VLOOKUP(AZ133,勤務形態一覧表_シフト記号表!$C$6:$L$47,10,FALSE))</f>
        <v/>
      </c>
      <c r="BA134" s="445" t="str">
        <f>IF(BA133="","",VLOOKUP(BA133,勤務形態一覧表_シフト記号表!$C$6:$L$47,10,FALSE))</f>
        <v/>
      </c>
      <c r="BB134" s="446" t="str">
        <f>IF(BB133="","",VLOOKUP(BB133,勤務形態一覧表_シフト記号表!$C$6:$L$47,10,FALSE))</f>
        <v/>
      </c>
      <c r="BC134" s="444" t="str">
        <f>IF(BC133="","",VLOOKUP(BC133,勤務形態一覧表_シフト記号表!$C$6:$L$47,10,FALSE))</f>
        <v/>
      </c>
      <c r="BD134" s="445" t="str">
        <f>IF(BD133="","",VLOOKUP(BD133,勤務形態一覧表_シフト記号表!$C$6:$L$47,10,FALSE))</f>
        <v/>
      </c>
      <c r="BE134" s="445" t="str">
        <f>IF(BE133="","",VLOOKUP(BE133,勤務形態一覧表_シフト記号表!$C$6:$L$47,10,FALSE))</f>
        <v/>
      </c>
      <c r="BF134" s="1208">
        <f>IF($BI$3="４週",SUM(AA134:BB134),IF($BI$3="暦月",SUM(AA134:BE134),""))</f>
        <v>0</v>
      </c>
      <c r="BG134" s="1209"/>
      <c r="BH134" s="1210">
        <f>IF($BI$3="４週",BF134/4,IF($BI$3="暦月",(BF134/($BI$8/7)),""))</f>
        <v>0</v>
      </c>
      <c r="BI134" s="1209"/>
      <c r="BJ134" s="1205"/>
      <c r="BK134" s="1206"/>
      <c r="BL134" s="1206"/>
      <c r="BM134" s="1206"/>
      <c r="BN134" s="1207"/>
    </row>
    <row r="135" spans="2:66" ht="20.25" customHeight="1" x14ac:dyDescent="0.15">
      <c r="B135" s="1183">
        <f>B133+1</f>
        <v>60</v>
      </c>
      <c r="C135" s="1185"/>
      <c r="D135" s="1187"/>
      <c r="E135" s="1188"/>
      <c r="F135" s="1189"/>
      <c r="G135" s="1193"/>
      <c r="H135" s="1194"/>
      <c r="I135" s="439"/>
      <c r="J135" s="440"/>
      <c r="K135" s="439"/>
      <c r="L135" s="440"/>
      <c r="M135" s="1197"/>
      <c r="N135" s="1198"/>
      <c r="O135" s="1201"/>
      <c r="P135" s="1202"/>
      <c r="Q135" s="1202"/>
      <c r="R135" s="1194"/>
      <c r="S135" s="1162"/>
      <c r="T135" s="1163"/>
      <c r="U135" s="1163"/>
      <c r="V135" s="1163"/>
      <c r="W135" s="1164"/>
      <c r="X135" s="459" t="s">
        <v>979</v>
      </c>
      <c r="Y135" s="460"/>
      <c r="Z135" s="461"/>
      <c r="AA135" s="452"/>
      <c r="AB135" s="453"/>
      <c r="AC135" s="453"/>
      <c r="AD135" s="453"/>
      <c r="AE135" s="453"/>
      <c r="AF135" s="453"/>
      <c r="AG135" s="454"/>
      <c r="AH135" s="452"/>
      <c r="AI135" s="453"/>
      <c r="AJ135" s="453"/>
      <c r="AK135" s="453"/>
      <c r="AL135" s="453"/>
      <c r="AM135" s="453"/>
      <c r="AN135" s="454"/>
      <c r="AO135" s="452"/>
      <c r="AP135" s="453"/>
      <c r="AQ135" s="453"/>
      <c r="AR135" s="453"/>
      <c r="AS135" s="453"/>
      <c r="AT135" s="453"/>
      <c r="AU135" s="454"/>
      <c r="AV135" s="452"/>
      <c r="AW135" s="453"/>
      <c r="AX135" s="453"/>
      <c r="AY135" s="453"/>
      <c r="AZ135" s="453"/>
      <c r="BA135" s="453"/>
      <c r="BB135" s="454"/>
      <c r="BC135" s="452"/>
      <c r="BD135" s="453"/>
      <c r="BE135" s="455"/>
      <c r="BF135" s="1168"/>
      <c r="BG135" s="1169"/>
      <c r="BH135" s="1170"/>
      <c r="BI135" s="1171"/>
      <c r="BJ135" s="1172"/>
      <c r="BK135" s="1173"/>
      <c r="BL135" s="1173"/>
      <c r="BM135" s="1173"/>
      <c r="BN135" s="1174"/>
    </row>
    <row r="136" spans="2:66" ht="20.25" customHeight="1" x14ac:dyDescent="0.15">
      <c r="B136" s="1211"/>
      <c r="C136" s="1212"/>
      <c r="D136" s="1213"/>
      <c r="E136" s="1188"/>
      <c r="F136" s="1189"/>
      <c r="G136" s="1214"/>
      <c r="H136" s="1215"/>
      <c r="I136" s="462"/>
      <c r="J136" s="463">
        <f>G135</f>
        <v>0</v>
      </c>
      <c r="K136" s="462"/>
      <c r="L136" s="463">
        <f>M135</f>
        <v>0</v>
      </c>
      <c r="M136" s="1216"/>
      <c r="N136" s="1217"/>
      <c r="O136" s="1218"/>
      <c r="P136" s="1219"/>
      <c r="Q136" s="1219"/>
      <c r="R136" s="1215"/>
      <c r="S136" s="1162"/>
      <c r="T136" s="1163"/>
      <c r="U136" s="1163"/>
      <c r="V136" s="1163"/>
      <c r="W136" s="1164"/>
      <c r="X136" s="456" t="s">
        <v>980</v>
      </c>
      <c r="Y136" s="457"/>
      <c r="Z136" s="458"/>
      <c r="AA136" s="444" t="str">
        <f>IF(AA135="","",VLOOKUP(AA135,勤務形態一覧表_シフト記号表!$C$6:$L$47,10,FALSE))</f>
        <v/>
      </c>
      <c r="AB136" s="445" t="str">
        <f>IF(AB135="","",VLOOKUP(AB135,勤務形態一覧表_シフト記号表!$C$6:$L$47,10,FALSE))</f>
        <v/>
      </c>
      <c r="AC136" s="445" t="str">
        <f>IF(AC135="","",VLOOKUP(AC135,勤務形態一覧表_シフト記号表!$C$6:$L$47,10,FALSE))</f>
        <v/>
      </c>
      <c r="AD136" s="445" t="str">
        <f>IF(AD135="","",VLOOKUP(AD135,勤務形態一覧表_シフト記号表!$C$6:$L$47,10,FALSE))</f>
        <v/>
      </c>
      <c r="AE136" s="445" t="str">
        <f>IF(AE135="","",VLOOKUP(AE135,勤務形態一覧表_シフト記号表!$C$6:$L$47,10,FALSE))</f>
        <v/>
      </c>
      <c r="AF136" s="445" t="str">
        <f>IF(AF135="","",VLOOKUP(AF135,勤務形態一覧表_シフト記号表!$C$6:$L$47,10,FALSE))</f>
        <v/>
      </c>
      <c r="AG136" s="446" t="str">
        <f>IF(AG135="","",VLOOKUP(AG135,勤務形態一覧表_シフト記号表!$C$6:$L$47,10,FALSE))</f>
        <v/>
      </c>
      <c r="AH136" s="444" t="str">
        <f>IF(AH135="","",VLOOKUP(AH135,勤務形態一覧表_シフト記号表!$C$6:$L$47,10,FALSE))</f>
        <v/>
      </c>
      <c r="AI136" s="445" t="str">
        <f>IF(AI135="","",VLOOKUP(AI135,勤務形態一覧表_シフト記号表!$C$6:$L$47,10,FALSE))</f>
        <v/>
      </c>
      <c r="AJ136" s="445" t="str">
        <f>IF(AJ135="","",VLOOKUP(AJ135,勤務形態一覧表_シフト記号表!$C$6:$L$47,10,FALSE))</f>
        <v/>
      </c>
      <c r="AK136" s="445" t="str">
        <f>IF(AK135="","",VLOOKUP(AK135,勤務形態一覧表_シフト記号表!$C$6:$L$47,10,FALSE))</f>
        <v/>
      </c>
      <c r="AL136" s="445" t="str">
        <f>IF(AL135="","",VLOOKUP(AL135,勤務形態一覧表_シフト記号表!$C$6:$L$47,10,FALSE))</f>
        <v/>
      </c>
      <c r="AM136" s="445" t="str">
        <f>IF(AM135="","",VLOOKUP(AM135,勤務形態一覧表_シフト記号表!$C$6:$L$47,10,FALSE))</f>
        <v/>
      </c>
      <c r="AN136" s="446" t="str">
        <f>IF(AN135="","",VLOOKUP(AN135,勤務形態一覧表_シフト記号表!$C$6:$L$47,10,FALSE))</f>
        <v/>
      </c>
      <c r="AO136" s="444" t="str">
        <f>IF(AO135="","",VLOOKUP(AO135,勤務形態一覧表_シフト記号表!$C$6:$L$47,10,FALSE))</f>
        <v/>
      </c>
      <c r="AP136" s="445" t="str">
        <f>IF(AP135="","",VLOOKUP(AP135,勤務形態一覧表_シフト記号表!$C$6:$L$47,10,FALSE))</f>
        <v/>
      </c>
      <c r="AQ136" s="445" t="str">
        <f>IF(AQ135="","",VLOOKUP(AQ135,勤務形態一覧表_シフト記号表!$C$6:$L$47,10,FALSE))</f>
        <v/>
      </c>
      <c r="AR136" s="445" t="str">
        <f>IF(AR135="","",VLOOKUP(AR135,勤務形態一覧表_シフト記号表!$C$6:$L$47,10,FALSE))</f>
        <v/>
      </c>
      <c r="AS136" s="445" t="str">
        <f>IF(AS135="","",VLOOKUP(AS135,勤務形態一覧表_シフト記号表!$C$6:$L$47,10,FALSE))</f>
        <v/>
      </c>
      <c r="AT136" s="445" t="str">
        <f>IF(AT135="","",VLOOKUP(AT135,勤務形態一覧表_シフト記号表!$C$6:$L$47,10,FALSE))</f>
        <v/>
      </c>
      <c r="AU136" s="446" t="str">
        <f>IF(AU135="","",VLOOKUP(AU135,勤務形態一覧表_シフト記号表!$C$6:$L$47,10,FALSE))</f>
        <v/>
      </c>
      <c r="AV136" s="444" t="str">
        <f>IF(AV135="","",VLOOKUP(AV135,勤務形態一覧表_シフト記号表!$C$6:$L$47,10,FALSE))</f>
        <v/>
      </c>
      <c r="AW136" s="445" t="str">
        <f>IF(AW135="","",VLOOKUP(AW135,勤務形態一覧表_シフト記号表!$C$6:$L$47,10,FALSE))</f>
        <v/>
      </c>
      <c r="AX136" s="445" t="str">
        <f>IF(AX135="","",VLOOKUP(AX135,勤務形態一覧表_シフト記号表!$C$6:$L$47,10,FALSE))</f>
        <v/>
      </c>
      <c r="AY136" s="445" t="str">
        <f>IF(AY135="","",VLOOKUP(AY135,勤務形態一覧表_シフト記号表!$C$6:$L$47,10,FALSE))</f>
        <v/>
      </c>
      <c r="AZ136" s="445" t="str">
        <f>IF(AZ135="","",VLOOKUP(AZ135,勤務形態一覧表_シフト記号表!$C$6:$L$47,10,FALSE))</f>
        <v/>
      </c>
      <c r="BA136" s="445" t="str">
        <f>IF(BA135="","",VLOOKUP(BA135,勤務形態一覧表_シフト記号表!$C$6:$L$47,10,FALSE))</f>
        <v/>
      </c>
      <c r="BB136" s="446" t="str">
        <f>IF(BB135="","",VLOOKUP(BB135,勤務形態一覧表_シフト記号表!$C$6:$L$47,10,FALSE))</f>
        <v/>
      </c>
      <c r="BC136" s="444" t="str">
        <f>IF(BC135="","",VLOOKUP(BC135,勤務形態一覧表_シフト記号表!$C$6:$L$47,10,FALSE))</f>
        <v/>
      </c>
      <c r="BD136" s="445" t="str">
        <f>IF(BD135="","",VLOOKUP(BD135,勤務形態一覧表_シフト記号表!$C$6:$L$47,10,FALSE))</f>
        <v/>
      </c>
      <c r="BE136" s="445" t="str">
        <f>IF(BE135="","",VLOOKUP(BE135,勤務形態一覧表_シフト記号表!$C$6:$L$47,10,FALSE))</f>
        <v/>
      </c>
      <c r="BF136" s="1208">
        <f>IF($BI$3="４週",SUM(AA136:BB136),IF($BI$3="暦月",SUM(AA136:BE136),""))</f>
        <v>0</v>
      </c>
      <c r="BG136" s="1209"/>
      <c r="BH136" s="1210">
        <f>IF($BI$3="４週",BF136/4,IF($BI$3="暦月",(BF136/($BI$8/7)),""))</f>
        <v>0</v>
      </c>
      <c r="BI136" s="1209"/>
      <c r="BJ136" s="1205"/>
      <c r="BK136" s="1206"/>
      <c r="BL136" s="1206"/>
      <c r="BM136" s="1206"/>
      <c r="BN136" s="1207"/>
    </row>
    <row r="137" spans="2:66" ht="20.25" customHeight="1" x14ac:dyDescent="0.15">
      <c r="B137" s="1183">
        <f>B135+1</f>
        <v>61</v>
      </c>
      <c r="C137" s="1185"/>
      <c r="D137" s="1187"/>
      <c r="E137" s="1188"/>
      <c r="F137" s="1189"/>
      <c r="G137" s="1193"/>
      <c r="H137" s="1194"/>
      <c r="I137" s="439"/>
      <c r="J137" s="440"/>
      <c r="K137" s="439"/>
      <c r="L137" s="440"/>
      <c r="M137" s="1197"/>
      <c r="N137" s="1198"/>
      <c r="O137" s="1201"/>
      <c r="P137" s="1202"/>
      <c r="Q137" s="1202"/>
      <c r="R137" s="1194"/>
      <c r="S137" s="1162"/>
      <c r="T137" s="1163"/>
      <c r="U137" s="1163"/>
      <c r="V137" s="1163"/>
      <c r="W137" s="1164"/>
      <c r="X137" s="459" t="s">
        <v>979</v>
      </c>
      <c r="Y137" s="460"/>
      <c r="Z137" s="461"/>
      <c r="AA137" s="452"/>
      <c r="AB137" s="453"/>
      <c r="AC137" s="453"/>
      <c r="AD137" s="453"/>
      <c r="AE137" s="453"/>
      <c r="AF137" s="453"/>
      <c r="AG137" s="454"/>
      <c r="AH137" s="452"/>
      <c r="AI137" s="453"/>
      <c r="AJ137" s="453"/>
      <c r="AK137" s="453"/>
      <c r="AL137" s="453"/>
      <c r="AM137" s="453"/>
      <c r="AN137" s="454"/>
      <c r="AO137" s="452"/>
      <c r="AP137" s="453"/>
      <c r="AQ137" s="453"/>
      <c r="AR137" s="453"/>
      <c r="AS137" s="453"/>
      <c r="AT137" s="453"/>
      <c r="AU137" s="454"/>
      <c r="AV137" s="452"/>
      <c r="AW137" s="453"/>
      <c r="AX137" s="453"/>
      <c r="AY137" s="453"/>
      <c r="AZ137" s="453"/>
      <c r="BA137" s="453"/>
      <c r="BB137" s="454"/>
      <c r="BC137" s="452"/>
      <c r="BD137" s="453"/>
      <c r="BE137" s="455"/>
      <c r="BF137" s="1168"/>
      <c r="BG137" s="1169"/>
      <c r="BH137" s="1170"/>
      <c r="BI137" s="1171"/>
      <c r="BJ137" s="1172"/>
      <c r="BK137" s="1173"/>
      <c r="BL137" s="1173"/>
      <c r="BM137" s="1173"/>
      <c r="BN137" s="1174"/>
    </row>
    <row r="138" spans="2:66" ht="20.25" customHeight="1" x14ac:dyDescent="0.15">
      <c r="B138" s="1211"/>
      <c r="C138" s="1212"/>
      <c r="D138" s="1213"/>
      <c r="E138" s="1188"/>
      <c r="F138" s="1189"/>
      <c r="G138" s="1214"/>
      <c r="H138" s="1215"/>
      <c r="I138" s="462"/>
      <c r="J138" s="463">
        <f>G137</f>
        <v>0</v>
      </c>
      <c r="K138" s="462"/>
      <c r="L138" s="463">
        <f>M137</f>
        <v>0</v>
      </c>
      <c r="M138" s="1216"/>
      <c r="N138" s="1217"/>
      <c r="O138" s="1218"/>
      <c r="P138" s="1219"/>
      <c r="Q138" s="1219"/>
      <c r="R138" s="1215"/>
      <c r="S138" s="1162"/>
      <c r="T138" s="1163"/>
      <c r="U138" s="1163"/>
      <c r="V138" s="1163"/>
      <c r="W138" s="1164"/>
      <c r="X138" s="456" t="s">
        <v>980</v>
      </c>
      <c r="Y138" s="457"/>
      <c r="Z138" s="458"/>
      <c r="AA138" s="444" t="str">
        <f>IF(AA137="","",VLOOKUP(AA137,勤務形態一覧表_シフト記号表!$C$6:$L$47,10,FALSE))</f>
        <v/>
      </c>
      <c r="AB138" s="445" t="str">
        <f>IF(AB137="","",VLOOKUP(AB137,勤務形態一覧表_シフト記号表!$C$6:$L$47,10,FALSE))</f>
        <v/>
      </c>
      <c r="AC138" s="445" t="str">
        <f>IF(AC137="","",VLOOKUP(AC137,勤務形態一覧表_シフト記号表!$C$6:$L$47,10,FALSE))</f>
        <v/>
      </c>
      <c r="AD138" s="445" t="str">
        <f>IF(AD137="","",VLOOKUP(AD137,勤務形態一覧表_シフト記号表!$C$6:$L$47,10,FALSE))</f>
        <v/>
      </c>
      <c r="AE138" s="445" t="str">
        <f>IF(AE137="","",VLOOKUP(AE137,勤務形態一覧表_シフト記号表!$C$6:$L$47,10,FALSE))</f>
        <v/>
      </c>
      <c r="AF138" s="445" t="str">
        <f>IF(AF137="","",VLOOKUP(AF137,勤務形態一覧表_シフト記号表!$C$6:$L$47,10,FALSE))</f>
        <v/>
      </c>
      <c r="AG138" s="446" t="str">
        <f>IF(AG137="","",VLOOKUP(AG137,勤務形態一覧表_シフト記号表!$C$6:$L$47,10,FALSE))</f>
        <v/>
      </c>
      <c r="AH138" s="444" t="str">
        <f>IF(AH137="","",VLOOKUP(AH137,勤務形態一覧表_シフト記号表!$C$6:$L$47,10,FALSE))</f>
        <v/>
      </c>
      <c r="AI138" s="445" t="str">
        <f>IF(AI137="","",VLOOKUP(AI137,勤務形態一覧表_シフト記号表!$C$6:$L$47,10,FALSE))</f>
        <v/>
      </c>
      <c r="AJ138" s="445" t="str">
        <f>IF(AJ137="","",VLOOKUP(AJ137,勤務形態一覧表_シフト記号表!$C$6:$L$47,10,FALSE))</f>
        <v/>
      </c>
      <c r="AK138" s="445" t="str">
        <f>IF(AK137="","",VLOOKUP(AK137,勤務形態一覧表_シフト記号表!$C$6:$L$47,10,FALSE))</f>
        <v/>
      </c>
      <c r="AL138" s="445" t="str">
        <f>IF(AL137="","",VLOOKUP(AL137,勤務形態一覧表_シフト記号表!$C$6:$L$47,10,FALSE))</f>
        <v/>
      </c>
      <c r="AM138" s="445" t="str">
        <f>IF(AM137="","",VLOOKUP(AM137,勤務形態一覧表_シフト記号表!$C$6:$L$47,10,FALSE))</f>
        <v/>
      </c>
      <c r="AN138" s="446" t="str">
        <f>IF(AN137="","",VLOOKUP(AN137,勤務形態一覧表_シフト記号表!$C$6:$L$47,10,FALSE))</f>
        <v/>
      </c>
      <c r="AO138" s="444" t="str">
        <f>IF(AO137="","",VLOOKUP(AO137,勤務形態一覧表_シフト記号表!$C$6:$L$47,10,FALSE))</f>
        <v/>
      </c>
      <c r="AP138" s="445" t="str">
        <f>IF(AP137="","",VLOOKUP(AP137,勤務形態一覧表_シフト記号表!$C$6:$L$47,10,FALSE))</f>
        <v/>
      </c>
      <c r="AQ138" s="445" t="str">
        <f>IF(AQ137="","",VLOOKUP(AQ137,勤務形態一覧表_シフト記号表!$C$6:$L$47,10,FALSE))</f>
        <v/>
      </c>
      <c r="AR138" s="445" t="str">
        <f>IF(AR137="","",VLOOKUP(AR137,勤務形態一覧表_シフト記号表!$C$6:$L$47,10,FALSE))</f>
        <v/>
      </c>
      <c r="AS138" s="445" t="str">
        <f>IF(AS137="","",VLOOKUP(AS137,勤務形態一覧表_シフト記号表!$C$6:$L$47,10,FALSE))</f>
        <v/>
      </c>
      <c r="AT138" s="445" t="str">
        <f>IF(AT137="","",VLOOKUP(AT137,勤務形態一覧表_シフト記号表!$C$6:$L$47,10,FALSE))</f>
        <v/>
      </c>
      <c r="AU138" s="446" t="str">
        <f>IF(AU137="","",VLOOKUP(AU137,勤務形態一覧表_シフト記号表!$C$6:$L$47,10,FALSE))</f>
        <v/>
      </c>
      <c r="AV138" s="444" t="str">
        <f>IF(AV137="","",VLOOKUP(AV137,勤務形態一覧表_シフト記号表!$C$6:$L$47,10,FALSE))</f>
        <v/>
      </c>
      <c r="AW138" s="445" t="str">
        <f>IF(AW137="","",VLOOKUP(AW137,勤務形態一覧表_シフト記号表!$C$6:$L$47,10,FALSE))</f>
        <v/>
      </c>
      <c r="AX138" s="445" t="str">
        <f>IF(AX137="","",VLOOKUP(AX137,勤務形態一覧表_シフト記号表!$C$6:$L$47,10,FALSE))</f>
        <v/>
      </c>
      <c r="AY138" s="445" t="str">
        <f>IF(AY137="","",VLOOKUP(AY137,勤務形態一覧表_シフト記号表!$C$6:$L$47,10,FALSE))</f>
        <v/>
      </c>
      <c r="AZ138" s="445" t="str">
        <f>IF(AZ137="","",VLOOKUP(AZ137,勤務形態一覧表_シフト記号表!$C$6:$L$47,10,FALSE))</f>
        <v/>
      </c>
      <c r="BA138" s="445" t="str">
        <f>IF(BA137="","",VLOOKUP(BA137,勤務形態一覧表_シフト記号表!$C$6:$L$47,10,FALSE))</f>
        <v/>
      </c>
      <c r="BB138" s="446" t="str">
        <f>IF(BB137="","",VLOOKUP(BB137,勤務形態一覧表_シフト記号表!$C$6:$L$47,10,FALSE))</f>
        <v/>
      </c>
      <c r="BC138" s="444" t="str">
        <f>IF(BC137="","",VLOOKUP(BC137,勤務形態一覧表_シフト記号表!$C$6:$L$47,10,FALSE))</f>
        <v/>
      </c>
      <c r="BD138" s="445" t="str">
        <f>IF(BD137="","",VLOOKUP(BD137,勤務形態一覧表_シフト記号表!$C$6:$L$47,10,FALSE))</f>
        <v/>
      </c>
      <c r="BE138" s="445" t="str">
        <f>IF(BE137="","",VLOOKUP(BE137,勤務形態一覧表_シフト記号表!$C$6:$L$47,10,FALSE))</f>
        <v/>
      </c>
      <c r="BF138" s="1208">
        <f>IF($BI$3="４週",SUM(AA138:BB138),IF($BI$3="暦月",SUM(AA138:BE138),""))</f>
        <v>0</v>
      </c>
      <c r="BG138" s="1209"/>
      <c r="BH138" s="1210">
        <f>IF($BI$3="４週",BF138/4,IF($BI$3="暦月",(BF138/($BI$8/7)),""))</f>
        <v>0</v>
      </c>
      <c r="BI138" s="1209"/>
      <c r="BJ138" s="1205"/>
      <c r="BK138" s="1206"/>
      <c r="BL138" s="1206"/>
      <c r="BM138" s="1206"/>
      <c r="BN138" s="1207"/>
    </row>
    <row r="139" spans="2:66" ht="20.25" customHeight="1" x14ac:dyDescent="0.15">
      <c r="B139" s="1183">
        <f>B137+1</f>
        <v>62</v>
      </c>
      <c r="C139" s="1185"/>
      <c r="D139" s="1187"/>
      <c r="E139" s="1188"/>
      <c r="F139" s="1189"/>
      <c r="G139" s="1193"/>
      <c r="H139" s="1194"/>
      <c r="I139" s="439"/>
      <c r="J139" s="440"/>
      <c r="K139" s="439"/>
      <c r="L139" s="440"/>
      <c r="M139" s="1197"/>
      <c r="N139" s="1198"/>
      <c r="O139" s="1201"/>
      <c r="P139" s="1202"/>
      <c r="Q139" s="1202"/>
      <c r="R139" s="1194"/>
      <c r="S139" s="1162"/>
      <c r="T139" s="1163"/>
      <c r="U139" s="1163"/>
      <c r="V139" s="1163"/>
      <c r="W139" s="1164"/>
      <c r="X139" s="459" t="s">
        <v>979</v>
      </c>
      <c r="Y139" s="460"/>
      <c r="Z139" s="461"/>
      <c r="AA139" s="452"/>
      <c r="AB139" s="453"/>
      <c r="AC139" s="453"/>
      <c r="AD139" s="453"/>
      <c r="AE139" s="453"/>
      <c r="AF139" s="453"/>
      <c r="AG139" s="454"/>
      <c r="AH139" s="452"/>
      <c r="AI139" s="453"/>
      <c r="AJ139" s="453"/>
      <c r="AK139" s="453"/>
      <c r="AL139" s="453"/>
      <c r="AM139" s="453"/>
      <c r="AN139" s="454"/>
      <c r="AO139" s="452"/>
      <c r="AP139" s="453"/>
      <c r="AQ139" s="453"/>
      <c r="AR139" s="453"/>
      <c r="AS139" s="453"/>
      <c r="AT139" s="453"/>
      <c r="AU139" s="454"/>
      <c r="AV139" s="452"/>
      <c r="AW139" s="453"/>
      <c r="AX139" s="453"/>
      <c r="AY139" s="453"/>
      <c r="AZ139" s="453"/>
      <c r="BA139" s="453"/>
      <c r="BB139" s="454"/>
      <c r="BC139" s="452"/>
      <c r="BD139" s="453"/>
      <c r="BE139" s="455"/>
      <c r="BF139" s="1168"/>
      <c r="BG139" s="1169"/>
      <c r="BH139" s="1170"/>
      <c r="BI139" s="1171"/>
      <c r="BJ139" s="1172"/>
      <c r="BK139" s="1173"/>
      <c r="BL139" s="1173"/>
      <c r="BM139" s="1173"/>
      <c r="BN139" s="1174"/>
    </row>
    <row r="140" spans="2:66" ht="20.25" customHeight="1" x14ac:dyDescent="0.15">
      <c r="B140" s="1211"/>
      <c r="C140" s="1212"/>
      <c r="D140" s="1213"/>
      <c r="E140" s="1188"/>
      <c r="F140" s="1189"/>
      <c r="G140" s="1214"/>
      <c r="H140" s="1215"/>
      <c r="I140" s="462"/>
      <c r="J140" s="463">
        <f>G139</f>
        <v>0</v>
      </c>
      <c r="K140" s="462"/>
      <c r="L140" s="463">
        <f>M139</f>
        <v>0</v>
      </c>
      <c r="M140" s="1216"/>
      <c r="N140" s="1217"/>
      <c r="O140" s="1218"/>
      <c r="P140" s="1219"/>
      <c r="Q140" s="1219"/>
      <c r="R140" s="1215"/>
      <c r="S140" s="1162"/>
      <c r="T140" s="1163"/>
      <c r="U140" s="1163"/>
      <c r="V140" s="1163"/>
      <c r="W140" s="1164"/>
      <c r="X140" s="456" t="s">
        <v>980</v>
      </c>
      <c r="Y140" s="457"/>
      <c r="Z140" s="458"/>
      <c r="AA140" s="444" t="str">
        <f>IF(AA139="","",VLOOKUP(AA139,勤務形態一覧表_シフト記号表!$C$6:$L$47,10,FALSE))</f>
        <v/>
      </c>
      <c r="AB140" s="445" t="str">
        <f>IF(AB139="","",VLOOKUP(AB139,勤務形態一覧表_シフト記号表!$C$6:$L$47,10,FALSE))</f>
        <v/>
      </c>
      <c r="AC140" s="445" t="str">
        <f>IF(AC139="","",VLOOKUP(AC139,勤務形態一覧表_シフト記号表!$C$6:$L$47,10,FALSE))</f>
        <v/>
      </c>
      <c r="AD140" s="445" t="str">
        <f>IF(AD139="","",VLOOKUP(AD139,勤務形態一覧表_シフト記号表!$C$6:$L$47,10,FALSE))</f>
        <v/>
      </c>
      <c r="AE140" s="445" t="str">
        <f>IF(AE139="","",VLOOKUP(AE139,勤務形態一覧表_シフト記号表!$C$6:$L$47,10,FALSE))</f>
        <v/>
      </c>
      <c r="AF140" s="445" t="str">
        <f>IF(AF139="","",VLOOKUP(AF139,勤務形態一覧表_シフト記号表!$C$6:$L$47,10,FALSE))</f>
        <v/>
      </c>
      <c r="AG140" s="446" t="str">
        <f>IF(AG139="","",VLOOKUP(AG139,勤務形態一覧表_シフト記号表!$C$6:$L$47,10,FALSE))</f>
        <v/>
      </c>
      <c r="AH140" s="444" t="str">
        <f>IF(AH139="","",VLOOKUP(AH139,勤務形態一覧表_シフト記号表!$C$6:$L$47,10,FALSE))</f>
        <v/>
      </c>
      <c r="AI140" s="445" t="str">
        <f>IF(AI139="","",VLOOKUP(AI139,勤務形態一覧表_シフト記号表!$C$6:$L$47,10,FALSE))</f>
        <v/>
      </c>
      <c r="AJ140" s="445" t="str">
        <f>IF(AJ139="","",VLOOKUP(AJ139,勤務形態一覧表_シフト記号表!$C$6:$L$47,10,FALSE))</f>
        <v/>
      </c>
      <c r="AK140" s="445" t="str">
        <f>IF(AK139="","",VLOOKUP(AK139,勤務形態一覧表_シフト記号表!$C$6:$L$47,10,FALSE))</f>
        <v/>
      </c>
      <c r="AL140" s="445" t="str">
        <f>IF(AL139="","",VLOOKUP(AL139,勤務形態一覧表_シフト記号表!$C$6:$L$47,10,FALSE))</f>
        <v/>
      </c>
      <c r="AM140" s="445" t="str">
        <f>IF(AM139="","",VLOOKUP(AM139,勤務形態一覧表_シフト記号表!$C$6:$L$47,10,FALSE))</f>
        <v/>
      </c>
      <c r="AN140" s="446" t="str">
        <f>IF(AN139="","",VLOOKUP(AN139,勤務形態一覧表_シフト記号表!$C$6:$L$47,10,FALSE))</f>
        <v/>
      </c>
      <c r="AO140" s="444" t="str">
        <f>IF(AO139="","",VLOOKUP(AO139,勤務形態一覧表_シフト記号表!$C$6:$L$47,10,FALSE))</f>
        <v/>
      </c>
      <c r="AP140" s="445" t="str">
        <f>IF(AP139="","",VLOOKUP(AP139,勤務形態一覧表_シフト記号表!$C$6:$L$47,10,FALSE))</f>
        <v/>
      </c>
      <c r="AQ140" s="445" t="str">
        <f>IF(AQ139="","",VLOOKUP(AQ139,勤務形態一覧表_シフト記号表!$C$6:$L$47,10,FALSE))</f>
        <v/>
      </c>
      <c r="AR140" s="445" t="str">
        <f>IF(AR139="","",VLOOKUP(AR139,勤務形態一覧表_シフト記号表!$C$6:$L$47,10,FALSE))</f>
        <v/>
      </c>
      <c r="AS140" s="445" t="str">
        <f>IF(AS139="","",VLOOKUP(AS139,勤務形態一覧表_シフト記号表!$C$6:$L$47,10,FALSE))</f>
        <v/>
      </c>
      <c r="AT140" s="445" t="str">
        <f>IF(AT139="","",VLOOKUP(AT139,勤務形態一覧表_シフト記号表!$C$6:$L$47,10,FALSE))</f>
        <v/>
      </c>
      <c r="AU140" s="446" t="str">
        <f>IF(AU139="","",VLOOKUP(AU139,勤務形態一覧表_シフト記号表!$C$6:$L$47,10,FALSE))</f>
        <v/>
      </c>
      <c r="AV140" s="444" t="str">
        <f>IF(AV139="","",VLOOKUP(AV139,勤務形態一覧表_シフト記号表!$C$6:$L$47,10,FALSE))</f>
        <v/>
      </c>
      <c r="AW140" s="445" t="str">
        <f>IF(AW139="","",VLOOKUP(AW139,勤務形態一覧表_シフト記号表!$C$6:$L$47,10,FALSE))</f>
        <v/>
      </c>
      <c r="AX140" s="445" t="str">
        <f>IF(AX139="","",VLOOKUP(AX139,勤務形態一覧表_シフト記号表!$C$6:$L$47,10,FALSE))</f>
        <v/>
      </c>
      <c r="AY140" s="445" t="str">
        <f>IF(AY139="","",VLOOKUP(AY139,勤務形態一覧表_シフト記号表!$C$6:$L$47,10,FALSE))</f>
        <v/>
      </c>
      <c r="AZ140" s="445" t="str">
        <f>IF(AZ139="","",VLOOKUP(AZ139,勤務形態一覧表_シフト記号表!$C$6:$L$47,10,FALSE))</f>
        <v/>
      </c>
      <c r="BA140" s="445" t="str">
        <f>IF(BA139="","",VLOOKUP(BA139,勤務形態一覧表_シフト記号表!$C$6:$L$47,10,FALSE))</f>
        <v/>
      </c>
      <c r="BB140" s="446" t="str">
        <f>IF(BB139="","",VLOOKUP(BB139,勤務形態一覧表_シフト記号表!$C$6:$L$47,10,FALSE))</f>
        <v/>
      </c>
      <c r="BC140" s="444" t="str">
        <f>IF(BC139="","",VLOOKUP(BC139,勤務形態一覧表_シフト記号表!$C$6:$L$47,10,FALSE))</f>
        <v/>
      </c>
      <c r="BD140" s="445" t="str">
        <f>IF(BD139="","",VLOOKUP(BD139,勤務形態一覧表_シフト記号表!$C$6:$L$47,10,FALSE))</f>
        <v/>
      </c>
      <c r="BE140" s="445" t="str">
        <f>IF(BE139="","",VLOOKUP(BE139,勤務形態一覧表_シフト記号表!$C$6:$L$47,10,FALSE))</f>
        <v/>
      </c>
      <c r="BF140" s="1208">
        <f>IF($BI$3="４週",SUM(AA140:BB140),IF($BI$3="暦月",SUM(AA140:BE140),""))</f>
        <v>0</v>
      </c>
      <c r="BG140" s="1209"/>
      <c r="BH140" s="1210">
        <f>IF($BI$3="４週",BF140/4,IF($BI$3="暦月",(BF140/($BI$8/7)),""))</f>
        <v>0</v>
      </c>
      <c r="BI140" s="1209"/>
      <c r="BJ140" s="1205"/>
      <c r="BK140" s="1206"/>
      <c r="BL140" s="1206"/>
      <c r="BM140" s="1206"/>
      <c r="BN140" s="1207"/>
    </row>
    <row r="141" spans="2:66" ht="20.25" customHeight="1" x14ac:dyDescent="0.15">
      <c r="B141" s="1183">
        <f>B139+1</f>
        <v>63</v>
      </c>
      <c r="C141" s="1185"/>
      <c r="D141" s="1187"/>
      <c r="E141" s="1188"/>
      <c r="F141" s="1189"/>
      <c r="G141" s="1193"/>
      <c r="H141" s="1194"/>
      <c r="I141" s="439"/>
      <c r="J141" s="440"/>
      <c r="K141" s="439"/>
      <c r="L141" s="440"/>
      <c r="M141" s="1197"/>
      <c r="N141" s="1198"/>
      <c r="O141" s="1201"/>
      <c r="P141" s="1202"/>
      <c r="Q141" s="1202"/>
      <c r="R141" s="1194"/>
      <c r="S141" s="1162"/>
      <c r="T141" s="1163"/>
      <c r="U141" s="1163"/>
      <c r="V141" s="1163"/>
      <c r="W141" s="1164"/>
      <c r="X141" s="459" t="s">
        <v>979</v>
      </c>
      <c r="Y141" s="460"/>
      <c r="Z141" s="461"/>
      <c r="AA141" s="452"/>
      <c r="AB141" s="453"/>
      <c r="AC141" s="453"/>
      <c r="AD141" s="453"/>
      <c r="AE141" s="453"/>
      <c r="AF141" s="453"/>
      <c r="AG141" s="454"/>
      <c r="AH141" s="452"/>
      <c r="AI141" s="453"/>
      <c r="AJ141" s="453"/>
      <c r="AK141" s="453"/>
      <c r="AL141" s="453"/>
      <c r="AM141" s="453"/>
      <c r="AN141" s="454"/>
      <c r="AO141" s="452"/>
      <c r="AP141" s="453"/>
      <c r="AQ141" s="453"/>
      <c r="AR141" s="453"/>
      <c r="AS141" s="453"/>
      <c r="AT141" s="453"/>
      <c r="AU141" s="454"/>
      <c r="AV141" s="452"/>
      <c r="AW141" s="453"/>
      <c r="AX141" s="453"/>
      <c r="AY141" s="453"/>
      <c r="AZ141" s="453"/>
      <c r="BA141" s="453"/>
      <c r="BB141" s="454"/>
      <c r="BC141" s="452"/>
      <c r="BD141" s="453"/>
      <c r="BE141" s="455"/>
      <c r="BF141" s="1168"/>
      <c r="BG141" s="1169"/>
      <c r="BH141" s="1170"/>
      <c r="BI141" s="1171"/>
      <c r="BJ141" s="1172"/>
      <c r="BK141" s="1173"/>
      <c r="BL141" s="1173"/>
      <c r="BM141" s="1173"/>
      <c r="BN141" s="1174"/>
    </row>
    <row r="142" spans="2:66" ht="20.25" customHeight="1" x14ac:dyDescent="0.15">
      <c r="B142" s="1211"/>
      <c r="C142" s="1212"/>
      <c r="D142" s="1213"/>
      <c r="E142" s="1188"/>
      <c r="F142" s="1189"/>
      <c r="G142" s="1214"/>
      <c r="H142" s="1215"/>
      <c r="I142" s="462"/>
      <c r="J142" s="463">
        <f>G141</f>
        <v>0</v>
      </c>
      <c r="K142" s="462"/>
      <c r="L142" s="463">
        <f>M141</f>
        <v>0</v>
      </c>
      <c r="M142" s="1216"/>
      <c r="N142" s="1217"/>
      <c r="O142" s="1218"/>
      <c r="P142" s="1219"/>
      <c r="Q142" s="1219"/>
      <c r="R142" s="1215"/>
      <c r="S142" s="1162"/>
      <c r="T142" s="1163"/>
      <c r="U142" s="1163"/>
      <c r="V142" s="1163"/>
      <c r="W142" s="1164"/>
      <c r="X142" s="456" t="s">
        <v>980</v>
      </c>
      <c r="Y142" s="457"/>
      <c r="Z142" s="458"/>
      <c r="AA142" s="444" t="str">
        <f>IF(AA141="","",VLOOKUP(AA141,勤務形態一覧表_シフト記号表!$C$6:$L$47,10,FALSE))</f>
        <v/>
      </c>
      <c r="AB142" s="445" t="str">
        <f>IF(AB141="","",VLOOKUP(AB141,勤務形態一覧表_シフト記号表!$C$6:$L$47,10,FALSE))</f>
        <v/>
      </c>
      <c r="AC142" s="445" t="str">
        <f>IF(AC141="","",VLOOKUP(AC141,勤務形態一覧表_シフト記号表!$C$6:$L$47,10,FALSE))</f>
        <v/>
      </c>
      <c r="AD142" s="445" t="str">
        <f>IF(AD141="","",VLOOKUP(AD141,勤務形態一覧表_シフト記号表!$C$6:$L$47,10,FALSE))</f>
        <v/>
      </c>
      <c r="AE142" s="445" t="str">
        <f>IF(AE141="","",VLOOKUP(AE141,勤務形態一覧表_シフト記号表!$C$6:$L$47,10,FALSE))</f>
        <v/>
      </c>
      <c r="AF142" s="445" t="str">
        <f>IF(AF141="","",VLOOKUP(AF141,勤務形態一覧表_シフト記号表!$C$6:$L$47,10,FALSE))</f>
        <v/>
      </c>
      <c r="AG142" s="446" t="str">
        <f>IF(AG141="","",VLOOKUP(AG141,勤務形態一覧表_シフト記号表!$C$6:$L$47,10,FALSE))</f>
        <v/>
      </c>
      <c r="AH142" s="444" t="str">
        <f>IF(AH141="","",VLOOKUP(AH141,勤務形態一覧表_シフト記号表!$C$6:$L$47,10,FALSE))</f>
        <v/>
      </c>
      <c r="AI142" s="445" t="str">
        <f>IF(AI141="","",VLOOKUP(AI141,勤務形態一覧表_シフト記号表!$C$6:$L$47,10,FALSE))</f>
        <v/>
      </c>
      <c r="AJ142" s="445" t="str">
        <f>IF(AJ141="","",VLOOKUP(AJ141,勤務形態一覧表_シフト記号表!$C$6:$L$47,10,FALSE))</f>
        <v/>
      </c>
      <c r="AK142" s="445" t="str">
        <f>IF(AK141="","",VLOOKUP(AK141,勤務形態一覧表_シフト記号表!$C$6:$L$47,10,FALSE))</f>
        <v/>
      </c>
      <c r="AL142" s="445" t="str">
        <f>IF(AL141="","",VLOOKUP(AL141,勤務形態一覧表_シフト記号表!$C$6:$L$47,10,FALSE))</f>
        <v/>
      </c>
      <c r="AM142" s="445" t="str">
        <f>IF(AM141="","",VLOOKUP(AM141,勤務形態一覧表_シフト記号表!$C$6:$L$47,10,FALSE))</f>
        <v/>
      </c>
      <c r="AN142" s="446" t="str">
        <f>IF(AN141="","",VLOOKUP(AN141,勤務形態一覧表_シフト記号表!$C$6:$L$47,10,FALSE))</f>
        <v/>
      </c>
      <c r="AO142" s="444" t="str">
        <f>IF(AO141="","",VLOOKUP(AO141,勤務形態一覧表_シフト記号表!$C$6:$L$47,10,FALSE))</f>
        <v/>
      </c>
      <c r="AP142" s="445" t="str">
        <f>IF(AP141="","",VLOOKUP(AP141,勤務形態一覧表_シフト記号表!$C$6:$L$47,10,FALSE))</f>
        <v/>
      </c>
      <c r="AQ142" s="445" t="str">
        <f>IF(AQ141="","",VLOOKUP(AQ141,勤務形態一覧表_シフト記号表!$C$6:$L$47,10,FALSE))</f>
        <v/>
      </c>
      <c r="AR142" s="445" t="str">
        <f>IF(AR141="","",VLOOKUP(AR141,勤務形態一覧表_シフト記号表!$C$6:$L$47,10,FALSE))</f>
        <v/>
      </c>
      <c r="AS142" s="445" t="str">
        <f>IF(AS141="","",VLOOKUP(AS141,勤務形態一覧表_シフト記号表!$C$6:$L$47,10,FALSE))</f>
        <v/>
      </c>
      <c r="AT142" s="445" t="str">
        <f>IF(AT141="","",VLOOKUP(AT141,勤務形態一覧表_シフト記号表!$C$6:$L$47,10,FALSE))</f>
        <v/>
      </c>
      <c r="AU142" s="446" t="str">
        <f>IF(AU141="","",VLOOKUP(AU141,勤務形態一覧表_シフト記号表!$C$6:$L$47,10,FALSE))</f>
        <v/>
      </c>
      <c r="AV142" s="444" t="str">
        <f>IF(AV141="","",VLOOKUP(AV141,勤務形態一覧表_シフト記号表!$C$6:$L$47,10,FALSE))</f>
        <v/>
      </c>
      <c r="AW142" s="445" t="str">
        <f>IF(AW141="","",VLOOKUP(AW141,勤務形態一覧表_シフト記号表!$C$6:$L$47,10,FALSE))</f>
        <v/>
      </c>
      <c r="AX142" s="445" t="str">
        <f>IF(AX141="","",VLOOKUP(AX141,勤務形態一覧表_シフト記号表!$C$6:$L$47,10,FALSE))</f>
        <v/>
      </c>
      <c r="AY142" s="445" t="str">
        <f>IF(AY141="","",VLOOKUP(AY141,勤務形態一覧表_シフト記号表!$C$6:$L$47,10,FALSE))</f>
        <v/>
      </c>
      <c r="AZ142" s="445" t="str">
        <f>IF(AZ141="","",VLOOKUP(AZ141,勤務形態一覧表_シフト記号表!$C$6:$L$47,10,FALSE))</f>
        <v/>
      </c>
      <c r="BA142" s="445" t="str">
        <f>IF(BA141="","",VLOOKUP(BA141,勤務形態一覧表_シフト記号表!$C$6:$L$47,10,FALSE))</f>
        <v/>
      </c>
      <c r="BB142" s="446" t="str">
        <f>IF(BB141="","",VLOOKUP(BB141,勤務形態一覧表_シフト記号表!$C$6:$L$47,10,FALSE))</f>
        <v/>
      </c>
      <c r="BC142" s="444" t="str">
        <f>IF(BC141="","",VLOOKUP(BC141,勤務形態一覧表_シフト記号表!$C$6:$L$47,10,FALSE))</f>
        <v/>
      </c>
      <c r="BD142" s="445" t="str">
        <f>IF(BD141="","",VLOOKUP(BD141,勤務形態一覧表_シフト記号表!$C$6:$L$47,10,FALSE))</f>
        <v/>
      </c>
      <c r="BE142" s="445" t="str">
        <f>IF(BE141="","",VLOOKUP(BE141,勤務形態一覧表_シフト記号表!$C$6:$L$47,10,FALSE))</f>
        <v/>
      </c>
      <c r="BF142" s="1208">
        <f>IF($BI$3="４週",SUM(AA142:BB142),IF($BI$3="暦月",SUM(AA142:BE142),""))</f>
        <v>0</v>
      </c>
      <c r="BG142" s="1209"/>
      <c r="BH142" s="1210">
        <f>IF($BI$3="４週",BF142/4,IF($BI$3="暦月",(BF142/($BI$8/7)),""))</f>
        <v>0</v>
      </c>
      <c r="BI142" s="1209"/>
      <c r="BJ142" s="1205"/>
      <c r="BK142" s="1206"/>
      <c r="BL142" s="1206"/>
      <c r="BM142" s="1206"/>
      <c r="BN142" s="1207"/>
    </row>
    <row r="143" spans="2:66" ht="20.25" customHeight="1" x14ac:dyDescent="0.15">
      <c r="B143" s="1183">
        <f>B141+1</f>
        <v>64</v>
      </c>
      <c r="C143" s="1185"/>
      <c r="D143" s="1187"/>
      <c r="E143" s="1188"/>
      <c r="F143" s="1189"/>
      <c r="G143" s="1193"/>
      <c r="H143" s="1194"/>
      <c r="I143" s="439"/>
      <c r="J143" s="440"/>
      <c r="K143" s="439"/>
      <c r="L143" s="440"/>
      <c r="M143" s="1197"/>
      <c r="N143" s="1198"/>
      <c r="O143" s="1201"/>
      <c r="P143" s="1202"/>
      <c r="Q143" s="1202"/>
      <c r="R143" s="1194"/>
      <c r="S143" s="1162"/>
      <c r="T143" s="1163"/>
      <c r="U143" s="1163"/>
      <c r="V143" s="1163"/>
      <c r="W143" s="1164"/>
      <c r="X143" s="459" t="s">
        <v>979</v>
      </c>
      <c r="Y143" s="460"/>
      <c r="Z143" s="461"/>
      <c r="AA143" s="452"/>
      <c r="AB143" s="453"/>
      <c r="AC143" s="453"/>
      <c r="AD143" s="453"/>
      <c r="AE143" s="453"/>
      <c r="AF143" s="453"/>
      <c r="AG143" s="454"/>
      <c r="AH143" s="452"/>
      <c r="AI143" s="453"/>
      <c r="AJ143" s="453"/>
      <c r="AK143" s="453"/>
      <c r="AL143" s="453"/>
      <c r="AM143" s="453"/>
      <c r="AN143" s="454"/>
      <c r="AO143" s="452"/>
      <c r="AP143" s="453"/>
      <c r="AQ143" s="453"/>
      <c r="AR143" s="453"/>
      <c r="AS143" s="453"/>
      <c r="AT143" s="453"/>
      <c r="AU143" s="454"/>
      <c r="AV143" s="452"/>
      <c r="AW143" s="453"/>
      <c r="AX143" s="453"/>
      <c r="AY143" s="453"/>
      <c r="AZ143" s="453"/>
      <c r="BA143" s="453"/>
      <c r="BB143" s="454"/>
      <c r="BC143" s="452"/>
      <c r="BD143" s="453"/>
      <c r="BE143" s="455"/>
      <c r="BF143" s="1168"/>
      <c r="BG143" s="1169"/>
      <c r="BH143" s="1170"/>
      <c r="BI143" s="1171"/>
      <c r="BJ143" s="1172"/>
      <c r="BK143" s="1173"/>
      <c r="BL143" s="1173"/>
      <c r="BM143" s="1173"/>
      <c r="BN143" s="1174"/>
    </row>
    <row r="144" spans="2:66" ht="20.25" customHeight="1" x14ac:dyDescent="0.15">
      <c r="B144" s="1211"/>
      <c r="C144" s="1212"/>
      <c r="D144" s="1213"/>
      <c r="E144" s="1188"/>
      <c r="F144" s="1189"/>
      <c r="G144" s="1214"/>
      <c r="H144" s="1215"/>
      <c r="I144" s="462"/>
      <c r="J144" s="463">
        <f>G143</f>
        <v>0</v>
      </c>
      <c r="K144" s="462"/>
      <c r="L144" s="463">
        <f>M143</f>
        <v>0</v>
      </c>
      <c r="M144" s="1216"/>
      <c r="N144" s="1217"/>
      <c r="O144" s="1218"/>
      <c r="P144" s="1219"/>
      <c r="Q144" s="1219"/>
      <c r="R144" s="1215"/>
      <c r="S144" s="1162"/>
      <c r="T144" s="1163"/>
      <c r="U144" s="1163"/>
      <c r="V144" s="1163"/>
      <c r="W144" s="1164"/>
      <c r="X144" s="456" t="s">
        <v>980</v>
      </c>
      <c r="Y144" s="457"/>
      <c r="Z144" s="458"/>
      <c r="AA144" s="444" t="str">
        <f>IF(AA143="","",VLOOKUP(AA143,勤務形態一覧表_シフト記号表!$C$6:$L$47,10,FALSE))</f>
        <v/>
      </c>
      <c r="AB144" s="445" t="str">
        <f>IF(AB143="","",VLOOKUP(AB143,勤務形態一覧表_シフト記号表!$C$6:$L$47,10,FALSE))</f>
        <v/>
      </c>
      <c r="AC144" s="445" t="str">
        <f>IF(AC143="","",VLOOKUP(AC143,勤務形態一覧表_シフト記号表!$C$6:$L$47,10,FALSE))</f>
        <v/>
      </c>
      <c r="AD144" s="445" t="str">
        <f>IF(AD143="","",VLOOKUP(AD143,勤務形態一覧表_シフト記号表!$C$6:$L$47,10,FALSE))</f>
        <v/>
      </c>
      <c r="AE144" s="445" t="str">
        <f>IF(AE143="","",VLOOKUP(AE143,勤務形態一覧表_シフト記号表!$C$6:$L$47,10,FALSE))</f>
        <v/>
      </c>
      <c r="AF144" s="445" t="str">
        <f>IF(AF143="","",VLOOKUP(AF143,勤務形態一覧表_シフト記号表!$C$6:$L$47,10,FALSE))</f>
        <v/>
      </c>
      <c r="AG144" s="446" t="str">
        <f>IF(AG143="","",VLOOKUP(AG143,勤務形態一覧表_シフト記号表!$C$6:$L$47,10,FALSE))</f>
        <v/>
      </c>
      <c r="AH144" s="444" t="str">
        <f>IF(AH143="","",VLOOKUP(AH143,勤務形態一覧表_シフト記号表!$C$6:$L$47,10,FALSE))</f>
        <v/>
      </c>
      <c r="AI144" s="445" t="str">
        <f>IF(AI143="","",VLOOKUP(AI143,勤務形態一覧表_シフト記号表!$C$6:$L$47,10,FALSE))</f>
        <v/>
      </c>
      <c r="AJ144" s="445" t="str">
        <f>IF(AJ143="","",VLOOKUP(AJ143,勤務形態一覧表_シフト記号表!$C$6:$L$47,10,FALSE))</f>
        <v/>
      </c>
      <c r="AK144" s="445" t="str">
        <f>IF(AK143="","",VLOOKUP(AK143,勤務形態一覧表_シフト記号表!$C$6:$L$47,10,FALSE))</f>
        <v/>
      </c>
      <c r="AL144" s="445" t="str">
        <f>IF(AL143="","",VLOOKUP(AL143,勤務形態一覧表_シフト記号表!$C$6:$L$47,10,FALSE))</f>
        <v/>
      </c>
      <c r="AM144" s="445" t="str">
        <f>IF(AM143="","",VLOOKUP(AM143,勤務形態一覧表_シフト記号表!$C$6:$L$47,10,FALSE))</f>
        <v/>
      </c>
      <c r="AN144" s="446" t="str">
        <f>IF(AN143="","",VLOOKUP(AN143,勤務形態一覧表_シフト記号表!$C$6:$L$47,10,FALSE))</f>
        <v/>
      </c>
      <c r="AO144" s="444" t="str">
        <f>IF(AO143="","",VLOOKUP(AO143,勤務形態一覧表_シフト記号表!$C$6:$L$47,10,FALSE))</f>
        <v/>
      </c>
      <c r="AP144" s="445" t="str">
        <f>IF(AP143="","",VLOOKUP(AP143,勤務形態一覧表_シフト記号表!$C$6:$L$47,10,FALSE))</f>
        <v/>
      </c>
      <c r="AQ144" s="445" t="str">
        <f>IF(AQ143="","",VLOOKUP(AQ143,勤務形態一覧表_シフト記号表!$C$6:$L$47,10,FALSE))</f>
        <v/>
      </c>
      <c r="AR144" s="445" t="str">
        <f>IF(AR143="","",VLOOKUP(AR143,勤務形態一覧表_シフト記号表!$C$6:$L$47,10,FALSE))</f>
        <v/>
      </c>
      <c r="AS144" s="445" t="str">
        <f>IF(AS143="","",VLOOKUP(AS143,勤務形態一覧表_シフト記号表!$C$6:$L$47,10,FALSE))</f>
        <v/>
      </c>
      <c r="AT144" s="445" t="str">
        <f>IF(AT143="","",VLOOKUP(AT143,勤務形態一覧表_シフト記号表!$C$6:$L$47,10,FALSE))</f>
        <v/>
      </c>
      <c r="AU144" s="446" t="str">
        <f>IF(AU143="","",VLOOKUP(AU143,勤務形態一覧表_シフト記号表!$C$6:$L$47,10,FALSE))</f>
        <v/>
      </c>
      <c r="AV144" s="444" t="str">
        <f>IF(AV143="","",VLOOKUP(AV143,勤務形態一覧表_シフト記号表!$C$6:$L$47,10,FALSE))</f>
        <v/>
      </c>
      <c r="AW144" s="445" t="str">
        <f>IF(AW143="","",VLOOKUP(AW143,勤務形態一覧表_シフト記号表!$C$6:$L$47,10,FALSE))</f>
        <v/>
      </c>
      <c r="AX144" s="445" t="str">
        <f>IF(AX143="","",VLOOKUP(AX143,勤務形態一覧表_シフト記号表!$C$6:$L$47,10,FALSE))</f>
        <v/>
      </c>
      <c r="AY144" s="445" t="str">
        <f>IF(AY143="","",VLOOKUP(AY143,勤務形態一覧表_シフト記号表!$C$6:$L$47,10,FALSE))</f>
        <v/>
      </c>
      <c r="AZ144" s="445" t="str">
        <f>IF(AZ143="","",VLOOKUP(AZ143,勤務形態一覧表_シフト記号表!$C$6:$L$47,10,FALSE))</f>
        <v/>
      </c>
      <c r="BA144" s="445" t="str">
        <f>IF(BA143="","",VLOOKUP(BA143,勤務形態一覧表_シフト記号表!$C$6:$L$47,10,FALSE))</f>
        <v/>
      </c>
      <c r="BB144" s="446" t="str">
        <f>IF(BB143="","",VLOOKUP(BB143,勤務形態一覧表_シフト記号表!$C$6:$L$47,10,FALSE))</f>
        <v/>
      </c>
      <c r="BC144" s="444" t="str">
        <f>IF(BC143="","",VLOOKUP(BC143,勤務形態一覧表_シフト記号表!$C$6:$L$47,10,FALSE))</f>
        <v/>
      </c>
      <c r="BD144" s="445" t="str">
        <f>IF(BD143="","",VLOOKUP(BD143,勤務形態一覧表_シフト記号表!$C$6:$L$47,10,FALSE))</f>
        <v/>
      </c>
      <c r="BE144" s="445" t="str">
        <f>IF(BE143="","",VLOOKUP(BE143,勤務形態一覧表_シフト記号表!$C$6:$L$47,10,FALSE))</f>
        <v/>
      </c>
      <c r="BF144" s="1208">
        <f>IF($BI$3="４週",SUM(AA144:BB144),IF($BI$3="暦月",SUM(AA144:BE144),""))</f>
        <v>0</v>
      </c>
      <c r="BG144" s="1209"/>
      <c r="BH144" s="1210">
        <f>IF($BI$3="４週",BF144/4,IF($BI$3="暦月",(BF144/($BI$8/7)),""))</f>
        <v>0</v>
      </c>
      <c r="BI144" s="1209"/>
      <c r="BJ144" s="1205"/>
      <c r="BK144" s="1206"/>
      <c r="BL144" s="1206"/>
      <c r="BM144" s="1206"/>
      <c r="BN144" s="1207"/>
    </row>
    <row r="145" spans="2:66" ht="20.25" customHeight="1" x14ac:dyDescent="0.15">
      <c r="B145" s="1183">
        <f>B143+1</f>
        <v>65</v>
      </c>
      <c r="C145" s="1185"/>
      <c r="D145" s="1187"/>
      <c r="E145" s="1188"/>
      <c r="F145" s="1189"/>
      <c r="G145" s="1193"/>
      <c r="H145" s="1194"/>
      <c r="I145" s="439"/>
      <c r="J145" s="440"/>
      <c r="K145" s="439"/>
      <c r="L145" s="440"/>
      <c r="M145" s="1197"/>
      <c r="N145" s="1198"/>
      <c r="O145" s="1201"/>
      <c r="P145" s="1202"/>
      <c r="Q145" s="1202"/>
      <c r="R145" s="1194"/>
      <c r="S145" s="1162"/>
      <c r="T145" s="1163"/>
      <c r="U145" s="1163"/>
      <c r="V145" s="1163"/>
      <c r="W145" s="1164"/>
      <c r="X145" s="459" t="s">
        <v>979</v>
      </c>
      <c r="Y145" s="460"/>
      <c r="Z145" s="461"/>
      <c r="AA145" s="452"/>
      <c r="AB145" s="453"/>
      <c r="AC145" s="453"/>
      <c r="AD145" s="453"/>
      <c r="AE145" s="453"/>
      <c r="AF145" s="453"/>
      <c r="AG145" s="454"/>
      <c r="AH145" s="452"/>
      <c r="AI145" s="453"/>
      <c r="AJ145" s="453"/>
      <c r="AK145" s="453"/>
      <c r="AL145" s="453"/>
      <c r="AM145" s="453"/>
      <c r="AN145" s="454"/>
      <c r="AO145" s="452"/>
      <c r="AP145" s="453"/>
      <c r="AQ145" s="453"/>
      <c r="AR145" s="453"/>
      <c r="AS145" s="453"/>
      <c r="AT145" s="453"/>
      <c r="AU145" s="454"/>
      <c r="AV145" s="452"/>
      <c r="AW145" s="453"/>
      <c r="AX145" s="453"/>
      <c r="AY145" s="453"/>
      <c r="AZ145" s="453"/>
      <c r="BA145" s="453"/>
      <c r="BB145" s="454"/>
      <c r="BC145" s="452"/>
      <c r="BD145" s="453"/>
      <c r="BE145" s="455"/>
      <c r="BF145" s="1168"/>
      <c r="BG145" s="1169"/>
      <c r="BH145" s="1170"/>
      <c r="BI145" s="1171"/>
      <c r="BJ145" s="1172"/>
      <c r="BK145" s="1173"/>
      <c r="BL145" s="1173"/>
      <c r="BM145" s="1173"/>
      <c r="BN145" s="1174"/>
    </row>
    <row r="146" spans="2:66" ht="20.25" customHeight="1" x14ac:dyDescent="0.15">
      <c r="B146" s="1211"/>
      <c r="C146" s="1212"/>
      <c r="D146" s="1213"/>
      <c r="E146" s="1188"/>
      <c r="F146" s="1189"/>
      <c r="G146" s="1214"/>
      <c r="H146" s="1215"/>
      <c r="I146" s="462"/>
      <c r="J146" s="463">
        <f>G145</f>
        <v>0</v>
      </c>
      <c r="K146" s="462"/>
      <c r="L146" s="463">
        <f>M145</f>
        <v>0</v>
      </c>
      <c r="M146" s="1216"/>
      <c r="N146" s="1217"/>
      <c r="O146" s="1218"/>
      <c r="P146" s="1219"/>
      <c r="Q146" s="1219"/>
      <c r="R146" s="1215"/>
      <c r="S146" s="1162"/>
      <c r="T146" s="1163"/>
      <c r="U146" s="1163"/>
      <c r="V146" s="1163"/>
      <c r="W146" s="1164"/>
      <c r="X146" s="456" t="s">
        <v>980</v>
      </c>
      <c r="Y146" s="457"/>
      <c r="Z146" s="458"/>
      <c r="AA146" s="444" t="str">
        <f>IF(AA145="","",VLOOKUP(AA145,勤務形態一覧表_シフト記号表!$C$6:$L$47,10,FALSE))</f>
        <v/>
      </c>
      <c r="AB146" s="445" t="str">
        <f>IF(AB145="","",VLOOKUP(AB145,勤務形態一覧表_シフト記号表!$C$6:$L$47,10,FALSE))</f>
        <v/>
      </c>
      <c r="AC146" s="445" t="str">
        <f>IF(AC145="","",VLOOKUP(AC145,勤務形態一覧表_シフト記号表!$C$6:$L$47,10,FALSE))</f>
        <v/>
      </c>
      <c r="AD146" s="445" t="str">
        <f>IF(AD145="","",VLOOKUP(AD145,勤務形態一覧表_シフト記号表!$C$6:$L$47,10,FALSE))</f>
        <v/>
      </c>
      <c r="AE146" s="445" t="str">
        <f>IF(AE145="","",VLOOKUP(AE145,勤務形態一覧表_シフト記号表!$C$6:$L$47,10,FALSE))</f>
        <v/>
      </c>
      <c r="AF146" s="445" t="str">
        <f>IF(AF145="","",VLOOKUP(AF145,勤務形態一覧表_シフト記号表!$C$6:$L$47,10,FALSE))</f>
        <v/>
      </c>
      <c r="AG146" s="446" t="str">
        <f>IF(AG145="","",VLOOKUP(AG145,勤務形態一覧表_シフト記号表!$C$6:$L$47,10,FALSE))</f>
        <v/>
      </c>
      <c r="AH146" s="444" t="str">
        <f>IF(AH145="","",VLOOKUP(AH145,勤務形態一覧表_シフト記号表!$C$6:$L$47,10,FALSE))</f>
        <v/>
      </c>
      <c r="AI146" s="445" t="str">
        <f>IF(AI145="","",VLOOKUP(AI145,勤務形態一覧表_シフト記号表!$C$6:$L$47,10,FALSE))</f>
        <v/>
      </c>
      <c r="AJ146" s="445" t="str">
        <f>IF(AJ145="","",VLOOKUP(AJ145,勤務形態一覧表_シフト記号表!$C$6:$L$47,10,FALSE))</f>
        <v/>
      </c>
      <c r="AK146" s="445" t="str">
        <f>IF(AK145="","",VLOOKUP(AK145,勤務形態一覧表_シフト記号表!$C$6:$L$47,10,FALSE))</f>
        <v/>
      </c>
      <c r="AL146" s="445" t="str">
        <f>IF(AL145="","",VLOOKUP(AL145,勤務形態一覧表_シフト記号表!$C$6:$L$47,10,FALSE))</f>
        <v/>
      </c>
      <c r="AM146" s="445" t="str">
        <f>IF(AM145="","",VLOOKUP(AM145,勤務形態一覧表_シフト記号表!$C$6:$L$47,10,FALSE))</f>
        <v/>
      </c>
      <c r="AN146" s="446" t="str">
        <f>IF(AN145="","",VLOOKUP(AN145,勤務形態一覧表_シフト記号表!$C$6:$L$47,10,FALSE))</f>
        <v/>
      </c>
      <c r="AO146" s="444" t="str">
        <f>IF(AO145="","",VLOOKUP(AO145,勤務形態一覧表_シフト記号表!$C$6:$L$47,10,FALSE))</f>
        <v/>
      </c>
      <c r="AP146" s="445" t="str">
        <f>IF(AP145="","",VLOOKUP(AP145,勤務形態一覧表_シフト記号表!$C$6:$L$47,10,FALSE))</f>
        <v/>
      </c>
      <c r="AQ146" s="445" t="str">
        <f>IF(AQ145="","",VLOOKUP(AQ145,勤務形態一覧表_シフト記号表!$C$6:$L$47,10,FALSE))</f>
        <v/>
      </c>
      <c r="AR146" s="445" t="str">
        <f>IF(AR145="","",VLOOKUP(AR145,勤務形態一覧表_シフト記号表!$C$6:$L$47,10,FALSE))</f>
        <v/>
      </c>
      <c r="AS146" s="445" t="str">
        <f>IF(AS145="","",VLOOKUP(AS145,勤務形態一覧表_シフト記号表!$C$6:$L$47,10,FALSE))</f>
        <v/>
      </c>
      <c r="AT146" s="445" t="str">
        <f>IF(AT145="","",VLOOKUP(AT145,勤務形態一覧表_シフト記号表!$C$6:$L$47,10,FALSE))</f>
        <v/>
      </c>
      <c r="AU146" s="446" t="str">
        <f>IF(AU145="","",VLOOKUP(AU145,勤務形態一覧表_シフト記号表!$C$6:$L$47,10,FALSE))</f>
        <v/>
      </c>
      <c r="AV146" s="444" t="str">
        <f>IF(AV145="","",VLOOKUP(AV145,勤務形態一覧表_シフト記号表!$C$6:$L$47,10,FALSE))</f>
        <v/>
      </c>
      <c r="AW146" s="445" t="str">
        <f>IF(AW145="","",VLOOKUP(AW145,勤務形態一覧表_シフト記号表!$C$6:$L$47,10,FALSE))</f>
        <v/>
      </c>
      <c r="AX146" s="445" t="str">
        <f>IF(AX145="","",VLOOKUP(AX145,勤務形態一覧表_シフト記号表!$C$6:$L$47,10,FALSE))</f>
        <v/>
      </c>
      <c r="AY146" s="445" t="str">
        <f>IF(AY145="","",VLOOKUP(AY145,勤務形態一覧表_シフト記号表!$C$6:$L$47,10,FALSE))</f>
        <v/>
      </c>
      <c r="AZ146" s="445" t="str">
        <f>IF(AZ145="","",VLOOKUP(AZ145,勤務形態一覧表_シフト記号表!$C$6:$L$47,10,FALSE))</f>
        <v/>
      </c>
      <c r="BA146" s="445" t="str">
        <f>IF(BA145="","",VLOOKUP(BA145,勤務形態一覧表_シフト記号表!$C$6:$L$47,10,FALSE))</f>
        <v/>
      </c>
      <c r="BB146" s="446" t="str">
        <f>IF(BB145="","",VLOOKUP(BB145,勤務形態一覧表_シフト記号表!$C$6:$L$47,10,FALSE))</f>
        <v/>
      </c>
      <c r="BC146" s="444" t="str">
        <f>IF(BC145="","",VLOOKUP(BC145,勤務形態一覧表_シフト記号表!$C$6:$L$47,10,FALSE))</f>
        <v/>
      </c>
      <c r="BD146" s="445" t="str">
        <f>IF(BD145="","",VLOOKUP(BD145,勤務形態一覧表_シフト記号表!$C$6:$L$47,10,FALSE))</f>
        <v/>
      </c>
      <c r="BE146" s="445" t="str">
        <f>IF(BE145="","",VLOOKUP(BE145,勤務形態一覧表_シフト記号表!$C$6:$L$47,10,FALSE))</f>
        <v/>
      </c>
      <c r="BF146" s="1208">
        <f>IF($BI$3="４週",SUM(AA146:BB146),IF($BI$3="暦月",SUM(AA146:BE146),""))</f>
        <v>0</v>
      </c>
      <c r="BG146" s="1209"/>
      <c r="BH146" s="1210">
        <f>IF($BI$3="４週",BF146/4,IF($BI$3="暦月",(BF146/($BI$8/7)),""))</f>
        <v>0</v>
      </c>
      <c r="BI146" s="1209"/>
      <c r="BJ146" s="1205"/>
      <c r="BK146" s="1206"/>
      <c r="BL146" s="1206"/>
      <c r="BM146" s="1206"/>
      <c r="BN146" s="1207"/>
    </row>
    <row r="147" spans="2:66" ht="20.25" customHeight="1" x14ac:dyDescent="0.15">
      <c r="B147" s="1183">
        <f>B145+1</f>
        <v>66</v>
      </c>
      <c r="C147" s="1185"/>
      <c r="D147" s="1187"/>
      <c r="E147" s="1188"/>
      <c r="F147" s="1189"/>
      <c r="G147" s="1193"/>
      <c r="H147" s="1194"/>
      <c r="I147" s="439"/>
      <c r="J147" s="440"/>
      <c r="K147" s="439"/>
      <c r="L147" s="440"/>
      <c r="M147" s="1197"/>
      <c r="N147" s="1198"/>
      <c r="O147" s="1201"/>
      <c r="P147" s="1202"/>
      <c r="Q147" s="1202"/>
      <c r="R147" s="1194"/>
      <c r="S147" s="1162"/>
      <c r="T147" s="1163"/>
      <c r="U147" s="1163"/>
      <c r="V147" s="1163"/>
      <c r="W147" s="1164"/>
      <c r="X147" s="459" t="s">
        <v>979</v>
      </c>
      <c r="Y147" s="460"/>
      <c r="Z147" s="461"/>
      <c r="AA147" s="452"/>
      <c r="AB147" s="453"/>
      <c r="AC147" s="453"/>
      <c r="AD147" s="453"/>
      <c r="AE147" s="453"/>
      <c r="AF147" s="453"/>
      <c r="AG147" s="454"/>
      <c r="AH147" s="452"/>
      <c r="AI147" s="453"/>
      <c r="AJ147" s="453"/>
      <c r="AK147" s="453"/>
      <c r="AL147" s="453"/>
      <c r="AM147" s="453"/>
      <c r="AN147" s="454"/>
      <c r="AO147" s="452"/>
      <c r="AP147" s="453"/>
      <c r="AQ147" s="453"/>
      <c r="AR147" s="453"/>
      <c r="AS147" s="453"/>
      <c r="AT147" s="453"/>
      <c r="AU147" s="454"/>
      <c r="AV147" s="452"/>
      <c r="AW147" s="453"/>
      <c r="AX147" s="453"/>
      <c r="AY147" s="453"/>
      <c r="AZ147" s="453"/>
      <c r="BA147" s="453"/>
      <c r="BB147" s="454"/>
      <c r="BC147" s="452"/>
      <c r="BD147" s="453"/>
      <c r="BE147" s="455"/>
      <c r="BF147" s="1168"/>
      <c r="BG147" s="1169"/>
      <c r="BH147" s="1170"/>
      <c r="BI147" s="1171"/>
      <c r="BJ147" s="1172"/>
      <c r="BK147" s="1173"/>
      <c r="BL147" s="1173"/>
      <c r="BM147" s="1173"/>
      <c r="BN147" s="1174"/>
    </row>
    <row r="148" spans="2:66" ht="20.25" customHeight="1" x14ac:dyDescent="0.15">
      <c r="B148" s="1211"/>
      <c r="C148" s="1212"/>
      <c r="D148" s="1213"/>
      <c r="E148" s="1188"/>
      <c r="F148" s="1189"/>
      <c r="G148" s="1214"/>
      <c r="H148" s="1215"/>
      <c r="I148" s="462"/>
      <c r="J148" s="463">
        <f>G147</f>
        <v>0</v>
      </c>
      <c r="K148" s="462"/>
      <c r="L148" s="463">
        <f>M147</f>
        <v>0</v>
      </c>
      <c r="M148" s="1216"/>
      <c r="N148" s="1217"/>
      <c r="O148" s="1218"/>
      <c r="P148" s="1219"/>
      <c r="Q148" s="1219"/>
      <c r="R148" s="1215"/>
      <c r="S148" s="1162"/>
      <c r="T148" s="1163"/>
      <c r="U148" s="1163"/>
      <c r="V148" s="1163"/>
      <c r="W148" s="1164"/>
      <c r="X148" s="456" t="s">
        <v>980</v>
      </c>
      <c r="Y148" s="457"/>
      <c r="Z148" s="458"/>
      <c r="AA148" s="444" t="str">
        <f>IF(AA147="","",VLOOKUP(AA147,勤務形態一覧表_シフト記号表!$C$6:$L$47,10,FALSE))</f>
        <v/>
      </c>
      <c r="AB148" s="445" t="str">
        <f>IF(AB147="","",VLOOKUP(AB147,勤務形態一覧表_シフト記号表!$C$6:$L$47,10,FALSE))</f>
        <v/>
      </c>
      <c r="AC148" s="445" t="str">
        <f>IF(AC147="","",VLOOKUP(AC147,勤務形態一覧表_シフト記号表!$C$6:$L$47,10,FALSE))</f>
        <v/>
      </c>
      <c r="AD148" s="445" t="str">
        <f>IF(AD147="","",VLOOKUP(AD147,勤務形態一覧表_シフト記号表!$C$6:$L$47,10,FALSE))</f>
        <v/>
      </c>
      <c r="AE148" s="445" t="str">
        <f>IF(AE147="","",VLOOKUP(AE147,勤務形態一覧表_シフト記号表!$C$6:$L$47,10,FALSE))</f>
        <v/>
      </c>
      <c r="AF148" s="445" t="str">
        <f>IF(AF147="","",VLOOKUP(AF147,勤務形態一覧表_シフト記号表!$C$6:$L$47,10,FALSE))</f>
        <v/>
      </c>
      <c r="AG148" s="446" t="str">
        <f>IF(AG147="","",VLOOKUP(AG147,勤務形態一覧表_シフト記号表!$C$6:$L$47,10,FALSE))</f>
        <v/>
      </c>
      <c r="AH148" s="444" t="str">
        <f>IF(AH147="","",VLOOKUP(AH147,勤務形態一覧表_シフト記号表!$C$6:$L$47,10,FALSE))</f>
        <v/>
      </c>
      <c r="AI148" s="445" t="str">
        <f>IF(AI147="","",VLOOKUP(AI147,勤務形態一覧表_シフト記号表!$C$6:$L$47,10,FALSE))</f>
        <v/>
      </c>
      <c r="AJ148" s="445" t="str">
        <f>IF(AJ147="","",VLOOKUP(AJ147,勤務形態一覧表_シフト記号表!$C$6:$L$47,10,FALSE))</f>
        <v/>
      </c>
      <c r="AK148" s="445" t="str">
        <f>IF(AK147="","",VLOOKUP(AK147,勤務形態一覧表_シフト記号表!$C$6:$L$47,10,FALSE))</f>
        <v/>
      </c>
      <c r="AL148" s="445" t="str">
        <f>IF(AL147="","",VLOOKUP(AL147,勤務形態一覧表_シフト記号表!$C$6:$L$47,10,FALSE))</f>
        <v/>
      </c>
      <c r="AM148" s="445" t="str">
        <f>IF(AM147="","",VLOOKUP(AM147,勤務形態一覧表_シフト記号表!$C$6:$L$47,10,FALSE))</f>
        <v/>
      </c>
      <c r="AN148" s="446" t="str">
        <f>IF(AN147="","",VLOOKUP(AN147,勤務形態一覧表_シフト記号表!$C$6:$L$47,10,FALSE))</f>
        <v/>
      </c>
      <c r="AO148" s="444" t="str">
        <f>IF(AO147="","",VLOOKUP(AO147,勤務形態一覧表_シフト記号表!$C$6:$L$47,10,FALSE))</f>
        <v/>
      </c>
      <c r="AP148" s="445" t="str">
        <f>IF(AP147="","",VLOOKUP(AP147,勤務形態一覧表_シフト記号表!$C$6:$L$47,10,FALSE))</f>
        <v/>
      </c>
      <c r="AQ148" s="445" t="str">
        <f>IF(AQ147="","",VLOOKUP(AQ147,勤務形態一覧表_シフト記号表!$C$6:$L$47,10,FALSE))</f>
        <v/>
      </c>
      <c r="AR148" s="445" t="str">
        <f>IF(AR147="","",VLOOKUP(AR147,勤務形態一覧表_シフト記号表!$C$6:$L$47,10,FALSE))</f>
        <v/>
      </c>
      <c r="AS148" s="445" t="str">
        <f>IF(AS147="","",VLOOKUP(AS147,勤務形態一覧表_シフト記号表!$C$6:$L$47,10,FALSE))</f>
        <v/>
      </c>
      <c r="AT148" s="445" t="str">
        <f>IF(AT147="","",VLOOKUP(AT147,勤務形態一覧表_シフト記号表!$C$6:$L$47,10,FALSE))</f>
        <v/>
      </c>
      <c r="AU148" s="446" t="str">
        <f>IF(AU147="","",VLOOKUP(AU147,勤務形態一覧表_シフト記号表!$C$6:$L$47,10,FALSE))</f>
        <v/>
      </c>
      <c r="AV148" s="444" t="str">
        <f>IF(AV147="","",VLOOKUP(AV147,勤務形態一覧表_シフト記号表!$C$6:$L$47,10,FALSE))</f>
        <v/>
      </c>
      <c r="AW148" s="445" t="str">
        <f>IF(AW147="","",VLOOKUP(AW147,勤務形態一覧表_シフト記号表!$C$6:$L$47,10,FALSE))</f>
        <v/>
      </c>
      <c r="AX148" s="445" t="str">
        <f>IF(AX147="","",VLOOKUP(AX147,勤務形態一覧表_シフト記号表!$C$6:$L$47,10,FALSE))</f>
        <v/>
      </c>
      <c r="AY148" s="445" t="str">
        <f>IF(AY147="","",VLOOKUP(AY147,勤務形態一覧表_シフト記号表!$C$6:$L$47,10,FALSE))</f>
        <v/>
      </c>
      <c r="AZ148" s="445" t="str">
        <f>IF(AZ147="","",VLOOKUP(AZ147,勤務形態一覧表_シフト記号表!$C$6:$L$47,10,FALSE))</f>
        <v/>
      </c>
      <c r="BA148" s="445" t="str">
        <f>IF(BA147="","",VLOOKUP(BA147,勤務形態一覧表_シフト記号表!$C$6:$L$47,10,FALSE))</f>
        <v/>
      </c>
      <c r="BB148" s="446" t="str">
        <f>IF(BB147="","",VLOOKUP(BB147,勤務形態一覧表_シフト記号表!$C$6:$L$47,10,FALSE))</f>
        <v/>
      </c>
      <c r="BC148" s="444" t="str">
        <f>IF(BC147="","",VLOOKUP(BC147,勤務形態一覧表_シフト記号表!$C$6:$L$47,10,FALSE))</f>
        <v/>
      </c>
      <c r="BD148" s="445" t="str">
        <f>IF(BD147="","",VLOOKUP(BD147,勤務形態一覧表_シフト記号表!$C$6:$L$47,10,FALSE))</f>
        <v/>
      </c>
      <c r="BE148" s="445" t="str">
        <f>IF(BE147="","",VLOOKUP(BE147,勤務形態一覧表_シフト記号表!$C$6:$L$47,10,FALSE))</f>
        <v/>
      </c>
      <c r="BF148" s="1208">
        <f>IF($BI$3="４週",SUM(AA148:BB148),IF($BI$3="暦月",SUM(AA148:BE148),""))</f>
        <v>0</v>
      </c>
      <c r="BG148" s="1209"/>
      <c r="BH148" s="1210">
        <f>IF($BI$3="４週",BF148/4,IF($BI$3="暦月",(BF148/($BI$8/7)),""))</f>
        <v>0</v>
      </c>
      <c r="BI148" s="1209"/>
      <c r="BJ148" s="1205"/>
      <c r="BK148" s="1206"/>
      <c r="BL148" s="1206"/>
      <c r="BM148" s="1206"/>
      <c r="BN148" s="1207"/>
    </row>
    <row r="149" spans="2:66" ht="20.25" customHeight="1" x14ac:dyDescent="0.15">
      <c r="B149" s="1183">
        <f>B147+1</f>
        <v>67</v>
      </c>
      <c r="C149" s="1185"/>
      <c r="D149" s="1187"/>
      <c r="E149" s="1188"/>
      <c r="F149" s="1189"/>
      <c r="G149" s="1193"/>
      <c r="H149" s="1194"/>
      <c r="I149" s="439"/>
      <c r="J149" s="440"/>
      <c r="K149" s="439"/>
      <c r="L149" s="440"/>
      <c r="M149" s="1197"/>
      <c r="N149" s="1198"/>
      <c r="O149" s="1201"/>
      <c r="P149" s="1202"/>
      <c r="Q149" s="1202"/>
      <c r="R149" s="1194"/>
      <c r="S149" s="1162"/>
      <c r="T149" s="1163"/>
      <c r="U149" s="1163"/>
      <c r="V149" s="1163"/>
      <c r="W149" s="1164"/>
      <c r="X149" s="459" t="s">
        <v>979</v>
      </c>
      <c r="Y149" s="460"/>
      <c r="Z149" s="461"/>
      <c r="AA149" s="452"/>
      <c r="AB149" s="453"/>
      <c r="AC149" s="453"/>
      <c r="AD149" s="453"/>
      <c r="AE149" s="453"/>
      <c r="AF149" s="453"/>
      <c r="AG149" s="454"/>
      <c r="AH149" s="452"/>
      <c r="AI149" s="453"/>
      <c r="AJ149" s="453"/>
      <c r="AK149" s="453"/>
      <c r="AL149" s="453"/>
      <c r="AM149" s="453"/>
      <c r="AN149" s="454"/>
      <c r="AO149" s="452"/>
      <c r="AP149" s="453"/>
      <c r="AQ149" s="453"/>
      <c r="AR149" s="453"/>
      <c r="AS149" s="453"/>
      <c r="AT149" s="453"/>
      <c r="AU149" s="454"/>
      <c r="AV149" s="452"/>
      <c r="AW149" s="453"/>
      <c r="AX149" s="453"/>
      <c r="AY149" s="453"/>
      <c r="AZ149" s="453"/>
      <c r="BA149" s="453"/>
      <c r="BB149" s="454"/>
      <c r="BC149" s="452"/>
      <c r="BD149" s="453"/>
      <c r="BE149" s="455"/>
      <c r="BF149" s="1168"/>
      <c r="BG149" s="1169"/>
      <c r="BH149" s="1170"/>
      <c r="BI149" s="1171"/>
      <c r="BJ149" s="1172"/>
      <c r="BK149" s="1173"/>
      <c r="BL149" s="1173"/>
      <c r="BM149" s="1173"/>
      <c r="BN149" s="1174"/>
    </row>
    <row r="150" spans="2:66" ht="20.25" customHeight="1" x14ac:dyDescent="0.15">
      <c r="B150" s="1211"/>
      <c r="C150" s="1212"/>
      <c r="D150" s="1213"/>
      <c r="E150" s="1188"/>
      <c r="F150" s="1189"/>
      <c r="G150" s="1214"/>
      <c r="H150" s="1215"/>
      <c r="I150" s="462"/>
      <c r="J150" s="463">
        <f>G149</f>
        <v>0</v>
      </c>
      <c r="K150" s="462"/>
      <c r="L150" s="463">
        <f>M149</f>
        <v>0</v>
      </c>
      <c r="M150" s="1216"/>
      <c r="N150" s="1217"/>
      <c r="O150" s="1218"/>
      <c r="P150" s="1219"/>
      <c r="Q150" s="1219"/>
      <c r="R150" s="1215"/>
      <c r="S150" s="1162"/>
      <c r="T150" s="1163"/>
      <c r="U150" s="1163"/>
      <c r="V150" s="1163"/>
      <c r="W150" s="1164"/>
      <c r="X150" s="456" t="s">
        <v>980</v>
      </c>
      <c r="Y150" s="457"/>
      <c r="Z150" s="458"/>
      <c r="AA150" s="444" t="str">
        <f>IF(AA149="","",VLOOKUP(AA149,勤務形態一覧表_シフト記号表!$C$6:$L$47,10,FALSE))</f>
        <v/>
      </c>
      <c r="AB150" s="445" t="str">
        <f>IF(AB149="","",VLOOKUP(AB149,勤務形態一覧表_シフト記号表!$C$6:$L$47,10,FALSE))</f>
        <v/>
      </c>
      <c r="AC150" s="445" t="str">
        <f>IF(AC149="","",VLOOKUP(AC149,勤務形態一覧表_シフト記号表!$C$6:$L$47,10,FALSE))</f>
        <v/>
      </c>
      <c r="AD150" s="445" t="str">
        <f>IF(AD149="","",VLOOKUP(AD149,勤務形態一覧表_シフト記号表!$C$6:$L$47,10,FALSE))</f>
        <v/>
      </c>
      <c r="AE150" s="445" t="str">
        <f>IF(AE149="","",VLOOKUP(AE149,勤務形態一覧表_シフト記号表!$C$6:$L$47,10,FALSE))</f>
        <v/>
      </c>
      <c r="AF150" s="445" t="str">
        <f>IF(AF149="","",VLOOKUP(AF149,勤務形態一覧表_シフト記号表!$C$6:$L$47,10,FALSE))</f>
        <v/>
      </c>
      <c r="AG150" s="446" t="str">
        <f>IF(AG149="","",VLOOKUP(AG149,勤務形態一覧表_シフト記号表!$C$6:$L$47,10,FALSE))</f>
        <v/>
      </c>
      <c r="AH150" s="444" t="str">
        <f>IF(AH149="","",VLOOKUP(AH149,勤務形態一覧表_シフト記号表!$C$6:$L$47,10,FALSE))</f>
        <v/>
      </c>
      <c r="AI150" s="445" t="str">
        <f>IF(AI149="","",VLOOKUP(AI149,勤務形態一覧表_シフト記号表!$C$6:$L$47,10,FALSE))</f>
        <v/>
      </c>
      <c r="AJ150" s="445" t="str">
        <f>IF(AJ149="","",VLOOKUP(AJ149,勤務形態一覧表_シフト記号表!$C$6:$L$47,10,FALSE))</f>
        <v/>
      </c>
      <c r="AK150" s="445" t="str">
        <f>IF(AK149="","",VLOOKUP(AK149,勤務形態一覧表_シフト記号表!$C$6:$L$47,10,FALSE))</f>
        <v/>
      </c>
      <c r="AL150" s="445" t="str">
        <f>IF(AL149="","",VLOOKUP(AL149,勤務形態一覧表_シフト記号表!$C$6:$L$47,10,FALSE))</f>
        <v/>
      </c>
      <c r="AM150" s="445" t="str">
        <f>IF(AM149="","",VLOOKUP(AM149,勤務形態一覧表_シフト記号表!$C$6:$L$47,10,FALSE))</f>
        <v/>
      </c>
      <c r="AN150" s="446" t="str">
        <f>IF(AN149="","",VLOOKUP(AN149,勤務形態一覧表_シフト記号表!$C$6:$L$47,10,FALSE))</f>
        <v/>
      </c>
      <c r="AO150" s="444" t="str">
        <f>IF(AO149="","",VLOOKUP(AO149,勤務形態一覧表_シフト記号表!$C$6:$L$47,10,FALSE))</f>
        <v/>
      </c>
      <c r="AP150" s="445" t="str">
        <f>IF(AP149="","",VLOOKUP(AP149,勤務形態一覧表_シフト記号表!$C$6:$L$47,10,FALSE))</f>
        <v/>
      </c>
      <c r="AQ150" s="445" t="str">
        <f>IF(AQ149="","",VLOOKUP(AQ149,勤務形態一覧表_シフト記号表!$C$6:$L$47,10,FALSE))</f>
        <v/>
      </c>
      <c r="AR150" s="445" t="str">
        <f>IF(AR149="","",VLOOKUP(AR149,勤務形態一覧表_シフト記号表!$C$6:$L$47,10,FALSE))</f>
        <v/>
      </c>
      <c r="AS150" s="445" t="str">
        <f>IF(AS149="","",VLOOKUP(AS149,勤務形態一覧表_シフト記号表!$C$6:$L$47,10,FALSE))</f>
        <v/>
      </c>
      <c r="AT150" s="445" t="str">
        <f>IF(AT149="","",VLOOKUP(AT149,勤務形態一覧表_シフト記号表!$C$6:$L$47,10,FALSE))</f>
        <v/>
      </c>
      <c r="AU150" s="446" t="str">
        <f>IF(AU149="","",VLOOKUP(AU149,勤務形態一覧表_シフト記号表!$C$6:$L$47,10,FALSE))</f>
        <v/>
      </c>
      <c r="AV150" s="444" t="str">
        <f>IF(AV149="","",VLOOKUP(AV149,勤務形態一覧表_シフト記号表!$C$6:$L$47,10,FALSE))</f>
        <v/>
      </c>
      <c r="AW150" s="445" t="str">
        <f>IF(AW149="","",VLOOKUP(AW149,勤務形態一覧表_シフト記号表!$C$6:$L$47,10,FALSE))</f>
        <v/>
      </c>
      <c r="AX150" s="445" t="str">
        <f>IF(AX149="","",VLOOKUP(AX149,勤務形態一覧表_シフト記号表!$C$6:$L$47,10,FALSE))</f>
        <v/>
      </c>
      <c r="AY150" s="445" t="str">
        <f>IF(AY149="","",VLOOKUP(AY149,勤務形態一覧表_シフト記号表!$C$6:$L$47,10,FALSE))</f>
        <v/>
      </c>
      <c r="AZ150" s="445" t="str">
        <f>IF(AZ149="","",VLOOKUP(AZ149,勤務形態一覧表_シフト記号表!$C$6:$L$47,10,FALSE))</f>
        <v/>
      </c>
      <c r="BA150" s="445" t="str">
        <f>IF(BA149="","",VLOOKUP(BA149,勤務形態一覧表_シフト記号表!$C$6:$L$47,10,FALSE))</f>
        <v/>
      </c>
      <c r="BB150" s="446" t="str">
        <f>IF(BB149="","",VLOOKUP(BB149,勤務形態一覧表_シフト記号表!$C$6:$L$47,10,FALSE))</f>
        <v/>
      </c>
      <c r="BC150" s="444" t="str">
        <f>IF(BC149="","",VLOOKUP(BC149,勤務形態一覧表_シフト記号表!$C$6:$L$47,10,FALSE))</f>
        <v/>
      </c>
      <c r="BD150" s="445" t="str">
        <f>IF(BD149="","",VLOOKUP(BD149,勤務形態一覧表_シフト記号表!$C$6:$L$47,10,FALSE))</f>
        <v/>
      </c>
      <c r="BE150" s="445" t="str">
        <f>IF(BE149="","",VLOOKUP(BE149,勤務形態一覧表_シフト記号表!$C$6:$L$47,10,FALSE))</f>
        <v/>
      </c>
      <c r="BF150" s="1208">
        <f>IF($BI$3="４週",SUM(AA150:BB150),IF($BI$3="暦月",SUM(AA150:BE150),""))</f>
        <v>0</v>
      </c>
      <c r="BG150" s="1209"/>
      <c r="BH150" s="1210">
        <f>IF($BI$3="４週",BF150/4,IF($BI$3="暦月",(BF150/($BI$8/7)),""))</f>
        <v>0</v>
      </c>
      <c r="BI150" s="1209"/>
      <c r="BJ150" s="1205"/>
      <c r="BK150" s="1206"/>
      <c r="BL150" s="1206"/>
      <c r="BM150" s="1206"/>
      <c r="BN150" s="1207"/>
    </row>
    <row r="151" spans="2:66" ht="20.25" customHeight="1" x14ac:dyDescent="0.15">
      <c r="B151" s="1183">
        <f>B149+1</f>
        <v>68</v>
      </c>
      <c r="C151" s="1185"/>
      <c r="D151" s="1187"/>
      <c r="E151" s="1188"/>
      <c r="F151" s="1189"/>
      <c r="G151" s="1193"/>
      <c r="H151" s="1194"/>
      <c r="I151" s="439"/>
      <c r="J151" s="440"/>
      <c r="K151" s="439"/>
      <c r="L151" s="440"/>
      <c r="M151" s="1197"/>
      <c r="N151" s="1198"/>
      <c r="O151" s="1201"/>
      <c r="P151" s="1202"/>
      <c r="Q151" s="1202"/>
      <c r="R151" s="1194"/>
      <c r="S151" s="1162"/>
      <c r="T151" s="1163"/>
      <c r="U151" s="1163"/>
      <c r="V151" s="1163"/>
      <c r="W151" s="1164"/>
      <c r="X151" s="459" t="s">
        <v>979</v>
      </c>
      <c r="Y151" s="460"/>
      <c r="Z151" s="461"/>
      <c r="AA151" s="452"/>
      <c r="AB151" s="453"/>
      <c r="AC151" s="453"/>
      <c r="AD151" s="453"/>
      <c r="AE151" s="453"/>
      <c r="AF151" s="453"/>
      <c r="AG151" s="454"/>
      <c r="AH151" s="452"/>
      <c r="AI151" s="453"/>
      <c r="AJ151" s="453"/>
      <c r="AK151" s="453"/>
      <c r="AL151" s="453"/>
      <c r="AM151" s="453"/>
      <c r="AN151" s="454"/>
      <c r="AO151" s="452"/>
      <c r="AP151" s="453"/>
      <c r="AQ151" s="453"/>
      <c r="AR151" s="453"/>
      <c r="AS151" s="453"/>
      <c r="AT151" s="453"/>
      <c r="AU151" s="454"/>
      <c r="AV151" s="452"/>
      <c r="AW151" s="453"/>
      <c r="AX151" s="453"/>
      <c r="AY151" s="453"/>
      <c r="AZ151" s="453"/>
      <c r="BA151" s="453"/>
      <c r="BB151" s="454"/>
      <c r="BC151" s="452"/>
      <c r="BD151" s="453"/>
      <c r="BE151" s="455"/>
      <c r="BF151" s="1168"/>
      <c r="BG151" s="1169"/>
      <c r="BH151" s="1170"/>
      <c r="BI151" s="1171"/>
      <c r="BJ151" s="1172"/>
      <c r="BK151" s="1173"/>
      <c r="BL151" s="1173"/>
      <c r="BM151" s="1173"/>
      <c r="BN151" s="1174"/>
    </row>
    <row r="152" spans="2:66" ht="20.25" customHeight="1" x14ac:dyDescent="0.15">
      <c r="B152" s="1211"/>
      <c r="C152" s="1212"/>
      <c r="D152" s="1213"/>
      <c r="E152" s="1188"/>
      <c r="F152" s="1189"/>
      <c r="G152" s="1214"/>
      <c r="H152" s="1215"/>
      <c r="I152" s="462"/>
      <c r="J152" s="463">
        <f>G151</f>
        <v>0</v>
      </c>
      <c r="K152" s="462"/>
      <c r="L152" s="463">
        <f>M151</f>
        <v>0</v>
      </c>
      <c r="M152" s="1216"/>
      <c r="N152" s="1217"/>
      <c r="O152" s="1218"/>
      <c r="P152" s="1219"/>
      <c r="Q152" s="1219"/>
      <c r="R152" s="1215"/>
      <c r="S152" s="1162"/>
      <c r="T152" s="1163"/>
      <c r="U152" s="1163"/>
      <c r="V152" s="1163"/>
      <c r="W152" s="1164"/>
      <c r="X152" s="456" t="s">
        <v>980</v>
      </c>
      <c r="Y152" s="457"/>
      <c r="Z152" s="458"/>
      <c r="AA152" s="444" t="str">
        <f>IF(AA151="","",VLOOKUP(AA151,勤務形態一覧表_シフト記号表!$C$6:$L$47,10,FALSE))</f>
        <v/>
      </c>
      <c r="AB152" s="445" t="str">
        <f>IF(AB151="","",VLOOKUP(AB151,勤務形態一覧表_シフト記号表!$C$6:$L$47,10,FALSE))</f>
        <v/>
      </c>
      <c r="AC152" s="445" t="str">
        <f>IF(AC151="","",VLOOKUP(AC151,勤務形態一覧表_シフト記号表!$C$6:$L$47,10,FALSE))</f>
        <v/>
      </c>
      <c r="AD152" s="445" t="str">
        <f>IF(AD151="","",VLOOKUP(AD151,勤務形態一覧表_シフト記号表!$C$6:$L$47,10,FALSE))</f>
        <v/>
      </c>
      <c r="AE152" s="445" t="str">
        <f>IF(AE151="","",VLOOKUP(AE151,勤務形態一覧表_シフト記号表!$C$6:$L$47,10,FALSE))</f>
        <v/>
      </c>
      <c r="AF152" s="445" t="str">
        <f>IF(AF151="","",VLOOKUP(AF151,勤務形態一覧表_シフト記号表!$C$6:$L$47,10,FALSE))</f>
        <v/>
      </c>
      <c r="AG152" s="446" t="str">
        <f>IF(AG151="","",VLOOKUP(AG151,勤務形態一覧表_シフト記号表!$C$6:$L$47,10,FALSE))</f>
        <v/>
      </c>
      <c r="AH152" s="444" t="str">
        <f>IF(AH151="","",VLOOKUP(AH151,勤務形態一覧表_シフト記号表!$C$6:$L$47,10,FALSE))</f>
        <v/>
      </c>
      <c r="AI152" s="445" t="str">
        <f>IF(AI151="","",VLOOKUP(AI151,勤務形態一覧表_シフト記号表!$C$6:$L$47,10,FALSE))</f>
        <v/>
      </c>
      <c r="AJ152" s="445" t="str">
        <f>IF(AJ151="","",VLOOKUP(AJ151,勤務形態一覧表_シフト記号表!$C$6:$L$47,10,FALSE))</f>
        <v/>
      </c>
      <c r="AK152" s="445" t="str">
        <f>IF(AK151="","",VLOOKUP(AK151,勤務形態一覧表_シフト記号表!$C$6:$L$47,10,FALSE))</f>
        <v/>
      </c>
      <c r="AL152" s="445" t="str">
        <f>IF(AL151="","",VLOOKUP(AL151,勤務形態一覧表_シフト記号表!$C$6:$L$47,10,FALSE))</f>
        <v/>
      </c>
      <c r="AM152" s="445" t="str">
        <f>IF(AM151="","",VLOOKUP(AM151,勤務形態一覧表_シフト記号表!$C$6:$L$47,10,FALSE))</f>
        <v/>
      </c>
      <c r="AN152" s="446" t="str">
        <f>IF(AN151="","",VLOOKUP(AN151,勤務形態一覧表_シフト記号表!$C$6:$L$47,10,FALSE))</f>
        <v/>
      </c>
      <c r="AO152" s="444" t="str">
        <f>IF(AO151="","",VLOOKUP(AO151,勤務形態一覧表_シフト記号表!$C$6:$L$47,10,FALSE))</f>
        <v/>
      </c>
      <c r="AP152" s="445" t="str">
        <f>IF(AP151="","",VLOOKUP(AP151,勤務形態一覧表_シフト記号表!$C$6:$L$47,10,FALSE))</f>
        <v/>
      </c>
      <c r="AQ152" s="445" t="str">
        <f>IF(AQ151="","",VLOOKUP(AQ151,勤務形態一覧表_シフト記号表!$C$6:$L$47,10,FALSE))</f>
        <v/>
      </c>
      <c r="AR152" s="445" t="str">
        <f>IF(AR151="","",VLOOKUP(AR151,勤務形態一覧表_シフト記号表!$C$6:$L$47,10,FALSE))</f>
        <v/>
      </c>
      <c r="AS152" s="445" t="str">
        <f>IF(AS151="","",VLOOKUP(AS151,勤務形態一覧表_シフト記号表!$C$6:$L$47,10,FALSE))</f>
        <v/>
      </c>
      <c r="AT152" s="445" t="str">
        <f>IF(AT151="","",VLOOKUP(AT151,勤務形態一覧表_シフト記号表!$C$6:$L$47,10,FALSE))</f>
        <v/>
      </c>
      <c r="AU152" s="446" t="str">
        <f>IF(AU151="","",VLOOKUP(AU151,勤務形態一覧表_シフト記号表!$C$6:$L$47,10,FALSE))</f>
        <v/>
      </c>
      <c r="AV152" s="444" t="str">
        <f>IF(AV151="","",VLOOKUP(AV151,勤務形態一覧表_シフト記号表!$C$6:$L$47,10,FALSE))</f>
        <v/>
      </c>
      <c r="AW152" s="445" t="str">
        <f>IF(AW151="","",VLOOKUP(AW151,勤務形態一覧表_シフト記号表!$C$6:$L$47,10,FALSE))</f>
        <v/>
      </c>
      <c r="AX152" s="445" t="str">
        <f>IF(AX151="","",VLOOKUP(AX151,勤務形態一覧表_シフト記号表!$C$6:$L$47,10,FALSE))</f>
        <v/>
      </c>
      <c r="AY152" s="445" t="str">
        <f>IF(AY151="","",VLOOKUP(AY151,勤務形態一覧表_シフト記号表!$C$6:$L$47,10,FALSE))</f>
        <v/>
      </c>
      <c r="AZ152" s="445" t="str">
        <f>IF(AZ151="","",VLOOKUP(AZ151,勤務形態一覧表_シフト記号表!$C$6:$L$47,10,FALSE))</f>
        <v/>
      </c>
      <c r="BA152" s="445" t="str">
        <f>IF(BA151="","",VLOOKUP(BA151,勤務形態一覧表_シフト記号表!$C$6:$L$47,10,FALSE))</f>
        <v/>
      </c>
      <c r="BB152" s="446" t="str">
        <f>IF(BB151="","",VLOOKUP(BB151,勤務形態一覧表_シフト記号表!$C$6:$L$47,10,FALSE))</f>
        <v/>
      </c>
      <c r="BC152" s="444" t="str">
        <f>IF(BC151="","",VLOOKUP(BC151,勤務形態一覧表_シフト記号表!$C$6:$L$47,10,FALSE))</f>
        <v/>
      </c>
      <c r="BD152" s="445" t="str">
        <f>IF(BD151="","",VLOOKUP(BD151,勤務形態一覧表_シフト記号表!$C$6:$L$47,10,FALSE))</f>
        <v/>
      </c>
      <c r="BE152" s="445" t="str">
        <f>IF(BE151="","",VLOOKUP(BE151,勤務形態一覧表_シフト記号表!$C$6:$L$47,10,FALSE))</f>
        <v/>
      </c>
      <c r="BF152" s="1208">
        <f>IF($BI$3="４週",SUM(AA152:BB152),IF($BI$3="暦月",SUM(AA152:BE152),""))</f>
        <v>0</v>
      </c>
      <c r="BG152" s="1209"/>
      <c r="BH152" s="1210">
        <f>IF($BI$3="４週",BF152/4,IF($BI$3="暦月",(BF152/($BI$8/7)),""))</f>
        <v>0</v>
      </c>
      <c r="BI152" s="1209"/>
      <c r="BJ152" s="1205"/>
      <c r="BK152" s="1206"/>
      <c r="BL152" s="1206"/>
      <c r="BM152" s="1206"/>
      <c r="BN152" s="1207"/>
    </row>
    <row r="153" spans="2:66" ht="20.25" customHeight="1" x14ac:dyDescent="0.15">
      <c r="B153" s="1183">
        <f>B151+1</f>
        <v>69</v>
      </c>
      <c r="C153" s="1185"/>
      <c r="D153" s="1187"/>
      <c r="E153" s="1188"/>
      <c r="F153" s="1189"/>
      <c r="G153" s="1193"/>
      <c r="H153" s="1194"/>
      <c r="I153" s="439"/>
      <c r="J153" s="440"/>
      <c r="K153" s="439"/>
      <c r="L153" s="440"/>
      <c r="M153" s="1197"/>
      <c r="N153" s="1198"/>
      <c r="O153" s="1201"/>
      <c r="P153" s="1202"/>
      <c r="Q153" s="1202"/>
      <c r="R153" s="1194"/>
      <c r="S153" s="1162"/>
      <c r="T153" s="1163"/>
      <c r="U153" s="1163"/>
      <c r="V153" s="1163"/>
      <c r="W153" s="1164"/>
      <c r="X153" s="459" t="s">
        <v>979</v>
      </c>
      <c r="Y153" s="460"/>
      <c r="Z153" s="461"/>
      <c r="AA153" s="452"/>
      <c r="AB153" s="453"/>
      <c r="AC153" s="453"/>
      <c r="AD153" s="453"/>
      <c r="AE153" s="453"/>
      <c r="AF153" s="453"/>
      <c r="AG153" s="454"/>
      <c r="AH153" s="452"/>
      <c r="AI153" s="453"/>
      <c r="AJ153" s="453"/>
      <c r="AK153" s="453"/>
      <c r="AL153" s="453"/>
      <c r="AM153" s="453"/>
      <c r="AN153" s="454"/>
      <c r="AO153" s="452"/>
      <c r="AP153" s="453"/>
      <c r="AQ153" s="453"/>
      <c r="AR153" s="453"/>
      <c r="AS153" s="453"/>
      <c r="AT153" s="453"/>
      <c r="AU153" s="454"/>
      <c r="AV153" s="452"/>
      <c r="AW153" s="453"/>
      <c r="AX153" s="453"/>
      <c r="AY153" s="453"/>
      <c r="AZ153" s="453"/>
      <c r="BA153" s="453"/>
      <c r="BB153" s="454"/>
      <c r="BC153" s="452"/>
      <c r="BD153" s="453"/>
      <c r="BE153" s="455"/>
      <c r="BF153" s="1168"/>
      <c r="BG153" s="1169"/>
      <c r="BH153" s="1170"/>
      <c r="BI153" s="1171"/>
      <c r="BJ153" s="1172"/>
      <c r="BK153" s="1173"/>
      <c r="BL153" s="1173"/>
      <c r="BM153" s="1173"/>
      <c r="BN153" s="1174"/>
    </row>
    <row r="154" spans="2:66" ht="20.25" customHeight="1" x14ac:dyDescent="0.15">
      <c r="B154" s="1211"/>
      <c r="C154" s="1212"/>
      <c r="D154" s="1213"/>
      <c r="E154" s="1188"/>
      <c r="F154" s="1189"/>
      <c r="G154" s="1214"/>
      <c r="H154" s="1215"/>
      <c r="I154" s="462"/>
      <c r="J154" s="463">
        <f>G153</f>
        <v>0</v>
      </c>
      <c r="K154" s="462"/>
      <c r="L154" s="463">
        <f>M153</f>
        <v>0</v>
      </c>
      <c r="M154" s="1216"/>
      <c r="N154" s="1217"/>
      <c r="O154" s="1218"/>
      <c r="P154" s="1219"/>
      <c r="Q154" s="1219"/>
      <c r="R154" s="1215"/>
      <c r="S154" s="1162"/>
      <c r="T154" s="1163"/>
      <c r="U154" s="1163"/>
      <c r="V154" s="1163"/>
      <c r="W154" s="1164"/>
      <c r="X154" s="456" t="s">
        <v>980</v>
      </c>
      <c r="Y154" s="457"/>
      <c r="Z154" s="458"/>
      <c r="AA154" s="444" t="str">
        <f>IF(AA153="","",VLOOKUP(AA153,勤務形態一覧表_シフト記号表!$C$6:$L$47,10,FALSE))</f>
        <v/>
      </c>
      <c r="AB154" s="445" t="str">
        <f>IF(AB153="","",VLOOKUP(AB153,勤務形態一覧表_シフト記号表!$C$6:$L$47,10,FALSE))</f>
        <v/>
      </c>
      <c r="AC154" s="445" t="str">
        <f>IF(AC153="","",VLOOKUP(AC153,勤務形態一覧表_シフト記号表!$C$6:$L$47,10,FALSE))</f>
        <v/>
      </c>
      <c r="AD154" s="445" t="str">
        <f>IF(AD153="","",VLOOKUP(AD153,勤務形態一覧表_シフト記号表!$C$6:$L$47,10,FALSE))</f>
        <v/>
      </c>
      <c r="AE154" s="445" t="str">
        <f>IF(AE153="","",VLOOKUP(AE153,勤務形態一覧表_シフト記号表!$C$6:$L$47,10,FALSE))</f>
        <v/>
      </c>
      <c r="AF154" s="445" t="str">
        <f>IF(AF153="","",VLOOKUP(AF153,勤務形態一覧表_シフト記号表!$C$6:$L$47,10,FALSE))</f>
        <v/>
      </c>
      <c r="AG154" s="446" t="str">
        <f>IF(AG153="","",VLOOKUP(AG153,勤務形態一覧表_シフト記号表!$C$6:$L$47,10,FALSE))</f>
        <v/>
      </c>
      <c r="AH154" s="444" t="str">
        <f>IF(AH153="","",VLOOKUP(AH153,勤務形態一覧表_シフト記号表!$C$6:$L$47,10,FALSE))</f>
        <v/>
      </c>
      <c r="AI154" s="445" t="str">
        <f>IF(AI153="","",VLOOKUP(AI153,勤務形態一覧表_シフト記号表!$C$6:$L$47,10,FALSE))</f>
        <v/>
      </c>
      <c r="AJ154" s="445" t="str">
        <f>IF(AJ153="","",VLOOKUP(AJ153,勤務形態一覧表_シフト記号表!$C$6:$L$47,10,FALSE))</f>
        <v/>
      </c>
      <c r="AK154" s="445" t="str">
        <f>IF(AK153="","",VLOOKUP(AK153,勤務形態一覧表_シフト記号表!$C$6:$L$47,10,FALSE))</f>
        <v/>
      </c>
      <c r="AL154" s="445" t="str">
        <f>IF(AL153="","",VLOOKUP(AL153,勤務形態一覧表_シフト記号表!$C$6:$L$47,10,FALSE))</f>
        <v/>
      </c>
      <c r="AM154" s="445" t="str">
        <f>IF(AM153="","",VLOOKUP(AM153,勤務形態一覧表_シフト記号表!$C$6:$L$47,10,FALSE))</f>
        <v/>
      </c>
      <c r="AN154" s="446" t="str">
        <f>IF(AN153="","",VLOOKUP(AN153,勤務形態一覧表_シフト記号表!$C$6:$L$47,10,FALSE))</f>
        <v/>
      </c>
      <c r="AO154" s="444" t="str">
        <f>IF(AO153="","",VLOOKUP(AO153,勤務形態一覧表_シフト記号表!$C$6:$L$47,10,FALSE))</f>
        <v/>
      </c>
      <c r="AP154" s="445" t="str">
        <f>IF(AP153="","",VLOOKUP(AP153,勤務形態一覧表_シフト記号表!$C$6:$L$47,10,FALSE))</f>
        <v/>
      </c>
      <c r="AQ154" s="445" t="str">
        <f>IF(AQ153="","",VLOOKUP(AQ153,勤務形態一覧表_シフト記号表!$C$6:$L$47,10,FALSE))</f>
        <v/>
      </c>
      <c r="AR154" s="445" t="str">
        <f>IF(AR153="","",VLOOKUP(AR153,勤務形態一覧表_シフト記号表!$C$6:$L$47,10,FALSE))</f>
        <v/>
      </c>
      <c r="AS154" s="445" t="str">
        <f>IF(AS153="","",VLOOKUP(AS153,勤務形態一覧表_シフト記号表!$C$6:$L$47,10,FALSE))</f>
        <v/>
      </c>
      <c r="AT154" s="445" t="str">
        <f>IF(AT153="","",VLOOKUP(AT153,勤務形態一覧表_シフト記号表!$C$6:$L$47,10,FALSE))</f>
        <v/>
      </c>
      <c r="AU154" s="446" t="str">
        <f>IF(AU153="","",VLOOKUP(AU153,勤務形態一覧表_シフト記号表!$C$6:$L$47,10,FALSE))</f>
        <v/>
      </c>
      <c r="AV154" s="444" t="str">
        <f>IF(AV153="","",VLOOKUP(AV153,勤務形態一覧表_シフト記号表!$C$6:$L$47,10,FALSE))</f>
        <v/>
      </c>
      <c r="AW154" s="445" t="str">
        <f>IF(AW153="","",VLOOKUP(AW153,勤務形態一覧表_シフト記号表!$C$6:$L$47,10,FALSE))</f>
        <v/>
      </c>
      <c r="AX154" s="445" t="str">
        <f>IF(AX153="","",VLOOKUP(AX153,勤務形態一覧表_シフト記号表!$C$6:$L$47,10,FALSE))</f>
        <v/>
      </c>
      <c r="AY154" s="445" t="str">
        <f>IF(AY153="","",VLOOKUP(AY153,勤務形態一覧表_シフト記号表!$C$6:$L$47,10,FALSE))</f>
        <v/>
      </c>
      <c r="AZ154" s="445" t="str">
        <f>IF(AZ153="","",VLOOKUP(AZ153,勤務形態一覧表_シフト記号表!$C$6:$L$47,10,FALSE))</f>
        <v/>
      </c>
      <c r="BA154" s="445" t="str">
        <f>IF(BA153="","",VLOOKUP(BA153,勤務形態一覧表_シフト記号表!$C$6:$L$47,10,FALSE))</f>
        <v/>
      </c>
      <c r="BB154" s="446" t="str">
        <f>IF(BB153="","",VLOOKUP(BB153,勤務形態一覧表_シフト記号表!$C$6:$L$47,10,FALSE))</f>
        <v/>
      </c>
      <c r="BC154" s="444" t="str">
        <f>IF(BC153="","",VLOOKUP(BC153,勤務形態一覧表_シフト記号表!$C$6:$L$47,10,FALSE))</f>
        <v/>
      </c>
      <c r="BD154" s="445" t="str">
        <f>IF(BD153="","",VLOOKUP(BD153,勤務形態一覧表_シフト記号表!$C$6:$L$47,10,FALSE))</f>
        <v/>
      </c>
      <c r="BE154" s="445" t="str">
        <f>IF(BE153="","",VLOOKUP(BE153,勤務形態一覧表_シフト記号表!$C$6:$L$47,10,FALSE))</f>
        <v/>
      </c>
      <c r="BF154" s="1208">
        <f>IF($BI$3="４週",SUM(AA154:BB154),IF($BI$3="暦月",SUM(AA154:BE154),""))</f>
        <v>0</v>
      </c>
      <c r="BG154" s="1209"/>
      <c r="BH154" s="1210">
        <f>IF($BI$3="４週",BF154/4,IF($BI$3="暦月",(BF154/($BI$8/7)),""))</f>
        <v>0</v>
      </c>
      <c r="BI154" s="1209"/>
      <c r="BJ154" s="1205"/>
      <c r="BK154" s="1206"/>
      <c r="BL154" s="1206"/>
      <c r="BM154" s="1206"/>
      <c r="BN154" s="1207"/>
    </row>
    <row r="155" spans="2:66" ht="20.25" customHeight="1" x14ac:dyDescent="0.15">
      <c r="B155" s="1183">
        <f>B153+1</f>
        <v>70</v>
      </c>
      <c r="C155" s="1185"/>
      <c r="D155" s="1187"/>
      <c r="E155" s="1188"/>
      <c r="F155" s="1189"/>
      <c r="G155" s="1193"/>
      <c r="H155" s="1194"/>
      <c r="I155" s="439"/>
      <c r="J155" s="440"/>
      <c r="K155" s="439"/>
      <c r="L155" s="440"/>
      <c r="M155" s="1197"/>
      <c r="N155" s="1198"/>
      <c r="O155" s="1201"/>
      <c r="P155" s="1202"/>
      <c r="Q155" s="1202"/>
      <c r="R155" s="1194"/>
      <c r="S155" s="1162"/>
      <c r="T155" s="1163"/>
      <c r="U155" s="1163"/>
      <c r="V155" s="1163"/>
      <c r="W155" s="1164"/>
      <c r="X155" s="459" t="s">
        <v>979</v>
      </c>
      <c r="Y155" s="460"/>
      <c r="Z155" s="461"/>
      <c r="AA155" s="452"/>
      <c r="AB155" s="453"/>
      <c r="AC155" s="453"/>
      <c r="AD155" s="453"/>
      <c r="AE155" s="453"/>
      <c r="AF155" s="453"/>
      <c r="AG155" s="454"/>
      <c r="AH155" s="452"/>
      <c r="AI155" s="453"/>
      <c r="AJ155" s="453"/>
      <c r="AK155" s="453"/>
      <c r="AL155" s="453"/>
      <c r="AM155" s="453"/>
      <c r="AN155" s="454"/>
      <c r="AO155" s="452"/>
      <c r="AP155" s="453"/>
      <c r="AQ155" s="453"/>
      <c r="AR155" s="453"/>
      <c r="AS155" s="453"/>
      <c r="AT155" s="453"/>
      <c r="AU155" s="454"/>
      <c r="AV155" s="452"/>
      <c r="AW155" s="453"/>
      <c r="AX155" s="453"/>
      <c r="AY155" s="453"/>
      <c r="AZ155" s="453"/>
      <c r="BA155" s="453"/>
      <c r="BB155" s="454"/>
      <c r="BC155" s="452"/>
      <c r="BD155" s="453"/>
      <c r="BE155" s="455"/>
      <c r="BF155" s="1168"/>
      <c r="BG155" s="1169"/>
      <c r="BH155" s="1170"/>
      <c r="BI155" s="1171"/>
      <c r="BJ155" s="1172"/>
      <c r="BK155" s="1173"/>
      <c r="BL155" s="1173"/>
      <c r="BM155" s="1173"/>
      <c r="BN155" s="1174"/>
    </row>
    <row r="156" spans="2:66" ht="20.25" customHeight="1" x14ac:dyDescent="0.15">
      <c r="B156" s="1211"/>
      <c r="C156" s="1212"/>
      <c r="D156" s="1213"/>
      <c r="E156" s="1188"/>
      <c r="F156" s="1189"/>
      <c r="G156" s="1214"/>
      <c r="H156" s="1215"/>
      <c r="I156" s="462"/>
      <c r="J156" s="463">
        <f>G155</f>
        <v>0</v>
      </c>
      <c r="K156" s="462"/>
      <c r="L156" s="463">
        <f>M155</f>
        <v>0</v>
      </c>
      <c r="M156" s="1216"/>
      <c r="N156" s="1217"/>
      <c r="O156" s="1218"/>
      <c r="P156" s="1219"/>
      <c r="Q156" s="1219"/>
      <c r="R156" s="1215"/>
      <c r="S156" s="1162"/>
      <c r="T156" s="1163"/>
      <c r="U156" s="1163"/>
      <c r="V156" s="1163"/>
      <c r="W156" s="1164"/>
      <c r="X156" s="456" t="s">
        <v>980</v>
      </c>
      <c r="Y156" s="457"/>
      <c r="Z156" s="458"/>
      <c r="AA156" s="444" t="str">
        <f>IF(AA155="","",VLOOKUP(AA155,勤務形態一覧表_シフト記号表!$C$6:$L$47,10,FALSE))</f>
        <v/>
      </c>
      <c r="AB156" s="445" t="str">
        <f>IF(AB155="","",VLOOKUP(AB155,勤務形態一覧表_シフト記号表!$C$6:$L$47,10,FALSE))</f>
        <v/>
      </c>
      <c r="AC156" s="445" t="str">
        <f>IF(AC155="","",VLOOKUP(AC155,勤務形態一覧表_シフト記号表!$C$6:$L$47,10,FALSE))</f>
        <v/>
      </c>
      <c r="AD156" s="445" t="str">
        <f>IF(AD155="","",VLOOKUP(AD155,勤務形態一覧表_シフト記号表!$C$6:$L$47,10,FALSE))</f>
        <v/>
      </c>
      <c r="AE156" s="445" t="str">
        <f>IF(AE155="","",VLOOKUP(AE155,勤務形態一覧表_シフト記号表!$C$6:$L$47,10,FALSE))</f>
        <v/>
      </c>
      <c r="AF156" s="445" t="str">
        <f>IF(AF155="","",VLOOKUP(AF155,勤務形態一覧表_シフト記号表!$C$6:$L$47,10,FALSE))</f>
        <v/>
      </c>
      <c r="AG156" s="446" t="str">
        <f>IF(AG155="","",VLOOKUP(AG155,勤務形態一覧表_シフト記号表!$C$6:$L$47,10,FALSE))</f>
        <v/>
      </c>
      <c r="AH156" s="444" t="str">
        <f>IF(AH155="","",VLOOKUP(AH155,勤務形態一覧表_シフト記号表!$C$6:$L$47,10,FALSE))</f>
        <v/>
      </c>
      <c r="AI156" s="445" t="str">
        <f>IF(AI155="","",VLOOKUP(AI155,勤務形態一覧表_シフト記号表!$C$6:$L$47,10,FALSE))</f>
        <v/>
      </c>
      <c r="AJ156" s="445" t="str">
        <f>IF(AJ155="","",VLOOKUP(AJ155,勤務形態一覧表_シフト記号表!$C$6:$L$47,10,FALSE))</f>
        <v/>
      </c>
      <c r="AK156" s="445" t="str">
        <f>IF(AK155="","",VLOOKUP(AK155,勤務形態一覧表_シフト記号表!$C$6:$L$47,10,FALSE))</f>
        <v/>
      </c>
      <c r="AL156" s="445" t="str">
        <f>IF(AL155="","",VLOOKUP(AL155,勤務形態一覧表_シフト記号表!$C$6:$L$47,10,FALSE))</f>
        <v/>
      </c>
      <c r="AM156" s="445" t="str">
        <f>IF(AM155="","",VLOOKUP(AM155,勤務形態一覧表_シフト記号表!$C$6:$L$47,10,FALSE))</f>
        <v/>
      </c>
      <c r="AN156" s="446" t="str">
        <f>IF(AN155="","",VLOOKUP(AN155,勤務形態一覧表_シフト記号表!$C$6:$L$47,10,FALSE))</f>
        <v/>
      </c>
      <c r="AO156" s="444" t="str">
        <f>IF(AO155="","",VLOOKUP(AO155,勤務形態一覧表_シフト記号表!$C$6:$L$47,10,FALSE))</f>
        <v/>
      </c>
      <c r="AP156" s="445" t="str">
        <f>IF(AP155="","",VLOOKUP(AP155,勤務形態一覧表_シフト記号表!$C$6:$L$47,10,FALSE))</f>
        <v/>
      </c>
      <c r="AQ156" s="445" t="str">
        <f>IF(AQ155="","",VLOOKUP(AQ155,勤務形態一覧表_シフト記号表!$C$6:$L$47,10,FALSE))</f>
        <v/>
      </c>
      <c r="AR156" s="445" t="str">
        <f>IF(AR155="","",VLOOKUP(AR155,勤務形態一覧表_シフト記号表!$C$6:$L$47,10,FALSE))</f>
        <v/>
      </c>
      <c r="AS156" s="445" t="str">
        <f>IF(AS155="","",VLOOKUP(AS155,勤務形態一覧表_シフト記号表!$C$6:$L$47,10,FALSE))</f>
        <v/>
      </c>
      <c r="AT156" s="445" t="str">
        <f>IF(AT155="","",VLOOKUP(AT155,勤務形態一覧表_シフト記号表!$C$6:$L$47,10,FALSE))</f>
        <v/>
      </c>
      <c r="AU156" s="446" t="str">
        <f>IF(AU155="","",VLOOKUP(AU155,勤務形態一覧表_シフト記号表!$C$6:$L$47,10,FALSE))</f>
        <v/>
      </c>
      <c r="AV156" s="444" t="str">
        <f>IF(AV155="","",VLOOKUP(AV155,勤務形態一覧表_シフト記号表!$C$6:$L$47,10,FALSE))</f>
        <v/>
      </c>
      <c r="AW156" s="445" t="str">
        <f>IF(AW155="","",VLOOKUP(AW155,勤務形態一覧表_シフト記号表!$C$6:$L$47,10,FALSE))</f>
        <v/>
      </c>
      <c r="AX156" s="445" t="str">
        <f>IF(AX155="","",VLOOKUP(AX155,勤務形態一覧表_シフト記号表!$C$6:$L$47,10,FALSE))</f>
        <v/>
      </c>
      <c r="AY156" s="445" t="str">
        <f>IF(AY155="","",VLOOKUP(AY155,勤務形態一覧表_シフト記号表!$C$6:$L$47,10,FALSE))</f>
        <v/>
      </c>
      <c r="AZ156" s="445" t="str">
        <f>IF(AZ155="","",VLOOKUP(AZ155,勤務形態一覧表_シフト記号表!$C$6:$L$47,10,FALSE))</f>
        <v/>
      </c>
      <c r="BA156" s="445" t="str">
        <f>IF(BA155="","",VLOOKUP(BA155,勤務形態一覧表_シフト記号表!$C$6:$L$47,10,FALSE))</f>
        <v/>
      </c>
      <c r="BB156" s="446" t="str">
        <f>IF(BB155="","",VLOOKUP(BB155,勤務形態一覧表_シフト記号表!$C$6:$L$47,10,FALSE))</f>
        <v/>
      </c>
      <c r="BC156" s="444" t="str">
        <f>IF(BC155="","",VLOOKUP(BC155,勤務形態一覧表_シフト記号表!$C$6:$L$47,10,FALSE))</f>
        <v/>
      </c>
      <c r="BD156" s="445" t="str">
        <f>IF(BD155="","",VLOOKUP(BD155,勤務形態一覧表_シフト記号表!$C$6:$L$47,10,FALSE))</f>
        <v/>
      </c>
      <c r="BE156" s="445" t="str">
        <f>IF(BE155="","",VLOOKUP(BE155,勤務形態一覧表_シフト記号表!$C$6:$L$47,10,FALSE))</f>
        <v/>
      </c>
      <c r="BF156" s="1208">
        <f>IF($BI$3="４週",SUM(AA156:BB156),IF($BI$3="暦月",SUM(AA156:BE156),""))</f>
        <v>0</v>
      </c>
      <c r="BG156" s="1209"/>
      <c r="BH156" s="1210">
        <f>IF($BI$3="４週",BF156/4,IF($BI$3="暦月",(BF156/($BI$8/7)),""))</f>
        <v>0</v>
      </c>
      <c r="BI156" s="1209"/>
      <c r="BJ156" s="1205"/>
      <c r="BK156" s="1206"/>
      <c r="BL156" s="1206"/>
      <c r="BM156" s="1206"/>
      <c r="BN156" s="1207"/>
    </row>
    <row r="157" spans="2:66" ht="20.25" customHeight="1" x14ac:dyDescent="0.15">
      <c r="B157" s="1183">
        <f>B155+1</f>
        <v>71</v>
      </c>
      <c r="C157" s="1185"/>
      <c r="D157" s="1187"/>
      <c r="E157" s="1188"/>
      <c r="F157" s="1189"/>
      <c r="G157" s="1193"/>
      <c r="H157" s="1194"/>
      <c r="I157" s="439"/>
      <c r="J157" s="440"/>
      <c r="K157" s="439"/>
      <c r="L157" s="440"/>
      <c r="M157" s="1197"/>
      <c r="N157" s="1198"/>
      <c r="O157" s="1201"/>
      <c r="P157" s="1202"/>
      <c r="Q157" s="1202"/>
      <c r="R157" s="1194"/>
      <c r="S157" s="1162"/>
      <c r="T157" s="1163"/>
      <c r="U157" s="1163"/>
      <c r="V157" s="1163"/>
      <c r="W157" s="1164"/>
      <c r="X157" s="459" t="s">
        <v>979</v>
      </c>
      <c r="Y157" s="460"/>
      <c r="Z157" s="461"/>
      <c r="AA157" s="452"/>
      <c r="AB157" s="453"/>
      <c r="AC157" s="453"/>
      <c r="AD157" s="453"/>
      <c r="AE157" s="453"/>
      <c r="AF157" s="453"/>
      <c r="AG157" s="454"/>
      <c r="AH157" s="452"/>
      <c r="AI157" s="453"/>
      <c r="AJ157" s="453"/>
      <c r="AK157" s="453"/>
      <c r="AL157" s="453"/>
      <c r="AM157" s="453"/>
      <c r="AN157" s="454"/>
      <c r="AO157" s="452"/>
      <c r="AP157" s="453"/>
      <c r="AQ157" s="453"/>
      <c r="AR157" s="453"/>
      <c r="AS157" s="453"/>
      <c r="AT157" s="453"/>
      <c r="AU157" s="454"/>
      <c r="AV157" s="452"/>
      <c r="AW157" s="453"/>
      <c r="AX157" s="453"/>
      <c r="AY157" s="453"/>
      <c r="AZ157" s="453"/>
      <c r="BA157" s="453"/>
      <c r="BB157" s="454"/>
      <c r="BC157" s="452"/>
      <c r="BD157" s="453"/>
      <c r="BE157" s="455"/>
      <c r="BF157" s="1168"/>
      <c r="BG157" s="1169"/>
      <c r="BH157" s="1170"/>
      <c r="BI157" s="1171"/>
      <c r="BJ157" s="1172"/>
      <c r="BK157" s="1173"/>
      <c r="BL157" s="1173"/>
      <c r="BM157" s="1173"/>
      <c r="BN157" s="1174"/>
    </row>
    <row r="158" spans="2:66" ht="20.25" customHeight="1" x14ac:dyDescent="0.15">
      <c r="B158" s="1211"/>
      <c r="C158" s="1212"/>
      <c r="D158" s="1213"/>
      <c r="E158" s="1188"/>
      <c r="F158" s="1189"/>
      <c r="G158" s="1214"/>
      <c r="H158" s="1215"/>
      <c r="I158" s="462"/>
      <c r="J158" s="463">
        <f>G157</f>
        <v>0</v>
      </c>
      <c r="K158" s="462"/>
      <c r="L158" s="463">
        <f>M157</f>
        <v>0</v>
      </c>
      <c r="M158" s="1216"/>
      <c r="N158" s="1217"/>
      <c r="O158" s="1218"/>
      <c r="P158" s="1219"/>
      <c r="Q158" s="1219"/>
      <c r="R158" s="1215"/>
      <c r="S158" s="1162"/>
      <c r="T158" s="1163"/>
      <c r="U158" s="1163"/>
      <c r="V158" s="1163"/>
      <c r="W158" s="1164"/>
      <c r="X158" s="456" t="s">
        <v>980</v>
      </c>
      <c r="Y158" s="457"/>
      <c r="Z158" s="458"/>
      <c r="AA158" s="444" t="str">
        <f>IF(AA157="","",VLOOKUP(AA157,勤務形態一覧表_シフト記号表!$C$6:$L$47,10,FALSE))</f>
        <v/>
      </c>
      <c r="AB158" s="445" t="str">
        <f>IF(AB157="","",VLOOKUP(AB157,勤務形態一覧表_シフト記号表!$C$6:$L$47,10,FALSE))</f>
        <v/>
      </c>
      <c r="AC158" s="445" t="str">
        <f>IF(AC157="","",VLOOKUP(AC157,勤務形態一覧表_シフト記号表!$C$6:$L$47,10,FALSE))</f>
        <v/>
      </c>
      <c r="AD158" s="445" t="str">
        <f>IF(AD157="","",VLOOKUP(AD157,勤務形態一覧表_シフト記号表!$C$6:$L$47,10,FALSE))</f>
        <v/>
      </c>
      <c r="AE158" s="445" t="str">
        <f>IF(AE157="","",VLOOKUP(AE157,勤務形態一覧表_シフト記号表!$C$6:$L$47,10,FALSE))</f>
        <v/>
      </c>
      <c r="AF158" s="445" t="str">
        <f>IF(AF157="","",VLOOKUP(AF157,勤務形態一覧表_シフト記号表!$C$6:$L$47,10,FALSE))</f>
        <v/>
      </c>
      <c r="AG158" s="446" t="str">
        <f>IF(AG157="","",VLOOKUP(AG157,勤務形態一覧表_シフト記号表!$C$6:$L$47,10,FALSE))</f>
        <v/>
      </c>
      <c r="AH158" s="444" t="str">
        <f>IF(AH157="","",VLOOKUP(AH157,勤務形態一覧表_シフト記号表!$C$6:$L$47,10,FALSE))</f>
        <v/>
      </c>
      <c r="AI158" s="445" t="str">
        <f>IF(AI157="","",VLOOKUP(AI157,勤務形態一覧表_シフト記号表!$C$6:$L$47,10,FALSE))</f>
        <v/>
      </c>
      <c r="AJ158" s="445" t="str">
        <f>IF(AJ157="","",VLOOKUP(AJ157,勤務形態一覧表_シフト記号表!$C$6:$L$47,10,FALSE))</f>
        <v/>
      </c>
      <c r="AK158" s="445" t="str">
        <f>IF(AK157="","",VLOOKUP(AK157,勤務形態一覧表_シフト記号表!$C$6:$L$47,10,FALSE))</f>
        <v/>
      </c>
      <c r="AL158" s="445" t="str">
        <f>IF(AL157="","",VLOOKUP(AL157,勤務形態一覧表_シフト記号表!$C$6:$L$47,10,FALSE))</f>
        <v/>
      </c>
      <c r="AM158" s="445" t="str">
        <f>IF(AM157="","",VLOOKUP(AM157,勤務形態一覧表_シフト記号表!$C$6:$L$47,10,FALSE))</f>
        <v/>
      </c>
      <c r="AN158" s="446" t="str">
        <f>IF(AN157="","",VLOOKUP(AN157,勤務形態一覧表_シフト記号表!$C$6:$L$47,10,FALSE))</f>
        <v/>
      </c>
      <c r="AO158" s="444" t="str">
        <f>IF(AO157="","",VLOOKUP(AO157,勤務形態一覧表_シフト記号表!$C$6:$L$47,10,FALSE))</f>
        <v/>
      </c>
      <c r="AP158" s="445" t="str">
        <f>IF(AP157="","",VLOOKUP(AP157,勤務形態一覧表_シフト記号表!$C$6:$L$47,10,FALSE))</f>
        <v/>
      </c>
      <c r="AQ158" s="445" t="str">
        <f>IF(AQ157="","",VLOOKUP(AQ157,勤務形態一覧表_シフト記号表!$C$6:$L$47,10,FALSE))</f>
        <v/>
      </c>
      <c r="AR158" s="445" t="str">
        <f>IF(AR157="","",VLOOKUP(AR157,勤務形態一覧表_シフト記号表!$C$6:$L$47,10,FALSE))</f>
        <v/>
      </c>
      <c r="AS158" s="445" t="str">
        <f>IF(AS157="","",VLOOKUP(AS157,勤務形態一覧表_シフト記号表!$C$6:$L$47,10,FALSE))</f>
        <v/>
      </c>
      <c r="AT158" s="445" t="str">
        <f>IF(AT157="","",VLOOKUP(AT157,勤務形態一覧表_シフト記号表!$C$6:$L$47,10,FALSE))</f>
        <v/>
      </c>
      <c r="AU158" s="446" t="str">
        <f>IF(AU157="","",VLOOKUP(AU157,勤務形態一覧表_シフト記号表!$C$6:$L$47,10,FALSE))</f>
        <v/>
      </c>
      <c r="AV158" s="444" t="str">
        <f>IF(AV157="","",VLOOKUP(AV157,勤務形態一覧表_シフト記号表!$C$6:$L$47,10,FALSE))</f>
        <v/>
      </c>
      <c r="AW158" s="445" t="str">
        <f>IF(AW157="","",VLOOKUP(AW157,勤務形態一覧表_シフト記号表!$C$6:$L$47,10,FALSE))</f>
        <v/>
      </c>
      <c r="AX158" s="445" t="str">
        <f>IF(AX157="","",VLOOKUP(AX157,勤務形態一覧表_シフト記号表!$C$6:$L$47,10,FALSE))</f>
        <v/>
      </c>
      <c r="AY158" s="445" t="str">
        <f>IF(AY157="","",VLOOKUP(AY157,勤務形態一覧表_シフト記号表!$C$6:$L$47,10,FALSE))</f>
        <v/>
      </c>
      <c r="AZ158" s="445" t="str">
        <f>IF(AZ157="","",VLOOKUP(AZ157,勤務形態一覧表_シフト記号表!$C$6:$L$47,10,FALSE))</f>
        <v/>
      </c>
      <c r="BA158" s="445" t="str">
        <f>IF(BA157="","",VLOOKUP(BA157,勤務形態一覧表_シフト記号表!$C$6:$L$47,10,FALSE))</f>
        <v/>
      </c>
      <c r="BB158" s="446" t="str">
        <f>IF(BB157="","",VLOOKUP(BB157,勤務形態一覧表_シフト記号表!$C$6:$L$47,10,FALSE))</f>
        <v/>
      </c>
      <c r="BC158" s="444" t="str">
        <f>IF(BC157="","",VLOOKUP(BC157,勤務形態一覧表_シフト記号表!$C$6:$L$47,10,FALSE))</f>
        <v/>
      </c>
      <c r="BD158" s="445" t="str">
        <f>IF(BD157="","",VLOOKUP(BD157,勤務形態一覧表_シフト記号表!$C$6:$L$47,10,FALSE))</f>
        <v/>
      </c>
      <c r="BE158" s="445" t="str">
        <f>IF(BE157="","",VLOOKUP(BE157,勤務形態一覧表_シフト記号表!$C$6:$L$47,10,FALSE))</f>
        <v/>
      </c>
      <c r="BF158" s="1208">
        <f>IF($BI$3="４週",SUM(AA158:BB158),IF($BI$3="暦月",SUM(AA158:BE158),""))</f>
        <v>0</v>
      </c>
      <c r="BG158" s="1209"/>
      <c r="BH158" s="1210">
        <f>IF($BI$3="４週",BF158/4,IF($BI$3="暦月",(BF158/($BI$8/7)),""))</f>
        <v>0</v>
      </c>
      <c r="BI158" s="1209"/>
      <c r="BJ158" s="1205"/>
      <c r="BK158" s="1206"/>
      <c r="BL158" s="1206"/>
      <c r="BM158" s="1206"/>
      <c r="BN158" s="1207"/>
    </row>
    <row r="159" spans="2:66" ht="20.25" customHeight="1" x14ac:dyDescent="0.15">
      <c r="B159" s="1183">
        <f>B157+1</f>
        <v>72</v>
      </c>
      <c r="C159" s="1185"/>
      <c r="D159" s="1187"/>
      <c r="E159" s="1188"/>
      <c r="F159" s="1189"/>
      <c r="G159" s="1193"/>
      <c r="H159" s="1194"/>
      <c r="I159" s="439"/>
      <c r="J159" s="440"/>
      <c r="K159" s="439"/>
      <c r="L159" s="440"/>
      <c r="M159" s="1197"/>
      <c r="N159" s="1198"/>
      <c r="O159" s="1201"/>
      <c r="P159" s="1202"/>
      <c r="Q159" s="1202"/>
      <c r="R159" s="1194"/>
      <c r="S159" s="1162"/>
      <c r="T159" s="1163"/>
      <c r="U159" s="1163"/>
      <c r="V159" s="1163"/>
      <c r="W159" s="1164"/>
      <c r="X159" s="459" t="s">
        <v>979</v>
      </c>
      <c r="Y159" s="460"/>
      <c r="Z159" s="461"/>
      <c r="AA159" s="452"/>
      <c r="AB159" s="453"/>
      <c r="AC159" s="453"/>
      <c r="AD159" s="453"/>
      <c r="AE159" s="453"/>
      <c r="AF159" s="453"/>
      <c r="AG159" s="454"/>
      <c r="AH159" s="452"/>
      <c r="AI159" s="453"/>
      <c r="AJ159" s="453"/>
      <c r="AK159" s="453"/>
      <c r="AL159" s="453"/>
      <c r="AM159" s="453"/>
      <c r="AN159" s="454"/>
      <c r="AO159" s="452"/>
      <c r="AP159" s="453"/>
      <c r="AQ159" s="453"/>
      <c r="AR159" s="453"/>
      <c r="AS159" s="453"/>
      <c r="AT159" s="453"/>
      <c r="AU159" s="454"/>
      <c r="AV159" s="452"/>
      <c r="AW159" s="453"/>
      <c r="AX159" s="453"/>
      <c r="AY159" s="453"/>
      <c r="AZ159" s="453"/>
      <c r="BA159" s="453"/>
      <c r="BB159" s="454"/>
      <c r="BC159" s="452"/>
      <c r="BD159" s="453"/>
      <c r="BE159" s="455"/>
      <c r="BF159" s="1168"/>
      <c r="BG159" s="1169"/>
      <c r="BH159" s="1170"/>
      <c r="BI159" s="1171"/>
      <c r="BJ159" s="1172"/>
      <c r="BK159" s="1173"/>
      <c r="BL159" s="1173"/>
      <c r="BM159" s="1173"/>
      <c r="BN159" s="1174"/>
    </row>
    <row r="160" spans="2:66" ht="20.25" customHeight="1" x14ac:dyDescent="0.15">
      <c r="B160" s="1211"/>
      <c r="C160" s="1212"/>
      <c r="D160" s="1213"/>
      <c r="E160" s="1188"/>
      <c r="F160" s="1189"/>
      <c r="G160" s="1214"/>
      <c r="H160" s="1215"/>
      <c r="I160" s="462"/>
      <c r="J160" s="463">
        <f>G159</f>
        <v>0</v>
      </c>
      <c r="K160" s="462"/>
      <c r="L160" s="463">
        <f>M159</f>
        <v>0</v>
      </c>
      <c r="M160" s="1216"/>
      <c r="N160" s="1217"/>
      <c r="O160" s="1218"/>
      <c r="P160" s="1219"/>
      <c r="Q160" s="1219"/>
      <c r="R160" s="1215"/>
      <c r="S160" s="1162"/>
      <c r="T160" s="1163"/>
      <c r="U160" s="1163"/>
      <c r="V160" s="1163"/>
      <c r="W160" s="1164"/>
      <c r="X160" s="456" t="s">
        <v>980</v>
      </c>
      <c r="Y160" s="457"/>
      <c r="Z160" s="458"/>
      <c r="AA160" s="444" t="str">
        <f>IF(AA159="","",VLOOKUP(AA159,勤務形態一覧表_シフト記号表!$C$6:$L$47,10,FALSE))</f>
        <v/>
      </c>
      <c r="AB160" s="445" t="str">
        <f>IF(AB159="","",VLOOKUP(AB159,勤務形態一覧表_シフト記号表!$C$6:$L$47,10,FALSE))</f>
        <v/>
      </c>
      <c r="AC160" s="445" t="str">
        <f>IF(AC159="","",VLOOKUP(AC159,勤務形態一覧表_シフト記号表!$C$6:$L$47,10,FALSE))</f>
        <v/>
      </c>
      <c r="AD160" s="445" t="str">
        <f>IF(AD159="","",VLOOKUP(AD159,勤務形態一覧表_シフト記号表!$C$6:$L$47,10,FALSE))</f>
        <v/>
      </c>
      <c r="AE160" s="445" t="str">
        <f>IF(AE159="","",VLOOKUP(AE159,勤務形態一覧表_シフト記号表!$C$6:$L$47,10,FALSE))</f>
        <v/>
      </c>
      <c r="AF160" s="445" t="str">
        <f>IF(AF159="","",VLOOKUP(AF159,勤務形態一覧表_シフト記号表!$C$6:$L$47,10,FALSE))</f>
        <v/>
      </c>
      <c r="AG160" s="446" t="str">
        <f>IF(AG159="","",VLOOKUP(AG159,勤務形態一覧表_シフト記号表!$C$6:$L$47,10,FALSE))</f>
        <v/>
      </c>
      <c r="AH160" s="444" t="str">
        <f>IF(AH159="","",VLOOKUP(AH159,勤務形態一覧表_シフト記号表!$C$6:$L$47,10,FALSE))</f>
        <v/>
      </c>
      <c r="AI160" s="445" t="str">
        <f>IF(AI159="","",VLOOKUP(AI159,勤務形態一覧表_シフト記号表!$C$6:$L$47,10,FALSE))</f>
        <v/>
      </c>
      <c r="AJ160" s="445" t="str">
        <f>IF(AJ159="","",VLOOKUP(AJ159,勤務形態一覧表_シフト記号表!$C$6:$L$47,10,FALSE))</f>
        <v/>
      </c>
      <c r="AK160" s="445" t="str">
        <f>IF(AK159="","",VLOOKUP(AK159,勤務形態一覧表_シフト記号表!$C$6:$L$47,10,FALSE))</f>
        <v/>
      </c>
      <c r="AL160" s="445" t="str">
        <f>IF(AL159="","",VLOOKUP(AL159,勤務形態一覧表_シフト記号表!$C$6:$L$47,10,FALSE))</f>
        <v/>
      </c>
      <c r="AM160" s="445" t="str">
        <f>IF(AM159="","",VLOOKUP(AM159,勤務形態一覧表_シフト記号表!$C$6:$L$47,10,FALSE))</f>
        <v/>
      </c>
      <c r="AN160" s="446" t="str">
        <f>IF(AN159="","",VLOOKUP(AN159,勤務形態一覧表_シフト記号表!$C$6:$L$47,10,FALSE))</f>
        <v/>
      </c>
      <c r="AO160" s="444" t="str">
        <f>IF(AO159="","",VLOOKUP(AO159,勤務形態一覧表_シフト記号表!$C$6:$L$47,10,FALSE))</f>
        <v/>
      </c>
      <c r="AP160" s="445" t="str">
        <f>IF(AP159="","",VLOOKUP(AP159,勤務形態一覧表_シフト記号表!$C$6:$L$47,10,FALSE))</f>
        <v/>
      </c>
      <c r="AQ160" s="445" t="str">
        <f>IF(AQ159="","",VLOOKUP(AQ159,勤務形態一覧表_シフト記号表!$C$6:$L$47,10,FALSE))</f>
        <v/>
      </c>
      <c r="AR160" s="445" t="str">
        <f>IF(AR159="","",VLOOKUP(AR159,勤務形態一覧表_シフト記号表!$C$6:$L$47,10,FALSE))</f>
        <v/>
      </c>
      <c r="AS160" s="445" t="str">
        <f>IF(AS159="","",VLOOKUP(AS159,勤務形態一覧表_シフト記号表!$C$6:$L$47,10,FALSE))</f>
        <v/>
      </c>
      <c r="AT160" s="445" t="str">
        <f>IF(AT159="","",VLOOKUP(AT159,勤務形態一覧表_シフト記号表!$C$6:$L$47,10,FALSE))</f>
        <v/>
      </c>
      <c r="AU160" s="446" t="str">
        <f>IF(AU159="","",VLOOKUP(AU159,勤務形態一覧表_シフト記号表!$C$6:$L$47,10,FALSE))</f>
        <v/>
      </c>
      <c r="AV160" s="444" t="str">
        <f>IF(AV159="","",VLOOKUP(AV159,勤務形態一覧表_シフト記号表!$C$6:$L$47,10,FALSE))</f>
        <v/>
      </c>
      <c r="AW160" s="445" t="str">
        <f>IF(AW159="","",VLOOKUP(AW159,勤務形態一覧表_シフト記号表!$C$6:$L$47,10,FALSE))</f>
        <v/>
      </c>
      <c r="AX160" s="445" t="str">
        <f>IF(AX159="","",VLOOKUP(AX159,勤務形態一覧表_シフト記号表!$C$6:$L$47,10,FALSE))</f>
        <v/>
      </c>
      <c r="AY160" s="445" t="str">
        <f>IF(AY159="","",VLOOKUP(AY159,勤務形態一覧表_シフト記号表!$C$6:$L$47,10,FALSE))</f>
        <v/>
      </c>
      <c r="AZ160" s="445" t="str">
        <f>IF(AZ159="","",VLOOKUP(AZ159,勤務形態一覧表_シフト記号表!$C$6:$L$47,10,FALSE))</f>
        <v/>
      </c>
      <c r="BA160" s="445" t="str">
        <f>IF(BA159="","",VLOOKUP(BA159,勤務形態一覧表_シフト記号表!$C$6:$L$47,10,FALSE))</f>
        <v/>
      </c>
      <c r="BB160" s="446" t="str">
        <f>IF(BB159="","",VLOOKUP(BB159,勤務形態一覧表_シフト記号表!$C$6:$L$47,10,FALSE))</f>
        <v/>
      </c>
      <c r="BC160" s="444" t="str">
        <f>IF(BC159="","",VLOOKUP(BC159,勤務形態一覧表_シフト記号表!$C$6:$L$47,10,FALSE))</f>
        <v/>
      </c>
      <c r="BD160" s="445" t="str">
        <f>IF(BD159="","",VLOOKUP(BD159,勤務形態一覧表_シフト記号表!$C$6:$L$47,10,FALSE))</f>
        <v/>
      </c>
      <c r="BE160" s="445" t="str">
        <f>IF(BE159="","",VLOOKUP(BE159,勤務形態一覧表_シフト記号表!$C$6:$L$47,10,FALSE))</f>
        <v/>
      </c>
      <c r="BF160" s="1208">
        <f>IF($BI$3="４週",SUM(AA160:BB160),IF($BI$3="暦月",SUM(AA160:BE160),""))</f>
        <v>0</v>
      </c>
      <c r="BG160" s="1209"/>
      <c r="BH160" s="1210">
        <f>IF($BI$3="４週",BF160/4,IF($BI$3="暦月",(BF160/($BI$8/7)),""))</f>
        <v>0</v>
      </c>
      <c r="BI160" s="1209"/>
      <c r="BJ160" s="1205"/>
      <c r="BK160" s="1206"/>
      <c r="BL160" s="1206"/>
      <c r="BM160" s="1206"/>
      <c r="BN160" s="1207"/>
    </row>
    <row r="161" spans="2:66" ht="20.25" customHeight="1" x14ac:dyDescent="0.15">
      <c r="B161" s="1183">
        <f>B159+1</f>
        <v>73</v>
      </c>
      <c r="C161" s="1185"/>
      <c r="D161" s="1187"/>
      <c r="E161" s="1188"/>
      <c r="F161" s="1189"/>
      <c r="G161" s="1193"/>
      <c r="H161" s="1194"/>
      <c r="I161" s="439"/>
      <c r="J161" s="440"/>
      <c r="K161" s="439"/>
      <c r="L161" s="440"/>
      <c r="M161" s="1197"/>
      <c r="N161" s="1198"/>
      <c r="O161" s="1201"/>
      <c r="P161" s="1202"/>
      <c r="Q161" s="1202"/>
      <c r="R161" s="1194"/>
      <c r="S161" s="1162"/>
      <c r="T161" s="1163"/>
      <c r="U161" s="1163"/>
      <c r="V161" s="1163"/>
      <c r="W161" s="1164"/>
      <c r="X161" s="459" t="s">
        <v>979</v>
      </c>
      <c r="Y161" s="460"/>
      <c r="Z161" s="461"/>
      <c r="AA161" s="452"/>
      <c r="AB161" s="453"/>
      <c r="AC161" s="453"/>
      <c r="AD161" s="453"/>
      <c r="AE161" s="453"/>
      <c r="AF161" s="453"/>
      <c r="AG161" s="454"/>
      <c r="AH161" s="452"/>
      <c r="AI161" s="453"/>
      <c r="AJ161" s="453"/>
      <c r="AK161" s="453"/>
      <c r="AL161" s="453"/>
      <c r="AM161" s="453"/>
      <c r="AN161" s="454"/>
      <c r="AO161" s="452"/>
      <c r="AP161" s="453"/>
      <c r="AQ161" s="453"/>
      <c r="AR161" s="453"/>
      <c r="AS161" s="453"/>
      <c r="AT161" s="453"/>
      <c r="AU161" s="454"/>
      <c r="AV161" s="452"/>
      <c r="AW161" s="453"/>
      <c r="AX161" s="453"/>
      <c r="AY161" s="453"/>
      <c r="AZ161" s="453"/>
      <c r="BA161" s="453"/>
      <c r="BB161" s="454"/>
      <c r="BC161" s="452"/>
      <c r="BD161" s="453"/>
      <c r="BE161" s="455"/>
      <c r="BF161" s="1168"/>
      <c r="BG161" s="1169"/>
      <c r="BH161" s="1170"/>
      <c r="BI161" s="1171"/>
      <c r="BJ161" s="1172"/>
      <c r="BK161" s="1173"/>
      <c r="BL161" s="1173"/>
      <c r="BM161" s="1173"/>
      <c r="BN161" s="1174"/>
    </row>
    <row r="162" spans="2:66" ht="20.25" customHeight="1" x14ac:dyDescent="0.15">
      <c r="B162" s="1211"/>
      <c r="C162" s="1212"/>
      <c r="D162" s="1213"/>
      <c r="E162" s="1188"/>
      <c r="F162" s="1189"/>
      <c r="G162" s="1214"/>
      <c r="H162" s="1215"/>
      <c r="I162" s="462"/>
      <c r="J162" s="463">
        <f>G161</f>
        <v>0</v>
      </c>
      <c r="K162" s="462"/>
      <c r="L162" s="463">
        <f>M161</f>
        <v>0</v>
      </c>
      <c r="M162" s="1216"/>
      <c r="N162" s="1217"/>
      <c r="O162" s="1218"/>
      <c r="P162" s="1219"/>
      <c r="Q162" s="1219"/>
      <c r="R162" s="1215"/>
      <c r="S162" s="1162"/>
      <c r="T162" s="1163"/>
      <c r="U162" s="1163"/>
      <c r="V162" s="1163"/>
      <c r="W162" s="1164"/>
      <c r="X162" s="456" t="s">
        <v>980</v>
      </c>
      <c r="Y162" s="457"/>
      <c r="Z162" s="458"/>
      <c r="AA162" s="444" t="str">
        <f>IF(AA161="","",VLOOKUP(AA161,勤務形態一覧表_シフト記号表!$C$6:$L$47,10,FALSE))</f>
        <v/>
      </c>
      <c r="AB162" s="445" t="str">
        <f>IF(AB161="","",VLOOKUP(AB161,勤務形態一覧表_シフト記号表!$C$6:$L$47,10,FALSE))</f>
        <v/>
      </c>
      <c r="AC162" s="445" t="str">
        <f>IF(AC161="","",VLOOKUP(AC161,勤務形態一覧表_シフト記号表!$C$6:$L$47,10,FALSE))</f>
        <v/>
      </c>
      <c r="AD162" s="445" t="str">
        <f>IF(AD161="","",VLOOKUP(AD161,勤務形態一覧表_シフト記号表!$C$6:$L$47,10,FALSE))</f>
        <v/>
      </c>
      <c r="AE162" s="445" t="str">
        <f>IF(AE161="","",VLOOKUP(AE161,勤務形態一覧表_シフト記号表!$C$6:$L$47,10,FALSE))</f>
        <v/>
      </c>
      <c r="AF162" s="445" t="str">
        <f>IF(AF161="","",VLOOKUP(AF161,勤務形態一覧表_シフト記号表!$C$6:$L$47,10,FALSE))</f>
        <v/>
      </c>
      <c r="AG162" s="446" t="str">
        <f>IF(AG161="","",VLOOKUP(AG161,勤務形態一覧表_シフト記号表!$C$6:$L$47,10,FALSE))</f>
        <v/>
      </c>
      <c r="AH162" s="444" t="str">
        <f>IF(AH161="","",VLOOKUP(AH161,勤務形態一覧表_シフト記号表!$C$6:$L$47,10,FALSE))</f>
        <v/>
      </c>
      <c r="AI162" s="445" t="str">
        <f>IF(AI161="","",VLOOKUP(AI161,勤務形態一覧表_シフト記号表!$C$6:$L$47,10,FALSE))</f>
        <v/>
      </c>
      <c r="AJ162" s="445" t="str">
        <f>IF(AJ161="","",VLOOKUP(AJ161,勤務形態一覧表_シフト記号表!$C$6:$L$47,10,FALSE))</f>
        <v/>
      </c>
      <c r="AK162" s="445" t="str">
        <f>IF(AK161="","",VLOOKUP(AK161,勤務形態一覧表_シフト記号表!$C$6:$L$47,10,FALSE))</f>
        <v/>
      </c>
      <c r="AL162" s="445" t="str">
        <f>IF(AL161="","",VLOOKUP(AL161,勤務形態一覧表_シフト記号表!$C$6:$L$47,10,FALSE))</f>
        <v/>
      </c>
      <c r="AM162" s="445" t="str">
        <f>IF(AM161="","",VLOOKUP(AM161,勤務形態一覧表_シフト記号表!$C$6:$L$47,10,FALSE))</f>
        <v/>
      </c>
      <c r="AN162" s="446" t="str">
        <f>IF(AN161="","",VLOOKUP(AN161,勤務形態一覧表_シフト記号表!$C$6:$L$47,10,FALSE))</f>
        <v/>
      </c>
      <c r="AO162" s="444" t="str">
        <f>IF(AO161="","",VLOOKUP(AO161,勤務形態一覧表_シフト記号表!$C$6:$L$47,10,FALSE))</f>
        <v/>
      </c>
      <c r="AP162" s="445" t="str">
        <f>IF(AP161="","",VLOOKUP(AP161,勤務形態一覧表_シフト記号表!$C$6:$L$47,10,FALSE))</f>
        <v/>
      </c>
      <c r="AQ162" s="445" t="str">
        <f>IF(AQ161="","",VLOOKUP(AQ161,勤務形態一覧表_シフト記号表!$C$6:$L$47,10,FALSE))</f>
        <v/>
      </c>
      <c r="AR162" s="445" t="str">
        <f>IF(AR161="","",VLOOKUP(AR161,勤務形態一覧表_シフト記号表!$C$6:$L$47,10,FALSE))</f>
        <v/>
      </c>
      <c r="AS162" s="445" t="str">
        <f>IF(AS161="","",VLOOKUP(AS161,勤務形態一覧表_シフト記号表!$C$6:$L$47,10,FALSE))</f>
        <v/>
      </c>
      <c r="AT162" s="445" t="str">
        <f>IF(AT161="","",VLOOKUP(AT161,勤務形態一覧表_シフト記号表!$C$6:$L$47,10,FALSE))</f>
        <v/>
      </c>
      <c r="AU162" s="446" t="str">
        <f>IF(AU161="","",VLOOKUP(AU161,勤務形態一覧表_シフト記号表!$C$6:$L$47,10,FALSE))</f>
        <v/>
      </c>
      <c r="AV162" s="444" t="str">
        <f>IF(AV161="","",VLOOKUP(AV161,勤務形態一覧表_シフト記号表!$C$6:$L$47,10,FALSE))</f>
        <v/>
      </c>
      <c r="AW162" s="445" t="str">
        <f>IF(AW161="","",VLOOKUP(AW161,勤務形態一覧表_シフト記号表!$C$6:$L$47,10,FALSE))</f>
        <v/>
      </c>
      <c r="AX162" s="445" t="str">
        <f>IF(AX161="","",VLOOKUP(AX161,勤務形態一覧表_シフト記号表!$C$6:$L$47,10,FALSE))</f>
        <v/>
      </c>
      <c r="AY162" s="445" t="str">
        <f>IF(AY161="","",VLOOKUP(AY161,勤務形態一覧表_シフト記号表!$C$6:$L$47,10,FALSE))</f>
        <v/>
      </c>
      <c r="AZ162" s="445" t="str">
        <f>IF(AZ161="","",VLOOKUP(AZ161,勤務形態一覧表_シフト記号表!$C$6:$L$47,10,FALSE))</f>
        <v/>
      </c>
      <c r="BA162" s="445" t="str">
        <f>IF(BA161="","",VLOOKUP(BA161,勤務形態一覧表_シフト記号表!$C$6:$L$47,10,FALSE))</f>
        <v/>
      </c>
      <c r="BB162" s="446" t="str">
        <f>IF(BB161="","",VLOOKUP(BB161,勤務形態一覧表_シフト記号表!$C$6:$L$47,10,FALSE))</f>
        <v/>
      </c>
      <c r="BC162" s="444" t="str">
        <f>IF(BC161="","",VLOOKUP(BC161,勤務形態一覧表_シフト記号表!$C$6:$L$47,10,FALSE))</f>
        <v/>
      </c>
      <c r="BD162" s="445" t="str">
        <f>IF(BD161="","",VLOOKUP(BD161,勤務形態一覧表_シフト記号表!$C$6:$L$47,10,FALSE))</f>
        <v/>
      </c>
      <c r="BE162" s="445" t="str">
        <f>IF(BE161="","",VLOOKUP(BE161,勤務形態一覧表_シフト記号表!$C$6:$L$47,10,FALSE))</f>
        <v/>
      </c>
      <c r="BF162" s="1208">
        <f>IF($BI$3="４週",SUM(AA162:BB162),IF($BI$3="暦月",SUM(AA162:BE162),""))</f>
        <v>0</v>
      </c>
      <c r="BG162" s="1209"/>
      <c r="BH162" s="1210">
        <f>IF($BI$3="４週",BF162/4,IF($BI$3="暦月",(BF162/($BI$8/7)),""))</f>
        <v>0</v>
      </c>
      <c r="BI162" s="1209"/>
      <c r="BJ162" s="1205"/>
      <c r="BK162" s="1206"/>
      <c r="BL162" s="1206"/>
      <c r="BM162" s="1206"/>
      <c r="BN162" s="1207"/>
    </row>
    <row r="163" spans="2:66" ht="20.25" customHeight="1" x14ac:dyDescent="0.15">
      <c r="B163" s="1183">
        <f>B161+1</f>
        <v>74</v>
      </c>
      <c r="C163" s="1185"/>
      <c r="D163" s="1187"/>
      <c r="E163" s="1188"/>
      <c r="F163" s="1189"/>
      <c r="G163" s="1193"/>
      <c r="H163" s="1194"/>
      <c r="I163" s="439"/>
      <c r="J163" s="440"/>
      <c r="K163" s="439"/>
      <c r="L163" s="440"/>
      <c r="M163" s="1197"/>
      <c r="N163" s="1198"/>
      <c r="O163" s="1201"/>
      <c r="P163" s="1202"/>
      <c r="Q163" s="1202"/>
      <c r="R163" s="1194"/>
      <c r="S163" s="1162"/>
      <c r="T163" s="1163"/>
      <c r="U163" s="1163"/>
      <c r="V163" s="1163"/>
      <c r="W163" s="1164"/>
      <c r="X163" s="459" t="s">
        <v>979</v>
      </c>
      <c r="Y163" s="460"/>
      <c r="Z163" s="461"/>
      <c r="AA163" s="452"/>
      <c r="AB163" s="453"/>
      <c r="AC163" s="453"/>
      <c r="AD163" s="453"/>
      <c r="AE163" s="453"/>
      <c r="AF163" s="453"/>
      <c r="AG163" s="454"/>
      <c r="AH163" s="452"/>
      <c r="AI163" s="453"/>
      <c r="AJ163" s="453"/>
      <c r="AK163" s="453"/>
      <c r="AL163" s="453"/>
      <c r="AM163" s="453"/>
      <c r="AN163" s="454"/>
      <c r="AO163" s="452"/>
      <c r="AP163" s="453"/>
      <c r="AQ163" s="453"/>
      <c r="AR163" s="453"/>
      <c r="AS163" s="453"/>
      <c r="AT163" s="453"/>
      <c r="AU163" s="454"/>
      <c r="AV163" s="452"/>
      <c r="AW163" s="453"/>
      <c r="AX163" s="453"/>
      <c r="AY163" s="453"/>
      <c r="AZ163" s="453"/>
      <c r="BA163" s="453"/>
      <c r="BB163" s="454"/>
      <c r="BC163" s="452"/>
      <c r="BD163" s="453"/>
      <c r="BE163" s="455"/>
      <c r="BF163" s="1168"/>
      <c r="BG163" s="1169"/>
      <c r="BH163" s="1170"/>
      <c r="BI163" s="1171"/>
      <c r="BJ163" s="1172"/>
      <c r="BK163" s="1173"/>
      <c r="BL163" s="1173"/>
      <c r="BM163" s="1173"/>
      <c r="BN163" s="1174"/>
    </row>
    <row r="164" spans="2:66" ht="20.25" customHeight="1" x14ac:dyDescent="0.15">
      <c r="B164" s="1211"/>
      <c r="C164" s="1212"/>
      <c r="D164" s="1213"/>
      <c r="E164" s="1188"/>
      <c r="F164" s="1189"/>
      <c r="G164" s="1214"/>
      <c r="H164" s="1215"/>
      <c r="I164" s="462"/>
      <c r="J164" s="463">
        <f>G163</f>
        <v>0</v>
      </c>
      <c r="K164" s="462"/>
      <c r="L164" s="463">
        <f>M163</f>
        <v>0</v>
      </c>
      <c r="M164" s="1216"/>
      <c r="N164" s="1217"/>
      <c r="O164" s="1218"/>
      <c r="P164" s="1219"/>
      <c r="Q164" s="1219"/>
      <c r="R164" s="1215"/>
      <c r="S164" s="1162"/>
      <c r="T164" s="1163"/>
      <c r="U164" s="1163"/>
      <c r="V164" s="1163"/>
      <c r="W164" s="1164"/>
      <c r="X164" s="456" t="s">
        <v>980</v>
      </c>
      <c r="Y164" s="457"/>
      <c r="Z164" s="458"/>
      <c r="AA164" s="444" t="str">
        <f>IF(AA163="","",VLOOKUP(AA163,勤務形態一覧表_シフト記号表!$C$6:$L$47,10,FALSE))</f>
        <v/>
      </c>
      <c r="AB164" s="445" t="str">
        <f>IF(AB163="","",VLOOKUP(AB163,勤務形態一覧表_シフト記号表!$C$6:$L$47,10,FALSE))</f>
        <v/>
      </c>
      <c r="AC164" s="445" t="str">
        <f>IF(AC163="","",VLOOKUP(AC163,勤務形態一覧表_シフト記号表!$C$6:$L$47,10,FALSE))</f>
        <v/>
      </c>
      <c r="AD164" s="445" t="str">
        <f>IF(AD163="","",VLOOKUP(AD163,勤務形態一覧表_シフト記号表!$C$6:$L$47,10,FALSE))</f>
        <v/>
      </c>
      <c r="AE164" s="445" t="str">
        <f>IF(AE163="","",VLOOKUP(AE163,勤務形態一覧表_シフト記号表!$C$6:$L$47,10,FALSE))</f>
        <v/>
      </c>
      <c r="AF164" s="445" t="str">
        <f>IF(AF163="","",VLOOKUP(AF163,勤務形態一覧表_シフト記号表!$C$6:$L$47,10,FALSE))</f>
        <v/>
      </c>
      <c r="AG164" s="446" t="str">
        <f>IF(AG163="","",VLOOKUP(AG163,勤務形態一覧表_シフト記号表!$C$6:$L$47,10,FALSE))</f>
        <v/>
      </c>
      <c r="AH164" s="444" t="str">
        <f>IF(AH163="","",VLOOKUP(AH163,勤務形態一覧表_シフト記号表!$C$6:$L$47,10,FALSE))</f>
        <v/>
      </c>
      <c r="AI164" s="445" t="str">
        <f>IF(AI163="","",VLOOKUP(AI163,勤務形態一覧表_シフト記号表!$C$6:$L$47,10,FALSE))</f>
        <v/>
      </c>
      <c r="AJ164" s="445" t="str">
        <f>IF(AJ163="","",VLOOKUP(AJ163,勤務形態一覧表_シフト記号表!$C$6:$L$47,10,FALSE))</f>
        <v/>
      </c>
      <c r="AK164" s="445" t="str">
        <f>IF(AK163="","",VLOOKUP(AK163,勤務形態一覧表_シフト記号表!$C$6:$L$47,10,FALSE))</f>
        <v/>
      </c>
      <c r="AL164" s="445" t="str">
        <f>IF(AL163="","",VLOOKUP(AL163,勤務形態一覧表_シフト記号表!$C$6:$L$47,10,FALSE))</f>
        <v/>
      </c>
      <c r="AM164" s="445" t="str">
        <f>IF(AM163="","",VLOOKUP(AM163,勤務形態一覧表_シフト記号表!$C$6:$L$47,10,FALSE))</f>
        <v/>
      </c>
      <c r="AN164" s="446" t="str">
        <f>IF(AN163="","",VLOOKUP(AN163,勤務形態一覧表_シフト記号表!$C$6:$L$47,10,FALSE))</f>
        <v/>
      </c>
      <c r="AO164" s="444" t="str">
        <f>IF(AO163="","",VLOOKUP(AO163,勤務形態一覧表_シフト記号表!$C$6:$L$47,10,FALSE))</f>
        <v/>
      </c>
      <c r="AP164" s="445" t="str">
        <f>IF(AP163="","",VLOOKUP(AP163,勤務形態一覧表_シフト記号表!$C$6:$L$47,10,FALSE))</f>
        <v/>
      </c>
      <c r="AQ164" s="445" t="str">
        <f>IF(AQ163="","",VLOOKUP(AQ163,勤務形態一覧表_シフト記号表!$C$6:$L$47,10,FALSE))</f>
        <v/>
      </c>
      <c r="AR164" s="445" t="str">
        <f>IF(AR163="","",VLOOKUP(AR163,勤務形態一覧表_シフト記号表!$C$6:$L$47,10,FALSE))</f>
        <v/>
      </c>
      <c r="AS164" s="445" t="str">
        <f>IF(AS163="","",VLOOKUP(AS163,勤務形態一覧表_シフト記号表!$C$6:$L$47,10,FALSE))</f>
        <v/>
      </c>
      <c r="AT164" s="445" t="str">
        <f>IF(AT163="","",VLOOKUP(AT163,勤務形態一覧表_シフト記号表!$C$6:$L$47,10,FALSE))</f>
        <v/>
      </c>
      <c r="AU164" s="446" t="str">
        <f>IF(AU163="","",VLOOKUP(AU163,勤務形態一覧表_シフト記号表!$C$6:$L$47,10,FALSE))</f>
        <v/>
      </c>
      <c r="AV164" s="444" t="str">
        <f>IF(AV163="","",VLOOKUP(AV163,勤務形態一覧表_シフト記号表!$C$6:$L$47,10,FALSE))</f>
        <v/>
      </c>
      <c r="AW164" s="445" t="str">
        <f>IF(AW163="","",VLOOKUP(AW163,勤務形態一覧表_シフト記号表!$C$6:$L$47,10,FALSE))</f>
        <v/>
      </c>
      <c r="AX164" s="445" t="str">
        <f>IF(AX163="","",VLOOKUP(AX163,勤務形態一覧表_シフト記号表!$C$6:$L$47,10,FALSE))</f>
        <v/>
      </c>
      <c r="AY164" s="445" t="str">
        <f>IF(AY163="","",VLOOKUP(AY163,勤務形態一覧表_シフト記号表!$C$6:$L$47,10,FALSE))</f>
        <v/>
      </c>
      <c r="AZ164" s="445" t="str">
        <f>IF(AZ163="","",VLOOKUP(AZ163,勤務形態一覧表_シフト記号表!$C$6:$L$47,10,FALSE))</f>
        <v/>
      </c>
      <c r="BA164" s="445" t="str">
        <f>IF(BA163="","",VLOOKUP(BA163,勤務形態一覧表_シフト記号表!$C$6:$L$47,10,FALSE))</f>
        <v/>
      </c>
      <c r="BB164" s="446" t="str">
        <f>IF(BB163="","",VLOOKUP(BB163,勤務形態一覧表_シフト記号表!$C$6:$L$47,10,FALSE))</f>
        <v/>
      </c>
      <c r="BC164" s="444" t="str">
        <f>IF(BC163="","",VLOOKUP(BC163,勤務形態一覧表_シフト記号表!$C$6:$L$47,10,FALSE))</f>
        <v/>
      </c>
      <c r="BD164" s="445" t="str">
        <f>IF(BD163="","",VLOOKUP(BD163,勤務形態一覧表_シフト記号表!$C$6:$L$47,10,FALSE))</f>
        <v/>
      </c>
      <c r="BE164" s="445" t="str">
        <f>IF(BE163="","",VLOOKUP(BE163,勤務形態一覧表_シフト記号表!$C$6:$L$47,10,FALSE))</f>
        <v/>
      </c>
      <c r="BF164" s="1208">
        <f>IF($BI$3="４週",SUM(AA164:BB164),IF($BI$3="暦月",SUM(AA164:BE164),""))</f>
        <v>0</v>
      </c>
      <c r="BG164" s="1209"/>
      <c r="BH164" s="1210">
        <f>IF($BI$3="４週",BF164/4,IF($BI$3="暦月",(BF164/($BI$8/7)),""))</f>
        <v>0</v>
      </c>
      <c r="BI164" s="1209"/>
      <c r="BJ164" s="1205"/>
      <c r="BK164" s="1206"/>
      <c r="BL164" s="1206"/>
      <c r="BM164" s="1206"/>
      <c r="BN164" s="1207"/>
    </row>
    <row r="165" spans="2:66" ht="20.25" customHeight="1" x14ac:dyDescent="0.15">
      <c r="B165" s="1183">
        <f>B163+1</f>
        <v>75</v>
      </c>
      <c r="C165" s="1185"/>
      <c r="D165" s="1187"/>
      <c r="E165" s="1188"/>
      <c r="F165" s="1189"/>
      <c r="G165" s="1193"/>
      <c r="H165" s="1194"/>
      <c r="I165" s="439"/>
      <c r="J165" s="440"/>
      <c r="K165" s="439"/>
      <c r="L165" s="440"/>
      <c r="M165" s="1197"/>
      <c r="N165" s="1198"/>
      <c r="O165" s="1201"/>
      <c r="P165" s="1202"/>
      <c r="Q165" s="1202"/>
      <c r="R165" s="1194"/>
      <c r="S165" s="1162"/>
      <c r="T165" s="1163"/>
      <c r="U165" s="1163"/>
      <c r="V165" s="1163"/>
      <c r="W165" s="1164"/>
      <c r="X165" s="459" t="s">
        <v>979</v>
      </c>
      <c r="Y165" s="460"/>
      <c r="Z165" s="461"/>
      <c r="AA165" s="452"/>
      <c r="AB165" s="453"/>
      <c r="AC165" s="453"/>
      <c r="AD165" s="453"/>
      <c r="AE165" s="453"/>
      <c r="AF165" s="453"/>
      <c r="AG165" s="454"/>
      <c r="AH165" s="452"/>
      <c r="AI165" s="453"/>
      <c r="AJ165" s="453"/>
      <c r="AK165" s="453"/>
      <c r="AL165" s="453"/>
      <c r="AM165" s="453"/>
      <c r="AN165" s="454"/>
      <c r="AO165" s="452"/>
      <c r="AP165" s="453"/>
      <c r="AQ165" s="453"/>
      <c r="AR165" s="453"/>
      <c r="AS165" s="453"/>
      <c r="AT165" s="453"/>
      <c r="AU165" s="454"/>
      <c r="AV165" s="452"/>
      <c r="AW165" s="453"/>
      <c r="AX165" s="453"/>
      <c r="AY165" s="453"/>
      <c r="AZ165" s="453"/>
      <c r="BA165" s="453"/>
      <c r="BB165" s="454"/>
      <c r="BC165" s="452"/>
      <c r="BD165" s="453"/>
      <c r="BE165" s="455"/>
      <c r="BF165" s="1168"/>
      <c r="BG165" s="1169"/>
      <c r="BH165" s="1170"/>
      <c r="BI165" s="1171"/>
      <c r="BJ165" s="1172"/>
      <c r="BK165" s="1173"/>
      <c r="BL165" s="1173"/>
      <c r="BM165" s="1173"/>
      <c r="BN165" s="1174"/>
    </row>
    <row r="166" spans="2:66" ht="20.25" customHeight="1" x14ac:dyDescent="0.15">
      <c r="B166" s="1211"/>
      <c r="C166" s="1212"/>
      <c r="D166" s="1213"/>
      <c r="E166" s="1188"/>
      <c r="F166" s="1189"/>
      <c r="G166" s="1214"/>
      <c r="H166" s="1215"/>
      <c r="I166" s="462"/>
      <c r="J166" s="463">
        <f>G165</f>
        <v>0</v>
      </c>
      <c r="K166" s="462"/>
      <c r="L166" s="463">
        <f>M165</f>
        <v>0</v>
      </c>
      <c r="M166" s="1216"/>
      <c r="N166" s="1217"/>
      <c r="O166" s="1218"/>
      <c r="P166" s="1219"/>
      <c r="Q166" s="1219"/>
      <c r="R166" s="1215"/>
      <c r="S166" s="1162"/>
      <c r="T166" s="1163"/>
      <c r="U166" s="1163"/>
      <c r="V166" s="1163"/>
      <c r="W166" s="1164"/>
      <c r="X166" s="456" t="s">
        <v>980</v>
      </c>
      <c r="Y166" s="457"/>
      <c r="Z166" s="458"/>
      <c r="AA166" s="444" t="str">
        <f>IF(AA165="","",VLOOKUP(AA165,勤務形態一覧表_シフト記号表!$C$6:$L$47,10,FALSE))</f>
        <v/>
      </c>
      <c r="AB166" s="445" t="str">
        <f>IF(AB165="","",VLOOKUP(AB165,勤務形態一覧表_シフト記号表!$C$6:$L$47,10,FALSE))</f>
        <v/>
      </c>
      <c r="AC166" s="445" t="str">
        <f>IF(AC165="","",VLOOKUP(AC165,勤務形態一覧表_シフト記号表!$C$6:$L$47,10,FALSE))</f>
        <v/>
      </c>
      <c r="AD166" s="445" t="str">
        <f>IF(AD165="","",VLOOKUP(AD165,勤務形態一覧表_シフト記号表!$C$6:$L$47,10,FALSE))</f>
        <v/>
      </c>
      <c r="AE166" s="445" t="str">
        <f>IF(AE165="","",VLOOKUP(AE165,勤務形態一覧表_シフト記号表!$C$6:$L$47,10,FALSE))</f>
        <v/>
      </c>
      <c r="AF166" s="445" t="str">
        <f>IF(AF165="","",VLOOKUP(AF165,勤務形態一覧表_シフト記号表!$C$6:$L$47,10,FALSE))</f>
        <v/>
      </c>
      <c r="AG166" s="446" t="str">
        <f>IF(AG165="","",VLOOKUP(AG165,勤務形態一覧表_シフト記号表!$C$6:$L$47,10,FALSE))</f>
        <v/>
      </c>
      <c r="AH166" s="444" t="str">
        <f>IF(AH165="","",VLOOKUP(AH165,勤務形態一覧表_シフト記号表!$C$6:$L$47,10,FALSE))</f>
        <v/>
      </c>
      <c r="AI166" s="445" t="str">
        <f>IF(AI165="","",VLOOKUP(AI165,勤務形態一覧表_シフト記号表!$C$6:$L$47,10,FALSE))</f>
        <v/>
      </c>
      <c r="AJ166" s="445" t="str">
        <f>IF(AJ165="","",VLOOKUP(AJ165,勤務形態一覧表_シフト記号表!$C$6:$L$47,10,FALSE))</f>
        <v/>
      </c>
      <c r="AK166" s="445" t="str">
        <f>IF(AK165="","",VLOOKUP(AK165,勤務形態一覧表_シフト記号表!$C$6:$L$47,10,FALSE))</f>
        <v/>
      </c>
      <c r="AL166" s="445" t="str">
        <f>IF(AL165="","",VLOOKUP(AL165,勤務形態一覧表_シフト記号表!$C$6:$L$47,10,FALSE))</f>
        <v/>
      </c>
      <c r="AM166" s="445" t="str">
        <f>IF(AM165="","",VLOOKUP(AM165,勤務形態一覧表_シフト記号表!$C$6:$L$47,10,FALSE))</f>
        <v/>
      </c>
      <c r="AN166" s="446" t="str">
        <f>IF(AN165="","",VLOOKUP(AN165,勤務形態一覧表_シフト記号表!$C$6:$L$47,10,FALSE))</f>
        <v/>
      </c>
      <c r="AO166" s="444" t="str">
        <f>IF(AO165="","",VLOOKUP(AO165,勤務形態一覧表_シフト記号表!$C$6:$L$47,10,FALSE))</f>
        <v/>
      </c>
      <c r="AP166" s="445" t="str">
        <f>IF(AP165="","",VLOOKUP(AP165,勤務形態一覧表_シフト記号表!$C$6:$L$47,10,FALSE))</f>
        <v/>
      </c>
      <c r="AQ166" s="445" t="str">
        <f>IF(AQ165="","",VLOOKUP(AQ165,勤務形態一覧表_シフト記号表!$C$6:$L$47,10,FALSE))</f>
        <v/>
      </c>
      <c r="AR166" s="445" t="str">
        <f>IF(AR165="","",VLOOKUP(AR165,勤務形態一覧表_シフト記号表!$C$6:$L$47,10,FALSE))</f>
        <v/>
      </c>
      <c r="AS166" s="445" t="str">
        <f>IF(AS165="","",VLOOKUP(AS165,勤務形態一覧表_シフト記号表!$C$6:$L$47,10,FALSE))</f>
        <v/>
      </c>
      <c r="AT166" s="445" t="str">
        <f>IF(AT165="","",VLOOKUP(AT165,勤務形態一覧表_シフト記号表!$C$6:$L$47,10,FALSE))</f>
        <v/>
      </c>
      <c r="AU166" s="446" t="str">
        <f>IF(AU165="","",VLOOKUP(AU165,勤務形態一覧表_シフト記号表!$C$6:$L$47,10,FALSE))</f>
        <v/>
      </c>
      <c r="AV166" s="444" t="str">
        <f>IF(AV165="","",VLOOKUP(AV165,勤務形態一覧表_シフト記号表!$C$6:$L$47,10,FALSE))</f>
        <v/>
      </c>
      <c r="AW166" s="445" t="str">
        <f>IF(AW165="","",VLOOKUP(AW165,勤務形態一覧表_シフト記号表!$C$6:$L$47,10,FALSE))</f>
        <v/>
      </c>
      <c r="AX166" s="445" t="str">
        <f>IF(AX165="","",VLOOKUP(AX165,勤務形態一覧表_シフト記号表!$C$6:$L$47,10,FALSE))</f>
        <v/>
      </c>
      <c r="AY166" s="445" t="str">
        <f>IF(AY165="","",VLOOKUP(AY165,勤務形態一覧表_シフト記号表!$C$6:$L$47,10,FALSE))</f>
        <v/>
      </c>
      <c r="AZ166" s="445" t="str">
        <f>IF(AZ165="","",VLOOKUP(AZ165,勤務形態一覧表_シフト記号表!$C$6:$L$47,10,FALSE))</f>
        <v/>
      </c>
      <c r="BA166" s="445" t="str">
        <f>IF(BA165="","",VLOOKUP(BA165,勤務形態一覧表_シフト記号表!$C$6:$L$47,10,FALSE))</f>
        <v/>
      </c>
      <c r="BB166" s="446" t="str">
        <f>IF(BB165="","",VLOOKUP(BB165,勤務形態一覧表_シフト記号表!$C$6:$L$47,10,FALSE))</f>
        <v/>
      </c>
      <c r="BC166" s="444" t="str">
        <f>IF(BC165="","",VLOOKUP(BC165,勤務形態一覧表_シフト記号表!$C$6:$L$47,10,FALSE))</f>
        <v/>
      </c>
      <c r="BD166" s="445" t="str">
        <f>IF(BD165="","",VLOOKUP(BD165,勤務形態一覧表_シフト記号表!$C$6:$L$47,10,FALSE))</f>
        <v/>
      </c>
      <c r="BE166" s="445" t="str">
        <f>IF(BE165="","",VLOOKUP(BE165,勤務形態一覧表_シフト記号表!$C$6:$L$47,10,FALSE))</f>
        <v/>
      </c>
      <c r="BF166" s="1208">
        <f>IF($BI$3="４週",SUM(AA166:BB166),IF($BI$3="暦月",SUM(AA166:BE166),""))</f>
        <v>0</v>
      </c>
      <c r="BG166" s="1209"/>
      <c r="BH166" s="1210">
        <f>IF($BI$3="４週",BF166/4,IF($BI$3="暦月",(BF166/($BI$8/7)),""))</f>
        <v>0</v>
      </c>
      <c r="BI166" s="1209"/>
      <c r="BJ166" s="1205"/>
      <c r="BK166" s="1206"/>
      <c r="BL166" s="1206"/>
      <c r="BM166" s="1206"/>
      <c r="BN166" s="1207"/>
    </row>
    <row r="167" spans="2:66" ht="20.25" customHeight="1" x14ac:dyDescent="0.15">
      <c r="B167" s="1183">
        <f>B165+1</f>
        <v>76</v>
      </c>
      <c r="C167" s="1185"/>
      <c r="D167" s="1187"/>
      <c r="E167" s="1188"/>
      <c r="F167" s="1189"/>
      <c r="G167" s="1193"/>
      <c r="H167" s="1194"/>
      <c r="I167" s="439"/>
      <c r="J167" s="440"/>
      <c r="K167" s="439"/>
      <c r="L167" s="440"/>
      <c r="M167" s="1197"/>
      <c r="N167" s="1198"/>
      <c r="O167" s="1201"/>
      <c r="P167" s="1202"/>
      <c r="Q167" s="1202"/>
      <c r="R167" s="1194"/>
      <c r="S167" s="1162"/>
      <c r="T167" s="1163"/>
      <c r="U167" s="1163"/>
      <c r="V167" s="1163"/>
      <c r="W167" s="1164"/>
      <c r="X167" s="459" t="s">
        <v>979</v>
      </c>
      <c r="Y167" s="460"/>
      <c r="Z167" s="461"/>
      <c r="AA167" s="452"/>
      <c r="AB167" s="453"/>
      <c r="AC167" s="453"/>
      <c r="AD167" s="453"/>
      <c r="AE167" s="453"/>
      <c r="AF167" s="453"/>
      <c r="AG167" s="454"/>
      <c r="AH167" s="452"/>
      <c r="AI167" s="453"/>
      <c r="AJ167" s="453"/>
      <c r="AK167" s="453"/>
      <c r="AL167" s="453"/>
      <c r="AM167" s="453"/>
      <c r="AN167" s="454"/>
      <c r="AO167" s="452"/>
      <c r="AP167" s="453"/>
      <c r="AQ167" s="453"/>
      <c r="AR167" s="453"/>
      <c r="AS167" s="453"/>
      <c r="AT167" s="453"/>
      <c r="AU167" s="454"/>
      <c r="AV167" s="452"/>
      <c r="AW167" s="453"/>
      <c r="AX167" s="453"/>
      <c r="AY167" s="453"/>
      <c r="AZ167" s="453"/>
      <c r="BA167" s="453"/>
      <c r="BB167" s="454"/>
      <c r="BC167" s="452"/>
      <c r="BD167" s="453"/>
      <c r="BE167" s="455"/>
      <c r="BF167" s="1168"/>
      <c r="BG167" s="1169"/>
      <c r="BH167" s="1170"/>
      <c r="BI167" s="1171"/>
      <c r="BJ167" s="1172"/>
      <c r="BK167" s="1173"/>
      <c r="BL167" s="1173"/>
      <c r="BM167" s="1173"/>
      <c r="BN167" s="1174"/>
    </row>
    <row r="168" spans="2:66" ht="20.25" customHeight="1" x14ac:dyDescent="0.15">
      <c r="B168" s="1211"/>
      <c r="C168" s="1212"/>
      <c r="D168" s="1213"/>
      <c r="E168" s="1188"/>
      <c r="F168" s="1189"/>
      <c r="G168" s="1214"/>
      <c r="H168" s="1215"/>
      <c r="I168" s="462"/>
      <c r="J168" s="463">
        <f>G167</f>
        <v>0</v>
      </c>
      <c r="K168" s="462"/>
      <c r="L168" s="463">
        <f>M167</f>
        <v>0</v>
      </c>
      <c r="M168" s="1216"/>
      <c r="N168" s="1217"/>
      <c r="O168" s="1218"/>
      <c r="P168" s="1219"/>
      <c r="Q168" s="1219"/>
      <c r="R168" s="1215"/>
      <c r="S168" s="1162"/>
      <c r="T168" s="1163"/>
      <c r="U168" s="1163"/>
      <c r="V168" s="1163"/>
      <c r="W168" s="1164"/>
      <c r="X168" s="456" t="s">
        <v>980</v>
      </c>
      <c r="Y168" s="457"/>
      <c r="Z168" s="458"/>
      <c r="AA168" s="444" t="str">
        <f>IF(AA167="","",VLOOKUP(AA167,勤務形態一覧表_シフト記号表!$C$6:$L$47,10,FALSE))</f>
        <v/>
      </c>
      <c r="AB168" s="445" t="str">
        <f>IF(AB167="","",VLOOKUP(AB167,勤務形態一覧表_シフト記号表!$C$6:$L$47,10,FALSE))</f>
        <v/>
      </c>
      <c r="AC168" s="445" t="str">
        <f>IF(AC167="","",VLOOKUP(AC167,勤務形態一覧表_シフト記号表!$C$6:$L$47,10,FALSE))</f>
        <v/>
      </c>
      <c r="AD168" s="445" t="str">
        <f>IF(AD167="","",VLOOKUP(AD167,勤務形態一覧表_シフト記号表!$C$6:$L$47,10,FALSE))</f>
        <v/>
      </c>
      <c r="AE168" s="445" t="str">
        <f>IF(AE167="","",VLOOKUP(AE167,勤務形態一覧表_シフト記号表!$C$6:$L$47,10,FALSE))</f>
        <v/>
      </c>
      <c r="AF168" s="445" t="str">
        <f>IF(AF167="","",VLOOKUP(AF167,勤務形態一覧表_シフト記号表!$C$6:$L$47,10,FALSE))</f>
        <v/>
      </c>
      <c r="AG168" s="446" t="str">
        <f>IF(AG167="","",VLOOKUP(AG167,勤務形態一覧表_シフト記号表!$C$6:$L$47,10,FALSE))</f>
        <v/>
      </c>
      <c r="AH168" s="444" t="str">
        <f>IF(AH167="","",VLOOKUP(AH167,勤務形態一覧表_シフト記号表!$C$6:$L$47,10,FALSE))</f>
        <v/>
      </c>
      <c r="AI168" s="445" t="str">
        <f>IF(AI167="","",VLOOKUP(AI167,勤務形態一覧表_シフト記号表!$C$6:$L$47,10,FALSE))</f>
        <v/>
      </c>
      <c r="AJ168" s="445" t="str">
        <f>IF(AJ167="","",VLOOKUP(AJ167,勤務形態一覧表_シフト記号表!$C$6:$L$47,10,FALSE))</f>
        <v/>
      </c>
      <c r="AK168" s="445" t="str">
        <f>IF(AK167="","",VLOOKUP(AK167,勤務形態一覧表_シフト記号表!$C$6:$L$47,10,FALSE))</f>
        <v/>
      </c>
      <c r="AL168" s="445" t="str">
        <f>IF(AL167="","",VLOOKUP(AL167,勤務形態一覧表_シフト記号表!$C$6:$L$47,10,FALSE))</f>
        <v/>
      </c>
      <c r="AM168" s="445" t="str">
        <f>IF(AM167="","",VLOOKUP(AM167,勤務形態一覧表_シフト記号表!$C$6:$L$47,10,FALSE))</f>
        <v/>
      </c>
      <c r="AN168" s="446" t="str">
        <f>IF(AN167="","",VLOOKUP(AN167,勤務形態一覧表_シフト記号表!$C$6:$L$47,10,FALSE))</f>
        <v/>
      </c>
      <c r="AO168" s="444" t="str">
        <f>IF(AO167="","",VLOOKUP(AO167,勤務形態一覧表_シフト記号表!$C$6:$L$47,10,FALSE))</f>
        <v/>
      </c>
      <c r="AP168" s="445" t="str">
        <f>IF(AP167="","",VLOOKUP(AP167,勤務形態一覧表_シフト記号表!$C$6:$L$47,10,FALSE))</f>
        <v/>
      </c>
      <c r="AQ168" s="445" t="str">
        <f>IF(AQ167="","",VLOOKUP(AQ167,勤務形態一覧表_シフト記号表!$C$6:$L$47,10,FALSE))</f>
        <v/>
      </c>
      <c r="AR168" s="445" t="str">
        <f>IF(AR167="","",VLOOKUP(AR167,勤務形態一覧表_シフト記号表!$C$6:$L$47,10,FALSE))</f>
        <v/>
      </c>
      <c r="AS168" s="445" t="str">
        <f>IF(AS167="","",VLOOKUP(AS167,勤務形態一覧表_シフト記号表!$C$6:$L$47,10,FALSE))</f>
        <v/>
      </c>
      <c r="AT168" s="445" t="str">
        <f>IF(AT167="","",VLOOKUP(AT167,勤務形態一覧表_シフト記号表!$C$6:$L$47,10,FALSE))</f>
        <v/>
      </c>
      <c r="AU168" s="446" t="str">
        <f>IF(AU167="","",VLOOKUP(AU167,勤務形態一覧表_シフト記号表!$C$6:$L$47,10,FALSE))</f>
        <v/>
      </c>
      <c r="AV168" s="444" t="str">
        <f>IF(AV167="","",VLOOKUP(AV167,勤務形態一覧表_シフト記号表!$C$6:$L$47,10,FALSE))</f>
        <v/>
      </c>
      <c r="AW168" s="445" t="str">
        <f>IF(AW167="","",VLOOKUP(AW167,勤務形態一覧表_シフト記号表!$C$6:$L$47,10,FALSE))</f>
        <v/>
      </c>
      <c r="AX168" s="445" t="str">
        <f>IF(AX167="","",VLOOKUP(AX167,勤務形態一覧表_シフト記号表!$C$6:$L$47,10,FALSE))</f>
        <v/>
      </c>
      <c r="AY168" s="445" t="str">
        <f>IF(AY167="","",VLOOKUP(AY167,勤務形態一覧表_シフト記号表!$C$6:$L$47,10,FALSE))</f>
        <v/>
      </c>
      <c r="AZ168" s="445" t="str">
        <f>IF(AZ167="","",VLOOKUP(AZ167,勤務形態一覧表_シフト記号表!$C$6:$L$47,10,FALSE))</f>
        <v/>
      </c>
      <c r="BA168" s="445" t="str">
        <f>IF(BA167="","",VLOOKUP(BA167,勤務形態一覧表_シフト記号表!$C$6:$L$47,10,FALSE))</f>
        <v/>
      </c>
      <c r="BB168" s="446" t="str">
        <f>IF(BB167="","",VLOOKUP(BB167,勤務形態一覧表_シフト記号表!$C$6:$L$47,10,FALSE))</f>
        <v/>
      </c>
      <c r="BC168" s="444" t="str">
        <f>IF(BC167="","",VLOOKUP(BC167,勤務形態一覧表_シフト記号表!$C$6:$L$47,10,FALSE))</f>
        <v/>
      </c>
      <c r="BD168" s="445" t="str">
        <f>IF(BD167="","",VLOOKUP(BD167,勤務形態一覧表_シフト記号表!$C$6:$L$47,10,FALSE))</f>
        <v/>
      </c>
      <c r="BE168" s="445" t="str">
        <f>IF(BE167="","",VLOOKUP(BE167,勤務形態一覧表_シフト記号表!$C$6:$L$47,10,FALSE))</f>
        <v/>
      </c>
      <c r="BF168" s="1208">
        <f>IF($BI$3="４週",SUM(AA168:BB168),IF($BI$3="暦月",SUM(AA168:BE168),""))</f>
        <v>0</v>
      </c>
      <c r="BG168" s="1209"/>
      <c r="BH168" s="1210">
        <f>IF($BI$3="４週",BF168/4,IF($BI$3="暦月",(BF168/($BI$8/7)),""))</f>
        <v>0</v>
      </c>
      <c r="BI168" s="1209"/>
      <c r="BJ168" s="1205"/>
      <c r="BK168" s="1206"/>
      <c r="BL168" s="1206"/>
      <c r="BM168" s="1206"/>
      <c r="BN168" s="1207"/>
    </row>
    <row r="169" spans="2:66" ht="20.25" customHeight="1" x14ac:dyDescent="0.15">
      <c r="B169" s="1183">
        <f>B167+1</f>
        <v>77</v>
      </c>
      <c r="C169" s="1185"/>
      <c r="D169" s="1187"/>
      <c r="E169" s="1188"/>
      <c r="F169" s="1189"/>
      <c r="G169" s="1193"/>
      <c r="H169" s="1194"/>
      <c r="I169" s="439"/>
      <c r="J169" s="440"/>
      <c r="K169" s="439"/>
      <c r="L169" s="440"/>
      <c r="M169" s="1197"/>
      <c r="N169" s="1198"/>
      <c r="O169" s="1201"/>
      <c r="P169" s="1202"/>
      <c r="Q169" s="1202"/>
      <c r="R169" s="1194"/>
      <c r="S169" s="1162"/>
      <c r="T169" s="1163"/>
      <c r="U169" s="1163"/>
      <c r="V169" s="1163"/>
      <c r="W169" s="1164"/>
      <c r="X169" s="459" t="s">
        <v>979</v>
      </c>
      <c r="Y169" s="460"/>
      <c r="Z169" s="461"/>
      <c r="AA169" s="452"/>
      <c r="AB169" s="453"/>
      <c r="AC169" s="453"/>
      <c r="AD169" s="453"/>
      <c r="AE169" s="453"/>
      <c r="AF169" s="453"/>
      <c r="AG169" s="454"/>
      <c r="AH169" s="452"/>
      <c r="AI169" s="453"/>
      <c r="AJ169" s="453"/>
      <c r="AK169" s="453"/>
      <c r="AL169" s="453"/>
      <c r="AM169" s="453"/>
      <c r="AN169" s="454"/>
      <c r="AO169" s="452"/>
      <c r="AP169" s="453"/>
      <c r="AQ169" s="453"/>
      <c r="AR169" s="453"/>
      <c r="AS169" s="453"/>
      <c r="AT169" s="453"/>
      <c r="AU169" s="454"/>
      <c r="AV169" s="452"/>
      <c r="AW169" s="453"/>
      <c r="AX169" s="453"/>
      <c r="AY169" s="453"/>
      <c r="AZ169" s="453"/>
      <c r="BA169" s="453"/>
      <c r="BB169" s="454"/>
      <c r="BC169" s="452"/>
      <c r="BD169" s="453"/>
      <c r="BE169" s="455"/>
      <c r="BF169" s="1168"/>
      <c r="BG169" s="1169"/>
      <c r="BH169" s="1170"/>
      <c r="BI169" s="1171"/>
      <c r="BJ169" s="1172"/>
      <c r="BK169" s="1173"/>
      <c r="BL169" s="1173"/>
      <c r="BM169" s="1173"/>
      <c r="BN169" s="1174"/>
    </row>
    <row r="170" spans="2:66" ht="20.25" customHeight="1" x14ac:dyDescent="0.15">
      <c r="B170" s="1211"/>
      <c r="C170" s="1212"/>
      <c r="D170" s="1213"/>
      <c r="E170" s="1188"/>
      <c r="F170" s="1189"/>
      <c r="G170" s="1214"/>
      <c r="H170" s="1215"/>
      <c r="I170" s="462"/>
      <c r="J170" s="463">
        <f>G169</f>
        <v>0</v>
      </c>
      <c r="K170" s="462"/>
      <c r="L170" s="463">
        <f>M169</f>
        <v>0</v>
      </c>
      <c r="M170" s="1216"/>
      <c r="N170" s="1217"/>
      <c r="O170" s="1218"/>
      <c r="P170" s="1219"/>
      <c r="Q170" s="1219"/>
      <c r="R170" s="1215"/>
      <c r="S170" s="1162"/>
      <c r="T170" s="1163"/>
      <c r="U170" s="1163"/>
      <c r="V170" s="1163"/>
      <c r="W170" s="1164"/>
      <c r="X170" s="456" t="s">
        <v>980</v>
      </c>
      <c r="Y170" s="457"/>
      <c r="Z170" s="458"/>
      <c r="AA170" s="444" t="str">
        <f>IF(AA169="","",VLOOKUP(AA169,勤務形態一覧表_シフト記号表!$C$6:$L$47,10,FALSE))</f>
        <v/>
      </c>
      <c r="AB170" s="445" t="str">
        <f>IF(AB169="","",VLOOKUP(AB169,勤務形態一覧表_シフト記号表!$C$6:$L$47,10,FALSE))</f>
        <v/>
      </c>
      <c r="AC170" s="445" t="str">
        <f>IF(AC169="","",VLOOKUP(AC169,勤務形態一覧表_シフト記号表!$C$6:$L$47,10,FALSE))</f>
        <v/>
      </c>
      <c r="AD170" s="445" t="str">
        <f>IF(AD169="","",VLOOKUP(AD169,勤務形態一覧表_シフト記号表!$C$6:$L$47,10,FALSE))</f>
        <v/>
      </c>
      <c r="AE170" s="445" t="str">
        <f>IF(AE169="","",VLOOKUP(AE169,勤務形態一覧表_シフト記号表!$C$6:$L$47,10,FALSE))</f>
        <v/>
      </c>
      <c r="AF170" s="445" t="str">
        <f>IF(AF169="","",VLOOKUP(AF169,勤務形態一覧表_シフト記号表!$C$6:$L$47,10,FALSE))</f>
        <v/>
      </c>
      <c r="AG170" s="446" t="str">
        <f>IF(AG169="","",VLOOKUP(AG169,勤務形態一覧表_シフト記号表!$C$6:$L$47,10,FALSE))</f>
        <v/>
      </c>
      <c r="AH170" s="444" t="str">
        <f>IF(AH169="","",VLOOKUP(AH169,勤務形態一覧表_シフト記号表!$C$6:$L$47,10,FALSE))</f>
        <v/>
      </c>
      <c r="AI170" s="445" t="str">
        <f>IF(AI169="","",VLOOKUP(AI169,勤務形態一覧表_シフト記号表!$C$6:$L$47,10,FALSE))</f>
        <v/>
      </c>
      <c r="AJ170" s="445" t="str">
        <f>IF(AJ169="","",VLOOKUP(AJ169,勤務形態一覧表_シフト記号表!$C$6:$L$47,10,FALSE))</f>
        <v/>
      </c>
      <c r="AK170" s="445" t="str">
        <f>IF(AK169="","",VLOOKUP(AK169,勤務形態一覧表_シフト記号表!$C$6:$L$47,10,FALSE))</f>
        <v/>
      </c>
      <c r="AL170" s="445" t="str">
        <f>IF(AL169="","",VLOOKUP(AL169,勤務形態一覧表_シフト記号表!$C$6:$L$47,10,FALSE))</f>
        <v/>
      </c>
      <c r="AM170" s="445" t="str">
        <f>IF(AM169="","",VLOOKUP(AM169,勤務形態一覧表_シフト記号表!$C$6:$L$47,10,FALSE))</f>
        <v/>
      </c>
      <c r="AN170" s="446" t="str">
        <f>IF(AN169="","",VLOOKUP(AN169,勤務形態一覧表_シフト記号表!$C$6:$L$47,10,FALSE))</f>
        <v/>
      </c>
      <c r="AO170" s="444" t="str">
        <f>IF(AO169="","",VLOOKUP(AO169,勤務形態一覧表_シフト記号表!$C$6:$L$47,10,FALSE))</f>
        <v/>
      </c>
      <c r="AP170" s="445" t="str">
        <f>IF(AP169="","",VLOOKUP(AP169,勤務形態一覧表_シフト記号表!$C$6:$L$47,10,FALSE))</f>
        <v/>
      </c>
      <c r="AQ170" s="445" t="str">
        <f>IF(AQ169="","",VLOOKUP(AQ169,勤務形態一覧表_シフト記号表!$C$6:$L$47,10,FALSE))</f>
        <v/>
      </c>
      <c r="AR170" s="445" t="str">
        <f>IF(AR169="","",VLOOKUP(AR169,勤務形態一覧表_シフト記号表!$C$6:$L$47,10,FALSE))</f>
        <v/>
      </c>
      <c r="AS170" s="445" t="str">
        <f>IF(AS169="","",VLOOKUP(AS169,勤務形態一覧表_シフト記号表!$C$6:$L$47,10,FALSE))</f>
        <v/>
      </c>
      <c r="AT170" s="445" t="str">
        <f>IF(AT169="","",VLOOKUP(AT169,勤務形態一覧表_シフト記号表!$C$6:$L$47,10,FALSE))</f>
        <v/>
      </c>
      <c r="AU170" s="446" t="str">
        <f>IF(AU169="","",VLOOKUP(AU169,勤務形態一覧表_シフト記号表!$C$6:$L$47,10,FALSE))</f>
        <v/>
      </c>
      <c r="AV170" s="444" t="str">
        <f>IF(AV169="","",VLOOKUP(AV169,勤務形態一覧表_シフト記号表!$C$6:$L$47,10,FALSE))</f>
        <v/>
      </c>
      <c r="AW170" s="445" t="str">
        <f>IF(AW169="","",VLOOKUP(AW169,勤務形態一覧表_シフト記号表!$C$6:$L$47,10,FALSE))</f>
        <v/>
      </c>
      <c r="AX170" s="445" t="str">
        <f>IF(AX169="","",VLOOKUP(AX169,勤務形態一覧表_シフト記号表!$C$6:$L$47,10,FALSE))</f>
        <v/>
      </c>
      <c r="AY170" s="445" t="str">
        <f>IF(AY169="","",VLOOKUP(AY169,勤務形態一覧表_シフト記号表!$C$6:$L$47,10,FALSE))</f>
        <v/>
      </c>
      <c r="AZ170" s="445" t="str">
        <f>IF(AZ169="","",VLOOKUP(AZ169,勤務形態一覧表_シフト記号表!$C$6:$L$47,10,FALSE))</f>
        <v/>
      </c>
      <c r="BA170" s="445" t="str">
        <f>IF(BA169="","",VLOOKUP(BA169,勤務形態一覧表_シフト記号表!$C$6:$L$47,10,FALSE))</f>
        <v/>
      </c>
      <c r="BB170" s="446" t="str">
        <f>IF(BB169="","",VLOOKUP(BB169,勤務形態一覧表_シフト記号表!$C$6:$L$47,10,FALSE))</f>
        <v/>
      </c>
      <c r="BC170" s="444" t="str">
        <f>IF(BC169="","",VLOOKUP(BC169,勤務形態一覧表_シフト記号表!$C$6:$L$47,10,FALSE))</f>
        <v/>
      </c>
      <c r="BD170" s="445" t="str">
        <f>IF(BD169="","",VLOOKUP(BD169,勤務形態一覧表_シフト記号表!$C$6:$L$47,10,FALSE))</f>
        <v/>
      </c>
      <c r="BE170" s="445" t="str">
        <f>IF(BE169="","",VLOOKUP(BE169,勤務形態一覧表_シフト記号表!$C$6:$L$47,10,FALSE))</f>
        <v/>
      </c>
      <c r="BF170" s="1208">
        <f>IF($BI$3="４週",SUM(AA170:BB170),IF($BI$3="暦月",SUM(AA170:BE170),""))</f>
        <v>0</v>
      </c>
      <c r="BG170" s="1209"/>
      <c r="BH170" s="1210">
        <f>IF($BI$3="４週",BF170/4,IF($BI$3="暦月",(BF170/($BI$8/7)),""))</f>
        <v>0</v>
      </c>
      <c r="BI170" s="1209"/>
      <c r="BJ170" s="1205"/>
      <c r="BK170" s="1206"/>
      <c r="BL170" s="1206"/>
      <c r="BM170" s="1206"/>
      <c r="BN170" s="1207"/>
    </row>
    <row r="171" spans="2:66" ht="20.25" customHeight="1" x14ac:dyDescent="0.15">
      <c r="B171" s="1183">
        <f>B169+1</f>
        <v>78</v>
      </c>
      <c r="C171" s="1185"/>
      <c r="D171" s="1187"/>
      <c r="E171" s="1188"/>
      <c r="F171" s="1189"/>
      <c r="G171" s="1193"/>
      <c r="H171" s="1194"/>
      <c r="I171" s="439"/>
      <c r="J171" s="440"/>
      <c r="K171" s="439"/>
      <c r="L171" s="440"/>
      <c r="M171" s="1197"/>
      <c r="N171" s="1198"/>
      <c r="O171" s="1201"/>
      <c r="P171" s="1202"/>
      <c r="Q171" s="1202"/>
      <c r="R171" s="1194"/>
      <c r="S171" s="1162"/>
      <c r="T171" s="1163"/>
      <c r="U171" s="1163"/>
      <c r="V171" s="1163"/>
      <c r="W171" s="1164"/>
      <c r="X171" s="459" t="s">
        <v>979</v>
      </c>
      <c r="Y171" s="460"/>
      <c r="Z171" s="461"/>
      <c r="AA171" s="452"/>
      <c r="AB171" s="453"/>
      <c r="AC171" s="453"/>
      <c r="AD171" s="453"/>
      <c r="AE171" s="453"/>
      <c r="AF171" s="453"/>
      <c r="AG171" s="454"/>
      <c r="AH171" s="452"/>
      <c r="AI171" s="453"/>
      <c r="AJ171" s="453"/>
      <c r="AK171" s="453"/>
      <c r="AL171" s="453"/>
      <c r="AM171" s="453"/>
      <c r="AN171" s="454"/>
      <c r="AO171" s="452"/>
      <c r="AP171" s="453"/>
      <c r="AQ171" s="453"/>
      <c r="AR171" s="453"/>
      <c r="AS171" s="453"/>
      <c r="AT171" s="453"/>
      <c r="AU171" s="454"/>
      <c r="AV171" s="452"/>
      <c r="AW171" s="453"/>
      <c r="AX171" s="453"/>
      <c r="AY171" s="453"/>
      <c r="AZ171" s="453"/>
      <c r="BA171" s="453"/>
      <c r="BB171" s="454"/>
      <c r="BC171" s="452"/>
      <c r="BD171" s="453"/>
      <c r="BE171" s="455"/>
      <c r="BF171" s="1168"/>
      <c r="BG171" s="1169"/>
      <c r="BH171" s="1170"/>
      <c r="BI171" s="1171"/>
      <c r="BJ171" s="1172"/>
      <c r="BK171" s="1173"/>
      <c r="BL171" s="1173"/>
      <c r="BM171" s="1173"/>
      <c r="BN171" s="1174"/>
    </row>
    <row r="172" spans="2:66" ht="20.25" customHeight="1" x14ac:dyDescent="0.15">
      <c r="B172" s="1211"/>
      <c r="C172" s="1212"/>
      <c r="D172" s="1213"/>
      <c r="E172" s="1188"/>
      <c r="F172" s="1189"/>
      <c r="G172" s="1214"/>
      <c r="H172" s="1215"/>
      <c r="I172" s="462"/>
      <c r="J172" s="463">
        <f>G171</f>
        <v>0</v>
      </c>
      <c r="K172" s="462"/>
      <c r="L172" s="463">
        <f>M171</f>
        <v>0</v>
      </c>
      <c r="M172" s="1216"/>
      <c r="N172" s="1217"/>
      <c r="O172" s="1218"/>
      <c r="P172" s="1219"/>
      <c r="Q172" s="1219"/>
      <c r="R172" s="1215"/>
      <c r="S172" s="1162"/>
      <c r="T172" s="1163"/>
      <c r="U172" s="1163"/>
      <c r="V172" s="1163"/>
      <c r="W172" s="1164"/>
      <c r="X172" s="456" t="s">
        <v>980</v>
      </c>
      <c r="Y172" s="457"/>
      <c r="Z172" s="458"/>
      <c r="AA172" s="444" t="str">
        <f>IF(AA171="","",VLOOKUP(AA171,勤務形態一覧表_シフト記号表!$C$6:$L$47,10,FALSE))</f>
        <v/>
      </c>
      <c r="AB172" s="445" t="str">
        <f>IF(AB171="","",VLOOKUP(AB171,勤務形態一覧表_シフト記号表!$C$6:$L$47,10,FALSE))</f>
        <v/>
      </c>
      <c r="AC172" s="445" t="str">
        <f>IF(AC171="","",VLOOKUP(AC171,勤務形態一覧表_シフト記号表!$C$6:$L$47,10,FALSE))</f>
        <v/>
      </c>
      <c r="AD172" s="445" t="str">
        <f>IF(AD171="","",VLOOKUP(AD171,勤務形態一覧表_シフト記号表!$C$6:$L$47,10,FALSE))</f>
        <v/>
      </c>
      <c r="AE172" s="445" t="str">
        <f>IF(AE171="","",VLOOKUP(AE171,勤務形態一覧表_シフト記号表!$C$6:$L$47,10,FALSE))</f>
        <v/>
      </c>
      <c r="AF172" s="445" t="str">
        <f>IF(AF171="","",VLOOKUP(AF171,勤務形態一覧表_シフト記号表!$C$6:$L$47,10,FALSE))</f>
        <v/>
      </c>
      <c r="AG172" s="446" t="str">
        <f>IF(AG171="","",VLOOKUP(AG171,勤務形態一覧表_シフト記号表!$C$6:$L$47,10,FALSE))</f>
        <v/>
      </c>
      <c r="AH172" s="444" t="str">
        <f>IF(AH171="","",VLOOKUP(AH171,勤務形態一覧表_シフト記号表!$C$6:$L$47,10,FALSE))</f>
        <v/>
      </c>
      <c r="AI172" s="445" t="str">
        <f>IF(AI171="","",VLOOKUP(AI171,勤務形態一覧表_シフト記号表!$C$6:$L$47,10,FALSE))</f>
        <v/>
      </c>
      <c r="AJ172" s="445" t="str">
        <f>IF(AJ171="","",VLOOKUP(AJ171,勤務形態一覧表_シフト記号表!$C$6:$L$47,10,FALSE))</f>
        <v/>
      </c>
      <c r="AK172" s="445" t="str">
        <f>IF(AK171="","",VLOOKUP(AK171,勤務形態一覧表_シフト記号表!$C$6:$L$47,10,FALSE))</f>
        <v/>
      </c>
      <c r="AL172" s="445" t="str">
        <f>IF(AL171="","",VLOOKUP(AL171,勤務形態一覧表_シフト記号表!$C$6:$L$47,10,FALSE))</f>
        <v/>
      </c>
      <c r="AM172" s="445" t="str">
        <f>IF(AM171="","",VLOOKUP(AM171,勤務形態一覧表_シフト記号表!$C$6:$L$47,10,FALSE))</f>
        <v/>
      </c>
      <c r="AN172" s="446" t="str">
        <f>IF(AN171="","",VLOOKUP(AN171,勤務形態一覧表_シフト記号表!$C$6:$L$47,10,FALSE))</f>
        <v/>
      </c>
      <c r="AO172" s="444" t="str">
        <f>IF(AO171="","",VLOOKUP(AO171,勤務形態一覧表_シフト記号表!$C$6:$L$47,10,FALSE))</f>
        <v/>
      </c>
      <c r="AP172" s="445" t="str">
        <f>IF(AP171="","",VLOOKUP(AP171,勤務形態一覧表_シフト記号表!$C$6:$L$47,10,FALSE))</f>
        <v/>
      </c>
      <c r="AQ172" s="445" t="str">
        <f>IF(AQ171="","",VLOOKUP(AQ171,勤務形態一覧表_シフト記号表!$C$6:$L$47,10,FALSE))</f>
        <v/>
      </c>
      <c r="AR172" s="445" t="str">
        <f>IF(AR171="","",VLOOKUP(AR171,勤務形態一覧表_シフト記号表!$C$6:$L$47,10,FALSE))</f>
        <v/>
      </c>
      <c r="AS172" s="445" t="str">
        <f>IF(AS171="","",VLOOKUP(AS171,勤務形態一覧表_シフト記号表!$C$6:$L$47,10,FALSE))</f>
        <v/>
      </c>
      <c r="AT172" s="445" t="str">
        <f>IF(AT171="","",VLOOKUP(AT171,勤務形態一覧表_シフト記号表!$C$6:$L$47,10,FALSE))</f>
        <v/>
      </c>
      <c r="AU172" s="446" t="str">
        <f>IF(AU171="","",VLOOKUP(AU171,勤務形態一覧表_シフト記号表!$C$6:$L$47,10,FALSE))</f>
        <v/>
      </c>
      <c r="AV172" s="444" t="str">
        <f>IF(AV171="","",VLOOKUP(AV171,勤務形態一覧表_シフト記号表!$C$6:$L$47,10,FALSE))</f>
        <v/>
      </c>
      <c r="AW172" s="445" t="str">
        <f>IF(AW171="","",VLOOKUP(AW171,勤務形態一覧表_シフト記号表!$C$6:$L$47,10,FALSE))</f>
        <v/>
      </c>
      <c r="AX172" s="445" t="str">
        <f>IF(AX171="","",VLOOKUP(AX171,勤務形態一覧表_シフト記号表!$C$6:$L$47,10,FALSE))</f>
        <v/>
      </c>
      <c r="AY172" s="445" t="str">
        <f>IF(AY171="","",VLOOKUP(AY171,勤務形態一覧表_シフト記号表!$C$6:$L$47,10,FALSE))</f>
        <v/>
      </c>
      <c r="AZ172" s="445" t="str">
        <f>IF(AZ171="","",VLOOKUP(AZ171,勤務形態一覧表_シフト記号表!$C$6:$L$47,10,FALSE))</f>
        <v/>
      </c>
      <c r="BA172" s="445" t="str">
        <f>IF(BA171="","",VLOOKUP(BA171,勤務形態一覧表_シフト記号表!$C$6:$L$47,10,FALSE))</f>
        <v/>
      </c>
      <c r="BB172" s="446" t="str">
        <f>IF(BB171="","",VLOOKUP(BB171,勤務形態一覧表_シフト記号表!$C$6:$L$47,10,FALSE))</f>
        <v/>
      </c>
      <c r="BC172" s="444" t="str">
        <f>IF(BC171="","",VLOOKUP(BC171,勤務形態一覧表_シフト記号表!$C$6:$L$47,10,FALSE))</f>
        <v/>
      </c>
      <c r="BD172" s="445" t="str">
        <f>IF(BD171="","",VLOOKUP(BD171,勤務形態一覧表_シフト記号表!$C$6:$L$47,10,FALSE))</f>
        <v/>
      </c>
      <c r="BE172" s="445" t="str">
        <f>IF(BE171="","",VLOOKUP(BE171,勤務形態一覧表_シフト記号表!$C$6:$L$47,10,FALSE))</f>
        <v/>
      </c>
      <c r="BF172" s="1208">
        <f>IF($BI$3="４週",SUM(AA172:BB172),IF($BI$3="暦月",SUM(AA172:BE172),""))</f>
        <v>0</v>
      </c>
      <c r="BG172" s="1209"/>
      <c r="BH172" s="1210">
        <f>IF($BI$3="４週",BF172/4,IF($BI$3="暦月",(BF172/($BI$8/7)),""))</f>
        <v>0</v>
      </c>
      <c r="BI172" s="1209"/>
      <c r="BJ172" s="1205"/>
      <c r="BK172" s="1206"/>
      <c r="BL172" s="1206"/>
      <c r="BM172" s="1206"/>
      <c r="BN172" s="1207"/>
    </row>
    <row r="173" spans="2:66" ht="20.25" customHeight="1" x14ac:dyDescent="0.15">
      <c r="B173" s="1183">
        <f>B171+1</f>
        <v>79</v>
      </c>
      <c r="C173" s="1185"/>
      <c r="D173" s="1187"/>
      <c r="E173" s="1188"/>
      <c r="F173" s="1189"/>
      <c r="G173" s="1193"/>
      <c r="H173" s="1194"/>
      <c r="I173" s="439"/>
      <c r="J173" s="440"/>
      <c r="K173" s="439"/>
      <c r="L173" s="440"/>
      <c r="M173" s="1197"/>
      <c r="N173" s="1198"/>
      <c r="O173" s="1201"/>
      <c r="P173" s="1202"/>
      <c r="Q173" s="1202"/>
      <c r="R173" s="1194"/>
      <c r="S173" s="1162"/>
      <c r="T173" s="1163"/>
      <c r="U173" s="1163"/>
      <c r="V173" s="1163"/>
      <c r="W173" s="1164"/>
      <c r="X173" s="459" t="s">
        <v>979</v>
      </c>
      <c r="Y173" s="460"/>
      <c r="Z173" s="461"/>
      <c r="AA173" s="452"/>
      <c r="AB173" s="453"/>
      <c r="AC173" s="453"/>
      <c r="AD173" s="453"/>
      <c r="AE173" s="453"/>
      <c r="AF173" s="453"/>
      <c r="AG173" s="454"/>
      <c r="AH173" s="452"/>
      <c r="AI173" s="453"/>
      <c r="AJ173" s="453"/>
      <c r="AK173" s="453"/>
      <c r="AL173" s="453"/>
      <c r="AM173" s="453"/>
      <c r="AN173" s="454"/>
      <c r="AO173" s="452"/>
      <c r="AP173" s="453"/>
      <c r="AQ173" s="453"/>
      <c r="AR173" s="453"/>
      <c r="AS173" s="453"/>
      <c r="AT173" s="453"/>
      <c r="AU173" s="454"/>
      <c r="AV173" s="452"/>
      <c r="AW173" s="453"/>
      <c r="AX173" s="453"/>
      <c r="AY173" s="453"/>
      <c r="AZ173" s="453"/>
      <c r="BA173" s="453"/>
      <c r="BB173" s="454"/>
      <c r="BC173" s="452"/>
      <c r="BD173" s="453"/>
      <c r="BE173" s="455"/>
      <c r="BF173" s="1168"/>
      <c r="BG173" s="1169"/>
      <c r="BH173" s="1170"/>
      <c r="BI173" s="1171"/>
      <c r="BJ173" s="1172"/>
      <c r="BK173" s="1173"/>
      <c r="BL173" s="1173"/>
      <c r="BM173" s="1173"/>
      <c r="BN173" s="1174"/>
    </row>
    <row r="174" spans="2:66" ht="20.25" customHeight="1" x14ac:dyDescent="0.15">
      <c r="B174" s="1211"/>
      <c r="C174" s="1212"/>
      <c r="D174" s="1213"/>
      <c r="E174" s="1188"/>
      <c r="F174" s="1189"/>
      <c r="G174" s="1214"/>
      <c r="H174" s="1215"/>
      <c r="I174" s="462"/>
      <c r="J174" s="463">
        <f>G173</f>
        <v>0</v>
      </c>
      <c r="K174" s="462"/>
      <c r="L174" s="463">
        <f>M173</f>
        <v>0</v>
      </c>
      <c r="M174" s="1216"/>
      <c r="N174" s="1217"/>
      <c r="O174" s="1218"/>
      <c r="P174" s="1219"/>
      <c r="Q174" s="1219"/>
      <c r="R174" s="1215"/>
      <c r="S174" s="1162"/>
      <c r="T174" s="1163"/>
      <c r="U174" s="1163"/>
      <c r="V174" s="1163"/>
      <c r="W174" s="1164"/>
      <c r="X174" s="456" t="s">
        <v>980</v>
      </c>
      <c r="Y174" s="457"/>
      <c r="Z174" s="458"/>
      <c r="AA174" s="444" t="str">
        <f>IF(AA173="","",VLOOKUP(AA173,勤務形態一覧表_シフト記号表!$C$6:$L$47,10,FALSE))</f>
        <v/>
      </c>
      <c r="AB174" s="445" t="str">
        <f>IF(AB173="","",VLOOKUP(AB173,勤務形態一覧表_シフト記号表!$C$6:$L$47,10,FALSE))</f>
        <v/>
      </c>
      <c r="AC174" s="445" t="str">
        <f>IF(AC173="","",VLOOKUP(AC173,勤務形態一覧表_シフト記号表!$C$6:$L$47,10,FALSE))</f>
        <v/>
      </c>
      <c r="AD174" s="445" t="str">
        <f>IF(AD173="","",VLOOKUP(AD173,勤務形態一覧表_シフト記号表!$C$6:$L$47,10,FALSE))</f>
        <v/>
      </c>
      <c r="AE174" s="445" t="str">
        <f>IF(AE173="","",VLOOKUP(AE173,勤務形態一覧表_シフト記号表!$C$6:$L$47,10,FALSE))</f>
        <v/>
      </c>
      <c r="AF174" s="445" t="str">
        <f>IF(AF173="","",VLOOKUP(AF173,勤務形態一覧表_シフト記号表!$C$6:$L$47,10,FALSE))</f>
        <v/>
      </c>
      <c r="AG174" s="446" t="str">
        <f>IF(AG173="","",VLOOKUP(AG173,勤務形態一覧表_シフト記号表!$C$6:$L$47,10,FALSE))</f>
        <v/>
      </c>
      <c r="AH174" s="444" t="str">
        <f>IF(AH173="","",VLOOKUP(AH173,勤務形態一覧表_シフト記号表!$C$6:$L$47,10,FALSE))</f>
        <v/>
      </c>
      <c r="AI174" s="445" t="str">
        <f>IF(AI173="","",VLOOKUP(AI173,勤務形態一覧表_シフト記号表!$C$6:$L$47,10,FALSE))</f>
        <v/>
      </c>
      <c r="AJ174" s="445" t="str">
        <f>IF(AJ173="","",VLOOKUP(AJ173,勤務形態一覧表_シフト記号表!$C$6:$L$47,10,FALSE))</f>
        <v/>
      </c>
      <c r="AK174" s="445" t="str">
        <f>IF(AK173="","",VLOOKUP(AK173,勤務形態一覧表_シフト記号表!$C$6:$L$47,10,FALSE))</f>
        <v/>
      </c>
      <c r="AL174" s="445" t="str">
        <f>IF(AL173="","",VLOOKUP(AL173,勤務形態一覧表_シフト記号表!$C$6:$L$47,10,FALSE))</f>
        <v/>
      </c>
      <c r="AM174" s="445" t="str">
        <f>IF(AM173="","",VLOOKUP(AM173,勤務形態一覧表_シフト記号表!$C$6:$L$47,10,FALSE))</f>
        <v/>
      </c>
      <c r="AN174" s="446" t="str">
        <f>IF(AN173="","",VLOOKUP(AN173,勤務形態一覧表_シフト記号表!$C$6:$L$47,10,FALSE))</f>
        <v/>
      </c>
      <c r="AO174" s="444" t="str">
        <f>IF(AO173="","",VLOOKUP(AO173,勤務形態一覧表_シフト記号表!$C$6:$L$47,10,FALSE))</f>
        <v/>
      </c>
      <c r="AP174" s="445" t="str">
        <f>IF(AP173="","",VLOOKUP(AP173,勤務形態一覧表_シフト記号表!$C$6:$L$47,10,FALSE))</f>
        <v/>
      </c>
      <c r="AQ174" s="445" t="str">
        <f>IF(AQ173="","",VLOOKUP(AQ173,勤務形態一覧表_シフト記号表!$C$6:$L$47,10,FALSE))</f>
        <v/>
      </c>
      <c r="AR174" s="445" t="str">
        <f>IF(AR173="","",VLOOKUP(AR173,勤務形態一覧表_シフト記号表!$C$6:$L$47,10,FALSE))</f>
        <v/>
      </c>
      <c r="AS174" s="445" t="str">
        <f>IF(AS173="","",VLOOKUP(AS173,勤務形態一覧表_シフト記号表!$C$6:$L$47,10,FALSE))</f>
        <v/>
      </c>
      <c r="AT174" s="445" t="str">
        <f>IF(AT173="","",VLOOKUP(AT173,勤務形態一覧表_シフト記号表!$C$6:$L$47,10,FALSE))</f>
        <v/>
      </c>
      <c r="AU174" s="446" t="str">
        <f>IF(AU173="","",VLOOKUP(AU173,勤務形態一覧表_シフト記号表!$C$6:$L$47,10,FALSE))</f>
        <v/>
      </c>
      <c r="AV174" s="444" t="str">
        <f>IF(AV173="","",VLOOKUP(AV173,勤務形態一覧表_シフト記号表!$C$6:$L$47,10,FALSE))</f>
        <v/>
      </c>
      <c r="AW174" s="445" t="str">
        <f>IF(AW173="","",VLOOKUP(AW173,勤務形態一覧表_シフト記号表!$C$6:$L$47,10,FALSE))</f>
        <v/>
      </c>
      <c r="AX174" s="445" t="str">
        <f>IF(AX173="","",VLOOKUP(AX173,勤務形態一覧表_シフト記号表!$C$6:$L$47,10,FALSE))</f>
        <v/>
      </c>
      <c r="AY174" s="445" t="str">
        <f>IF(AY173="","",VLOOKUP(AY173,勤務形態一覧表_シフト記号表!$C$6:$L$47,10,FALSE))</f>
        <v/>
      </c>
      <c r="AZ174" s="445" t="str">
        <f>IF(AZ173="","",VLOOKUP(AZ173,勤務形態一覧表_シフト記号表!$C$6:$L$47,10,FALSE))</f>
        <v/>
      </c>
      <c r="BA174" s="445" t="str">
        <f>IF(BA173="","",VLOOKUP(BA173,勤務形態一覧表_シフト記号表!$C$6:$L$47,10,FALSE))</f>
        <v/>
      </c>
      <c r="BB174" s="446" t="str">
        <f>IF(BB173="","",VLOOKUP(BB173,勤務形態一覧表_シフト記号表!$C$6:$L$47,10,FALSE))</f>
        <v/>
      </c>
      <c r="BC174" s="444" t="str">
        <f>IF(BC173="","",VLOOKUP(BC173,勤務形態一覧表_シフト記号表!$C$6:$L$47,10,FALSE))</f>
        <v/>
      </c>
      <c r="BD174" s="445" t="str">
        <f>IF(BD173="","",VLOOKUP(BD173,勤務形態一覧表_シフト記号表!$C$6:$L$47,10,FALSE))</f>
        <v/>
      </c>
      <c r="BE174" s="445" t="str">
        <f>IF(BE173="","",VLOOKUP(BE173,勤務形態一覧表_シフト記号表!$C$6:$L$47,10,FALSE))</f>
        <v/>
      </c>
      <c r="BF174" s="1208">
        <f>IF($BI$3="４週",SUM(AA174:BB174),IF($BI$3="暦月",SUM(AA174:BE174),""))</f>
        <v>0</v>
      </c>
      <c r="BG174" s="1209"/>
      <c r="BH174" s="1210">
        <f>IF($BI$3="４週",BF174/4,IF($BI$3="暦月",(BF174/($BI$8/7)),""))</f>
        <v>0</v>
      </c>
      <c r="BI174" s="1209"/>
      <c r="BJ174" s="1205"/>
      <c r="BK174" s="1206"/>
      <c r="BL174" s="1206"/>
      <c r="BM174" s="1206"/>
      <c r="BN174" s="1207"/>
    </row>
    <row r="175" spans="2:66" ht="20.25" customHeight="1" x14ac:dyDescent="0.15">
      <c r="B175" s="1183">
        <f>B173+1</f>
        <v>80</v>
      </c>
      <c r="C175" s="1185"/>
      <c r="D175" s="1187"/>
      <c r="E175" s="1188"/>
      <c r="F175" s="1189"/>
      <c r="G175" s="1193"/>
      <c r="H175" s="1194"/>
      <c r="I175" s="439"/>
      <c r="J175" s="440"/>
      <c r="K175" s="439"/>
      <c r="L175" s="440"/>
      <c r="M175" s="1197"/>
      <c r="N175" s="1198"/>
      <c r="O175" s="1201"/>
      <c r="P175" s="1202"/>
      <c r="Q175" s="1202"/>
      <c r="R175" s="1194"/>
      <c r="S175" s="1162"/>
      <c r="T175" s="1163"/>
      <c r="U175" s="1163"/>
      <c r="V175" s="1163"/>
      <c r="W175" s="1164"/>
      <c r="X175" s="459" t="s">
        <v>979</v>
      </c>
      <c r="Y175" s="460"/>
      <c r="Z175" s="461"/>
      <c r="AA175" s="452"/>
      <c r="AB175" s="453"/>
      <c r="AC175" s="453"/>
      <c r="AD175" s="453"/>
      <c r="AE175" s="453"/>
      <c r="AF175" s="453"/>
      <c r="AG175" s="454"/>
      <c r="AH175" s="452"/>
      <c r="AI175" s="453"/>
      <c r="AJ175" s="453"/>
      <c r="AK175" s="453"/>
      <c r="AL175" s="453"/>
      <c r="AM175" s="453"/>
      <c r="AN175" s="454"/>
      <c r="AO175" s="452"/>
      <c r="AP175" s="453"/>
      <c r="AQ175" s="453"/>
      <c r="AR175" s="453"/>
      <c r="AS175" s="453"/>
      <c r="AT175" s="453"/>
      <c r="AU175" s="454"/>
      <c r="AV175" s="452"/>
      <c r="AW175" s="453"/>
      <c r="AX175" s="453"/>
      <c r="AY175" s="453"/>
      <c r="AZ175" s="453"/>
      <c r="BA175" s="453"/>
      <c r="BB175" s="454"/>
      <c r="BC175" s="452"/>
      <c r="BD175" s="453"/>
      <c r="BE175" s="455"/>
      <c r="BF175" s="1168"/>
      <c r="BG175" s="1169"/>
      <c r="BH175" s="1170"/>
      <c r="BI175" s="1171"/>
      <c r="BJ175" s="1172"/>
      <c r="BK175" s="1173"/>
      <c r="BL175" s="1173"/>
      <c r="BM175" s="1173"/>
      <c r="BN175" s="1174"/>
    </row>
    <row r="176" spans="2:66" ht="20.25" customHeight="1" x14ac:dyDescent="0.15">
      <c r="B176" s="1211"/>
      <c r="C176" s="1212"/>
      <c r="D176" s="1213"/>
      <c r="E176" s="1188"/>
      <c r="F176" s="1189"/>
      <c r="G176" s="1214"/>
      <c r="H176" s="1215"/>
      <c r="I176" s="462"/>
      <c r="J176" s="463">
        <f>G175</f>
        <v>0</v>
      </c>
      <c r="K176" s="462"/>
      <c r="L176" s="463">
        <f>M175</f>
        <v>0</v>
      </c>
      <c r="M176" s="1216"/>
      <c r="N176" s="1217"/>
      <c r="O176" s="1218"/>
      <c r="P176" s="1219"/>
      <c r="Q176" s="1219"/>
      <c r="R176" s="1215"/>
      <c r="S176" s="1162"/>
      <c r="T176" s="1163"/>
      <c r="U176" s="1163"/>
      <c r="V176" s="1163"/>
      <c r="W176" s="1164"/>
      <c r="X176" s="456" t="s">
        <v>980</v>
      </c>
      <c r="Y176" s="457"/>
      <c r="Z176" s="458"/>
      <c r="AA176" s="444" t="str">
        <f>IF(AA175="","",VLOOKUP(AA175,勤務形態一覧表_シフト記号表!$C$6:$L$47,10,FALSE))</f>
        <v/>
      </c>
      <c r="AB176" s="445" t="str">
        <f>IF(AB175="","",VLOOKUP(AB175,勤務形態一覧表_シフト記号表!$C$6:$L$47,10,FALSE))</f>
        <v/>
      </c>
      <c r="AC176" s="445" t="str">
        <f>IF(AC175="","",VLOOKUP(AC175,勤務形態一覧表_シフト記号表!$C$6:$L$47,10,FALSE))</f>
        <v/>
      </c>
      <c r="AD176" s="445" t="str">
        <f>IF(AD175="","",VLOOKUP(AD175,勤務形態一覧表_シフト記号表!$C$6:$L$47,10,FALSE))</f>
        <v/>
      </c>
      <c r="AE176" s="445" t="str">
        <f>IF(AE175="","",VLOOKUP(AE175,勤務形態一覧表_シフト記号表!$C$6:$L$47,10,FALSE))</f>
        <v/>
      </c>
      <c r="AF176" s="445" t="str">
        <f>IF(AF175="","",VLOOKUP(AF175,勤務形態一覧表_シフト記号表!$C$6:$L$47,10,FALSE))</f>
        <v/>
      </c>
      <c r="AG176" s="446" t="str">
        <f>IF(AG175="","",VLOOKUP(AG175,勤務形態一覧表_シフト記号表!$C$6:$L$47,10,FALSE))</f>
        <v/>
      </c>
      <c r="AH176" s="444" t="str">
        <f>IF(AH175="","",VLOOKUP(AH175,勤務形態一覧表_シフト記号表!$C$6:$L$47,10,FALSE))</f>
        <v/>
      </c>
      <c r="AI176" s="445" t="str">
        <f>IF(AI175="","",VLOOKUP(AI175,勤務形態一覧表_シフト記号表!$C$6:$L$47,10,FALSE))</f>
        <v/>
      </c>
      <c r="AJ176" s="445" t="str">
        <f>IF(AJ175="","",VLOOKUP(AJ175,勤務形態一覧表_シフト記号表!$C$6:$L$47,10,FALSE))</f>
        <v/>
      </c>
      <c r="AK176" s="445" t="str">
        <f>IF(AK175="","",VLOOKUP(AK175,勤務形態一覧表_シフト記号表!$C$6:$L$47,10,FALSE))</f>
        <v/>
      </c>
      <c r="AL176" s="445" t="str">
        <f>IF(AL175="","",VLOOKUP(AL175,勤務形態一覧表_シフト記号表!$C$6:$L$47,10,FALSE))</f>
        <v/>
      </c>
      <c r="AM176" s="445" t="str">
        <f>IF(AM175="","",VLOOKUP(AM175,勤務形態一覧表_シフト記号表!$C$6:$L$47,10,FALSE))</f>
        <v/>
      </c>
      <c r="AN176" s="446" t="str">
        <f>IF(AN175="","",VLOOKUP(AN175,勤務形態一覧表_シフト記号表!$C$6:$L$47,10,FALSE))</f>
        <v/>
      </c>
      <c r="AO176" s="444" t="str">
        <f>IF(AO175="","",VLOOKUP(AO175,勤務形態一覧表_シフト記号表!$C$6:$L$47,10,FALSE))</f>
        <v/>
      </c>
      <c r="AP176" s="445" t="str">
        <f>IF(AP175="","",VLOOKUP(AP175,勤務形態一覧表_シフト記号表!$C$6:$L$47,10,FALSE))</f>
        <v/>
      </c>
      <c r="AQ176" s="445" t="str">
        <f>IF(AQ175="","",VLOOKUP(AQ175,勤務形態一覧表_シフト記号表!$C$6:$L$47,10,FALSE))</f>
        <v/>
      </c>
      <c r="AR176" s="445" t="str">
        <f>IF(AR175="","",VLOOKUP(AR175,勤務形態一覧表_シフト記号表!$C$6:$L$47,10,FALSE))</f>
        <v/>
      </c>
      <c r="AS176" s="445" t="str">
        <f>IF(AS175="","",VLOOKUP(AS175,勤務形態一覧表_シフト記号表!$C$6:$L$47,10,FALSE))</f>
        <v/>
      </c>
      <c r="AT176" s="445" t="str">
        <f>IF(AT175="","",VLOOKUP(AT175,勤務形態一覧表_シフト記号表!$C$6:$L$47,10,FALSE))</f>
        <v/>
      </c>
      <c r="AU176" s="446" t="str">
        <f>IF(AU175="","",VLOOKUP(AU175,勤務形態一覧表_シフト記号表!$C$6:$L$47,10,FALSE))</f>
        <v/>
      </c>
      <c r="AV176" s="444" t="str">
        <f>IF(AV175="","",VLOOKUP(AV175,勤務形態一覧表_シフト記号表!$C$6:$L$47,10,FALSE))</f>
        <v/>
      </c>
      <c r="AW176" s="445" t="str">
        <f>IF(AW175="","",VLOOKUP(AW175,勤務形態一覧表_シフト記号表!$C$6:$L$47,10,FALSE))</f>
        <v/>
      </c>
      <c r="AX176" s="445" t="str">
        <f>IF(AX175="","",VLOOKUP(AX175,勤務形態一覧表_シフト記号表!$C$6:$L$47,10,FALSE))</f>
        <v/>
      </c>
      <c r="AY176" s="445" t="str">
        <f>IF(AY175="","",VLOOKUP(AY175,勤務形態一覧表_シフト記号表!$C$6:$L$47,10,FALSE))</f>
        <v/>
      </c>
      <c r="AZ176" s="445" t="str">
        <f>IF(AZ175="","",VLOOKUP(AZ175,勤務形態一覧表_シフト記号表!$C$6:$L$47,10,FALSE))</f>
        <v/>
      </c>
      <c r="BA176" s="445" t="str">
        <f>IF(BA175="","",VLOOKUP(BA175,勤務形態一覧表_シフト記号表!$C$6:$L$47,10,FALSE))</f>
        <v/>
      </c>
      <c r="BB176" s="446" t="str">
        <f>IF(BB175="","",VLOOKUP(BB175,勤務形態一覧表_シフト記号表!$C$6:$L$47,10,FALSE))</f>
        <v/>
      </c>
      <c r="BC176" s="444" t="str">
        <f>IF(BC175="","",VLOOKUP(BC175,勤務形態一覧表_シフト記号表!$C$6:$L$47,10,FALSE))</f>
        <v/>
      </c>
      <c r="BD176" s="445" t="str">
        <f>IF(BD175="","",VLOOKUP(BD175,勤務形態一覧表_シフト記号表!$C$6:$L$47,10,FALSE))</f>
        <v/>
      </c>
      <c r="BE176" s="445" t="str">
        <f>IF(BE175="","",VLOOKUP(BE175,勤務形態一覧表_シフト記号表!$C$6:$L$47,10,FALSE))</f>
        <v/>
      </c>
      <c r="BF176" s="1208">
        <f>IF($BI$3="４週",SUM(AA176:BB176),IF($BI$3="暦月",SUM(AA176:BE176),""))</f>
        <v>0</v>
      </c>
      <c r="BG176" s="1209"/>
      <c r="BH176" s="1210">
        <f>IF($BI$3="４週",BF176/4,IF($BI$3="暦月",(BF176/($BI$8/7)),""))</f>
        <v>0</v>
      </c>
      <c r="BI176" s="1209"/>
      <c r="BJ176" s="1205"/>
      <c r="BK176" s="1206"/>
      <c r="BL176" s="1206"/>
      <c r="BM176" s="1206"/>
      <c r="BN176" s="1207"/>
    </row>
    <row r="177" spans="2:66" ht="20.25" customHeight="1" x14ac:dyDescent="0.15">
      <c r="B177" s="1183">
        <f>B175+1</f>
        <v>81</v>
      </c>
      <c r="C177" s="1185"/>
      <c r="D177" s="1187"/>
      <c r="E177" s="1188"/>
      <c r="F177" s="1189"/>
      <c r="G177" s="1193"/>
      <c r="H177" s="1194"/>
      <c r="I177" s="439"/>
      <c r="J177" s="440"/>
      <c r="K177" s="439"/>
      <c r="L177" s="440"/>
      <c r="M177" s="1197"/>
      <c r="N177" s="1198"/>
      <c r="O177" s="1201"/>
      <c r="P177" s="1202"/>
      <c r="Q177" s="1202"/>
      <c r="R177" s="1194"/>
      <c r="S177" s="1162"/>
      <c r="T177" s="1163"/>
      <c r="U177" s="1163"/>
      <c r="V177" s="1163"/>
      <c r="W177" s="1164"/>
      <c r="X177" s="459" t="s">
        <v>979</v>
      </c>
      <c r="Y177" s="460"/>
      <c r="Z177" s="461"/>
      <c r="AA177" s="452"/>
      <c r="AB177" s="453"/>
      <c r="AC177" s="453"/>
      <c r="AD177" s="453"/>
      <c r="AE177" s="453"/>
      <c r="AF177" s="453"/>
      <c r="AG177" s="454"/>
      <c r="AH177" s="452"/>
      <c r="AI177" s="453"/>
      <c r="AJ177" s="453"/>
      <c r="AK177" s="453"/>
      <c r="AL177" s="453"/>
      <c r="AM177" s="453"/>
      <c r="AN177" s="454"/>
      <c r="AO177" s="452"/>
      <c r="AP177" s="453"/>
      <c r="AQ177" s="453"/>
      <c r="AR177" s="453"/>
      <c r="AS177" s="453"/>
      <c r="AT177" s="453"/>
      <c r="AU177" s="454"/>
      <c r="AV177" s="452"/>
      <c r="AW177" s="453"/>
      <c r="AX177" s="453"/>
      <c r="AY177" s="453"/>
      <c r="AZ177" s="453"/>
      <c r="BA177" s="453"/>
      <c r="BB177" s="454"/>
      <c r="BC177" s="452"/>
      <c r="BD177" s="453"/>
      <c r="BE177" s="455"/>
      <c r="BF177" s="1168"/>
      <c r="BG177" s="1169"/>
      <c r="BH177" s="1170"/>
      <c r="BI177" s="1171"/>
      <c r="BJ177" s="1172"/>
      <c r="BK177" s="1173"/>
      <c r="BL177" s="1173"/>
      <c r="BM177" s="1173"/>
      <c r="BN177" s="1174"/>
    </row>
    <row r="178" spans="2:66" ht="20.25" customHeight="1" x14ac:dyDescent="0.15">
      <c r="B178" s="1211"/>
      <c r="C178" s="1212"/>
      <c r="D178" s="1213"/>
      <c r="E178" s="1188"/>
      <c r="F178" s="1189"/>
      <c r="G178" s="1214"/>
      <c r="H178" s="1215"/>
      <c r="I178" s="462"/>
      <c r="J178" s="463">
        <f>G177</f>
        <v>0</v>
      </c>
      <c r="K178" s="462"/>
      <c r="L178" s="463">
        <f>M177</f>
        <v>0</v>
      </c>
      <c r="M178" s="1216"/>
      <c r="N178" s="1217"/>
      <c r="O178" s="1218"/>
      <c r="P178" s="1219"/>
      <c r="Q178" s="1219"/>
      <c r="R178" s="1215"/>
      <c r="S178" s="1162"/>
      <c r="T178" s="1163"/>
      <c r="U178" s="1163"/>
      <c r="V178" s="1163"/>
      <c r="W178" s="1164"/>
      <c r="X178" s="456" t="s">
        <v>980</v>
      </c>
      <c r="Y178" s="457"/>
      <c r="Z178" s="458"/>
      <c r="AA178" s="444" t="str">
        <f>IF(AA177="","",VLOOKUP(AA177,勤務形態一覧表_シフト記号表!$C$6:$L$47,10,FALSE))</f>
        <v/>
      </c>
      <c r="AB178" s="445" t="str">
        <f>IF(AB177="","",VLOOKUP(AB177,勤務形態一覧表_シフト記号表!$C$6:$L$47,10,FALSE))</f>
        <v/>
      </c>
      <c r="AC178" s="445" t="str">
        <f>IF(AC177="","",VLOOKUP(AC177,勤務形態一覧表_シフト記号表!$C$6:$L$47,10,FALSE))</f>
        <v/>
      </c>
      <c r="AD178" s="445" t="str">
        <f>IF(AD177="","",VLOOKUP(AD177,勤務形態一覧表_シフト記号表!$C$6:$L$47,10,FALSE))</f>
        <v/>
      </c>
      <c r="AE178" s="445" t="str">
        <f>IF(AE177="","",VLOOKUP(AE177,勤務形態一覧表_シフト記号表!$C$6:$L$47,10,FALSE))</f>
        <v/>
      </c>
      <c r="AF178" s="445" t="str">
        <f>IF(AF177="","",VLOOKUP(AF177,勤務形態一覧表_シフト記号表!$C$6:$L$47,10,FALSE))</f>
        <v/>
      </c>
      <c r="AG178" s="446" t="str">
        <f>IF(AG177="","",VLOOKUP(AG177,勤務形態一覧表_シフト記号表!$C$6:$L$47,10,FALSE))</f>
        <v/>
      </c>
      <c r="AH178" s="444" t="str">
        <f>IF(AH177="","",VLOOKUP(AH177,勤務形態一覧表_シフト記号表!$C$6:$L$47,10,FALSE))</f>
        <v/>
      </c>
      <c r="AI178" s="445" t="str">
        <f>IF(AI177="","",VLOOKUP(AI177,勤務形態一覧表_シフト記号表!$C$6:$L$47,10,FALSE))</f>
        <v/>
      </c>
      <c r="AJ178" s="445" t="str">
        <f>IF(AJ177="","",VLOOKUP(AJ177,勤務形態一覧表_シフト記号表!$C$6:$L$47,10,FALSE))</f>
        <v/>
      </c>
      <c r="AK178" s="445" t="str">
        <f>IF(AK177="","",VLOOKUP(AK177,勤務形態一覧表_シフト記号表!$C$6:$L$47,10,FALSE))</f>
        <v/>
      </c>
      <c r="AL178" s="445" t="str">
        <f>IF(AL177="","",VLOOKUP(AL177,勤務形態一覧表_シフト記号表!$C$6:$L$47,10,FALSE))</f>
        <v/>
      </c>
      <c r="AM178" s="445" t="str">
        <f>IF(AM177="","",VLOOKUP(AM177,勤務形態一覧表_シフト記号表!$C$6:$L$47,10,FALSE))</f>
        <v/>
      </c>
      <c r="AN178" s="446" t="str">
        <f>IF(AN177="","",VLOOKUP(AN177,勤務形態一覧表_シフト記号表!$C$6:$L$47,10,FALSE))</f>
        <v/>
      </c>
      <c r="AO178" s="444" t="str">
        <f>IF(AO177="","",VLOOKUP(AO177,勤務形態一覧表_シフト記号表!$C$6:$L$47,10,FALSE))</f>
        <v/>
      </c>
      <c r="AP178" s="445" t="str">
        <f>IF(AP177="","",VLOOKUP(AP177,勤務形態一覧表_シフト記号表!$C$6:$L$47,10,FALSE))</f>
        <v/>
      </c>
      <c r="AQ178" s="445" t="str">
        <f>IF(AQ177="","",VLOOKUP(AQ177,勤務形態一覧表_シフト記号表!$C$6:$L$47,10,FALSE))</f>
        <v/>
      </c>
      <c r="AR178" s="445" t="str">
        <f>IF(AR177="","",VLOOKUP(AR177,勤務形態一覧表_シフト記号表!$C$6:$L$47,10,FALSE))</f>
        <v/>
      </c>
      <c r="AS178" s="445" t="str">
        <f>IF(AS177="","",VLOOKUP(AS177,勤務形態一覧表_シフト記号表!$C$6:$L$47,10,FALSE))</f>
        <v/>
      </c>
      <c r="AT178" s="445" t="str">
        <f>IF(AT177="","",VLOOKUP(AT177,勤務形態一覧表_シフト記号表!$C$6:$L$47,10,FALSE))</f>
        <v/>
      </c>
      <c r="AU178" s="446" t="str">
        <f>IF(AU177="","",VLOOKUP(AU177,勤務形態一覧表_シフト記号表!$C$6:$L$47,10,FALSE))</f>
        <v/>
      </c>
      <c r="AV178" s="444" t="str">
        <f>IF(AV177="","",VLOOKUP(AV177,勤務形態一覧表_シフト記号表!$C$6:$L$47,10,FALSE))</f>
        <v/>
      </c>
      <c r="AW178" s="445" t="str">
        <f>IF(AW177="","",VLOOKUP(AW177,勤務形態一覧表_シフト記号表!$C$6:$L$47,10,FALSE))</f>
        <v/>
      </c>
      <c r="AX178" s="445" t="str">
        <f>IF(AX177="","",VLOOKUP(AX177,勤務形態一覧表_シフト記号表!$C$6:$L$47,10,FALSE))</f>
        <v/>
      </c>
      <c r="AY178" s="445" t="str">
        <f>IF(AY177="","",VLOOKUP(AY177,勤務形態一覧表_シフト記号表!$C$6:$L$47,10,FALSE))</f>
        <v/>
      </c>
      <c r="AZ178" s="445" t="str">
        <f>IF(AZ177="","",VLOOKUP(AZ177,勤務形態一覧表_シフト記号表!$C$6:$L$47,10,FALSE))</f>
        <v/>
      </c>
      <c r="BA178" s="445" t="str">
        <f>IF(BA177="","",VLOOKUP(BA177,勤務形態一覧表_シフト記号表!$C$6:$L$47,10,FALSE))</f>
        <v/>
      </c>
      <c r="BB178" s="446" t="str">
        <f>IF(BB177="","",VLOOKUP(BB177,勤務形態一覧表_シフト記号表!$C$6:$L$47,10,FALSE))</f>
        <v/>
      </c>
      <c r="BC178" s="444" t="str">
        <f>IF(BC177="","",VLOOKUP(BC177,勤務形態一覧表_シフト記号表!$C$6:$L$47,10,FALSE))</f>
        <v/>
      </c>
      <c r="BD178" s="445" t="str">
        <f>IF(BD177="","",VLOOKUP(BD177,勤務形態一覧表_シフト記号表!$C$6:$L$47,10,FALSE))</f>
        <v/>
      </c>
      <c r="BE178" s="445" t="str">
        <f>IF(BE177="","",VLOOKUP(BE177,勤務形態一覧表_シフト記号表!$C$6:$L$47,10,FALSE))</f>
        <v/>
      </c>
      <c r="BF178" s="1208">
        <f>IF($BI$3="４週",SUM(AA178:BB178),IF($BI$3="暦月",SUM(AA178:BE178),""))</f>
        <v>0</v>
      </c>
      <c r="BG178" s="1209"/>
      <c r="BH178" s="1210">
        <f>IF($BI$3="４週",BF178/4,IF($BI$3="暦月",(BF178/($BI$8/7)),""))</f>
        <v>0</v>
      </c>
      <c r="BI178" s="1209"/>
      <c r="BJ178" s="1205"/>
      <c r="BK178" s="1206"/>
      <c r="BL178" s="1206"/>
      <c r="BM178" s="1206"/>
      <c r="BN178" s="1207"/>
    </row>
    <row r="179" spans="2:66" ht="20.25" customHeight="1" x14ac:dyDescent="0.15">
      <c r="B179" s="1183">
        <f>B177+1</f>
        <v>82</v>
      </c>
      <c r="C179" s="1185"/>
      <c r="D179" s="1187"/>
      <c r="E179" s="1188"/>
      <c r="F179" s="1189"/>
      <c r="G179" s="1193"/>
      <c r="H179" s="1194"/>
      <c r="I179" s="439"/>
      <c r="J179" s="440"/>
      <c r="K179" s="439"/>
      <c r="L179" s="440"/>
      <c r="M179" s="1197"/>
      <c r="N179" s="1198"/>
      <c r="O179" s="1201"/>
      <c r="P179" s="1202"/>
      <c r="Q179" s="1202"/>
      <c r="R179" s="1194"/>
      <c r="S179" s="1162"/>
      <c r="T179" s="1163"/>
      <c r="U179" s="1163"/>
      <c r="V179" s="1163"/>
      <c r="W179" s="1164"/>
      <c r="X179" s="459" t="s">
        <v>979</v>
      </c>
      <c r="Y179" s="460"/>
      <c r="Z179" s="461"/>
      <c r="AA179" s="452"/>
      <c r="AB179" s="453"/>
      <c r="AC179" s="453"/>
      <c r="AD179" s="453"/>
      <c r="AE179" s="453"/>
      <c r="AF179" s="453"/>
      <c r="AG179" s="454"/>
      <c r="AH179" s="452"/>
      <c r="AI179" s="453"/>
      <c r="AJ179" s="453"/>
      <c r="AK179" s="453"/>
      <c r="AL179" s="453"/>
      <c r="AM179" s="453"/>
      <c r="AN179" s="454"/>
      <c r="AO179" s="452"/>
      <c r="AP179" s="453"/>
      <c r="AQ179" s="453"/>
      <c r="AR179" s="453"/>
      <c r="AS179" s="453"/>
      <c r="AT179" s="453"/>
      <c r="AU179" s="454"/>
      <c r="AV179" s="452"/>
      <c r="AW179" s="453"/>
      <c r="AX179" s="453"/>
      <c r="AY179" s="453"/>
      <c r="AZ179" s="453"/>
      <c r="BA179" s="453"/>
      <c r="BB179" s="454"/>
      <c r="BC179" s="452"/>
      <c r="BD179" s="453"/>
      <c r="BE179" s="455"/>
      <c r="BF179" s="1168"/>
      <c r="BG179" s="1169"/>
      <c r="BH179" s="1170"/>
      <c r="BI179" s="1171"/>
      <c r="BJ179" s="1172"/>
      <c r="BK179" s="1173"/>
      <c r="BL179" s="1173"/>
      <c r="BM179" s="1173"/>
      <c r="BN179" s="1174"/>
    </row>
    <row r="180" spans="2:66" ht="20.25" customHeight="1" x14ac:dyDescent="0.15">
      <c r="B180" s="1211"/>
      <c r="C180" s="1212"/>
      <c r="D180" s="1213"/>
      <c r="E180" s="1188"/>
      <c r="F180" s="1189"/>
      <c r="G180" s="1214"/>
      <c r="H180" s="1215"/>
      <c r="I180" s="462"/>
      <c r="J180" s="463">
        <f>G179</f>
        <v>0</v>
      </c>
      <c r="K180" s="462"/>
      <c r="L180" s="463">
        <f>M179</f>
        <v>0</v>
      </c>
      <c r="M180" s="1216"/>
      <c r="N180" s="1217"/>
      <c r="O180" s="1218"/>
      <c r="P180" s="1219"/>
      <c r="Q180" s="1219"/>
      <c r="R180" s="1215"/>
      <c r="S180" s="1162"/>
      <c r="T180" s="1163"/>
      <c r="U180" s="1163"/>
      <c r="V180" s="1163"/>
      <c r="W180" s="1164"/>
      <c r="X180" s="456" t="s">
        <v>980</v>
      </c>
      <c r="Y180" s="457"/>
      <c r="Z180" s="458"/>
      <c r="AA180" s="444" t="str">
        <f>IF(AA179="","",VLOOKUP(AA179,勤務形態一覧表_シフト記号表!$C$6:$L$47,10,FALSE))</f>
        <v/>
      </c>
      <c r="AB180" s="445" t="str">
        <f>IF(AB179="","",VLOOKUP(AB179,勤務形態一覧表_シフト記号表!$C$6:$L$47,10,FALSE))</f>
        <v/>
      </c>
      <c r="AC180" s="445" t="str">
        <f>IF(AC179="","",VLOOKUP(AC179,勤務形態一覧表_シフト記号表!$C$6:$L$47,10,FALSE))</f>
        <v/>
      </c>
      <c r="AD180" s="445" t="str">
        <f>IF(AD179="","",VLOOKUP(AD179,勤務形態一覧表_シフト記号表!$C$6:$L$47,10,FALSE))</f>
        <v/>
      </c>
      <c r="AE180" s="445" t="str">
        <f>IF(AE179="","",VLOOKUP(AE179,勤務形態一覧表_シフト記号表!$C$6:$L$47,10,FALSE))</f>
        <v/>
      </c>
      <c r="AF180" s="445" t="str">
        <f>IF(AF179="","",VLOOKUP(AF179,勤務形態一覧表_シフト記号表!$C$6:$L$47,10,FALSE))</f>
        <v/>
      </c>
      <c r="AG180" s="446" t="str">
        <f>IF(AG179="","",VLOOKUP(AG179,勤務形態一覧表_シフト記号表!$C$6:$L$47,10,FALSE))</f>
        <v/>
      </c>
      <c r="AH180" s="444" t="str">
        <f>IF(AH179="","",VLOOKUP(AH179,勤務形態一覧表_シフト記号表!$C$6:$L$47,10,FALSE))</f>
        <v/>
      </c>
      <c r="AI180" s="445" t="str">
        <f>IF(AI179="","",VLOOKUP(AI179,勤務形態一覧表_シフト記号表!$C$6:$L$47,10,FALSE))</f>
        <v/>
      </c>
      <c r="AJ180" s="445" t="str">
        <f>IF(AJ179="","",VLOOKUP(AJ179,勤務形態一覧表_シフト記号表!$C$6:$L$47,10,FALSE))</f>
        <v/>
      </c>
      <c r="AK180" s="445" t="str">
        <f>IF(AK179="","",VLOOKUP(AK179,勤務形態一覧表_シフト記号表!$C$6:$L$47,10,FALSE))</f>
        <v/>
      </c>
      <c r="AL180" s="445" t="str">
        <f>IF(AL179="","",VLOOKUP(AL179,勤務形態一覧表_シフト記号表!$C$6:$L$47,10,FALSE))</f>
        <v/>
      </c>
      <c r="AM180" s="445" t="str">
        <f>IF(AM179="","",VLOOKUP(AM179,勤務形態一覧表_シフト記号表!$C$6:$L$47,10,FALSE))</f>
        <v/>
      </c>
      <c r="AN180" s="446" t="str">
        <f>IF(AN179="","",VLOOKUP(AN179,勤務形態一覧表_シフト記号表!$C$6:$L$47,10,FALSE))</f>
        <v/>
      </c>
      <c r="AO180" s="444" t="str">
        <f>IF(AO179="","",VLOOKUP(AO179,勤務形態一覧表_シフト記号表!$C$6:$L$47,10,FALSE))</f>
        <v/>
      </c>
      <c r="AP180" s="445" t="str">
        <f>IF(AP179="","",VLOOKUP(AP179,勤務形態一覧表_シフト記号表!$C$6:$L$47,10,FALSE))</f>
        <v/>
      </c>
      <c r="AQ180" s="445" t="str">
        <f>IF(AQ179="","",VLOOKUP(AQ179,勤務形態一覧表_シフト記号表!$C$6:$L$47,10,FALSE))</f>
        <v/>
      </c>
      <c r="AR180" s="445" t="str">
        <f>IF(AR179="","",VLOOKUP(AR179,勤務形態一覧表_シフト記号表!$C$6:$L$47,10,FALSE))</f>
        <v/>
      </c>
      <c r="AS180" s="445" t="str">
        <f>IF(AS179="","",VLOOKUP(AS179,勤務形態一覧表_シフト記号表!$C$6:$L$47,10,FALSE))</f>
        <v/>
      </c>
      <c r="AT180" s="445" t="str">
        <f>IF(AT179="","",VLOOKUP(AT179,勤務形態一覧表_シフト記号表!$C$6:$L$47,10,FALSE))</f>
        <v/>
      </c>
      <c r="AU180" s="446" t="str">
        <f>IF(AU179="","",VLOOKUP(AU179,勤務形態一覧表_シフト記号表!$C$6:$L$47,10,FALSE))</f>
        <v/>
      </c>
      <c r="AV180" s="444" t="str">
        <f>IF(AV179="","",VLOOKUP(AV179,勤務形態一覧表_シフト記号表!$C$6:$L$47,10,FALSE))</f>
        <v/>
      </c>
      <c r="AW180" s="445" t="str">
        <f>IF(AW179="","",VLOOKUP(AW179,勤務形態一覧表_シフト記号表!$C$6:$L$47,10,FALSE))</f>
        <v/>
      </c>
      <c r="AX180" s="445" t="str">
        <f>IF(AX179="","",VLOOKUP(AX179,勤務形態一覧表_シフト記号表!$C$6:$L$47,10,FALSE))</f>
        <v/>
      </c>
      <c r="AY180" s="445" t="str">
        <f>IF(AY179="","",VLOOKUP(AY179,勤務形態一覧表_シフト記号表!$C$6:$L$47,10,FALSE))</f>
        <v/>
      </c>
      <c r="AZ180" s="445" t="str">
        <f>IF(AZ179="","",VLOOKUP(AZ179,勤務形態一覧表_シフト記号表!$C$6:$L$47,10,FALSE))</f>
        <v/>
      </c>
      <c r="BA180" s="445" t="str">
        <f>IF(BA179="","",VLOOKUP(BA179,勤務形態一覧表_シフト記号表!$C$6:$L$47,10,FALSE))</f>
        <v/>
      </c>
      <c r="BB180" s="446" t="str">
        <f>IF(BB179="","",VLOOKUP(BB179,勤務形態一覧表_シフト記号表!$C$6:$L$47,10,FALSE))</f>
        <v/>
      </c>
      <c r="BC180" s="444" t="str">
        <f>IF(BC179="","",VLOOKUP(BC179,勤務形態一覧表_シフト記号表!$C$6:$L$47,10,FALSE))</f>
        <v/>
      </c>
      <c r="BD180" s="445" t="str">
        <f>IF(BD179="","",VLOOKUP(BD179,勤務形態一覧表_シフト記号表!$C$6:$L$47,10,FALSE))</f>
        <v/>
      </c>
      <c r="BE180" s="445" t="str">
        <f>IF(BE179="","",VLOOKUP(BE179,勤務形態一覧表_シフト記号表!$C$6:$L$47,10,FALSE))</f>
        <v/>
      </c>
      <c r="BF180" s="1208">
        <f>IF($BI$3="４週",SUM(AA180:BB180),IF($BI$3="暦月",SUM(AA180:BE180),""))</f>
        <v>0</v>
      </c>
      <c r="BG180" s="1209"/>
      <c r="BH180" s="1210">
        <f>IF($BI$3="４週",BF180/4,IF($BI$3="暦月",(BF180/($BI$8/7)),""))</f>
        <v>0</v>
      </c>
      <c r="BI180" s="1209"/>
      <c r="BJ180" s="1205"/>
      <c r="BK180" s="1206"/>
      <c r="BL180" s="1206"/>
      <c r="BM180" s="1206"/>
      <c r="BN180" s="1207"/>
    </row>
    <row r="181" spans="2:66" ht="20.25" customHeight="1" x14ac:dyDescent="0.15">
      <c r="B181" s="1183">
        <f>B179+1</f>
        <v>83</v>
      </c>
      <c r="C181" s="1185"/>
      <c r="D181" s="1187"/>
      <c r="E181" s="1188"/>
      <c r="F181" s="1189"/>
      <c r="G181" s="1193"/>
      <c r="H181" s="1194"/>
      <c r="I181" s="439"/>
      <c r="J181" s="440"/>
      <c r="K181" s="439"/>
      <c r="L181" s="440"/>
      <c r="M181" s="1197"/>
      <c r="N181" s="1198"/>
      <c r="O181" s="1201"/>
      <c r="P181" s="1202"/>
      <c r="Q181" s="1202"/>
      <c r="R181" s="1194"/>
      <c r="S181" s="1162"/>
      <c r="T181" s="1163"/>
      <c r="U181" s="1163"/>
      <c r="V181" s="1163"/>
      <c r="W181" s="1164"/>
      <c r="X181" s="459" t="s">
        <v>979</v>
      </c>
      <c r="Y181" s="460"/>
      <c r="Z181" s="461"/>
      <c r="AA181" s="452"/>
      <c r="AB181" s="453"/>
      <c r="AC181" s="453"/>
      <c r="AD181" s="453"/>
      <c r="AE181" s="453"/>
      <c r="AF181" s="453"/>
      <c r="AG181" s="454"/>
      <c r="AH181" s="452"/>
      <c r="AI181" s="453"/>
      <c r="AJ181" s="453"/>
      <c r="AK181" s="453"/>
      <c r="AL181" s="453"/>
      <c r="AM181" s="453"/>
      <c r="AN181" s="454"/>
      <c r="AO181" s="452"/>
      <c r="AP181" s="453"/>
      <c r="AQ181" s="453"/>
      <c r="AR181" s="453"/>
      <c r="AS181" s="453"/>
      <c r="AT181" s="453"/>
      <c r="AU181" s="454"/>
      <c r="AV181" s="452"/>
      <c r="AW181" s="453"/>
      <c r="AX181" s="453"/>
      <c r="AY181" s="453"/>
      <c r="AZ181" s="453"/>
      <c r="BA181" s="453"/>
      <c r="BB181" s="454"/>
      <c r="BC181" s="452"/>
      <c r="BD181" s="453"/>
      <c r="BE181" s="455"/>
      <c r="BF181" s="1168"/>
      <c r="BG181" s="1169"/>
      <c r="BH181" s="1170"/>
      <c r="BI181" s="1171"/>
      <c r="BJ181" s="1172"/>
      <c r="BK181" s="1173"/>
      <c r="BL181" s="1173"/>
      <c r="BM181" s="1173"/>
      <c r="BN181" s="1174"/>
    </row>
    <row r="182" spans="2:66" ht="20.25" customHeight="1" x14ac:dyDescent="0.15">
      <c r="B182" s="1211"/>
      <c r="C182" s="1212"/>
      <c r="D182" s="1213"/>
      <c r="E182" s="1188"/>
      <c r="F182" s="1189"/>
      <c r="G182" s="1214"/>
      <c r="H182" s="1215"/>
      <c r="I182" s="462"/>
      <c r="J182" s="463">
        <f>G181</f>
        <v>0</v>
      </c>
      <c r="K182" s="462"/>
      <c r="L182" s="463">
        <f>M181</f>
        <v>0</v>
      </c>
      <c r="M182" s="1216"/>
      <c r="N182" s="1217"/>
      <c r="O182" s="1218"/>
      <c r="P182" s="1219"/>
      <c r="Q182" s="1219"/>
      <c r="R182" s="1215"/>
      <c r="S182" s="1162"/>
      <c r="T182" s="1163"/>
      <c r="U182" s="1163"/>
      <c r="V182" s="1163"/>
      <c r="W182" s="1164"/>
      <c r="X182" s="456" t="s">
        <v>980</v>
      </c>
      <c r="Y182" s="457"/>
      <c r="Z182" s="458"/>
      <c r="AA182" s="444" t="str">
        <f>IF(AA181="","",VLOOKUP(AA181,勤務形態一覧表_シフト記号表!$C$6:$L$47,10,FALSE))</f>
        <v/>
      </c>
      <c r="AB182" s="445" t="str">
        <f>IF(AB181="","",VLOOKUP(AB181,勤務形態一覧表_シフト記号表!$C$6:$L$47,10,FALSE))</f>
        <v/>
      </c>
      <c r="AC182" s="445" t="str">
        <f>IF(AC181="","",VLOOKUP(AC181,勤務形態一覧表_シフト記号表!$C$6:$L$47,10,FALSE))</f>
        <v/>
      </c>
      <c r="AD182" s="445" t="str">
        <f>IF(AD181="","",VLOOKUP(AD181,勤務形態一覧表_シフト記号表!$C$6:$L$47,10,FALSE))</f>
        <v/>
      </c>
      <c r="AE182" s="445" t="str">
        <f>IF(AE181="","",VLOOKUP(AE181,勤務形態一覧表_シフト記号表!$C$6:$L$47,10,FALSE))</f>
        <v/>
      </c>
      <c r="AF182" s="445" t="str">
        <f>IF(AF181="","",VLOOKUP(AF181,勤務形態一覧表_シフト記号表!$C$6:$L$47,10,FALSE))</f>
        <v/>
      </c>
      <c r="AG182" s="446" t="str">
        <f>IF(AG181="","",VLOOKUP(AG181,勤務形態一覧表_シフト記号表!$C$6:$L$47,10,FALSE))</f>
        <v/>
      </c>
      <c r="AH182" s="444" t="str">
        <f>IF(AH181="","",VLOOKUP(AH181,勤務形態一覧表_シフト記号表!$C$6:$L$47,10,FALSE))</f>
        <v/>
      </c>
      <c r="AI182" s="445" t="str">
        <f>IF(AI181="","",VLOOKUP(AI181,勤務形態一覧表_シフト記号表!$C$6:$L$47,10,FALSE))</f>
        <v/>
      </c>
      <c r="AJ182" s="445" t="str">
        <f>IF(AJ181="","",VLOOKUP(AJ181,勤務形態一覧表_シフト記号表!$C$6:$L$47,10,FALSE))</f>
        <v/>
      </c>
      <c r="AK182" s="445" t="str">
        <f>IF(AK181="","",VLOOKUP(AK181,勤務形態一覧表_シフト記号表!$C$6:$L$47,10,FALSE))</f>
        <v/>
      </c>
      <c r="AL182" s="445" t="str">
        <f>IF(AL181="","",VLOOKUP(AL181,勤務形態一覧表_シフト記号表!$C$6:$L$47,10,FALSE))</f>
        <v/>
      </c>
      <c r="AM182" s="445" t="str">
        <f>IF(AM181="","",VLOOKUP(AM181,勤務形態一覧表_シフト記号表!$C$6:$L$47,10,FALSE))</f>
        <v/>
      </c>
      <c r="AN182" s="446" t="str">
        <f>IF(AN181="","",VLOOKUP(AN181,勤務形態一覧表_シフト記号表!$C$6:$L$47,10,FALSE))</f>
        <v/>
      </c>
      <c r="AO182" s="444" t="str">
        <f>IF(AO181="","",VLOOKUP(AO181,勤務形態一覧表_シフト記号表!$C$6:$L$47,10,FALSE))</f>
        <v/>
      </c>
      <c r="AP182" s="445" t="str">
        <f>IF(AP181="","",VLOOKUP(AP181,勤務形態一覧表_シフト記号表!$C$6:$L$47,10,FALSE))</f>
        <v/>
      </c>
      <c r="AQ182" s="445" t="str">
        <f>IF(AQ181="","",VLOOKUP(AQ181,勤務形態一覧表_シフト記号表!$C$6:$L$47,10,FALSE))</f>
        <v/>
      </c>
      <c r="AR182" s="445" t="str">
        <f>IF(AR181="","",VLOOKUP(AR181,勤務形態一覧表_シフト記号表!$C$6:$L$47,10,FALSE))</f>
        <v/>
      </c>
      <c r="AS182" s="445" t="str">
        <f>IF(AS181="","",VLOOKUP(AS181,勤務形態一覧表_シフト記号表!$C$6:$L$47,10,FALSE))</f>
        <v/>
      </c>
      <c r="AT182" s="445" t="str">
        <f>IF(AT181="","",VLOOKUP(AT181,勤務形態一覧表_シフト記号表!$C$6:$L$47,10,FALSE))</f>
        <v/>
      </c>
      <c r="AU182" s="446" t="str">
        <f>IF(AU181="","",VLOOKUP(AU181,勤務形態一覧表_シフト記号表!$C$6:$L$47,10,FALSE))</f>
        <v/>
      </c>
      <c r="AV182" s="444" t="str">
        <f>IF(AV181="","",VLOOKUP(AV181,勤務形態一覧表_シフト記号表!$C$6:$L$47,10,FALSE))</f>
        <v/>
      </c>
      <c r="AW182" s="445" t="str">
        <f>IF(AW181="","",VLOOKUP(AW181,勤務形態一覧表_シフト記号表!$C$6:$L$47,10,FALSE))</f>
        <v/>
      </c>
      <c r="AX182" s="445" t="str">
        <f>IF(AX181="","",VLOOKUP(AX181,勤務形態一覧表_シフト記号表!$C$6:$L$47,10,FALSE))</f>
        <v/>
      </c>
      <c r="AY182" s="445" t="str">
        <f>IF(AY181="","",VLOOKUP(AY181,勤務形態一覧表_シフト記号表!$C$6:$L$47,10,FALSE))</f>
        <v/>
      </c>
      <c r="AZ182" s="445" t="str">
        <f>IF(AZ181="","",VLOOKUP(AZ181,勤務形態一覧表_シフト記号表!$C$6:$L$47,10,FALSE))</f>
        <v/>
      </c>
      <c r="BA182" s="445" t="str">
        <f>IF(BA181="","",VLOOKUP(BA181,勤務形態一覧表_シフト記号表!$C$6:$L$47,10,FALSE))</f>
        <v/>
      </c>
      <c r="BB182" s="446" t="str">
        <f>IF(BB181="","",VLOOKUP(BB181,勤務形態一覧表_シフト記号表!$C$6:$L$47,10,FALSE))</f>
        <v/>
      </c>
      <c r="BC182" s="444" t="str">
        <f>IF(BC181="","",VLOOKUP(BC181,勤務形態一覧表_シフト記号表!$C$6:$L$47,10,FALSE))</f>
        <v/>
      </c>
      <c r="BD182" s="445" t="str">
        <f>IF(BD181="","",VLOOKUP(BD181,勤務形態一覧表_シフト記号表!$C$6:$L$47,10,FALSE))</f>
        <v/>
      </c>
      <c r="BE182" s="445" t="str">
        <f>IF(BE181="","",VLOOKUP(BE181,勤務形態一覧表_シフト記号表!$C$6:$L$47,10,FALSE))</f>
        <v/>
      </c>
      <c r="BF182" s="1208">
        <f>IF($BI$3="４週",SUM(AA182:BB182),IF($BI$3="暦月",SUM(AA182:BE182),""))</f>
        <v>0</v>
      </c>
      <c r="BG182" s="1209"/>
      <c r="BH182" s="1210">
        <f>IF($BI$3="４週",BF182/4,IF($BI$3="暦月",(BF182/($BI$8/7)),""))</f>
        <v>0</v>
      </c>
      <c r="BI182" s="1209"/>
      <c r="BJ182" s="1205"/>
      <c r="BK182" s="1206"/>
      <c r="BL182" s="1206"/>
      <c r="BM182" s="1206"/>
      <c r="BN182" s="1207"/>
    </row>
    <row r="183" spans="2:66" ht="20.25" customHeight="1" x14ac:dyDescent="0.15">
      <c r="B183" s="1183">
        <f>B181+1</f>
        <v>84</v>
      </c>
      <c r="C183" s="1185"/>
      <c r="D183" s="1187"/>
      <c r="E183" s="1188"/>
      <c r="F183" s="1189"/>
      <c r="G183" s="1193"/>
      <c r="H183" s="1194"/>
      <c r="I183" s="439"/>
      <c r="J183" s="440"/>
      <c r="K183" s="439"/>
      <c r="L183" s="440"/>
      <c r="M183" s="1197"/>
      <c r="N183" s="1198"/>
      <c r="O183" s="1201"/>
      <c r="P183" s="1202"/>
      <c r="Q183" s="1202"/>
      <c r="R183" s="1194"/>
      <c r="S183" s="1162"/>
      <c r="T183" s="1163"/>
      <c r="U183" s="1163"/>
      <c r="V183" s="1163"/>
      <c r="W183" s="1164"/>
      <c r="X183" s="459" t="s">
        <v>979</v>
      </c>
      <c r="Y183" s="460"/>
      <c r="Z183" s="461"/>
      <c r="AA183" s="452"/>
      <c r="AB183" s="453"/>
      <c r="AC183" s="453"/>
      <c r="AD183" s="453"/>
      <c r="AE183" s="453"/>
      <c r="AF183" s="453"/>
      <c r="AG183" s="454"/>
      <c r="AH183" s="452"/>
      <c r="AI183" s="453"/>
      <c r="AJ183" s="453"/>
      <c r="AK183" s="453"/>
      <c r="AL183" s="453"/>
      <c r="AM183" s="453"/>
      <c r="AN183" s="454"/>
      <c r="AO183" s="452"/>
      <c r="AP183" s="453"/>
      <c r="AQ183" s="453"/>
      <c r="AR183" s="453"/>
      <c r="AS183" s="453"/>
      <c r="AT183" s="453"/>
      <c r="AU183" s="454"/>
      <c r="AV183" s="452"/>
      <c r="AW183" s="453"/>
      <c r="AX183" s="453"/>
      <c r="AY183" s="453"/>
      <c r="AZ183" s="453"/>
      <c r="BA183" s="453"/>
      <c r="BB183" s="454"/>
      <c r="BC183" s="452"/>
      <c r="BD183" s="453"/>
      <c r="BE183" s="455"/>
      <c r="BF183" s="1168"/>
      <c r="BG183" s="1169"/>
      <c r="BH183" s="1170"/>
      <c r="BI183" s="1171"/>
      <c r="BJ183" s="1172"/>
      <c r="BK183" s="1173"/>
      <c r="BL183" s="1173"/>
      <c r="BM183" s="1173"/>
      <c r="BN183" s="1174"/>
    </row>
    <row r="184" spans="2:66" ht="20.25" customHeight="1" x14ac:dyDescent="0.15">
      <c r="B184" s="1211"/>
      <c r="C184" s="1212"/>
      <c r="D184" s="1213"/>
      <c r="E184" s="1188"/>
      <c r="F184" s="1189"/>
      <c r="G184" s="1214"/>
      <c r="H184" s="1215"/>
      <c r="I184" s="462"/>
      <c r="J184" s="463">
        <f>G183</f>
        <v>0</v>
      </c>
      <c r="K184" s="462"/>
      <c r="L184" s="463">
        <f>M183</f>
        <v>0</v>
      </c>
      <c r="M184" s="1216"/>
      <c r="N184" s="1217"/>
      <c r="O184" s="1218"/>
      <c r="P184" s="1219"/>
      <c r="Q184" s="1219"/>
      <c r="R184" s="1215"/>
      <c r="S184" s="1162"/>
      <c r="T184" s="1163"/>
      <c r="U184" s="1163"/>
      <c r="V184" s="1163"/>
      <c r="W184" s="1164"/>
      <c r="X184" s="456" t="s">
        <v>980</v>
      </c>
      <c r="Y184" s="457"/>
      <c r="Z184" s="458"/>
      <c r="AA184" s="444" t="str">
        <f>IF(AA183="","",VLOOKUP(AA183,勤務形態一覧表_シフト記号表!$C$6:$L$47,10,FALSE))</f>
        <v/>
      </c>
      <c r="AB184" s="445" t="str">
        <f>IF(AB183="","",VLOOKUP(AB183,勤務形態一覧表_シフト記号表!$C$6:$L$47,10,FALSE))</f>
        <v/>
      </c>
      <c r="AC184" s="445" t="str">
        <f>IF(AC183="","",VLOOKUP(AC183,勤務形態一覧表_シフト記号表!$C$6:$L$47,10,FALSE))</f>
        <v/>
      </c>
      <c r="AD184" s="445" t="str">
        <f>IF(AD183="","",VLOOKUP(AD183,勤務形態一覧表_シフト記号表!$C$6:$L$47,10,FALSE))</f>
        <v/>
      </c>
      <c r="AE184" s="445" t="str">
        <f>IF(AE183="","",VLOOKUP(AE183,勤務形態一覧表_シフト記号表!$C$6:$L$47,10,FALSE))</f>
        <v/>
      </c>
      <c r="AF184" s="445" t="str">
        <f>IF(AF183="","",VLOOKUP(AF183,勤務形態一覧表_シフト記号表!$C$6:$L$47,10,FALSE))</f>
        <v/>
      </c>
      <c r="AG184" s="446" t="str">
        <f>IF(AG183="","",VLOOKUP(AG183,勤務形態一覧表_シフト記号表!$C$6:$L$47,10,FALSE))</f>
        <v/>
      </c>
      <c r="AH184" s="444" t="str">
        <f>IF(AH183="","",VLOOKUP(AH183,勤務形態一覧表_シフト記号表!$C$6:$L$47,10,FALSE))</f>
        <v/>
      </c>
      <c r="AI184" s="445" t="str">
        <f>IF(AI183="","",VLOOKUP(AI183,勤務形態一覧表_シフト記号表!$C$6:$L$47,10,FALSE))</f>
        <v/>
      </c>
      <c r="AJ184" s="445" t="str">
        <f>IF(AJ183="","",VLOOKUP(AJ183,勤務形態一覧表_シフト記号表!$C$6:$L$47,10,FALSE))</f>
        <v/>
      </c>
      <c r="AK184" s="445" t="str">
        <f>IF(AK183="","",VLOOKUP(AK183,勤務形態一覧表_シフト記号表!$C$6:$L$47,10,FALSE))</f>
        <v/>
      </c>
      <c r="AL184" s="445" t="str">
        <f>IF(AL183="","",VLOOKUP(AL183,勤務形態一覧表_シフト記号表!$C$6:$L$47,10,FALSE))</f>
        <v/>
      </c>
      <c r="AM184" s="445" t="str">
        <f>IF(AM183="","",VLOOKUP(AM183,勤務形態一覧表_シフト記号表!$C$6:$L$47,10,FALSE))</f>
        <v/>
      </c>
      <c r="AN184" s="446" t="str">
        <f>IF(AN183="","",VLOOKUP(AN183,勤務形態一覧表_シフト記号表!$C$6:$L$47,10,FALSE))</f>
        <v/>
      </c>
      <c r="AO184" s="444" t="str">
        <f>IF(AO183="","",VLOOKUP(AO183,勤務形態一覧表_シフト記号表!$C$6:$L$47,10,FALSE))</f>
        <v/>
      </c>
      <c r="AP184" s="445" t="str">
        <f>IF(AP183="","",VLOOKUP(AP183,勤務形態一覧表_シフト記号表!$C$6:$L$47,10,FALSE))</f>
        <v/>
      </c>
      <c r="AQ184" s="445" t="str">
        <f>IF(AQ183="","",VLOOKUP(AQ183,勤務形態一覧表_シフト記号表!$C$6:$L$47,10,FALSE))</f>
        <v/>
      </c>
      <c r="AR184" s="445" t="str">
        <f>IF(AR183="","",VLOOKUP(AR183,勤務形態一覧表_シフト記号表!$C$6:$L$47,10,FALSE))</f>
        <v/>
      </c>
      <c r="AS184" s="445" t="str">
        <f>IF(AS183="","",VLOOKUP(AS183,勤務形態一覧表_シフト記号表!$C$6:$L$47,10,FALSE))</f>
        <v/>
      </c>
      <c r="AT184" s="445" t="str">
        <f>IF(AT183="","",VLOOKUP(AT183,勤務形態一覧表_シフト記号表!$C$6:$L$47,10,FALSE))</f>
        <v/>
      </c>
      <c r="AU184" s="446" t="str">
        <f>IF(AU183="","",VLOOKUP(AU183,勤務形態一覧表_シフト記号表!$C$6:$L$47,10,FALSE))</f>
        <v/>
      </c>
      <c r="AV184" s="444" t="str">
        <f>IF(AV183="","",VLOOKUP(AV183,勤務形態一覧表_シフト記号表!$C$6:$L$47,10,FALSE))</f>
        <v/>
      </c>
      <c r="AW184" s="445" t="str">
        <f>IF(AW183="","",VLOOKUP(AW183,勤務形態一覧表_シフト記号表!$C$6:$L$47,10,FALSE))</f>
        <v/>
      </c>
      <c r="AX184" s="445" t="str">
        <f>IF(AX183="","",VLOOKUP(AX183,勤務形態一覧表_シフト記号表!$C$6:$L$47,10,FALSE))</f>
        <v/>
      </c>
      <c r="AY184" s="445" t="str">
        <f>IF(AY183="","",VLOOKUP(AY183,勤務形態一覧表_シフト記号表!$C$6:$L$47,10,FALSE))</f>
        <v/>
      </c>
      <c r="AZ184" s="445" t="str">
        <f>IF(AZ183="","",VLOOKUP(AZ183,勤務形態一覧表_シフト記号表!$C$6:$L$47,10,FALSE))</f>
        <v/>
      </c>
      <c r="BA184" s="445" t="str">
        <f>IF(BA183="","",VLOOKUP(BA183,勤務形態一覧表_シフト記号表!$C$6:$L$47,10,FALSE))</f>
        <v/>
      </c>
      <c r="BB184" s="446" t="str">
        <f>IF(BB183="","",VLOOKUP(BB183,勤務形態一覧表_シフト記号表!$C$6:$L$47,10,FALSE))</f>
        <v/>
      </c>
      <c r="BC184" s="444" t="str">
        <f>IF(BC183="","",VLOOKUP(BC183,勤務形態一覧表_シフト記号表!$C$6:$L$47,10,FALSE))</f>
        <v/>
      </c>
      <c r="BD184" s="445" t="str">
        <f>IF(BD183="","",VLOOKUP(BD183,勤務形態一覧表_シフト記号表!$C$6:$L$47,10,FALSE))</f>
        <v/>
      </c>
      <c r="BE184" s="445" t="str">
        <f>IF(BE183="","",VLOOKUP(BE183,勤務形態一覧表_シフト記号表!$C$6:$L$47,10,FALSE))</f>
        <v/>
      </c>
      <c r="BF184" s="1208">
        <f>IF($BI$3="４週",SUM(AA184:BB184),IF($BI$3="暦月",SUM(AA184:BE184),""))</f>
        <v>0</v>
      </c>
      <c r="BG184" s="1209"/>
      <c r="BH184" s="1210">
        <f>IF($BI$3="４週",BF184/4,IF($BI$3="暦月",(BF184/($BI$8/7)),""))</f>
        <v>0</v>
      </c>
      <c r="BI184" s="1209"/>
      <c r="BJ184" s="1205"/>
      <c r="BK184" s="1206"/>
      <c r="BL184" s="1206"/>
      <c r="BM184" s="1206"/>
      <c r="BN184" s="1207"/>
    </row>
    <row r="185" spans="2:66" ht="20.25" customHeight="1" x14ac:dyDescent="0.15">
      <c r="B185" s="1183">
        <f>B183+1</f>
        <v>85</v>
      </c>
      <c r="C185" s="1185"/>
      <c r="D185" s="1187"/>
      <c r="E185" s="1188"/>
      <c r="F185" s="1189"/>
      <c r="G185" s="1193"/>
      <c r="H185" s="1194"/>
      <c r="I185" s="439"/>
      <c r="J185" s="440"/>
      <c r="K185" s="439"/>
      <c r="L185" s="440"/>
      <c r="M185" s="1197"/>
      <c r="N185" s="1198"/>
      <c r="O185" s="1201"/>
      <c r="P185" s="1202"/>
      <c r="Q185" s="1202"/>
      <c r="R185" s="1194"/>
      <c r="S185" s="1162"/>
      <c r="T185" s="1163"/>
      <c r="U185" s="1163"/>
      <c r="V185" s="1163"/>
      <c r="W185" s="1164"/>
      <c r="X185" s="459" t="s">
        <v>979</v>
      </c>
      <c r="Y185" s="460"/>
      <c r="Z185" s="461"/>
      <c r="AA185" s="452"/>
      <c r="AB185" s="453"/>
      <c r="AC185" s="453"/>
      <c r="AD185" s="453"/>
      <c r="AE185" s="453"/>
      <c r="AF185" s="453"/>
      <c r="AG185" s="454"/>
      <c r="AH185" s="452"/>
      <c r="AI185" s="453"/>
      <c r="AJ185" s="453"/>
      <c r="AK185" s="453"/>
      <c r="AL185" s="453"/>
      <c r="AM185" s="453"/>
      <c r="AN185" s="454"/>
      <c r="AO185" s="452"/>
      <c r="AP185" s="453"/>
      <c r="AQ185" s="453"/>
      <c r="AR185" s="453"/>
      <c r="AS185" s="453"/>
      <c r="AT185" s="453"/>
      <c r="AU185" s="454"/>
      <c r="AV185" s="452"/>
      <c r="AW185" s="453"/>
      <c r="AX185" s="453"/>
      <c r="AY185" s="453"/>
      <c r="AZ185" s="453"/>
      <c r="BA185" s="453"/>
      <c r="BB185" s="454"/>
      <c r="BC185" s="452"/>
      <c r="BD185" s="453"/>
      <c r="BE185" s="455"/>
      <c r="BF185" s="1168"/>
      <c r="BG185" s="1169"/>
      <c r="BH185" s="1170"/>
      <c r="BI185" s="1171"/>
      <c r="BJ185" s="1172"/>
      <c r="BK185" s="1173"/>
      <c r="BL185" s="1173"/>
      <c r="BM185" s="1173"/>
      <c r="BN185" s="1174"/>
    </row>
    <row r="186" spans="2:66" ht="20.25" customHeight="1" x14ac:dyDescent="0.15">
      <c r="B186" s="1211"/>
      <c r="C186" s="1212"/>
      <c r="D186" s="1213"/>
      <c r="E186" s="1188"/>
      <c r="F186" s="1189"/>
      <c r="G186" s="1214"/>
      <c r="H186" s="1215"/>
      <c r="I186" s="462"/>
      <c r="J186" s="463">
        <f>G185</f>
        <v>0</v>
      </c>
      <c r="K186" s="462"/>
      <c r="L186" s="463">
        <f>M185</f>
        <v>0</v>
      </c>
      <c r="M186" s="1216"/>
      <c r="N186" s="1217"/>
      <c r="O186" s="1218"/>
      <c r="P186" s="1219"/>
      <c r="Q186" s="1219"/>
      <c r="R186" s="1215"/>
      <c r="S186" s="1162"/>
      <c r="T186" s="1163"/>
      <c r="U186" s="1163"/>
      <c r="V186" s="1163"/>
      <c r="W186" s="1164"/>
      <c r="X186" s="456" t="s">
        <v>980</v>
      </c>
      <c r="Y186" s="457"/>
      <c r="Z186" s="458"/>
      <c r="AA186" s="444" t="str">
        <f>IF(AA185="","",VLOOKUP(AA185,勤務形態一覧表_シフト記号表!$C$6:$L$47,10,FALSE))</f>
        <v/>
      </c>
      <c r="AB186" s="445" t="str">
        <f>IF(AB185="","",VLOOKUP(AB185,勤務形態一覧表_シフト記号表!$C$6:$L$47,10,FALSE))</f>
        <v/>
      </c>
      <c r="AC186" s="445" t="str">
        <f>IF(AC185="","",VLOOKUP(AC185,勤務形態一覧表_シフト記号表!$C$6:$L$47,10,FALSE))</f>
        <v/>
      </c>
      <c r="AD186" s="445" t="str">
        <f>IF(AD185="","",VLOOKUP(AD185,勤務形態一覧表_シフト記号表!$C$6:$L$47,10,FALSE))</f>
        <v/>
      </c>
      <c r="AE186" s="445" t="str">
        <f>IF(AE185="","",VLOOKUP(AE185,勤務形態一覧表_シフト記号表!$C$6:$L$47,10,FALSE))</f>
        <v/>
      </c>
      <c r="AF186" s="445" t="str">
        <f>IF(AF185="","",VLOOKUP(AF185,勤務形態一覧表_シフト記号表!$C$6:$L$47,10,FALSE))</f>
        <v/>
      </c>
      <c r="AG186" s="446" t="str">
        <f>IF(AG185="","",VLOOKUP(AG185,勤務形態一覧表_シフト記号表!$C$6:$L$47,10,FALSE))</f>
        <v/>
      </c>
      <c r="AH186" s="444" t="str">
        <f>IF(AH185="","",VLOOKUP(AH185,勤務形態一覧表_シフト記号表!$C$6:$L$47,10,FALSE))</f>
        <v/>
      </c>
      <c r="AI186" s="445" t="str">
        <f>IF(AI185="","",VLOOKUP(AI185,勤務形態一覧表_シフト記号表!$C$6:$L$47,10,FALSE))</f>
        <v/>
      </c>
      <c r="AJ186" s="445" t="str">
        <f>IF(AJ185="","",VLOOKUP(AJ185,勤務形態一覧表_シフト記号表!$C$6:$L$47,10,FALSE))</f>
        <v/>
      </c>
      <c r="AK186" s="445" t="str">
        <f>IF(AK185="","",VLOOKUP(AK185,勤務形態一覧表_シフト記号表!$C$6:$L$47,10,FALSE))</f>
        <v/>
      </c>
      <c r="AL186" s="445" t="str">
        <f>IF(AL185="","",VLOOKUP(AL185,勤務形態一覧表_シフト記号表!$C$6:$L$47,10,FALSE))</f>
        <v/>
      </c>
      <c r="AM186" s="445" t="str">
        <f>IF(AM185="","",VLOOKUP(AM185,勤務形態一覧表_シフト記号表!$C$6:$L$47,10,FALSE))</f>
        <v/>
      </c>
      <c r="AN186" s="446" t="str">
        <f>IF(AN185="","",VLOOKUP(AN185,勤務形態一覧表_シフト記号表!$C$6:$L$47,10,FALSE))</f>
        <v/>
      </c>
      <c r="AO186" s="444" t="str">
        <f>IF(AO185="","",VLOOKUP(AO185,勤務形態一覧表_シフト記号表!$C$6:$L$47,10,FALSE))</f>
        <v/>
      </c>
      <c r="AP186" s="445" t="str">
        <f>IF(AP185="","",VLOOKUP(AP185,勤務形態一覧表_シフト記号表!$C$6:$L$47,10,FALSE))</f>
        <v/>
      </c>
      <c r="AQ186" s="445" t="str">
        <f>IF(AQ185="","",VLOOKUP(AQ185,勤務形態一覧表_シフト記号表!$C$6:$L$47,10,FALSE))</f>
        <v/>
      </c>
      <c r="AR186" s="445" t="str">
        <f>IF(AR185="","",VLOOKUP(AR185,勤務形態一覧表_シフト記号表!$C$6:$L$47,10,FALSE))</f>
        <v/>
      </c>
      <c r="AS186" s="445" t="str">
        <f>IF(AS185="","",VLOOKUP(AS185,勤務形態一覧表_シフト記号表!$C$6:$L$47,10,FALSE))</f>
        <v/>
      </c>
      <c r="AT186" s="445" t="str">
        <f>IF(AT185="","",VLOOKUP(AT185,勤務形態一覧表_シフト記号表!$C$6:$L$47,10,FALSE))</f>
        <v/>
      </c>
      <c r="AU186" s="446" t="str">
        <f>IF(AU185="","",VLOOKUP(AU185,勤務形態一覧表_シフト記号表!$C$6:$L$47,10,FALSE))</f>
        <v/>
      </c>
      <c r="AV186" s="444" t="str">
        <f>IF(AV185="","",VLOOKUP(AV185,勤務形態一覧表_シフト記号表!$C$6:$L$47,10,FALSE))</f>
        <v/>
      </c>
      <c r="AW186" s="445" t="str">
        <f>IF(AW185="","",VLOOKUP(AW185,勤務形態一覧表_シフト記号表!$C$6:$L$47,10,FALSE))</f>
        <v/>
      </c>
      <c r="AX186" s="445" t="str">
        <f>IF(AX185="","",VLOOKUP(AX185,勤務形態一覧表_シフト記号表!$C$6:$L$47,10,FALSE))</f>
        <v/>
      </c>
      <c r="AY186" s="445" t="str">
        <f>IF(AY185="","",VLOOKUP(AY185,勤務形態一覧表_シフト記号表!$C$6:$L$47,10,FALSE))</f>
        <v/>
      </c>
      <c r="AZ186" s="445" t="str">
        <f>IF(AZ185="","",VLOOKUP(AZ185,勤務形態一覧表_シフト記号表!$C$6:$L$47,10,FALSE))</f>
        <v/>
      </c>
      <c r="BA186" s="445" t="str">
        <f>IF(BA185="","",VLOOKUP(BA185,勤務形態一覧表_シフト記号表!$C$6:$L$47,10,FALSE))</f>
        <v/>
      </c>
      <c r="BB186" s="446" t="str">
        <f>IF(BB185="","",VLOOKUP(BB185,勤務形態一覧表_シフト記号表!$C$6:$L$47,10,FALSE))</f>
        <v/>
      </c>
      <c r="BC186" s="444" t="str">
        <f>IF(BC185="","",VLOOKUP(BC185,勤務形態一覧表_シフト記号表!$C$6:$L$47,10,FALSE))</f>
        <v/>
      </c>
      <c r="BD186" s="445" t="str">
        <f>IF(BD185="","",VLOOKUP(BD185,勤務形態一覧表_シフト記号表!$C$6:$L$47,10,FALSE))</f>
        <v/>
      </c>
      <c r="BE186" s="445" t="str">
        <f>IF(BE185="","",VLOOKUP(BE185,勤務形態一覧表_シフト記号表!$C$6:$L$47,10,FALSE))</f>
        <v/>
      </c>
      <c r="BF186" s="1208">
        <f>IF($BI$3="４週",SUM(AA186:BB186),IF($BI$3="暦月",SUM(AA186:BE186),""))</f>
        <v>0</v>
      </c>
      <c r="BG186" s="1209"/>
      <c r="BH186" s="1210">
        <f>IF($BI$3="４週",BF186/4,IF($BI$3="暦月",(BF186/($BI$8/7)),""))</f>
        <v>0</v>
      </c>
      <c r="BI186" s="1209"/>
      <c r="BJ186" s="1205"/>
      <c r="BK186" s="1206"/>
      <c r="BL186" s="1206"/>
      <c r="BM186" s="1206"/>
      <c r="BN186" s="1207"/>
    </row>
    <row r="187" spans="2:66" ht="20.25" customHeight="1" x14ac:dyDescent="0.15">
      <c r="B187" s="1183">
        <f>B185+1</f>
        <v>86</v>
      </c>
      <c r="C187" s="1185"/>
      <c r="D187" s="1187"/>
      <c r="E187" s="1188"/>
      <c r="F187" s="1189"/>
      <c r="G187" s="1193"/>
      <c r="H187" s="1194"/>
      <c r="I187" s="439"/>
      <c r="J187" s="440"/>
      <c r="K187" s="439"/>
      <c r="L187" s="440"/>
      <c r="M187" s="1197"/>
      <c r="N187" s="1198"/>
      <c r="O187" s="1201"/>
      <c r="P187" s="1202"/>
      <c r="Q187" s="1202"/>
      <c r="R187" s="1194"/>
      <c r="S187" s="1162"/>
      <c r="T187" s="1163"/>
      <c r="U187" s="1163"/>
      <c r="V187" s="1163"/>
      <c r="W187" s="1164"/>
      <c r="X187" s="459" t="s">
        <v>979</v>
      </c>
      <c r="Y187" s="460"/>
      <c r="Z187" s="461"/>
      <c r="AA187" s="452"/>
      <c r="AB187" s="453"/>
      <c r="AC187" s="453"/>
      <c r="AD187" s="453"/>
      <c r="AE187" s="453"/>
      <c r="AF187" s="453"/>
      <c r="AG187" s="454"/>
      <c r="AH187" s="452"/>
      <c r="AI187" s="453"/>
      <c r="AJ187" s="453"/>
      <c r="AK187" s="453"/>
      <c r="AL187" s="453"/>
      <c r="AM187" s="453"/>
      <c r="AN187" s="454"/>
      <c r="AO187" s="452"/>
      <c r="AP187" s="453"/>
      <c r="AQ187" s="453"/>
      <c r="AR187" s="453"/>
      <c r="AS187" s="453"/>
      <c r="AT187" s="453"/>
      <c r="AU187" s="454"/>
      <c r="AV187" s="452"/>
      <c r="AW187" s="453"/>
      <c r="AX187" s="453"/>
      <c r="AY187" s="453"/>
      <c r="AZ187" s="453"/>
      <c r="BA187" s="453"/>
      <c r="BB187" s="454"/>
      <c r="BC187" s="452"/>
      <c r="BD187" s="453"/>
      <c r="BE187" s="455"/>
      <c r="BF187" s="1168"/>
      <c r="BG187" s="1169"/>
      <c r="BH187" s="1170"/>
      <c r="BI187" s="1171"/>
      <c r="BJ187" s="1172"/>
      <c r="BK187" s="1173"/>
      <c r="BL187" s="1173"/>
      <c r="BM187" s="1173"/>
      <c r="BN187" s="1174"/>
    </row>
    <row r="188" spans="2:66" ht="20.25" customHeight="1" x14ac:dyDescent="0.15">
      <c r="B188" s="1211"/>
      <c r="C188" s="1212"/>
      <c r="D188" s="1213"/>
      <c r="E188" s="1188"/>
      <c r="F188" s="1189"/>
      <c r="G188" s="1214"/>
      <c r="H188" s="1215"/>
      <c r="I188" s="462"/>
      <c r="J188" s="463">
        <f>G187</f>
        <v>0</v>
      </c>
      <c r="K188" s="462"/>
      <c r="L188" s="463">
        <f>M187</f>
        <v>0</v>
      </c>
      <c r="M188" s="1216"/>
      <c r="N188" s="1217"/>
      <c r="O188" s="1218"/>
      <c r="P188" s="1219"/>
      <c r="Q188" s="1219"/>
      <c r="R188" s="1215"/>
      <c r="S188" s="1162"/>
      <c r="T188" s="1163"/>
      <c r="U188" s="1163"/>
      <c r="V188" s="1163"/>
      <c r="W188" s="1164"/>
      <c r="X188" s="456" t="s">
        <v>980</v>
      </c>
      <c r="Y188" s="457"/>
      <c r="Z188" s="458"/>
      <c r="AA188" s="444" t="str">
        <f>IF(AA187="","",VLOOKUP(AA187,勤務形態一覧表_シフト記号表!$C$6:$L$47,10,FALSE))</f>
        <v/>
      </c>
      <c r="AB188" s="445" t="str">
        <f>IF(AB187="","",VLOOKUP(AB187,勤務形態一覧表_シフト記号表!$C$6:$L$47,10,FALSE))</f>
        <v/>
      </c>
      <c r="AC188" s="445" t="str">
        <f>IF(AC187="","",VLOOKUP(AC187,勤務形態一覧表_シフト記号表!$C$6:$L$47,10,FALSE))</f>
        <v/>
      </c>
      <c r="AD188" s="445" t="str">
        <f>IF(AD187="","",VLOOKUP(AD187,勤務形態一覧表_シフト記号表!$C$6:$L$47,10,FALSE))</f>
        <v/>
      </c>
      <c r="AE188" s="445" t="str">
        <f>IF(AE187="","",VLOOKUP(AE187,勤務形態一覧表_シフト記号表!$C$6:$L$47,10,FALSE))</f>
        <v/>
      </c>
      <c r="AF188" s="445" t="str">
        <f>IF(AF187="","",VLOOKUP(AF187,勤務形態一覧表_シフト記号表!$C$6:$L$47,10,FALSE))</f>
        <v/>
      </c>
      <c r="AG188" s="446" t="str">
        <f>IF(AG187="","",VLOOKUP(AG187,勤務形態一覧表_シフト記号表!$C$6:$L$47,10,FALSE))</f>
        <v/>
      </c>
      <c r="AH188" s="444" t="str">
        <f>IF(AH187="","",VLOOKUP(AH187,勤務形態一覧表_シフト記号表!$C$6:$L$47,10,FALSE))</f>
        <v/>
      </c>
      <c r="AI188" s="445" t="str">
        <f>IF(AI187="","",VLOOKUP(AI187,勤務形態一覧表_シフト記号表!$C$6:$L$47,10,FALSE))</f>
        <v/>
      </c>
      <c r="AJ188" s="445" t="str">
        <f>IF(AJ187="","",VLOOKUP(AJ187,勤務形態一覧表_シフト記号表!$C$6:$L$47,10,FALSE))</f>
        <v/>
      </c>
      <c r="AK188" s="445" t="str">
        <f>IF(AK187="","",VLOOKUP(AK187,勤務形態一覧表_シフト記号表!$C$6:$L$47,10,FALSE))</f>
        <v/>
      </c>
      <c r="AL188" s="445" t="str">
        <f>IF(AL187="","",VLOOKUP(AL187,勤務形態一覧表_シフト記号表!$C$6:$L$47,10,FALSE))</f>
        <v/>
      </c>
      <c r="AM188" s="445" t="str">
        <f>IF(AM187="","",VLOOKUP(AM187,勤務形態一覧表_シフト記号表!$C$6:$L$47,10,FALSE))</f>
        <v/>
      </c>
      <c r="AN188" s="446" t="str">
        <f>IF(AN187="","",VLOOKUP(AN187,勤務形態一覧表_シフト記号表!$C$6:$L$47,10,FALSE))</f>
        <v/>
      </c>
      <c r="AO188" s="444" t="str">
        <f>IF(AO187="","",VLOOKUP(AO187,勤務形態一覧表_シフト記号表!$C$6:$L$47,10,FALSE))</f>
        <v/>
      </c>
      <c r="AP188" s="445" t="str">
        <f>IF(AP187="","",VLOOKUP(AP187,勤務形態一覧表_シフト記号表!$C$6:$L$47,10,FALSE))</f>
        <v/>
      </c>
      <c r="AQ188" s="445" t="str">
        <f>IF(AQ187="","",VLOOKUP(AQ187,勤務形態一覧表_シフト記号表!$C$6:$L$47,10,FALSE))</f>
        <v/>
      </c>
      <c r="AR188" s="445" t="str">
        <f>IF(AR187="","",VLOOKUP(AR187,勤務形態一覧表_シフト記号表!$C$6:$L$47,10,FALSE))</f>
        <v/>
      </c>
      <c r="AS188" s="445" t="str">
        <f>IF(AS187="","",VLOOKUP(AS187,勤務形態一覧表_シフト記号表!$C$6:$L$47,10,FALSE))</f>
        <v/>
      </c>
      <c r="AT188" s="445" t="str">
        <f>IF(AT187="","",VLOOKUP(AT187,勤務形態一覧表_シフト記号表!$C$6:$L$47,10,FALSE))</f>
        <v/>
      </c>
      <c r="AU188" s="446" t="str">
        <f>IF(AU187="","",VLOOKUP(AU187,勤務形態一覧表_シフト記号表!$C$6:$L$47,10,FALSE))</f>
        <v/>
      </c>
      <c r="AV188" s="444" t="str">
        <f>IF(AV187="","",VLOOKUP(AV187,勤務形態一覧表_シフト記号表!$C$6:$L$47,10,FALSE))</f>
        <v/>
      </c>
      <c r="AW188" s="445" t="str">
        <f>IF(AW187="","",VLOOKUP(AW187,勤務形態一覧表_シフト記号表!$C$6:$L$47,10,FALSE))</f>
        <v/>
      </c>
      <c r="AX188" s="445" t="str">
        <f>IF(AX187="","",VLOOKUP(AX187,勤務形態一覧表_シフト記号表!$C$6:$L$47,10,FALSE))</f>
        <v/>
      </c>
      <c r="AY188" s="445" t="str">
        <f>IF(AY187="","",VLOOKUP(AY187,勤務形態一覧表_シフト記号表!$C$6:$L$47,10,FALSE))</f>
        <v/>
      </c>
      <c r="AZ188" s="445" t="str">
        <f>IF(AZ187="","",VLOOKUP(AZ187,勤務形態一覧表_シフト記号表!$C$6:$L$47,10,FALSE))</f>
        <v/>
      </c>
      <c r="BA188" s="445" t="str">
        <f>IF(BA187="","",VLOOKUP(BA187,勤務形態一覧表_シフト記号表!$C$6:$L$47,10,FALSE))</f>
        <v/>
      </c>
      <c r="BB188" s="446" t="str">
        <f>IF(BB187="","",VLOOKUP(BB187,勤務形態一覧表_シフト記号表!$C$6:$L$47,10,FALSE))</f>
        <v/>
      </c>
      <c r="BC188" s="444" t="str">
        <f>IF(BC187="","",VLOOKUP(BC187,勤務形態一覧表_シフト記号表!$C$6:$L$47,10,FALSE))</f>
        <v/>
      </c>
      <c r="BD188" s="445" t="str">
        <f>IF(BD187="","",VLOOKUP(BD187,勤務形態一覧表_シフト記号表!$C$6:$L$47,10,FALSE))</f>
        <v/>
      </c>
      <c r="BE188" s="445" t="str">
        <f>IF(BE187="","",VLOOKUP(BE187,勤務形態一覧表_シフト記号表!$C$6:$L$47,10,FALSE))</f>
        <v/>
      </c>
      <c r="BF188" s="1208">
        <f>IF($BI$3="４週",SUM(AA188:BB188),IF($BI$3="暦月",SUM(AA188:BE188),""))</f>
        <v>0</v>
      </c>
      <c r="BG188" s="1209"/>
      <c r="BH188" s="1210">
        <f>IF($BI$3="４週",BF188/4,IF($BI$3="暦月",(BF188/($BI$8/7)),""))</f>
        <v>0</v>
      </c>
      <c r="BI188" s="1209"/>
      <c r="BJ188" s="1205"/>
      <c r="BK188" s="1206"/>
      <c r="BL188" s="1206"/>
      <c r="BM188" s="1206"/>
      <c r="BN188" s="1207"/>
    </row>
    <row r="189" spans="2:66" ht="20.25" customHeight="1" x14ac:dyDescent="0.15">
      <c r="B189" s="1183">
        <f>B187+1</f>
        <v>87</v>
      </c>
      <c r="C189" s="1185"/>
      <c r="D189" s="1187"/>
      <c r="E189" s="1188"/>
      <c r="F189" s="1189"/>
      <c r="G189" s="1193"/>
      <c r="H189" s="1194"/>
      <c r="I189" s="439"/>
      <c r="J189" s="440"/>
      <c r="K189" s="439"/>
      <c r="L189" s="440"/>
      <c r="M189" s="1197"/>
      <c r="N189" s="1198"/>
      <c r="O189" s="1201"/>
      <c r="P189" s="1202"/>
      <c r="Q189" s="1202"/>
      <c r="R189" s="1194"/>
      <c r="S189" s="1162"/>
      <c r="T189" s="1163"/>
      <c r="U189" s="1163"/>
      <c r="V189" s="1163"/>
      <c r="W189" s="1164"/>
      <c r="X189" s="459" t="s">
        <v>979</v>
      </c>
      <c r="Y189" s="460"/>
      <c r="Z189" s="461"/>
      <c r="AA189" s="452"/>
      <c r="AB189" s="453"/>
      <c r="AC189" s="453"/>
      <c r="AD189" s="453"/>
      <c r="AE189" s="453"/>
      <c r="AF189" s="453"/>
      <c r="AG189" s="454"/>
      <c r="AH189" s="452"/>
      <c r="AI189" s="453"/>
      <c r="AJ189" s="453"/>
      <c r="AK189" s="453"/>
      <c r="AL189" s="453"/>
      <c r="AM189" s="453"/>
      <c r="AN189" s="454"/>
      <c r="AO189" s="452"/>
      <c r="AP189" s="453"/>
      <c r="AQ189" s="453"/>
      <c r="AR189" s="453"/>
      <c r="AS189" s="453"/>
      <c r="AT189" s="453"/>
      <c r="AU189" s="454"/>
      <c r="AV189" s="452"/>
      <c r="AW189" s="453"/>
      <c r="AX189" s="453"/>
      <c r="AY189" s="453"/>
      <c r="AZ189" s="453"/>
      <c r="BA189" s="453"/>
      <c r="BB189" s="454"/>
      <c r="BC189" s="452"/>
      <c r="BD189" s="453"/>
      <c r="BE189" s="455"/>
      <c r="BF189" s="1168"/>
      <c r="BG189" s="1169"/>
      <c r="BH189" s="1170"/>
      <c r="BI189" s="1171"/>
      <c r="BJ189" s="1172"/>
      <c r="BK189" s="1173"/>
      <c r="BL189" s="1173"/>
      <c r="BM189" s="1173"/>
      <c r="BN189" s="1174"/>
    </row>
    <row r="190" spans="2:66" ht="20.25" customHeight="1" x14ac:dyDescent="0.15">
      <c r="B190" s="1211"/>
      <c r="C190" s="1212"/>
      <c r="D190" s="1213"/>
      <c r="E190" s="1188"/>
      <c r="F190" s="1189"/>
      <c r="G190" s="1214"/>
      <c r="H190" s="1215"/>
      <c r="I190" s="462"/>
      <c r="J190" s="463">
        <f>G189</f>
        <v>0</v>
      </c>
      <c r="K190" s="462"/>
      <c r="L190" s="463">
        <f>M189</f>
        <v>0</v>
      </c>
      <c r="M190" s="1216"/>
      <c r="N190" s="1217"/>
      <c r="O190" s="1218"/>
      <c r="P190" s="1219"/>
      <c r="Q190" s="1219"/>
      <c r="R190" s="1215"/>
      <c r="S190" s="1162"/>
      <c r="T190" s="1163"/>
      <c r="U190" s="1163"/>
      <c r="V190" s="1163"/>
      <c r="W190" s="1164"/>
      <c r="X190" s="456" t="s">
        <v>980</v>
      </c>
      <c r="Y190" s="457"/>
      <c r="Z190" s="458"/>
      <c r="AA190" s="444" t="str">
        <f>IF(AA189="","",VLOOKUP(AA189,勤務形態一覧表_シフト記号表!$C$6:$L$47,10,FALSE))</f>
        <v/>
      </c>
      <c r="AB190" s="445" t="str">
        <f>IF(AB189="","",VLOOKUP(AB189,勤務形態一覧表_シフト記号表!$C$6:$L$47,10,FALSE))</f>
        <v/>
      </c>
      <c r="AC190" s="445" t="str">
        <f>IF(AC189="","",VLOOKUP(AC189,勤務形態一覧表_シフト記号表!$C$6:$L$47,10,FALSE))</f>
        <v/>
      </c>
      <c r="AD190" s="445" t="str">
        <f>IF(AD189="","",VLOOKUP(AD189,勤務形態一覧表_シフト記号表!$C$6:$L$47,10,FALSE))</f>
        <v/>
      </c>
      <c r="AE190" s="445" t="str">
        <f>IF(AE189="","",VLOOKUP(AE189,勤務形態一覧表_シフト記号表!$C$6:$L$47,10,FALSE))</f>
        <v/>
      </c>
      <c r="AF190" s="445" t="str">
        <f>IF(AF189="","",VLOOKUP(AF189,勤務形態一覧表_シフト記号表!$C$6:$L$47,10,FALSE))</f>
        <v/>
      </c>
      <c r="AG190" s="446" t="str">
        <f>IF(AG189="","",VLOOKUP(AG189,勤務形態一覧表_シフト記号表!$C$6:$L$47,10,FALSE))</f>
        <v/>
      </c>
      <c r="AH190" s="444" t="str">
        <f>IF(AH189="","",VLOOKUP(AH189,勤務形態一覧表_シフト記号表!$C$6:$L$47,10,FALSE))</f>
        <v/>
      </c>
      <c r="AI190" s="445" t="str">
        <f>IF(AI189="","",VLOOKUP(AI189,勤務形態一覧表_シフト記号表!$C$6:$L$47,10,FALSE))</f>
        <v/>
      </c>
      <c r="AJ190" s="445" t="str">
        <f>IF(AJ189="","",VLOOKUP(AJ189,勤務形態一覧表_シフト記号表!$C$6:$L$47,10,FALSE))</f>
        <v/>
      </c>
      <c r="AK190" s="445" t="str">
        <f>IF(AK189="","",VLOOKUP(AK189,勤務形態一覧表_シフト記号表!$C$6:$L$47,10,FALSE))</f>
        <v/>
      </c>
      <c r="AL190" s="445" t="str">
        <f>IF(AL189="","",VLOOKUP(AL189,勤務形態一覧表_シフト記号表!$C$6:$L$47,10,FALSE))</f>
        <v/>
      </c>
      <c r="AM190" s="445" t="str">
        <f>IF(AM189="","",VLOOKUP(AM189,勤務形態一覧表_シフト記号表!$C$6:$L$47,10,FALSE))</f>
        <v/>
      </c>
      <c r="AN190" s="446" t="str">
        <f>IF(AN189="","",VLOOKUP(AN189,勤務形態一覧表_シフト記号表!$C$6:$L$47,10,FALSE))</f>
        <v/>
      </c>
      <c r="AO190" s="444" t="str">
        <f>IF(AO189="","",VLOOKUP(AO189,勤務形態一覧表_シフト記号表!$C$6:$L$47,10,FALSE))</f>
        <v/>
      </c>
      <c r="AP190" s="445" t="str">
        <f>IF(AP189="","",VLOOKUP(AP189,勤務形態一覧表_シフト記号表!$C$6:$L$47,10,FALSE))</f>
        <v/>
      </c>
      <c r="AQ190" s="445" t="str">
        <f>IF(AQ189="","",VLOOKUP(AQ189,勤務形態一覧表_シフト記号表!$C$6:$L$47,10,FALSE))</f>
        <v/>
      </c>
      <c r="AR190" s="445" t="str">
        <f>IF(AR189="","",VLOOKUP(AR189,勤務形態一覧表_シフト記号表!$C$6:$L$47,10,FALSE))</f>
        <v/>
      </c>
      <c r="AS190" s="445" t="str">
        <f>IF(AS189="","",VLOOKUP(AS189,勤務形態一覧表_シフト記号表!$C$6:$L$47,10,FALSE))</f>
        <v/>
      </c>
      <c r="AT190" s="445" t="str">
        <f>IF(AT189="","",VLOOKUP(AT189,勤務形態一覧表_シフト記号表!$C$6:$L$47,10,FALSE))</f>
        <v/>
      </c>
      <c r="AU190" s="446" t="str">
        <f>IF(AU189="","",VLOOKUP(AU189,勤務形態一覧表_シフト記号表!$C$6:$L$47,10,FALSE))</f>
        <v/>
      </c>
      <c r="AV190" s="444" t="str">
        <f>IF(AV189="","",VLOOKUP(AV189,勤務形態一覧表_シフト記号表!$C$6:$L$47,10,FALSE))</f>
        <v/>
      </c>
      <c r="AW190" s="445" t="str">
        <f>IF(AW189="","",VLOOKUP(AW189,勤務形態一覧表_シフト記号表!$C$6:$L$47,10,FALSE))</f>
        <v/>
      </c>
      <c r="AX190" s="445" t="str">
        <f>IF(AX189="","",VLOOKUP(AX189,勤務形態一覧表_シフト記号表!$C$6:$L$47,10,FALSE))</f>
        <v/>
      </c>
      <c r="AY190" s="445" t="str">
        <f>IF(AY189="","",VLOOKUP(AY189,勤務形態一覧表_シフト記号表!$C$6:$L$47,10,FALSE))</f>
        <v/>
      </c>
      <c r="AZ190" s="445" t="str">
        <f>IF(AZ189="","",VLOOKUP(AZ189,勤務形態一覧表_シフト記号表!$C$6:$L$47,10,FALSE))</f>
        <v/>
      </c>
      <c r="BA190" s="445" t="str">
        <f>IF(BA189="","",VLOOKUP(BA189,勤務形態一覧表_シフト記号表!$C$6:$L$47,10,FALSE))</f>
        <v/>
      </c>
      <c r="BB190" s="446" t="str">
        <f>IF(BB189="","",VLOOKUP(BB189,勤務形態一覧表_シフト記号表!$C$6:$L$47,10,FALSE))</f>
        <v/>
      </c>
      <c r="BC190" s="444" t="str">
        <f>IF(BC189="","",VLOOKUP(BC189,勤務形態一覧表_シフト記号表!$C$6:$L$47,10,FALSE))</f>
        <v/>
      </c>
      <c r="BD190" s="445" t="str">
        <f>IF(BD189="","",VLOOKUP(BD189,勤務形態一覧表_シフト記号表!$C$6:$L$47,10,FALSE))</f>
        <v/>
      </c>
      <c r="BE190" s="445" t="str">
        <f>IF(BE189="","",VLOOKUP(BE189,勤務形態一覧表_シフト記号表!$C$6:$L$47,10,FALSE))</f>
        <v/>
      </c>
      <c r="BF190" s="1208">
        <f>IF($BI$3="４週",SUM(AA190:BB190),IF($BI$3="暦月",SUM(AA190:BE190),""))</f>
        <v>0</v>
      </c>
      <c r="BG190" s="1209"/>
      <c r="BH190" s="1210">
        <f>IF($BI$3="４週",BF190/4,IF($BI$3="暦月",(BF190/($BI$8/7)),""))</f>
        <v>0</v>
      </c>
      <c r="BI190" s="1209"/>
      <c r="BJ190" s="1205"/>
      <c r="BK190" s="1206"/>
      <c r="BL190" s="1206"/>
      <c r="BM190" s="1206"/>
      <c r="BN190" s="1207"/>
    </row>
    <row r="191" spans="2:66" ht="20.25" customHeight="1" x14ac:dyDescent="0.15">
      <c r="B191" s="1183">
        <f>B189+1</f>
        <v>88</v>
      </c>
      <c r="C191" s="1185"/>
      <c r="D191" s="1187"/>
      <c r="E191" s="1188"/>
      <c r="F191" s="1189"/>
      <c r="G191" s="1193"/>
      <c r="H191" s="1194"/>
      <c r="I191" s="439"/>
      <c r="J191" s="440"/>
      <c r="K191" s="439"/>
      <c r="L191" s="440"/>
      <c r="M191" s="1197"/>
      <c r="N191" s="1198"/>
      <c r="O191" s="1201"/>
      <c r="P191" s="1202"/>
      <c r="Q191" s="1202"/>
      <c r="R191" s="1194"/>
      <c r="S191" s="1162"/>
      <c r="T191" s="1163"/>
      <c r="U191" s="1163"/>
      <c r="V191" s="1163"/>
      <c r="W191" s="1164"/>
      <c r="X191" s="459" t="s">
        <v>979</v>
      </c>
      <c r="Y191" s="460"/>
      <c r="Z191" s="461"/>
      <c r="AA191" s="452"/>
      <c r="AB191" s="453"/>
      <c r="AC191" s="453"/>
      <c r="AD191" s="453"/>
      <c r="AE191" s="453"/>
      <c r="AF191" s="453"/>
      <c r="AG191" s="454"/>
      <c r="AH191" s="452"/>
      <c r="AI191" s="453"/>
      <c r="AJ191" s="453"/>
      <c r="AK191" s="453"/>
      <c r="AL191" s="453"/>
      <c r="AM191" s="453"/>
      <c r="AN191" s="454"/>
      <c r="AO191" s="452"/>
      <c r="AP191" s="453"/>
      <c r="AQ191" s="453"/>
      <c r="AR191" s="453"/>
      <c r="AS191" s="453"/>
      <c r="AT191" s="453"/>
      <c r="AU191" s="454"/>
      <c r="AV191" s="452"/>
      <c r="AW191" s="453"/>
      <c r="AX191" s="453"/>
      <c r="AY191" s="453"/>
      <c r="AZ191" s="453"/>
      <c r="BA191" s="453"/>
      <c r="BB191" s="454"/>
      <c r="BC191" s="452"/>
      <c r="BD191" s="453"/>
      <c r="BE191" s="455"/>
      <c r="BF191" s="1168"/>
      <c r="BG191" s="1169"/>
      <c r="BH191" s="1170"/>
      <c r="BI191" s="1171"/>
      <c r="BJ191" s="1172"/>
      <c r="BK191" s="1173"/>
      <c r="BL191" s="1173"/>
      <c r="BM191" s="1173"/>
      <c r="BN191" s="1174"/>
    </row>
    <row r="192" spans="2:66" ht="20.25" customHeight="1" x14ac:dyDescent="0.15">
      <c r="B192" s="1211"/>
      <c r="C192" s="1212"/>
      <c r="D192" s="1213"/>
      <c r="E192" s="1188"/>
      <c r="F192" s="1189"/>
      <c r="G192" s="1214"/>
      <c r="H192" s="1215"/>
      <c r="I192" s="462"/>
      <c r="J192" s="463">
        <f>G191</f>
        <v>0</v>
      </c>
      <c r="K192" s="462"/>
      <c r="L192" s="463">
        <f>M191</f>
        <v>0</v>
      </c>
      <c r="M192" s="1216"/>
      <c r="N192" s="1217"/>
      <c r="O192" s="1218"/>
      <c r="P192" s="1219"/>
      <c r="Q192" s="1219"/>
      <c r="R192" s="1215"/>
      <c r="S192" s="1162"/>
      <c r="T192" s="1163"/>
      <c r="U192" s="1163"/>
      <c r="V192" s="1163"/>
      <c r="W192" s="1164"/>
      <c r="X192" s="456" t="s">
        <v>980</v>
      </c>
      <c r="Y192" s="457"/>
      <c r="Z192" s="458"/>
      <c r="AA192" s="444" t="str">
        <f>IF(AA191="","",VLOOKUP(AA191,勤務形態一覧表_シフト記号表!$C$6:$L$47,10,FALSE))</f>
        <v/>
      </c>
      <c r="AB192" s="445" t="str">
        <f>IF(AB191="","",VLOOKUP(AB191,勤務形態一覧表_シフト記号表!$C$6:$L$47,10,FALSE))</f>
        <v/>
      </c>
      <c r="AC192" s="445" t="str">
        <f>IF(AC191="","",VLOOKUP(AC191,勤務形態一覧表_シフト記号表!$C$6:$L$47,10,FALSE))</f>
        <v/>
      </c>
      <c r="AD192" s="445" t="str">
        <f>IF(AD191="","",VLOOKUP(AD191,勤務形態一覧表_シフト記号表!$C$6:$L$47,10,FALSE))</f>
        <v/>
      </c>
      <c r="AE192" s="445" t="str">
        <f>IF(AE191="","",VLOOKUP(AE191,勤務形態一覧表_シフト記号表!$C$6:$L$47,10,FALSE))</f>
        <v/>
      </c>
      <c r="AF192" s="445" t="str">
        <f>IF(AF191="","",VLOOKUP(AF191,勤務形態一覧表_シフト記号表!$C$6:$L$47,10,FALSE))</f>
        <v/>
      </c>
      <c r="AG192" s="446" t="str">
        <f>IF(AG191="","",VLOOKUP(AG191,勤務形態一覧表_シフト記号表!$C$6:$L$47,10,FALSE))</f>
        <v/>
      </c>
      <c r="AH192" s="444" t="str">
        <f>IF(AH191="","",VLOOKUP(AH191,勤務形態一覧表_シフト記号表!$C$6:$L$47,10,FALSE))</f>
        <v/>
      </c>
      <c r="AI192" s="445" t="str">
        <f>IF(AI191="","",VLOOKUP(AI191,勤務形態一覧表_シフト記号表!$C$6:$L$47,10,FALSE))</f>
        <v/>
      </c>
      <c r="AJ192" s="445" t="str">
        <f>IF(AJ191="","",VLOOKUP(AJ191,勤務形態一覧表_シフト記号表!$C$6:$L$47,10,FALSE))</f>
        <v/>
      </c>
      <c r="AK192" s="445" t="str">
        <f>IF(AK191="","",VLOOKUP(AK191,勤務形態一覧表_シフト記号表!$C$6:$L$47,10,FALSE))</f>
        <v/>
      </c>
      <c r="AL192" s="445" t="str">
        <f>IF(AL191="","",VLOOKUP(AL191,勤務形態一覧表_シフト記号表!$C$6:$L$47,10,FALSE))</f>
        <v/>
      </c>
      <c r="AM192" s="445" t="str">
        <f>IF(AM191="","",VLOOKUP(AM191,勤務形態一覧表_シフト記号表!$C$6:$L$47,10,FALSE))</f>
        <v/>
      </c>
      <c r="AN192" s="446" t="str">
        <f>IF(AN191="","",VLOOKUP(AN191,勤務形態一覧表_シフト記号表!$C$6:$L$47,10,FALSE))</f>
        <v/>
      </c>
      <c r="AO192" s="444" t="str">
        <f>IF(AO191="","",VLOOKUP(AO191,勤務形態一覧表_シフト記号表!$C$6:$L$47,10,FALSE))</f>
        <v/>
      </c>
      <c r="AP192" s="445" t="str">
        <f>IF(AP191="","",VLOOKUP(AP191,勤務形態一覧表_シフト記号表!$C$6:$L$47,10,FALSE))</f>
        <v/>
      </c>
      <c r="AQ192" s="445" t="str">
        <f>IF(AQ191="","",VLOOKUP(AQ191,勤務形態一覧表_シフト記号表!$C$6:$L$47,10,FALSE))</f>
        <v/>
      </c>
      <c r="AR192" s="445" t="str">
        <f>IF(AR191="","",VLOOKUP(AR191,勤務形態一覧表_シフト記号表!$C$6:$L$47,10,FALSE))</f>
        <v/>
      </c>
      <c r="AS192" s="445" t="str">
        <f>IF(AS191="","",VLOOKUP(AS191,勤務形態一覧表_シフト記号表!$C$6:$L$47,10,FALSE))</f>
        <v/>
      </c>
      <c r="AT192" s="445" t="str">
        <f>IF(AT191="","",VLOOKUP(AT191,勤務形態一覧表_シフト記号表!$C$6:$L$47,10,FALSE))</f>
        <v/>
      </c>
      <c r="AU192" s="446" t="str">
        <f>IF(AU191="","",VLOOKUP(AU191,勤務形態一覧表_シフト記号表!$C$6:$L$47,10,FALSE))</f>
        <v/>
      </c>
      <c r="AV192" s="444" t="str">
        <f>IF(AV191="","",VLOOKUP(AV191,勤務形態一覧表_シフト記号表!$C$6:$L$47,10,FALSE))</f>
        <v/>
      </c>
      <c r="AW192" s="445" t="str">
        <f>IF(AW191="","",VLOOKUP(AW191,勤務形態一覧表_シフト記号表!$C$6:$L$47,10,FALSE))</f>
        <v/>
      </c>
      <c r="AX192" s="445" t="str">
        <f>IF(AX191="","",VLOOKUP(AX191,勤務形態一覧表_シフト記号表!$C$6:$L$47,10,FALSE))</f>
        <v/>
      </c>
      <c r="AY192" s="445" t="str">
        <f>IF(AY191="","",VLOOKUP(AY191,勤務形態一覧表_シフト記号表!$C$6:$L$47,10,FALSE))</f>
        <v/>
      </c>
      <c r="AZ192" s="445" t="str">
        <f>IF(AZ191="","",VLOOKUP(AZ191,勤務形態一覧表_シフト記号表!$C$6:$L$47,10,FALSE))</f>
        <v/>
      </c>
      <c r="BA192" s="445" t="str">
        <f>IF(BA191="","",VLOOKUP(BA191,勤務形態一覧表_シフト記号表!$C$6:$L$47,10,FALSE))</f>
        <v/>
      </c>
      <c r="BB192" s="446" t="str">
        <f>IF(BB191="","",VLOOKUP(BB191,勤務形態一覧表_シフト記号表!$C$6:$L$47,10,FALSE))</f>
        <v/>
      </c>
      <c r="BC192" s="444" t="str">
        <f>IF(BC191="","",VLOOKUP(BC191,勤務形態一覧表_シフト記号表!$C$6:$L$47,10,FALSE))</f>
        <v/>
      </c>
      <c r="BD192" s="445" t="str">
        <f>IF(BD191="","",VLOOKUP(BD191,勤務形態一覧表_シフト記号表!$C$6:$L$47,10,FALSE))</f>
        <v/>
      </c>
      <c r="BE192" s="445" t="str">
        <f>IF(BE191="","",VLOOKUP(BE191,勤務形態一覧表_シフト記号表!$C$6:$L$47,10,FALSE))</f>
        <v/>
      </c>
      <c r="BF192" s="1208">
        <f>IF($BI$3="４週",SUM(AA192:BB192),IF($BI$3="暦月",SUM(AA192:BE192),""))</f>
        <v>0</v>
      </c>
      <c r="BG192" s="1209"/>
      <c r="BH192" s="1210">
        <f>IF($BI$3="４週",BF192/4,IF($BI$3="暦月",(BF192/($BI$8/7)),""))</f>
        <v>0</v>
      </c>
      <c r="BI192" s="1209"/>
      <c r="BJ192" s="1205"/>
      <c r="BK192" s="1206"/>
      <c r="BL192" s="1206"/>
      <c r="BM192" s="1206"/>
      <c r="BN192" s="1207"/>
    </row>
    <row r="193" spans="2:66" ht="20.25" customHeight="1" x14ac:dyDescent="0.15">
      <c r="B193" s="1183">
        <f>B191+1</f>
        <v>89</v>
      </c>
      <c r="C193" s="1185"/>
      <c r="D193" s="1187"/>
      <c r="E193" s="1188"/>
      <c r="F193" s="1189"/>
      <c r="G193" s="1193"/>
      <c r="H193" s="1194"/>
      <c r="I193" s="439"/>
      <c r="J193" s="440"/>
      <c r="K193" s="439"/>
      <c r="L193" s="440"/>
      <c r="M193" s="1197"/>
      <c r="N193" s="1198"/>
      <c r="O193" s="1201"/>
      <c r="P193" s="1202"/>
      <c r="Q193" s="1202"/>
      <c r="R193" s="1194"/>
      <c r="S193" s="1162"/>
      <c r="T193" s="1163"/>
      <c r="U193" s="1163"/>
      <c r="V193" s="1163"/>
      <c r="W193" s="1164"/>
      <c r="X193" s="459" t="s">
        <v>979</v>
      </c>
      <c r="Y193" s="460"/>
      <c r="Z193" s="461"/>
      <c r="AA193" s="452"/>
      <c r="AB193" s="453"/>
      <c r="AC193" s="453"/>
      <c r="AD193" s="453"/>
      <c r="AE193" s="453"/>
      <c r="AF193" s="453"/>
      <c r="AG193" s="454"/>
      <c r="AH193" s="452"/>
      <c r="AI193" s="453"/>
      <c r="AJ193" s="453"/>
      <c r="AK193" s="453"/>
      <c r="AL193" s="453"/>
      <c r="AM193" s="453"/>
      <c r="AN193" s="454"/>
      <c r="AO193" s="452"/>
      <c r="AP193" s="453"/>
      <c r="AQ193" s="453"/>
      <c r="AR193" s="453"/>
      <c r="AS193" s="453"/>
      <c r="AT193" s="453"/>
      <c r="AU193" s="454"/>
      <c r="AV193" s="452"/>
      <c r="AW193" s="453"/>
      <c r="AX193" s="453"/>
      <c r="AY193" s="453"/>
      <c r="AZ193" s="453"/>
      <c r="BA193" s="453"/>
      <c r="BB193" s="454"/>
      <c r="BC193" s="452"/>
      <c r="BD193" s="453"/>
      <c r="BE193" s="455"/>
      <c r="BF193" s="1168"/>
      <c r="BG193" s="1169"/>
      <c r="BH193" s="1170"/>
      <c r="BI193" s="1171"/>
      <c r="BJ193" s="1172"/>
      <c r="BK193" s="1173"/>
      <c r="BL193" s="1173"/>
      <c r="BM193" s="1173"/>
      <c r="BN193" s="1174"/>
    </row>
    <row r="194" spans="2:66" ht="20.25" customHeight="1" x14ac:dyDescent="0.15">
      <c r="B194" s="1211"/>
      <c r="C194" s="1212"/>
      <c r="D194" s="1213"/>
      <c r="E194" s="1188"/>
      <c r="F194" s="1189"/>
      <c r="G194" s="1214"/>
      <c r="H194" s="1215"/>
      <c r="I194" s="462"/>
      <c r="J194" s="463">
        <f>G193</f>
        <v>0</v>
      </c>
      <c r="K194" s="462"/>
      <c r="L194" s="463">
        <f>M193</f>
        <v>0</v>
      </c>
      <c r="M194" s="1216"/>
      <c r="N194" s="1217"/>
      <c r="O194" s="1218"/>
      <c r="P194" s="1219"/>
      <c r="Q194" s="1219"/>
      <c r="R194" s="1215"/>
      <c r="S194" s="1162"/>
      <c r="T194" s="1163"/>
      <c r="U194" s="1163"/>
      <c r="V194" s="1163"/>
      <c r="W194" s="1164"/>
      <c r="X194" s="456" t="s">
        <v>980</v>
      </c>
      <c r="Y194" s="457"/>
      <c r="Z194" s="458"/>
      <c r="AA194" s="444" t="str">
        <f>IF(AA193="","",VLOOKUP(AA193,勤務形態一覧表_シフト記号表!$C$6:$L$47,10,FALSE))</f>
        <v/>
      </c>
      <c r="AB194" s="445" t="str">
        <f>IF(AB193="","",VLOOKUP(AB193,勤務形態一覧表_シフト記号表!$C$6:$L$47,10,FALSE))</f>
        <v/>
      </c>
      <c r="AC194" s="445" t="str">
        <f>IF(AC193="","",VLOOKUP(AC193,勤務形態一覧表_シフト記号表!$C$6:$L$47,10,FALSE))</f>
        <v/>
      </c>
      <c r="AD194" s="445" t="str">
        <f>IF(AD193="","",VLOOKUP(AD193,勤務形態一覧表_シフト記号表!$C$6:$L$47,10,FALSE))</f>
        <v/>
      </c>
      <c r="AE194" s="445" t="str">
        <f>IF(AE193="","",VLOOKUP(AE193,勤務形態一覧表_シフト記号表!$C$6:$L$47,10,FALSE))</f>
        <v/>
      </c>
      <c r="AF194" s="445" t="str">
        <f>IF(AF193="","",VLOOKUP(AF193,勤務形態一覧表_シフト記号表!$C$6:$L$47,10,FALSE))</f>
        <v/>
      </c>
      <c r="AG194" s="446" t="str">
        <f>IF(AG193="","",VLOOKUP(AG193,勤務形態一覧表_シフト記号表!$C$6:$L$47,10,FALSE))</f>
        <v/>
      </c>
      <c r="AH194" s="444" t="str">
        <f>IF(AH193="","",VLOOKUP(AH193,勤務形態一覧表_シフト記号表!$C$6:$L$47,10,FALSE))</f>
        <v/>
      </c>
      <c r="AI194" s="445" t="str">
        <f>IF(AI193="","",VLOOKUP(AI193,勤務形態一覧表_シフト記号表!$C$6:$L$47,10,FALSE))</f>
        <v/>
      </c>
      <c r="AJ194" s="445" t="str">
        <f>IF(AJ193="","",VLOOKUP(AJ193,勤務形態一覧表_シフト記号表!$C$6:$L$47,10,FALSE))</f>
        <v/>
      </c>
      <c r="AK194" s="445" t="str">
        <f>IF(AK193="","",VLOOKUP(AK193,勤務形態一覧表_シフト記号表!$C$6:$L$47,10,FALSE))</f>
        <v/>
      </c>
      <c r="AL194" s="445" t="str">
        <f>IF(AL193="","",VLOOKUP(AL193,勤務形態一覧表_シフト記号表!$C$6:$L$47,10,FALSE))</f>
        <v/>
      </c>
      <c r="AM194" s="445" t="str">
        <f>IF(AM193="","",VLOOKUP(AM193,勤務形態一覧表_シフト記号表!$C$6:$L$47,10,FALSE))</f>
        <v/>
      </c>
      <c r="AN194" s="446" t="str">
        <f>IF(AN193="","",VLOOKUP(AN193,勤務形態一覧表_シフト記号表!$C$6:$L$47,10,FALSE))</f>
        <v/>
      </c>
      <c r="AO194" s="444" t="str">
        <f>IF(AO193="","",VLOOKUP(AO193,勤務形態一覧表_シフト記号表!$C$6:$L$47,10,FALSE))</f>
        <v/>
      </c>
      <c r="AP194" s="445" t="str">
        <f>IF(AP193="","",VLOOKUP(AP193,勤務形態一覧表_シフト記号表!$C$6:$L$47,10,FALSE))</f>
        <v/>
      </c>
      <c r="AQ194" s="445" t="str">
        <f>IF(AQ193="","",VLOOKUP(AQ193,勤務形態一覧表_シフト記号表!$C$6:$L$47,10,FALSE))</f>
        <v/>
      </c>
      <c r="AR194" s="445" t="str">
        <f>IF(AR193="","",VLOOKUP(AR193,勤務形態一覧表_シフト記号表!$C$6:$L$47,10,FALSE))</f>
        <v/>
      </c>
      <c r="AS194" s="445" t="str">
        <f>IF(AS193="","",VLOOKUP(AS193,勤務形態一覧表_シフト記号表!$C$6:$L$47,10,FALSE))</f>
        <v/>
      </c>
      <c r="AT194" s="445" t="str">
        <f>IF(AT193="","",VLOOKUP(AT193,勤務形態一覧表_シフト記号表!$C$6:$L$47,10,FALSE))</f>
        <v/>
      </c>
      <c r="AU194" s="446" t="str">
        <f>IF(AU193="","",VLOOKUP(AU193,勤務形態一覧表_シフト記号表!$C$6:$L$47,10,FALSE))</f>
        <v/>
      </c>
      <c r="AV194" s="444" t="str">
        <f>IF(AV193="","",VLOOKUP(AV193,勤務形態一覧表_シフト記号表!$C$6:$L$47,10,FALSE))</f>
        <v/>
      </c>
      <c r="AW194" s="445" t="str">
        <f>IF(AW193="","",VLOOKUP(AW193,勤務形態一覧表_シフト記号表!$C$6:$L$47,10,FALSE))</f>
        <v/>
      </c>
      <c r="AX194" s="445" t="str">
        <f>IF(AX193="","",VLOOKUP(AX193,勤務形態一覧表_シフト記号表!$C$6:$L$47,10,FALSE))</f>
        <v/>
      </c>
      <c r="AY194" s="445" t="str">
        <f>IF(AY193="","",VLOOKUP(AY193,勤務形態一覧表_シフト記号表!$C$6:$L$47,10,FALSE))</f>
        <v/>
      </c>
      <c r="AZ194" s="445" t="str">
        <f>IF(AZ193="","",VLOOKUP(AZ193,勤務形態一覧表_シフト記号表!$C$6:$L$47,10,FALSE))</f>
        <v/>
      </c>
      <c r="BA194" s="445" t="str">
        <f>IF(BA193="","",VLOOKUP(BA193,勤務形態一覧表_シフト記号表!$C$6:$L$47,10,FALSE))</f>
        <v/>
      </c>
      <c r="BB194" s="446" t="str">
        <f>IF(BB193="","",VLOOKUP(BB193,勤務形態一覧表_シフト記号表!$C$6:$L$47,10,FALSE))</f>
        <v/>
      </c>
      <c r="BC194" s="444" t="str">
        <f>IF(BC193="","",VLOOKUP(BC193,勤務形態一覧表_シフト記号表!$C$6:$L$47,10,FALSE))</f>
        <v/>
      </c>
      <c r="BD194" s="445" t="str">
        <f>IF(BD193="","",VLOOKUP(BD193,勤務形態一覧表_シフト記号表!$C$6:$L$47,10,FALSE))</f>
        <v/>
      </c>
      <c r="BE194" s="445" t="str">
        <f>IF(BE193="","",VLOOKUP(BE193,勤務形態一覧表_シフト記号表!$C$6:$L$47,10,FALSE))</f>
        <v/>
      </c>
      <c r="BF194" s="1208">
        <f>IF($BI$3="４週",SUM(AA194:BB194),IF($BI$3="暦月",SUM(AA194:BE194),""))</f>
        <v>0</v>
      </c>
      <c r="BG194" s="1209"/>
      <c r="BH194" s="1210">
        <f>IF($BI$3="４週",BF194/4,IF($BI$3="暦月",(BF194/($BI$8/7)),""))</f>
        <v>0</v>
      </c>
      <c r="BI194" s="1209"/>
      <c r="BJ194" s="1205"/>
      <c r="BK194" s="1206"/>
      <c r="BL194" s="1206"/>
      <c r="BM194" s="1206"/>
      <c r="BN194" s="1207"/>
    </row>
    <row r="195" spans="2:66" ht="20.25" customHeight="1" x14ac:dyDescent="0.15">
      <c r="B195" s="1183">
        <f>B193+1</f>
        <v>90</v>
      </c>
      <c r="C195" s="1185"/>
      <c r="D195" s="1187"/>
      <c r="E195" s="1188"/>
      <c r="F195" s="1189"/>
      <c r="G195" s="1193"/>
      <c r="H195" s="1194"/>
      <c r="I195" s="439"/>
      <c r="J195" s="440"/>
      <c r="K195" s="439"/>
      <c r="L195" s="440"/>
      <c r="M195" s="1197"/>
      <c r="N195" s="1198"/>
      <c r="O195" s="1201"/>
      <c r="P195" s="1202"/>
      <c r="Q195" s="1202"/>
      <c r="R195" s="1194"/>
      <c r="S195" s="1162"/>
      <c r="T195" s="1163"/>
      <c r="U195" s="1163"/>
      <c r="V195" s="1163"/>
      <c r="W195" s="1164"/>
      <c r="X195" s="459" t="s">
        <v>979</v>
      </c>
      <c r="Y195" s="460"/>
      <c r="Z195" s="461"/>
      <c r="AA195" s="452"/>
      <c r="AB195" s="453"/>
      <c r="AC195" s="453"/>
      <c r="AD195" s="453"/>
      <c r="AE195" s="453"/>
      <c r="AF195" s="453"/>
      <c r="AG195" s="454"/>
      <c r="AH195" s="452"/>
      <c r="AI195" s="453"/>
      <c r="AJ195" s="453"/>
      <c r="AK195" s="453"/>
      <c r="AL195" s="453"/>
      <c r="AM195" s="453"/>
      <c r="AN195" s="454"/>
      <c r="AO195" s="452"/>
      <c r="AP195" s="453"/>
      <c r="AQ195" s="453"/>
      <c r="AR195" s="453"/>
      <c r="AS195" s="453"/>
      <c r="AT195" s="453"/>
      <c r="AU195" s="454"/>
      <c r="AV195" s="452"/>
      <c r="AW195" s="453"/>
      <c r="AX195" s="453"/>
      <c r="AY195" s="453"/>
      <c r="AZ195" s="453"/>
      <c r="BA195" s="453"/>
      <c r="BB195" s="454"/>
      <c r="BC195" s="452"/>
      <c r="BD195" s="453"/>
      <c r="BE195" s="455"/>
      <c r="BF195" s="1168"/>
      <c r="BG195" s="1169"/>
      <c r="BH195" s="1170"/>
      <c r="BI195" s="1171"/>
      <c r="BJ195" s="1172"/>
      <c r="BK195" s="1173"/>
      <c r="BL195" s="1173"/>
      <c r="BM195" s="1173"/>
      <c r="BN195" s="1174"/>
    </row>
    <row r="196" spans="2:66" ht="20.25" customHeight="1" x14ac:dyDescent="0.15">
      <c r="B196" s="1211"/>
      <c r="C196" s="1212"/>
      <c r="D196" s="1213"/>
      <c r="E196" s="1188"/>
      <c r="F196" s="1189"/>
      <c r="G196" s="1214"/>
      <c r="H196" s="1215"/>
      <c r="I196" s="462"/>
      <c r="J196" s="463">
        <f>G195</f>
        <v>0</v>
      </c>
      <c r="K196" s="462"/>
      <c r="L196" s="463">
        <f>M195</f>
        <v>0</v>
      </c>
      <c r="M196" s="1216"/>
      <c r="N196" s="1217"/>
      <c r="O196" s="1218"/>
      <c r="P196" s="1219"/>
      <c r="Q196" s="1219"/>
      <c r="R196" s="1215"/>
      <c r="S196" s="1162"/>
      <c r="T196" s="1163"/>
      <c r="U196" s="1163"/>
      <c r="V196" s="1163"/>
      <c r="W196" s="1164"/>
      <c r="X196" s="456" t="s">
        <v>980</v>
      </c>
      <c r="Y196" s="457"/>
      <c r="Z196" s="458"/>
      <c r="AA196" s="444" t="str">
        <f>IF(AA195="","",VLOOKUP(AA195,勤務形態一覧表_シフト記号表!$C$6:$L$47,10,FALSE))</f>
        <v/>
      </c>
      <c r="AB196" s="445" t="str">
        <f>IF(AB195="","",VLOOKUP(AB195,勤務形態一覧表_シフト記号表!$C$6:$L$47,10,FALSE))</f>
        <v/>
      </c>
      <c r="AC196" s="445" t="str">
        <f>IF(AC195="","",VLOOKUP(AC195,勤務形態一覧表_シフト記号表!$C$6:$L$47,10,FALSE))</f>
        <v/>
      </c>
      <c r="AD196" s="445" t="str">
        <f>IF(AD195="","",VLOOKUP(AD195,勤務形態一覧表_シフト記号表!$C$6:$L$47,10,FALSE))</f>
        <v/>
      </c>
      <c r="AE196" s="445" t="str">
        <f>IF(AE195="","",VLOOKUP(AE195,勤務形態一覧表_シフト記号表!$C$6:$L$47,10,FALSE))</f>
        <v/>
      </c>
      <c r="AF196" s="445" t="str">
        <f>IF(AF195="","",VLOOKUP(AF195,勤務形態一覧表_シフト記号表!$C$6:$L$47,10,FALSE))</f>
        <v/>
      </c>
      <c r="AG196" s="446" t="str">
        <f>IF(AG195="","",VLOOKUP(AG195,勤務形態一覧表_シフト記号表!$C$6:$L$47,10,FALSE))</f>
        <v/>
      </c>
      <c r="AH196" s="444" t="str">
        <f>IF(AH195="","",VLOOKUP(AH195,勤務形態一覧表_シフト記号表!$C$6:$L$47,10,FALSE))</f>
        <v/>
      </c>
      <c r="AI196" s="445" t="str">
        <f>IF(AI195="","",VLOOKUP(AI195,勤務形態一覧表_シフト記号表!$C$6:$L$47,10,FALSE))</f>
        <v/>
      </c>
      <c r="AJ196" s="445" t="str">
        <f>IF(AJ195="","",VLOOKUP(AJ195,勤務形態一覧表_シフト記号表!$C$6:$L$47,10,FALSE))</f>
        <v/>
      </c>
      <c r="AK196" s="445" t="str">
        <f>IF(AK195="","",VLOOKUP(AK195,勤務形態一覧表_シフト記号表!$C$6:$L$47,10,FALSE))</f>
        <v/>
      </c>
      <c r="AL196" s="445" t="str">
        <f>IF(AL195="","",VLOOKUP(AL195,勤務形態一覧表_シフト記号表!$C$6:$L$47,10,FALSE))</f>
        <v/>
      </c>
      <c r="AM196" s="445" t="str">
        <f>IF(AM195="","",VLOOKUP(AM195,勤務形態一覧表_シフト記号表!$C$6:$L$47,10,FALSE))</f>
        <v/>
      </c>
      <c r="AN196" s="446" t="str">
        <f>IF(AN195="","",VLOOKUP(AN195,勤務形態一覧表_シフト記号表!$C$6:$L$47,10,FALSE))</f>
        <v/>
      </c>
      <c r="AO196" s="444" t="str">
        <f>IF(AO195="","",VLOOKUP(AO195,勤務形態一覧表_シフト記号表!$C$6:$L$47,10,FALSE))</f>
        <v/>
      </c>
      <c r="AP196" s="445" t="str">
        <f>IF(AP195="","",VLOOKUP(AP195,勤務形態一覧表_シフト記号表!$C$6:$L$47,10,FALSE))</f>
        <v/>
      </c>
      <c r="AQ196" s="445" t="str">
        <f>IF(AQ195="","",VLOOKUP(AQ195,勤務形態一覧表_シフト記号表!$C$6:$L$47,10,FALSE))</f>
        <v/>
      </c>
      <c r="AR196" s="445" t="str">
        <f>IF(AR195="","",VLOOKUP(AR195,勤務形態一覧表_シフト記号表!$C$6:$L$47,10,FALSE))</f>
        <v/>
      </c>
      <c r="AS196" s="445" t="str">
        <f>IF(AS195="","",VLOOKUP(AS195,勤務形態一覧表_シフト記号表!$C$6:$L$47,10,FALSE))</f>
        <v/>
      </c>
      <c r="AT196" s="445" t="str">
        <f>IF(AT195="","",VLOOKUP(AT195,勤務形態一覧表_シフト記号表!$C$6:$L$47,10,FALSE))</f>
        <v/>
      </c>
      <c r="AU196" s="446" t="str">
        <f>IF(AU195="","",VLOOKUP(AU195,勤務形態一覧表_シフト記号表!$C$6:$L$47,10,FALSE))</f>
        <v/>
      </c>
      <c r="AV196" s="444" t="str">
        <f>IF(AV195="","",VLOOKUP(AV195,勤務形態一覧表_シフト記号表!$C$6:$L$47,10,FALSE))</f>
        <v/>
      </c>
      <c r="AW196" s="445" t="str">
        <f>IF(AW195="","",VLOOKUP(AW195,勤務形態一覧表_シフト記号表!$C$6:$L$47,10,FALSE))</f>
        <v/>
      </c>
      <c r="AX196" s="445" t="str">
        <f>IF(AX195="","",VLOOKUP(AX195,勤務形態一覧表_シフト記号表!$C$6:$L$47,10,FALSE))</f>
        <v/>
      </c>
      <c r="AY196" s="445" t="str">
        <f>IF(AY195="","",VLOOKUP(AY195,勤務形態一覧表_シフト記号表!$C$6:$L$47,10,FALSE))</f>
        <v/>
      </c>
      <c r="AZ196" s="445" t="str">
        <f>IF(AZ195="","",VLOOKUP(AZ195,勤務形態一覧表_シフト記号表!$C$6:$L$47,10,FALSE))</f>
        <v/>
      </c>
      <c r="BA196" s="445" t="str">
        <f>IF(BA195="","",VLOOKUP(BA195,勤務形態一覧表_シフト記号表!$C$6:$L$47,10,FALSE))</f>
        <v/>
      </c>
      <c r="BB196" s="446" t="str">
        <f>IF(BB195="","",VLOOKUP(BB195,勤務形態一覧表_シフト記号表!$C$6:$L$47,10,FALSE))</f>
        <v/>
      </c>
      <c r="BC196" s="444" t="str">
        <f>IF(BC195="","",VLOOKUP(BC195,勤務形態一覧表_シフト記号表!$C$6:$L$47,10,FALSE))</f>
        <v/>
      </c>
      <c r="BD196" s="445" t="str">
        <f>IF(BD195="","",VLOOKUP(BD195,勤務形態一覧表_シフト記号表!$C$6:$L$47,10,FALSE))</f>
        <v/>
      </c>
      <c r="BE196" s="445" t="str">
        <f>IF(BE195="","",VLOOKUP(BE195,勤務形態一覧表_シフト記号表!$C$6:$L$47,10,FALSE))</f>
        <v/>
      </c>
      <c r="BF196" s="1208">
        <f>IF($BI$3="４週",SUM(AA196:BB196),IF($BI$3="暦月",SUM(AA196:BE196),""))</f>
        <v>0</v>
      </c>
      <c r="BG196" s="1209"/>
      <c r="BH196" s="1210">
        <f>IF($BI$3="４週",BF196/4,IF($BI$3="暦月",(BF196/($BI$8/7)),""))</f>
        <v>0</v>
      </c>
      <c r="BI196" s="1209"/>
      <c r="BJ196" s="1205"/>
      <c r="BK196" s="1206"/>
      <c r="BL196" s="1206"/>
      <c r="BM196" s="1206"/>
      <c r="BN196" s="1207"/>
    </row>
    <row r="197" spans="2:66" ht="20.25" customHeight="1" x14ac:dyDescent="0.15">
      <c r="B197" s="1183">
        <f>B195+1</f>
        <v>91</v>
      </c>
      <c r="C197" s="1185"/>
      <c r="D197" s="1187"/>
      <c r="E197" s="1188"/>
      <c r="F197" s="1189"/>
      <c r="G197" s="1193"/>
      <c r="H197" s="1194"/>
      <c r="I197" s="439"/>
      <c r="J197" s="440"/>
      <c r="K197" s="439"/>
      <c r="L197" s="440"/>
      <c r="M197" s="1197"/>
      <c r="N197" s="1198"/>
      <c r="O197" s="1201"/>
      <c r="P197" s="1202"/>
      <c r="Q197" s="1202"/>
      <c r="R197" s="1194"/>
      <c r="S197" s="1162"/>
      <c r="T197" s="1163"/>
      <c r="U197" s="1163"/>
      <c r="V197" s="1163"/>
      <c r="W197" s="1164"/>
      <c r="X197" s="459" t="s">
        <v>979</v>
      </c>
      <c r="Y197" s="460"/>
      <c r="Z197" s="461"/>
      <c r="AA197" s="452"/>
      <c r="AB197" s="453"/>
      <c r="AC197" s="453"/>
      <c r="AD197" s="453"/>
      <c r="AE197" s="453"/>
      <c r="AF197" s="453"/>
      <c r="AG197" s="454"/>
      <c r="AH197" s="452"/>
      <c r="AI197" s="453"/>
      <c r="AJ197" s="453"/>
      <c r="AK197" s="453"/>
      <c r="AL197" s="453"/>
      <c r="AM197" s="453"/>
      <c r="AN197" s="454"/>
      <c r="AO197" s="452"/>
      <c r="AP197" s="453"/>
      <c r="AQ197" s="453"/>
      <c r="AR197" s="453"/>
      <c r="AS197" s="453"/>
      <c r="AT197" s="453"/>
      <c r="AU197" s="454"/>
      <c r="AV197" s="452"/>
      <c r="AW197" s="453"/>
      <c r="AX197" s="453"/>
      <c r="AY197" s="453"/>
      <c r="AZ197" s="453"/>
      <c r="BA197" s="453"/>
      <c r="BB197" s="454"/>
      <c r="BC197" s="452"/>
      <c r="BD197" s="453"/>
      <c r="BE197" s="455"/>
      <c r="BF197" s="1168"/>
      <c r="BG197" s="1169"/>
      <c r="BH197" s="1170"/>
      <c r="BI197" s="1171"/>
      <c r="BJ197" s="1172"/>
      <c r="BK197" s="1173"/>
      <c r="BL197" s="1173"/>
      <c r="BM197" s="1173"/>
      <c r="BN197" s="1174"/>
    </row>
    <row r="198" spans="2:66" ht="20.25" customHeight="1" x14ac:dyDescent="0.15">
      <c r="B198" s="1211"/>
      <c r="C198" s="1212"/>
      <c r="D198" s="1213"/>
      <c r="E198" s="1188"/>
      <c r="F198" s="1189"/>
      <c r="G198" s="1214"/>
      <c r="H198" s="1215"/>
      <c r="I198" s="462"/>
      <c r="J198" s="463">
        <f>G197</f>
        <v>0</v>
      </c>
      <c r="K198" s="462"/>
      <c r="L198" s="463">
        <f>M197</f>
        <v>0</v>
      </c>
      <c r="M198" s="1216"/>
      <c r="N198" s="1217"/>
      <c r="O198" s="1218"/>
      <c r="P198" s="1219"/>
      <c r="Q198" s="1219"/>
      <c r="R198" s="1215"/>
      <c r="S198" s="1162"/>
      <c r="T198" s="1163"/>
      <c r="U198" s="1163"/>
      <c r="V198" s="1163"/>
      <c r="W198" s="1164"/>
      <c r="X198" s="456" t="s">
        <v>980</v>
      </c>
      <c r="Y198" s="457"/>
      <c r="Z198" s="458"/>
      <c r="AA198" s="444" t="str">
        <f>IF(AA197="","",VLOOKUP(AA197,勤務形態一覧表_シフト記号表!$C$6:$L$47,10,FALSE))</f>
        <v/>
      </c>
      <c r="AB198" s="445" t="str">
        <f>IF(AB197="","",VLOOKUP(AB197,勤務形態一覧表_シフト記号表!$C$6:$L$47,10,FALSE))</f>
        <v/>
      </c>
      <c r="AC198" s="445" t="str">
        <f>IF(AC197="","",VLOOKUP(AC197,勤務形態一覧表_シフト記号表!$C$6:$L$47,10,FALSE))</f>
        <v/>
      </c>
      <c r="AD198" s="445" t="str">
        <f>IF(AD197="","",VLOOKUP(AD197,勤務形態一覧表_シフト記号表!$C$6:$L$47,10,FALSE))</f>
        <v/>
      </c>
      <c r="AE198" s="445" t="str">
        <f>IF(AE197="","",VLOOKUP(AE197,勤務形態一覧表_シフト記号表!$C$6:$L$47,10,FALSE))</f>
        <v/>
      </c>
      <c r="AF198" s="445" t="str">
        <f>IF(AF197="","",VLOOKUP(AF197,勤務形態一覧表_シフト記号表!$C$6:$L$47,10,FALSE))</f>
        <v/>
      </c>
      <c r="AG198" s="446" t="str">
        <f>IF(AG197="","",VLOOKUP(AG197,勤務形態一覧表_シフト記号表!$C$6:$L$47,10,FALSE))</f>
        <v/>
      </c>
      <c r="AH198" s="444" t="str">
        <f>IF(AH197="","",VLOOKUP(AH197,勤務形態一覧表_シフト記号表!$C$6:$L$47,10,FALSE))</f>
        <v/>
      </c>
      <c r="AI198" s="445" t="str">
        <f>IF(AI197="","",VLOOKUP(AI197,勤務形態一覧表_シフト記号表!$C$6:$L$47,10,FALSE))</f>
        <v/>
      </c>
      <c r="AJ198" s="445" t="str">
        <f>IF(AJ197="","",VLOOKUP(AJ197,勤務形態一覧表_シフト記号表!$C$6:$L$47,10,FALSE))</f>
        <v/>
      </c>
      <c r="AK198" s="445" t="str">
        <f>IF(AK197="","",VLOOKUP(AK197,勤務形態一覧表_シフト記号表!$C$6:$L$47,10,FALSE))</f>
        <v/>
      </c>
      <c r="AL198" s="445" t="str">
        <f>IF(AL197="","",VLOOKUP(AL197,勤務形態一覧表_シフト記号表!$C$6:$L$47,10,FALSE))</f>
        <v/>
      </c>
      <c r="AM198" s="445" t="str">
        <f>IF(AM197="","",VLOOKUP(AM197,勤務形態一覧表_シフト記号表!$C$6:$L$47,10,FALSE))</f>
        <v/>
      </c>
      <c r="AN198" s="446" t="str">
        <f>IF(AN197="","",VLOOKUP(AN197,勤務形態一覧表_シフト記号表!$C$6:$L$47,10,FALSE))</f>
        <v/>
      </c>
      <c r="AO198" s="444" t="str">
        <f>IF(AO197="","",VLOOKUP(AO197,勤務形態一覧表_シフト記号表!$C$6:$L$47,10,FALSE))</f>
        <v/>
      </c>
      <c r="AP198" s="445" t="str">
        <f>IF(AP197="","",VLOOKUP(AP197,勤務形態一覧表_シフト記号表!$C$6:$L$47,10,FALSE))</f>
        <v/>
      </c>
      <c r="AQ198" s="445" t="str">
        <f>IF(AQ197="","",VLOOKUP(AQ197,勤務形態一覧表_シフト記号表!$C$6:$L$47,10,FALSE))</f>
        <v/>
      </c>
      <c r="AR198" s="445" t="str">
        <f>IF(AR197="","",VLOOKUP(AR197,勤務形態一覧表_シフト記号表!$C$6:$L$47,10,FALSE))</f>
        <v/>
      </c>
      <c r="AS198" s="445" t="str">
        <f>IF(AS197="","",VLOOKUP(AS197,勤務形態一覧表_シフト記号表!$C$6:$L$47,10,FALSE))</f>
        <v/>
      </c>
      <c r="AT198" s="445" t="str">
        <f>IF(AT197="","",VLOOKUP(AT197,勤務形態一覧表_シフト記号表!$C$6:$L$47,10,FALSE))</f>
        <v/>
      </c>
      <c r="AU198" s="446" t="str">
        <f>IF(AU197="","",VLOOKUP(AU197,勤務形態一覧表_シフト記号表!$C$6:$L$47,10,FALSE))</f>
        <v/>
      </c>
      <c r="AV198" s="444" t="str">
        <f>IF(AV197="","",VLOOKUP(AV197,勤務形態一覧表_シフト記号表!$C$6:$L$47,10,FALSE))</f>
        <v/>
      </c>
      <c r="AW198" s="445" t="str">
        <f>IF(AW197="","",VLOOKUP(AW197,勤務形態一覧表_シフト記号表!$C$6:$L$47,10,FALSE))</f>
        <v/>
      </c>
      <c r="AX198" s="445" t="str">
        <f>IF(AX197="","",VLOOKUP(AX197,勤務形態一覧表_シフト記号表!$C$6:$L$47,10,FALSE))</f>
        <v/>
      </c>
      <c r="AY198" s="445" t="str">
        <f>IF(AY197="","",VLOOKUP(AY197,勤務形態一覧表_シフト記号表!$C$6:$L$47,10,FALSE))</f>
        <v/>
      </c>
      <c r="AZ198" s="445" t="str">
        <f>IF(AZ197="","",VLOOKUP(AZ197,勤務形態一覧表_シフト記号表!$C$6:$L$47,10,FALSE))</f>
        <v/>
      </c>
      <c r="BA198" s="445" t="str">
        <f>IF(BA197="","",VLOOKUP(BA197,勤務形態一覧表_シフト記号表!$C$6:$L$47,10,FALSE))</f>
        <v/>
      </c>
      <c r="BB198" s="446" t="str">
        <f>IF(BB197="","",VLOOKUP(BB197,勤務形態一覧表_シフト記号表!$C$6:$L$47,10,FALSE))</f>
        <v/>
      </c>
      <c r="BC198" s="444" t="str">
        <f>IF(BC197="","",VLOOKUP(BC197,勤務形態一覧表_シフト記号表!$C$6:$L$47,10,FALSE))</f>
        <v/>
      </c>
      <c r="BD198" s="445" t="str">
        <f>IF(BD197="","",VLOOKUP(BD197,勤務形態一覧表_シフト記号表!$C$6:$L$47,10,FALSE))</f>
        <v/>
      </c>
      <c r="BE198" s="445" t="str">
        <f>IF(BE197="","",VLOOKUP(BE197,勤務形態一覧表_シフト記号表!$C$6:$L$47,10,FALSE))</f>
        <v/>
      </c>
      <c r="BF198" s="1208">
        <f>IF($BI$3="４週",SUM(AA198:BB198),IF($BI$3="暦月",SUM(AA198:BE198),""))</f>
        <v>0</v>
      </c>
      <c r="BG198" s="1209"/>
      <c r="BH198" s="1210">
        <f>IF($BI$3="４週",BF198/4,IF($BI$3="暦月",(BF198/($BI$8/7)),""))</f>
        <v>0</v>
      </c>
      <c r="BI198" s="1209"/>
      <c r="BJ198" s="1205"/>
      <c r="BK198" s="1206"/>
      <c r="BL198" s="1206"/>
      <c r="BM198" s="1206"/>
      <c r="BN198" s="1207"/>
    </row>
    <row r="199" spans="2:66" ht="20.25" customHeight="1" x14ac:dyDescent="0.15">
      <c r="B199" s="1183">
        <f>B197+1</f>
        <v>92</v>
      </c>
      <c r="C199" s="1185"/>
      <c r="D199" s="1187"/>
      <c r="E199" s="1188"/>
      <c r="F199" s="1189"/>
      <c r="G199" s="1193"/>
      <c r="H199" s="1194"/>
      <c r="I199" s="439"/>
      <c r="J199" s="440"/>
      <c r="K199" s="439"/>
      <c r="L199" s="440"/>
      <c r="M199" s="1197"/>
      <c r="N199" s="1198"/>
      <c r="O199" s="1201"/>
      <c r="P199" s="1202"/>
      <c r="Q199" s="1202"/>
      <c r="R199" s="1194"/>
      <c r="S199" s="1162"/>
      <c r="T199" s="1163"/>
      <c r="U199" s="1163"/>
      <c r="V199" s="1163"/>
      <c r="W199" s="1164"/>
      <c r="X199" s="459" t="s">
        <v>979</v>
      </c>
      <c r="Y199" s="460"/>
      <c r="Z199" s="461"/>
      <c r="AA199" s="452"/>
      <c r="AB199" s="453"/>
      <c r="AC199" s="453"/>
      <c r="AD199" s="453"/>
      <c r="AE199" s="453"/>
      <c r="AF199" s="453"/>
      <c r="AG199" s="454"/>
      <c r="AH199" s="452"/>
      <c r="AI199" s="453"/>
      <c r="AJ199" s="453"/>
      <c r="AK199" s="453"/>
      <c r="AL199" s="453"/>
      <c r="AM199" s="453"/>
      <c r="AN199" s="454"/>
      <c r="AO199" s="452"/>
      <c r="AP199" s="453"/>
      <c r="AQ199" s="453"/>
      <c r="AR199" s="453"/>
      <c r="AS199" s="453"/>
      <c r="AT199" s="453"/>
      <c r="AU199" s="454"/>
      <c r="AV199" s="452"/>
      <c r="AW199" s="453"/>
      <c r="AX199" s="453"/>
      <c r="AY199" s="453"/>
      <c r="AZ199" s="453"/>
      <c r="BA199" s="453"/>
      <c r="BB199" s="454"/>
      <c r="BC199" s="452"/>
      <c r="BD199" s="453"/>
      <c r="BE199" s="455"/>
      <c r="BF199" s="1168"/>
      <c r="BG199" s="1169"/>
      <c r="BH199" s="1170"/>
      <c r="BI199" s="1171"/>
      <c r="BJ199" s="1172"/>
      <c r="BK199" s="1173"/>
      <c r="BL199" s="1173"/>
      <c r="BM199" s="1173"/>
      <c r="BN199" s="1174"/>
    </row>
    <row r="200" spans="2:66" ht="20.25" customHeight="1" x14ac:dyDescent="0.15">
      <c r="B200" s="1211"/>
      <c r="C200" s="1212"/>
      <c r="D200" s="1213"/>
      <c r="E200" s="1188"/>
      <c r="F200" s="1189"/>
      <c r="G200" s="1214"/>
      <c r="H200" s="1215"/>
      <c r="I200" s="462"/>
      <c r="J200" s="463">
        <f>G199</f>
        <v>0</v>
      </c>
      <c r="K200" s="462"/>
      <c r="L200" s="463">
        <f>M199</f>
        <v>0</v>
      </c>
      <c r="M200" s="1216"/>
      <c r="N200" s="1217"/>
      <c r="O200" s="1218"/>
      <c r="P200" s="1219"/>
      <c r="Q200" s="1219"/>
      <c r="R200" s="1215"/>
      <c r="S200" s="1162"/>
      <c r="T200" s="1163"/>
      <c r="U200" s="1163"/>
      <c r="V200" s="1163"/>
      <c r="W200" s="1164"/>
      <c r="X200" s="456" t="s">
        <v>980</v>
      </c>
      <c r="Y200" s="457"/>
      <c r="Z200" s="458"/>
      <c r="AA200" s="444" t="str">
        <f>IF(AA199="","",VLOOKUP(AA199,勤務形態一覧表_シフト記号表!$C$6:$L$47,10,FALSE))</f>
        <v/>
      </c>
      <c r="AB200" s="445" t="str">
        <f>IF(AB199="","",VLOOKUP(AB199,勤務形態一覧表_シフト記号表!$C$6:$L$47,10,FALSE))</f>
        <v/>
      </c>
      <c r="AC200" s="445" t="str">
        <f>IF(AC199="","",VLOOKUP(AC199,勤務形態一覧表_シフト記号表!$C$6:$L$47,10,FALSE))</f>
        <v/>
      </c>
      <c r="AD200" s="445" t="str">
        <f>IF(AD199="","",VLOOKUP(AD199,勤務形態一覧表_シフト記号表!$C$6:$L$47,10,FALSE))</f>
        <v/>
      </c>
      <c r="AE200" s="445" t="str">
        <f>IF(AE199="","",VLOOKUP(AE199,勤務形態一覧表_シフト記号表!$C$6:$L$47,10,FALSE))</f>
        <v/>
      </c>
      <c r="AF200" s="445" t="str">
        <f>IF(AF199="","",VLOOKUP(AF199,勤務形態一覧表_シフト記号表!$C$6:$L$47,10,FALSE))</f>
        <v/>
      </c>
      <c r="AG200" s="446" t="str">
        <f>IF(AG199="","",VLOOKUP(AG199,勤務形態一覧表_シフト記号表!$C$6:$L$47,10,FALSE))</f>
        <v/>
      </c>
      <c r="AH200" s="444" t="str">
        <f>IF(AH199="","",VLOOKUP(AH199,勤務形態一覧表_シフト記号表!$C$6:$L$47,10,FALSE))</f>
        <v/>
      </c>
      <c r="AI200" s="445" t="str">
        <f>IF(AI199="","",VLOOKUP(AI199,勤務形態一覧表_シフト記号表!$C$6:$L$47,10,FALSE))</f>
        <v/>
      </c>
      <c r="AJ200" s="445" t="str">
        <f>IF(AJ199="","",VLOOKUP(AJ199,勤務形態一覧表_シフト記号表!$C$6:$L$47,10,FALSE))</f>
        <v/>
      </c>
      <c r="AK200" s="445" t="str">
        <f>IF(AK199="","",VLOOKUP(AK199,勤務形態一覧表_シフト記号表!$C$6:$L$47,10,FALSE))</f>
        <v/>
      </c>
      <c r="AL200" s="445" t="str">
        <f>IF(AL199="","",VLOOKUP(AL199,勤務形態一覧表_シフト記号表!$C$6:$L$47,10,FALSE))</f>
        <v/>
      </c>
      <c r="AM200" s="445" t="str">
        <f>IF(AM199="","",VLOOKUP(AM199,勤務形態一覧表_シフト記号表!$C$6:$L$47,10,FALSE))</f>
        <v/>
      </c>
      <c r="AN200" s="446" t="str">
        <f>IF(AN199="","",VLOOKUP(AN199,勤務形態一覧表_シフト記号表!$C$6:$L$47,10,FALSE))</f>
        <v/>
      </c>
      <c r="AO200" s="444" t="str">
        <f>IF(AO199="","",VLOOKUP(AO199,勤務形態一覧表_シフト記号表!$C$6:$L$47,10,FALSE))</f>
        <v/>
      </c>
      <c r="AP200" s="445" t="str">
        <f>IF(AP199="","",VLOOKUP(AP199,勤務形態一覧表_シフト記号表!$C$6:$L$47,10,FALSE))</f>
        <v/>
      </c>
      <c r="AQ200" s="445" t="str">
        <f>IF(AQ199="","",VLOOKUP(AQ199,勤務形態一覧表_シフト記号表!$C$6:$L$47,10,FALSE))</f>
        <v/>
      </c>
      <c r="AR200" s="445" t="str">
        <f>IF(AR199="","",VLOOKUP(AR199,勤務形態一覧表_シフト記号表!$C$6:$L$47,10,FALSE))</f>
        <v/>
      </c>
      <c r="AS200" s="445" t="str">
        <f>IF(AS199="","",VLOOKUP(AS199,勤務形態一覧表_シフト記号表!$C$6:$L$47,10,FALSE))</f>
        <v/>
      </c>
      <c r="AT200" s="445" t="str">
        <f>IF(AT199="","",VLOOKUP(AT199,勤務形態一覧表_シフト記号表!$C$6:$L$47,10,FALSE))</f>
        <v/>
      </c>
      <c r="AU200" s="446" t="str">
        <f>IF(AU199="","",VLOOKUP(AU199,勤務形態一覧表_シフト記号表!$C$6:$L$47,10,FALSE))</f>
        <v/>
      </c>
      <c r="AV200" s="444" t="str">
        <f>IF(AV199="","",VLOOKUP(AV199,勤務形態一覧表_シフト記号表!$C$6:$L$47,10,FALSE))</f>
        <v/>
      </c>
      <c r="AW200" s="445" t="str">
        <f>IF(AW199="","",VLOOKUP(AW199,勤務形態一覧表_シフト記号表!$C$6:$L$47,10,FALSE))</f>
        <v/>
      </c>
      <c r="AX200" s="445" t="str">
        <f>IF(AX199="","",VLOOKUP(AX199,勤務形態一覧表_シフト記号表!$C$6:$L$47,10,FALSE))</f>
        <v/>
      </c>
      <c r="AY200" s="445" t="str">
        <f>IF(AY199="","",VLOOKUP(AY199,勤務形態一覧表_シフト記号表!$C$6:$L$47,10,FALSE))</f>
        <v/>
      </c>
      <c r="AZ200" s="445" t="str">
        <f>IF(AZ199="","",VLOOKUP(AZ199,勤務形態一覧表_シフト記号表!$C$6:$L$47,10,FALSE))</f>
        <v/>
      </c>
      <c r="BA200" s="445" t="str">
        <f>IF(BA199="","",VLOOKUP(BA199,勤務形態一覧表_シフト記号表!$C$6:$L$47,10,FALSE))</f>
        <v/>
      </c>
      <c r="BB200" s="446" t="str">
        <f>IF(BB199="","",VLOOKUP(BB199,勤務形態一覧表_シフト記号表!$C$6:$L$47,10,FALSE))</f>
        <v/>
      </c>
      <c r="BC200" s="444" t="str">
        <f>IF(BC199="","",VLOOKUP(BC199,勤務形態一覧表_シフト記号表!$C$6:$L$47,10,FALSE))</f>
        <v/>
      </c>
      <c r="BD200" s="445" t="str">
        <f>IF(BD199="","",VLOOKUP(BD199,勤務形態一覧表_シフト記号表!$C$6:$L$47,10,FALSE))</f>
        <v/>
      </c>
      <c r="BE200" s="445" t="str">
        <f>IF(BE199="","",VLOOKUP(BE199,勤務形態一覧表_シフト記号表!$C$6:$L$47,10,FALSE))</f>
        <v/>
      </c>
      <c r="BF200" s="1208">
        <f>IF($BI$3="４週",SUM(AA200:BB200),IF($BI$3="暦月",SUM(AA200:BE200),""))</f>
        <v>0</v>
      </c>
      <c r="BG200" s="1209"/>
      <c r="BH200" s="1210">
        <f>IF($BI$3="４週",BF200/4,IF($BI$3="暦月",(BF200/($BI$8/7)),""))</f>
        <v>0</v>
      </c>
      <c r="BI200" s="1209"/>
      <c r="BJ200" s="1205"/>
      <c r="BK200" s="1206"/>
      <c r="BL200" s="1206"/>
      <c r="BM200" s="1206"/>
      <c r="BN200" s="1207"/>
    </row>
    <row r="201" spans="2:66" ht="20.25" customHeight="1" x14ac:dyDescent="0.15">
      <c r="B201" s="1183">
        <f>B199+1</f>
        <v>93</v>
      </c>
      <c r="C201" s="1185"/>
      <c r="D201" s="1187"/>
      <c r="E201" s="1188"/>
      <c r="F201" s="1189"/>
      <c r="G201" s="1193"/>
      <c r="H201" s="1194"/>
      <c r="I201" s="439"/>
      <c r="J201" s="440"/>
      <c r="K201" s="439"/>
      <c r="L201" s="440"/>
      <c r="M201" s="1197"/>
      <c r="N201" s="1198"/>
      <c r="O201" s="1201"/>
      <c r="P201" s="1202"/>
      <c r="Q201" s="1202"/>
      <c r="R201" s="1194"/>
      <c r="S201" s="1162"/>
      <c r="T201" s="1163"/>
      <c r="U201" s="1163"/>
      <c r="V201" s="1163"/>
      <c r="W201" s="1164"/>
      <c r="X201" s="459" t="s">
        <v>979</v>
      </c>
      <c r="Y201" s="460"/>
      <c r="Z201" s="461"/>
      <c r="AA201" s="452"/>
      <c r="AB201" s="453"/>
      <c r="AC201" s="453"/>
      <c r="AD201" s="453"/>
      <c r="AE201" s="453"/>
      <c r="AF201" s="453"/>
      <c r="AG201" s="454"/>
      <c r="AH201" s="452"/>
      <c r="AI201" s="453"/>
      <c r="AJ201" s="453"/>
      <c r="AK201" s="453"/>
      <c r="AL201" s="453"/>
      <c r="AM201" s="453"/>
      <c r="AN201" s="454"/>
      <c r="AO201" s="452"/>
      <c r="AP201" s="453"/>
      <c r="AQ201" s="453"/>
      <c r="AR201" s="453"/>
      <c r="AS201" s="453"/>
      <c r="AT201" s="453"/>
      <c r="AU201" s="454"/>
      <c r="AV201" s="452"/>
      <c r="AW201" s="453"/>
      <c r="AX201" s="453"/>
      <c r="AY201" s="453"/>
      <c r="AZ201" s="453"/>
      <c r="BA201" s="453"/>
      <c r="BB201" s="454"/>
      <c r="BC201" s="452"/>
      <c r="BD201" s="453"/>
      <c r="BE201" s="455"/>
      <c r="BF201" s="1168"/>
      <c r="BG201" s="1169"/>
      <c r="BH201" s="1170"/>
      <c r="BI201" s="1171"/>
      <c r="BJ201" s="1172"/>
      <c r="BK201" s="1173"/>
      <c r="BL201" s="1173"/>
      <c r="BM201" s="1173"/>
      <c r="BN201" s="1174"/>
    </row>
    <row r="202" spans="2:66" ht="20.25" customHeight="1" x14ac:dyDescent="0.15">
      <c r="B202" s="1211"/>
      <c r="C202" s="1212"/>
      <c r="D202" s="1213"/>
      <c r="E202" s="1188"/>
      <c r="F202" s="1189"/>
      <c r="G202" s="1214"/>
      <c r="H202" s="1215"/>
      <c r="I202" s="462"/>
      <c r="J202" s="463">
        <f>G201</f>
        <v>0</v>
      </c>
      <c r="K202" s="462"/>
      <c r="L202" s="463">
        <f>M201</f>
        <v>0</v>
      </c>
      <c r="M202" s="1216"/>
      <c r="N202" s="1217"/>
      <c r="O202" s="1218"/>
      <c r="P202" s="1219"/>
      <c r="Q202" s="1219"/>
      <c r="R202" s="1215"/>
      <c r="S202" s="1162"/>
      <c r="T202" s="1163"/>
      <c r="U202" s="1163"/>
      <c r="V202" s="1163"/>
      <c r="W202" s="1164"/>
      <c r="X202" s="456" t="s">
        <v>980</v>
      </c>
      <c r="Y202" s="457"/>
      <c r="Z202" s="458"/>
      <c r="AA202" s="444" t="str">
        <f>IF(AA201="","",VLOOKUP(AA201,勤務形態一覧表_シフト記号表!$C$6:$L$47,10,FALSE))</f>
        <v/>
      </c>
      <c r="AB202" s="445" t="str">
        <f>IF(AB201="","",VLOOKUP(AB201,勤務形態一覧表_シフト記号表!$C$6:$L$47,10,FALSE))</f>
        <v/>
      </c>
      <c r="AC202" s="445" t="str">
        <f>IF(AC201="","",VLOOKUP(AC201,勤務形態一覧表_シフト記号表!$C$6:$L$47,10,FALSE))</f>
        <v/>
      </c>
      <c r="AD202" s="445" t="str">
        <f>IF(AD201="","",VLOOKUP(AD201,勤務形態一覧表_シフト記号表!$C$6:$L$47,10,FALSE))</f>
        <v/>
      </c>
      <c r="AE202" s="445" t="str">
        <f>IF(AE201="","",VLOOKUP(AE201,勤務形態一覧表_シフト記号表!$C$6:$L$47,10,FALSE))</f>
        <v/>
      </c>
      <c r="AF202" s="445" t="str">
        <f>IF(AF201="","",VLOOKUP(AF201,勤務形態一覧表_シフト記号表!$C$6:$L$47,10,FALSE))</f>
        <v/>
      </c>
      <c r="AG202" s="446" t="str">
        <f>IF(AG201="","",VLOOKUP(AG201,勤務形態一覧表_シフト記号表!$C$6:$L$47,10,FALSE))</f>
        <v/>
      </c>
      <c r="AH202" s="444" t="str">
        <f>IF(AH201="","",VLOOKUP(AH201,勤務形態一覧表_シフト記号表!$C$6:$L$47,10,FALSE))</f>
        <v/>
      </c>
      <c r="AI202" s="445" t="str">
        <f>IF(AI201="","",VLOOKUP(AI201,勤務形態一覧表_シフト記号表!$C$6:$L$47,10,FALSE))</f>
        <v/>
      </c>
      <c r="AJ202" s="445" t="str">
        <f>IF(AJ201="","",VLOOKUP(AJ201,勤務形態一覧表_シフト記号表!$C$6:$L$47,10,FALSE))</f>
        <v/>
      </c>
      <c r="AK202" s="445" t="str">
        <f>IF(AK201="","",VLOOKUP(AK201,勤務形態一覧表_シフト記号表!$C$6:$L$47,10,FALSE))</f>
        <v/>
      </c>
      <c r="AL202" s="445" t="str">
        <f>IF(AL201="","",VLOOKUP(AL201,勤務形態一覧表_シフト記号表!$C$6:$L$47,10,FALSE))</f>
        <v/>
      </c>
      <c r="AM202" s="445" t="str">
        <f>IF(AM201="","",VLOOKUP(AM201,勤務形態一覧表_シフト記号表!$C$6:$L$47,10,FALSE))</f>
        <v/>
      </c>
      <c r="AN202" s="446" t="str">
        <f>IF(AN201="","",VLOOKUP(AN201,勤務形態一覧表_シフト記号表!$C$6:$L$47,10,FALSE))</f>
        <v/>
      </c>
      <c r="AO202" s="444" t="str">
        <f>IF(AO201="","",VLOOKUP(AO201,勤務形態一覧表_シフト記号表!$C$6:$L$47,10,FALSE))</f>
        <v/>
      </c>
      <c r="AP202" s="445" t="str">
        <f>IF(AP201="","",VLOOKUP(AP201,勤務形態一覧表_シフト記号表!$C$6:$L$47,10,FALSE))</f>
        <v/>
      </c>
      <c r="AQ202" s="445" t="str">
        <f>IF(AQ201="","",VLOOKUP(AQ201,勤務形態一覧表_シフト記号表!$C$6:$L$47,10,FALSE))</f>
        <v/>
      </c>
      <c r="AR202" s="445" t="str">
        <f>IF(AR201="","",VLOOKUP(AR201,勤務形態一覧表_シフト記号表!$C$6:$L$47,10,FALSE))</f>
        <v/>
      </c>
      <c r="AS202" s="445" t="str">
        <f>IF(AS201="","",VLOOKUP(AS201,勤務形態一覧表_シフト記号表!$C$6:$L$47,10,FALSE))</f>
        <v/>
      </c>
      <c r="AT202" s="445" t="str">
        <f>IF(AT201="","",VLOOKUP(AT201,勤務形態一覧表_シフト記号表!$C$6:$L$47,10,FALSE))</f>
        <v/>
      </c>
      <c r="AU202" s="446" t="str">
        <f>IF(AU201="","",VLOOKUP(AU201,勤務形態一覧表_シフト記号表!$C$6:$L$47,10,FALSE))</f>
        <v/>
      </c>
      <c r="AV202" s="444" t="str">
        <f>IF(AV201="","",VLOOKUP(AV201,勤務形態一覧表_シフト記号表!$C$6:$L$47,10,FALSE))</f>
        <v/>
      </c>
      <c r="AW202" s="445" t="str">
        <f>IF(AW201="","",VLOOKUP(AW201,勤務形態一覧表_シフト記号表!$C$6:$L$47,10,FALSE))</f>
        <v/>
      </c>
      <c r="AX202" s="445" t="str">
        <f>IF(AX201="","",VLOOKUP(AX201,勤務形態一覧表_シフト記号表!$C$6:$L$47,10,FALSE))</f>
        <v/>
      </c>
      <c r="AY202" s="445" t="str">
        <f>IF(AY201="","",VLOOKUP(AY201,勤務形態一覧表_シフト記号表!$C$6:$L$47,10,FALSE))</f>
        <v/>
      </c>
      <c r="AZ202" s="445" t="str">
        <f>IF(AZ201="","",VLOOKUP(AZ201,勤務形態一覧表_シフト記号表!$C$6:$L$47,10,FALSE))</f>
        <v/>
      </c>
      <c r="BA202" s="445" t="str">
        <f>IF(BA201="","",VLOOKUP(BA201,勤務形態一覧表_シフト記号表!$C$6:$L$47,10,FALSE))</f>
        <v/>
      </c>
      <c r="BB202" s="446" t="str">
        <f>IF(BB201="","",VLOOKUP(BB201,勤務形態一覧表_シフト記号表!$C$6:$L$47,10,FALSE))</f>
        <v/>
      </c>
      <c r="BC202" s="444" t="str">
        <f>IF(BC201="","",VLOOKUP(BC201,勤務形態一覧表_シフト記号表!$C$6:$L$47,10,FALSE))</f>
        <v/>
      </c>
      <c r="BD202" s="445" t="str">
        <f>IF(BD201="","",VLOOKUP(BD201,勤務形態一覧表_シフト記号表!$C$6:$L$47,10,FALSE))</f>
        <v/>
      </c>
      <c r="BE202" s="445" t="str">
        <f>IF(BE201="","",VLOOKUP(BE201,勤務形態一覧表_シフト記号表!$C$6:$L$47,10,FALSE))</f>
        <v/>
      </c>
      <c r="BF202" s="1208">
        <f>IF($BI$3="４週",SUM(AA202:BB202),IF($BI$3="暦月",SUM(AA202:BE202),""))</f>
        <v>0</v>
      </c>
      <c r="BG202" s="1209"/>
      <c r="BH202" s="1210">
        <f>IF($BI$3="４週",BF202/4,IF($BI$3="暦月",(BF202/($BI$8/7)),""))</f>
        <v>0</v>
      </c>
      <c r="BI202" s="1209"/>
      <c r="BJ202" s="1205"/>
      <c r="BK202" s="1206"/>
      <c r="BL202" s="1206"/>
      <c r="BM202" s="1206"/>
      <c r="BN202" s="1207"/>
    </row>
    <row r="203" spans="2:66" ht="20.25" customHeight="1" x14ac:dyDescent="0.15">
      <c r="B203" s="1183">
        <f>B201+1</f>
        <v>94</v>
      </c>
      <c r="C203" s="1185"/>
      <c r="D203" s="1187"/>
      <c r="E203" s="1188"/>
      <c r="F203" s="1189"/>
      <c r="G203" s="1193"/>
      <c r="H203" s="1194"/>
      <c r="I203" s="439"/>
      <c r="J203" s="440"/>
      <c r="K203" s="439"/>
      <c r="L203" s="440"/>
      <c r="M203" s="1197"/>
      <c r="N203" s="1198"/>
      <c r="O203" s="1201"/>
      <c r="P203" s="1202"/>
      <c r="Q203" s="1202"/>
      <c r="R203" s="1194"/>
      <c r="S203" s="1162"/>
      <c r="T203" s="1163"/>
      <c r="U203" s="1163"/>
      <c r="V203" s="1163"/>
      <c r="W203" s="1164"/>
      <c r="X203" s="459" t="s">
        <v>979</v>
      </c>
      <c r="Y203" s="460"/>
      <c r="Z203" s="461"/>
      <c r="AA203" s="452"/>
      <c r="AB203" s="453"/>
      <c r="AC203" s="453"/>
      <c r="AD203" s="453"/>
      <c r="AE203" s="453"/>
      <c r="AF203" s="453"/>
      <c r="AG203" s="454"/>
      <c r="AH203" s="452"/>
      <c r="AI203" s="453"/>
      <c r="AJ203" s="453"/>
      <c r="AK203" s="453"/>
      <c r="AL203" s="453"/>
      <c r="AM203" s="453"/>
      <c r="AN203" s="454"/>
      <c r="AO203" s="452"/>
      <c r="AP203" s="453"/>
      <c r="AQ203" s="453"/>
      <c r="AR203" s="453"/>
      <c r="AS203" s="453"/>
      <c r="AT203" s="453"/>
      <c r="AU203" s="454"/>
      <c r="AV203" s="452"/>
      <c r="AW203" s="453"/>
      <c r="AX203" s="453"/>
      <c r="AY203" s="453"/>
      <c r="AZ203" s="453"/>
      <c r="BA203" s="453"/>
      <c r="BB203" s="454"/>
      <c r="BC203" s="452"/>
      <c r="BD203" s="453"/>
      <c r="BE203" s="455"/>
      <c r="BF203" s="1168"/>
      <c r="BG203" s="1169"/>
      <c r="BH203" s="1170"/>
      <c r="BI203" s="1171"/>
      <c r="BJ203" s="1172"/>
      <c r="BK203" s="1173"/>
      <c r="BL203" s="1173"/>
      <c r="BM203" s="1173"/>
      <c r="BN203" s="1174"/>
    </row>
    <row r="204" spans="2:66" ht="20.25" customHeight="1" x14ac:dyDescent="0.15">
      <c r="B204" s="1211"/>
      <c r="C204" s="1212"/>
      <c r="D204" s="1213"/>
      <c r="E204" s="1188"/>
      <c r="F204" s="1189"/>
      <c r="G204" s="1214"/>
      <c r="H204" s="1215"/>
      <c r="I204" s="462"/>
      <c r="J204" s="463">
        <f>G203</f>
        <v>0</v>
      </c>
      <c r="K204" s="462"/>
      <c r="L204" s="463">
        <f>M203</f>
        <v>0</v>
      </c>
      <c r="M204" s="1216"/>
      <c r="N204" s="1217"/>
      <c r="O204" s="1218"/>
      <c r="P204" s="1219"/>
      <c r="Q204" s="1219"/>
      <c r="R204" s="1215"/>
      <c r="S204" s="1162"/>
      <c r="T204" s="1163"/>
      <c r="U204" s="1163"/>
      <c r="V204" s="1163"/>
      <c r="W204" s="1164"/>
      <c r="X204" s="456" t="s">
        <v>980</v>
      </c>
      <c r="Y204" s="457"/>
      <c r="Z204" s="458"/>
      <c r="AA204" s="444" t="str">
        <f>IF(AA203="","",VLOOKUP(AA203,勤務形態一覧表_シフト記号表!$C$6:$L$47,10,FALSE))</f>
        <v/>
      </c>
      <c r="AB204" s="445" t="str">
        <f>IF(AB203="","",VLOOKUP(AB203,勤務形態一覧表_シフト記号表!$C$6:$L$47,10,FALSE))</f>
        <v/>
      </c>
      <c r="AC204" s="445" t="str">
        <f>IF(AC203="","",VLOOKUP(AC203,勤務形態一覧表_シフト記号表!$C$6:$L$47,10,FALSE))</f>
        <v/>
      </c>
      <c r="AD204" s="445" t="str">
        <f>IF(AD203="","",VLOOKUP(AD203,勤務形態一覧表_シフト記号表!$C$6:$L$47,10,FALSE))</f>
        <v/>
      </c>
      <c r="AE204" s="445" t="str">
        <f>IF(AE203="","",VLOOKUP(AE203,勤務形態一覧表_シフト記号表!$C$6:$L$47,10,FALSE))</f>
        <v/>
      </c>
      <c r="AF204" s="445" t="str">
        <f>IF(AF203="","",VLOOKUP(AF203,勤務形態一覧表_シフト記号表!$C$6:$L$47,10,FALSE))</f>
        <v/>
      </c>
      <c r="AG204" s="446" t="str">
        <f>IF(AG203="","",VLOOKUP(AG203,勤務形態一覧表_シフト記号表!$C$6:$L$47,10,FALSE))</f>
        <v/>
      </c>
      <c r="AH204" s="444" t="str">
        <f>IF(AH203="","",VLOOKUP(AH203,勤務形態一覧表_シフト記号表!$C$6:$L$47,10,FALSE))</f>
        <v/>
      </c>
      <c r="AI204" s="445" t="str">
        <f>IF(AI203="","",VLOOKUP(AI203,勤務形態一覧表_シフト記号表!$C$6:$L$47,10,FALSE))</f>
        <v/>
      </c>
      <c r="AJ204" s="445" t="str">
        <f>IF(AJ203="","",VLOOKUP(AJ203,勤務形態一覧表_シフト記号表!$C$6:$L$47,10,FALSE))</f>
        <v/>
      </c>
      <c r="AK204" s="445" t="str">
        <f>IF(AK203="","",VLOOKUP(AK203,勤務形態一覧表_シフト記号表!$C$6:$L$47,10,FALSE))</f>
        <v/>
      </c>
      <c r="AL204" s="445" t="str">
        <f>IF(AL203="","",VLOOKUP(AL203,勤務形態一覧表_シフト記号表!$C$6:$L$47,10,FALSE))</f>
        <v/>
      </c>
      <c r="AM204" s="445" t="str">
        <f>IF(AM203="","",VLOOKUP(AM203,勤務形態一覧表_シフト記号表!$C$6:$L$47,10,FALSE))</f>
        <v/>
      </c>
      <c r="AN204" s="446" t="str">
        <f>IF(AN203="","",VLOOKUP(AN203,勤務形態一覧表_シフト記号表!$C$6:$L$47,10,FALSE))</f>
        <v/>
      </c>
      <c r="AO204" s="444" t="str">
        <f>IF(AO203="","",VLOOKUP(AO203,勤務形態一覧表_シフト記号表!$C$6:$L$47,10,FALSE))</f>
        <v/>
      </c>
      <c r="AP204" s="445" t="str">
        <f>IF(AP203="","",VLOOKUP(AP203,勤務形態一覧表_シフト記号表!$C$6:$L$47,10,FALSE))</f>
        <v/>
      </c>
      <c r="AQ204" s="445" t="str">
        <f>IF(AQ203="","",VLOOKUP(AQ203,勤務形態一覧表_シフト記号表!$C$6:$L$47,10,FALSE))</f>
        <v/>
      </c>
      <c r="AR204" s="445" t="str">
        <f>IF(AR203="","",VLOOKUP(AR203,勤務形態一覧表_シフト記号表!$C$6:$L$47,10,FALSE))</f>
        <v/>
      </c>
      <c r="AS204" s="445" t="str">
        <f>IF(AS203="","",VLOOKUP(AS203,勤務形態一覧表_シフト記号表!$C$6:$L$47,10,FALSE))</f>
        <v/>
      </c>
      <c r="AT204" s="445" t="str">
        <f>IF(AT203="","",VLOOKUP(AT203,勤務形態一覧表_シフト記号表!$C$6:$L$47,10,FALSE))</f>
        <v/>
      </c>
      <c r="AU204" s="446" t="str">
        <f>IF(AU203="","",VLOOKUP(AU203,勤務形態一覧表_シフト記号表!$C$6:$L$47,10,FALSE))</f>
        <v/>
      </c>
      <c r="AV204" s="444" t="str">
        <f>IF(AV203="","",VLOOKUP(AV203,勤務形態一覧表_シフト記号表!$C$6:$L$47,10,FALSE))</f>
        <v/>
      </c>
      <c r="AW204" s="445" t="str">
        <f>IF(AW203="","",VLOOKUP(AW203,勤務形態一覧表_シフト記号表!$C$6:$L$47,10,FALSE))</f>
        <v/>
      </c>
      <c r="AX204" s="445" t="str">
        <f>IF(AX203="","",VLOOKUP(AX203,勤務形態一覧表_シフト記号表!$C$6:$L$47,10,FALSE))</f>
        <v/>
      </c>
      <c r="AY204" s="445" t="str">
        <f>IF(AY203="","",VLOOKUP(AY203,勤務形態一覧表_シフト記号表!$C$6:$L$47,10,FALSE))</f>
        <v/>
      </c>
      <c r="AZ204" s="445" t="str">
        <f>IF(AZ203="","",VLOOKUP(AZ203,勤務形態一覧表_シフト記号表!$C$6:$L$47,10,FALSE))</f>
        <v/>
      </c>
      <c r="BA204" s="445" t="str">
        <f>IF(BA203="","",VLOOKUP(BA203,勤務形態一覧表_シフト記号表!$C$6:$L$47,10,FALSE))</f>
        <v/>
      </c>
      <c r="BB204" s="446" t="str">
        <f>IF(BB203="","",VLOOKUP(BB203,勤務形態一覧表_シフト記号表!$C$6:$L$47,10,FALSE))</f>
        <v/>
      </c>
      <c r="BC204" s="444" t="str">
        <f>IF(BC203="","",VLOOKUP(BC203,勤務形態一覧表_シフト記号表!$C$6:$L$47,10,FALSE))</f>
        <v/>
      </c>
      <c r="BD204" s="445" t="str">
        <f>IF(BD203="","",VLOOKUP(BD203,勤務形態一覧表_シフト記号表!$C$6:$L$47,10,FALSE))</f>
        <v/>
      </c>
      <c r="BE204" s="445" t="str">
        <f>IF(BE203="","",VLOOKUP(BE203,勤務形態一覧表_シフト記号表!$C$6:$L$47,10,FALSE))</f>
        <v/>
      </c>
      <c r="BF204" s="1208">
        <f>IF($BI$3="４週",SUM(AA204:BB204),IF($BI$3="暦月",SUM(AA204:BE204),""))</f>
        <v>0</v>
      </c>
      <c r="BG204" s="1209"/>
      <c r="BH204" s="1210">
        <f>IF($BI$3="４週",BF204/4,IF($BI$3="暦月",(BF204/($BI$8/7)),""))</f>
        <v>0</v>
      </c>
      <c r="BI204" s="1209"/>
      <c r="BJ204" s="1205"/>
      <c r="BK204" s="1206"/>
      <c r="BL204" s="1206"/>
      <c r="BM204" s="1206"/>
      <c r="BN204" s="1207"/>
    </row>
    <row r="205" spans="2:66" ht="20.25" customHeight="1" x14ac:dyDescent="0.15">
      <c r="B205" s="1183">
        <f>B203+1</f>
        <v>95</v>
      </c>
      <c r="C205" s="1185"/>
      <c r="D205" s="1187"/>
      <c r="E205" s="1188"/>
      <c r="F205" s="1189"/>
      <c r="G205" s="1193"/>
      <c r="H205" s="1194"/>
      <c r="I205" s="439"/>
      <c r="J205" s="440"/>
      <c r="K205" s="439"/>
      <c r="L205" s="440"/>
      <c r="M205" s="1197"/>
      <c r="N205" s="1198"/>
      <c r="O205" s="1201"/>
      <c r="P205" s="1202"/>
      <c r="Q205" s="1202"/>
      <c r="R205" s="1194"/>
      <c r="S205" s="1162"/>
      <c r="T205" s="1163"/>
      <c r="U205" s="1163"/>
      <c r="V205" s="1163"/>
      <c r="W205" s="1164"/>
      <c r="X205" s="459" t="s">
        <v>979</v>
      </c>
      <c r="Y205" s="460"/>
      <c r="Z205" s="461"/>
      <c r="AA205" s="452"/>
      <c r="AB205" s="453"/>
      <c r="AC205" s="453"/>
      <c r="AD205" s="453"/>
      <c r="AE205" s="453"/>
      <c r="AF205" s="453"/>
      <c r="AG205" s="454"/>
      <c r="AH205" s="452"/>
      <c r="AI205" s="453"/>
      <c r="AJ205" s="453"/>
      <c r="AK205" s="453"/>
      <c r="AL205" s="453"/>
      <c r="AM205" s="453"/>
      <c r="AN205" s="454"/>
      <c r="AO205" s="452"/>
      <c r="AP205" s="453"/>
      <c r="AQ205" s="453"/>
      <c r="AR205" s="453"/>
      <c r="AS205" s="453"/>
      <c r="AT205" s="453"/>
      <c r="AU205" s="454"/>
      <c r="AV205" s="452"/>
      <c r="AW205" s="453"/>
      <c r="AX205" s="453"/>
      <c r="AY205" s="453"/>
      <c r="AZ205" s="453"/>
      <c r="BA205" s="453"/>
      <c r="BB205" s="454"/>
      <c r="BC205" s="452"/>
      <c r="BD205" s="453"/>
      <c r="BE205" s="455"/>
      <c r="BF205" s="1168"/>
      <c r="BG205" s="1169"/>
      <c r="BH205" s="1170"/>
      <c r="BI205" s="1171"/>
      <c r="BJ205" s="1172"/>
      <c r="BK205" s="1173"/>
      <c r="BL205" s="1173"/>
      <c r="BM205" s="1173"/>
      <c r="BN205" s="1174"/>
    </row>
    <row r="206" spans="2:66" ht="20.25" customHeight="1" x14ac:dyDescent="0.15">
      <c r="B206" s="1211"/>
      <c r="C206" s="1212"/>
      <c r="D206" s="1213"/>
      <c r="E206" s="1188"/>
      <c r="F206" s="1189"/>
      <c r="G206" s="1214"/>
      <c r="H206" s="1215"/>
      <c r="I206" s="462"/>
      <c r="J206" s="463">
        <f>G205</f>
        <v>0</v>
      </c>
      <c r="K206" s="462"/>
      <c r="L206" s="463">
        <f>M205</f>
        <v>0</v>
      </c>
      <c r="M206" s="1216"/>
      <c r="N206" s="1217"/>
      <c r="O206" s="1218"/>
      <c r="P206" s="1219"/>
      <c r="Q206" s="1219"/>
      <c r="R206" s="1215"/>
      <c r="S206" s="1162"/>
      <c r="T206" s="1163"/>
      <c r="U206" s="1163"/>
      <c r="V206" s="1163"/>
      <c r="W206" s="1164"/>
      <c r="X206" s="456" t="s">
        <v>980</v>
      </c>
      <c r="Y206" s="457"/>
      <c r="Z206" s="458"/>
      <c r="AA206" s="444" t="str">
        <f>IF(AA205="","",VLOOKUP(AA205,勤務形態一覧表_シフト記号表!$C$6:$L$47,10,FALSE))</f>
        <v/>
      </c>
      <c r="AB206" s="445" t="str">
        <f>IF(AB205="","",VLOOKUP(AB205,勤務形態一覧表_シフト記号表!$C$6:$L$47,10,FALSE))</f>
        <v/>
      </c>
      <c r="AC206" s="445" t="str">
        <f>IF(AC205="","",VLOOKUP(AC205,勤務形態一覧表_シフト記号表!$C$6:$L$47,10,FALSE))</f>
        <v/>
      </c>
      <c r="AD206" s="445" t="str">
        <f>IF(AD205="","",VLOOKUP(AD205,勤務形態一覧表_シフト記号表!$C$6:$L$47,10,FALSE))</f>
        <v/>
      </c>
      <c r="AE206" s="445" t="str">
        <f>IF(AE205="","",VLOOKUP(AE205,勤務形態一覧表_シフト記号表!$C$6:$L$47,10,FALSE))</f>
        <v/>
      </c>
      <c r="AF206" s="445" t="str">
        <f>IF(AF205="","",VLOOKUP(AF205,勤務形態一覧表_シフト記号表!$C$6:$L$47,10,FALSE))</f>
        <v/>
      </c>
      <c r="AG206" s="446" t="str">
        <f>IF(AG205="","",VLOOKUP(AG205,勤務形態一覧表_シフト記号表!$C$6:$L$47,10,FALSE))</f>
        <v/>
      </c>
      <c r="AH206" s="444" t="str">
        <f>IF(AH205="","",VLOOKUP(AH205,勤務形態一覧表_シフト記号表!$C$6:$L$47,10,FALSE))</f>
        <v/>
      </c>
      <c r="AI206" s="445" t="str">
        <f>IF(AI205="","",VLOOKUP(AI205,勤務形態一覧表_シフト記号表!$C$6:$L$47,10,FALSE))</f>
        <v/>
      </c>
      <c r="AJ206" s="445" t="str">
        <f>IF(AJ205="","",VLOOKUP(AJ205,勤務形態一覧表_シフト記号表!$C$6:$L$47,10,FALSE))</f>
        <v/>
      </c>
      <c r="AK206" s="445" t="str">
        <f>IF(AK205="","",VLOOKUP(AK205,勤務形態一覧表_シフト記号表!$C$6:$L$47,10,FALSE))</f>
        <v/>
      </c>
      <c r="AL206" s="445" t="str">
        <f>IF(AL205="","",VLOOKUP(AL205,勤務形態一覧表_シフト記号表!$C$6:$L$47,10,FALSE))</f>
        <v/>
      </c>
      <c r="AM206" s="445" t="str">
        <f>IF(AM205="","",VLOOKUP(AM205,勤務形態一覧表_シフト記号表!$C$6:$L$47,10,FALSE))</f>
        <v/>
      </c>
      <c r="AN206" s="446" t="str">
        <f>IF(AN205="","",VLOOKUP(AN205,勤務形態一覧表_シフト記号表!$C$6:$L$47,10,FALSE))</f>
        <v/>
      </c>
      <c r="AO206" s="444" t="str">
        <f>IF(AO205="","",VLOOKUP(AO205,勤務形態一覧表_シフト記号表!$C$6:$L$47,10,FALSE))</f>
        <v/>
      </c>
      <c r="AP206" s="445" t="str">
        <f>IF(AP205="","",VLOOKUP(AP205,勤務形態一覧表_シフト記号表!$C$6:$L$47,10,FALSE))</f>
        <v/>
      </c>
      <c r="AQ206" s="445" t="str">
        <f>IF(AQ205="","",VLOOKUP(AQ205,勤務形態一覧表_シフト記号表!$C$6:$L$47,10,FALSE))</f>
        <v/>
      </c>
      <c r="AR206" s="445" t="str">
        <f>IF(AR205="","",VLOOKUP(AR205,勤務形態一覧表_シフト記号表!$C$6:$L$47,10,FALSE))</f>
        <v/>
      </c>
      <c r="AS206" s="445" t="str">
        <f>IF(AS205="","",VLOOKUP(AS205,勤務形態一覧表_シフト記号表!$C$6:$L$47,10,FALSE))</f>
        <v/>
      </c>
      <c r="AT206" s="445" t="str">
        <f>IF(AT205="","",VLOOKUP(AT205,勤務形態一覧表_シフト記号表!$C$6:$L$47,10,FALSE))</f>
        <v/>
      </c>
      <c r="AU206" s="446" t="str">
        <f>IF(AU205="","",VLOOKUP(AU205,勤務形態一覧表_シフト記号表!$C$6:$L$47,10,FALSE))</f>
        <v/>
      </c>
      <c r="AV206" s="444" t="str">
        <f>IF(AV205="","",VLOOKUP(AV205,勤務形態一覧表_シフト記号表!$C$6:$L$47,10,FALSE))</f>
        <v/>
      </c>
      <c r="AW206" s="445" t="str">
        <f>IF(AW205="","",VLOOKUP(AW205,勤務形態一覧表_シフト記号表!$C$6:$L$47,10,FALSE))</f>
        <v/>
      </c>
      <c r="AX206" s="445" t="str">
        <f>IF(AX205="","",VLOOKUP(AX205,勤務形態一覧表_シフト記号表!$C$6:$L$47,10,FALSE))</f>
        <v/>
      </c>
      <c r="AY206" s="445" t="str">
        <f>IF(AY205="","",VLOOKUP(AY205,勤務形態一覧表_シフト記号表!$C$6:$L$47,10,FALSE))</f>
        <v/>
      </c>
      <c r="AZ206" s="445" t="str">
        <f>IF(AZ205="","",VLOOKUP(AZ205,勤務形態一覧表_シフト記号表!$C$6:$L$47,10,FALSE))</f>
        <v/>
      </c>
      <c r="BA206" s="445" t="str">
        <f>IF(BA205="","",VLOOKUP(BA205,勤務形態一覧表_シフト記号表!$C$6:$L$47,10,FALSE))</f>
        <v/>
      </c>
      <c r="BB206" s="446" t="str">
        <f>IF(BB205="","",VLOOKUP(BB205,勤務形態一覧表_シフト記号表!$C$6:$L$47,10,FALSE))</f>
        <v/>
      </c>
      <c r="BC206" s="444" t="str">
        <f>IF(BC205="","",VLOOKUP(BC205,勤務形態一覧表_シフト記号表!$C$6:$L$47,10,FALSE))</f>
        <v/>
      </c>
      <c r="BD206" s="445" t="str">
        <f>IF(BD205="","",VLOOKUP(BD205,勤務形態一覧表_シフト記号表!$C$6:$L$47,10,FALSE))</f>
        <v/>
      </c>
      <c r="BE206" s="445" t="str">
        <f>IF(BE205="","",VLOOKUP(BE205,勤務形態一覧表_シフト記号表!$C$6:$L$47,10,FALSE))</f>
        <v/>
      </c>
      <c r="BF206" s="1208">
        <f>IF($BI$3="４週",SUM(AA206:BB206),IF($BI$3="暦月",SUM(AA206:BE206),""))</f>
        <v>0</v>
      </c>
      <c r="BG206" s="1209"/>
      <c r="BH206" s="1210">
        <f>IF($BI$3="４週",BF206/4,IF($BI$3="暦月",(BF206/($BI$8/7)),""))</f>
        <v>0</v>
      </c>
      <c r="BI206" s="1209"/>
      <c r="BJ206" s="1205"/>
      <c r="BK206" s="1206"/>
      <c r="BL206" s="1206"/>
      <c r="BM206" s="1206"/>
      <c r="BN206" s="1207"/>
    </row>
    <row r="207" spans="2:66" ht="20.25" customHeight="1" x14ac:dyDescent="0.15">
      <c r="B207" s="1183">
        <f>B205+1</f>
        <v>96</v>
      </c>
      <c r="C207" s="1185"/>
      <c r="D207" s="1187"/>
      <c r="E207" s="1188"/>
      <c r="F207" s="1189"/>
      <c r="G207" s="1193"/>
      <c r="H207" s="1194"/>
      <c r="I207" s="439"/>
      <c r="J207" s="440"/>
      <c r="K207" s="439"/>
      <c r="L207" s="440"/>
      <c r="M207" s="1197"/>
      <c r="N207" s="1198"/>
      <c r="O207" s="1201"/>
      <c r="P207" s="1202"/>
      <c r="Q207" s="1202"/>
      <c r="R207" s="1194"/>
      <c r="S207" s="1162"/>
      <c r="T207" s="1163"/>
      <c r="U207" s="1163"/>
      <c r="V207" s="1163"/>
      <c r="W207" s="1164"/>
      <c r="X207" s="459" t="s">
        <v>979</v>
      </c>
      <c r="Y207" s="460"/>
      <c r="Z207" s="461"/>
      <c r="AA207" s="452"/>
      <c r="AB207" s="453"/>
      <c r="AC207" s="453"/>
      <c r="AD207" s="453"/>
      <c r="AE207" s="453"/>
      <c r="AF207" s="453"/>
      <c r="AG207" s="454"/>
      <c r="AH207" s="452"/>
      <c r="AI207" s="453"/>
      <c r="AJ207" s="453"/>
      <c r="AK207" s="453"/>
      <c r="AL207" s="453"/>
      <c r="AM207" s="453"/>
      <c r="AN207" s="454"/>
      <c r="AO207" s="452"/>
      <c r="AP207" s="453"/>
      <c r="AQ207" s="453"/>
      <c r="AR207" s="453"/>
      <c r="AS207" s="453"/>
      <c r="AT207" s="453"/>
      <c r="AU207" s="454"/>
      <c r="AV207" s="452"/>
      <c r="AW207" s="453"/>
      <c r="AX207" s="453"/>
      <c r="AY207" s="453"/>
      <c r="AZ207" s="453"/>
      <c r="BA207" s="453"/>
      <c r="BB207" s="454"/>
      <c r="BC207" s="452"/>
      <c r="BD207" s="453"/>
      <c r="BE207" s="455"/>
      <c r="BF207" s="1168"/>
      <c r="BG207" s="1169"/>
      <c r="BH207" s="1170"/>
      <c r="BI207" s="1171"/>
      <c r="BJ207" s="1172"/>
      <c r="BK207" s="1173"/>
      <c r="BL207" s="1173"/>
      <c r="BM207" s="1173"/>
      <c r="BN207" s="1174"/>
    </row>
    <row r="208" spans="2:66" ht="20.25" customHeight="1" x14ac:dyDescent="0.15">
      <c r="B208" s="1211"/>
      <c r="C208" s="1212"/>
      <c r="D208" s="1213"/>
      <c r="E208" s="1188"/>
      <c r="F208" s="1189"/>
      <c r="G208" s="1214"/>
      <c r="H208" s="1215"/>
      <c r="I208" s="462"/>
      <c r="J208" s="463">
        <f>G207</f>
        <v>0</v>
      </c>
      <c r="K208" s="462"/>
      <c r="L208" s="463">
        <f>M207</f>
        <v>0</v>
      </c>
      <c r="M208" s="1216"/>
      <c r="N208" s="1217"/>
      <c r="O208" s="1218"/>
      <c r="P208" s="1219"/>
      <c r="Q208" s="1219"/>
      <c r="R208" s="1215"/>
      <c r="S208" s="1162"/>
      <c r="T208" s="1163"/>
      <c r="U208" s="1163"/>
      <c r="V208" s="1163"/>
      <c r="W208" s="1164"/>
      <c r="X208" s="456" t="s">
        <v>980</v>
      </c>
      <c r="Y208" s="457"/>
      <c r="Z208" s="458"/>
      <c r="AA208" s="444" t="str">
        <f>IF(AA207="","",VLOOKUP(AA207,勤務形態一覧表_シフト記号表!$C$6:$L$47,10,FALSE))</f>
        <v/>
      </c>
      <c r="AB208" s="445" t="str">
        <f>IF(AB207="","",VLOOKUP(AB207,勤務形態一覧表_シフト記号表!$C$6:$L$47,10,FALSE))</f>
        <v/>
      </c>
      <c r="AC208" s="445" t="str">
        <f>IF(AC207="","",VLOOKUP(AC207,勤務形態一覧表_シフト記号表!$C$6:$L$47,10,FALSE))</f>
        <v/>
      </c>
      <c r="AD208" s="445" t="str">
        <f>IF(AD207="","",VLOOKUP(AD207,勤務形態一覧表_シフト記号表!$C$6:$L$47,10,FALSE))</f>
        <v/>
      </c>
      <c r="AE208" s="445" t="str">
        <f>IF(AE207="","",VLOOKUP(AE207,勤務形態一覧表_シフト記号表!$C$6:$L$47,10,FALSE))</f>
        <v/>
      </c>
      <c r="AF208" s="445" t="str">
        <f>IF(AF207="","",VLOOKUP(AF207,勤務形態一覧表_シフト記号表!$C$6:$L$47,10,FALSE))</f>
        <v/>
      </c>
      <c r="AG208" s="446" t="str">
        <f>IF(AG207="","",VLOOKUP(AG207,勤務形態一覧表_シフト記号表!$C$6:$L$47,10,FALSE))</f>
        <v/>
      </c>
      <c r="AH208" s="444" t="str">
        <f>IF(AH207="","",VLOOKUP(AH207,勤務形態一覧表_シフト記号表!$C$6:$L$47,10,FALSE))</f>
        <v/>
      </c>
      <c r="AI208" s="445" t="str">
        <f>IF(AI207="","",VLOOKUP(AI207,勤務形態一覧表_シフト記号表!$C$6:$L$47,10,FALSE))</f>
        <v/>
      </c>
      <c r="AJ208" s="445" t="str">
        <f>IF(AJ207="","",VLOOKUP(AJ207,勤務形態一覧表_シフト記号表!$C$6:$L$47,10,FALSE))</f>
        <v/>
      </c>
      <c r="AK208" s="445" t="str">
        <f>IF(AK207="","",VLOOKUP(AK207,勤務形態一覧表_シフト記号表!$C$6:$L$47,10,FALSE))</f>
        <v/>
      </c>
      <c r="AL208" s="445" t="str">
        <f>IF(AL207="","",VLOOKUP(AL207,勤務形態一覧表_シフト記号表!$C$6:$L$47,10,FALSE))</f>
        <v/>
      </c>
      <c r="AM208" s="445" t="str">
        <f>IF(AM207="","",VLOOKUP(AM207,勤務形態一覧表_シフト記号表!$C$6:$L$47,10,FALSE))</f>
        <v/>
      </c>
      <c r="AN208" s="446" t="str">
        <f>IF(AN207="","",VLOOKUP(AN207,勤務形態一覧表_シフト記号表!$C$6:$L$47,10,FALSE))</f>
        <v/>
      </c>
      <c r="AO208" s="444" t="str">
        <f>IF(AO207="","",VLOOKUP(AO207,勤務形態一覧表_シフト記号表!$C$6:$L$47,10,FALSE))</f>
        <v/>
      </c>
      <c r="AP208" s="445" t="str">
        <f>IF(AP207="","",VLOOKUP(AP207,勤務形態一覧表_シフト記号表!$C$6:$L$47,10,FALSE))</f>
        <v/>
      </c>
      <c r="AQ208" s="445" t="str">
        <f>IF(AQ207="","",VLOOKUP(AQ207,勤務形態一覧表_シフト記号表!$C$6:$L$47,10,FALSE))</f>
        <v/>
      </c>
      <c r="AR208" s="445" t="str">
        <f>IF(AR207="","",VLOOKUP(AR207,勤務形態一覧表_シフト記号表!$C$6:$L$47,10,FALSE))</f>
        <v/>
      </c>
      <c r="AS208" s="445" t="str">
        <f>IF(AS207="","",VLOOKUP(AS207,勤務形態一覧表_シフト記号表!$C$6:$L$47,10,FALSE))</f>
        <v/>
      </c>
      <c r="AT208" s="445" t="str">
        <f>IF(AT207="","",VLOOKUP(AT207,勤務形態一覧表_シフト記号表!$C$6:$L$47,10,FALSE))</f>
        <v/>
      </c>
      <c r="AU208" s="446" t="str">
        <f>IF(AU207="","",VLOOKUP(AU207,勤務形態一覧表_シフト記号表!$C$6:$L$47,10,FALSE))</f>
        <v/>
      </c>
      <c r="AV208" s="444" t="str">
        <f>IF(AV207="","",VLOOKUP(AV207,勤務形態一覧表_シフト記号表!$C$6:$L$47,10,FALSE))</f>
        <v/>
      </c>
      <c r="AW208" s="445" t="str">
        <f>IF(AW207="","",VLOOKUP(AW207,勤務形態一覧表_シフト記号表!$C$6:$L$47,10,FALSE))</f>
        <v/>
      </c>
      <c r="AX208" s="445" t="str">
        <f>IF(AX207="","",VLOOKUP(AX207,勤務形態一覧表_シフト記号表!$C$6:$L$47,10,FALSE))</f>
        <v/>
      </c>
      <c r="AY208" s="445" t="str">
        <f>IF(AY207="","",VLOOKUP(AY207,勤務形態一覧表_シフト記号表!$C$6:$L$47,10,FALSE))</f>
        <v/>
      </c>
      <c r="AZ208" s="445" t="str">
        <f>IF(AZ207="","",VLOOKUP(AZ207,勤務形態一覧表_シフト記号表!$C$6:$L$47,10,FALSE))</f>
        <v/>
      </c>
      <c r="BA208" s="445" t="str">
        <f>IF(BA207="","",VLOOKUP(BA207,勤務形態一覧表_シフト記号表!$C$6:$L$47,10,FALSE))</f>
        <v/>
      </c>
      <c r="BB208" s="446" t="str">
        <f>IF(BB207="","",VLOOKUP(BB207,勤務形態一覧表_シフト記号表!$C$6:$L$47,10,FALSE))</f>
        <v/>
      </c>
      <c r="BC208" s="444" t="str">
        <f>IF(BC207="","",VLOOKUP(BC207,勤務形態一覧表_シフト記号表!$C$6:$L$47,10,FALSE))</f>
        <v/>
      </c>
      <c r="BD208" s="445" t="str">
        <f>IF(BD207="","",VLOOKUP(BD207,勤務形態一覧表_シフト記号表!$C$6:$L$47,10,FALSE))</f>
        <v/>
      </c>
      <c r="BE208" s="445" t="str">
        <f>IF(BE207="","",VLOOKUP(BE207,勤務形態一覧表_シフト記号表!$C$6:$L$47,10,FALSE))</f>
        <v/>
      </c>
      <c r="BF208" s="1208">
        <f>IF($BI$3="４週",SUM(AA208:BB208),IF($BI$3="暦月",SUM(AA208:BE208),""))</f>
        <v>0</v>
      </c>
      <c r="BG208" s="1209"/>
      <c r="BH208" s="1210">
        <f>IF($BI$3="４週",BF208/4,IF($BI$3="暦月",(BF208/($BI$8/7)),""))</f>
        <v>0</v>
      </c>
      <c r="BI208" s="1209"/>
      <c r="BJ208" s="1205"/>
      <c r="BK208" s="1206"/>
      <c r="BL208" s="1206"/>
      <c r="BM208" s="1206"/>
      <c r="BN208" s="1207"/>
    </row>
    <row r="209" spans="2:66" ht="20.25" customHeight="1" x14ac:dyDescent="0.15">
      <c r="B209" s="1183">
        <f>B207+1</f>
        <v>97</v>
      </c>
      <c r="C209" s="1185"/>
      <c r="D209" s="1187"/>
      <c r="E209" s="1188"/>
      <c r="F209" s="1189"/>
      <c r="G209" s="1193"/>
      <c r="H209" s="1194"/>
      <c r="I209" s="439"/>
      <c r="J209" s="440"/>
      <c r="K209" s="439"/>
      <c r="L209" s="440"/>
      <c r="M209" s="1197"/>
      <c r="N209" s="1198"/>
      <c r="O209" s="1201"/>
      <c r="P209" s="1202"/>
      <c r="Q209" s="1202"/>
      <c r="R209" s="1194"/>
      <c r="S209" s="1162"/>
      <c r="T209" s="1163"/>
      <c r="U209" s="1163"/>
      <c r="V209" s="1163"/>
      <c r="W209" s="1164"/>
      <c r="X209" s="459" t="s">
        <v>979</v>
      </c>
      <c r="Y209" s="460"/>
      <c r="Z209" s="461"/>
      <c r="AA209" s="452"/>
      <c r="AB209" s="453"/>
      <c r="AC209" s="453"/>
      <c r="AD209" s="453"/>
      <c r="AE209" s="453"/>
      <c r="AF209" s="453"/>
      <c r="AG209" s="454"/>
      <c r="AH209" s="452"/>
      <c r="AI209" s="453"/>
      <c r="AJ209" s="453"/>
      <c r="AK209" s="453"/>
      <c r="AL209" s="453"/>
      <c r="AM209" s="453"/>
      <c r="AN209" s="454"/>
      <c r="AO209" s="452"/>
      <c r="AP209" s="453"/>
      <c r="AQ209" s="453"/>
      <c r="AR209" s="453"/>
      <c r="AS209" s="453"/>
      <c r="AT209" s="453"/>
      <c r="AU209" s="454"/>
      <c r="AV209" s="452"/>
      <c r="AW209" s="453"/>
      <c r="AX209" s="453"/>
      <c r="AY209" s="453"/>
      <c r="AZ209" s="453"/>
      <c r="BA209" s="453"/>
      <c r="BB209" s="454"/>
      <c r="BC209" s="452"/>
      <c r="BD209" s="453"/>
      <c r="BE209" s="455"/>
      <c r="BF209" s="1168"/>
      <c r="BG209" s="1169"/>
      <c r="BH209" s="1170"/>
      <c r="BI209" s="1171"/>
      <c r="BJ209" s="1172"/>
      <c r="BK209" s="1173"/>
      <c r="BL209" s="1173"/>
      <c r="BM209" s="1173"/>
      <c r="BN209" s="1174"/>
    </row>
    <row r="210" spans="2:66" ht="20.25" customHeight="1" x14ac:dyDescent="0.15">
      <c r="B210" s="1211"/>
      <c r="C210" s="1212"/>
      <c r="D210" s="1213"/>
      <c r="E210" s="1188"/>
      <c r="F210" s="1189"/>
      <c r="G210" s="1214"/>
      <c r="H210" s="1215"/>
      <c r="I210" s="462"/>
      <c r="J210" s="463">
        <f>G209</f>
        <v>0</v>
      </c>
      <c r="K210" s="462"/>
      <c r="L210" s="463">
        <f>M209</f>
        <v>0</v>
      </c>
      <c r="M210" s="1216"/>
      <c r="N210" s="1217"/>
      <c r="O210" s="1218"/>
      <c r="P210" s="1219"/>
      <c r="Q210" s="1219"/>
      <c r="R210" s="1215"/>
      <c r="S210" s="1162"/>
      <c r="T210" s="1163"/>
      <c r="U210" s="1163"/>
      <c r="V210" s="1163"/>
      <c r="W210" s="1164"/>
      <c r="X210" s="456" t="s">
        <v>980</v>
      </c>
      <c r="Y210" s="457"/>
      <c r="Z210" s="458"/>
      <c r="AA210" s="444" t="str">
        <f>IF(AA209="","",VLOOKUP(AA209,勤務形態一覧表_シフト記号表!$C$6:$L$47,10,FALSE))</f>
        <v/>
      </c>
      <c r="AB210" s="445" t="str">
        <f>IF(AB209="","",VLOOKUP(AB209,勤務形態一覧表_シフト記号表!$C$6:$L$47,10,FALSE))</f>
        <v/>
      </c>
      <c r="AC210" s="445" t="str">
        <f>IF(AC209="","",VLOOKUP(AC209,勤務形態一覧表_シフト記号表!$C$6:$L$47,10,FALSE))</f>
        <v/>
      </c>
      <c r="AD210" s="445" t="str">
        <f>IF(AD209="","",VLOOKUP(AD209,勤務形態一覧表_シフト記号表!$C$6:$L$47,10,FALSE))</f>
        <v/>
      </c>
      <c r="AE210" s="445" t="str">
        <f>IF(AE209="","",VLOOKUP(AE209,勤務形態一覧表_シフト記号表!$C$6:$L$47,10,FALSE))</f>
        <v/>
      </c>
      <c r="AF210" s="445" t="str">
        <f>IF(AF209="","",VLOOKUP(AF209,勤務形態一覧表_シフト記号表!$C$6:$L$47,10,FALSE))</f>
        <v/>
      </c>
      <c r="AG210" s="446" t="str">
        <f>IF(AG209="","",VLOOKUP(AG209,勤務形態一覧表_シフト記号表!$C$6:$L$47,10,FALSE))</f>
        <v/>
      </c>
      <c r="AH210" s="444" t="str">
        <f>IF(AH209="","",VLOOKUP(AH209,勤務形態一覧表_シフト記号表!$C$6:$L$47,10,FALSE))</f>
        <v/>
      </c>
      <c r="AI210" s="445" t="str">
        <f>IF(AI209="","",VLOOKUP(AI209,勤務形態一覧表_シフト記号表!$C$6:$L$47,10,FALSE))</f>
        <v/>
      </c>
      <c r="AJ210" s="445" t="str">
        <f>IF(AJ209="","",VLOOKUP(AJ209,勤務形態一覧表_シフト記号表!$C$6:$L$47,10,FALSE))</f>
        <v/>
      </c>
      <c r="AK210" s="445" t="str">
        <f>IF(AK209="","",VLOOKUP(AK209,勤務形態一覧表_シフト記号表!$C$6:$L$47,10,FALSE))</f>
        <v/>
      </c>
      <c r="AL210" s="445" t="str">
        <f>IF(AL209="","",VLOOKUP(AL209,勤務形態一覧表_シフト記号表!$C$6:$L$47,10,FALSE))</f>
        <v/>
      </c>
      <c r="AM210" s="445" t="str">
        <f>IF(AM209="","",VLOOKUP(AM209,勤務形態一覧表_シフト記号表!$C$6:$L$47,10,FALSE))</f>
        <v/>
      </c>
      <c r="AN210" s="446" t="str">
        <f>IF(AN209="","",VLOOKUP(AN209,勤務形態一覧表_シフト記号表!$C$6:$L$47,10,FALSE))</f>
        <v/>
      </c>
      <c r="AO210" s="444" t="str">
        <f>IF(AO209="","",VLOOKUP(AO209,勤務形態一覧表_シフト記号表!$C$6:$L$47,10,FALSE))</f>
        <v/>
      </c>
      <c r="AP210" s="445" t="str">
        <f>IF(AP209="","",VLOOKUP(AP209,勤務形態一覧表_シフト記号表!$C$6:$L$47,10,FALSE))</f>
        <v/>
      </c>
      <c r="AQ210" s="445" t="str">
        <f>IF(AQ209="","",VLOOKUP(AQ209,勤務形態一覧表_シフト記号表!$C$6:$L$47,10,FALSE))</f>
        <v/>
      </c>
      <c r="AR210" s="445" t="str">
        <f>IF(AR209="","",VLOOKUP(AR209,勤務形態一覧表_シフト記号表!$C$6:$L$47,10,FALSE))</f>
        <v/>
      </c>
      <c r="AS210" s="445" t="str">
        <f>IF(AS209="","",VLOOKUP(AS209,勤務形態一覧表_シフト記号表!$C$6:$L$47,10,FALSE))</f>
        <v/>
      </c>
      <c r="AT210" s="445" t="str">
        <f>IF(AT209="","",VLOOKUP(AT209,勤務形態一覧表_シフト記号表!$C$6:$L$47,10,FALSE))</f>
        <v/>
      </c>
      <c r="AU210" s="446" t="str">
        <f>IF(AU209="","",VLOOKUP(AU209,勤務形態一覧表_シフト記号表!$C$6:$L$47,10,FALSE))</f>
        <v/>
      </c>
      <c r="AV210" s="444" t="str">
        <f>IF(AV209="","",VLOOKUP(AV209,勤務形態一覧表_シフト記号表!$C$6:$L$47,10,FALSE))</f>
        <v/>
      </c>
      <c r="AW210" s="445" t="str">
        <f>IF(AW209="","",VLOOKUP(AW209,勤務形態一覧表_シフト記号表!$C$6:$L$47,10,FALSE))</f>
        <v/>
      </c>
      <c r="AX210" s="445" t="str">
        <f>IF(AX209="","",VLOOKUP(AX209,勤務形態一覧表_シフト記号表!$C$6:$L$47,10,FALSE))</f>
        <v/>
      </c>
      <c r="AY210" s="445" t="str">
        <f>IF(AY209="","",VLOOKUP(AY209,勤務形態一覧表_シフト記号表!$C$6:$L$47,10,FALSE))</f>
        <v/>
      </c>
      <c r="AZ210" s="445" t="str">
        <f>IF(AZ209="","",VLOOKUP(AZ209,勤務形態一覧表_シフト記号表!$C$6:$L$47,10,FALSE))</f>
        <v/>
      </c>
      <c r="BA210" s="445" t="str">
        <f>IF(BA209="","",VLOOKUP(BA209,勤務形態一覧表_シフト記号表!$C$6:$L$47,10,FALSE))</f>
        <v/>
      </c>
      <c r="BB210" s="446" t="str">
        <f>IF(BB209="","",VLOOKUP(BB209,勤務形態一覧表_シフト記号表!$C$6:$L$47,10,FALSE))</f>
        <v/>
      </c>
      <c r="BC210" s="444" t="str">
        <f>IF(BC209="","",VLOOKUP(BC209,勤務形態一覧表_シフト記号表!$C$6:$L$47,10,FALSE))</f>
        <v/>
      </c>
      <c r="BD210" s="445" t="str">
        <f>IF(BD209="","",VLOOKUP(BD209,勤務形態一覧表_シフト記号表!$C$6:$L$47,10,FALSE))</f>
        <v/>
      </c>
      <c r="BE210" s="445" t="str">
        <f>IF(BE209="","",VLOOKUP(BE209,勤務形態一覧表_シフト記号表!$C$6:$L$47,10,FALSE))</f>
        <v/>
      </c>
      <c r="BF210" s="1208">
        <f>IF($BI$3="４週",SUM(AA210:BB210),IF($BI$3="暦月",SUM(AA210:BE210),""))</f>
        <v>0</v>
      </c>
      <c r="BG210" s="1209"/>
      <c r="BH210" s="1210">
        <f>IF($BI$3="４週",BF210/4,IF($BI$3="暦月",(BF210/($BI$8/7)),""))</f>
        <v>0</v>
      </c>
      <c r="BI210" s="1209"/>
      <c r="BJ210" s="1205"/>
      <c r="BK210" s="1206"/>
      <c r="BL210" s="1206"/>
      <c r="BM210" s="1206"/>
      <c r="BN210" s="1207"/>
    </row>
    <row r="211" spans="2:66" ht="20.25" customHeight="1" x14ac:dyDescent="0.15">
      <c r="B211" s="1183">
        <f>B209+1</f>
        <v>98</v>
      </c>
      <c r="C211" s="1185"/>
      <c r="D211" s="1187"/>
      <c r="E211" s="1188"/>
      <c r="F211" s="1189"/>
      <c r="G211" s="1193"/>
      <c r="H211" s="1194"/>
      <c r="I211" s="439"/>
      <c r="J211" s="440"/>
      <c r="K211" s="439"/>
      <c r="L211" s="440"/>
      <c r="M211" s="1197"/>
      <c r="N211" s="1198"/>
      <c r="O211" s="1201"/>
      <c r="P211" s="1202"/>
      <c r="Q211" s="1202"/>
      <c r="R211" s="1194"/>
      <c r="S211" s="1162"/>
      <c r="T211" s="1163"/>
      <c r="U211" s="1163"/>
      <c r="V211" s="1163"/>
      <c r="W211" s="1164"/>
      <c r="X211" s="459" t="s">
        <v>979</v>
      </c>
      <c r="Y211" s="460"/>
      <c r="Z211" s="461"/>
      <c r="AA211" s="452"/>
      <c r="AB211" s="453"/>
      <c r="AC211" s="453"/>
      <c r="AD211" s="453"/>
      <c r="AE211" s="453"/>
      <c r="AF211" s="453"/>
      <c r="AG211" s="454"/>
      <c r="AH211" s="452"/>
      <c r="AI211" s="453"/>
      <c r="AJ211" s="453"/>
      <c r="AK211" s="453"/>
      <c r="AL211" s="453"/>
      <c r="AM211" s="453"/>
      <c r="AN211" s="454"/>
      <c r="AO211" s="452"/>
      <c r="AP211" s="453"/>
      <c r="AQ211" s="453"/>
      <c r="AR211" s="453"/>
      <c r="AS211" s="453"/>
      <c r="AT211" s="453"/>
      <c r="AU211" s="454"/>
      <c r="AV211" s="452"/>
      <c r="AW211" s="453"/>
      <c r="AX211" s="453"/>
      <c r="AY211" s="453"/>
      <c r="AZ211" s="453"/>
      <c r="BA211" s="453"/>
      <c r="BB211" s="454"/>
      <c r="BC211" s="452"/>
      <c r="BD211" s="453"/>
      <c r="BE211" s="455"/>
      <c r="BF211" s="1168"/>
      <c r="BG211" s="1169"/>
      <c r="BH211" s="1170"/>
      <c r="BI211" s="1171"/>
      <c r="BJ211" s="1172"/>
      <c r="BK211" s="1173"/>
      <c r="BL211" s="1173"/>
      <c r="BM211" s="1173"/>
      <c r="BN211" s="1174"/>
    </row>
    <row r="212" spans="2:66" ht="20.25" customHeight="1" x14ac:dyDescent="0.15">
      <c r="B212" s="1211"/>
      <c r="C212" s="1212"/>
      <c r="D212" s="1213"/>
      <c r="E212" s="1188"/>
      <c r="F212" s="1189"/>
      <c r="G212" s="1214"/>
      <c r="H212" s="1215"/>
      <c r="I212" s="462"/>
      <c r="J212" s="463">
        <f>G211</f>
        <v>0</v>
      </c>
      <c r="K212" s="462"/>
      <c r="L212" s="463">
        <f>M211</f>
        <v>0</v>
      </c>
      <c r="M212" s="1216"/>
      <c r="N212" s="1217"/>
      <c r="O212" s="1218"/>
      <c r="P212" s="1219"/>
      <c r="Q212" s="1219"/>
      <c r="R212" s="1215"/>
      <c r="S212" s="1162"/>
      <c r="T212" s="1163"/>
      <c r="U212" s="1163"/>
      <c r="V212" s="1163"/>
      <c r="W212" s="1164"/>
      <c r="X212" s="456" t="s">
        <v>980</v>
      </c>
      <c r="Y212" s="457"/>
      <c r="Z212" s="458"/>
      <c r="AA212" s="444" t="str">
        <f>IF(AA211="","",VLOOKUP(AA211,勤務形態一覧表_シフト記号表!$C$6:$L$47,10,FALSE))</f>
        <v/>
      </c>
      <c r="AB212" s="445" t="str">
        <f>IF(AB211="","",VLOOKUP(AB211,勤務形態一覧表_シフト記号表!$C$6:$L$47,10,FALSE))</f>
        <v/>
      </c>
      <c r="AC212" s="445" t="str">
        <f>IF(AC211="","",VLOOKUP(AC211,勤務形態一覧表_シフト記号表!$C$6:$L$47,10,FALSE))</f>
        <v/>
      </c>
      <c r="AD212" s="445" t="str">
        <f>IF(AD211="","",VLOOKUP(AD211,勤務形態一覧表_シフト記号表!$C$6:$L$47,10,FALSE))</f>
        <v/>
      </c>
      <c r="AE212" s="445" t="str">
        <f>IF(AE211="","",VLOOKUP(AE211,勤務形態一覧表_シフト記号表!$C$6:$L$47,10,FALSE))</f>
        <v/>
      </c>
      <c r="AF212" s="445" t="str">
        <f>IF(AF211="","",VLOOKUP(AF211,勤務形態一覧表_シフト記号表!$C$6:$L$47,10,FALSE))</f>
        <v/>
      </c>
      <c r="AG212" s="446" t="str">
        <f>IF(AG211="","",VLOOKUP(AG211,勤務形態一覧表_シフト記号表!$C$6:$L$47,10,FALSE))</f>
        <v/>
      </c>
      <c r="AH212" s="444" t="str">
        <f>IF(AH211="","",VLOOKUP(AH211,勤務形態一覧表_シフト記号表!$C$6:$L$47,10,FALSE))</f>
        <v/>
      </c>
      <c r="AI212" s="445" t="str">
        <f>IF(AI211="","",VLOOKUP(AI211,勤務形態一覧表_シフト記号表!$C$6:$L$47,10,FALSE))</f>
        <v/>
      </c>
      <c r="AJ212" s="445" t="str">
        <f>IF(AJ211="","",VLOOKUP(AJ211,勤務形態一覧表_シフト記号表!$C$6:$L$47,10,FALSE))</f>
        <v/>
      </c>
      <c r="AK212" s="445" t="str">
        <f>IF(AK211="","",VLOOKUP(AK211,勤務形態一覧表_シフト記号表!$C$6:$L$47,10,FALSE))</f>
        <v/>
      </c>
      <c r="AL212" s="445" t="str">
        <f>IF(AL211="","",VLOOKUP(AL211,勤務形態一覧表_シフト記号表!$C$6:$L$47,10,FALSE))</f>
        <v/>
      </c>
      <c r="AM212" s="445" t="str">
        <f>IF(AM211="","",VLOOKUP(AM211,勤務形態一覧表_シフト記号表!$C$6:$L$47,10,FALSE))</f>
        <v/>
      </c>
      <c r="AN212" s="446" t="str">
        <f>IF(AN211="","",VLOOKUP(AN211,勤務形態一覧表_シフト記号表!$C$6:$L$47,10,FALSE))</f>
        <v/>
      </c>
      <c r="AO212" s="444" t="str">
        <f>IF(AO211="","",VLOOKUP(AO211,勤務形態一覧表_シフト記号表!$C$6:$L$47,10,FALSE))</f>
        <v/>
      </c>
      <c r="AP212" s="445" t="str">
        <f>IF(AP211="","",VLOOKUP(AP211,勤務形態一覧表_シフト記号表!$C$6:$L$47,10,FALSE))</f>
        <v/>
      </c>
      <c r="AQ212" s="445" t="str">
        <f>IF(AQ211="","",VLOOKUP(AQ211,勤務形態一覧表_シフト記号表!$C$6:$L$47,10,FALSE))</f>
        <v/>
      </c>
      <c r="AR212" s="445" t="str">
        <f>IF(AR211="","",VLOOKUP(AR211,勤務形態一覧表_シフト記号表!$C$6:$L$47,10,FALSE))</f>
        <v/>
      </c>
      <c r="AS212" s="445" t="str">
        <f>IF(AS211="","",VLOOKUP(AS211,勤務形態一覧表_シフト記号表!$C$6:$L$47,10,FALSE))</f>
        <v/>
      </c>
      <c r="AT212" s="445" t="str">
        <f>IF(AT211="","",VLOOKUP(AT211,勤務形態一覧表_シフト記号表!$C$6:$L$47,10,FALSE))</f>
        <v/>
      </c>
      <c r="AU212" s="446" t="str">
        <f>IF(AU211="","",VLOOKUP(AU211,勤務形態一覧表_シフト記号表!$C$6:$L$47,10,FALSE))</f>
        <v/>
      </c>
      <c r="AV212" s="444" t="str">
        <f>IF(AV211="","",VLOOKUP(AV211,勤務形態一覧表_シフト記号表!$C$6:$L$47,10,FALSE))</f>
        <v/>
      </c>
      <c r="AW212" s="445" t="str">
        <f>IF(AW211="","",VLOOKUP(AW211,勤務形態一覧表_シフト記号表!$C$6:$L$47,10,FALSE))</f>
        <v/>
      </c>
      <c r="AX212" s="445" t="str">
        <f>IF(AX211="","",VLOOKUP(AX211,勤務形態一覧表_シフト記号表!$C$6:$L$47,10,FALSE))</f>
        <v/>
      </c>
      <c r="AY212" s="445" t="str">
        <f>IF(AY211="","",VLOOKUP(AY211,勤務形態一覧表_シフト記号表!$C$6:$L$47,10,FALSE))</f>
        <v/>
      </c>
      <c r="AZ212" s="445" t="str">
        <f>IF(AZ211="","",VLOOKUP(AZ211,勤務形態一覧表_シフト記号表!$C$6:$L$47,10,FALSE))</f>
        <v/>
      </c>
      <c r="BA212" s="445" t="str">
        <f>IF(BA211="","",VLOOKUP(BA211,勤務形態一覧表_シフト記号表!$C$6:$L$47,10,FALSE))</f>
        <v/>
      </c>
      <c r="BB212" s="446" t="str">
        <f>IF(BB211="","",VLOOKUP(BB211,勤務形態一覧表_シフト記号表!$C$6:$L$47,10,FALSE))</f>
        <v/>
      </c>
      <c r="BC212" s="444" t="str">
        <f>IF(BC211="","",VLOOKUP(BC211,勤務形態一覧表_シフト記号表!$C$6:$L$47,10,FALSE))</f>
        <v/>
      </c>
      <c r="BD212" s="445" t="str">
        <f>IF(BD211="","",VLOOKUP(BD211,勤務形態一覧表_シフト記号表!$C$6:$L$47,10,FALSE))</f>
        <v/>
      </c>
      <c r="BE212" s="445" t="str">
        <f>IF(BE211="","",VLOOKUP(BE211,勤務形態一覧表_シフト記号表!$C$6:$L$47,10,FALSE))</f>
        <v/>
      </c>
      <c r="BF212" s="1208">
        <f>IF($BI$3="４週",SUM(AA212:BB212),IF($BI$3="暦月",SUM(AA212:BE212),""))</f>
        <v>0</v>
      </c>
      <c r="BG212" s="1209"/>
      <c r="BH212" s="1210">
        <f>IF($BI$3="４週",BF212/4,IF($BI$3="暦月",(BF212/($BI$8/7)),""))</f>
        <v>0</v>
      </c>
      <c r="BI212" s="1209"/>
      <c r="BJ212" s="1205"/>
      <c r="BK212" s="1206"/>
      <c r="BL212" s="1206"/>
      <c r="BM212" s="1206"/>
      <c r="BN212" s="1207"/>
    </row>
    <row r="213" spans="2:66" ht="20.25" customHeight="1" x14ac:dyDescent="0.15">
      <c r="B213" s="1183">
        <f>B211+1</f>
        <v>99</v>
      </c>
      <c r="C213" s="1185"/>
      <c r="D213" s="1187"/>
      <c r="E213" s="1188"/>
      <c r="F213" s="1189"/>
      <c r="G213" s="1193"/>
      <c r="H213" s="1194"/>
      <c r="I213" s="439"/>
      <c r="J213" s="440"/>
      <c r="K213" s="439"/>
      <c r="L213" s="440"/>
      <c r="M213" s="1197"/>
      <c r="N213" s="1198"/>
      <c r="O213" s="1201"/>
      <c r="P213" s="1202"/>
      <c r="Q213" s="1202"/>
      <c r="R213" s="1194"/>
      <c r="S213" s="1162"/>
      <c r="T213" s="1163"/>
      <c r="U213" s="1163"/>
      <c r="V213" s="1163"/>
      <c r="W213" s="1164"/>
      <c r="X213" s="459" t="s">
        <v>979</v>
      </c>
      <c r="Y213" s="460"/>
      <c r="Z213" s="461"/>
      <c r="AA213" s="452"/>
      <c r="AB213" s="453"/>
      <c r="AC213" s="453"/>
      <c r="AD213" s="453"/>
      <c r="AE213" s="453"/>
      <c r="AF213" s="453"/>
      <c r="AG213" s="454"/>
      <c r="AH213" s="452"/>
      <c r="AI213" s="453"/>
      <c r="AJ213" s="453"/>
      <c r="AK213" s="453"/>
      <c r="AL213" s="453"/>
      <c r="AM213" s="453"/>
      <c r="AN213" s="454"/>
      <c r="AO213" s="452"/>
      <c r="AP213" s="453"/>
      <c r="AQ213" s="453"/>
      <c r="AR213" s="453"/>
      <c r="AS213" s="453"/>
      <c r="AT213" s="453"/>
      <c r="AU213" s="454"/>
      <c r="AV213" s="452"/>
      <c r="AW213" s="453"/>
      <c r="AX213" s="453"/>
      <c r="AY213" s="453"/>
      <c r="AZ213" s="453"/>
      <c r="BA213" s="453"/>
      <c r="BB213" s="454"/>
      <c r="BC213" s="452"/>
      <c r="BD213" s="453"/>
      <c r="BE213" s="455"/>
      <c r="BF213" s="1168"/>
      <c r="BG213" s="1169"/>
      <c r="BH213" s="1170"/>
      <c r="BI213" s="1171"/>
      <c r="BJ213" s="1172"/>
      <c r="BK213" s="1173"/>
      <c r="BL213" s="1173"/>
      <c r="BM213" s="1173"/>
      <c r="BN213" s="1174"/>
    </row>
    <row r="214" spans="2:66" ht="20.25" customHeight="1" x14ac:dyDescent="0.15">
      <c r="B214" s="1211"/>
      <c r="C214" s="1212"/>
      <c r="D214" s="1213"/>
      <c r="E214" s="1188"/>
      <c r="F214" s="1189"/>
      <c r="G214" s="1214"/>
      <c r="H214" s="1215"/>
      <c r="I214" s="462"/>
      <c r="J214" s="463">
        <f>G213</f>
        <v>0</v>
      </c>
      <c r="K214" s="462"/>
      <c r="L214" s="463">
        <f>M213</f>
        <v>0</v>
      </c>
      <c r="M214" s="1216"/>
      <c r="N214" s="1217"/>
      <c r="O214" s="1218"/>
      <c r="P214" s="1219"/>
      <c r="Q214" s="1219"/>
      <c r="R214" s="1215"/>
      <c r="S214" s="1162"/>
      <c r="T214" s="1163"/>
      <c r="U214" s="1163"/>
      <c r="V214" s="1163"/>
      <c r="W214" s="1164"/>
      <c r="X214" s="456" t="s">
        <v>980</v>
      </c>
      <c r="Y214" s="457"/>
      <c r="Z214" s="458"/>
      <c r="AA214" s="444" t="str">
        <f>IF(AA213="","",VLOOKUP(AA213,勤務形態一覧表_シフト記号表!$C$6:$L$47,10,FALSE))</f>
        <v/>
      </c>
      <c r="AB214" s="445" t="str">
        <f>IF(AB213="","",VLOOKUP(AB213,勤務形態一覧表_シフト記号表!$C$6:$L$47,10,FALSE))</f>
        <v/>
      </c>
      <c r="AC214" s="445" t="str">
        <f>IF(AC213="","",VLOOKUP(AC213,勤務形態一覧表_シフト記号表!$C$6:$L$47,10,FALSE))</f>
        <v/>
      </c>
      <c r="AD214" s="445" t="str">
        <f>IF(AD213="","",VLOOKUP(AD213,勤務形態一覧表_シフト記号表!$C$6:$L$47,10,FALSE))</f>
        <v/>
      </c>
      <c r="AE214" s="445" t="str">
        <f>IF(AE213="","",VLOOKUP(AE213,勤務形態一覧表_シフト記号表!$C$6:$L$47,10,FALSE))</f>
        <v/>
      </c>
      <c r="AF214" s="445" t="str">
        <f>IF(AF213="","",VLOOKUP(AF213,勤務形態一覧表_シフト記号表!$C$6:$L$47,10,FALSE))</f>
        <v/>
      </c>
      <c r="AG214" s="446" t="str">
        <f>IF(AG213="","",VLOOKUP(AG213,勤務形態一覧表_シフト記号表!$C$6:$L$47,10,FALSE))</f>
        <v/>
      </c>
      <c r="AH214" s="444" t="str">
        <f>IF(AH213="","",VLOOKUP(AH213,勤務形態一覧表_シフト記号表!$C$6:$L$47,10,FALSE))</f>
        <v/>
      </c>
      <c r="AI214" s="445" t="str">
        <f>IF(AI213="","",VLOOKUP(AI213,勤務形態一覧表_シフト記号表!$C$6:$L$47,10,FALSE))</f>
        <v/>
      </c>
      <c r="AJ214" s="445" t="str">
        <f>IF(AJ213="","",VLOOKUP(AJ213,勤務形態一覧表_シフト記号表!$C$6:$L$47,10,FALSE))</f>
        <v/>
      </c>
      <c r="AK214" s="445" t="str">
        <f>IF(AK213="","",VLOOKUP(AK213,勤務形態一覧表_シフト記号表!$C$6:$L$47,10,FALSE))</f>
        <v/>
      </c>
      <c r="AL214" s="445" t="str">
        <f>IF(AL213="","",VLOOKUP(AL213,勤務形態一覧表_シフト記号表!$C$6:$L$47,10,FALSE))</f>
        <v/>
      </c>
      <c r="AM214" s="445" t="str">
        <f>IF(AM213="","",VLOOKUP(AM213,勤務形態一覧表_シフト記号表!$C$6:$L$47,10,FALSE))</f>
        <v/>
      </c>
      <c r="AN214" s="446" t="str">
        <f>IF(AN213="","",VLOOKUP(AN213,勤務形態一覧表_シフト記号表!$C$6:$L$47,10,FALSE))</f>
        <v/>
      </c>
      <c r="AO214" s="444" t="str">
        <f>IF(AO213="","",VLOOKUP(AO213,勤務形態一覧表_シフト記号表!$C$6:$L$47,10,FALSE))</f>
        <v/>
      </c>
      <c r="AP214" s="445" t="str">
        <f>IF(AP213="","",VLOOKUP(AP213,勤務形態一覧表_シフト記号表!$C$6:$L$47,10,FALSE))</f>
        <v/>
      </c>
      <c r="AQ214" s="445" t="str">
        <f>IF(AQ213="","",VLOOKUP(AQ213,勤務形態一覧表_シフト記号表!$C$6:$L$47,10,FALSE))</f>
        <v/>
      </c>
      <c r="AR214" s="445" t="str">
        <f>IF(AR213="","",VLOOKUP(AR213,勤務形態一覧表_シフト記号表!$C$6:$L$47,10,FALSE))</f>
        <v/>
      </c>
      <c r="AS214" s="445" t="str">
        <f>IF(AS213="","",VLOOKUP(AS213,勤務形態一覧表_シフト記号表!$C$6:$L$47,10,FALSE))</f>
        <v/>
      </c>
      <c r="AT214" s="445" t="str">
        <f>IF(AT213="","",VLOOKUP(AT213,勤務形態一覧表_シフト記号表!$C$6:$L$47,10,FALSE))</f>
        <v/>
      </c>
      <c r="AU214" s="446" t="str">
        <f>IF(AU213="","",VLOOKUP(AU213,勤務形態一覧表_シフト記号表!$C$6:$L$47,10,FALSE))</f>
        <v/>
      </c>
      <c r="AV214" s="444" t="str">
        <f>IF(AV213="","",VLOOKUP(AV213,勤務形態一覧表_シフト記号表!$C$6:$L$47,10,FALSE))</f>
        <v/>
      </c>
      <c r="AW214" s="445" t="str">
        <f>IF(AW213="","",VLOOKUP(AW213,勤務形態一覧表_シフト記号表!$C$6:$L$47,10,FALSE))</f>
        <v/>
      </c>
      <c r="AX214" s="445" t="str">
        <f>IF(AX213="","",VLOOKUP(AX213,勤務形態一覧表_シフト記号表!$C$6:$L$47,10,FALSE))</f>
        <v/>
      </c>
      <c r="AY214" s="445" t="str">
        <f>IF(AY213="","",VLOOKUP(AY213,勤務形態一覧表_シフト記号表!$C$6:$L$47,10,FALSE))</f>
        <v/>
      </c>
      <c r="AZ214" s="445" t="str">
        <f>IF(AZ213="","",VLOOKUP(AZ213,勤務形態一覧表_シフト記号表!$C$6:$L$47,10,FALSE))</f>
        <v/>
      </c>
      <c r="BA214" s="445" t="str">
        <f>IF(BA213="","",VLOOKUP(BA213,勤務形態一覧表_シフト記号表!$C$6:$L$47,10,FALSE))</f>
        <v/>
      </c>
      <c r="BB214" s="446" t="str">
        <f>IF(BB213="","",VLOOKUP(BB213,勤務形態一覧表_シフト記号表!$C$6:$L$47,10,FALSE))</f>
        <v/>
      </c>
      <c r="BC214" s="444" t="str">
        <f>IF(BC213="","",VLOOKUP(BC213,勤務形態一覧表_シフト記号表!$C$6:$L$47,10,FALSE))</f>
        <v/>
      </c>
      <c r="BD214" s="445" t="str">
        <f>IF(BD213="","",VLOOKUP(BD213,勤務形態一覧表_シフト記号表!$C$6:$L$47,10,FALSE))</f>
        <v/>
      </c>
      <c r="BE214" s="445" t="str">
        <f>IF(BE213="","",VLOOKUP(BE213,勤務形態一覧表_シフト記号表!$C$6:$L$47,10,FALSE))</f>
        <v/>
      </c>
      <c r="BF214" s="1208">
        <f>IF($BI$3="４週",SUM(AA214:BB214),IF($BI$3="暦月",SUM(AA214:BE214),""))</f>
        <v>0</v>
      </c>
      <c r="BG214" s="1209"/>
      <c r="BH214" s="1210">
        <f>IF($BI$3="４週",BF214/4,IF($BI$3="暦月",(BF214/($BI$8/7)),""))</f>
        <v>0</v>
      </c>
      <c r="BI214" s="1209"/>
      <c r="BJ214" s="1205"/>
      <c r="BK214" s="1206"/>
      <c r="BL214" s="1206"/>
      <c r="BM214" s="1206"/>
      <c r="BN214" s="1207"/>
    </row>
    <row r="215" spans="2:66" ht="20.25" customHeight="1" x14ac:dyDescent="0.15">
      <c r="B215" s="1183">
        <f>B213+1</f>
        <v>100</v>
      </c>
      <c r="C215" s="1185"/>
      <c r="D215" s="1187"/>
      <c r="E215" s="1188"/>
      <c r="F215" s="1189"/>
      <c r="G215" s="1193"/>
      <c r="H215" s="1194"/>
      <c r="I215" s="447"/>
      <c r="J215" s="448"/>
      <c r="K215" s="447"/>
      <c r="L215" s="448"/>
      <c r="M215" s="1197"/>
      <c r="N215" s="1198"/>
      <c r="O215" s="1201"/>
      <c r="P215" s="1202"/>
      <c r="Q215" s="1202"/>
      <c r="R215" s="1194"/>
      <c r="S215" s="1162"/>
      <c r="T215" s="1163"/>
      <c r="U215" s="1163"/>
      <c r="V215" s="1163"/>
      <c r="W215" s="1164"/>
      <c r="X215" s="449" t="s">
        <v>979</v>
      </c>
      <c r="Y215" s="450"/>
      <c r="Z215" s="451"/>
      <c r="AA215" s="452"/>
      <c r="AB215" s="453"/>
      <c r="AC215" s="453"/>
      <c r="AD215" s="453"/>
      <c r="AE215" s="453"/>
      <c r="AF215" s="453"/>
      <c r="AG215" s="454"/>
      <c r="AH215" s="452"/>
      <c r="AI215" s="453"/>
      <c r="AJ215" s="453"/>
      <c r="AK215" s="453"/>
      <c r="AL215" s="453"/>
      <c r="AM215" s="453"/>
      <c r="AN215" s="454"/>
      <c r="AO215" s="452"/>
      <c r="AP215" s="453"/>
      <c r="AQ215" s="453"/>
      <c r="AR215" s="453"/>
      <c r="AS215" s="453"/>
      <c r="AT215" s="453"/>
      <c r="AU215" s="454"/>
      <c r="AV215" s="452"/>
      <c r="AW215" s="453"/>
      <c r="AX215" s="453"/>
      <c r="AY215" s="453"/>
      <c r="AZ215" s="453"/>
      <c r="BA215" s="453"/>
      <c r="BB215" s="454"/>
      <c r="BC215" s="452"/>
      <c r="BD215" s="453"/>
      <c r="BE215" s="455"/>
      <c r="BF215" s="1168"/>
      <c r="BG215" s="1169"/>
      <c r="BH215" s="1170"/>
      <c r="BI215" s="1171"/>
      <c r="BJ215" s="1172"/>
      <c r="BK215" s="1173"/>
      <c r="BL215" s="1173"/>
      <c r="BM215" s="1173"/>
      <c r="BN215" s="1174"/>
    </row>
    <row r="216" spans="2:66" ht="20.25" customHeight="1" thickBot="1" x14ac:dyDescent="0.2">
      <c r="B216" s="1184"/>
      <c r="C216" s="1186"/>
      <c r="D216" s="1190"/>
      <c r="E216" s="1191"/>
      <c r="F216" s="1192"/>
      <c r="G216" s="1195"/>
      <c r="H216" s="1196"/>
      <c r="I216" s="464"/>
      <c r="J216" s="465">
        <f>G215</f>
        <v>0</v>
      </c>
      <c r="K216" s="464"/>
      <c r="L216" s="465">
        <f>M215</f>
        <v>0</v>
      </c>
      <c r="M216" s="1199"/>
      <c r="N216" s="1200"/>
      <c r="O216" s="1203"/>
      <c r="P216" s="1204"/>
      <c r="Q216" s="1204"/>
      <c r="R216" s="1196"/>
      <c r="S216" s="1165"/>
      <c r="T216" s="1166"/>
      <c r="U216" s="1166"/>
      <c r="V216" s="1166"/>
      <c r="W216" s="1167"/>
      <c r="X216" s="466" t="s">
        <v>980</v>
      </c>
      <c r="Y216" s="467"/>
      <c r="Z216" s="468"/>
      <c r="AA216" s="469" t="str">
        <f>IF(AA215="","",VLOOKUP(AA215,勤務形態一覧表_シフト記号表!$C$6:$L$47,10,FALSE))</f>
        <v/>
      </c>
      <c r="AB216" s="470" t="str">
        <f>IF(AB215="","",VLOOKUP(AB215,勤務形態一覧表_シフト記号表!$C$6:$L$47,10,FALSE))</f>
        <v/>
      </c>
      <c r="AC216" s="470" t="str">
        <f>IF(AC215="","",VLOOKUP(AC215,勤務形態一覧表_シフト記号表!$C$6:$L$47,10,FALSE))</f>
        <v/>
      </c>
      <c r="AD216" s="470" t="str">
        <f>IF(AD215="","",VLOOKUP(AD215,勤務形態一覧表_シフト記号表!$C$6:$L$47,10,FALSE))</f>
        <v/>
      </c>
      <c r="AE216" s="470" t="str">
        <f>IF(AE215="","",VLOOKUP(AE215,勤務形態一覧表_シフト記号表!$C$6:$L$47,10,FALSE))</f>
        <v/>
      </c>
      <c r="AF216" s="470" t="str">
        <f>IF(AF215="","",VLOOKUP(AF215,勤務形態一覧表_シフト記号表!$C$6:$L$47,10,FALSE))</f>
        <v/>
      </c>
      <c r="AG216" s="471" t="str">
        <f>IF(AG215="","",VLOOKUP(AG215,勤務形態一覧表_シフト記号表!$C$6:$L$47,10,FALSE))</f>
        <v/>
      </c>
      <c r="AH216" s="469" t="str">
        <f>IF(AH215="","",VLOOKUP(AH215,勤務形態一覧表_シフト記号表!$C$6:$L$47,10,FALSE))</f>
        <v/>
      </c>
      <c r="AI216" s="470" t="str">
        <f>IF(AI215="","",VLOOKUP(AI215,勤務形態一覧表_シフト記号表!$C$6:$L$47,10,FALSE))</f>
        <v/>
      </c>
      <c r="AJ216" s="470" t="str">
        <f>IF(AJ215="","",VLOOKUP(AJ215,勤務形態一覧表_シフト記号表!$C$6:$L$47,10,FALSE))</f>
        <v/>
      </c>
      <c r="AK216" s="470" t="str">
        <f>IF(AK215="","",VLOOKUP(AK215,勤務形態一覧表_シフト記号表!$C$6:$L$47,10,FALSE))</f>
        <v/>
      </c>
      <c r="AL216" s="470" t="str">
        <f>IF(AL215="","",VLOOKUP(AL215,勤務形態一覧表_シフト記号表!$C$6:$L$47,10,FALSE))</f>
        <v/>
      </c>
      <c r="AM216" s="470" t="str">
        <f>IF(AM215="","",VLOOKUP(AM215,勤務形態一覧表_シフト記号表!$C$6:$L$47,10,FALSE))</f>
        <v/>
      </c>
      <c r="AN216" s="471" t="str">
        <f>IF(AN215="","",VLOOKUP(AN215,勤務形態一覧表_シフト記号表!$C$6:$L$47,10,FALSE))</f>
        <v/>
      </c>
      <c r="AO216" s="469" t="str">
        <f>IF(AO215="","",VLOOKUP(AO215,勤務形態一覧表_シフト記号表!$C$6:$L$47,10,FALSE))</f>
        <v/>
      </c>
      <c r="AP216" s="470" t="str">
        <f>IF(AP215="","",VLOOKUP(AP215,勤務形態一覧表_シフト記号表!$C$6:$L$47,10,FALSE))</f>
        <v/>
      </c>
      <c r="AQ216" s="470" t="str">
        <f>IF(AQ215="","",VLOOKUP(AQ215,勤務形態一覧表_シフト記号表!$C$6:$L$47,10,FALSE))</f>
        <v/>
      </c>
      <c r="AR216" s="470" t="str">
        <f>IF(AR215="","",VLOOKUP(AR215,勤務形態一覧表_シフト記号表!$C$6:$L$47,10,FALSE))</f>
        <v/>
      </c>
      <c r="AS216" s="470" t="str">
        <f>IF(AS215="","",VLOOKUP(AS215,勤務形態一覧表_シフト記号表!$C$6:$L$47,10,FALSE))</f>
        <v/>
      </c>
      <c r="AT216" s="470" t="str">
        <f>IF(AT215="","",VLOOKUP(AT215,勤務形態一覧表_シフト記号表!$C$6:$L$47,10,FALSE))</f>
        <v/>
      </c>
      <c r="AU216" s="471" t="str">
        <f>IF(AU215="","",VLOOKUP(AU215,勤務形態一覧表_シフト記号表!$C$6:$L$47,10,FALSE))</f>
        <v/>
      </c>
      <c r="AV216" s="469" t="str">
        <f>IF(AV215="","",VLOOKUP(AV215,勤務形態一覧表_シフト記号表!$C$6:$L$47,10,FALSE))</f>
        <v/>
      </c>
      <c r="AW216" s="470" t="str">
        <f>IF(AW215="","",VLOOKUP(AW215,勤務形態一覧表_シフト記号表!$C$6:$L$47,10,FALSE))</f>
        <v/>
      </c>
      <c r="AX216" s="470" t="str">
        <f>IF(AX215="","",VLOOKUP(AX215,勤務形態一覧表_シフト記号表!$C$6:$L$47,10,FALSE))</f>
        <v/>
      </c>
      <c r="AY216" s="470" t="str">
        <f>IF(AY215="","",VLOOKUP(AY215,勤務形態一覧表_シフト記号表!$C$6:$L$47,10,FALSE))</f>
        <v/>
      </c>
      <c r="AZ216" s="470" t="str">
        <f>IF(AZ215="","",VLOOKUP(AZ215,勤務形態一覧表_シフト記号表!$C$6:$L$47,10,FALSE))</f>
        <v/>
      </c>
      <c r="BA216" s="470" t="str">
        <f>IF(BA215="","",VLOOKUP(BA215,勤務形態一覧表_シフト記号表!$C$6:$L$47,10,FALSE))</f>
        <v/>
      </c>
      <c r="BB216" s="471" t="str">
        <f>IF(BB215="","",VLOOKUP(BB215,勤務形態一覧表_シフト記号表!$C$6:$L$47,10,FALSE))</f>
        <v/>
      </c>
      <c r="BC216" s="469" t="str">
        <f>IF(BC215="","",VLOOKUP(BC215,勤務形態一覧表_シフト記号表!$C$6:$L$47,10,FALSE))</f>
        <v/>
      </c>
      <c r="BD216" s="470" t="str">
        <f>IF(BD215="","",VLOOKUP(BD215,勤務形態一覧表_シフト記号表!$C$6:$L$47,10,FALSE))</f>
        <v/>
      </c>
      <c r="BE216" s="470" t="str">
        <f>IF(BE215="","",VLOOKUP(BE215,勤務形態一覧表_シフト記号表!$C$6:$L$47,10,FALSE))</f>
        <v/>
      </c>
      <c r="BF216" s="1178">
        <f>IF($BI$3="４週",SUM(AA216:BB216),IF($BI$3="暦月",SUM(AA216:BE216),""))</f>
        <v>0</v>
      </c>
      <c r="BG216" s="1179"/>
      <c r="BH216" s="1180">
        <f>IF($BI$3="４週",BF216/4,IF($BI$3="暦月",(BF216/($BI$8/7)),""))</f>
        <v>0</v>
      </c>
      <c r="BI216" s="1179"/>
      <c r="BJ216" s="1175"/>
      <c r="BK216" s="1176"/>
      <c r="BL216" s="1176"/>
      <c r="BM216" s="1176"/>
      <c r="BN216" s="1177"/>
    </row>
    <row r="217" spans="2:66" ht="20.25" customHeight="1" x14ac:dyDescent="0.15">
      <c r="B217" s="472"/>
      <c r="C217" s="472"/>
      <c r="D217" s="472"/>
      <c r="E217" s="472"/>
      <c r="F217" s="472"/>
      <c r="G217" s="473"/>
      <c r="H217" s="473"/>
      <c r="I217" s="473"/>
      <c r="J217" s="473"/>
      <c r="K217" s="473"/>
      <c r="L217" s="473"/>
      <c r="M217" s="474"/>
      <c r="N217" s="474"/>
      <c r="O217" s="473"/>
      <c r="P217" s="473"/>
      <c r="Q217" s="473"/>
      <c r="R217" s="473"/>
      <c r="S217" s="475"/>
      <c r="T217" s="475"/>
      <c r="U217" s="475"/>
      <c r="V217" s="476"/>
      <c r="W217" s="476"/>
      <c r="X217" s="476"/>
      <c r="Y217" s="477"/>
      <c r="Z217" s="478"/>
      <c r="AA217" s="479"/>
      <c r="AB217" s="479"/>
      <c r="AC217" s="479"/>
      <c r="AD217" s="479"/>
      <c r="AE217" s="479"/>
      <c r="AF217" s="479"/>
      <c r="AG217" s="479"/>
      <c r="AH217" s="479"/>
      <c r="AI217" s="479"/>
      <c r="AJ217" s="479"/>
      <c r="AK217" s="479"/>
      <c r="AL217" s="479"/>
      <c r="AM217" s="479"/>
      <c r="AN217" s="479"/>
      <c r="AO217" s="479"/>
      <c r="AP217" s="479"/>
      <c r="AQ217" s="479"/>
      <c r="AR217" s="479"/>
      <c r="AS217" s="479"/>
      <c r="AT217" s="479"/>
      <c r="AU217" s="479"/>
      <c r="AV217" s="479"/>
      <c r="AW217" s="479"/>
      <c r="AX217" s="479"/>
      <c r="AY217" s="479"/>
      <c r="AZ217" s="479"/>
      <c r="BA217" s="479"/>
      <c r="BB217" s="479"/>
      <c r="BC217" s="479"/>
      <c r="BD217" s="479"/>
      <c r="BE217" s="479"/>
      <c r="BF217" s="479"/>
      <c r="BG217" s="479"/>
      <c r="BH217" s="480"/>
      <c r="BI217" s="480"/>
      <c r="BJ217" s="475"/>
      <c r="BK217" s="475"/>
      <c r="BL217" s="475"/>
      <c r="BM217" s="475"/>
      <c r="BN217" s="475"/>
    </row>
    <row r="218" spans="2:66" ht="20.25" customHeight="1" x14ac:dyDescent="0.15">
      <c r="B218" s="472"/>
      <c r="C218" s="472"/>
      <c r="D218" s="472"/>
      <c r="E218" s="472"/>
      <c r="F218" s="472"/>
      <c r="G218" s="473"/>
      <c r="H218" s="473"/>
      <c r="I218" s="473"/>
      <c r="J218" s="473"/>
      <c r="K218" s="473"/>
      <c r="L218" s="473"/>
      <c r="M218" s="481"/>
      <c r="N218" s="482" t="s">
        <v>981</v>
      </c>
      <c r="O218" s="482"/>
      <c r="P218" s="482"/>
      <c r="Q218" s="482"/>
      <c r="R218" s="482"/>
      <c r="S218" s="482"/>
      <c r="T218" s="482"/>
      <c r="U218" s="482"/>
      <c r="V218" s="482"/>
      <c r="W218" s="482"/>
      <c r="X218" s="483"/>
      <c r="Y218" s="482"/>
      <c r="Z218" s="482"/>
      <c r="AA218" s="482"/>
      <c r="AB218" s="482"/>
      <c r="AC218" s="482"/>
      <c r="AD218" s="484"/>
      <c r="AE218" s="484"/>
      <c r="AF218" s="484"/>
      <c r="AG218" s="484"/>
      <c r="AH218" s="484"/>
      <c r="AI218" s="484"/>
      <c r="AJ218" s="484"/>
      <c r="AK218" s="484"/>
      <c r="AL218" s="484"/>
      <c r="AM218" s="484"/>
      <c r="AN218" s="484"/>
      <c r="AO218" s="484"/>
      <c r="AP218" s="484"/>
      <c r="AQ218" s="484"/>
      <c r="AR218" s="484"/>
      <c r="AS218" s="484"/>
      <c r="AT218" s="484"/>
      <c r="AU218" s="484"/>
      <c r="AV218" s="484"/>
      <c r="AW218" s="484"/>
      <c r="AX218" s="484"/>
      <c r="AY218" s="484"/>
      <c r="AZ218" s="484"/>
      <c r="BA218" s="484"/>
      <c r="BB218" s="484"/>
      <c r="BC218" s="484"/>
      <c r="BD218" s="484"/>
      <c r="BE218" s="484"/>
      <c r="BF218" s="484"/>
      <c r="BG218" s="484"/>
      <c r="BH218" s="485"/>
      <c r="BI218" s="480"/>
      <c r="BJ218" s="475"/>
      <c r="BK218" s="475"/>
      <c r="BL218" s="475"/>
      <c r="BM218" s="475"/>
      <c r="BN218" s="475"/>
    </row>
    <row r="219" spans="2:66" ht="20.25" customHeight="1" x14ac:dyDescent="0.15">
      <c r="B219" s="472"/>
      <c r="C219" s="472"/>
      <c r="D219" s="472"/>
      <c r="E219" s="472"/>
      <c r="F219" s="472"/>
      <c r="G219" s="473"/>
      <c r="H219" s="473"/>
      <c r="I219" s="473"/>
      <c r="J219" s="473"/>
      <c r="K219" s="473"/>
      <c r="L219" s="473"/>
      <c r="M219" s="481"/>
      <c r="N219" s="482"/>
      <c r="O219" s="482" t="s">
        <v>982</v>
      </c>
      <c r="P219" s="482"/>
      <c r="Q219" s="482"/>
      <c r="R219" s="482"/>
      <c r="S219" s="482"/>
      <c r="T219" s="482"/>
      <c r="U219" s="482"/>
      <c r="V219" s="482"/>
      <c r="W219" s="482"/>
      <c r="X219" s="483"/>
      <c r="Y219" s="482"/>
      <c r="Z219" s="482"/>
      <c r="AA219" s="482"/>
      <c r="AB219" s="482"/>
      <c r="AC219" s="482"/>
      <c r="AD219" s="484"/>
      <c r="AE219" s="482" t="s">
        <v>983</v>
      </c>
      <c r="AF219" s="482"/>
      <c r="AG219" s="482"/>
      <c r="AH219" s="482"/>
      <c r="AI219" s="482"/>
      <c r="AJ219" s="482"/>
      <c r="AK219" s="482"/>
      <c r="AL219" s="482"/>
      <c r="AM219" s="482"/>
      <c r="AN219" s="483"/>
      <c r="AO219" s="482"/>
      <c r="AP219" s="482"/>
      <c r="AQ219" s="482"/>
      <c r="AR219" s="482"/>
      <c r="AS219" s="484"/>
      <c r="AT219" s="484"/>
      <c r="AU219" s="482" t="s">
        <v>984</v>
      </c>
      <c r="AV219" s="484"/>
      <c r="AW219" s="484"/>
      <c r="AX219" s="484"/>
      <c r="AY219" s="484"/>
      <c r="AZ219" s="484"/>
      <c r="BA219" s="484"/>
      <c r="BB219" s="484"/>
      <c r="BC219" s="484"/>
      <c r="BD219" s="484"/>
      <c r="BE219" s="484"/>
      <c r="BF219" s="484"/>
      <c r="BG219" s="484"/>
      <c r="BH219" s="485"/>
      <c r="BI219" s="480"/>
      <c r="BJ219" s="1159"/>
      <c r="BK219" s="1159"/>
      <c r="BL219" s="1159"/>
      <c r="BM219" s="1159"/>
      <c r="BN219" s="475"/>
    </row>
    <row r="220" spans="2:66" ht="20.25" customHeight="1" x14ac:dyDescent="0.15">
      <c r="B220" s="472"/>
      <c r="C220" s="472"/>
      <c r="D220" s="472"/>
      <c r="E220" s="472"/>
      <c r="F220" s="472"/>
      <c r="G220" s="473"/>
      <c r="H220" s="473"/>
      <c r="I220" s="473"/>
      <c r="J220" s="473"/>
      <c r="K220" s="473"/>
      <c r="L220" s="473"/>
      <c r="M220" s="481"/>
      <c r="N220" s="482"/>
      <c r="O220" s="1145" t="s">
        <v>985</v>
      </c>
      <c r="P220" s="1145"/>
      <c r="Q220" s="1145" t="s">
        <v>986</v>
      </c>
      <c r="R220" s="1145"/>
      <c r="S220" s="1145"/>
      <c r="T220" s="1145"/>
      <c r="U220" s="482"/>
      <c r="V220" s="1160" t="s">
        <v>987</v>
      </c>
      <c r="W220" s="1160"/>
      <c r="X220" s="1160"/>
      <c r="Y220" s="1160"/>
      <c r="Z220" s="486"/>
      <c r="AA220" s="487" t="s">
        <v>988</v>
      </c>
      <c r="AB220" s="487"/>
      <c r="AC220" s="393"/>
      <c r="AD220" s="484"/>
      <c r="AE220" s="1145" t="s">
        <v>985</v>
      </c>
      <c r="AF220" s="1145"/>
      <c r="AG220" s="1145" t="s">
        <v>986</v>
      </c>
      <c r="AH220" s="1145"/>
      <c r="AI220" s="1145"/>
      <c r="AJ220" s="1145"/>
      <c r="AK220" s="482"/>
      <c r="AL220" s="1160" t="s">
        <v>987</v>
      </c>
      <c r="AM220" s="1160"/>
      <c r="AN220" s="1160"/>
      <c r="AO220" s="1160"/>
      <c r="AP220" s="486"/>
      <c r="AQ220" s="487" t="s">
        <v>988</v>
      </c>
      <c r="AR220" s="487"/>
      <c r="AS220" s="484"/>
      <c r="AT220" s="484"/>
      <c r="AU220" s="484"/>
      <c r="AV220" s="484"/>
      <c r="AW220" s="484"/>
      <c r="AX220" s="484"/>
      <c r="AY220" s="484"/>
      <c r="AZ220" s="484"/>
      <c r="BA220" s="484"/>
      <c r="BB220" s="484"/>
      <c r="BC220" s="484"/>
      <c r="BD220" s="484"/>
      <c r="BE220" s="484"/>
      <c r="BF220" s="484"/>
      <c r="BG220" s="484"/>
      <c r="BH220" s="485"/>
      <c r="BI220" s="480"/>
      <c r="BJ220" s="1161"/>
      <c r="BK220" s="1161"/>
      <c r="BL220" s="1161"/>
      <c r="BM220" s="1161"/>
      <c r="BN220" s="475"/>
    </row>
    <row r="221" spans="2:66" ht="20.25" customHeight="1" x14ac:dyDescent="0.15">
      <c r="B221" s="472"/>
      <c r="C221" s="472"/>
      <c r="D221" s="472"/>
      <c r="E221" s="472"/>
      <c r="F221" s="472"/>
      <c r="G221" s="473"/>
      <c r="H221" s="473"/>
      <c r="I221" s="473"/>
      <c r="J221" s="473"/>
      <c r="K221" s="473"/>
      <c r="L221" s="473"/>
      <c r="M221" s="481"/>
      <c r="N221" s="482"/>
      <c r="O221" s="1146"/>
      <c r="P221" s="1146"/>
      <c r="Q221" s="1146" t="s">
        <v>989</v>
      </c>
      <c r="R221" s="1146"/>
      <c r="S221" s="1146" t="s">
        <v>990</v>
      </c>
      <c r="T221" s="1146"/>
      <c r="U221" s="482"/>
      <c r="V221" s="1146" t="s">
        <v>989</v>
      </c>
      <c r="W221" s="1146"/>
      <c r="X221" s="1146" t="s">
        <v>990</v>
      </c>
      <c r="Y221" s="1146"/>
      <c r="Z221" s="486"/>
      <c r="AA221" s="487" t="s">
        <v>991</v>
      </c>
      <c r="AB221" s="487"/>
      <c r="AC221" s="393"/>
      <c r="AD221" s="484"/>
      <c r="AE221" s="1146"/>
      <c r="AF221" s="1146"/>
      <c r="AG221" s="1146" t="s">
        <v>989</v>
      </c>
      <c r="AH221" s="1146"/>
      <c r="AI221" s="1146" t="s">
        <v>990</v>
      </c>
      <c r="AJ221" s="1146"/>
      <c r="AK221" s="482"/>
      <c r="AL221" s="1146" t="s">
        <v>989</v>
      </c>
      <c r="AM221" s="1146"/>
      <c r="AN221" s="1146" t="s">
        <v>990</v>
      </c>
      <c r="AO221" s="1146"/>
      <c r="AP221" s="486"/>
      <c r="AQ221" s="487" t="s">
        <v>991</v>
      </c>
      <c r="AR221" s="487"/>
      <c r="AS221" s="484"/>
      <c r="AT221" s="484"/>
      <c r="AU221" s="488" t="s">
        <v>992</v>
      </c>
      <c r="AV221" s="488"/>
      <c r="AW221" s="488"/>
      <c r="AX221" s="488"/>
      <c r="AY221" s="486"/>
      <c r="AZ221" s="487" t="s">
        <v>993</v>
      </c>
      <c r="BA221" s="488"/>
      <c r="BB221" s="488"/>
      <c r="BC221" s="488"/>
      <c r="BD221" s="486"/>
      <c r="BE221" s="1146" t="s">
        <v>994</v>
      </c>
      <c r="BF221" s="1146"/>
      <c r="BG221" s="1146"/>
      <c r="BH221" s="1146"/>
      <c r="BI221" s="480"/>
      <c r="BJ221" s="1158"/>
      <c r="BK221" s="1158"/>
      <c r="BL221" s="1158"/>
      <c r="BM221" s="1158"/>
      <c r="BN221" s="475"/>
    </row>
    <row r="222" spans="2:66" ht="20.25" customHeight="1" x14ac:dyDescent="0.15">
      <c r="B222" s="472"/>
      <c r="C222" s="472"/>
      <c r="D222" s="472"/>
      <c r="E222" s="472"/>
      <c r="F222" s="472"/>
      <c r="G222" s="473"/>
      <c r="H222" s="473"/>
      <c r="I222" s="473"/>
      <c r="J222" s="473"/>
      <c r="K222" s="473"/>
      <c r="L222" s="473"/>
      <c r="M222" s="481"/>
      <c r="N222" s="482"/>
      <c r="O222" s="1136" t="s">
        <v>995</v>
      </c>
      <c r="P222" s="1136"/>
      <c r="Q222" s="1141">
        <f>SUMIFS($BF$17:$BF$216,$J$17:$J$216,"看護職員",$L$17:$L$216,"A")</f>
        <v>0</v>
      </c>
      <c r="R222" s="1141"/>
      <c r="S222" s="1142">
        <f>SUMIFS($BH$17:$BH$216,$J$17:$J$216,"看護職員",$L$17:$L$216,"A")</f>
        <v>0</v>
      </c>
      <c r="T222" s="1142"/>
      <c r="U222" s="489"/>
      <c r="V222" s="1143">
        <v>0</v>
      </c>
      <c r="W222" s="1143"/>
      <c r="X222" s="1143">
        <v>0</v>
      </c>
      <c r="Y222" s="1143"/>
      <c r="Z222" s="490"/>
      <c r="AA222" s="1154">
        <v>0</v>
      </c>
      <c r="AB222" s="1155"/>
      <c r="AC222" s="393"/>
      <c r="AD222" s="484"/>
      <c r="AE222" s="1136" t="s">
        <v>995</v>
      </c>
      <c r="AF222" s="1136"/>
      <c r="AG222" s="1141">
        <f>SUMIFS($BF$17:$BF$216,$J$17:$J$216,"介護職員",$L$17:$L$216,"A")</f>
        <v>0</v>
      </c>
      <c r="AH222" s="1141"/>
      <c r="AI222" s="1142">
        <f>SUMIFS($BH$17:$BH$216,$J$17:$J$216,"介護職員",$L$17:$L$216,"A")</f>
        <v>0</v>
      </c>
      <c r="AJ222" s="1142"/>
      <c r="AK222" s="489"/>
      <c r="AL222" s="1143">
        <v>0</v>
      </c>
      <c r="AM222" s="1143"/>
      <c r="AN222" s="1143">
        <v>0</v>
      </c>
      <c r="AO222" s="1143"/>
      <c r="AP222" s="490"/>
      <c r="AQ222" s="1154">
        <v>0</v>
      </c>
      <c r="AR222" s="1155"/>
      <c r="AS222" s="484"/>
      <c r="AT222" s="484"/>
      <c r="AU222" s="1181">
        <f>Y236</f>
        <v>0</v>
      </c>
      <c r="AV222" s="1136"/>
      <c r="AW222" s="1136"/>
      <c r="AX222" s="1136"/>
      <c r="AY222" s="491" t="s">
        <v>996</v>
      </c>
      <c r="AZ222" s="1181">
        <f>AO236</f>
        <v>0</v>
      </c>
      <c r="BA222" s="1182"/>
      <c r="BB222" s="1182"/>
      <c r="BC222" s="1182"/>
      <c r="BD222" s="491" t="s">
        <v>997</v>
      </c>
      <c r="BE222" s="1147">
        <f>ROUNDDOWN(AU222+AZ222,1)</f>
        <v>0</v>
      </c>
      <c r="BF222" s="1147"/>
      <c r="BG222" s="1147"/>
      <c r="BH222" s="1147"/>
      <c r="BI222" s="480"/>
      <c r="BJ222" s="492"/>
      <c r="BK222" s="492"/>
      <c r="BL222" s="492"/>
      <c r="BM222" s="492"/>
      <c r="BN222" s="475"/>
    </row>
    <row r="223" spans="2:66" ht="20.25" customHeight="1" x14ac:dyDescent="0.15">
      <c r="B223" s="472"/>
      <c r="C223" s="472"/>
      <c r="D223" s="472"/>
      <c r="E223" s="472"/>
      <c r="F223" s="472"/>
      <c r="G223" s="473"/>
      <c r="H223" s="473"/>
      <c r="I223" s="473"/>
      <c r="J223" s="473"/>
      <c r="K223" s="473"/>
      <c r="L223" s="473"/>
      <c r="M223" s="481"/>
      <c r="N223" s="482"/>
      <c r="O223" s="1136" t="s">
        <v>998</v>
      </c>
      <c r="P223" s="1136"/>
      <c r="Q223" s="1141">
        <f>SUMIFS($BF$17:$BF$216,$J$17:$J$216,"看護職員",$L$17:$L$216,"B")</f>
        <v>0</v>
      </c>
      <c r="R223" s="1141"/>
      <c r="S223" s="1142">
        <f>SUMIFS($BH$17:$BH$216,$J$17:$J$216,"看護職員",$L$17:$L$216,"B")</f>
        <v>0</v>
      </c>
      <c r="T223" s="1142"/>
      <c r="U223" s="489"/>
      <c r="V223" s="1143">
        <v>0</v>
      </c>
      <c r="W223" s="1143"/>
      <c r="X223" s="1143">
        <v>0</v>
      </c>
      <c r="Y223" s="1143"/>
      <c r="Z223" s="490"/>
      <c r="AA223" s="1154">
        <v>0</v>
      </c>
      <c r="AB223" s="1155"/>
      <c r="AC223" s="393"/>
      <c r="AD223" s="484"/>
      <c r="AE223" s="1136" t="s">
        <v>998</v>
      </c>
      <c r="AF223" s="1136"/>
      <c r="AG223" s="1141">
        <f>SUMIFS($BF$17:$BF$216,$J$17:$J$216,"介護職員",$L$17:$L$216,"B")</f>
        <v>0</v>
      </c>
      <c r="AH223" s="1141"/>
      <c r="AI223" s="1142">
        <f>SUMIFS($BH$17:$BH$216,$J$17:$J$216,"介護職員",$L$17:$L$216,"B")</f>
        <v>0</v>
      </c>
      <c r="AJ223" s="1142"/>
      <c r="AK223" s="489"/>
      <c r="AL223" s="1143">
        <v>0</v>
      </c>
      <c r="AM223" s="1143"/>
      <c r="AN223" s="1143">
        <v>0</v>
      </c>
      <c r="AO223" s="1143"/>
      <c r="AP223" s="490"/>
      <c r="AQ223" s="1154">
        <v>0</v>
      </c>
      <c r="AR223" s="1155"/>
      <c r="AS223" s="484"/>
      <c r="AT223" s="484"/>
      <c r="AU223" s="484"/>
      <c r="AV223" s="484"/>
      <c r="AW223" s="484"/>
      <c r="AX223" s="484"/>
      <c r="AY223" s="484"/>
      <c r="AZ223" s="484"/>
      <c r="BA223" s="484"/>
      <c r="BB223" s="484"/>
      <c r="BC223" s="484"/>
      <c r="BD223" s="484"/>
      <c r="BE223" s="484"/>
      <c r="BF223" s="484"/>
      <c r="BG223" s="484"/>
      <c r="BH223" s="485"/>
      <c r="BI223" s="480"/>
      <c r="BJ223" s="475"/>
      <c r="BK223" s="475"/>
      <c r="BL223" s="475"/>
      <c r="BM223" s="475"/>
      <c r="BN223" s="475"/>
    </row>
    <row r="224" spans="2:66" ht="20.25" customHeight="1" x14ac:dyDescent="0.15">
      <c r="B224" s="472"/>
      <c r="C224" s="472"/>
      <c r="D224" s="472"/>
      <c r="E224" s="472"/>
      <c r="F224" s="472"/>
      <c r="G224" s="473"/>
      <c r="H224" s="473"/>
      <c r="I224" s="473"/>
      <c r="J224" s="473"/>
      <c r="K224" s="473"/>
      <c r="L224" s="473"/>
      <c r="M224" s="481"/>
      <c r="N224" s="482"/>
      <c r="O224" s="1136" t="s">
        <v>999</v>
      </c>
      <c r="P224" s="1136"/>
      <c r="Q224" s="1141">
        <f>SUMIFS($BF$17:$BF$216,$J$17:$J$216,"看護職員",$L$17:$L$216,"C")</f>
        <v>0</v>
      </c>
      <c r="R224" s="1141"/>
      <c r="S224" s="1142">
        <f>SUMIFS($BH$17:$BH$216,$J$17:$J$216,"看護職員",$L$17:$L$216,"C")</f>
        <v>0</v>
      </c>
      <c r="T224" s="1142"/>
      <c r="U224" s="489"/>
      <c r="V224" s="1143">
        <v>0</v>
      </c>
      <c r="W224" s="1143"/>
      <c r="X224" s="1144">
        <v>0</v>
      </c>
      <c r="Y224" s="1144"/>
      <c r="Z224" s="490"/>
      <c r="AA224" s="1139" t="s">
        <v>1000</v>
      </c>
      <c r="AB224" s="1140"/>
      <c r="AC224" s="393"/>
      <c r="AD224" s="484"/>
      <c r="AE224" s="1136" t="s">
        <v>999</v>
      </c>
      <c r="AF224" s="1136"/>
      <c r="AG224" s="1141">
        <f>SUMIFS($BF$17:$BF$216,$J$17:$J$216,"介護職員",$L$17:$L$216,"C")</f>
        <v>0</v>
      </c>
      <c r="AH224" s="1141"/>
      <c r="AI224" s="1142">
        <f>SUMIFS($BH$17:$BH$216,$J$17:$J$216,"介護職員",$L$17:$L$216,"C")</f>
        <v>0</v>
      </c>
      <c r="AJ224" s="1142"/>
      <c r="AK224" s="489"/>
      <c r="AL224" s="1143">
        <v>0</v>
      </c>
      <c r="AM224" s="1143"/>
      <c r="AN224" s="1144">
        <v>0</v>
      </c>
      <c r="AO224" s="1144"/>
      <c r="AP224" s="490"/>
      <c r="AQ224" s="1139" t="s">
        <v>1000</v>
      </c>
      <c r="AR224" s="1140"/>
      <c r="AS224" s="484"/>
      <c r="AT224" s="484"/>
      <c r="AU224" s="484"/>
      <c r="AV224" s="484"/>
      <c r="AW224" s="484"/>
      <c r="AX224" s="484"/>
      <c r="AY224" s="484"/>
      <c r="AZ224" s="484"/>
      <c r="BA224" s="484"/>
      <c r="BB224" s="484"/>
      <c r="BC224" s="484"/>
      <c r="BD224" s="484"/>
      <c r="BE224" s="484"/>
      <c r="BF224" s="484"/>
      <c r="BG224" s="484"/>
      <c r="BH224" s="485"/>
      <c r="BI224" s="480"/>
      <c r="BJ224" s="475"/>
      <c r="BK224" s="475"/>
      <c r="BL224" s="475"/>
      <c r="BM224" s="475"/>
      <c r="BN224" s="475"/>
    </row>
    <row r="225" spans="2:66" ht="20.25" customHeight="1" x14ac:dyDescent="0.15">
      <c r="B225" s="472"/>
      <c r="C225" s="472"/>
      <c r="D225" s="472"/>
      <c r="E225" s="472"/>
      <c r="F225" s="472"/>
      <c r="G225" s="473"/>
      <c r="H225" s="473"/>
      <c r="I225" s="473"/>
      <c r="J225" s="473"/>
      <c r="K225" s="473"/>
      <c r="L225" s="473"/>
      <c r="M225" s="481"/>
      <c r="N225" s="482"/>
      <c r="O225" s="1136" t="s">
        <v>1001</v>
      </c>
      <c r="P225" s="1136"/>
      <c r="Q225" s="1141">
        <f>SUMIFS($BF$17:$BF$216,$J$17:$J$216,"看護職員",$L$17:$L$216,"D")</f>
        <v>0</v>
      </c>
      <c r="R225" s="1141"/>
      <c r="S225" s="1142">
        <f>SUMIFS($BH$17:$BH$216,$J$17:$J$216,"看護職員",$L$17:$L$216,"D")</f>
        <v>0</v>
      </c>
      <c r="T225" s="1142"/>
      <c r="U225" s="489"/>
      <c r="V225" s="1143">
        <v>0</v>
      </c>
      <c r="W225" s="1143"/>
      <c r="X225" s="1144">
        <v>0</v>
      </c>
      <c r="Y225" s="1144"/>
      <c r="Z225" s="490"/>
      <c r="AA225" s="1139" t="s">
        <v>1000</v>
      </c>
      <c r="AB225" s="1140"/>
      <c r="AC225" s="393"/>
      <c r="AD225" s="484"/>
      <c r="AE225" s="1136" t="s">
        <v>1001</v>
      </c>
      <c r="AF225" s="1136"/>
      <c r="AG225" s="1141">
        <f>SUMIFS($BF$17:$BF$216,$J$17:$J$216,"介護職員",$L$17:$L$216,"D")</f>
        <v>0</v>
      </c>
      <c r="AH225" s="1141"/>
      <c r="AI225" s="1142">
        <f>SUMIFS($BH$17:$BH$216,$J$17:$J$216,"介護職員",$L$17:$L$216,"D")</f>
        <v>0</v>
      </c>
      <c r="AJ225" s="1142"/>
      <c r="AK225" s="489"/>
      <c r="AL225" s="1143">
        <v>0</v>
      </c>
      <c r="AM225" s="1143"/>
      <c r="AN225" s="1144">
        <v>0</v>
      </c>
      <c r="AO225" s="1144"/>
      <c r="AP225" s="490"/>
      <c r="AQ225" s="1139" t="s">
        <v>1000</v>
      </c>
      <c r="AR225" s="1140"/>
      <c r="AS225" s="484"/>
      <c r="AT225" s="484"/>
      <c r="AU225" s="482" t="s">
        <v>1002</v>
      </c>
      <c r="AV225" s="482"/>
      <c r="AW225" s="482"/>
      <c r="AX225" s="482"/>
      <c r="AY225" s="482"/>
      <c r="AZ225" s="482"/>
      <c r="BA225" s="484"/>
      <c r="BB225" s="484"/>
      <c r="BC225" s="484"/>
      <c r="BD225" s="484"/>
      <c r="BE225" s="484"/>
      <c r="BF225" s="484"/>
      <c r="BG225" s="484"/>
      <c r="BH225" s="485"/>
      <c r="BI225" s="480"/>
      <c r="BJ225" s="475"/>
      <c r="BK225" s="475"/>
      <c r="BL225" s="475"/>
      <c r="BM225" s="475"/>
      <c r="BN225" s="475"/>
    </row>
    <row r="226" spans="2:66" ht="20.25" customHeight="1" x14ac:dyDescent="0.15">
      <c r="B226" s="472"/>
      <c r="C226" s="472"/>
      <c r="D226" s="472"/>
      <c r="E226" s="472"/>
      <c r="F226" s="472"/>
      <c r="G226" s="473"/>
      <c r="H226" s="473"/>
      <c r="I226" s="473"/>
      <c r="J226" s="473"/>
      <c r="K226" s="473"/>
      <c r="L226" s="473"/>
      <c r="M226" s="481"/>
      <c r="N226" s="482"/>
      <c r="O226" s="1136" t="s">
        <v>994</v>
      </c>
      <c r="P226" s="1136"/>
      <c r="Q226" s="1141">
        <f>SUM(Q222:R225)</f>
        <v>0</v>
      </c>
      <c r="R226" s="1141"/>
      <c r="S226" s="1142">
        <f>SUM(S222:T225)</f>
        <v>0</v>
      </c>
      <c r="T226" s="1142"/>
      <c r="U226" s="489"/>
      <c r="V226" s="1141">
        <f>SUM(V222:W225)</f>
        <v>0</v>
      </c>
      <c r="W226" s="1141"/>
      <c r="X226" s="1142">
        <f>SUM(X222:Y225)</f>
        <v>0</v>
      </c>
      <c r="Y226" s="1142"/>
      <c r="Z226" s="490"/>
      <c r="AA226" s="1156">
        <f>SUM(AA222:AB223)</f>
        <v>0</v>
      </c>
      <c r="AB226" s="1157"/>
      <c r="AC226" s="393"/>
      <c r="AD226" s="484"/>
      <c r="AE226" s="1136" t="s">
        <v>994</v>
      </c>
      <c r="AF226" s="1136"/>
      <c r="AG226" s="1141">
        <f>SUM(AG222:AH225)</f>
        <v>0</v>
      </c>
      <c r="AH226" s="1141"/>
      <c r="AI226" s="1142">
        <f>SUM(AI222:AJ225)</f>
        <v>0</v>
      </c>
      <c r="AJ226" s="1142"/>
      <c r="AK226" s="489"/>
      <c r="AL226" s="1141">
        <f>SUM(AL222:AM225)</f>
        <v>0</v>
      </c>
      <c r="AM226" s="1141"/>
      <c r="AN226" s="1142">
        <f>SUM(AN222:AO225)</f>
        <v>0</v>
      </c>
      <c r="AO226" s="1142"/>
      <c r="AP226" s="490"/>
      <c r="AQ226" s="1156">
        <f>SUM(AQ222:AR223)</f>
        <v>0</v>
      </c>
      <c r="AR226" s="1157"/>
      <c r="AS226" s="484"/>
      <c r="AT226" s="484"/>
      <c r="AU226" s="1136" t="s">
        <v>1003</v>
      </c>
      <c r="AV226" s="1136"/>
      <c r="AW226" s="1136" t="s">
        <v>1004</v>
      </c>
      <c r="AX226" s="1136"/>
      <c r="AY226" s="1136"/>
      <c r="AZ226" s="1136"/>
      <c r="BA226" s="484"/>
      <c r="BB226" s="484"/>
      <c r="BC226" s="484"/>
      <c r="BD226" s="484"/>
      <c r="BE226" s="484"/>
      <c r="BF226" s="484"/>
      <c r="BG226" s="484"/>
      <c r="BH226" s="485"/>
      <c r="BI226" s="480"/>
      <c r="BJ226" s="475"/>
      <c r="BK226" s="475"/>
      <c r="BL226" s="475"/>
      <c r="BM226" s="475"/>
      <c r="BN226" s="475"/>
    </row>
    <row r="227" spans="2:66" ht="20.25" customHeight="1" x14ac:dyDescent="0.15">
      <c r="B227" s="472"/>
      <c r="C227" s="472"/>
      <c r="D227" s="472"/>
      <c r="E227" s="472"/>
      <c r="F227" s="472"/>
      <c r="G227" s="473"/>
      <c r="H227" s="473"/>
      <c r="I227" s="473"/>
      <c r="J227" s="473"/>
      <c r="K227" s="473"/>
      <c r="L227" s="473"/>
      <c r="M227" s="481"/>
      <c r="N227" s="481"/>
      <c r="O227" s="493"/>
      <c r="P227" s="493"/>
      <c r="Q227" s="493"/>
      <c r="R227" s="493"/>
      <c r="S227" s="494"/>
      <c r="T227" s="494"/>
      <c r="U227" s="494"/>
      <c r="V227" s="495"/>
      <c r="W227" s="495"/>
      <c r="X227" s="495"/>
      <c r="Y227" s="495"/>
      <c r="Z227" s="496"/>
      <c r="AA227" s="484"/>
      <c r="AB227" s="484"/>
      <c r="AC227" s="484"/>
      <c r="AD227" s="484"/>
      <c r="AE227" s="493"/>
      <c r="AF227" s="493"/>
      <c r="AG227" s="493"/>
      <c r="AH227" s="493"/>
      <c r="AI227" s="494"/>
      <c r="AJ227" s="494"/>
      <c r="AK227" s="494"/>
      <c r="AL227" s="495"/>
      <c r="AM227" s="495"/>
      <c r="AN227" s="495"/>
      <c r="AO227" s="495"/>
      <c r="AP227" s="496"/>
      <c r="AQ227" s="484"/>
      <c r="AR227" s="484"/>
      <c r="AS227" s="484"/>
      <c r="AT227" s="484"/>
      <c r="AU227" s="1136" t="s">
        <v>995</v>
      </c>
      <c r="AV227" s="1136"/>
      <c r="AW227" s="1136" t="s">
        <v>1005</v>
      </c>
      <c r="AX227" s="1136"/>
      <c r="AY227" s="1136"/>
      <c r="AZ227" s="1136"/>
      <c r="BA227" s="484"/>
      <c r="BB227" s="484"/>
      <c r="BC227" s="484"/>
      <c r="BD227" s="484"/>
      <c r="BE227" s="484"/>
      <c r="BF227" s="484"/>
      <c r="BG227" s="484"/>
      <c r="BH227" s="485"/>
      <c r="BI227" s="480"/>
      <c r="BJ227" s="475"/>
      <c r="BK227" s="475"/>
      <c r="BL227" s="475"/>
      <c r="BM227" s="475"/>
      <c r="BN227" s="475"/>
    </row>
    <row r="228" spans="2:66" ht="20.25" customHeight="1" x14ac:dyDescent="0.15">
      <c r="B228" s="472"/>
      <c r="C228" s="472"/>
      <c r="D228" s="472"/>
      <c r="E228" s="472"/>
      <c r="F228" s="472"/>
      <c r="G228" s="473"/>
      <c r="H228" s="473"/>
      <c r="I228" s="473"/>
      <c r="J228" s="473"/>
      <c r="K228" s="473"/>
      <c r="L228" s="473"/>
      <c r="M228" s="481"/>
      <c r="N228" s="481"/>
      <c r="O228" s="483" t="s">
        <v>1006</v>
      </c>
      <c r="P228" s="482"/>
      <c r="Q228" s="482"/>
      <c r="R228" s="482"/>
      <c r="S228" s="482"/>
      <c r="T228" s="482"/>
      <c r="U228" s="497" t="s">
        <v>1007</v>
      </c>
      <c r="V228" s="1150" t="s">
        <v>1008</v>
      </c>
      <c r="W228" s="1151"/>
      <c r="X228" s="498"/>
      <c r="Y228" s="498"/>
      <c r="Z228" s="482"/>
      <c r="AA228" s="482"/>
      <c r="AB228" s="482"/>
      <c r="AC228" s="484"/>
      <c r="AD228" s="484"/>
      <c r="AE228" s="483" t="s">
        <v>1006</v>
      </c>
      <c r="AF228" s="482"/>
      <c r="AG228" s="482"/>
      <c r="AH228" s="482"/>
      <c r="AI228" s="482"/>
      <c r="AJ228" s="482"/>
      <c r="AK228" s="497" t="s">
        <v>1007</v>
      </c>
      <c r="AL228" s="1152" t="str">
        <f>V228</f>
        <v>週</v>
      </c>
      <c r="AM228" s="1153"/>
      <c r="AN228" s="498"/>
      <c r="AO228" s="498"/>
      <c r="AP228" s="482"/>
      <c r="AQ228" s="482"/>
      <c r="AR228" s="482"/>
      <c r="AS228" s="484"/>
      <c r="AT228" s="484"/>
      <c r="AU228" s="1136" t="s">
        <v>998</v>
      </c>
      <c r="AV228" s="1136"/>
      <c r="AW228" s="1136" t="s">
        <v>1009</v>
      </c>
      <c r="AX228" s="1136"/>
      <c r="AY228" s="1136"/>
      <c r="AZ228" s="1136"/>
      <c r="BA228" s="484"/>
      <c r="BB228" s="484"/>
      <c r="BC228" s="484"/>
      <c r="BD228" s="484"/>
      <c r="BE228" s="484"/>
      <c r="BF228" s="484"/>
      <c r="BG228" s="484"/>
      <c r="BH228" s="485"/>
      <c r="BI228" s="480"/>
      <c r="BJ228" s="475"/>
      <c r="BK228" s="475"/>
      <c r="BL228" s="475"/>
      <c r="BM228" s="475"/>
      <c r="BN228" s="475"/>
    </row>
    <row r="229" spans="2:66" ht="20.25" customHeight="1" x14ac:dyDescent="0.15">
      <c r="B229" s="472"/>
      <c r="C229" s="472"/>
      <c r="D229" s="472"/>
      <c r="E229" s="472"/>
      <c r="F229" s="472"/>
      <c r="G229" s="473"/>
      <c r="H229" s="473"/>
      <c r="I229" s="473"/>
      <c r="J229" s="473"/>
      <c r="K229" s="473"/>
      <c r="L229" s="473"/>
      <c r="M229" s="481"/>
      <c r="N229" s="481"/>
      <c r="O229" s="482" t="s">
        <v>1010</v>
      </c>
      <c r="P229" s="482"/>
      <c r="Q229" s="482"/>
      <c r="R229" s="482"/>
      <c r="S229" s="482"/>
      <c r="T229" s="482" t="s">
        <v>1011</v>
      </c>
      <c r="U229" s="482"/>
      <c r="V229" s="482"/>
      <c r="W229" s="482"/>
      <c r="X229" s="483"/>
      <c r="Y229" s="482"/>
      <c r="Z229" s="482"/>
      <c r="AA229" s="482"/>
      <c r="AB229" s="482"/>
      <c r="AC229" s="484"/>
      <c r="AD229" s="484"/>
      <c r="AE229" s="482" t="s">
        <v>1010</v>
      </c>
      <c r="AF229" s="482"/>
      <c r="AG229" s="482"/>
      <c r="AH229" s="482"/>
      <c r="AI229" s="482"/>
      <c r="AJ229" s="482" t="s">
        <v>1011</v>
      </c>
      <c r="AK229" s="482"/>
      <c r="AL229" s="482"/>
      <c r="AM229" s="482"/>
      <c r="AN229" s="483"/>
      <c r="AO229" s="482"/>
      <c r="AP229" s="482"/>
      <c r="AQ229" s="482"/>
      <c r="AR229" s="482"/>
      <c r="AS229" s="484"/>
      <c r="AT229" s="484"/>
      <c r="AU229" s="1136" t="s">
        <v>999</v>
      </c>
      <c r="AV229" s="1136"/>
      <c r="AW229" s="1136" t="s">
        <v>1012</v>
      </c>
      <c r="AX229" s="1136"/>
      <c r="AY229" s="1136"/>
      <c r="AZ229" s="1136"/>
      <c r="BA229" s="484"/>
      <c r="BB229" s="484"/>
      <c r="BC229" s="484"/>
      <c r="BD229" s="484"/>
      <c r="BE229" s="484"/>
      <c r="BF229" s="484"/>
      <c r="BG229" s="484"/>
      <c r="BH229" s="485"/>
      <c r="BI229" s="480"/>
      <c r="BJ229" s="475"/>
      <c r="BK229" s="475"/>
      <c r="BL229" s="475"/>
      <c r="BM229" s="475"/>
      <c r="BN229" s="475"/>
    </row>
    <row r="230" spans="2:66" ht="20.25" customHeight="1" x14ac:dyDescent="0.15">
      <c r="B230" s="472"/>
      <c r="C230" s="472"/>
      <c r="D230" s="472"/>
      <c r="E230" s="472"/>
      <c r="F230" s="472"/>
      <c r="G230" s="473"/>
      <c r="H230" s="473"/>
      <c r="I230" s="473"/>
      <c r="J230" s="473"/>
      <c r="K230" s="473"/>
      <c r="L230" s="473"/>
      <c r="M230" s="481"/>
      <c r="N230" s="481"/>
      <c r="O230" s="482" t="str">
        <f>IF($V$228="週","対象時間数（週平均）","対象時間数（当月合計）")</f>
        <v>対象時間数（週平均）</v>
      </c>
      <c r="P230" s="482"/>
      <c r="Q230" s="482"/>
      <c r="R230" s="482"/>
      <c r="S230" s="482"/>
      <c r="T230" s="482" t="str">
        <f>IF($V$228="週","週に勤務すべき時間数","当月に勤務すべき時間数")</f>
        <v>週に勤務すべき時間数</v>
      </c>
      <c r="U230" s="482"/>
      <c r="V230" s="482"/>
      <c r="W230" s="482"/>
      <c r="X230" s="483"/>
      <c r="Y230" s="482" t="s">
        <v>1013</v>
      </c>
      <c r="Z230" s="482"/>
      <c r="AA230" s="482"/>
      <c r="AB230" s="482"/>
      <c r="AC230" s="484"/>
      <c r="AD230" s="484"/>
      <c r="AE230" s="482" t="str">
        <f>IF(AL228="週","対象時間数（週平均）","対象時間数（当月合計）")</f>
        <v>対象時間数（週平均）</v>
      </c>
      <c r="AF230" s="482"/>
      <c r="AG230" s="482"/>
      <c r="AH230" s="482"/>
      <c r="AI230" s="482"/>
      <c r="AJ230" s="482" t="str">
        <f>IF($AL$228="週","週に勤務すべき時間数","当月に勤務すべき時間数")</f>
        <v>週に勤務すべき時間数</v>
      </c>
      <c r="AK230" s="482"/>
      <c r="AL230" s="482"/>
      <c r="AM230" s="482"/>
      <c r="AN230" s="483"/>
      <c r="AO230" s="482" t="s">
        <v>1013</v>
      </c>
      <c r="AP230" s="482"/>
      <c r="AQ230" s="482"/>
      <c r="AR230" s="482"/>
      <c r="AS230" s="484"/>
      <c r="AT230" s="484"/>
      <c r="AU230" s="1136" t="s">
        <v>1001</v>
      </c>
      <c r="AV230" s="1136"/>
      <c r="AW230" s="1136" t="s">
        <v>1014</v>
      </c>
      <c r="AX230" s="1136"/>
      <c r="AY230" s="1136"/>
      <c r="AZ230" s="1136"/>
      <c r="BA230" s="484"/>
      <c r="BB230" s="484"/>
      <c r="BC230" s="484"/>
      <c r="BD230" s="484"/>
      <c r="BE230" s="484"/>
      <c r="BF230" s="484"/>
      <c r="BG230" s="484"/>
      <c r="BH230" s="485"/>
      <c r="BI230" s="480"/>
      <c r="BJ230" s="475"/>
      <c r="BK230" s="475"/>
      <c r="BL230" s="475"/>
      <c r="BM230" s="475"/>
      <c r="BN230" s="475"/>
    </row>
    <row r="231" spans="2:66" ht="20.25" customHeight="1" x14ac:dyDescent="0.15">
      <c r="M231" s="393"/>
      <c r="N231" s="393"/>
      <c r="O231" s="1137">
        <f>IF($V$228="週",X226,V226)</f>
        <v>0</v>
      </c>
      <c r="P231" s="1137"/>
      <c r="Q231" s="1137"/>
      <c r="R231" s="1137"/>
      <c r="S231" s="491" t="s">
        <v>1015</v>
      </c>
      <c r="T231" s="1136">
        <f>IF($V$228="週",$BE$6,$BI$6)</f>
        <v>40</v>
      </c>
      <c r="U231" s="1136"/>
      <c r="V231" s="1136"/>
      <c r="W231" s="1136"/>
      <c r="X231" s="491" t="s">
        <v>997</v>
      </c>
      <c r="Y231" s="1138">
        <f>ROUNDDOWN(O231/T231,1)</f>
        <v>0</v>
      </c>
      <c r="Z231" s="1138"/>
      <c r="AA231" s="1138"/>
      <c r="AB231" s="1138"/>
      <c r="AC231" s="393"/>
      <c r="AD231" s="393"/>
      <c r="AE231" s="1137">
        <f>IF($AL$228="週",AN226,AL226)</f>
        <v>0</v>
      </c>
      <c r="AF231" s="1137"/>
      <c r="AG231" s="1137"/>
      <c r="AH231" s="1137"/>
      <c r="AI231" s="491" t="s">
        <v>1015</v>
      </c>
      <c r="AJ231" s="1136">
        <f>IF($AL$228="週",$BE$6,$BI$6)</f>
        <v>40</v>
      </c>
      <c r="AK231" s="1136"/>
      <c r="AL231" s="1136"/>
      <c r="AM231" s="1136"/>
      <c r="AN231" s="491" t="s">
        <v>997</v>
      </c>
      <c r="AO231" s="1138">
        <f>ROUNDDOWN(AE231/AJ231,1)</f>
        <v>0</v>
      </c>
      <c r="AP231" s="1138"/>
      <c r="AQ231" s="1138"/>
      <c r="AR231" s="1138"/>
      <c r="AS231" s="393"/>
      <c r="AT231" s="393"/>
      <c r="AU231" s="393"/>
      <c r="AV231" s="393"/>
      <c r="AW231" s="393"/>
      <c r="AX231" s="393"/>
      <c r="AY231" s="393"/>
      <c r="AZ231" s="393"/>
      <c r="BA231" s="393"/>
      <c r="BB231" s="393"/>
      <c r="BC231" s="393"/>
      <c r="BD231" s="393"/>
      <c r="BE231" s="393"/>
      <c r="BF231" s="393"/>
      <c r="BG231" s="393"/>
      <c r="BH231" s="393"/>
    </row>
    <row r="232" spans="2:66" ht="20.25" customHeight="1" x14ac:dyDescent="0.15">
      <c r="M232" s="393"/>
      <c r="N232" s="393"/>
      <c r="O232" s="482"/>
      <c r="P232" s="482"/>
      <c r="Q232" s="482"/>
      <c r="R232" s="482"/>
      <c r="S232" s="482"/>
      <c r="T232" s="482"/>
      <c r="U232" s="482"/>
      <c r="V232" s="482"/>
      <c r="W232" s="482"/>
      <c r="X232" s="483"/>
      <c r="Y232" s="482" t="s">
        <v>1016</v>
      </c>
      <c r="Z232" s="482"/>
      <c r="AA232" s="482"/>
      <c r="AB232" s="482"/>
      <c r="AC232" s="393"/>
      <c r="AD232" s="393"/>
      <c r="AE232" s="482"/>
      <c r="AF232" s="482"/>
      <c r="AG232" s="482"/>
      <c r="AH232" s="482"/>
      <c r="AI232" s="482"/>
      <c r="AJ232" s="482"/>
      <c r="AK232" s="482"/>
      <c r="AL232" s="482"/>
      <c r="AM232" s="482"/>
      <c r="AN232" s="483"/>
      <c r="AO232" s="482" t="s">
        <v>1016</v>
      </c>
      <c r="AP232" s="482"/>
      <c r="AQ232" s="482"/>
      <c r="AR232" s="482"/>
      <c r="AS232" s="393"/>
      <c r="AT232" s="393"/>
      <c r="AU232" s="393"/>
      <c r="AV232" s="393"/>
      <c r="AW232" s="393"/>
      <c r="AX232" s="393"/>
      <c r="AY232" s="393"/>
      <c r="AZ232" s="393"/>
      <c r="BA232" s="393"/>
      <c r="BB232" s="393"/>
      <c r="BC232" s="393"/>
      <c r="BD232" s="393"/>
      <c r="BE232" s="393"/>
      <c r="BF232" s="393"/>
      <c r="BG232" s="393"/>
      <c r="BH232" s="393"/>
    </row>
    <row r="233" spans="2:66" ht="20.25" customHeight="1" x14ac:dyDescent="0.15">
      <c r="M233" s="393"/>
      <c r="N233" s="393"/>
      <c r="O233" s="482" t="s">
        <v>1017</v>
      </c>
      <c r="P233" s="482"/>
      <c r="Q233" s="482"/>
      <c r="R233" s="482"/>
      <c r="S233" s="482"/>
      <c r="T233" s="482"/>
      <c r="U233" s="482"/>
      <c r="V233" s="482"/>
      <c r="W233" s="482"/>
      <c r="X233" s="483"/>
      <c r="Y233" s="482"/>
      <c r="Z233" s="482"/>
      <c r="AA233" s="482"/>
      <c r="AB233" s="482"/>
      <c r="AC233" s="393"/>
      <c r="AD233" s="393"/>
      <c r="AE233" s="482" t="s">
        <v>1018</v>
      </c>
      <c r="AF233" s="482"/>
      <c r="AG233" s="482"/>
      <c r="AH233" s="482"/>
      <c r="AI233" s="482"/>
      <c r="AJ233" s="482"/>
      <c r="AK233" s="482"/>
      <c r="AL233" s="482"/>
      <c r="AM233" s="482"/>
      <c r="AN233" s="483"/>
      <c r="AO233" s="482"/>
      <c r="AP233" s="482"/>
      <c r="AQ233" s="482"/>
      <c r="AR233" s="482"/>
      <c r="AS233" s="393"/>
      <c r="AT233" s="393"/>
      <c r="AU233" s="393"/>
      <c r="AV233" s="393"/>
      <c r="AW233" s="393"/>
      <c r="AX233" s="393"/>
      <c r="AY233" s="393"/>
      <c r="AZ233" s="393"/>
      <c r="BA233" s="393"/>
      <c r="BB233" s="393"/>
      <c r="BC233" s="393"/>
      <c r="BD233" s="393"/>
      <c r="BE233" s="393"/>
      <c r="BF233" s="393"/>
      <c r="BG233" s="393"/>
      <c r="BH233" s="393"/>
    </row>
    <row r="234" spans="2:66" ht="20.25" customHeight="1" x14ac:dyDescent="0.15">
      <c r="M234" s="393"/>
      <c r="N234" s="393"/>
      <c r="O234" s="482" t="s">
        <v>988</v>
      </c>
      <c r="P234" s="482"/>
      <c r="Q234" s="482"/>
      <c r="R234" s="482"/>
      <c r="S234" s="482"/>
      <c r="T234" s="482"/>
      <c r="U234" s="482"/>
      <c r="V234" s="482"/>
      <c r="W234" s="482"/>
      <c r="X234" s="483"/>
      <c r="Y234" s="1145"/>
      <c r="Z234" s="1145"/>
      <c r="AA234" s="1145"/>
      <c r="AB234" s="1145"/>
      <c r="AC234" s="393"/>
      <c r="AD234" s="393"/>
      <c r="AE234" s="482" t="s">
        <v>988</v>
      </c>
      <c r="AF234" s="482"/>
      <c r="AG234" s="482"/>
      <c r="AH234" s="482"/>
      <c r="AI234" s="482"/>
      <c r="AJ234" s="482"/>
      <c r="AK234" s="482"/>
      <c r="AL234" s="482"/>
      <c r="AM234" s="482"/>
      <c r="AN234" s="483"/>
      <c r="AO234" s="1145"/>
      <c r="AP234" s="1145"/>
      <c r="AQ234" s="1145"/>
      <c r="AR234" s="1145"/>
      <c r="AS234" s="393"/>
      <c r="AT234" s="393"/>
      <c r="AU234" s="393"/>
      <c r="AV234" s="393"/>
      <c r="AW234" s="393"/>
      <c r="AX234" s="393"/>
      <c r="AY234" s="393"/>
      <c r="AZ234" s="393"/>
      <c r="BA234" s="393"/>
      <c r="BB234" s="393"/>
      <c r="BC234" s="393"/>
      <c r="BD234" s="393"/>
      <c r="BE234" s="393"/>
      <c r="BF234" s="393"/>
      <c r="BG234" s="393"/>
      <c r="BH234" s="393"/>
    </row>
    <row r="235" spans="2:66" ht="20.25" customHeight="1" x14ac:dyDescent="0.15">
      <c r="M235" s="393"/>
      <c r="N235" s="393"/>
      <c r="O235" s="486" t="s">
        <v>1019</v>
      </c>
      <c r="P235" s="486"/>
      <c r="Q235" s="486"/>
      <c r="R235" s="486"/>
      <c r="S235" s="486"/>
      <c r="T235" s="482" t="s">
        <v>1020</v>
      </c>
      <c r="U235" s="486"/>
      <c r="V235" s="486"/>
      <c r="W235" s="486"/>
      <c r="X235" s="486"/>
      <c r="Y235" s="1146" t="s">
        <v>994</v>
      </c>
      <c r="Z235" s="1146"/>
      <c r="AA235" s="1146"/>
      <c r="AB235" s="1146"/>
      <c r="AC235" s="393"/>
      <c r="AD235" s="393"/>
      <c r="AE235" s="486" t="s">
        <v>1019</v>
      </c>
      <c r="AF235" s="486"/>
      <c r="AG235" s="486"/>
      <c r="AH235" s="486"/>
      <c r="AI235" s="486"/>
      <c r="AJ235" s="482" t="s">
        <v>1020</v>
      </c>
      <c r="AK235" s="486"/>
      <c r="AL235" s="486"/>
      <c r="AM235" s="486"/>
      <c r="AN235" s="486"/>
      <c r="AO235" s="1146" t="s">
        <v>994</v>
      </c>
      <c r="AP235" s="1146"/>
      <c r="AQ235" s="1146"/>
      <c r="AR235" s="1146"/>
      <c r="AS235" s="393"/>
      <c r="AT235" s="393"/>
      <c r="AU235" s="393"/>
      <c r="AV235" s="393"/>
      <c r="AW235" s="393"/>
      <c r="AX235" s="393"/>
      <c r="AY235" s="393"/>
      <c r="AZ235" s="393"/>
      <c r="BA235" s="393"/>
      <c r="BB235" s="393"/>
      <c r="BC235" s="393"/>
      <c r="BD235" s="393"/>
      <c r="BE235" s="393"/>
      <c r="BF235" s="393"/>
      <c r="BG235" s="393"/>
      <c r="BH235" s="393"/>
    </row>
    <row r="236" spans="2:66" ht="20.25" customHeight="1" x14ac:dyDescent="0.15">
      <c r="M236" s="393"/>
      <c r="N236" s="393"/>
      <c r="O236" s="1136">
        <f>AA226</f>
        <v>0</v>
      </c>
      <c r="P236" s="1136"/>
      <c r="Q236" s="1136"/>
      <c r="R236" s="1136"/>
      <c r="S236" s="491" t="s">
        <v>996</v>
      </c>
      <c r="T236" s="1138">
        <f>Y231</f>
        <v>0</v>
      </c>
      <c r="U236" s="1138"/>
      <c r="V236" s="1138"/>
      <c r="W236" s="1138"/>
      <c r="X236" s="491" t="s">
        <v>997</v>
      </c>
      <c r="Y236" s="1147">
        <f>ROUNDDOWN(O236+T236,1)</f>
        <v>0</v>
      </c>
      <c r="Z236" s="1147"/>
      <c r="AA236" s="1147"/>
      <c r="AB236" s="1147"/>
      <c r="AC236" s="499"/>
      <c r="AD236" s="499"/>
      <c r="AE236" s="1148">
        <f>AQ226</f>
        <v>0</v>
      </c>
      <c r="AF236" s="1148"/>
      <c r="AG236" s="1148"/>
      <c r="AH236" s="1148"/>
      <c r="AI236" s="496" t="s">
        <v>996</v>
      </c>
      <c r="AJ236" s="1149">
        <f>AO231</f>
        <v>0</v>
      </c>
      <c r="AK236" s="1149"/>
      <c r="AL236" s="1149"/>
      <c r="AM236" s="1149"/>
      <c r="AN236" s="496" t="s">
        <v>997</v>
      </c>
      <c r="AO236" s="1147">
        <f>ROUNDDOWN(AE236+AJ236,1)</f>
        <v>0</v>
      </c>
      <c r="AP236" s="1147"/>
      <c r="AQ236" s="1147"/>
      <c r="AR236" s="1147"/>
      <c r="AS236" s="393"/>
      <c r="AT236" s="393"/>
      <c r="AU236" s="393"/>
      <c r="AV236" s="393"/>
      <c r="AW236" s="393"/>
      <c r="AX236" s="393"/>
      <c r="AY236" s="393"/>
      <c r="AZ236" s="393"/>
      <c r="BA236" s="393"/>
      <c r="BB236" s="393"/>
      <c r="BC236" s="393"/>
      <c r="BD236" s="393"/>
      <c r="BE236" s="393"/>
      <c r="BF236" s="393"/>
      <c r="BG236" s="393"/>
      <c r="BH236" s="393"/>
    </row>
    <row r="237" spans="2:66" ht="20.25" customHeight="1" x14ac:dyDescent="0.15"/>
    <row r="238" spans="2:66" ht="20.25" customHeight="1" x14ac:dyDescent="0.15"/>
    <row r="239" spans="2:66" ht="20.25" customHeight="1" x14ac:dyDescent="0.15"/>
    <row r="240" spans="2:66" ht="20.25" customHeight="1" x14ac:dyDescent="0.15"/>
    <row r="241" ht="20.25" customHeight="1" x14ac:dyDescent="0.15"/>
    <row r="242" ht="20.25" customHeight="1" x14ac:dyDescent="0.15"/>
    <row r="243" ht="20.25" customHeight="1" x14ac:dyDescent="0.15"/>
    <row r="244" ht="20.25" customHeight="1" x14ac:dyDescent="0.15"/>
    <row r="245" ht="20.25" customHeight="1" x14ac:dyDescent="0.15"/>
    <row r="246" ht="20.25" customHeight="1" x14ac:dyDescent="0.15"/>
    <row r="247" ht="20.25" customHeight="1" x14ac:dyDescent="0.15"/>
    <row r="248" ht="20.25" customHeight="1" x14ac:dyDescent="0.15"/>
    <row r="249" ht="20.25" customHeight="1" x14ac:dyDescent="0.15"/>
    <row r="250" ht="20.25" customHeight="1" x14ac:dyDescent="0.15"/>
    <row r="251" ht="20.25" customHeight="1" x14ac:dyDescent="0.15"/>
    <row r="252" ht="20.25" customHeight="1" x14ac:dyDescent="0.15"/>
    <row r="253" ht="20.25" customHeight="1" x14ac:dyDescent="0.15"/>
    <row r="254" ht="20.25" customHeight="1" x14ac:dyDescent="0.15"/>
    <row r="255" ht="20.25" customHeight="1" x14ac:dyDescent="0.15"/>
    <row r="256" ht="20.25" customHeight="1" x14ac:dyDescent="0.15"/>
    <row r="283" spans="1:63" x14ac:dyDescent="0.15">
      <c r="A283" s="500"/>
      <c r="B283" s="500"/>
      <c r="C283" s="500"/>
      <c r="D283" s="500"/>
      <c r="E283" s="500"/>
      <c r="F283" s="500"/>
      <c r="G283" s="501"/>
      <c r="H283" s="501"/>
      <c r="I283" s="501"/>
      <c r="J283" s="501"/>
      <c r="K283" s="501"/>
      <c r="L283" s="501"/>
      <c r="M283" s="501"/>
      <c r="N283" s="501"/>
      <c r="O283" s="502"/>
      <c r="P283" s="502"/>
      <c r="Q283" s="502"/>
      <c r="R283" s="502"/>
      <c r="S283" s="502"/>
      <c r="T283" s="502"/>
      <c r="U283" s="502"/>
      <c r="V283" s="502"/>
      <c r="W283" s="502"/>
      <c r="X283" s="502"/>
      <c r="Y283" s="502"/>
      <c r="Z283" s="502"/>
      <c r="AA283" s="502"/>
      <c r="AB283" s="502"/>
      <c r="AC283" s="502"/>
      <c r="AD283" s="502"/>
      <c r="AE283" s="502"/>
      <c r="AF283" s="502"/>
      <c r="AG283" s="502"/>
      <c r="AH283" s="502"/>
      <c r="AI283" s="502"/>
      <c r="AJ283" s="502"/>
      <c r="AK283" s="502"/>
      <c r="AL283" s="502"/>
      <c r="AM283" s="502"/>
      <c r="AN283" s="502"/>
      <c r="AO283" s="502"/>
      <c r="AP283" s="502"/>
      <c r="AQ283" s="502"/>
      <c r="AR283" s="502"/>
      <c r="AS283" s="502"/>
      <c r="AT283" s="502"/>
      <c r="AU283" s="502"/>
      <c r="AV283" s="502"/>
      <c r="AW283" s="502"/>
      <c r="AX283" s="502"/>
      <c r="AY283" s="502"/>
      <c r="AZ283" s="502"/>
      <c r="BA283" s="502"/>
      <c r="BB283" s="502"/>
      <c r="BC283" s="502"/>
      <c r="BD283" s="503"/>
      <c r="BE283" s="503"/>
      <c r="BF283" s="503"/>
      <c r="BG283" s="503"/>
      <c r="BH283" s="503"/>
      <c r="BI283" s="503"/>
      <c r="BJ283" s="503"/>
      <c r="BK283" s="503"/>
    </row>
    <row r="284" spans="1:63" x14ac:dyDescent="0.15">
      <c r="A284" s="500"/>
      <c r="B284" s="500"/>
      <c r="C284" s="500"/>
      <c r="D284" s="500"/>
      <c r="E284" s="500"/>
      <c r="F284" s="500"/>
      <c r="G284" s="501"/>
      <c r="H284" s="501"/>
      <c r="I284" s="501"/>
      <c r="J284" s="501"/>
      <c r="K284" s="501"/>
      <c r="L284" s="501"/>
      <c r="M284" s="501"/>
      <c r="N284" s="501"/>
      <c r="O284" s="502"/>
      <c r="P284" s="502"/>
      <c r="Q284" s="502"/>
      <c r="R284" s="502"/>
      <c r="S284" s="502"/>
      <c r="T284" s="502"/>
      <c r="U284" s="502"/>
      <c r="V284" s="502"/>
      <c r="W284" s="502"/>
      <c r="X284" s="502"/>
      <c r="Y284" s="502"/>
      <c r="Z284" s="502"/>
      <c r="AA284" s="502"/>
      <c r="AB284" s="502"/>
      <c r="AC284" s="502"/>
      <c r="AD284" s="502"/>
      <c r="AE284" s="502"/>
      <c r="AF284" s="502"/>
      <c r="AG284" s="502"/>
      <c r="AH284" s="502"/>
      <c r="AI284" s="502"/>
      <c r="AJ284" s="502"/>
      <c r="AK284" s="502"/>
      <c r="AL284" s="502"/>
      <c r="AM284" s="502"/>
      <c r="AN284" s="502"/>
      <c r="AO284" s="502"/>
      <c r="AP284" s="502"/>
      <c r="AQ284" s="502"/>
      <c r="AR284" s="502"/>
      <c r="AS284" s="502"/>
      <c r="AT284" s="502"/>
      <c r="AU284" s="502"/>
      <c r="AV284" s="502"/>
      <c r="AW284" s="502"/>
      <c r="AX284" s="502"/>
      <c r="AY284" s="502"/>
      <c r="AZ284" s="502"/>
      <c r="BA284" s="502"/>
      <c r="BB284" s="502"/>
      <c r="BC284" s="502"/>
      <c r="BD284" s="503"/>
      <c r="BE284" s="503"/>
      <c r="BF284" s="503"/>
      <c r="BG284" s="503"/>
      <c r="BH284" s="503"/>
      <c r="BI284" s="503"/>
      <c r="BJ284" s="503"/>
      <c r="BK284" s="503"/>
    </row>
    <row r="285" spans="1:63" x14ac:dyDescent="0.15">
      <c r="A285" s="500"/>
      <c r="B285" s="500"/>
      <c r="C285" s="500"/>
      <c r="D285" s="500"/>
      <c r="E285" s="500"/>
      <c r="F285" s="500"/>
      <c r="G285" s="504"/>
      <c r="H285" s="504"/>
      <c r="I285" s="504"/>
      <c r="J285" s="504"/>
      <c r="K285" s="504"/>
      <c r="L285" s="504"/>
      <c r="M285" s="504"/>
      <c r="N285" s="504"/>
      <c r="O285" s="501"/>
      <c r="P285" s="501"/>
      <c r="Q285" s="500"/>
      <c r="R285" s="500"/>
      <c r="S285" s="500"/>
      <c r="T285" s="500"/>
      <c r="U285" s="500"/>
      <c r="V285" s="500"/>
    </row>
    <row r="286" spans="1:63" x14ac:dyDescent="0.15">
      <c r="A286" s="500"/>
      <c r="B286" s="500"/>
      <c r="C286" s="500"/>
      <c r="D286" s="500"/>
      <c r="E286" s="500"/>
      <c r="F286" s="500"/>
      <c r="G286" s="504"/>
      <c r="H286" s="504"/>
      <c r="I286" s="504"/>
      <c r="J286" s="504"/>
      <c r="K286" s="504"/>
      <c r="L286" s="504"/>
      <c r="M286" s="504"/>
      <c r="N286" s="504"/>
      <c r="O286" s="501"/>
      <c r="P286" s="501"/>
      <c r="Q286" s="500"/>
      <c r="R286" s="500"/>
      <c r="S286" s="500"/>
      <c r="T286" s="500"/>
      <c r="U286" s="500"/>
      <c r="V286" s="500"/>
    </row>
    <row r="287" spans="1:63" x14ac:dyDescent="0.15">
      <c r="G287" s="406"/>
      <c r="H287" s="406"/>
      <c r="I287" s="406"/>
      <c r="J287" s="406"/>
      <c r="K287" s="406"/>
      <c r="L287" s="406"/>
      <c r="M287" s="406"/>
      <c r="N287" s="406"/>
    </row>
    <row r="288" spans="1:63" x14ac:dyDescent="0.15">
      <c r="G288" s="406"/>
      <c r="H288" s="406"/>
      <c r="I288" s="406"/>
      <c r="J288" s="406"/>
      <c r="K288" s="406"/>
      <c r="L288" s="406"/>
      <c r="M288" s="406"/>
      <c r="N288" s="406"/>
    </row>
    <row r="289" spans="7:14" x14ac:dyDescent="0.15">
      <c r="G289" s="406"/>
      <c r="H289" s="406"/>
      <c r="I289" s="406"/>
      <c r="J289" s="406"/>
      <c r="K289" s="406"/>
      <c r="L289" s="406"/>
      <c r="M289" s="406"/>
      <c r="N289" s="406"/>
    </row>
    <row r="290" spans="7:14" x14ac:dyDescent="0.15">
      <c r="G290" s="406"/>
      <c r="H290" s="406"/>
      <c r="I290" s="406"/>
      <c r="J290" s="406"/>
      <c r="K290" s="406"/>
      <c r="L290" s="406"/>
      <c r="M290" s="406"/>
      <c r="N290" s="406"/>
    </row>
  </sheetData>
  <sheetProtection insertRows="0" deleteRows="0"/>
  <mergeCells count="1336">
    <mergeCell ref="AX1:BM1"/>
    <mergeCell ref="AG2:AH2"/>
    <mergeCell ref="AJ2:AK2"/>
    <mergeCell ref="AN2:AO2"/>
    <mergeCell ref="AX2:BM2"/>
    <mergeCell ref="BI3:BL3"/>
    <mergeCell ref="BC13:BE13"/>
    <mergeCell ref="O12:R16"/>
    <mergeCell ref="S12:W16"/>
    <mergeCell ref="AA12:BE12"/>
    <mergeCell ref="BF12:BG16"/>
    <mergeCell ref="BH12:BI16"/>
    <mergeCell ref="BJ12:BN16"/>
    <mergeCell ref="AA13:AG13"/>
    <mergeCell ref="AH13:AN13"/>
    <mergeCell ref="AO13:AU13"/>
    <mergeCell ref="AV13:BB13"/>
    <mergeCell ref="BI4:BL4"/>
    <mergeCell ref="BE6:BF6"/>
    <mergeCell ref="BI6:BJ6"/>
    <mergeCell ref="BI8:BJ8"/>
    <mergeCell ref="BI10:BJ10"/>
    <mergeCell ref="B12:B16"/>
    <mergeCell ref="C12:C16"/>
    <mergeCell ref="D12:F16"/>
    <mergeCell ref="G12:H16"/>
    <mergeCell ref="M12:N16"/>
    <mergeCell ref="O19:R20"/>
    <mergeCell ref="S19:W20"/>
    <mergeCell ref="BF19:BG19"/>
    <mergeCell ref="BH19:BI19"/>
    <mergeCell ref="BJ19:BN20"/>
    <mergeCell ref="BF20:BG20"/>
    <mergeCell ref="BH20:BI20"/>
    <mergeCell ref="BF17:BG17"/>
    <mergeCell ref="BH17:BI17"/>
    <mergeCell ref="BJ17:BN18"/>
    <mergeCell ref="BF18:BG18"/>
    <mergeCell ref="BH18:BI18"/>
    <mergeCell ref="B19:B20"/>
    <mergeCell ref="C19:C20"/>
    <mergeCell ref="D19:F20"/>
    <mergeCell ref="G19:H20"/>
    <mergeCell ref="M19:N20"/>
    <mergeCell ref="B17:B18"/>
    <mergeCell ref="C17:C18"/>
    <mergeCell ref="D17:F18"/>
    <mergeCell ref="G17:H18"/>
    <mergeCell ref="M17:N18"/>
    <mergeCell ref="O17:R18"/>
    <mergeCell ref="S17:W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75:W76"/>
    <mergeCell ref="BF75:BG75"/>
    <mergeCell ref="BH75:BI75"/>
    <mergeCell ref="BJ75:BN76"/>
    <mergeCell ref="BF76:BG76"/>
    <mergeCell ref="BH76:BI76"/>
    <mergeCell ref="B75:B76"/>
    <mergeCell ref="C75:C76"/>
    <mergeCell ref="D75:F76"/>
    <mergeCell ref="G75:H76"/>
    <mergeCell ref="M75:N76"/>
    <mergeCell ref="O75:R76"/>
    <mergeCell ref="S73:W74"/>
    <mergeCell ref="BF73:BG73"/>
    <mergeCell ref="BH73:BI73"/>
    <mergeCell ref="BJ73:BN74"/>
    <mergeCell ref="BF74:BG74"/>
    <mergeCell ref="BH74:BI74"/>
    <mergeCell ref="B73:B74"/>
    <mergeCell ref="C73:C74"/>
    <mergeCell ref="D73:F74"/>
    <mergeCell ref="G73:H74"/>
    <mergeCell ref="M73:N74"/>
    <mergeCell ref="O73:R74"/>
    <mergeCell ref="S79:W80"/>
    <mergeCell ref="BF79:BG79"/>
    <mergeCell ref="BH79:BI79"/>
    <mergeCell ref="BJ79:BN80"/>
    <mergeCell ref="BF80:BG80"/>
    <mergeCell ref="BH80:BI80"/>
    <mergeCell ref="B79:B80"/>
    <mergeCell ref="C79:C80"/>
    <mergeCell ref="D79:F80"/>
    <mergeCell ref="G79:H80"/>
    <mergeCell ref="M79:N80"/>
    <mergeCell ref="O79:R80"/>
    <mergeCell ref="S77:W78"/>
    <mergeCell ref="BF77:BG77"/>
    <mergeCell ref="BH77:BI77"/>
    <mergeCell ref="BJ77:BN78"/>
    <mergeCell ref="BF78:BG78"/>
    <mergeCell ref="BH78:BI78"/>
    <mergeCell ref="B77:B78"/>
    <mergeCell ref="C77:C78"/>
    <mergeCell ref="D77:F78"/>
    <mergeCell ref="G77:H78"/>
    <mergeCell ref="M77:N78"/>
    <mergeCell ref="O77:R78"/>
    <mergeCell ref="S83:W84"/>
    <mergeCell ref="BF83:BG83"/>
    <mergeCell ref="BH83:BI83"/>
    <mergeCell ref="BJ83:BN84"/>
    <mergeCell ref="BF84:BG84"/>
    <mergeCell ref="BH84:BI84"/>
    <mergeCell ref="B83:B84"/>
    <mergeCell ref="C83:C84"/>
    <mergeCell ref="D83:F84"/>
    <mergeCell ref="G83:H84"/>
    <mergeCell ref="M83:N84"/>
    <mergeCell ref="O83:R84"/>
    <mergeCell ref="S81:W82"/>
    <mergeCell ref="BF81:BG81"/>
    <mergeCell ref="BH81:BI81"/>
    <mergeCell ref="BJ81:BN82"/>
    <mergeCell ref="BF82:BG82"/>
    <mergeCell ref="BH82:BI82"/>
    <mergeCell ref="B81:B82"/>
    <mergeCell ref="C81:C82"/>
    <mergeCell ref="D81:F82"/>
    <mergeCell ref="G81:H82"/>
    <mergeCell ref="M81:N82"/>
    <mergeCell ref="O81:R82"/>
    <mergeCell ref="S87:W88"/>
    <mergeCell ref="BF87:BG87"/>
    <mergeCell ref="BH87:BI87"/>
    <mergeCell ref="BJ87:BN88"/>
    <mergeCell ref="BF88:BG88"/>
    <mergeCell ref="BH88:BI88"/>
    <mergeCell ref="B87:B88"/>
    <mergeCell ref="C87:C88"/>
    <mergeCell ref="D87:F88"/>
    <mergeCell ref="G87:H88"/>
    <mergeCell ref="M87:N88"/>
    <mergeCell ref="O87:R88"/>
    <mergeCell ref="S85:W86"/>
    <mergeCell ref="BF85:BG85"/>
    <mergeCell ref="BH85:BI85"/>
    <mergeCell ref="BJ85:BN86"/>
    <mergeCell ref="BF86:BG86"/>
    <mergeCell ref="BH86:BI86"/>
    <mergeCell ref="B85:B86"/>
    <mergeCell ref="C85:C86"/>
    <mergeCell ref="D85:F86"/>
    <mergeCell ref="G85:H86"/>
    <mergeCell ref="M85:N86"/>
    <mergeCell ref="O85:R86"/>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B215:B216"/>
    <mergeCell ref="C215:C216"/>
    <mergeCell ref="D215:F216"/>
    <mergeCell ref="G215:H216"/>
    <mergeCell ref="M215:N216"/>
    <mergeCell ref="O215:R21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AG224:AH224"/>
    <mergeCell ref="AI224:AJ224"/>
    <mergeCell ref="AL224:AM224"/>
    <mergeCell ref="AN224:AO224"/>
    <mergeCell ref="AQ224:AR224"/>
    <mergeCell ref="BJ221:BM221"/>
    <mergeCell ref="O222:P222"/>
    <mergeCell ref="Q222:R222"/>
    <mergeCell ref="S222:T222"/>
    <mergeCell ref="V222:W222"/>
    <mergeCell ref="X222:Y222"/>
    <mergeCell ref="AA222:AB222"/>
    <mergeCell ref="AE222:AF222"/>
    <mergeCell ref="AG222:AH222"/>
    <mergeCell ref="V221:W221"/>
    <mergeCell ref="X221:Y221"/>
    <mergeCell ref="AG221:AH221"/>
    <mergeCell ref="AI221:AJ221"/>
    <mergeCell ref="AL221:AM221"/>
    <mergeCell ref="AN221:AO221"/>
    <mergeCell ref="AL223:AM223"/>
    <mergeCell ref="AN223:AO223"/>
    <mergeCell ref="AQ223:AR223"/>
    <mergeCell ref="O224:P224"/>
    <mergeCell ref="Q224:R224"/>
    <mergeCell ref="S224:T224"/>
    <mergeCell ref="V224:W224"/>
    <mergeCell ref="X224:Y224"/>
    <mergeCell ref="AA224:AB224"/>
    <mergeCell ref="AE224:AF224"/>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O223:P223"/>
    <mergeCell ref="Q223:R223"/>
    <mergeCell ref="S223:T223"/>
    <mergeCell ref="V223:W223"/>
    <mergeCell ref="X223:Y223"/>
    <mergeCell ref="AA223:AB223"/>
    <mergeCell ref="AE223:AF223"/>
    <mergeCell ref="AG223:AH223"/>
    <mergeCell ref="AI223:AJ223"/>
    <mergeCell ref="AL226:AM226"/>
    <mergeCell ref="AN226:AO226"/>
    <mergeCell ref="AQ226:AR226"/>
    <mergeCell ref="AQ225:AR225"/>
    <mergeCell ref="O226:P226"/>
    <mergeCell ref="Q226:R226"/>
    <mergeCell ref="S226:T226"/>
    <mergeCell ref="V226:W226"/>
    <mergeCell ref="X226:Y226"/>
    <mergeCell ref="AA226:AB226"/>
    <mergeCell ref="AE226:AF226"/>
    <mergeCell ref="AU230:AV230"/>
    <mergeCell ref="AW230:AZ230"/>
    <mergeCell ref="O231:R231"/>
    <mergeCell ref="T231:W231"/>
    <mergeCell ref="Y231:AB231"/>
    <mergeCell ref="AE231:AH231"/>
    <mergeCell ref="AJ231:AM231"/>
    <mergeCell ref="AO231:AR231"/>
    <mergeCell ref="AA225:AB225"/>
    <mergeCell ref="AE225:AF225"/>
    <mergeCell ref="AG225:AH225"/>
    <mergeCell ref="AI225:AJ225"/>
    <mergeCell ref="AL225:AM225"/>
    <mergeCell ref="AN225:AO225"/>
    <mergeCell ref="O225:P225"/>
    <mergeCell ref="Q225:R225"/>
    <mergeCell ref="S225:T225"/>
    <mergeCell ref="V225:W225"/>
    <mergeCell ref="X225:Y225"/>
    <mergeCell ref="AU228:AV228"/>
    <mergeCell ref="AW228:AZ228"/>
    <mergeCell ref="AU229:AV229"/>
    <mergeCell ref="AW229:AZ229"/>
    <mergeCell ref="AU226:AV226"/>
    <mergeCell ref="AW226:AZ226"/>
    <mergeCell ref="AU227:AV227"/>
    <mergeCell ref="AW227:AZ227"/>
    <mergeCell ref="AG226:AH226"/>
    <mergeCell ref="AI226:AJ226"/>
  </mergeCells>
  <phoneticPr fontId="7"/>
  <conditionalFormatting sqref="AA230:AD230 AS230:BE230">
    <cfRule type="expression" dxfId="208" priority="208">
      <formula>OR(#REF!=$B217,#REF!=$B217)</formula>
    </cfRule>
  </conditionalFormatting>
  <conditionalFormatting sqref="AD220 AA220:AB220 AA229:AD229 AS229:BE229 AS220:BE220">
    <cfRule type="expression" dxfId="207" priority="209">
      <formula>OR(#REF!=$B218,#REF!=$B218)</formula>
    </cfRule>
  </conditionalFormatting>
  <conditionalFormatting sqref="AQ230:AR230">
    <cfRule type="expression" dxfId="206" priority="206">
      <formula>OR(#REF!=$B217,#REF!=$B217)</formula>
    </cfRule>
  </conditionalFormatting>
  <conditionalFormatting sqref="AQ220:AR220 AQ229:AR229">
    <cfRule type="expression" dxfId="205" priority="207">
      <formula>OR(#REF!=$B218,#REF!=$B218)</formula>
    </cfRule>
  </conditionalFormatting>
  <conditionalFormatting sqref="BF18:BI18">
    <cfRule type="expression" dxfId="204" priority="205">
      <formula>INDIRECT(ADDRESS(ROW(),COLUMN()))=TRUNC(INDIRECT(ADDRESS(ROW(),COLUMN())))</formula>
    </cfRule>
  </conditionalFormatting>
  <conditionalFormatting sqref="BF20:BI20">
    <cfRule type="expression" dxfId="203" priority="204">
      <formula>INDIRECT(ADDRESS(ROW(),COLUMN()))=TRUNC(INDIRECT(ADDRESS(ROW(),COLUMN())))</formula>
    </cfRule>
  </conditionalFormatting>
  <conditionalFormatting sqref="BF22:BI22">
    <cfRule type="expression" dxfId="202" priority="203">
      <formula>INDIRECT(ADDRESS(ROW(),COLUMN()))=TRUNC(INDIRECT(ADDRESS(ROW(),COLUMN())))</formula>
    </cfRule>
  </conditionalFormatting>
  <conditionalFormatting sqref="BF24:BI24">
    <cfRule type="expression" dxfId="201" priority="202">
      <formula>INDIRECT(ADDRESS(ROW(),COLUMN()))=TRUNC(INDIRECT(ADDRESS(ROW(),COLUMN())))</formula>
    </cfRule>
  </conditionalFormatting>
  <conditionalFormatting sqref="BF26:BI26">
    <cfRule type="expression" dxfId="200" priority="201">
      <formula>INDIRECT(ADDRESS(ROW(),COLUMN()))=TRUNC(INDIRECT(ADDRESS(ROW(),COLUMN())))</formula>
    </cfRule>
  </conditionalFormatting>
  <conditionalFormatting sqref="BF28:BI28">
    <cfRule type="expression" dxfId="199" priority="200">
      <formula>INDIRECT(ADDRESS(ROW(),COLUMN()))=TRUNC(INDIRECT(ADDRESS(ROW(),COLUMN())))</formula>
    </cfRule>
  </conditionalFormatting>
  <conditionalFormatting sqref="BF30:BI30">
    <cfRule type="expression" dxfId="198" priority="199">
      <formula>INDIRECT(ADDRESS(ROW(),COLUMN()))=TRUNC(INDIRECT(ADDRESS(ROW(),COLUMN())))</formula>
    </cfRule>
  </conditionalFormatting>
  <conditionalFormatting sqref="BF32:BI32">
    <cfRule type="expression" dxfId="197" priority="198">
      <formula>INDIRECT(ADDRESS(ROW(),COLUMN()))=TRUNC(INDIRECT(ADDRESS(ROW(),COLUMN())))</formula>
    </cfRule>
  </conditionalFormatting>
  <conditionalFormatting sqref="BF34:BI34">
    <cfRule type="expression" dxfId="196" priority="197">
      <formula>INDIRECT(ADDRESS(ROW(),COLUMN()))=TRUNC(INDIRECT(ADDRESS(ROW(),COLUMN())))</formula>
    </cfRule>
  </conditionalFormatting>
  <conditionalFormatting sqref="BF36:BI36">
    <cfRule type="expression" dxfId="195" priority="196">
      <formula>INDIRECT(ADDRESS(ROW(),COLUMN()))=TRUNC(INDIRECT(ADDRESS(ROW(),COLUMN())))</formula>
    </cfRule>
  </conditionalFormatting>
  <conditionalFormatting sqref="BF38:BI38">
    <cfRule type="expression" dxfId="194" priority="195">
      <formula>INDIRECT(ADDRESS(ROW(),COLUMN()))=TRUNC(INDIRECT(ADDRESS(ROW(),COLUMN())))</formula>
    </cfRule>
  </conditionalFormatting>
  <conditionalFormatting sqref="BF40:BI40">
    <cfRule type="expression" dxfId="193" priority="194">
      <formula>INDIRECT(ADDRESS(ROW(),COLUMN()))=TRUNC(INDIRECT(ADDRESS(ROW(),COLUMN())))</formula>
    </cfRule>
  </conditionalFormatting>
  <conditionalFormatting sqref="BF42:BI42">
    <cfRule type="expression" dxfId="192" priority="193">
      <formula>INDIRECT(ADDRESS(ROW(),COLUMN()))=TRUNC(INDIRECT(ADDRESS(ROW(),COLUMN())))</formula>
    </cfRule>
  </conditionalFormatting>
  <conditionalFormatting sqref="BF44:BI44">
    <cfRule type="expression" dxfId="191" priority="192">
      <formula>INDIRECT(ADDRESS(ROW(),COLUMN()))=TRUNC(INDIRECT(ADDRESS(ROW(),COLUMN())))</formula>
    </cfRule>
  </conditionalFormatting>
  <conditionalFormatting sqref="BF46:BI46">
    <cfRule type="expression" dxfId="190" priority="191">
      <formula>INDIRECT(ADDRESS(ROW(),COLUMN()))=TRUNC(INDIRECT(ADDRESS(ROW(),COLUMN())))</formula>
    </cfRule>
  </conditionalFormatting>
  <conditionalFormatting sqref="BF48:BI48">
    <cfRule type="expression" dxfId="189" priority="190">
      <formula>INDIRECT(ADDRESS(ROW(),COLUMN()))=TRUNC(INDIRECT(ADDRESS(ROW(),COLUMN())))</formula>
    </cfRule>
  </conditionalFormatting>
  <conditionalFormatting sqref="BF50:BI50">
    <cfRule type="expression" dxfId="188" priority="189">
      <formula>INDIRECT(ADDRESS(ROW(),COLUMN()))=TRUNC(INDIRECT(ADDRESS(ROW(),COLUMN())))</formula>
    </cfRule>
  </conditionalFormatting>
  <conditionalFormatting sqref="BF52:BI52">
    <cfRule type="expression" dxfId="187" priority="188">
      <formula>INDIRECT(ADDRESS(ROW(),COLUMN()))=TRUNC(INDIRECT(ADDRESS(ROW(),COLUMN())))</formula>
    </cfRule>
  </conditionalFormatting>
  <conditionalFormatting sqref="BF54:BI54">
    <cfRule type="expression" dxfId="186" priority="187">
      <formula>INDIRECT(ADDRESS(ROW(),COLUMN()))=TRUNC(INDIRECT(ADDRESS(ROW(),COLUMN())))</formula>
    </cfRule>
  </conditionalFormatting>
  <conditionalFormatting sqref="BF56:BI56">
    <cfRule type="expression" dxfId="185" priority="186">
      <formula>INDIRECT(ADDRESS(ROW(),COLUMN()))=TRUNC(INDIRECT(ADDRESS(ROW(),COLUMN())))</formula>
    </cfRule>
  </conditionalFormatting>
  <conditionalFormatting sqref="BF58:BI58">
    <cfRule type="expression" dxfId="184" priority="185">
      <formula>INDIRECT(ADDRESS(ROW(),COLUMN()))=TRUNC(INDIRECT(ADDRESS(ROW(),COLUMN())))</formula>
    </cfRule>
  </conditionalFormatting>
  <conditionalFormatting sqref="BF60:BI60">
    <cfRule type="expression" dxfId="183" priority="184">
      <formula>INDIRECT(ADDRESS(ROW(),COLUMN()))=TRUNC(INDIRECT(ADDRESS(ROW(),COLUMN())))</formula>
    </cfRule>
  </conditionalFormatting>
  <conditionalFormatting sqref="BF62:BI62">
    <cfRule type="expression" dxfId="182" priority="183">
      <formula>INDIRECT(ADDRESS(ROW(),COLUMN()))=TRUNC(INDIRECT(ADDRESS(ROW(),COLUMN())))</formula>
    </cfRule>
  </conditionalFormatting>
  <conditionalFormatting sqref="BF64:BI64">
    <cfRule type="expression" dxfId="181" priority="182">
      <formula>INDIRECT(ADDRESS(ROW(),COLUMN()))=TRUNC(INDIRECT(ADDRESS(ROW(),COLUMN())))</formula>
    </cfRule>
  </conditionalFormatting>
  <conditionalFormatting sqref="BF66:BI66">
    <cfRule type="expression" dxfId="180" priority="181">
      <formula>INDIRECT(ADDRESS(ROW(),COLUMN()))=TRUNC(INDIRECT(ADDRESS(ROW(),COLUMN())))</formula>
    </cfRule>
  </conditionalFormatting>
  <conditionalFormatting sqref="BF68:BI68">
    <cfRule type="expression" dxfId="179" priority="180">
      <formula>INDIRECT(ADDRESS(ROW(),COLUMN()))=TRUNC(INDIRECT(ADDRESS(ROW(),COLUMN())))</formula>
    </cfRule>
  </conditionalFormatting>
  <conditionalFormatting sqref="BF70:BI70">
    <cfRule type="expression" dxfId="178" priority="179">
      <formula>INDIRECT(ADDRESS(ROW(),COLUMN()))=TRUNC(INDIRECT(ADDRESS(ROW(),COLUMN())))</formula>
    </cfRule>
  </conditionalFormatting>
  <conditionalFormatting sqref="BF72:BI72">
    <cfRule type="expression" dxfId="177" priority="178">
      <formula>INDIRECT(ADDRESS(ROW(),COLUMN()))=TRUNC(INDIRECT(ADDRESS(ROW(),COLUMN())))</formula>
    </cfRule>
  </conditionalFormatting>
  <conditionalFormatting sqref="BF74:BI74">
    <cfRule type="expression" dxfId="176" priority="177">
      <formula>INDIRECT(ADDRESS(ROW(),COLUMN()))=TRUNC(INDIRECT(ADDRESS(ROW(),COLUMN())))</formula>
    </cfRule>
  </conditionalFormatting>
  <conditionalFormatting sqref="AG226:AR226 AK222:AR225">
    <cfRule type="expression" dxfId="175" priority="175">
      <formula>INDIRECT(ADDRESS(ROW(),COLUMN()))=TRUNC(INDIRECT(ADDRESS(ROW(),COLUMN())))</formula>
    </cfRule>
  </conditionalFormatting>
  <conditionalFormatting sqref="Q222:AB226">
    <cfRule type="expression" dxfId="174" priority="176">
      <formula>INDIRECT(ADDRESS(ROW(),COLUMN()))=TRUNC(INDIRECT(ADDRESS(ROW(),COLUMN())))</formula>
    </cfRule>
  </conditionalFormatting>
  <conditionalFormatting sqref="O231:R231">
    <cfRule type="expression" dxfId="173" priority="174">
      <formula>INDIRECT(ADDRESS(ROW(),COLUMN()))=TRUNC(INDIRECT(ADDRESS(ROW(),COLUMN())))</formula>
    </cfRule>
  </conditionalFormatting>
  <conditionalFormatting sqref="AE231:AH231">
    <cfRule type="expression" dxfId="172" priority="173">
      <formula>INDIRECT(ADDRESS(ROW(),COLUMN()))=TRUNC(INDIRECT(ADDRESS(ROW(),COLUMN())))</formula>
    </cfRule>
  </conditionalFormatting>
  <conditionalFormatting sqref="AG222:AJ225">
    <cfRule type="expression" dxfId="171" priority="172">
      <formula>INDIRECT(ADDRESS(ROW(),COLUMN()))=TRUNC(INDIRECT(ADDRESS(ROW(),COLUMN())))</formula>
    </cfRule>
  </conditionalFormatting>
  <conditionalFormatting sqref="AA18:BE18">
    <cfRule type="expression" dxfId="170" priority="170">
      <formula>INDIRECT(ADDRESS(ROW(),COLUMN()))=TRUNC(INDIRECT(ADDRESS(ROW(),COLUMN())))</formula>
    </cfRule>
  </conditionalFormatting>
  <conditionalFormatting sqref="AA20:BE20">
    <cfRule type="expression" dxfId="169" priority="171">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69">
      <formula>INDIRECT(ADDRESS(ROW(),COLUMN()))=TRUNC(INDIRECT(ADDRESS(ROW(),COLUMN())))</formula>
    </cfRule>
  </conditionalFormatting>
  <conditionalFormatting sqref="AA24:BE24">
    <cfRule type="expression" dxfId="166" priority="168">
      <formula>INDIRECT(ADDRESS(ROW(),COLUMN()))=TRUNC(INDIRECT(ADDRESS(ROW(),COLUMN())))</formula>
    </cfRule>
  </conditionalFormatting>
  <conditionalFormatting sqref="AA26:BE26">
    <cfRule type="expression" dxfId="165" priority="167">
      <formula>INDIRECT(ADDRESS(ROW(),COLUMN()))=TRUNC(INDIRECT(ADDRESS(ROW(),COLUMN())))</formula>
    </cfRule>
  </conditionalFormatting>
  <conditionalFormatting sqref="AA28:BE28">
    <cfRule type="expression" dxfId="164" priority="166">
      <formula>INDIRECT(ADDRESS(ROW(),COLUMN()))=TRUNC(INDIRECT(ADDRESS(ROW(),COLUMN())))</formula>
    </cfRule>
  </conditionalFormatting>
  <conditionalFormatting sqref="AA30:BE30">
    <cfRule type="expression" dxfId="163" priority="165">
      <formula>INDIRECT(ADDRESS(ROW(),COLUMN()))=TRUNC(INDIRECT(ADDRESS(ROW(),COLUMN())))</formula>
    </cfRule>
  </conditionalFormatting>
  <conditionalFormatting sqref="AA32:BE32">
    <cfRule type="expression" dxfId="162" priority="164">
      <formula>INDIRECT(ADDRESS(ROW(),COLUMN()))=TRUNC(INDIRECT(ADDRESS(ROW(),COLUMN())))</formula>
    </cfRule>
  </conditionalFormatting>
  <conditionalFormatting sqref="AA34:BE34">
    <cfRule type="expression" dxfId="161" priority="163">
      <formula>INDIRECT(ADDRESS(ROW(),COLUMN()))=TRUNC(INDIRECT(ADDRESS(ROW(),COLUMN())))</formula>
    </cfRule>
  </conditionalFormatting>
  <conditionalFormatting sqref="AA36:BE36">
    <cfRule type="expression" dxfId="160" priority="162">
      <formula>INDIRECT(ADDRESS(ROW(),COLUMN()))=TRUNC(INDIRECT(ADDRESS(ROW(),COLUMN())))</formula>
    </cfRule>
  </conditionalFormatting>
  <conditionalFormatting sqref="AA38:BE38">
    <cfRule type="expression" dxfId="159" priority="161">
      <formula>INDIRECT(ADDRESS(ROW(),COLUMN()))=TRUNC(INDIRECT(ADDRESS(ROW(),COLUMN())))</formula>
    </cfRule>
  </conditionalFormatting>
  <conditionalFormatting sqref="AA40:BE40">
    <cfRule type="expression" dxfId="158" priority="160">
      <formula>INDIRECT(ADDRESS(ROW(),COLUMN()))=TRUNC(INDIRECT(ADDRESS(ROW(),COLUMN())))</formula>
    </cfRule>
  </conditionalFormatting>
  <conditionalFormatting sqref="AA42:BE42">
    <cfRule type="expression" dxfId="157" priority="159">
      <formula>INDIRECT(ADDRESS(ROW(),COLUMN()))=TRUNC(INDIRECT(ADDRESS(ROW(),COLUMN())))</formula>
    </cfRule>
  </conditionalFormatting>
  <conditionalFormatting sqref="AA44:BE44">
    <cfRule type="expression" dxfId="156" priority="158">
      <formula>INDIRECT(ADDRESS(ROW(),COLUMN()))=TRUNC(INDIRECT(ADDRESS(ROW(),COLUMN())))</formula>
    </cfRule>
  </conditionalFormatting>
  <conditionalFormatting sqref="AA46:BE46">
    <cfRule type="expression" dxfId="155" priority="157">
      <formula>INDIRECT(ADDRESS(ROW(),COLUMN()))=TRUNC(INDIRECT(ADDRESS(ROW(),COLUMN())))</formula>
    </cfRule>
  </conditionalFormatting>
  <conditionalFormatting sqref="AA48:BE48">
    <cfRule type="expression" dxfId="154" priority="156">
      <formula>INDIRECT(ADDRESS(ROW(),COLUMN()))=TRUNC(INDIRECT(ADDRESS(ROW(),COLUMN())))</formula>
    </cfRule>
  </conditionalFormatting>
  <conditionalFormatting sqref="AA50:BE50">
    <cfRule type="expression" dxfId="153" priority="155">
      <formula>INDIRECT(ADDRESS(ROW(),COLUMN()))=TRUNC(INDIRECT(ADDRESS(ROW(),COLUMN())))</formula>
    </cfRule>
  </conditionalFormatting>
  <conditionalFormatting sqref="AA52:BE52">
    <cfRule type="expression" dxfId="152" priority="154">
      <formula>INDIRECT(ADDRESS(ROW(),COLUMN()))=TRUNC(INDIRECT(ADDRESS(ROW(),COLUMN())))</formula>
    </cfRule>
  </conditionalFormatting>
  <conditionalFormatting sqref="AA54:BE54">
    <cfRule type="expression" dxfId="151" priority="153">
      <formula>INDIRECT(ADDRESS(ROW(),COLUMN()))=TRUNC(INDIRECT(ADDRESS(ROW(),COLUMN())))</formula>
    </cfRule>
  </conditionalFormatting>
  <conditionalFormatting sqref="AA56:BE56">
    <cfRule type="expression" dxfId="150" priority="152">
      <formula>INDIRECT(ADDRESS(ROW(),COLUMN()))=TRUNC(INDIRECT(ADDRESS(ROW(),COLUMN())))</formula>
    </cfRule>
  </conditionalFormatting>
  <conditionalFormatting sqref="AA58:BE58">
    <cfRule type="expression" dxfId="149" priority="151">
      <formula>INDIRECT(ADDRESS(ROW(),COLUMN()))=TRUNC(INDIRECT(ADDRESS(ROW(),COLUMN())))</formula>
    </cfRule>
  </conditionalFormatting>
  <conditionalFormatting sqref="AA60:BE60">
    <cfRule type="expression" dxfId="148" priority="150">
      <formula>INDIRECT(ADDRESS(ROW(),COLUMN()))=TRUNC(INDIRECT(ADDRESS(ROW(),COLUMN())))</formula>
    </cfRule>
  </conditionalFormatting>
  <conditionalFormatting sqref="AA62:BE62">
    <cfRule type="expression" dxfId="147" priority="149">
      <formula>INDIRECT(ADDRESS(ROW(),COLUMN()))=TRUNC(INDIRECT(ADDRESS(ROW(),COLUMN())))</formula>
    </cfRule>
  </conditionalFormatting>
  <conditionalFormatting sqref="AA64:BE64">
    <cfRule type="expression" dxfId="146" priority="148">
      <formula>INDIRECT(ADDRESS(ROW(),COLUMN()))=TRUNC(INDIRECT(ADDRESS(ROW(),COLUMN())))</formula>
    </cfRule>
  </conditionalFormatting>
  <conditionalFormatting sqref="AA66:BE66">
    <cfRule type="expression" dxfId="145" priority="147">
      <formula>INDIRECT(ADDRESS(ROW(),COLUMN()))=TRUNC(INDIRECT(ADDRESS(ROW(),COLUMN())))</formula>
    </cfRule>
  </conditionalFormatting>
  <conditionalFormatting sqref="AA68:BE68">
    <cfRule type="expression" dxfId="144" priority="146">
      <formula>INDIRECT(ADDRESS(ROW(),COLUMN()))=TRUNC(INDIRECT(ADDRESS(ROW(),COLUMN())))</formula>
    </cfRule>
  </conditionalFormatting>
  <conditionalFormatting sqref="AA70:BE70">
    <cfRule type="expression" dxfId="143" priority="145">
      <formula>INDIRECT(ADDRESS(ROW(),COLUMN()))=TRUNC(INDIRECT(ADDRESS(ROW(),COLUMN())))</formula>
    </cfRule>
  </conditionalFormatting>
  <conditionalFormatting sqref="AA72:BE72">
    <cfRule type="expression" dxfId="142" priority="144">
      <formula>INDIRECT(ADDRESS(ROW(),COLUMN()))=TRUNC(INDIRECT(ADDRESS(ROW(),COLUMN())))</formula>
    </cfRule>
  </conditionalFormatting>
  <conditionalFormatting sqref="AA74:BE74">
    <cfRule type="expression" dxfId="141" priority="143">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allowBlank="1" showInputMessage="1" showErrorMessage="1" error="入力可能範囲　32～40" sqref="BI10" xr:uid="{3D576120-C49E-44E3-9265-02A9EC354A6B}"/>
    <dataValidation type="list" allowBlank="1" showInputMessage="1" sqref="M17:N216" xr:uid="{A2B87067-6A31-4C3E-8013-7F0BFAC197AC}">
      <formula1>"A, B, C, D"</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19035A9F-576F-4AB3-B9EB-1009D56D97ED}">
      <formula1>シフト記号表</formula1>
    </dataValidation>
    <dataValidation type="list" errorStyle="warning" allowBlank="1" showInputMessage="1" error="リストにない場合のみ、入力してください。" sqref="O17:R216" xr:uid="{37CDDCE9-393E-479D-AD71-46B1186FD73E}">
      <formula1>INDIRECT(G17)</formula1>
    </dataValidation>
    <dataValidation type="list" allowBlank="1" showInputMessage="1" sqref="G17:H216" xr:uid="{173469E9-E9C1-4DD6-8240-B9F8B2E5DD8E}">
      <formula1>職種</formula1>
    </dataValidation>
    <dataValidation type="list" allowBlank="1" showInputMessage="1" showErrorMessage="1" sqref="BI4:BL4" xr:uid="{FAB2AF7A-D571-4F96-8384-4A32763BB219}">
      <formula1>"予定,実績,予定・実績"</formula1>
    </dataValidation>
    <dataValidation type="decimal" allowBlank="1" showInputMessage="1" showErrorMessage="1" error="入力可能範囲　32～40" sqref="BE6:BF6" xr:uid="{B71EE954-44AA-4ADD-BAE1-6C19C6ABE323}">
      <formula1>32</formula1>
      <formula2>40</formula2>
    </dataValidation>
    <dataValidation type="list" allowBlank="1" showInputMessage="1" showErrorMessage="1" sqref="AJ3:AJ4" xr:uid="{ED8F1B7B-8999-4E54-9AA9-8E4E2C863FDE}">
      <formula1>#REF!</formula1>
    </dataValidation>
    <dataValidation type="list" allowBlank="1" showInputMessage="1" showErrorMessage="1" sqref="BI3:BL3" xr:uid="{59490270-6254-4EE0-86EF-23D5029BF798}">
      <formula1>"４週,暦月"</formula1>
    </dataValidation>
    <dataValidation type="list" allowBlank="1" showInputMessage="1" showErrorMessage="1" sqref="V228:W228" xr:uid="{D807461D-C013-419F-97AF-65C197D6879A}">
      <formula1>"週,暦月"</formula1>
    </dataValidation>
    <dataValidation type="list" allowBlank="1" showInputMessage="1" sqref="C17:C230" xr:uid="{2B86136C-C6F6-40F3-8F66-1FB5ED7763E8}">
      <formula1>"◎,○"</formula1>
    </dataValidation>
  </dataValidations>
  <printOptions horizontalCentered="1"/>
  <pageMargins left="0.15748031496062992" right="0.15748031496062992" top="0.59055118110236227" bottom="0.27559055118110237" header="0.15748031496062992" footer="0.15748031496062992"/>
  <pageSetup paperSize="9" scale="41"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8BCCC07-2C46-4930-82CC-649BF917321E}">
          <x14:formula1>
            <xm:f>'プルダウン・リスト（従来型・ユニット型共通）'!$C$4:$C$17</xm:f>
          </x14:formula1>
          <xm:sqref>AX1:BM1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9FCF1-ACCC-4F45-966B-12C943EFB572}">
  <sheetPr>
    <tabColor rgb="FFFFFFCC"/>
    <pageSetUpPr fitToPage="1"/>
  </sheetPr>
  <dimension ref="B1:N54"/>
  <sheetViews>
    <sheetView zoomScale="70" zoomScaleNormal="70" workbookViewId="0"/>
  </sheetViews>
  <sheetFormatPr defaultColWidth="9" defaultRowHeight="25.5" x14ac:dyDescent="0.15"/>
  <cols>
    <col min="1" max="1" width="1.625" style="507" customWidth="1"/>
    <col min="2" max="2" width="5.625" style="506" customWidth="1"/>
    <col min="3" max="3" width="10.625" style="506" customWidth="1"/>
    <col min="4" max="4" width="10.625" style="506" hidden="1" customWidth="1"/>
    <col min="5" max="5" width="3.375" style="506" bestFit="1" customWidth="1"/>
    <col min="6" max="6" width="15.625" style="507" customWidth="1"/>
    <col min="7" max="7" width="3.375" style="507" bestFit="1" customWidth="1"/>
    <col min="8" max="8" width="15.625" style="507" customWidth="1"/>
    <col min="9" max="9" width="3.375" style="507" bestFit="1" customWidth="1"/>
    <col min="10" max="10" width="15.625" style="506" customWidth="1"/>
    <col min="11" max="11" width="3.375" style="507" bestFit="1" customWidth="1"/>
    <col min="12" max="12" width="15.625" style="507" customWidth="1"/>
    <col min="13" max="13" width="3.375" style="507" customWidth="1"/>
    <col min="14" max="14" width="50.625" style="507" customWidth="1"/>
    <col min="15" max="16384" width="9" style="507"/>
  </cols>
  <sheetData>
    <row r="1" spans="2:14" x14ac:dyDescent="0.15">
      <c r="B1" s="505" t="s">
        <v>1021</v>
      </c>
    </row>
    <row r="2" spans="2:14" x14ac:dyDescent="0.15">
      <c r="B2" s="508" t="s">
        <v>1022</v>
      </c>
      <c r="F2" s="509"/>
      <c r="G2" s="510"/>
      <c r="H2" s="510"/>
      <c r="I2" s="510"/>
      <c r="J2" s="511"/>
      <c r="K2" s="510"/>
      <c r="L2" s="510"/>
    </row>
    <row r="3" spans="2:14" x14ac:dyDescent="0.15">
      <c r="B3" s="509" t="s">
        <v>1023</v>
      </c>
      <c r="F3" s="511" t="s">
        <v>1024</v>
      </c>
      <c r="G3" s="510"/>
      <c r="H3" s="510"/>
      <c r="I3" s="510"/>
      <c r="J3" s="511"/>
      <c r="K3" s="510"/>
      <c r="L3" s="510"/>
    </row>
    <row r="4" spans="2:14" x14ac:dyDescent="0.15">
      <c r="B4" s="508"/>
      <c r="F4" s="1313" t="s">
        <v>1025</v>
      </c>
      <c r="G4" s="1313"/>
      <c r="H4" s="1313"/>
      <c r="I4" s="1313"/>
      <c r="J4" s="1313"/>
      <c r="K4" s="1313"/>
      <c r="L4" s="1313"/>
      <c r="N4" s="1313" t="s">
        <v>1026</v>
      </c>
    </row>
    <row r="5" spans="2:14" x14ac:dyDescent="0.15">
      <c r="B5" s="506" t="s">
        <v>964</v>
      </c>
      <c r="C5" s="506" t="s">
        <v>1003</v>
      </c>
      <c r="F5" s="506" t="s">
        <v>1027</v>
      </c>
      <c r="G5" s="506"/>
      <c r="H5" s="506" t="s">
        <v>1028</v>
      </c>
      <c r="J5" s="506" t="s">
        <v>1029</v>
      </c>
      <c r="L5" s="506" t="s">
        <v>1025</v>
      </c>
      <c r="N5" s="1313"/>
    </row>
    <row r="6" spans="2:14" x14ac:dyDescent="0.15">
      <c r="B6" s="512">
        <v>1</v>
      </c>
      <c r="C6" s="513" t="s">
        <v>1030</v>
      </c>
      <c r="D6" s="514" t="str">
        <f>C6</f>
        <v>a</v>
      </c>
      <c r="E6" s="512" t="s">
        <v>1031</v>
      </c>
      <c r="F6" s="515">
        <v>0.29166666666666669</v>
      </c>
      <c r="G6" s="512" t="s">
        <v>1032</v>
      </c>
      <c r="H6" s="515">
        <v>0.66666666666666663</v>
      </c>
      <c r="I6" s="516" t="s">
        <v>1033</v>
      </c>
      <c r="J6" s="515">
        <v>4.1666666666666664E-2</v>
      </c>
      <c r="K6" s="517" t="s">
        <v>944</v>
      </c>
      <c r="L6" s="518">
        <f>IF(OR(F6="",H6=""),"",(H6+IF(F6&gt;H6,1,0)-F6-J6)*24)</f>
        <v>7.9999999999999982</v>
      </c>
      <c r="N6" s="519"/>
    </row>
    <row r="7" spans="2:14" x14ac:dyDescent="0.15">
      <c r="B7" s="512">
        <v>2</v>
      </c>
      <c r="C7" s="513" t="s">
        <v>1034</v>
      </c>
      <c r="D7" s="514" t="str">
        <f t="shared" ref="D7:D38" si="0">C7</f>
        <v>b</v>
      </c>
      <c r="E7" s="512" t="s">
        <v>1031</v>
      </c>
      <c r="F7" s="515">
        <v>0.375</v>
      </c>
      <c r="G7" s="512" t="s">
        <v>1032</v>
      </c>
      <c r="H7" s="515">
        <v>0.75</v>
      </c>
      <c r="I7" s="516" t="s">
        <v>1033</v>
      </c>
      <c r="J7" s="515">
        <v>4.1666666666666664E-2</v>
      </c>
      <c r="K7" s="517" t="s">
        <v>944</v>
      </c>
      <c r="L7" s="518">
        <f>IF(OR(F7="",H7=""),"",(H7+IF(F7&gt;H7,1,0)-F7-J7)*24)</f>
        <v>8</v>
      </c>
      <c r="N7" s="519"/>
    </row>
    <row r="8" spans="2:14" x14ac:dyDescent="0.15">
      <c r="B8" s="512">
        <v>3</v>
      </c>
      <c r="C8" s="513" t="s">
        <v>1035</v>
      </c>
      <c r="D8" s="514" t="str">
        <f t="shared" si="0"/>
        <v>c</v>
      </c>
      <c r="E8" s="512" t="s">
        <v>1031</v>
      </c>
      <c r="F8" s="515">
        <v>0.41666666666666669</v>
      </c>
      <c r="G8" s="512" t="s">
        <v>1032</v>
      </c>
      <c r="H8" s="515">
        <v>0.79166666666666663</v>
      </c>
      <c r="I8" s="516" t="s">
        <v>1033</v>
      </c>
      <c r="J8" s="515">
        <v>4.1666666666666664E-2</v>
      </c>
      <c r="K8" s="517" t="s">
        <v>944</v>
      </c>
      <c r="L8" s="518">
        <f>IF(OR(F8="",H8=""),"",(H8+IF(F8&gt;H8,1,0)-F8-J8)*24)</f>
        <v>7.9999999999999982</v>
      </c>
      <c r="N8" s="519"/>
    </row>
    <row r="9" spans="2:14" x14ac:dyDescent="0.15">
      <c r="B9" s="512">
        <v>4</v>
      </c>
      <c r="C9" s="513" t="s">
        <v>1036</v>
      </c>
      <c r="D9" s="514" t="str">
        <f t="shared" si="0"/>
        <v>d</v>
      </c>
      <c r="E9" s="512" t="s">
        <v>1031</v>
      </c>
      <c r="F9" s="515">
        <v>0.5</v>
      </c>
      <c r="G9" s="512" t="s">
        <v>1032</v>
      </c>
      <c r="H9" s="515">
        <v>0.875</v>
      </c>
      <c r="I9" s="516" t="s">
        <v>1033</v>
      </c>
      <c r="J9" s="515">
        <v>4.1666666666666664E-2</v>
      </c>
      <c r="K9" s="517" t="s">
        <v>944</v>
      </c>
      <c r="L9" s="518">
        <f>IF(OR(F9="",H9=""),"",(H9+IF(F9&gt;H9,1,0)-F9-J9)*24)</f>
        <v>8</v>
      </c>
      <c r="N9" s="519"/>
    </row>
    <row r="10" spans="2:14" x14ac:dyDescent="0.15">
      <c r="B10" s="512">
        <v>5</v>
      </c>
      <c r="C10" s="513" t="s">
        <v>1037</v>
      </c>
      <c r="D10" s="514" t="str">
        <f t="shared" si="0"/>
        <v>e</v>
      </c>
      <c r="E10" s="512" t="s">
        <v>1031</v>
      </c>
      <c r="F10" s="515">
        <v>0.375</v>
      </c>
      <c r="G10" s="512" t="s">
        <v>1032</v>
      </c>
      <c r="H10" s="515">
        <v>0.54166666666666663</v>
      </c>
      <c r="I10" s="516" t="s">
        <v>1033</v>
      </c>
      <c r="J10" s="515">
        <v>0</v>
      </c>
      <c r="K10" s="517" t="s">
        <v>944</v>
      </c>
      <c r="L10" s="518">
        <f t="shared" ref="L10:L22" si="1">IF(OR(F10="",H10=""),"",(H10+IF(F10&gt;H10,1,0)-F10-J10)*24)</f>
        <v>3.9999999999999991</v>
      </c>
      <c r="N10" s="519"/>
    </row>
    <row r="11" spans="2:14" x14ac:dyDescent="0.15">
      <c r="B11" s="512">
        <v>6</v>
      </c>
      <c r="C11" s="513" t="s">
        <v>1038</v>
      </c>
      <c r="D11" s="514" t="str">
        <f t="shared" si="0"/>
        <v>f</v>
      </c>
      <c r="E11" s="512" t="s">
        <v>1031</v>
      </c>
      <c r="F11" s="515">
        <v>0.54166666666666663</v>
      </c>
      <c r="G11" s="512" t="s">
        <v>1032</v>
      </c>
      <c r="H11" s="515">
        <v>0.77083333333333337</v>
      </c>
      <c r="I11" s="516" t="s">
        <v>1033</v>
      </c>
      <c r="J11" s="515">
        <v>0</v>
      </c>
      <c r="K11" s="517" t="s">
        <v>944</v>
      </c>
      <c r="L11" s="518">
        <f>IF(OR(F11="",H11=""),"",(H11+IF(F11&gt;H11,1,0)-F11-J11)*24)</f>
        <v>5.5000000000000018</v>
      </c>
      <c r="N11" s="519"/>
    </row>
    <row r="12" spans="2:14" x14ac:dyDescent="0.15">
      <c r="B12" s="512">
        <v>7</v>
      </c>
      <c r="C12" s="513" t="s">
        <v>1039</v>
      </c>
      <c r="D12" s="514" t="str">
        <f t="shared" si="0"/>
        <v>g</v>
      </c>
      <c r="E12" s="512" t="s">
        <v>1031</v>
      </c>
      <c r="F12" s="515">
        <v>0.58333333333333337</v>
      </c>
      <c r="G12" s="512" t="s">
        <v>1032</v>
      </c>
      <c r="H12" s="515">
        <v>0.83333333333333337</v>
      </c>
      <c r="I12" s="516" t="s">
        <v>1033</v>
      </c>
      <c r="J12" s="515">
        <v>0</v>
      </c>
      <c r="K12" s="517" t="s">
        <v>944</v>
      </c>
      <c r="L12" s="518">
        <f t="shared" si="1"/>
        <v>6</v>
      </c>
      <c r="N12" s="519"/>
    </row>
    <row r="13" spans="2:14" x14ac:dyDescent="0.15">
      <c r="B13" s="512">
        <v>8</v>
      </c>
      <c r="C13" s="513" t="s">
        <v>1040</v>
      </c>
      <c r="D13" s="514" t="str">
        <f t="shared" si="0"/>
        <v>h</v>
      </c>
      <c r="E13" s="512" t="s">
        <v>1031</v>
      </c>
      <c r="F13" s="515">
        <v>0.66666666666666663</v>
      </c>
      <c r="G13" s="512" t="s">
        <v>1032</v>
      </c>
      <c r="H13" s="515">
        <v>0</v>
      </c>
      <c r="I13" s="516" t="s">
        <v>1033</v>
      </c>
      <c r="J13" s="515">
        <v>2.0833333333333332E-2</v>
      </c>
      <c r="K13" s="517" t="s">
        <v>944</v>
      </c>
      <c r="L13" s="518">
        <f t="shared" si="1"/>
        <v>7.5000000000000018</v>
      </c>
      <c r="N13" s="519" t="s">
        <v>1041</v>
      </c>
    </row>
    <row r="14" spans="2:14" x14ac:dyDescent="0.15">
      <c r="B14" s="512">
        <v>9</v>
      </c>
      <c r="C14" s="513" t="s">
        <v>1042</v>
      </c>
      <c r="D14" s="514" t="str">
        <f t="shared" si="0"/>
        <v>i</v>
      </c>
      <c r="E14" s="512" t="s">
        <v>1031</v>
      </c>
      <c r="F14" s="515">
        <v>0</v>
      </c>
      <c r="G14" s="512" t="s">
        <v>1032</v>
      </c>
      <c r="H14" s="515">
        <v>0.375</v>
      </c>
      <c r="I14" s="516" t="s">
        <v>1033</v>
      </c>
      <c r="J14" s="515">
        <v>2.0833333333333332E-2</v>
      </c>
      <c r="K14" s="517" t="s">
        <v>944</v>
      </c>
      <c r="L14" s="518">
        <f t="shared" si="1"/>
        <v>8.5</v>
      </c>
      <c r="N14" s="519" t="s">
        <v>1043</v>
      </c>
    </row>
    <row r="15" spans="2:14" x14ac:dyDescent="0.15">
      <c r="B15" s="512">
        <v>10</v>
      </c>
      <c r="C15" s="513" t="s">
        <v>1044</v>
      </c>
      <c r="D15" s="514" t="str">
        <f t="shared" si="0"/>
        <v>j</v>
      </c>
      <c r="E15" s="512" t="s">
        <v>1031</v>
      </c>
      <c r="F15" s="515"/>
      <c r="G15" s="512" t="s">
        <v>1032</v>
      </c>
      <c r="H15" s="515"/>
      <c r="I15" s="516" t="s">
        <v>1033</v>
      </c>
      <c r="J15" s="515">
        <v>0</v>
      </c>
      <c r="K15" s="517" t="s">
        <v>944</v>
      </c>
      <c r="L15" s="518" t="str">
        <f t="shared" si="1"/>
        <v/>
      </c>
      <c r="N15" s="519"/>
    </row>
    <row r="16" spans="2:14" x14ac:dyDescent="0.15">
      <c r="B16" s="512">
        <v>11</v>
      </c>
      <c r="C16" s="513" t="s">
        <v>1045</v>
      </c>
      <c r="D16" s="514" t="str">
        <f t="shared" si="0"/>
        <v>k</v>
      </c>
      <c r="E16" s="512" t="s">
        <v>1031</v>
      </c>
      <c r="F16" s="515"/>
      <c r="G16" s="512" t="s">
        <v>1032</v>
      </c>
      <c r="H16" s="515"/>
      <c r="I16" s="516" t="s">
        <v>1033</v>
      </c>
      <c r="J16" s="515">
        <v>0</v>
      </c>
      <c r="K16" s="517" t="s">
        <v>944</v>
      </c>
      <c r="L16" s="518" t="str">
        <f t="shared" si="1"/>
        <v/>
      </c>
      <c r="N16" s="519"/>
    </row>
    <row r="17" spans="2:14" x14ac:dyDescent="0.15">
      <c r="B17" s="512">
        <v>12</v>
      </c>
      <c r="C17" s="513" t="s">
        <v>1046</v>
      </c>
      <c r="D17" s="514" t="str">
        <f t="shared" si="0"/>
        <v>l</v>
      </c>
      <c r="E17" s="512" t="s">
        <v>1031</v>
      </c>
      <c r="F17" s="515"/>
      <c r="G17" s="512" t="s">
        <v>1032</v>
      </c>
      <c r="H17" s="515"/>
      <c r="I17" s="516" t="s">
        <v>1033</v>
      </c>
      <c r="J17" s="515">
        <v>0</v>
      </c>
      <c r="K17" s="517" t="s">
        <v>944</v>
      </c>
      <c r="L17" s="518" t="str">
        <f t="shared" si="1"/>
        <v/>
      </c>
      <c r="N17" s="519"/>
    </row>
    <row r="18" spans="2:14" x14ac:dyDescent="0.15">
      <c r="B18" s="512">
        <v>13</v>
      </c>
      <c r="C18" s="513" t="s">
        <v>1047</v>
      </c>
      <c r="D18" s="514" t="str">
        <f t="shared" si="0"/>
        <v>m</v>
      </c>
      <c r="E18" s="512" t="s">
        <v>1031</v>
      </c>
      <c r="F18" s="515"/>
      <c r="G18" s="512" t="s">
        <v>1032</v>
      </c>
      <c r="H18" s="515"/>
      <c r="I18" s="516" t="s">
        <v>1033</v>
      </c>
      <c r="J18" s="515">
        <v>0</v>
      </c>
      <c r="K18" s="517" t="s">
        <v>944</v>
      </c>
      <c r="L18" s="518" t="str">
        <f t="shared" si="1"/>
        <v/>
      </c>
      <c r="N18" s="519"/>
    </row>
    <row r="19" spans="2:14" x14ac:dyDescent="0.15">
      <c r="B19" s="512">
        <v>14</v>
      </c>
      <c r="C19" s="513" t="s">
        <v>1048</v>
      </c>
      <c r="D19" s="514" t="str">
        <f t="shared" si="0"/>
        <v>n</v>
      </c>
      <c r="E19" s="512" t="s">
        <v>1031</v>
      </c>
      <c r="F19" s="515"/>
      <c r="G19" s="512" t="s">
        <v>1032</v>
      </c>
      <c r="H19" s="515"/>
      <c r="I19" s="516" t="s">
        <v>1033</v>
      </c>
      <c r="J19" s="515">
        <v>0</v>
      </c>
      <c r="K19" s="517" t="s">
        <v>944</v>
      </c>
      <c r="L19" s="518" t="str">
        <f t="shared" si="1"/>
        <v/>
      </c>
      <c r="N19" s="519"/>
    </row>
    <row r="20" spans="2:14" x14ac:dyDescent="0.15">
      <c r="B20" s="512">
        <v>15</v>
      </c>
      <c r="C20" s="513" t="s">
        <v>1049</v>
      </c>
      <c r="D20" s="514" t="str">
        <f t="shared" si="0"/>
        <v>o</v>
      </c>
      <c r="E20" s="512" t="s">
        <v>1031</v>
      </c>
      <c r="F20" s="515"/>
      <c r="G20" s="512" t="s">
        <v>1032</v>
      </c>
      <c r="H20" s="515"/>
      <c r="I20" s="516" t="s">
        <v>1033</v>
      </c>
      <c r="J20" s="515">
        <v>0</v>
      </c>
      <c r="K20" s="517" t="s">
        <v>944</v>
      </c>
      <c r="L20" s="518" t="str">
        <f t="shared" si="1"/>
        <v/>
      </c>
      <c r="N20" s="519"/>
    </row>
    <row r="21" spans="2:14" x14ac:dyDescent="0.15">
      <c r="B21" s="512">
        <v>16</v>
      </c>
      <c r="C21" s="513" t="s">
        <v>1050</v>
      </c>
      <c r="D21" s="514" t="str">
        <f t="shared" si="0"/>
        <v>p</v>
      </c>
      <c r="E21" s="512" t="s">
        <v>1031</v>
      </c>
      <c r="F21" s="515"/>
      <c r="G21" s="512" t="s">
        <v>1032</v>
      </c>
      <c r="H21" s="515"/>
      <c r="I21" s="516" t="s">
        <v>1033</v>
      </c>
      <c r="J21" s="515">
        <v>0</v>
      </c>
      <c r="K21" s="517" t="s">
        <v>944</v>
      </c>
      <c r="L21" s="518" t="str">
        <f t="shared" si="1"/>
        <v/>
      </c>
      <c r="N21" s="519"/>
    </row>
    <row r="22" spans="2:14" x14ac:dyDescent="0.15">
      <c r="B22" s="512">
        <v>17</v>
      </c>
      <c r="C22" s="513" t="s">
        <v>1051</v>
      </c>
      <c r="D22" s="514" t="str">
        <f t="shared" si="0"/>
        <v>q</v>
      </c>
      <c r="E22" s="512" t="s">
        <v>1031</v>
      </c>
      <c r="F22" s="515"/>
      <c r="G22" s="512" t="s">
        <v>1032</v>
      </c>
      <c r="H22" s="515"/>
      <c r="I22" s="516" t="s">
        <v>1033</v>
      </c>
      <c r="J22" s="515">
        <v>0</v>
      </c>
      <c r="K22" s="517" t="s">
        <v>944</v>
      </c>
      <c r="L22" s="518" t="str">
        <f t="shared" si="1"/>
        <v/>
      </c>
      <c r="N22" s="519"/>
    </row>
    <row r="23" spans="2:14" x14ac:dyDescent="0.15">
      <c r="B23" s="512">
        <v>18</v>
      </c>
      <c r="C23" s="513" t="s">
        <v>1052</v>
      </c>
      <c r="D23" s="514" t="str">
        <f t="shared" si="0"/>
        <v>r</v>
      </c>
      <c r="E23" s="512" t="s">
        <v>1031</v>
      </c>
      <c r="F23" s="520"/>
      <c r="G23" s="512" t="s">
        <v>1032</v>
      </c>
      <c r="H23" s="520"/>
      <c r="I23" s="516" t="s">
        <v>1033</v>
      </c>
      <c r="J23" s="520"/>
      <c r="K23" s="517" t="s">
        <v>944</v>
      </c>
      <c r="L23" s="513">
        <v>1</v>
      </c>
      <c r="N23" s="519"/>
    </row>
    <row r="24" spans="2:14" x14ac:dyDescent="0.15">
      <c r="B24" s="512">
        <v>19</v>
      </c>
      <c r="C24" s="513" t="s">
        <v>1053</v>
      </c>
      <c r="D24" s="514" t="str">
        <f t="shared" si="0"/>
        <v>s</v>
      </c>
      <c r="E24" s="512" t="s">
        <v>1031</v>
      </c>
      <c r="F24" s="520"/>
      <c r="G24" s="512" t="s">
        <v>1032</v>
      </c>
      <c r="H24" s="520"/>
      <c r="I24" s="516" t="s">
        <v>1033</v>
      </c>
      <c r="J24" s="520"/>
      <c r="K24" s="517" t="s">
        <v>944</v>
      </c>
      <c r="L24" s="513">
        <v>2</v>
      </c>
      <c r="N24" s="519"/>
    </row>
    <row r="25" spans="2:14" x14ac:dyDescent="0.15">
      <c r="B25" s="512">
        <v>20</v>
      </c>
      <c r="C25" s="513" t="s">
        <v>1054</v>
      </c>
      <c r="D25" s="514" t="str">
        <f t="shared" si="0"/>
        <v>t</v>
      </c>
      <c r="E25" s="512" t="s">
        <v>1031</v>
      </c>
      <c r="F25" s="520"/>
      <c r="G25" s="512" t="s">
        <v>1032</v>
      </c>
      <c r="H25" s="520"/>
      <c r="I25" s="516" t="s">
        <v>1033</v>
      </c>
      <c r="J25" s="520"/>
      <c r="K25" s="517" t="s">
        <v>944</v>
      </c>
      <c r="L25" s="513">
        <v>3</v>
      </c>
      <c r="N25" s="519"/>
    </row>
    <row r="26" spans="2:14" x14ac:dyDescent="0.15">
      <c r="B26" s="512">
        <v>21</v>
      </c>
      <c r="C26" s="513" t="s">
        <v>1055</v>
      </c>
      <c r="D26" s="514" t="str">
        <f t="shared" si="0"/>
        <v>u</v>
      </c>
      <c r="E26" s="512" t="s">
        <v>1031</v>
      </c>
      <c r="F26" s="520"/>
      <c r="G26" s="512" t="s">
        <v>1032</v>
      </c>
      <c r="H26" s="520"/>
      <c r="I26" s="516" t="s">
        <v>1033</v>
      </c>
      <c r="J26" s="520"/>
      <c r="K26" s="517" t="s">
        <v>944</v>
      </c>
      <c r="L26" s="513">
        <v>4</v>
      </c>
      <c r="N26" s="519"/>
    </row>
    <row r="27" spans="2:14" x14ac:dyDescent="0.15">
      <c r="B27" s="512">
        <v>22</v>
      </c>
      <c r="C27" s="513" t="s">
        <v>1056</v>
      </c>
      <c r="D27" s="514" t="str">
        <f t="shared" si="0"/>
        <v>v</v>
      </c>
      <c r="E27" s="512" t="s">
        <v>1031</v>
      </c>
      <c r="F27" s="520"/>
      <c r="G27" s="512" t="s">
        <v>1032</v>
      </c>
      <c r="H27" s="520"/>
      <c r="I27" s="516" t="s">
        <v>1033</v>
      </c>
      <c r="J27" s="520"/>
      <c r="K27" s="517" t="s">
        <v>944</v>
      </c>
      <c r="L27" s="513">
        <v>5</v>
      </c>
      <c r="N27" s="519"/>
    </row>
    <row r="28" spans="2:14" x14ac:dyDescent="0.15">
      <c r="B28" s="512">
        <v>23</v>
      </c>
      <c r="C28" s="513" t="s">
        <v>1057</v>
      </c>
      <c r="D28" s="514" t="str">
        <f t="shared" si="0"/>
        <v>w</v>
      </c>
      <c r="E28" s="512" t="s">
        <v>1031</v>
      </c>
      <c r="F28" s="520"/>
      <c r="G28" s="512" t="s">
        <v>1032</v>
      </c>
      <c r="H28" s="520"/>
      <c r="I28" s="516" t="s">
        <v>1033</v>
      </c>
      <c r="J28" s="520"/>
      <c r="K28" s="517" t="s">
        <v>944</v>
      </c>
      <c r="L28" s="513">
        <v>6</v>
      </c>
      <c r="N28" s="519"/>
    </row>
    <row r="29" spans="2:14" x14ac:dyDescent="0.15">
      <c r="B29" s="512">
        <v>24</v>
      </c>
      <c r="C29" s="513" t="s">
        <v>1058</v>
      </c>
      <c r="D29" s="514" t="str">
        <f t="shared" si="0"/>
        <v>x</v>
      </c>
      <c r="E29" s="512" t="s">
        <v>1031</v>
      </c>
      <c r="F29" s="520"/>
      <c r="G29" s="512" t="s">
        <v>1032</v>
      </c>
      <c r="H29" s="520"/>
      <c r="I29" s="516" t="s">
        <v>1033</v>
      </c>
      <c r="J29" s="520"/>
      <c r="K29" s="517" t="s">
        <v>944</v>
      </c>
      <c r="L29" s="513">
        <v>7</v>
      </c>
      <c r="N29" s="519"/>
    </row>
    <row r="30" spans="2:14" x14ac:dyDescent="0.15">
      <c r="B30" s="512">
        <v>25</v>
      </c>
      <c r="C30" s="513" t="s">
        <v>1059</v>
      </c>
      <c r="D30" s="514" t="str">
        <f t="shared" si="0"/>
        <v>y</v>
      </c>
      <c r="E30" s="512" t="s">
        <v>1031</v>
      </c>
      <c r="F30" s="520"/>
      <c r="G30" s="512" t="s">
        <v>1032</v>
      </c>
      <c r="H30" s="520"/>
      <c r="I30" s="516" t="s">
        <v>1033</v>
      </c>
      <c r="J30" s="520"/>
      <c r="K30" s="517" t="s">
        <v>944</v>
      </c>
      <c r="L30" s="513">
        <v>8</v>
      </c>
      <c r="N30" s="519"/>
    </row>
    <row r="31" spans="2:14" x14ac:dyDescent="0.15">
      <c r="B31" s="512">
        <v>26</v>
      </c>
      <c r="C31" s="513" t="s">
        <v>1060</v>
      </c>
      <c r="D31" s="514" t="str">
        <f t="shared" si="0"/>
        <v>z</v>
      </c>
      <c r="E31" s="512" t="s">
        <v>1031</v>
      </c>
      <c r="F31" s="520"/>
      <c r="G31" s="512" t="s">
        <v>1032</v>
      </c>
      <c r="H31" s="520"/>
      <c r="I31" s="516" t="s">
        <v>1033</v>
      </c>
      <c r="J31" s="520"/>
      <c r="K31" s="517" t="s">
        <v>944</v>
      </c>
      <c r="L31" s="513">
        <v>1</v>
      </c>
      <c r="N31" s="519"/>
    </row>
    <row r="32" spans="2:14" x14ac:dyDescent="0.15">
      <c r="B32" s="512">
        <v>27</v>
      </c>
      <c r="C32" s="513" t="s">
        <v>1058</v>
      </c>
      <c r="D32" s="514" t="str">
        <f t="shared" si="0"/>
        <v>x</v>
      </c>
      <c r="E32" s="512" t="s">
        <v>1031</v>
      </c>
      <c r="F32" s="520"/>
      <c r="G32" s="512" t="s">
        <v>1032</v>
      </c>
      <c r="H32" s="520"/>
      <c r="I32" s="516" t="s">
        <v>1033</v>
      </c>
      <c r="J32" s="520"/>
      <c r="K32" s="517" t="s">
        <v>944</v>
      </c>
      <c r="L32" s="513">
        <v>2</v>
      </c>
      <c r="N32" s="519"/>
    </row>
    <row r="33" spans="2:14" x14ac:dyDescent="0.15">
      <c r="B33" s="512">
        <v>28</v>
      </c>
      <c r="C33" s="513" t="s">
        <v>1061</v>
      </c>
      <c r="D33" s="514" t="str">
        <f t="shared" si="0"/>
        <v>aa</v>
      </c>
      <c r="E33" s="512" t="s">
        <v>1031</v>
      </c>
      <c r="F33" s="520"/>
      <c r="G33" s="512" t="s">
        <v>1032</v>
      </c>
      <c r="H33" s="520"/>
      <c r="I33" s="516" t="s">
        <v>1033</v>
      </c>
      <c r="J33" s="520"/>
      <c r="K33" s="517" t="s">
        <v>944</v>
      </c>
      <c r="L33" s="513">
        <v>3</v>
      </c>
      <c r="N33" s="519"/>
    </row>
    <row r="34" spans="2:14" x14ac:dyDescent="0.15">
      <c r="B34" s="512">
        <v>29</v>
      </c>
      <c r="C34" s="513" t="s">
        <v>1062</v>
      </c>
      <c r="D34" s="514" t="str">
        <f t="shared" si="0"/>
        <v>ab</v>
      </c>
      <c r="E34" s="512" t="s">
        <v>1031</v>
      </c>
      <c r="F34" s="520"/>
      <c r="G34" s="512" t="s">
        <v>1032</v>
      </c>
      <c r="H34" s="520"/>
      <c r="I34" s="516" t="s">
        <v>1033</v>
      </c>
      <c r="J34" s="520"/>
      <c r="K34" s="517" t="s">
        <v>944</v>
      </c>
      <c r="L34" s="513">
        <v>4</v>
      </c>
      <c r="N34" s="519"/>
    </row>
    <row r="35" spans="2:14" x14ac:dyDescent="0.15">
      <c r="B35" s="512">
        <v>30</v>
      </c>
      <c r="C35" s="513" t="s">
        <v>1063</v>
      </c>
      <c r="D35" s="514" t="str">
        <f t="shared" si="0"/>
        <v>ac</v>
      </c>
      <c r="E35" s="512" t="s">
        <v>1031</v>
      </c>
      <c r="F35" s="520"/>
      <c r="G35" s="512" t="s">
        <v>1032</v>
      </c>
      <c r="H35" s="520"/>
      <c r="I35" s="516" t="s">
        <v>1033</v>
      </c>
      <c r="J35" s="520"/>
      <c r="K35" s="517" t="s">
        <v>944</v>
      </c>
      <c r="L35" s="513">
        <v>5</v>
      </c>
      <c r="N35" s="519"/>
    </row>
    <row r="36" spans="2:14" x14ac:dyDescent="0.15">
      <c r="B36" s="512">
        <v>31</v>
      </c>
      <c r="C36" s="513" t="s">
        <v>1064</v>
      </c>
      <c r="D36" s="514" t="str">
        <f t="shared" si="0"/>
        <v>ad</v>
      </c>
      <c r="E36" s="512" t="s">
        <v>1031</v>
      </c>
      <c r="F36" s="520"/>
      <c r="G36" s="512" t="s">
        <v>1032</v>
      </c>
      <c r="H36" s="520"/>
      <c r="I36" s="516" t="s">
        <v>1033</v>
      </c>
      <c r="J36" s="520"/>
      <c r="K36" s="517" t="s">
        <v>944</v>
      </c>
      <c r="L36" s="513">
        <v>6</v>
      </c>
      <c r="N36" s="519"/>
    </row>
    <row r="37" spans="2:14" x14ac:dyDescent="0.15">
      <c r="B37" s="512">
        <v>32</v>
      </c>
      <c r="C37" s="513" t="s">
        <v>1065</v>
      </c>
      <c r="D37" s="514" t="str">
        <f t="shared" si="0"/>
        <v>ae</v>
      </c>
      <c r="E37" s="512" t="s">
        <v>1031</v>
      </c>
      <c r="F37" s="520"/>
      <c r="G37" s="512" t="s">
        <v>1032</v>
      </c>
      <c r="H37" s="520"/>
      <c r="I37" s="516" t="s">
        <v>1033</v>
      </c>
      <c r="J37" s="520"/>
      <c r="K37" s="517" t="s">
        <v>944</v>
      </c>
      <c r="L37" s="513">
        <v>7</v>
      </c>
      <c r="N37" s="519"/>
    </row>
    <row r="38" spans="2:14" x14ac:dyDescent="0.15">
      <c r="B38" s="512">
        <v>33</v>
      </c>
      <c r="C38" s="513" t="s">
        <v>1066</v>
      </c>
      <c r="D38" s="514" t="str">
        <f t="shared" si="0"/>
        <v>af</v>
      </c>
      <c r="E38" s="512" t="s">
        <v>1031</v>
      </c>
      <c r="F38" s="520"/>
      <c r="G38" s="512" t="s">
        <v>1032</v>
      </c>
      <c r="H38" s="520"/>
      <c r="I38" s="516" t="s">
        <v>1033</v>
      </c>
      <c r="J38" s="520"/>
      <c r="K38" s="517" t="s">
        <v>944</v>
      </c>
      <c r="L38" s="513">
        <v>8</v>
      </c>
      <c r="N38" s="519"/>
    </row>
    <row r="39" spans="2:14" x14ac:dyDescent="0.15">
      <c r="B39" s="512">
        <v>34</v>
      </c>
      <c r="C39" s="521" t="s">
        <v>1067</v>
      </c>
      <c r="D39" s="514"/>
      <c r="E39" s="512" t="s">
        <v>1031</v>
      </c>
      <c r="F39" s="515">
        <v>0.29166666666666669</v>
      </c>
      <c r="G39" s="512" t="s">
        <v>1032</v>
      </c>
      <c r="H39" s="515">
        <v>0.39583333333333331</v>
      </c>
      <c r="I39" s="516" t="s">
        <v>1033</v>
      </c>
      <c r="J39" s="515">
        <v>0</v>
      </c>
      <c r="K39" s="517" t="s">
        <v>944</v>
      </c>
      <c r="L39" s="518">
        <f t="shared" ref="L39:L40" si="2">IF(OR(F39="",H39=""),"",(H39+IF(F39&gt;H39,1,0)-F39-J39)*24)</f>
        <v>2.4999999999999991</v>
      </c>
      <c r="N39" s="519"/>
    </row>
    <row r="40" spans="2:14" x14ac:dyDescent="0.15">
      <c r="B40" s="512"/>
      <c r="C40" s="522" t="s">
        <v>1000</v>
      </c>
      <c r="D40" s="514"/>
      <c r="E40" s="512" t="s">
        <v>1031</v>
      </c>
      <c r="F40" s="515">
        <v>0.6875</v>
      </c>
      <c r="G40" s="512" t="s">
        <v>1032</v>
      </c>
      <c r="H40" s="515">
        <v>0.83333333333333337</v>
      </c>
      <c r="I40" s="516" t="s">
        <v>1033</v>
      </c>
      <c r="J40" s="515">
        <v>0</v>
      </c>
      <c r="K40" s="517" t="s">
        <v>944</v>
      </c>
      <c r="L40" s="518">
        <f t="shared" si="2"/>
        <v>3.5000000000000009</v>
      </c>
      <c r="N40" s="519"/>
    </row>
    <row r="41" spans="2:14" x14ac:dyDescent="0.15">
      <c r="B41" s="512"/>
      <c r="C41" s="523" t="s">
        <v>1000</v>
      </c>
      <c r="D41" s="514" t="str">
        <f>C39</f>
        <v>ag</v>
      </c>
      <c r="E41" s="512" t="s">
        <v>1031</v>
      </c>
      <c r="F41" s="515" t="s">
        <v>1000</v>
      </c>
      <c r="G41" s="512" t="s">
        <v>1032</v>
      </c>
      <c r="H41" s="515" t="s">
        <v>1000</v>
      </c>
      <c r="I41" s="516" t="s">
        <v>1033</v>
      </c>
      <c r="J41" s="515" t="s">
        <v>1000</v>
      </c>
      <c r="K41" s="517" t="s">
        <v>944</v>
      </c>
      <c r="L41" s="518">
        <f>IF(OR(L39="",L40=""),"",L39+L40)</f>
        <v>6</v>
      </c>
      <c r="N41" s="519" t="s">
        <v>1068</v>
      </c>
    </row>
    <row r="42" spans="2:14" x14ac:dyDescent="0.15">
      <c r="B42" s="512"/>
      <c r="C42" s="521" t="s">
        <v>1069</v>
      </c>
      <c r="D42" s="514"/>
      <c r="E42" s="512" t="s">
        <v>1031</v>
      </c>
      <c r="F42" s="515"/>
      <c r="G42" s="512" t="s">
        <v>1032</v>
      </c>
      <c r="H42" s="515"/>
      <c r="I42" s="516" t="s">
        <v>1033</v>
      </c>
      <c r="J42" s="515">
        <v>0</v>
      </c>
      <c r="K42" s="517" t="s">
        <v>944</v>
      </c>
      <c r="L42" s="518" t="str">
        <f t="shared" ref="L42:L43" si="3">IF(OR(F42="",H42=""),"",(H42+IF(F42&gt;H42,1,0)-F42-J42)*24)</f>
        <v/>
      </c>
      <c r="N42" s="519"/>
    </row>
    <row r="43" spans="2:14" x14ac:dyDescent="0.15">
      <c r="B43" s="512">
        <v>35</v>
      </c>
      <c r="C43" s="522" t="s">
        <v>1000</v>
      </c>
      <c r="D43" s="514"/>
      <c r="E43" s="512" t="s">
        <v>1031</v>
      </c>
      <c r="F43" s="515"/>
      <c r="G43" s="512" t="s">
        <v>1032</v>
      </c>
      <c r="H43" s="515"/>
      <c r="I43" s="516" t="s">
        <v>1033</v>
      </c>
      <c r="J43" s="515">
        <v>0</v>
      </c>
      <c r="K43" s="517" t="s">
        <v>944</v>
      </c>
      <c r="L43" s="518" t="str">
        <f t="shared" si="3"/>
        <v/>
      </c>
      <c r="N43" s="519"/>
    </row>
    <row r="44" spans="2:14" x14ac:dyDescent="0.15">
      <c r="B44" s="512"/>
      <c r="C44" s="523" t="s">
        <v>1000</v>
      </c>
      <c r="D44" s="514" t="str">
        <f>C42</f>
        <v>ah</v>
      </c>
      <c r="E44" s="512" t="s">
        <v>1031</v>
      </c>
      <c r="F44" s="515" t="s">
        <v>1000</v>
      </c>
      <c r="G44" s="512" t="s">
        <v>1032</v>
      </c>
      <c r="H44" s="515" t="s">
        <v>1000</v>
      </c>
      <c r="I44" s="516" t="s">
        <v>1033</v>
      </c>
      <c r="J44" s="515" t="s">
        <v>1000</v>
      </c>
      <c r="K44" s="517" t="s">
        <v>944</v>
      </c>
      <c r="L44" s="518" t="str">
        <f>IF(OR(L42="",L43=""),"",L42+L43)</f>
        <v/>
      </c>
      <c r="N44" s="519" t="s">
        <v>1070</v>
      </c>
    </row>
    <row r="45" spans="2:14" x14ac:dyDescent="0.15">
      <c r="B45" s="512"/>
      <c r="C45" s="521" t="s">
        <v>1071</v>
      </c>
      <c r="D45" s="514"/>
      <c r="E45" s="512" t="s">
        <v>1031</v>
      </c>
      <c r="F45" s="515"/>
      <c r="G45" s="512" t="s">
        <v>1032</v>
      </c>
      <c r="H45" s="515"/>
      <c r="I45" s="516" t="s">
        <v>1033</v>
      </c>
      <c r="J45" s="515">
        <v>0</v>
      </c>
      <c r="K45" s="517" t="s">
        <v>944</v>
      </c>
      <c r="L45" s="518" t="str">
        <f t="shared" ref="L45:L46" si="4">IF(OR(F45="",H45=""),"",(H45+IF(F45&gt;H45,1,0)-F45-J45)*24)</f>
        <v/>
      </c>
      <c r="N45" s="519"/>
    </row>
    <row r="46" spans="2:14" x14ac:dyDescent="0.15">
      <c r="B46" s="512">
        <v>36</v>
      </c>
      <c r="C46" s="522" t="s">
        <v>1000</v>
      </c>
      <c r="D46" s="514"/>
      <c r="E46" s="512" t="s">
        <v>1031</v>
      </c>
      <c r="F46" s="515"/>
      <c r="G46" s="512" t="s">
        <v>1032</v>
      </c>
      <c r="H46" s="515"/>
      <c r="I46" s="516" t="s">
        <v>1033</v>
      </c>
      <c r="J46" s="515">
        <v>0</v>
      </c>
      <c r="K46" s="517" t="s">
        <v>944</v>
      </c>
      <c r="L46" s="518" t="str">
        <f t="shared" si="4"/>
        <v/>
      </c>
      <c r="N46" s="519"/>
    </row>
    <row r="47" spans="2:14" x14ac:dyDescent="0.15">
      <c r="B47" s="512"/>
      <c r="C47" s="523" t="s">
        <v>1000</v>
      </c>
      <c r="D47" s="514" t="str">
        <f>C45</f>
        <v>ai</v>
      </c>
      <c r="E47" s="512" t="s">
        <v>1031</v>
      </c>
      <c r="F47" s="515" t="s">
        <v>1000</v>
      </c>
      <c r="G47" s="512" t="s">
        <v>1032</v>
      </c>
      <c r="H47" s="515" t="s">
        <v>1000</v>
      </c>
      <c r="I47" s="516" t="s">
        <v>1033</v>
      </c>
      <c r="J47" s="515" t="s">
        <v>1000</v>
      </c>
      <c r="K47" s="517" t="s">
        <v>944</v>
      </c>
      <c r="L47" s="518" t="str">
        <f>IF(OR(L45="",L46=""),"",L45+L46)</f>
        <v/>
      </c>
      <c r="N47" s="519" t="s">
        <v>1070</v>
      </c>
    </row>
    <row r="49" spans="3:4" x14ac:dyDescent="0.15">
      <c r="C49" s="508" t="s">
        <v>1072</v>
      </c>
      <c r="D49" s="508"/>
    </row>
    <row r="50" spans="3:4" x14ac:dyDescent="0.15">
      <c r="C50" s="508" t="s">
        <v>1073</v>
      </c>
      <c r="D50" s="508"/>
    </row>
    <row r="51" spans="3:4" x14ac:dyDescent="0.15">
      <c r="C51" s="508" t="s">
        <v>1074</v>
      </c>
      <c r="D51" s="508"/>
    </row>
    <row r="52" spans="3:4" x14ac:dyDescent="0.15">
      <c r="C52" s="508" t="s">
        <v>1075</v>
      </c>
      <c r="D52" s="508"/>
    </row>
    <row r="53" spans="3:4" x14ac:dyDescent="0.15">
      <c r="C53" s="508" t="s">
        <v>1076</v>
      </c>
      <c r="D53" s="508"/>
    </row>
    <row r="54" spans="3:4" x14ac:dyDescent="0.15">
      <c r="C54" s="508" t="s">
        <v>1077</v>
      </c>
      <c r="D54" s="508"/>
    </row>
  </sheetData>
  <sheetProtection insertRows="0" deleteRows="0"/>
  <mergeCells count="2">
    <mergeCell ref="F4:L4"/>
    <mergeCell ref="N4:N5"/>
  </mergeCells>
  <phoneticPr fontId="7"/>
  <printOptions horizontalCentered="1"/>
  <pageMargins left="0.70866141732283472" right="0.70866141732283472" top="0.55118110236220474" bottom="0.35433070866141736"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38664-4B88-4A6F-93CE-DACE8DF8DAE2}">
  <sheetPr>
    <tabColor rgb="FFCCFFCC"/>
    <pageSetUpPr fitToPage="1"/>
  </sheetPr>
  <dimension ref="B1:BB120"/>
  <sheetViews>
    <sheetView zoomScale="80" zoomScaleNormal="80" workbookViewId="0"/>
  </sheetViews>
  <sheetFormatPr defaultColWidth="9" defaultRowHeight="18.75" x14ac:dyDescent="0.15"/>
  <cols>
    <col min="1" max="1" width="1.375" style="524" customWidth="1"/>
    <col min="2" max="3" width="9" style="524"/>
    <col min="4" max="4" width="40.625" style="524" customWidth="1"/>
    <col min="5" max="16384" width="9" style="524"/>
  </cols>
  <sheetData>
    <row r="1" spans="2:11" x14ac:dyDescent="0.15">
      <c r="B1" s="524" t="s">
        <v>1078</v>
      </c>
      <c r="D1" s="525"/>
      <c r="E1" s="525"/>
      <c r="F1" s="525"/>
    </row>
    <row r="2" spans="2:11" s="527" customFormat="1" ht="20.25" customHeight="1" x14ac:dyDescent="0.15">
      <c r="B2" s="526" t="s">
        <v>1079</v>
      </c>
      <c r="C2" s="526"/>
      <c r="D2" s="525"/>
      <c r="E2" s="525"/>
      <c r="F2" s="525"/>
    </row>
    <row r="3" spans="2:11" s="527" customFormat="1" ht="20.25" customHeight="1" x14ac:dyDescent="0.15">
      <c r="B3" s="526"/>
      <c r="C3" s="526"/>
      <c r="D3" s="525"/>
      <c r="E3" s="525"/>
      <c r="F3" s="525"/>
    </row>
    <row r="4" spans="2:11" s="529" customFormat="1" ht="20.25" customHeight="1" x14ac:dyDescent="0.15">
      <c r="B4" s="528"/>
      <c r="C4" s="525" t="s">
        <v>1080</v>
      </c>
      <c r="D4" s="525"/>
      <c r="F4" s="1314" t="s">
        <v>1081</v>
      </c>
      <c r="G4" s="1314"/>
      <c r="H4" s="1314"/>
      <c r="I4" s="1314"/>
      <c r="J4" s="1314"/>
      <c r="K4" s="1314"/>
    </row>
    <row r="5" spans="2:11" s="529" customFormat="1" ht="20.25" customHeight="1" x14ac:dyDescent="0.15">
      <c r="B5" s="530"/>
      <c r="C5" s="525" t="s">
        <v>1082</v>
      </c>
      <c r="D5" s="525"/>
      <c r="F5" s="1314"/>
      <c r="G5" s="1314"/>
      <c r="H5" s="1314"/>
      <c r="I5" s="1314"/>
      <c r="J5" s="1314"/>
      <c r="K5" s="1314"/>
    </row>
    <row r="6" spans="2:11" s="527" customFormat="1" ht="20.25" customHeight="1" x14ac:dyDescent="0.15">
      <c r="B6" s="531" t="s">
        <v>1083</v>
      </c>
      <c r="C6" s="525"/>
      <c r="D6" s="525"/>
      <c r="E6" s="472"/>
      <c r="F6" s="532"/>
    </row>
    <row r="7" spans="2:11" s="527" customFormat="1" ht="20.25" customHeight="1" x14ac:dyDescent="0.15">
      <c r="B7" s="526"/>
      <c r="C7" s="526"/>
      <c r="D7" s="525"/>
      <c r="E7" s="472"/>
      <c r="F7" s="532"/>
    </row>
    <row r="8" spans="2:11" s="527" customFormat="1" ht="20.25" customHeight="1" x14ac:dyDescent="0.15">
      <c r="B8" s="525" t="s">
        <v>1084</v>
      </c>
      <c r="C8" s="526"/>
      <c r="D8" s="525"/>
      <c r="E8" s="472"/>
      <c r="F8" s="532"/>
    </row>
    <row r="9" spans="2:11" s="527" customFormat="1" ht="20.25" customHeight="1" x14ac:dyDescent="0.15">
      <c r="B9" s="526"/>
      <c r="C9" s="526"/>
      <c r="D9" s="525"/>
      <c r="E9" s="525"/>
      <c r="F9" s="525"/>
    </row>
    <row r="10" spans="2:11" s="527" customFormat="1" ht="20.25" customHeight="1" x14ac:dyDescent="0.15">
      <c r="B10" s="525" t="s">
        <v>1085</v>
      </c>
      <c r="C10" s="526"/>
      <c r="D10" s="525"/>
      <c r="E10" s="525"/>
      <c r="F10" s="525"/>
    </row>
    <row r="11" spans="2:11" s="527" customFormat="1" ht="20.25" customHeight="1" x14ac:dyDescent="0.15">
      <c r="B11" s="525"/>
      <c r="C11" s="526"/>
      <c r="D11" s="525"/>
    </row>
    <row r="12" spans="2:11" s="527" customFormat="1" ht="20.25" customHeight="1" x14ac:dyDescent="0.15">
      <c r="B12" s="525" t="s">
        <v>1086</v>
      </c>
      <c r="C12" s="526"/>
      <c r="D12" s="525"/>
    </row>
    <row r="13" spans="2:11" s="527" customFormat="1" ht="20.25" customHeight="1" x14ac:dyDescent="0.15">
      <c r="B13" s="525"/>
      <c r="C13" s="526"/>
      <c r="D13" s="525"/>
    </row>
    <row r="14" spans="2:11" s="527" customFormat="1" ht="20.25" customHeight="1" x14ac:dyDescent="0.15">
      <c r="B14" s="525" t="s">
        <v>1087</v>
      </c>
      <c r="C14" s="526"/>
      <c r="D14" s="525"/>
    </row>
    <row r="15" spans="2:11" s="527" customFormat="1" ht="20.25" customHeight="1" x14ac:dyDescent="0.15">
      <c r="B15" s="525"/>
      <c r="C15" s="526"/>
      <c r="D15" s="525"/>
    </row>
    <row r="16" spans="2:11" s="527" customFormat="1" ht="20.25" customHeight="1" x14ac:dyDescent="0.15">
      <c r="B16" s="525" t="s">
        <v>1088</v>
      </c>
      <c r="C16" s="526"/>
      <c r="D16" s="525"/>
    </row>
    <row r="17" spans="2:4" s="527" customFormat="1" ht="20.25" customHeight="1" x14ac:dyDescent="0.15">
      <c r="B17" s="525" t="s">
        <v>1089</v>
      </c>
      <c r="C17" s="526"/>
      <c r="D17" s="525"/>
    </row>
    <row r="18" spans="2:4" s="527" customFormat="1" ht="20.25" customHeight="1" x14ac:dyDescent="0.15">
      <c r="B18" s="525"/>
      <c r="C18" s="526"/>
      <c r="D18" s="525"/>
    </row>
    <row r="19" spans="2:4" s="527" customFormat="1" ht="20.25" customHeight="1" x14ac:dyDescent="0.15">
      <c r="B19" s="525" t="s">
        <v>1090</v>
      </c>
      <c r="C19" s="526"/>
      <c r="D19" s="525"/>
    </row>
    <row r="20" spans="2:4" s="527" customFormat="1" ht="20.25" customHeight="1" x14ac:dyDescent="0.15">
      <c r="B20" s="525" t="s">
        <v>1091</v>
      </c>
      <c r="C20" s="526"/>
      <c r="D20" s="525"/>
    </row>
    <row r="21" spans="2:4" s="527" customFormat="1" ht="20.25" customHeight="1" x14ac:dyDescent="0.15">
      <c r="B21" s="525" t="s">
        <v>1092</v>
      </c>
      <c r="C21" s="526"/>
      <c r="D21" s="525"/>
    </row>
    <row r="22" spans="2:4" s="527" customFormat="1" ht="20.25" customHeight="1" x14ac:dyDescent="0.15">
      <c r="B22" s="525"/>
      <c r="C22" s="526"/>
      <c r="D22" s="525"/>
    </row>
    <row r="23" spans="2:4" s="527" customFormat="1" ht="20.25" customHeight="1" x14ac:dyDescent="0.15">
      <c r="B23" s="525" t="s">
        <v>1093</v>
      </c>
      <c r="C23" s="526"/>
      <c r="D23" s="525"/>
    </row>
    <row r="24" spans="2:4" s="527" customFormat="1" ht="20.25" customHeight="1" x14ac:dyDescent="0.15">
      <c r="B24" s="525" t="s">
        <v>1094</v>
      </c>
      <c r="C24" s="526"/>
      <c r="D24" s="525"/>
    </row>
    <row r="25" spans="2:4" s="527" customFormat="1" ht="20.25" customHeight="1" x14ac:dyDescent="0.15">
      <c r="B25" s="525" t="s">
        <v>1095</v>
      </c>
      <c r="C25" s="526"/>
      <c r="D25" s="525"/>
    </row>
    <row r="26" spans="2:4" s="527" customFormat="1" ht="20.25" customHeight="1" x14ac:dyDescent="0.15">
      <c r="B26" s="525" t="s">
        <v>1096</v>
      </c>
      <c r="C26" s="526"/>
      <c r="D26" s="525"/>
    </row>
    <row r="27" spans="2:4" s="527" customFormat="1" ht="20.25" customHeight="1" x14ac:dyDescent="0.15">
      <c r="B27" s="525"/>
      <c r="C27" s="525"/>
      <c r="D27" s="525"/>
    </row>
    <row r="28" spans="2:4" s="527" customFormat="1" ht="17.25" customHeight="1" x14ac:dyDescent="0.15">
      <c r="B28" s="525" t="s">
        <v>1097</v>
      </c>
      <c r="C28" s="525"/>
      <c r="D28" s="525"/>
    </row>
    <row r="29" spans="2:4" s="527" customFormat="1" ht="17.25" customHeight="1" x14ac:dyDescent="0.15">
      <c r="B29" s="525" t="s">
        <v>1098</v>
      </c>
      <c r="C29" s="525"/>
      <c r="D29" s="525"/>
    </row>
    <row r="30" spans="2:4" s="527" customFormat="1" ht="17.25" customHeight="1" x14ac:dyDescent="0.15">
      <c r="B30" s="525"/>
      <c r="C30" s="525"/>
      <c r="D30" s="525"/>
    </row>
    <row r="31" spans="2:4" s="527" customFormat="1" ht="17.25" customHeight="1" x14ac:dyDescent="0.15">
      <c r="B31" s="525"/>
      <c r="C31" s="533" t="s">
        <v>964</v>
      </c>
      <c r="D31" s="533" t="s">
        <v>1099</v>
      </c>
    </row>
    <row r="32" spans="2:4" s="527" customFormat="1" ht="17.25" customHeight="1" x14ac:dyDescent="0.15">
      <c r="B32" s="525"/>
      <c r="C32" s="533">
        <v>1</v>
      </c>
      <c r="D32" s="534" t="s">
        <v>1100</v>
      </c>
    </row>
    <row r="33" spans="2:25" s="527" customFormat="1" ht="17.25" customHeight="1" x14ac:dyDescent="0.15">
      <c r="B33" s="525"/>
      <c r="C33" s="533">
        <v>2</v>
      </c>
      <c r="D33" s="534" t="s">
        <v>1101</v>
      </c>
    </row>
    <row r="34" spans="2:25" s="527" customFormat="1" ht="17.25" customHeight="1" x14ac:dyDescent="0.15">
      <c r="B34" s="525"/>
      <c r="C34" s="533">
        <v>3</v>
      </c>
      <c r="D34" s="534" t="s">
        <v>1102</v>
      </c>
    </row>
    <row r="35" spans="2:25" s="527" customFormat="1" ht="17.25" customHeight="1" x14ac:dyDescent="0.15">
      <c r="B35" s="525"/>
      <c r="C35" s="533">
        <v>4</v>
      </c>
      <c r="D35" s="534" t="s">
        <v>992</v>
      </c>
    </row>
    <row r="36" spans="2:25" s="527" customFormat="1" ht="17.25" customHeight="1" x14ac:dyDescent="0.15">
      <c r="B36" s="525"/>
      <c r="C36" s="533">
        <v>5</v>
      </c>
      <c r="D36" s="534" t="s">
        <v>993</v>
      </c>
    </row>
    <row r="37" spans="2:25" s="527" customFormat="1" ht="17.25" customHeight="1" x14ac:dyDescent="0.15">
      <c r="B37" s="525"/>
      <c r="C37" s="533">
        <v>6</v>
      </c>
      <c r="D37" s="534" t="s">
        <v>1103</v>
      </c>
    </row>
    <row r="38" spans="2:25" s="527" customFormat="1" ht="17.25" customHeight="1" x14ac:dyDescent="0.15">
      <c r="B38" s="525"/>
      <c r="C38" s="533">
        <v>7</v>
      </c>
      <c r="D38" s="534" t="s">
        <v>1104</v>
      </c>
    </row>
    <row r="39" spans="2:25" s="527" customFormat="1" ht="17.25" customHeight="1" x14ac:dyDescent="0.15">
      <c r="B39" s="525"/>
      <c r="C39" s="533">
        <v>8</v>
      </c>
      <c r="D39" s="534" t="s">
        <v>1105</v>
      </c>
    </row>
    <row r="40" spans="2:25" s="527" customFormat="1" ht="17.25" customHeight="1" x14ac:dyDescent="0.15">
      <c r="B40" s="525"/>
      <c r="C40" s="472"/>
      <c r="D40" s="532"/>
    </row>
    <row r="41" spans="2:25" s="527" customFormat="1" ht="17.25" customHeight="1" x14ac:dyDescent="0.15">
      <c r="B41" s="525" t="s">
        <v>1106</v>
      </c>
      <c r="C41" s="525"/>
      <c r="D41" s="525"/>
      <c r="E41" s="529"/>
      <c r="F41" s="529"/>
    </row>
    <row r="42" spans="2:25" s="527" customFormat="1" ht="17.25" customHeight="1" x14ac:dyDescent="0.15">
      <c r="B42" s="525" t="s">
        <v>1107</v>
      </c>
      <c r="C42" s="525"/>
      <c r="D42" s="525"/>
      <c r="E42" s="529"/>
      <c r="F42" s="529"/>
    </row>
    <row r="43" spans="2:25" s="527" customFormat="1" ht="17.25" customHeight="1" x14ac:dyDescent="0.15">
      <c r="B43" s="525"/>
      <c r="C43" s="525"/>
      <c r="D43" s="525"/>
      <c r="E43" s="529"/>
      <c r="F43" s="529"/>
      <c r="G43" s="535"/>
      <c r="H43" s="535"/>
      <c r="J43" s="535"/>
      <c r="K43" s="535"/>
      <c r="L43" s="535"/>
      <c r="M43" s="535"/>
      <c r="N43" s="535"/>
      <c r="O43" s="535"/>
      <c r="R43" s="535"/>
      <c r="S43" s="535"/>
      <c r="T43" s="535"/>
      <c r="W43" s="535"/>
      <c r="X43" s="535"/>
      <c r="Y43" s="535"/>
    </row>
    <row r="44" spans="2:25" s="527" customFormat="1" ht="17.25" customHeight="1" x14ac:dyDescent="0.15">
      <c r="B44" s="525"/>
      <c r="C44" s="533" t="s">
        <v>1003</v>
      </c>
      <c r="D44" s="533" t="s">
        <v>1004</v>
      </c>
      <c r="E44" s="529"/>
      <c r="F44" s="529"/>
      <c r="G44" s="535"/>
      <c r="H44" s="535"/>
      <c r="J44" s="535"/>
      <c r="K44" s="535"/>
      <c r="L44" s="535"/>
      <c r="M44" s="535"/>
      <c r="N44" s="535"/>
      <c r="O44" s="535"/>
      <c r="R44" s="535"/>
      <c r="S44" s="535"/>
      <c r="T44" s="535"/>
      <c r="W44" s="535"/>
      <c r="X44" s="535"/>
      <c r="Y44" s="535"/>
    </row>
    <row r="45" spans="2:25" s="527" customFormat="1" ht="17.25" customHeight="1" x14ac:dyDescent="0.15">
      <c r="B45" s="525"/>
      <c r="C45" s="533" t="s">
        <v>995</v>
      </c>
      <c r="D45" s="534" t="s">
        <v>1005</v>
      </c>
      <c r="E45" s="529"/>
      <c r="F45" s="529"/>
      <c r="G45" s="535"/>
      <c r="H45" s="535"/>
      <c r="J45" s="535"/>
      <c r="K45" s="535"/>
      <c r="L45" s="535"/>
      <c r="M45" s="535"/>
      <c r="N45" s="535"/>
      <c r="O45" s="535"/>
      <c r="R45" s="535"/>
      <c r="S45" s="535"/>
      <c r="T45" s="535"/>
      <c r="W45" s="535"/>
      <c r="X45" s="535"/>
      <c r="Y45" s="535"/>
    </row>
    <row r="46" spans="2:25" s="527" customFormat="1" ht="17.25" customHeight="1" x14ac:dyDescent="0.15">
      <c r="B46" s="525"/>
      <c r="C46" s="533" t="s">
        <v>998</v>
      </c>
      <c r="D46" s="534" t="s">
        <v>1009</v>
      </c>
      <c r="E46" s="529"/>
      <c r="F46" s="529"/>
      <c r="G46" s="535"/>
      <c r="H46" s="535"/>
      <c r="J46" s="535"/>
      <c r="K46" s="535"/>
      <c r="L46" s="535"/>
      <c r="M46" s="535"/>
      <c r="N46" s="535"/>
      <c r="O46" s="535"/>
      <c r="R46" s="535"/>
      <c r="S46" s="535"/>
      <c r="T46" s="535"/>
      <c r="W46" s="535"/>
      <c r="X46" s="535"/>
      <c r="Y46" s="535"/>
    </row>
    <row r="47" spans="2:25" s="527" customFormat="1" ht="17.25" customHeight="1" x14ac:dyDescent="0.15">
      <c r="B47" s="525"/>
      <c r="C47" s="533" t="s">
        <v>999</v>
      </c>
      <c r="D47" s="534" t="s">
        <v>1012</v>
      </c>
      <c r="E47" s="529"/>
      <c r="F47" s="529"/>
      <c r="G47" s="535"/>
      <c r="H47" s="535"/>
      <c r="J47" s="535"/>
      <c r="K47" s="535"/>
      <c r="L47" s="535"/>
      <c r="M47" s="535"/>
      <c r="N47" s="535"/>
      <c r="O47" s="535"/>
      <c r="R47" s="535"/>
      <c r="S47" s="535"/>
      <c r="T47" s="535"/>
      <c r="W47" s="535"/>
      <c r="X47" s="535"/>
      <c r="Y47" s="535"/>
    </row>
    <row r="48" spans="2:25" s="527" customFormat="1" ht="17.25" customHeight="1" x14ac:dyDescent="0.15">
      <c r="B48" s="525"/>
      <c r="C48" s="533" t="s">
        <v>1001</v>
      </c>
      <c r="D48" s="534" t="s">
        <v>1108</v>
      </c>
      <c r="E48" s="529"/>
      <c r="F48" s="529"/>
      <c r="G48" s="535"/>
      <c r="H48" s="535"/>
      <c r="J48" s="535"/>
      <c r="K48" s="535"/>
      <c r="L48" s="535"/>
      <c r="M48" s="535"/>
      <c r="N48" s="535"/>
      <c r="O48" s="535"/>
      <c r="R48" s="535"/>
      <c r="S48" s="535"/>
      <c r="T48" s="535"/>
      <c r="W48" s="535"/>
      <c r="X48" s="535"/>
      <c r="Y48" s="535"/>
    </row>
    <row r="49" spans="2:51" s="527" customFormat="1" ht="17.25" customHeight="1" x14ac:dyDescent="0.15">
      <c r="B49" s="525"/>
      <c r="C49" s="525"/>
      <c r="D49" s="525"/>
      <c r="E49" s="529"/>
      <c r="F49" s="529"/>
      <c r="G49" s="535"/>
      <c r="H49" s="535"/>
      <c r="J49" s="535"/>
      <c r="K49" s="535"/>
      <c r="L49" s="535"/>
      <c r="M49" s="535"/>
      <c r="N49" s="535"/>
      <c r="O49" s="535"/>
      <c r="R49" s="535"/>
      <c r="S49" s="535"/>
      <c r="T49" s="535"/>
      <c r="W49" s="535"/>
      <c r="X49" s="535"/>
      <c r="Y49" s="535"/>
    </row>
    <row r="50" spans="2:51" s="527" customFormat="1" ht="17.25" customHeight="1" x14ac:dyDescent="0.15">
      <c r="B50" s="525"/>
      <c r="C50" s="536" t="s">
        <v>1109</v>
      </c>
      <c r="D50" s="525"/>
      <c r="E50" s="529"/>
      <c r="F50" s="529"/>
      <c r="G50" s="535"/>
      <c r="H50" s="535"/>
      <c r="J50" s="535"/>
      <c r="K50" s="535"/>
      <c r="L50" s="535"/>
      <c r="M50" s="535"/>
      <c r="N50" s="535"/>
      <c r="O50" s="535"/>
      <c r="R50" s="535"/>
      <c r="S50" s="535"/>
      <c r="T50" s="535"/>
      <c r="W50" s="535"/>
      <c r="X50" s="535"/>
      <c r="Y50" s="535"/>
    </row>
    <row r="51" spans="2:51" s="527" customFormat="1" ht="17.25" customHeight="1" x14ac:dyDescent="0.15">
      <c r="B51" s="529"/>
      <c r="C51" s="525" t="s">
        <v>1110</v>
      </c>
      <c r="D51" s="529"/>
      <c r="E51" s="529"/>
      <c r="F51" s="536"/>
      <c r="G51" s="535"/>
      <c r="H51" s="535"/>
      <c r="J51" s="535"/>
      <c r="K51" s="535"/>
      <c r="L51" s="535"/>
      <c r="M51" s="535"/>
      <c r="N51" s="535"/>
      <c r="O51" s="535"/>
      <c r="R51" s="535"/>
      <c r="S51" s="535"/>
      <c r="T51" s="535"/>
      <c r="W51" s="535"/>
      <c r="X51" s="535"/>
      <c r="Y51" s="535"/>
    </row>
    <row r="52" spans="2:51" s="527" customFormat="1" ht="17.25" customHeight="1" x14ac:dyDescent="0.15">
      <c r="B52" s="529"/>
      <c r="C52" s="525" t="s">
        <v>1111</v>
      </c>
      <c r="D52" s="529"/>
      <c r="E52" s="529"/>
      <c r="F52" s="525"/>
      <c r="G52" s="535"/>
      <c r="H52" s="535"/>
      <c r="J52" s="535"/>
      <c r="K52" s="535"/>
      <c r="L52" s="535"/>
      <c r="M52" s="535"/>
      <c r="N52" s="535"/>
      <c r="O52" s="535"/>
      <c r="R52" s="535"/>
      <c r="S52" s="535"/>
      <c r="T52" s="535"/>
      <c r="W52" s="535"/>
      <c r="X52" s="535"/>
      <c r="Y52" s="535"/>
    </row>
    <row r="53" spans="2:51" s="527" customFormat="1" ht="17.25" customHeight="1" x14ac:dyDescent="0.15">
      <c r="B53" s="525"/>
      <c r="C53" s="525"/>
      <c r="D53" s="525"/>
      <c r="E53" s="536"/>
      <c r="F53" s="535"/>
      <c r="G53" s="535"/>
      <c r="H53" s="535"/>
      <c r="J53" s="535"/>
      <c r="K53" s="535"/>
      <c r="L53" s="535"/>
      <c r="M53" s="535"/>
      <c r="N53" s="535"/>
      <c r="O53" s="535"/>
      <c r="R53" s="535"/>
      <c r="S53" s="535"/>
      <c r="T53" s="535"/>
      <c r="W53" s="535"/>
      <c r="X53" s="535"/>
      <c r="Y53" s="535"/>
    </row>
    <row r="54" spans="2:51" s="527" customFormat="1" ht="17.25" customHeight="1" x14ac:dyDescent="0.15">
      <c r="B54" s="525" t="s">
        <v>1112</v>
      </c>
      <c r="C54" s="525"/>
      <c r="D54" s="525"/>
    </row>
    <row r="55" spans="2:51" s="527" customFormat="1" ht="17.25" customHeight="1" x14ac:dyDescent="0.15">
      <c r="B55" s="525" t="s">
        <v>1113</v>
      </c>
      <c r="C55" s="525"/>
      <c r="D55" s="525"/>
      <c r="AH55" s="537"/>
      <c r="AI55" s="537"/>
      <c r="AJ55" s="537"/>
      <c r="AK55" s="537"/>
      <c r="AL55" s="537"/>
      <c r="AM55" s="537"/>
      <c r="AN55" s="537"/>
      <c r="AO55" s="537"/>
      <c r="AP55" s="537"/>
      <c r="AQ55" s="537"/>
      <c r="AR55" s="537"/>
      <c r="AS55" s="537"/>
    </row>
    <row r="56" spans="2:51" s="527" customFormat="1" ht="17.25" customHeight="1" x14ac:dyDescent="0.15">
      <c r="B56" s="538" t="s">
        <v>1114</v>
      </c>
      <c r="C56" s="529"/>
      <c r="D56" s="529"/>
      <c r="E56" s="539"/>
      <c r="F56" s="539"/>
      <c r="G56" s="539"/>
      <c r="H56" s="539"/>
      <c r="I56" s="539"/>
      <c r="J56" s="539"/>
      <c r="K56" s="539"/>
      <c r="L56" s="539"/>
      <c r="M56" s="539"/>
      <c r="N56" s="539"/>
      <c r="O56" s="540"/>
      <c r="P56" s="540"/>
      <c r="Q56" s="539"/>
      <c r="R56" s="540"/>
      <c r="S56" s="539"/>
      <c r="T56" s="539"/>
      <c r="U56" s="540"/>
      <c r="V56" s="537"/>
      <c r="W56" s="537"/>
      <c r="X56" s="537"/>
      <c r="Y56" s="539"/>
      <c r="Z56" s="539"/>
      <c r="AA56" s="539"/>
      <c r="AB56" s="539"/>
      <c r="AC56" s="537"/>
      <c r="AD56" s="539"/>
      <c r="AE56" s="540"/>
      <c r="AF56" s="540"/>
      <c r="AG56" s="540"/>
      <c r="AH56" s="540"/>
      <c r="AI56" s="541"/>
      <c r="AJ56" s="540"/>
      <c r="AK56" s="540"/>
      <c r="AL56" s="540"/>
      <c r="AM56" s="540"/>
      <c r="AN56" s="540"/>
      <c r="AO56" s="540"/>
      <c r="AP56" s="540"/>
      <c r="AQ56" s="540"/>
      <c r="AR56" s="540"/>
      <c r="AS56" s="540"/>
      <c r="AT56" s="540"/>
      <c r="AU56" s="540"/>
      <c r="AV56" s="540"/>
      <c r="AW56" s="540"/>
      <c r="AX56" s="540"/>
      <c r="AY56" s="541"/>
    </row>
    <row r="57" spans="2:51" s="527" customFormat="1" ht="17.25" customHeight="1" x14ac:dyDescent="0.15">
      <c r="B57" s="538" t="s">
        <v>1115</v>
      </c>
      <c r="C57" s="529"/>
      <c r="D57" s="529"/>
      <c r="E57" s="539"/>
      <c r="F57" s="539"/>
      <c r="G57" s="539"/>
      <c r="H57" s="539"/>
      <c r="I57" s="539"/>
      <c r="J57" s="539"/>
      <c r="K57" s="539"/>
      <c r="L57" s="539"/>
      <c r="M57" s="539"/>
      <c r="N57" s="539"/>
      <c r="O57" s="540"/>
      <c r="P57" s="540"/>
      <c r="Q57" s="539"/>
      <c r="R57" s="540"/>
      <c r="S57" s="539"/>
      <c r="T57" s="539"/>
      <c r="U57" s="540"/>
      <c r="V57" s="537"/>
      <c r="W57" s="537"/>
      <c r="X57" s="537"/>
      <c r="Y57" s="539"/>
      <c r="Z57" s="539"/>
      <c r="AA57" s="539"/>
      <c r="AB57" s="539"/>
      <c r="AC57" s="537"/>
      <c r="AD57" s="539"/>
      <c r="AE57" s="540"/>
      <c r="AF57" s="540"/>
      <c r="AG57" s="540"/>
      <c r="AH57" s="540"/>
      <c r="AI57" s="541"/>
      <c r="AJ57" s="540"/>
      <c r="AK57" s="540"/>
      <c r="AL57" s="540"/>
      <c r="AM57" s="540"/>
      <c r="AN57" s="540"/>
      <c r="AO57" s="540"/>
      <c r="AP57" s="540"/>
      <c r="AQ57" s="540"/>
      <c r="AR57" s="540"/>
      <c r="AS57" s="540"/>
      <c r="AT57" s="540"/>
      <c r="AU57" s="540"/>
      <c r="AV57" s="540"/>
      <c r="AW57" s="540"/>
      <c r="AX57" s="540"/>
      <c r="AY57" s="541"/>
    </row>
    <row r="58" spans="2:51" s="527" customFormat="1" ht="17.25" customHeight="1" x14ac:dyDescent="0.15">
      <c r="F58" s="537"/>
    </row>
    <row r="59" spans="2:51" s="527" customFormat="1" ht="17.25" customHeight="1" x14ac:dyDescent="0.15">
      <c r="B59" s="525" t="s">
        <v>1116</v>
      </c>
      <c r="C59" s="525"/>
    </row>
    <row r="60" spans="2:51" s="527" customFormat="1" ht="17.25" customHeight="1" x14ac:dyDescent="0.15">
      <c r="B60" s="525"/>
      <c r="C60" s="525"/>
    </row>
    <row r="61" spans="2:51" s="527" customFormat="1" ht="17.25" customHeight="1" x14ac:dyDescent="0.15">
      <c r="B61" s="525" t="s">
        <v>1117</v>
      </c>
      <c r="C61" s="525"/>
    </row>
    <row r="62" spans="2:51" s="527" customFormat="1" ht="17.25" customHeight="1" x14ac:dyDescent="0.15">
      <c r="B62" s="525" t="s">
        <v>1118</v>
      </c>
      <c r="C62" s="525"/>
    </row>
    <row r="63" spans="2:51" s="527" customFormat="1" ht="17.25" customHeight="1" x14ac:dyDescent="0.15">
      <c r="B63" s="525"/>
      <c r="C63" s="525"/>
    </row>
    <row r="64" spans="2:51" s="527" customFormat="1" ht="17.25" customHeight="1" x14ac:dyDescent="0.15">
      <c r="B64" s="525" t="s">
        <v>1119</v>
      </c>
      <c r="C64" s="525"/>
    </row>
    <row r="65" spans="2:54" s="527" customFormat="1" ht="17.25" customHeight="1" x14ac:dyDescent="0.15">
      <c r="B65" s="525" t="s">
        <v>1120</v>
      </c>
      <c r="C65" s="525"/>
    </row>
    <row r="66" spans="2:54" s="527" customFormat="1" ht="17.25" customHeight="1" x14ac:dyDescent="0.15">
      <c r="B66" s="525"/>
      <c r="C66" s="525"/>
    </row>
    <row r="67" spans="2:54" s="527" customFormat="1" ht="17.25" customHeight="1" x14ac:dyDescent="0.15">
      <c r="B67" s="525" t="s">
        <v>1121</v>
      </c>
      <c r="C67" s="525"/>
      <c r="D67" s="525"/>
    </row>
    <row r="68" spans="2:54" s="527" customFormat="1" ht="17.25" customHeight="1" x14ac:dyDescent="0.15">
      <c r="B68" s="525"/>
      <c r="C68" s="525"/>
      <c r="D68" s="525"/>
    </row>
    <row r="69" spans="2:54" s="527" customFormat="1" ht="17.25" customHeight="1" x14ac:dyDescent="0.15">
      <c r="B69" s="529" t="s">
        <v>1122</v>
      </c>
      <c r="C69" s="529"/>
      <c r="D69" s="525"/>
    </row>
    <row r="70" spans="2:54" s="527" customFormat="1" ht="17.25" customHeight="1" x14ac:dyDescent="0.15">
      <c r="B70" s="529" t="s">
        <v>1123</v>
      </c>
      <c r="C70" s="529"/>
      <c r="D70" s="525"/>
    </row>
    <row r="71" spans="2:54" s="527" customFormat="1" ht="17.25" customHeight="1" x14ac:dyDescent="0.15">
      <c r="B71" s="529" t="s">
        <v>1124</v>
      </c>
    </row>
    <row r="72" spans="2:54" s="527" customFormat="1" ht="17.25" customHeight="1" x14ac:dyDescent="0.15">
      <c r="B72" s="529"/>
    </row>
    <row r="73" spans="2:54" s="527" customFormat="1" ht="17.25" customHeight="1" x14ac:dyDescent="0.15">
      <c r="B73" s="529" t="s">
        <v>1125</v>
      </c>
      <c r="E73" s="542"/>
      <c r="F73" s="542"/>
      <c r="G73" s="542"/>
      <c r="H73" s="542"/>
      <c r="I73" s="542"/>
      <c r="J73" s="542"/>
      <c r="K73" s="542"/>
      <c r="L73" s="542"/>
      <c r="M73" s="542"/>
      <c r="N73" s="542"/>
      <c r="O73" s="542"/>
      <c r="P73" s="542"/>
      <c r="Q73" s="542"/>
      <c r="R73" s="542"/>
      <c r="S73" s="542"/>
      <c r="T73" s="542"/>
      <c r="U73" s="542"/>
      <c r="V73" s="542"/>
      <c r="W73" s="542"/>
      <c r="X73" s="542"/>
      <c r="Y73" s="542"/>
      <c r="Z73" s="542"/>
      <c r="AA73" s="542"/>
      <c r="AB73" s="542"/>
      <c r="AC73" s="542"/>
      <c r="AD73" s="542"/>
      <c r="AE73" s="542"/>
      <c r="AF73" s="542"/>
      <c r="AG73" s="542"/>
      <c r="AH73" s="542"/>
      <c r="AI73" s="542"/>
      <c r="AJ73" s="542"/>
      <c r="AK73" s="542"/>
      <c r="AL73" s="542"/>
      <c r="AM73" s="542"/>
      <c r="AN73" s="542"/>
      <c r="AO73" s="542"/>
      <c r="AP73" s="542"/>
      <c r="AQ73" s="542"/>
      <c r="AR73" s="542"/>
      <c r="AS73" s="542"/>
      <c r="AT73" s="542"/>
      <c r="AU73" s="542"/>
      <c r="AV73" s="542"/>
      <c r="AW73" s="542"/>
      <c r="AX73" s="542"/>
    </row>
    <row r="74" spans="2:54" s="527" customFormat="1" ht="17.25" customHeight="1" x14ac:dyDescent="0.15">
      <c r="B74" s="543" t="s">
        <v>1126</v>
      </c>
      <c r="E74" s="542"/>
      <c r="F74" s="542"/>
      <c r="G74" s="542"/>
      <c r="H74" s="542"/>
      <c r="I74" s="542"/>
      <c r="J74" s="542"/>
      <c r="K74" s="542"/>
      <c r="L74" s="542"/>
      <c r="M74" s="542"/>
      <c r="N74" s="542"/>
      <c r="O74" s="542"/>
      <c r="P74" s="542"/>
      <c r="Q74" s="542"/>
      <c r="R74" s="542"/>
      <c r="S74" s="542"/>
      <c r="T74" s="542"/>
      <c r="U74" s="542"/>
      <c r="V74" s="542"/>
      <c r="W74" s="542"/>
      <c r="X74" s="542"/>
      <c r="Y74" s="542"/>
      <c r="Z74" s="542"/>
      <c r="AA74" s="542"/>
      <c r="AB74" s="542"/>
      <c r="AC74" s="542"/>
      <c r="AD74" s="542"/>
      <c r="AE74" s="542"/>
      <c r="AF74" s="542"/>
      <c r="AG74" s="542"/>
      <c r="AH74" s="542"/>
      <c r="AI74" s="542"/>
      <c r="AJ74" s="542"/>
      <c r="AK74" s="542"/>
      <c r="AL74" s="542"/>
      <c r="AM74" s="542"/>
      <c r="AN74" s="542"/>
      <c r="AO74" s="542"/>
      <c r="AP74" s="542"/>
      <c r="AQ74" s="542"/>
      <c r="AR74" s="542"/>
      <c r="AS74" s="542"/>
      <c r="AT74" s="542"/>
      <c r="AU74" s="542"/>
      <c r="AV74" s="542"/>
      <c r="AW74" s="542"/>
      <c r="AX74" s="542"/>
      <c r="AY74" s="542"/>
      <c r="AZ74" s="542"/>
      <c r="BA74" s="542"/>
      <c r="BB74" s="542"/>
    </row>
    <row r="75" spans="2:54" ht="18.75" customHeight="1" x14ac:dyDescent="0.15">
      <c r="B75" s="544" t="s">
        <v>1127</v>
      </c>
    </row>
    <row r="76" spans="2:54" ht="18.75" customHeight="1" x14ac:dyDescent="0.15">
      <c r="B76" s="543" t="s">
        <v>1128</v>
      </c>
    </row>
    <row r="77" spans="2:54" ht="18.75" customHeight="1" x14ac:dyDescent="0.15">
      <c r="B77" s="544" t="s">
        <v>1129</v>
      </c>
    </row>
    <row r="78" spans="2:54" ht="18.75" customHeight="1" x14ac:dyDescent="0.15">
      <c r="B78" s="543" t="s">
        <v>1130</v>
      </c>
    </row>
    <row r="79" spans="2:54" ht="18.75" customHeight="1" x14ac:dyDescent="0.15">
      <c r="B79" s="543" t="s">
        <v>1131</v>
      </c>
    </row>
    <row r="80" spans="2:54" ht="18.75" customHeight="1" x14ac:dyDescent="0.15">
      <c r="B80" s="543" t="s">
        <v>1132</v>
      </c>
    </row>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sheetData>
  <mergeCells count="1">
    <mergeCell ref="F4:K5"/>
  </mergeCells>
  <phoneticPr fontId="7"/>
  <pageMargins left="0.70866141732283472" right="0.70866141732283472" top="0.74803149606299213" bottom="0.35433070866141736" header="0.31496062992125984" footer="0.31496062992125984"/>
  <pageSetup paperSize="9" scale="4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250E2-7C29-4A3A-B5E7-59C6407D3BA3}">
  <sheetPr>
    <pageSetUpPr fitToPage="1"/>
  </sheetPr>
  <dimension ref="B1:L56"/>
  <sheetViews>
    <sheetView workbookViewId="0"/>
  </sheetViews>
  <sheetFormatPr defaultColWidth="9" defaultRowHeight="18.75" x14ac:dyDescent="0.15"/>
  <cols>
    <col min="1" max="1" width="1.875" style="524" customWidth="1"/>
    <col min="2" max="2" width="11.5" style="524" customWidth="1"/>
    <col min="3" max="12" width="40.625" style="524" customWidth="1"/>
    <col min="13" max="16384" width="9" style="524"/>
  </cols>
  <sheetData>
    <row r="1" spans="2:4" x14ac:dyDescent="0.15">
      <c r="B1" s="537" t="s">
        <v>1133</v>
      </c>
      <c r="C1" s="537"/>
      <c r="D1" s="537"/>
    </row>
    <row r="2" spans="2:4" x14ac:dyDescent="0.15">
      <c r="B2" s="537"/>
      <c r="C2" s="537"/>
      <c r="D2" s="537"/>
    </row>
    <row r="3" spans="2:4" x14ac:dyDescent="0.15">
      <c r="B3" s="533" t="s">
        <v>964</v>
      </c>
      <c r="C3" s="533" t="s">
        <v>1134</v>
      </c>
      <c r="D3" s="537"/>
    </row>
    <row r="4" spans="2:4" x14ac:dyDescent="0.15">
      <c r="B4" s="545">
        <v>1</v>
      </c>
      <c r="C4" s="546" t="s">
        <v>1135</v>
      </c>
      <c r="D4" s="537"/>
    </row>
    <row r="5" spans="2:4" x14ac:dyDescent="0.15">
      <c r="B5" s="545">
        <v>2</v>
      </c>
      <c r="C5" s="546" t="s">
        <v>943</v>
      </c>
      <c r="D5" s="537"/>
    </row>
    <row r="6" spans="2:4" x14ac:dyDescent="0.15">
      <c r="B6" s="545">
        <v>3</v>
      </c>
      <c r="C6" s="546" t="s">
        <v>1136</v>
      </c>
      <c r="D6" s="537"/>
    </row>
    <row r="7" spans="2:4" x14ac:dyDescent="0.15">
      <c r="B7" s="545">
        <v>4</v>
      </c>
      <c r="C7" s="546" t="s">
        <v>1137</v>
      </c>
      <c r="D7" s="537"/>
    </row>
    <row r="8" spans="2:4" x14ac:dyDescent="0.15">
      <c r="B8" s="545">
        <v>5</v>
      </c>
      <c r="C8" s="546" t="s">
        <v>1138</v>
      </c>
      <c r="D8" s="537"/>
    </row>
    <row r="9" spans="2:4" x14ac:dyDescent="0.15">
      <c r="B9" s="545">
        <v>6</v>
      </c>
      <c r="C9" s="546" t="s">
        <v>1139</v>
      </c>
    </row>
    <row r="10" spans="2:4" x14ac:dyDescent="0.15">
      <c r="B10" s="545">
        <v>7</v>
      </c>
      <c r="C10" s="546" t="s">
        <v>1140</v>
      </c>
      <c r="D10" s="537"/>
    </row>
    <row r="11" spans="2:4" x14ac:dyDescent="0.15">
      <c r="B11" s="545">
        <v>8</v>
      </c>
      <c r="C11" s="546" t="s">
        <v>1141</v>
      </c>
      <c r="D11" s="537"/>
    </row>
    <row r="12" spans="2:4" x14ac:dyDescent="0.15">
      <c r="B12" s="545">
        <v>9</v>
      </c>
      <c r="C12" s="546" t="s">
        <v>1142</v>
      </c>
      <c r="D12" s="537"/>
    </row>
    <row r="13" spans="2:4" x14ac:dyDescent="0.15">
      <c r="B13" s="545">
        <v>10</v>
      </c>
      <c r="C13" s="546" t="s">
        <v>1143</v>
      </c>
      <c r="D13" s="537"/>
    </row>
    <row r="14" spans="2:4" x14ac:dyDescent="0.15">
      <c r="B14" s="545">
        <v>11</v>
      </c>
      <c r="C14" s="546" t="s">
        <v>1144</v>
      </c>
      <c r="D14" s="537"/>
    </row>
    <row r="15" spans="2:4" x14ac:dyDescent="0.15">
      <c r="B15" s="545">
        <v>12</v>
      </c>
      <c r="C15" s="546" t="s">
        <v>1145</v>
      </c>
      <c r="D15" s="537"/>
    </row>
    <row r="16" spans="2:4" x14ac:dyDescent="0.15">
      <c r="B16" s="545">
        <v>13</v>
      </c>
      <c r="C16" s="546" t="s">
        <v>1145</v>
      </c>
      <c r="D16" s="537"/>
    </row>
    <row r="17" spans="2:12" x14ac:dyDescent="0.15">
      <c r="B17" s="545">
        <v>14</v>
      </c>
      <c r="C17" s="546" t="s">
        <v>1145</v>
      </c>
      <c r="D17" s="537"/>
    </row>
    <row r="19" spans="2:12" x14ac:dyDescent="0.15">
      <c r="B19" s="537" t="s">
        <v>1146</v>
      </c>
    </row>
    <row r="20" spans="2:12" ht="19.5" thickBot="1" x14ac:dyDescent="0.2"/>
    <row r="21" spans="2:12" ht="20.25" thickBot="1" x14ac:dyDescent="0.2">
      <c r="B21" s="547" t="s">
        <v>1099</v>
      </c>
      <c r="C21" s="548" t="s">
        <v>1100</v>
      </c>
      <c r="D21" s="549" t="s">
        <v>1101</v>
      </c>
      <c r="E21" s="549" t="s">
        <v>1102</v>
      </c>
      <c r="F21" s="549" t="s">
        <v>992</v>
      </c>
      <c r="G21" s="549" t="s">
        <v>993</v>
      </c>
      <c r="H21" s="550" t="s">
        <v>1103</v>
      </c>
      <c r="I21" s="550" t="s">
        <v>1104</v>
      </c>
      <c r="J21" s="550" t="s">
        <v>1105</v>
      </c>
      <c r="K21" s="550" t="s">
        <v>1145</v>
      </c>
      <c r="L21" s="551" t="s">
        <v>1145</v>
      </c>
    </row>
    <row r="22" spans="2:12" ht="19.5" x14ac:dyDescent="0.15">
      <c r="B22" s="1315" t="s">
        <v>1147</v>
      </c>
      <c r="C22" s="552" t="s">
        <v>1148</v>
      </c>
      <c r="D22" s="553" t="s">
        <v>1101</v>
      </c>
      <c r="E22" s="553" t="s">
        <v>1148</v>
      </c>
      <c r="F22" s="553" t="s">
        <v>1149</v>
      </c>
      <c r="G22" s="553" t="s">
        <v>1150</v>
      </c>
      <c r="H22" s="554" t="s">
        <v>1151</v>
      </c>
      <c r="I22" s="554" t="s">
        <v>1152</v>
      </c>
      <c r="J22" s="554" t="s">
        <v>1105</v>
      </c>
      <c r="K22" s="554"/>
      <c r="L22" s="555"/>
    </row>
    <row r="23" spans="2:12" ht="19.5" x14ac:dyDescent="0.15">
      <c r="B23" s="1316"/>
      <c r="C23" s="556" t="s">
        <v>1153</v>
      </c>
      <c r="D23" s="557" t="s">
        <v>1145</v>
      </c>
      <c r="E23" s="557" t="s">
        <v>1154</v>
      </c>
      <c r="F23" s="557" t="s">
        <v>1155</v>
      </c>
      <c r="G23" s="557" t="s">
        <v>1145</v>
      </c>
      <c r="H23" s="558" t="s">
        <v>1103</v>
      </c>
      <c r="I23" s="558" t="s">
        <v>1156</v>
      </c>
      <c r="J23" s="557" t="s">
        <v>1145</v>
      </c>
      <c r="K23" s="558"/>
      <c r="L23" s="559"/>
    </row>
    <row r="24" spans="2:12" ht="19.5" x14ac:dyDescent="0.15">
      <c r="B24" s="1316"/>
      <c r="C24" s="556" t="s">
        <v>1157</v>
      </c>
      <c r="D24" s="557" t="s">
        <v>1145</v>
      </c>
      <c r="E24" s="557" t="s">
        <v>1158</v>
      </c>
      <c r="F24" s="557" t="s">
        <v>1145</v>
      </c>
      <c r="G24" s="557" t="s">
        <v>1145</v>
      </c>
      <c r="H24" s="557" t="s">
        <v>1145</v>
      </c>
      <c r="I24" s="558" t="s">
        <v>1159</v>
      </c>
      <c r="J24" s="557" t="s">
        <v>1145</v>
      </c>
      <c r="K24" s="558"/>
      <c r="L24" s="559"/>
    </row>
    <row r="25" spans="2:12" ht="19.5" x14ac:dyDescent="0.15">
      <c r="B25" s="1316"/>
      <c r="C25" s="556" t="s">
        <v>1145</v>
      </c>
      <c r="D25" s="557" t="s">
        <v>1145</v>
      </c>
      <c r="E25" s="557" t="s">
        <v>1145</v>
      </c>
      <c r="F25" s="557" t="s">
        <v>1145</v>
      </c>
      <c r="G25" s="557" t="s">
        <v>1145</v>
      </c>
      <c r="H25" s="557" t="s">
        <v>1145</v>
      </c>
      <c r="I25" s="558" t="s">
        <v>1160</v>
      </c>
      <c r="J25" s="557" t="s">
        <v>1145</v>
      </c>
      <c r="K25" s="558"/>
      <c r="L25" s="559"/>
    </row>
    <row r="26" spans="2:12" ht="19.5" x14ac:dyDescent="0.15">
      <c r="B26" s="1316"/>
      <c r="C26" s="560" t="s">
        <v>1145</v>
      </c>
      <c r="D26" s="557" t="s">
        <v>1145</v>
      </c>
      <c r="E26" s="557" t="s">
        <v>1145</v>
      </c>
      <c r="F26" s="557" t="s">
        <v>1145</v>
      </c>
      <c r="G26" s="557" t="s">
        <v>1145</v>
      </c>
      <c r="H26" s="557" t="s">
        <v>1145</v>
      </c>
      <c r="I26" s="558" t="s">
        <v>1155</v>
      </c>
      <c r="J26" s="557" t="s">
        <v>1145</v>
      </c>
      <c r="K26" s="558"/>
      <c r="L26" s="559"/>
    </row>
    <row r="27" spans="2:12" ht="19.5" x14ac:dyDescent="0.15">
      <c r="B27" s="1316"/>
      <c r="C27" s="560" t="s">
        <v>1145</v>
      </c>
      <c r="D27" s="557" t="s">
        <v>1145</v>
      </c>
      <c r="E27" s="557" t="s">
        <v>1145</v>
      </c>
      <c r="F27" s="557" t="s">
        <v>1145</v>
      </c>
      <c r="G27" s="557" t="s">
        <v>1145</v>
      </c>
      <c r="H27" s="557" t="s">
        <v>1145</v>
      </c>
      <c r="I27" s="558" t="s">
        <v>1161</v>
      </c>
      <c r="J27" s="557" t="s">
        <v>1145</v>
      </c>
      <c r="K27" s="558"/>
      <c r="L27" s="559"/>
    </row>
    <row r="28" spans="2:12" ht="19.5" x14ac:dyDescent="0.15">
      <c r="B28" s="1316"/>
      <c r="C28" s="560" t="s">
        <v>1145</v>
      </c>
      <c r="D28" s="557" t="s">
        <v>1145</v>
      </c>
      <c r="E28" s="557" t="s">
        <v>1145</v>
      </c>
      <c r="F28" s="557" t="s">
        <v>1145</v>
      </c>
      <c r="G28" s="557" t="s">
        <v>1145</v>
      </c>
      <c r="H28" s="557" t="s">
        <v>1145</v>
      </c>
      <c r="I28" s="558" t="s">
        <v>1162</v>
      </c>
      <c r="J28" s="557" t="s">
        <v>1145</v>
      </c>
      <c r="K28" s="558"/>
      <c r="L28" s="559"/>
    </row>
    <row r="29" spans="2:12" ht="19.5" x14ac:dyDescent="0.15">
      <c r="B29" s="1316"/>
      <c r="C29" s="560" t="s">
        <v>1145</v>
      </c>
      <c r="D29" s="557" t="s">
        <v>1145</v>
      </c>
      <c r="E29" s="557" t="s">
        <v>1145</v>
      </c>
      <c r="F29" s="557" t="s">
        <v>1145</v>
      </c>
      <c r="G29" s="557" t="s">
        <v>1145</v>
      </c>
      <c r="H29" s="557" t="s">
        <v>1145</v>
      </c>
      <c r="I29" s="558" t="s">
        <v>1163</v>
      </c>
      <c r="J29" s="557" t="s">
        <v>1145</v>
      </c>
      <c r="K29" s="558"/>
      <c r="L29" s="559"/>
    </row>
    <row r="30" spans="2:12" ht="19.5" x14ac:dyDescent="0.15">
      <c r="B30" s="1316"/>
      <c r="C30" s="560" t="s">
        <v>1145</v>
      </c>
      <c r="D30" s="557" t="s">
        <v>1145</v>
      </c>
      <c r="E30" s="557" t="s">
        <v>1145</v>
      </c>
      <c r="F30" s="557" t="s">
        <v>1145</v>
      </c>
      <c r="G30" s="557" t="s">
        <v>1145</v>
      </c>
      <c r="H30" s="557" t="s">
        <v>1145</v>
      </c>
      <c r="I30" s="558" t="s">
        <v>1164</v>
      </c>
      <c r="J30" s="557" t="s">
        <v>1145</v>
      </c>
      <c r="K30" s="558"/>
      <c r="L30" s="559"/>
    </row>
    <row r="31" spans="2:12" ht="20.25" thickBot="1" x14ac:dyDescent="0.2">
      <c r="B31" s="1317"/>
      <c r="C31" s="561" t="s">
        <v>1145</v>
      </c>
      <c r="D31" s="562" t="s">
        <v>1145</v>
      </c>
      <c r="E31" s="562" t="s">
        <v>1145</v>
      </c>
      <c r="F31" s="562" t="s">
        <v>1145</v>
      </c>
      <c r="G31" s="562" t="s">
        <v>1145</v>
      </c>
      <c r="H31" s="562" t="s">
        <v>1145</v>
      </c>
      <c r="I31" s="562" t="s">
        <v>1145</v>
      </c>
      <c r="J31" s="562" t="s">
        <v>1145</v>
      </c>
      <c r="K31" s="563"/>
      <c r="L31" s="564"/>
    </row>
    <row r="36" spans="3:3" x14ac:dyDescent="0.15">
      <c r="C36" s="524" t="s">
        <v>1165</v>
      </c>
    </row>
    <row r="37" spans="3:3" x14ac:dyDescent="0.15">
      <c r="C37" s="524" t="s">
        <v>1166</v>
      </c>
    </row>
    <row r="38" spans="3:3" x14ac:dyDescent="0.15">
      <c r="C38" s="524" t="s">
        <v>1167</v>
      </c>
    </row>
    <row r="39" spans="3:3" x14ac:dyDescent="0.15">
      <c r="C39" s="524" t="s">
        <v>1168</v>
      </c>
    </row>
    <row r="40" spans="3:3" x14ac:dyDescent="0.15">
      <c r="C40" s="524" t="s">
        <v>1169</v>
      </c>
    </row>
    <row r="41" spans="3:3" x14ac:dyDescent="0.15">
      <c r="C41" s="524" t="s">
        <v>1170</v>
      </c>
    </row>
    <row r="42" spans="3:3" x14ac:dyDescent="0.15">
      <c r="C42" s="524" t="s">
        <v>1171</v>
      </c>
    </row>
    <row r="43" spans="3:3" x14ac:dyDescent="0.15">
      <c r="C43" s="524" t="s">
        <v>1172</v>
      </c>
    </row>
    <row r="44" spans="3:3" x14ac:dyDescent="0.15">
      <c r="C44" s="524" t="s">
        <v>1173</v>
      </c>
    </row>
    <row r="45" spans="3:3" x14ac:dyDescent="0.15">
      <c r="C45" s="524" t="s">
        <v>1174</v>
      </c>
    </row>
    <row r="46" spans="3:3" x14ac:dyDescent="0.15">
      <c r="C46" s="524" t="s">
        <v>1175</v>
      </c>
    </row>
    <row r="48" spans="3:3" x14ac:dyDescent="0.15">
      <c r="C48" s="524" t="s">
        <v>1176</v>
      </c>
    </row>
    <row r="49" spans="3:3" x14ac:dyDescent="0.15">
      <c r="C49" s="524" t="s">
        <v>1177</v>
      </c>
    </row>
    <row r="51" spans="3:3" x14ac:dyDescent="0.15">
      <c r="C51" s="524" t="s">
        <v>1178</v>
      </c>
    </row>
    <row r="52" spans="3:3" x14ac:dyDescent="0.15">
      <c r="C52" s="524" t="s">
        <v>1179</v>
      </c>
    </row>
    <row r="53" spans="3:3" x14ac:dyDescent="0.15">
      <c r="C53" s="524" t="s">
        <v>1180</v>
      </c>
    </row>
    <row r="54" spans="3:3" x14ac:dyDescent="0.15">
      <c r="C54" s="524" t="s">
        <v>1181</v>
      </c>
    </row>
    <row r="55" spans="3:3" x14ac:dyDescent="0.15">
      <c r="C55" s="524" t="s">
        <v>1182</v>
      </c>
    </row>
    <row r="56" spans="3:3" x14ac:dyDescent="0.15">
      <c r="C56" s="524" t="s">
        <v>1183</v>
      </c>
    </row>
  </sheetData>
  <mergeCells count="1">
    <mergeCell ref="B22:B31"/>
  </mergeCells>
  <phoneticPr fontId="7"/>
  <pageMargins left="0.70866141732283472" right="0.70866141732283472" top="0.74803149606299213" bottom="0.74803149606299213" header="0.31496062992125984" footer="0.31496062992125984"/>
  <pageSetup paperSize="9" scale="2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E1D3A-D2AB-4891-88C2-88F1E98014F9}">
  <dimension ref="A1:O23"/>
  <sheetViews>
    <sheetView view="pageBreakPreview" zoomScale="90" zoomScaleNormal="100" zoomScaleSheetLayoutView="90" workbookViewId="0">
      <selection sqref="A1:B1"/>
    </sheetView>
  </sheetViews>
  <sheetFormatPr defaultColWidth="9" defaultRowHeight="13.5" x14ac:dyDescent="0.15"/>
  <cols>
    <col min="1" max="1" width="7.625" style="693" customWidth="1"/>
    <col min="2" max="2" width="23.5" style="693" customWidth="1"/>
    <col min="3" max="16" width="9" style="693"/>
    <col min="17" max="17" width="9.5" style="693" customWidth="1"/>
    <col min="18" max="16384" width="9" style="693"/>
  </cols>
  <sheetData>
    <row r="1" spans="1:15" ht="18.600000000000001" customHeight="1" x14ac:dyDescent="0.4">
      <c r="A1" s="1321"/>
      <c r="B1" s="1321"/>
      <c r="C1" s="715"/>
      <c r="D1" s="715"/>
      <c r="E1" s="715"/>
      <c r="F1" s="696"/>
      <c r="G1" s="696"/>
      <c r="H1" s="696"/>
      <c r="I1" s="696"/>
      <c r="J1" s="696"/>
      <c r="K1" s="696"/>
      <c r="L1" s="696"/>
      <c r="M1" s="696"/>
      <c r="N1" s="696"/>
      <c r="O1" s="696"/>
    </row>
    <row r="2" spans="1:15" ht="23.25" customHeight="1" x14ac:dyDescent="0.4">
      <c r="A2" s="1321" t="s">
        <v>1375</v>
      </c>
      <c r="B2" s="1321"/>
      <c r="C2" s="714" t="s">
        <v>1374</v>
      </c>
      <c r="D2" s="714"/>
      <c r="E2" s="714"/>
      <c r="F2" s="696"/>
      <c r="G2" s="696"/>
      <c r="H2" s="696"/>
      <c r="I2" s="696"/>
      <c r="J2" s="696"/>
      <c r="K2" s="696"/>
      <c r="L2" s="696"/>
      <c r="M2" s="696"/>
      <c r="N2" s="696"/>
      <c r="O2" s="696"/>
    </row>
    <row r="3" spans="1:15" ht="17.100000000000001" customHeight="1" x14ac:dyDescent="0.35">
      <c r="A3" s="696"/>
      <c r="B3" s="696"/>
      <c r="C3" s="696"/>
      <c r="D3" s="696"/>
      <c r="E3" s="696"/>
      <c r="F3" s="696"/>
      <c r="G3" s="696"/>
      <c r="H3" s="696"/>
      <c r="I3" s="708"/>
      <c r="J3" s="696"/>
      <c r="K3" s="696"/>
      <c r="L3" s="696"/>
      <c r="M3" s="696"/>
      <c r="N3" s="696"/>
      <c r="O3" s="696"/>
    </row>
    <row r="4" spans="1:15" ht="25.5" customHeight="1" x14ac:dyDescent="0.5">
      <c r="A4" s="711" t="s">
        <v>1373</v>
      </c>
      <c r="B4" s="710"/>
      <c r="C4" s="710"/>
      <c r="D4" s="710"/>
      <c r="E4" s="709"/>
      <c r="F4" s="694" t="s">
        <v>1351</v>
      </c>
      <c r="G4" s="696"/>
      <c r="H4" s="696"/>
      <c r="I4" s="708"/>
      <c r="J4" s="696"/>
      <c r="K4" s="696"/>
      <c r="L4" s="695" t="s">
        <v>1371</v>
      </c>
      <c r="M4" s="696"/>
      <c r="N4" s="696"/>
      <c r="O4" s="696"/>
    </row>
    <row r="5" spans="1:15" ht="27" customHeight="1" x14ac:dyDescent="0.15">
      <c r="A5" s="1319" t="s">
        <v>1370</v>
      </c>
      <c r="B5" s="1319"/>
      <c r="C5" s="707" t="s">
        <v>1369</v>
      </c>
      <c r="D5" s="707" t="s">
        <v>1369</v>
      </c>
      <c r="E5" s="707" t="s">
        <v>1369</v>
      </c>
      <c r="F5" s="707" t="s">
        <v>1369</v>
      </c>
      <c r="G5" s="707" t="s">
        <v>1369</v>
      </c>
      <c r="H5" s="707" t="s">
        <v>1369</v>
      </c>
      <c r="I5" s="707" t="s">
        <v>1369</v>
      </c>
      <c r="J5" s="707" t="s">
        <v>1369</v>
      </c>
      <c r="K5" s="707" t="s">
        <v>1369</v>
      </c>
      <c r="L5" s="707" t="s">
        <v>1369</v>
      </c>
      <c r="M5" s="707" t="s">
        <v>1369</v>
      </c>
      <c r="N5" s="707" t="s">
        <v>1369</v>
      </c>
      <c r="O5" s="1318" t="s">
        <v>1368</v>
      </c>
    </row>
    <row r="6" spans="1:15" ht="27.75" customHeight="1" x14ac:dyDescent="0.15">
      <c r="A6" s="1319"/>
      <c r="B6" s="1319"/>
      <c r="C6" s="706" t="s">
        <v>1367</v>
      </c>
      <c r="D6" s="706" t="s">
        <v>1366</v>
      </c>
      <c r="E6" s="706" t="s">
        <v>1365</v>
      </c>
      <c r="F6" s="706" t="s">
        <v>1364</v>
      </c>
      <c r="G6" s="706" t="s">
        <v>1363</v>
      </c>
      <c r="H6" s="706" t="s">
        <v>1362</v>
      </c>
      <c r="I6" s="706" t="s">
        <v>1361</v>
      </c>
      <c r="J6" s="706" t="s">
        <v>1360</v>
      </c>
      <c r="K6" s="706" t="s">
        <v>1359</v>
      </c>
      <c r="L6" s="706" t="s">
        <v>1358</v>
      </c>
      <c r="M6" s="706" t="s">
        <v>1357</v>
      </c>
      <c r="N6" s="706" t="s">
        <v>1356</v>
      </c>
      <c r="O6" s="1318"/>
    </row>
    <row r="7" spans="1:15" ht="34.5" customHeight="1" x14ac:dyDescent="0.35">
      <c r="A7" s="705" t="s">
        <v>1355</v>
      </c>
      <c r="B7" s="713" t="s">
        <v>1354</v>
      </c>
      <c r="C7" s="704" t="s">
        <v>1351</v>
      </c>
      <c r="D7" s="704" t="s">
        <v>1351</v>
      </c>
      <c r="E7" s="704" t="s">
        <v>1351</v>
      </c>
      <c r="F7" s="704" t="s">
        <v>1351</v>
      </c>
      <c r="G7" s="704" t="s">
        <v>1351</v>
      </c>
      <c r="H7" s="704" t="s">
        <v>1351</v>
      </c>
      <c r="I7" s="704" t="s">
        <v>1351</v>
      </c>
      <c r="J7" s="704" t="s">
        <v>1351</v>
      </c>
      <c r="K7" s="704" t="s">
        <v>1351</v>
      </c>
      <c r="L7" s="704" t="s">
        <v>1351</v>
      </c>
      <c r="M7" s="704" t="s">
        <v>1351</v>
      </c>
      <c r="N7" s="704" t="s">
        <v>1351</v>
      </c>
      <c r="O7" s="703"/>
    </row>
    <row r="8" spans="1:15" ht="34.5" customHeight="1" x14ac:dyDescent="0.35">
      <c r="A8" s="702" t="s">
        <v>1353</v>
      </c>
      <c r="B8" s="702" t="s">
        <v>1352</v>
      </c>
      <c r="C8" s="701" t="s">
        <v>1351</v>
      </c>
      <c r="D8" s="701" t="s">
        <v>1351</v>
      </c>
      <c r="E8" s="701" t="s">
        <v>1351</v>
      </c>
      <c r="F8" s="701" t="s">
        <v>1351</v>
      </c>
      <c r="G8" s="701" t="s">
        <v>1351</v>
      </c>
      <c r="H8" s="701" t="s">
        <v>1351</v>
      </c>
      <c r="I8" s="701" t="s">
        <v>1351</v>
      </c>
      <c r="J8" s="701" t="s">
        <v>1351</v>
      </c>
      <c r="K8" s="701" t="s">
        <v>1351</v>
      </c>
      <c r="L8" s="701" t="s">
        <v>1351</v>
      </c>
      <c r="M8" s="701" t="s">
        <v>1351</v>
      </c>
      <c r="N8" s="701" t="s">
        <v>1351</v>
      </c>
      <c r="O8" s="698"/>
    </row>
    <row r="9" spans="1:15" ht="27" customHeight="1" x14ac:dyDescent="0.35">
      <c r="A9" s="700"/>
      <c r="B9" s="699"/>
      <c r="C9" s="712"/>
      <c r="D9" s="712"/>
      <c r="E9" s="712"/>
      <c r="F9" s="712"/>
      <c r="G9" s="712"/>
      <c r="H9" s="712"/>
      <c r="I9" s="712"/>
      <c r="J9" s="712"/>
      <c r="K9" s="712"/>
      <c r="L9" s="712"/>
      <c r="M9" s="712"/>
      <c r="N9" s="712"/>
      <c r="O9" s="698"/>
    </row>
    <row r="10" spans="1:15" ht="10.5" customHeight="1" x14ac:dyDescent="0.35">
      <c r="A10" s="700"/>
      <c r="B10" s="699"/>
      <c r="C10" s="698"/>
      <c r="D10" s="698"/>
      <c r="E10" s="698"/>
      <c r="F10" s="696"/>
      <c r="G10" s="696"/>
      <c r="H10" s="696"/>
      <c r="I10" s="708"/>
      <c r="J10" s="696"/>
      <c r="K10" s="696"/>
      <c r="L10" s="696"/>
      <c r="M10" s="696"/>
      <c r="N10" s="696"/>
      <c r="O10" s="696"/>
    </row>
    <row r="11" spans="1:15" ht="23.25" customHeight="1" x14ac:dyDescent="0.5">
      <c r="A11" s="711" t="s">
        <v>1372</v>
      </c>
      <c r="B11" s="710"/>
      <c r="C11" s="710"/>
      <c r="D11" s="710"/>
      <c r="E11" s="709"/>
      <c r="F11" s="696"/>
      <c r="G11" s="696"/>
      <c r="H11" s="696"/>
      <c r="I11" s="708"/>
      <c r="J11" s="696"/>
      <c r="K11" s="696"/>
      <c r="L11" s="695" t="s">
        <v>1371</v>
      </c>
      <c r="M11" s="696"/>
      <c r="N11" s="696"/>
      <c r="O11" s="696"/>
    </row>
    <row r="12" spans="1:15" ht="27.75" customHeight="1" x14ac:dyDescent="0.15">
      <c r="A12" s="1319" t="s">
        <v>1370</v>
      </c>
      <c r="B12" s="1319"/>
      <c r="C12" s="707" t="s">
        <v>1369</v>
      </c>
      <c r="D12" s="707" t="s">
        <v>1369</v>
      </c>
      <c r="E12" s="707" t="s">
        <v>1369</v>
      </c>
      <c r="F12" s="707" t="s">
        <v>1369</v>
      </c>
      <c r="G12" s="707" t="s">
        <v>1369</v>
      </c>
      <c r="H12" s="707" t="s">
        <v>1369</v>
      </c>
      <c r="I12" s="707" t="s">
        <v>1369</v>
      </c>
      <c r="J12" s="707" t="s">
        <v>1369</v>
      </c>
      <c r="K12" s="707" t="s">
        <v>1369</v>
      </c>
      <c r="L12" s="707" t="s">
        <v>1369</v>
      </c>
      <c r="M12" s="707" t="s">
        <v>1369</v>
      </c>
      <c r="N12" s="707" t="s">
        <v>1369</v>
      </c>
      <c r="O12" s="1318" t="s">
        <v>1368</v>
      </c>
    </row>
    <row r="13" spans="1:15" ht="27" customHeight="1" x14ac:dyDescent="0.15">
      <c r="A13" s="1319"/>
      <c r="B13" s="1319"/>
      <c r="C13" s="706" t="s">
        <v>1367</v>
      </c>
      <c r="D13" s="706" t="s">
        <v>1366</v>
      </c>
      <c r="E13" s="706" t="s">
        <v>1365</v>
      </c>
      <c r="F13" s="706" t="s">
        <v>1364</v>
      </c>
      <c r="G13" s="706" t="s">
        <v>1363</v>
      </c>
      <c r="H13" s="706" t="s">
        <v>1362</v>
      </c>
      <c r="I13" s="706" t="s">
        <v>1361</v>
      </c>
      <c r="J13" s="706" t="s">
        <v>1360</v>
      </c>
      <c r="K13" s="706" t="s">
        <v>1359</v>
      </c>
      <c r="L13" s="706" t="s">
        <v>1358</v>
      </c>
      <c r="M13" s="706" t="s">
        <v>1357</v>
      </c>
      <c r="N13" s="706" t="s">
        <v>1356</v>
      </c>
      <c r="O13" s="1318"/>
    </row>
    <row r="14" spans="1:15" ht="33" customHeight="1" x14ac:dyDescent="0.35">
      <c r="A14" s="705" t="s">
        <v>1355</v>
      </c>
      <c r="B14" s="702" t="s">
        <v>1354</v>
      </c>
      <c r="C14" s="704" t="s">
        <v>1351</v>
      </c>
      <c r="D14" s="704" t="s">
        <v>1351</v>
      </c>
      <c r="E14" s="704" t="s">
        <v>1351</v>
      </c>
      <c r="F14" s="704" t="s">
        <v>1351</v>
      </c>
      <c r="G14" s="704" t="s">
        <v>1351</v>
      </c>
      <c r="H14" s="704" t="s">
        <v>1351</v>
      </c>
      <c r="I14" s="704" t="s">
        <v>1351</v>
      </c>
      <c r="J14" s="704" t="s">
        <v>1351</v>
      </c>
      <c r="K14" s="704" t="s">
        <v>1351</v>
      </c>
      <c r="L14" s="704" t="s">
        <v>1351</v>
      </c>
      <c r="M14" s="704" t="s">
        <v>1351</v>
      </c>
      <c r="N14" s="704" t="s">
        <v>1351</v>
      </c>
      <c r="O14" s="703"/>
    </row>
    <row r="15" spans="1:15" ht="33" customHeight="1" x14ac:dyDescent="0.35">
      <c r="A15" s="702" t="s">
        <v>1353</v>
      </c>
      <c r="B15" s="702" t="s">
        <v>1352</v>
      </c>
      <c r="C15" s="701" t="s">
        <v>1351</v>
      </c>
      <c r="D15" s="701" t="s">
        <v>1351</v>
      </c>
      <c r="E15" s="701" t="s">
        <v>1351</v>
      </c>
      <c r="F15" s="701" t="s">
        <v>1351</v>
      </c>
      <c r="G15" s="701" t="s">
        <v>1351</v>
      </c>
      <c r="H15" s="701" t="s">
        <v>1351</v>
      </c>
      <c r="I15" s="701" t="s">
        <v>1351</v>
      </c>
      <c r="J15" s="701" t="s">
        <v>1351</v>
      </c>
      <c r="K15" s="701" t="s">
        <v>1351</v>
      </c>
      <c r="L15" s="701" t="s">
        <v>1351</v>
      </c>
      <c r="M15" s="701" t="s">
        <v>1351</v>
      </c>
      <c r="N15" s="701" t="s">
        <v>1351</v>
      </c>
      <c r="O15" s="694"/>
    </row>
    <row r="16" spans="1:15" ht="27" customHeight="1" x14ac:dyDescent="0.35">
      <c r="A16" s="700"/>
      <c r="B16" s="699"/>
      <c r="C16" s="698"/>
      <c r="D16" s="698"/>
      <c r="E16" s="698"/>
      <c r="F16" s="698"/>
      <c r="G16" s="698"/>
      <c r="H16" s="698"/>
      <c r="I16" s="698"/>
      <c r="J16" s="698"/>
      <c r="K16" s="698"/>
      <c r="L16" s="698"/>
      <c r="M16" s="698"/>
      <c r="N16" s="698"/>
      <c r="O16" s="694"/>
    </row>
    <row r="17" spans="1:15" ht="18.75" x14ac:dyDescent="0.4">
      <c r="A17" s="695" t="s">
        <v>1350</v>
      </c>
      <c r="B17" s="697"/>
      <c r="C17" s="696"/>
      <c r="D17" s="696"/>
      <c r="E17" s="696"/>
      <c r="F17" s="696"/>
      <c r="G17" s="696"/>
      <c r="H17" s="696"/>
      <c r="I17" s="696"/>
      <c r="J17" s="696"/>
      <c r="K17" s="696"/>
      <c r="L17" s="696"/>
      <c r="M17" s="696"/>
      <c r="N17" s="696"/>
      <c r="O17" s="694"/>
    </row>
    <row r="18" spans="1:15" ht="18.75" x14ac:dyDescent="0.35">
      <c r="A18" s="1320" t="s">
        <v>1349</v>
      </c>
      <c r="B18" s="1320"/>
      <c r="C18" s="1320"/>
      <c r="D18" s="1320"/>
      <c r="E18" s="1320"/>
      <c r="F18" s="1320"/>
      <c r="G18" s="1320"/>
      <c r="H18" s="1320"/>
      <c r="I18" s="1320"/>
      <c r="J18" s="1320"/>
      <c r="K18" s="1320"/>
      <c r="L18" s="1320"/>
      <c r="M18" s="1320"/>
      <c r="N18" s="1320"/>
      <c r="O18" s="694"/>
    </row>
    <row r="19" spans="1:15" ht="18.75" x14ac:dyDescent="0.35">
      <c r="A19" s="1320" t="s">
        <v>1348</v>
      </c>
      <c r="B19" s="1320"/>
      <c r="C19" s="1320"/>
      <c r="D19" s="1320"/>
      <c r="E19" s="1320"/>
      <c r="F19" s="1320"/>
      <c r="G19" s="1320"/>
      <c r="H19" s="1320"/>
      <c r="I19" s="1320"/>
      <c r="J19" s="1320"/>
      <c r="K19" s="1320"/>
      <c r="L19" s="1320"/>
      <c r="M19" s="1320"/>
      <c r="N19" s="1320"/>
      <c r="O19" s="694"/>
    </row>
    <row r="20" spans="1:15" ht="18.75" x14ac:dyDescent="0.4">
      <c r="A20" s="695" t="s">
        <v>1347</v>
      </c>
      <c r="B20" s="695"/>
      <c r="C20" s="695"/>
      <c r="D20" s="695"/>
      <c r="E20" s="695"/>
      <c r="F20" s="695"/>
      <c r="G20" s="695"/>
      <c r="H20" s="695"/>
      <c r="I20" s="695"/>
      <c r="J20" s="695"/>
      <c r="K20" s="695"/>
      <c r="L20" s="695"/>
      <c r="M20" s="695"/>
      <c r="N20" s="695"/>
      <c r="O20" s="694"/>
    </row>
    <row r="21" spans="1:15" ht="18.75" x14ac:dyDescent="0.4">
      <c r="A21" s="695"/>
      <c r="B21" s="695"/>
      <c r="C21" s="695"/>
      <c r="D21" s="695"/>
      <c r="E21" s="695"/>
      <c r="F21" s="695"/>
      <c r="G21" s="695"/>
      <c r="H21" s="695"/>
      <c r="I21" s="695"/>
      <c r="J21" s="695"/>
      <c r="K21" s="695"/>
      <c r="L21" s="695"/>
      <c r="M21" s="695"/>
      <c r="N21" s="695"/>
      <c r="O21" s="694"/>
    </row>
    <row r="22" spans="1:15" ht="18.75" x14ac:dyDescent="0.4">
      <c r="A22" s="695"/>
      <c r="B22" s="695"/>
      <c r="C22" s="695"/>
      <c r="D22" s="695"/>
      <c r="E22" s="695"/>
      <c r="F22" s="695"/>
      <c r="G22" s="695"/>
      <c r="H22" s="695"/>
      <c r="I22" s="695"/>
      <c r="J22" s="695"/>
      <c r="K22" s="695"/>
      <c r="L22" s="695"/>
      <c r="M22" s="695"/>
      <c r="N22" s="695"/>
      <c r="O22" s="694"/>
    </row>
    <row r="23" spans="1:15" ht="18" x14ac:dyDescent="0.35">
      <c r="A23" s="694"/>
      <c r="B23" s="694"/>
      <c r="C23" s="694"/>
      <c r="D23" s="694"/>
      <c r="E23" s="694"/>
      <c r="F23" s="694"/>
      <c r="G23" s="694"/>
      <c r="H23" s="694"/>
      <c r="I23" s="694"/>
      <c r="J23" s="694"/>
      <c r="K23" s="694"/>
      <c r="L23" s="694"/>
      <c r="M23" s="694"/>
      <c r="N23" s="694"/>
      <c r="O23" s="694"/>
    </row>
  </sheetData>
  <sheetProtection selectLockedCells="1" selectUnlockedCells="1"/>
  <mergeCells count="8">
    <mergeCell ref="A1:B1"/>
    <mergeCell ref="A2:B2"/>
    <mergeCell ref="A5:B6"/>
    <mergeCell ref="O5:O6"/>
    <mergeCell ref="A12:B13"/>
    <mergeCell ref="O12:O13"/>
    <mergeCell ref="A18:N18"/>
    <mergeCell ref="A19:N19"/>
  </mergeCells>
  <phoneticPr fontId="7"/>
  <pageMargins left="0.75" right="0.75" top="1" bottom="1" header="0.51180555555555551" footer="0.51180555555555551"/>
  <pageSetup paperSize="9" scale="84" firstPageNumber="0"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地域密着型介護老人福祉施設</vt:lpstr>
      <vt:lpstr>①自己点検シート</vt:lpstr>
      <vt:lpstr>②勤務形態一覧表（ユニット型）</vt:lpstr>
      <vt:lpstr>勤務形態一覧表_シフト記号表</vt:lpstr>
      <vt:lpstr>勤務形態一覧表_（ユニット型）記入方法</vt:lpstr>
      <vt:lpstr>プルダウン・リスト（従来型・ユニット型共通）</vt:lpstr>
      <vt:lpstr>④利用者の状況</vt:lpstr>
      <vt:lpstr>勤務形態一覧表_シフト記号表!【記載例】シフト記号</vt:lpstr>
      <vt:lpstr>勤務形態一覧表_シフト記号表!【記載例】シフト記号表</vt:lpstr>
      <vt:lpstr>①自己点検シート!Print_Area</vt:lpstr>
      <vt:lpstr>'②勤務形態一覧表（ユニット型）'!Print_Area</vt:lpstr>
      <vt:lpstr>'勤務形態一覧表_（ユニット型）記入方法'!Print_Area</vt:lpstr>
      <vt:lpstr>勤務形態一覧表_シフト記号表!Print_Area</vt:lpstr>
      <vt:lpstr>'②勤務形態一覧表（ユニット型）'!Print_Titles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2021-08-12T06:13:53Z</dcterms:created>
  <dcterms:modified xsi:type="dcterms:W3CDTF">2024-10-23T01:22:11Z</dcterms:modified>
</cp:coreProperties>
</file>